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pivotTables/pivotTable5.xml" ContentType="application/vnd.openxmlformats-officedocument.spreadsheetml.pivot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hidePivotFieldList="1" defaultThemeVersion="124226"/>
  <mc:AlternateContent xmlns:mc="http://schemas.openxmlformats.org/markup-compatibility/2006">
    <mc:Choice Requires="x15">
      <x15ac:absPath xmlns:x15ac="http://schemas.microsoft.com/office/spreadsheetml/2010/11/ac" url="C:\Users\fenc.542521002\Desktop\撚二科生產資訊\"/>
    </mc:Choice>
  </mc:AlternateContent>
  <bookViews>
    <workbookView xWindow="600" yWindow="390" windowWidth="27795" windowHeight="12045" tabRatio="940"/>
  </bookViews>
  <sheets>
    <sheet name="１生產資訊" sheetId="29" r:id="rId1"/>
    <sheet name="２斷絲.IAD.效率" sheetId="37" r:id="rId2"/>
    <sheet name="３結批追蹤" sheetId="8" r:id="rId3"/>
    <sheet name="４倒筒機" sheetId="23" r:id="rId4"/>
    <sheet name="４.１倒筒機(樣品製作)" sheetId="33" r:id="rId5"/>
    <sheet name="５工安5S稽核" sheetId="14" r:id="rId6"/>
    <sheet name="６監視器抽查" sheetId="31" r:id="rId7"/>
    <sheet name="７包裝員" sheetId="4" r:id="rId8"/>
    <sheet name="８交接表" sheetId="7" r:id="rId9"/>
    <sheet name="９製程交代列印" sheetId="11" r:id="rId10"/>
    <sheet name="１０包裝狀況(印)" sheetId="10" r:id="rId11"/>
    <sheet name="１１直送" sheetId="2" r:id="rId12"/>
    <sheet name="１２升降速作業" sheetId="40" r:id="rId13"/>
    <sheet name="１３產銷延誤說明" sheetId="41" r:id="rId14"/>
    <sheet name="違規" sheetId="42" r:id="rId15"/>
    <sheet name="缺勤" sheetId="28" r:id="rId16"/>
    <sheet name="機台故障" sheetId="9" r:id="rId17"/>
    <sheet name="外勞異常記錄" sheetId="1" state="hidden" r:id="rId18"/>
    <sheet name="分析_斷絲" sheetId="5" r:id="rId19"/>
    <sheet name="分析_倒筒機" sheetId="24" r:id="rId20"/>
    <sheet name="分析_倒筒機(樣品製作)" sheetId="35" r:id="rId21"/>
    <sheet name="分析_原絲" sheetId="6" r:id="rId22"/>
    <sheet name="分析_效率" sheetId="34" r:id="rId23"/>
    <sheet name="條件" sheetId="12" r:id="rId24"/>
    <sheet name="高低壓" sheetId="17" r:id="rId25"/>
    <sheet name="清單" sheetId="18" r:id="rId26"/>
    <sheet name="２斷絲.IAD.效率(NEW) (備用)" sheetId="39" r:id="rId27"/>
    <sheet name="１生產資訊 (備用)" sheetId="32" r:id="rId28"/>
  </sheets>
  <externalReferences>
    <externalReference r:id="rId29"/>
    <externalReference r:id="rId30"/>
    <externalReference r:id="rId31"/>
    <externalReference r:id="rId32"/>
    <externalReference r:id="rId33"/>
    <externalReference r:id="rId34"/>
    <externalReference r:id="rId35"/>
  </externalReferences>
  <definedNames>
    <definedName name="DTY紙管" localSheetId="12">[1]清單!$S$2:$S$100</definedName>
    <definedName name="DTY紙管" localSheetId="13">[2]清單!$S$2:$S$100</definedName>
    <definedName name="DTY紙管" localSheetId="1">[3]清單!$S$2:$S$100</definedName>
    <definedName name="DTY紙管" localSheetId="26">[3]清單!$S$2:$S$100</definedName>
    <definedName name="DTY紙管">清單!$S$2:$S$100</definedName>
    <definedName name="FADIS" localSheetId="12">[4]清單!$AQ$2:$AQ$10</definedName>
    <definedName name="FADIS" localSheetId="13">[2]清單!$AQ$2:$AQ$10</definedName>
    <definedName name="FADIS" localSheetId="1">[3]清單!$AQ$2:$AQ$10</definedName>
    <definedName name="FADIS" localSheetId="26">[3]清單!$AQ$2:$AQ$10</definedName>
    <definedName name="FADIS">清單!$AQ$2:$AQ$10</definedName>
    <definedName name="KEY_IN">清單!$L$2:$L$4</definedName>
    <definedName name="_xlnm.Print_Area" localSheetId="8">'８交接表'!$A$1:$H$50</definedName>
    <definedName name="_xlnm.Print_Area" localSheetId="14">違規!$A$1:$M$26</definedName>
    <definedName name="_xlnm.Print_Titles" localSheetId="12">'１２升降速作業'!$1:$1</definedName>
    <definedName name="_xlnm.Print_Titles" localSheetId="13">'１３產銷延誤說明'!$1:$2</definedName>
    <definedName name="_xlnm.Print_Titles" localSheetId="1">'２斷絲.IAD.效率'!$1:$1</definedName>
    <definedName name="Slicer_日期">#N/A</definedName>
    <definedName name="Z_08842455_6EF3_4351_8F3D_5C2678B3D71B_.wvu.Cols" localSheetId="24" hidden="1">高低壓!#REF!</definedName>
    <definedName name="Z_08842455_6EF3_4351_8F3D_5C2678B3D71B_.wvu.PrintArea" localSheetId="8" hidden="1">'８交接表'!$A$1:$H$50</definedName>
    <definedName name="Z_08842455_6EF3_4351_8F3D_5C2678B3D71B_.wvu.PrintTitles" localSheetId="11" hidden="1">'１１直送'!$A:$A</definedName>
    <definedName name="Z_08842455_6EF3_4351_8F3D_5C2678B3D71B_.wvu.PrintTitles" localSheetId="0" hidden="1">'１生產資訊'!$1:$2</definedName>
    <definedName name="Z_08842455_6EF3_4351_8F3D_5C2678B3D71B_.wvu.PrintTitles" localSheetId="27" hidden="1">'１生產資訊 (備用)'!$1:$2</definedName>
    <definedName name="Z_08842455_6EF3_4351_8F3D_5C2678B3D71B_.wvu.PrintTitles" localSheetId="24" hidden="1">高低壓!$1:$1</definedName>
    <definedName name="Z_08842455_6EF3_4351_8F3D_5C2678B3D71B_.wvu.PrintTitles" localSheetId="16" hidden="1">機台故障!$1:$1</definedName>
    <definedName name="工程師" localSheetId="12">[4]清單!$V$1:$Z$1</definedName>
    <definedName name="工程師" localSheetId="13">[2]清單!$V$1:$Z$1</definedName>
    <definedName name="工程師" localSheetId="1">[3]清單!$V$1:$Z$1</definedName>
    <definedName name="工程師" localSheetId="26">[3]清單!$V$1:$Z$1</definedName>
    <definedName name="工程師">清單!$V$1:$Z$1</definedName>
    <definedName name="包裝員" localSheetId="12">[4]清單!$H$2:$H$35</definedName>
    <definedName name="包裝員" localSheetId="13">[2]清單!$H$2:$H$35</definedName>
    <definedName name="包裝員" localSheetId="1">[3]清單!$H$2:$H$35</definedName>
    <definedName name="包裝員" localSheetId="26">[3]清單!$H$2:$H$35</definedName>
    <definedName name="包裝員">清單!$H$2:$H$35</definedName>
    <definedName name="包裝項目" localSheetId="12">[4]清單!$N$2:$N$7</definedName>
    <definedName name="包裝項目" localSheetId="13">[2]清單!$N$2:$N$7</definedName>
    <definedName name="包裝項目" localSheetId="1">[3]清單!$N$2:$N$7</definedName>
    <definedName name="包裝項目" localSheetId="26">[3]清單!$N$2:$N$7</definedName>
    <definedName name="包裝項目">清單!$N$2:$N$7</definedName>
    <definedName name="外勞處理方式" localSheetId="12">[4]清單!$AN$2:$AN$7</definedName>
    <definedName name="外勞處理方式" localSheetId="13">[2]清單!$AN$2:$AN$7</definedName>
    <definedName name="外勞處理方式" localSheetId="1">[3]清單!$AN$2:$AN$7</definedName>
    <definedName name="外勞處理方式" localSheetId="26">[3]清單!$AN$2:$AN$7</definedName>
    <definedName name="外勞處理方式">清單!$AN$2:$AN$7</definedName>
    <definedName name="外觀" localSheetId="12">[4]清單!$I$2:$I$35</definedName>
    <definedName name="外觀" localSheetId="13">[2]清單!$I$2:$I$35</definedName>
    <definedName name="外觀" localSheetId="1">[3]清單!$I$2:$I$35</definedName>
    <definedName name="外觀" localSheetId="26">[3]清單!$I$2:$I$35</definedName>
    <definedName name="外觀">清單!$I$2:$I$35</definedName>
    <definedName name="生產項目" localSheetId="12">[5]清單!$M$2:$M$36</definedName>
    <definedName name="生產項目" localSheetId="13">[2]清單!$M$2:$M$36</definedName>
    <definedName name="生產項目" localSheetId="1">[3]清單!$M$2:$M$36</definedName>
    <definedName name="生產項目" localSheetId="26">[3]清單!$M$2:$M$36</definedName>
    <definedName name="生產項目">清單!$M$2:$M$36</definedName>
    <definedName name="交代人員" localSheetId="12">[4]清單!$Q$2:$Q$15</definedName>
    <definedName name="交代人員" localSheetId="13">[2]清單!$Q$2:$Q$15</definedName>
    <definedName name="交代人員" localSheetId="1">[3]清單!$Q$2:$Q$15</definedName>
    <definedName name="交代人員" localSheetId="26">[3]清單!$Q$2:$Q$15</definedName>
    <definedName name="交代人員">清單!$Q$2:$Q$15</definedName>
    <definedName name="交代項目" localSheetId="12">[4]清單!$AB$2:$AB$9</definedName>
    <definedName name="交代項目" localSheetId="13">[2]清單!$AB$2:$AB$9</definedName>
    <definedName name="交代項目" localSheetId="1">[3]清單!$AB$2:$AB$9</definedName>
    <definedName name="交代項目" localSheetId="26">[3]清單!$AB$2:$AB$9</definedName>
    <definedName name="交代項目">清單!$AB$2:$AB$9</definedName>
    <definedName name="交代類別">清單!$AR$2:$AR$10</definedName>
    <definedName name="其他">清單!$O$1:$O$14</definedName>
    <definedName name="值車員A" localSheetId="12">[6]清單!$E$2:$E$27</definedName>
    <definedName name="值車員A" localSheetId="13">[2]清單!$E$2:$E$45</definedName>
    <definedName name="值車員A" localSheetId="1">[3]清單!$E$2:$E$45</definedName>
    <definedName name="值車員A" localSheetId="26">[3]清單!$E$2:$E$45</definedName>
    <definedName name="值車員A">清單!$E$2:$E$45</definedName>
    <definedName name="值車員J" localSheetId="12">[6]清單!$F$2:$F$12</definedName>
    <definedName name="值車員J">清單!$F$2:$F$20</definedName>
    <definedName name="值車員M_S" localSheetId="12">[6]清單!$G$2:$G$20</definedName>
    <definedName name="值車員M_S">清單!$G$2:$G$20</definedName>
    <definedName name="值班主管" localSheetId="12">[4]清單!$C$2:$C$9</definedName>
    <definedName name="值班主管" localSheetId="13">[2]清單!$C$2:$C$9</definedName>
    <definedName name="值班主管" localSheetId="1">[3]清單!$C$2:$C$9</definedName>
    <definedName name="值班主管" localSheetId="26">[3]清單!$C$2:$C$9</definedName>
    <definedName name="值班主管">清單!$C$2:$C$9</definedName>
    <definedName name="班別" localSheetId="12">[4]清單!$A$2:$A$4</definedName>
    <definedName name="班別" localSheetId="13">[2]清單!$A$2:$A$4</definedName>
    <definedName name="班別" localSheetId="1">[3]清單!$A$2:$A$4</definedName>
    <definedName name="班別" localSheetId="26">[3]清單!$A$2:$A$4</definedName>
    <definedName name="班別">清單!$A$2:$A$4</definedName>
    <definedName name="紗重">清單!$AA$2:$AA$10</definedName>
    <definedName name="缺勤原因" localSheetId="12">[4]清單!$AT$2:$AT$15</definedName>
    <definedName name="缺勤原因" localSheetId="13">[2]清單!$AT$2:$AT$15</definedName>
    <definedName name="缺勤原因" localSheetId="1">[3]清單!$AT$2:$AT$15</definedName>
    <definedName name="缺勤原因" localSheetId="26">[3]清單!$AT$2:$AT$15</definedName>
    <definedName name="缺勤原因">清單!$AT$2:$AT$15</definedName>
    <definedName name="參加人員">清單!$AD$2:$AD$18</definedName>
    <definedName name="設備" localSheetId="12">[4]清單!$O$2:$O$15</definedName>
    <definedName name="設備" localSheetId="13">[2]清單!$O$2:$O$15</definedName>
    <definedName name="設備" localSheetId="1">[3]清單!$O$2:$O$15</definedName>
    <definedName name="設備" localSheetId="26">[3]清單!$O$2:$O$15</definedName>
    <definedName name="設備">清單!$O$2:$O$15</definedName>
    <definedName name="傳閱" localSheetId="13">[7]日報表!#REF!</definedName>
    <definedName name="傳閱">[7]日報表!#REF!</definedName>
    <definedName name="製程項目" localSheetId="12">[4]清單!$P$2:$P$18</definedName>
    <definedName name="製程項目" localSheetId="13">[2]清單!$P$2:$P$18</definedName>
    <definedName name="製程項目" localSheetId="1">[3]清單!$P$2:$P$18</definedName>
    <definedName name="製程項目" localSheetId="26">[3]清單!$P$2:$P$18</definedName>
    <definedName name="製程項目">清單!$P$2:$P$18</definedName>
    <definedName name="說明">清單!$AO$2:$AO$3</definedName>
    <definedName name="稽核人員" localSheetId="12">[4]清單!$AM$2:$AM$7</definedName>
    <definedName name="稽核人員" localSheetId="13">[2]清單!$AM$2:$AM$7</definedName>
    <definedName name="稽核人員" localSheetId="1">[3]清單!$AM$2:$AM$7</definedName>
    <definedName name="稽核人員" localSheetId="26">[3]清單!$AM$2:$AM$7</definedName>
    <definedName name="稽核人員">清單!$AM$2:$AM$7</definedName>
    <definedName name="編織" localSheetId="12">[4]清單!$J$2:$J$28</definedName>
    <definedName name="編織" localSheetId="13">[2]清單!$J$2:$J$28</definedName>
    <definedName name="編織" localSheetId="1">[3]清單!$J$2:$J$28</definedName>
    <definedName name="編織" localSheetId="26">[3]清單!$J$2:$J$28</definedName>
    <definedName name="編織">清單!$J$2:$J$28</definedName>
    <definedName name="機台" localSheetId="12">[4]清單!$V$2:$Z$28</definedName>
    <definedName name="機台" localSheetId="13">[2]清單!$V$2:$Z$28</definedName>
    <definedName name="機台" localSheetId="1">[3]清單!$V$2:$Z$28</definedName>
    <definedName name="機台" localSheetId="26">[3]清單!$V$2:$Z$28</definedName>
    <definedName name="機台">清單!$V$2:$Z$28</definedName>
    <definedName name="機台故障類別" localSheetId="12">[4]清單!$AS$2:$AS$10</definedName>
    <definedName name="機台故障類別" localSheetId="13">[2]清單!$AS$2:$AS$10</definedName>
    <definedName name="機台故障類別" localSheetId="1">[3]清單!$AS$2:$AS$10</definedName>
    <definedName name="機台故障類別" localSheetId="26">[3]清單!$AS$2:$AS$10</definedName>
    <definedName name="機台故障類別">清單!$AS$2:$AS$10</definedName>
    <definedName name="隨保" localSheetId="12">[4]清單!$D$2:$D$8</definedName>
    <definedName name="隨保" localSheetId="13">[2]清單!$D$2:$D$8</definedName>
    <definedName name="隨保" localSheetId="1">[3]清單!$D$2:$D$8</definedName>
    <definedName name="隨保" localSheetId="26">[3]清單!$D$2:$D$8</definedName>
    <definedName name="隨保">清單!$D$2:$D$8</definedName>
    <definedName name="講師">清單!$AC$2:$AC$14</definedName>
  </definedNames>
  <calcPr calcId="162913"/>
  <pivotCaches>
    <pivotCache cacheId="46" r:id="rId36"/>
    <pivotCache cacheId="52" r:id="rId37"/>
    <pivotCache cacheId="58" r:id="rId38"/>
    <pivotCache cacheId="69" r:id="rId39"/>
  </pivotCaches>
  <extLst>
    <ext xmlns:x14="http://schemas.microsoft.com/office/spreadsheetml/2009/9/main" uri="{BBE1A952-AA13-448e-AADC-164F8A28A991}">
      <x14:slicerCaches>
        <x14:slicerCache r:id="rId40"/>
      </x14:slicerCaches>
    </ext>
    <ext xmlns:x14="http://schemas.microsoft.com/office/spreadsheetml/2009/9/main" uri="{79F54976-1DA5-4618-B147-4CDE4B953A38}">
      <x14:workbookPr/>
    </ext>
  </extLst>
</workbook>
</file>

<file path=xl/calcChain.xml><?xml version="1.0" encoding="utf-8"?>
<calcChain xmlns="http://schemas.openxmlformats.org/spreadsheetml/2006/main">
  <c r="U3" i="17" l="1"/>
  <c r="U4" i="17"/>
  <c r="U5" i="17"/>
  <c r="U6" i="17"/>
  <c r="U7" i="17"/>
  <c r="U8" i="17"/>
  <c r="U9" i="17"/>
  <c r="U10" i="17"/>
  <c r="U11" i="17"/>
  <c r="U12" i="17"/>
  <c r="U13" i="17"/>
  <c r="U14" i="17"/>
  <c r="U15" i="17"/>
  <c r="U16" i="17"/>
  <c r="U17" i="17"/>
  <c r="U18" i="17"/>
  <c r="U19" i="17"/>
  <c r="U20" i="17"/>
  <c r="U21" i="17"/>
  <c r="U22" i="17"/>
  <c r="U23" i="17"/>
  <c r="U24" i="17"/>
  <c r="U25" i="17"/>
  <c r="U26" i="17"/>
  <c r="U28" i="17"/>
  <c r="U29" i="17"/>
  <c r="U30" i="17"/>
  <c r="U31" i="17"/>
  <c r="U2" i="17"/>
  <c r="A30" i="17"/>
  <c r="B30" i="17"/>
  <c r="C30" i="17"/>
  <c r="X30" i="17" s="1"/>
  <c r="AA30" i="17" s="1"/>
  <c r="AB30" i="17" s="1"/>
  <c r="D30" i="17"/>
  <c r="E30" i="17"/>
  <c r="F30" i="17"/>
  <c r="G30" i="17"/>
  <c r="H30" i="17"/>
  <c r="I30" i="17"/>
  <c r="J30" i="17"/>
  <c r="K30" i="17"/>
  <c r="L30" i="17"/>
  <c r="M30" i="17"/>
  <c r="N30" i="17"/>
  <c r="O30" i="17"/>
  <c r="P30" i="17"/>
  <c r="Q30" i="17"/>
  <c r="R30" i="17"/>
  <c r="S30" i="17"/>
  <c r="T30" i="17"/>
  <c r="V30" i="17"/>
  <c r="W30" i="17" s="1"/>
  <c r="A31" i="17"/>
  <c r="B31" i="17"/>
  <c r="C31" i="17"/>
  <c r="D31" i="17"/>
  <c r="E31" i="17"/>
  <c r="F31" i="17"/>
  <c r="G31" i="17"/>
  <c r="H31" i="17"/>
  <c r="I31" i="17"/>
  <c r="J31" i="17"/>
  <c r="K31" i="17"/>
  <c r="L31" i="17"/>
  <c r="M31" i="17"/>
  <c r="N31" i="17"/>
  <c r="O31" i="17"/>
  <c r="P31" i="17"/>
  <c r="Q31" i="17"/>
  <c r="R31" i="17"/>
  <c r="S31" i="17"/>
  <c r="T31" i="17"/>
  <c r="V31" i="17"/>
  <c r="W31" i="17" s="1"/>
  <c r="X31" i="17"/>
  <c r="AA31" i="17" s="1"/>
  <c r="AB31" i="17" s="1"/>
  <c r="A5" i="17"/>
  <c r="B5" i="17"/>
  <c r="C5" i="17"/>
  <c r="X5" i="17" s="1"/>
  <c r="AA5" i="17" s="1"/>
  <c r="AB5" i="17" s="1"/>
  <c r="D5" i="17"/>
  <c r="E5" i="17"/>
  <c r="F5" i="17"/>
  <c r="G5" i="17"/>
  <c r="H5" i="17"/>
  <c r="I5" i="17"/>
  <c r="J5" i="17"/>
  <c r="K5" i="17"/>
  <c r="L5" i="17"/>
  <c r="M5" i="17"/>
  <c r="N5" i="17"/>
  <c r="O5" i="17"/>
  <c r="P5" i="17"/>
  <c r="Q5" i="17"/>
  <c r="R5" i="17"/>
  <c r="S5" i="17"/>
  <c r="T5" i="17"/>
  <c r="V5" i="17"/>
  <c r="W5" i="17" s="1"/>
  <c r="A6" i="17"/>
  <c r="B6" i="17"/>
  <c r="C6" i="17"/>
  <c r="D6" i="17"/>
  <c r="E6" i="17"/>
  <c r="F6" i="17"/>
  <c r="G6" i="17"/>
  <c r="H6" i="17"/>
  <c r="I6" i="17"/>
  <c r="J6" i="17"/>
  <c r="K6" i="17"/>
  <c r="L6" i="17"/>
  <c r="M6" i="17"/>
  <c r="N6" i="17"/>
  <c r="O6" i="17"/>
  <c r="P6" i="17"/>
  <c r="Q6" i="17"/>
  <c r="R6" i="17"/>
  <c r="S6" i="17"/>
  <c r="T6" i="17"/>
  <c r="V6" i="17"/>
  <c r="W6" i="17" s="1"/>
  <c r="X6" i="17"/>
  <c r="AA6" i="17" s="1"/>
  <c r="AB6" i="17" s="1"/>
  <c r="A7" i="17"/>
  <c r="B7" i="17"/>
  <c r="C7" i="17"/>
  <c r="D7" i="17"/>
  <c r="E7" i="17"/>
  <c r="F7" i="17"/>
  <c r="G7" i="17"/>
  <c r="H7" i="17"/>
  <c r="I7" i="17"/>
  <c r="J7" i="17"/>
  <c r="K7" i="17"/>
  <c r="L7" i="17"/>
  <c r="M7" i="17"/>
  <c r="N7" i="17"/>
  <c r="O7" i="17"/>
  <c r="P7" i="17"/>
  <c r="Q7" i="17"/>
  <c r="R7" i="17"/>
  <c r="S7" i="17"/>
  <c r="T7" i="17"/>
  <c r="V7" i="17"/>
  <c r="W7" i="17"/>
  <c r="X7" i="17"/>
  <c r="AA7" i="17" s="1"/>
  <c r="AB7" i="17" s="1"/>
  <c r="A8" i="17"/>
  <c r="B8" i="17"/>
  <c r="C8" i="17"/>
  <c r="X8" i="17" s="1"/>
  <c r="AA8" i="17" s="1"/>
  <c r="AB8" i="17" s="1"/>
  <c r="D8" i="17"/>
  <c r="E8" i="17"/>
  <c r="F8" i="17"/>
  <c r="G8" i="17"/>
  <c r="H8" i="17"/>
  <c r="I8" i="17"/>
  <c r="J8" i="17"/>
  <c r="K8" i="17"/>
  <c r="L8" i="17"/>
  <c r="M8" i="17"/>
  <c r="N8" i="17"/>
  <c r="O8" i="17"/>
  <c r="P8" i="17"/>
  <c r="Q8" i="17"/>
  <c r="R8" i="17"/>
  <c r="S8" i="17"/>
  <c r="T8" i="17"/>
  <c r="V8" i="17"/>
  <c r="W8" i="17" s="1"/>
  <c r="A9" i="17"/>
  <c r="B9" i="17"/>
  <c r="C9" i="17"/>
  <c r="X9" i="17" s="1"/>
  <c r="AA9" i="17" s="1"/>
  <c r="AB9" i="17" s="1"/>
  <c r="D9" i="17"/>
  <c r="E9" i="17"/>
  <c r="F9" i="17"/>
  <c r="G9" i="17"/>
  <c r="H9" i="17"/>
  <c r="I9" i="17"/>
  <c r="J9" i="17"/>
  <c r="K9" i="17"/>
  <c r="L9" i="17"/>
  <c r="M9" i="17"/>
  <c r="N9" i="17"/>
  <c r="O9" i="17"/>
  <c r="P9" i="17"/>
  <c r="Q9" i="17"/>
  <c r="R9" i="17"/>
  <c r="S9" i="17"/>
  <c r="T9" i="17"/>
  <c r="V9" i="17"/>
  <c r="W9" i="17" s="1"/>
  <c r="A10" i="17"/>
  <c r="B10" i="17"/>
  <c r="C10" i="17"/>
  <c r="D10" i="17"/>
  <c r="E10" i="17"/>
  <c r="F10" i="17"/>
  <c r="G10" i="17"/>
  <c r="H10" i="17"/>
  <c r="I10" i="17"/>
  <c r="J10" i="17"/>
  <c r="K10" i="17"/>
  <c r="L10" i="17"/>
  <c r="M10" i="17"/>
  <c r="N10" i="17"/>
  <c r="O10" i="17"/>
  <c r="P10" i="17"/>
  <c r="Q10" i="17"/>
  <c r="R10" i="17"/>
  <c r="S10" i="17"/>
  <c r="T10" i="17"/>
  <c r="V10" i="17"/>
  <c r="W10" i="17"/>
  <c r="X10" i="17"/>
  <c r="AA10" i="17" s="1"/>
  <c r="AB10" i="17" s="1"/>
  <c r="A11" i="17"/>
  <c r="B11" i="17"/>
  <c r="C11" i="17"/>
  <c r="D11" i="17"/>
  <c r="E11" i="17"/>
  <c r="F11" i="17"/>
  <c r="G11" i="17"/>
  <c r="H11" i="17"/>
  <c r="I11" i="17"/>
  <c r="J11" i="17"/>
  <c r="K11" i="17"/>
  <c r="L11" i="17"/>
  <c r="M11" i="17"/>
  <c r="N11" i="17"/>
  <c r="O11" i="17"/>
  <c r="P11" i="17"/>
  <c r="Q11" i="17"/>
  <c r="R11" i="17"/>
  <c r="S11" i="17"/>
  <c r="T11" i="17"/>
  <c r="V11" i="17"/>
  <c r="W11" i="17" s="1"/>
  <c r="X11" i="17"/>
  <c r="AA11" i="17"/>
  <c r="AB11" i="17" s="1"/>
  <c r="A12" i="17"/>
  <c r="B12" i="17"/>
  <c r="C12" i="17"/>
  <c r="D12" i="17"/>
  <c r="E12" i="17"/>
  <c r="F12" i="17"/>
  <c r="G12" i="17"/>
  <c r="H12" i="17"/>
  <c r="I12" i="17"/>
  <c r="J12" i="17"/>
  <c r="K12" i="17"/>
  <c r="L12" i="17"/>
  <c r="M12" i="17"/>
  <c r="N12" i="17"/>
  <c r="O12" i="17"/>
  <c r="P12" i="17"/>
  <c r="Q12" i="17"/>
  <c r="R12" i="17"/>
  <c r="S12" i="17"/>
  <c r="T12" i="17"/>
  <c r="V12" i="17"/>
  <c r="W12" i="17" s="1"/>
  <c r="X12" i="17"/>
  <c r="AA12" i="17" s="1"/>
  <c r="A13" i="17"/>
  <c r="B13" i="17"/>
  <c r="C13" i="17"/>
  <c r="X13" i="17" s="1"/>
  <c r="AA13" i="17" s="1"/>
  <c r="AB13" i="17" s="1"/>
  <c r="D13" i="17"/>
  <c r="E13" i="17"/>
  <c r="F13" i="17"/>
  <c r="G13" i="17"/>
  <c r="H13" i="17"/>
  <c r="I13" i="17"/>
  <c r="J13" i="17"/>
  <c r="K13" i="17"/>
  <c r="L13" i="17"/>
  <c r="M13" i="17"/>
  <c r="N13" i="17"/>
  <c r="O13" i="17"/>
  <c r="P13" i="17"/>
  <c r="Q13" i="17"/>
  <c r="R13" i="17"/>
  <c r="S13" i="17"/>
  <c r="T13" i="17"/>
  <c r="V13" i="17"/>
  <c r="W13" i="17"/>
  <c r="A14" i="17"/>
  <c r="B14" i="17"/>
  <c r="C14" i="17"/>
  <c r="X14" i="17" s="1"/>
  <c r="AA14" i="17" s="1"/>
  <c r="AB14" i="17" s="1"/>
  <c r="D14" i="17"/>
  <c r="E14" i="17"/>
  <c r="F14" i="17"/>
  <c r="G14" i="17"/>
  <c r="H14" i="17"/>
  <c r="I14" i="17"/>
  <c r="J14" i="17"/>
  <c r="K14" i="17"/>
  <c r="L14" i="17"/>
  <c r="M14" i="17"/>
  <c r="N14" i="17"/>
  <c r="O14" i="17"/>
  <c r="P14" i="17"/>
  <c r="Q14" i="17"/>
  <c r="R14" i="17"/>
  <c r="S14" i="17"/>
  <c r="T14" i="17"/>
  <c r="V14" i="17"/>
  <c r="W14" i="17" s="1"/>
  <c r="A15" i="17"/>
  <c r="B15" i="17"/>
  <c r="C15" i="17"/>
  <c r="D15" i="17"/>
  <c r="E15" i="17"/>
  <c r="F15" i="17"/>
  <c r="G15" i="17"/>
  <c r="H15" i="17"/>
  <c r="I15" i="17"/>
  <c r="J15" i="17"/>
  <c r="K15" i="17"/>
  <c r="L15" i="17"/>
  <c r="M15" i="17"/>
  <c r="N15" i="17"/>
  <c r="O15" i="17"/>
  <c r="P15" i="17"/>
  <c r="Q15" i="17"/>
  <c r="R15" i="17"/>
  <c r="S15" i="17"/>
  <c r="T15" i="17"/>
  <c r="V15" i="17"/>
  <c r="W15" i="17" s="1"/>
  <c r="X15" i="17"/>
  <c r="AA15" i="17" s="1"/>
  <c r="AB15" i="17" s="1"/>
  <c r="A16" i="17"/>
  <c r="B16" i="17"/>
  <c r="C16" i="17"/>
  <c r="D16" i="17"/>
  <c r="E16" i="17"/>
  <c r="F16" i="17"/>
  <c r="G16" i="17"/>
  <c r="H16" i="17"/>
  <c r="I16" i="17"/>
  <c r="J16" i="17"/>
  <c r="K16" i="17"/>
  <c r="L16" i="17"/>
  <c r="M16" i="17"/>
  <c r="N16" i="17"/>
  <c r="O16" i="17"/>
  <c r="P16" i="17"/>
  <c r="Q16" i="17"/>
  <c r="R16" i="17"/>
  <c r="S16" i="17"/>
  <c r="T16" i="17"/>
  <c r="V16" i="17"/>
  <c r="W16" i="17"/>
  <c r="X16" i="17"/>
  <c r="AA16" i="17"/>
  <c r="AB16" i="17"/>
  <c r="A17" i="17"/>
  <c r="B17" i="17"/>
  <c r="C17" i="17"/>
  <c r="D17" i="17"/>
  <c r="E17" i="17"/>
  <c r="F17" i="17"/>
  <c r="G17" i="17"/>
  <c r="H17" i="17"/>
  <c r="I17" i="17"/>
  <c r="J17" i="17"/>
  <c r="K17" i="17"/>
  <c r="L17" i="17"/>
  <c r="M17" i="17"/>
  <c r="N17" i="17"/>
  <c r="O17" i="17"/>
  <c r="P17" i="17"/>
  <c r="Q17" i="17"/>
  <c r="R17" i="17"/>
  <c r="S17" i="17"/>
  <c r="T17" i="17"/>
  <c r="V17" i="17"/>
  <c r="W17" i="17" s="1"/>
  <c r="X17" i="17"/>
  <c r="AA17" i="17"/>
  <c r="A18" i="17"/>
  <c r="B18" i="17"/>
  <c r="C18" i="17"/>
  <c r="D18" i="17"/>
  <c r="E18" i="17"/>
  <c r="F18" i="17"/>
  <c r="G18" i="17"/>
  <c r="H18" i="17"/>
  <c r="I18" i="17"/>
  <c r="J18" i="17"/>
  <c r="K18" i="17"/>
  <c r="L18" i="17"/>
  <c r="M18" i="17"/>
  <c r="N18" i="17"/>
  <c r="O18" i="17"/>
  <c r="P18" i="17"/>
  <c r="Q18" i="17"/>
  <c r="R18" i="17"/>
  <c r="S18" i="17"/>
  <c r="T18" i="17"/>
  <c r="V18" i="17"/>
  <c r="W18" i="17"/>
  <c r="X18" i="17"/>
  <c r="AA18" i="17" s="1"/>
  <c r="AB18" i="17" s="1"/>
  <c r="A19" i="17"/>
  <c r="B19" i="17"/>
  <c r="C19" i="17"/>
  <c r="X19" i="17" s="1"/>
  <c r="AA19" i="17" s="1"/>
  <c r="AB19" i="17" s="1"/>
  <c r="D19" i="17"/>
  <c r="E19" i="17"/>
  <c r="F19" i="17"/>
  <c r="G19" i="17"/>
  <c r="H19" i="17"/>
  <c r="I19" i="17"/>
  <c r="J19" i="17"/>
  <c r="K19" i="17"/>
  <c r="L19" i="17"/>
  <c r="M19" i="17"/>
  <c r="N19" i="17"/>
  <c r="O19" i="17"/>
  <c r="P19" i="17"/>
  <c r="Q19" i="17"/>
  <c r="R19" i="17"/>
  <c r="S19" i="17"/>
  <c r="T19" i="17"/>
  <c r="V19" i="17"/>
  <c r="W19" i="17"/>
  <c r="A20" i="17"/>
  <c r="B20" i="17"/>
  <c r="C20" i="17"/>
  <c r="X20" i="17" s="1"/>
  <c r="AA20" i="17" s="1"/>
  <c r="AB20" i="17" s="1"/>
  <c r="D20" i="17"/>
  <c r="E20" i="17"/>
  <c r="F20" i="17"/>
  <c r="G20" i="17"/>
  <c r="H20" i="17"/>
  <c r="I20" i="17"/>
  <c r="J20" i="17"/>
  <c r="K20" i="17"/>
  <c r="L20" i="17"/>
  <c r="M20" i="17"/>
  <c r="N20" i="17"/>
  <c r="O20" i="17"/>
  <c r="P20" i="17"/>
  <c r="Q20" i="17"/>
  <c r="R20" i="17"/>
  <c r="S20" i="17"/>
  <c r="T20" i="17"/>
  <c r="V20" i="17"/>
  <c r="W20" i="17" s="1"/>
  <c r="A21" i="17"/>
  <c r="B21" i="17"/>
  <c r="C21" i="17"/>
  <c r="D21" i="17"/>
  <c r="E21" i="17"/>
  <c r="F21" i="17"/>
  <c r="G21" i="17"/>
  <c r="H21" i="17"/>
  <c r="I21" i="17"/>
  <c r="J21" i="17"/>
  <c r="K21" i="17"/>
  <c r="L21" i="17"/>
  <c r="M21" i="17"/>
  <c r="N21" i="17"/>
  <c r="O21" i="17"/>
  <c r="P21" i="17"/>
  <c r="Q21" i="17"/>
  <c r="R21" i="17"/>
  <c r="S21" i="17"/>
  <c r="T21" i="17"/>
  <c r="V21" i="17"/>
  <c r="W21" i="17" s="1"/>
  <c r="X21" i="17"/>
  <c r="AA21" i="17" s="1"/>
  <c r="AB21" i="17" s="1"/>
  <c r="A22" i="17"/>
  <c r="B22" i="17"/>
  <c r="C22" i="17"/>
  <c r="D22" i="17"/>
  <c r="E22" i="17"/>
  <c r="F22" i="17"/>
  <c r="G22" i="17"/>
  <c r="H22" i="17"/>
  <c r="I22" i="17"/>
  <c r="J22" i="17"/>
  <c r="K22" i="17"/>
  <c r="L22" i="17"/>
  <c r="M22" i="17"/>
  <c r="N22" i="17"/>
  <c r="O22" i="17"/>
  <c r="P22" i="17"/>
  <c r="Q22" i="17"/>
  <c r="R22" i="17"/>
  <c r="S22" i="17"/>
  <c r="T22" i="17"/>
  <c r="V22" i="17"/>
  <c r="W22" i="17"/>
  <c r="X22" i="17"/>
  <c r="AA22" i="17"/>
  <c r="AB22" i="17"/>
  <c r="A23" i="17"/>
  <c r="B23" i="17"/>
  <c r="C23" i="17"/>
  <c r="D23" i="17"/>
  <c r="E23" i="17"/>
  <c r="F23" i="17"/>
  <c r="G23" i="17"/>
  <c r="H23" i="17"/>
  <c r="I23" i="17"/>
  <c r="J23" i="17"/>
  <c r="K23" i="17"/>
  <c r="L23" i="17"/>
  <c r="M23" i="17"/>
  <c r="N23" i="17"/>
  <c r="O23" i="17"/>
  <c r="P23" i="17"/>
  <c r="Q23" i="17"/>
  <c r="R23" i="17"/>
  <c r="S23" i="17"/>
  <c r="T23" i="17"/>
  <c r="V23" i="17"/>
  <c r="W23" i="17" s="1"/>
  <c r="X23" i="17"/>
  <c r="AA23" i="17"/>
  <c r="A24" i="17"/>
  <c r="B24" i="17"/>
  <c r="C24" i="17"/>
  <c r="D24" i="17"/>
  <c r="E24" i="17"/>
  <c r="F24" i="17"/>
  <c r="G24" i="17"/>
  <c r="H24" i="17"/>
  <c r="I24" i="17"/>
  <c r="J24" i="17"/>
  <c r="K24" i="17"/>
  <c r="L24" i="17"/>
  <c r="M24" i="17"/>
  <c r="N24" i="17"/>
  <c r="O24" i="17"/>
  <c r="P24" i="17"/>
  <c r="Q24" i="17"/>
  <c r="R24" i="17"/>
  <c r="S24" i="17"/>
  <c r="T24" i="17"/>
  <c r="V24" i="17"/>
  <c r="W24" i="17"/>
  <c r="X24" i="17"/>
  <c r="AA24" i="17" s="1"/>
  <c r="AB24" i="17" s="1"/>
  <c r="A25" i="17"/>
  <c r="B25" i="17"/>
  <c r="C25" i="17"/>
  <c r="X25" i="17" s="1"/>
  <c r="AA25" i="17" s="1"/>
  <c r="AB25" i="17" s="1"/>
  <c r="D25" i="17"/>
  <c r="E25" i="17"/>
  <c r="F25" i="17"/>
  <c r="G25" i="17"/>
  <c r="H25" i="17"/>
  <c r="I25" i="17"/>
  <c r="J25" i="17"/>
  <c r="K25" i="17"/>
  <c r="L25" i="17"/>
  <c r="M25" i="17"/>
  <c r="N25" i="17"/>
  <c r="O25" i="17"/>
  <c r="P25" i="17"/>
  <c r="Q25" i="17"/>
  <c r="R25" i="17"/>
  <c r="S25" i="17"/>
  <c r="T25" i="17"/>
  <c r="V25" i="17"/>
  <c r="W25" i="17"/>
  <c r="A26" i="17"/>
  <c r="B26" i="17"/>
  <c r="C26" i="17"/>
  <c r="X26" i="17" s="1"/>
  <c r="AA26" i="17" s="1"/>
  <c r="AB26" i="17" s="1"/>
  <c r="D26" i="17"/>
  <c r="E26" i="17"/>
  <c r="F26" i="17"/>
  <c r="G26" i="17"/>
  <c r="H26" i="17"/>
  <c r="I26" i="17"/>
  <c r="J26" i="17"/>
  <c r="K26" i="17"/>
  <c r="L26" i="17"/>
  <c r="M26" i="17"/>
  <c r="N26" i="17"/>
  <c r="O26" i="17"/>
  <c r="P26" i="17"/>
  <c r="Q26" i="17"/>
  <c r="R26" i="17"/>
  <c r="S26" i="17"/>
  <c r="T26" i="17"/>
  <c r="V26" i="17"/>
  <c r="W26" i="17" s="1"/>
  <c r="A27" i="17"/>
  <c r="B27" i="17"/>
  <c r="C27" i="17"/>
  <c r="D27" i="17"/>
  <c r="E27" i="17"/>
  <c r="F27" i="17"/>
  <c r="G27" i="17"/>
  <c r="H27" i="17"/>
  <c r="I27" i="17"/>
  <c r="J27" i="17"/>
  <c r="K27" i="17"/>
  <c r="L27" i="17"/>
  <c r="M27" i="17"/>
  <c r="N27" i="17"/>
  <c r="O27" i="17"/>
  <c r="P27" i="17"/>
  <c r="Q27" i="17"/>
  <c r="R27" i="17"/>
  <c r="S27" i="17"/>
  <c r="T27" i="17"/>
  <c r="V27" i="17"/>
  <c r="W27" i="17" s="1"/>
  <c r="X27" i="17"/>
  <c r="AA27" i="17" s="1"/>
  <c r="AB27" i="17" s="1"/>
  <c r="A28" i="17"/>
  <c r="B28" i="17"/>
  <c r="C28" i="17"/>
  <c r="D28" i="17"/>
  <c r="E28" i="17"/>
  <c r="F28" i="17"/>
  <c r="G28" i="17"/>
  <c r="H28" i="17"/>
  <c r="I28" i="17"/>
  <c r="J28" i="17"/>
  <c r="K28" i="17"/>
  <c r="L28" i="17"/>
  <c r="M28" i="17"/>
  <c r="N28" i="17"/>
  <c r="O28" i="17"/>
  <c r="P28" i="17"/>
  <c r="Q28" i="17"/>
  <c r="R28" i="17"/>
  <c r="S28" i="17"/>
  <c r="T28" i="17"/>
  <c r="V28" i="17"/>
  <c r="W28" i="17"/>
  <c r="X28" i="17"/>
  <c r="AA28" i="17" s="1"/>
  <c r="AB28" i="17" s="1"/>
  <c r="A29" i="17"/>
  <c r="B29" i="17"/>
  <c r="C29" i="17"/>
  <c r="D29" i="17"/>
  <c r="E29" i="17"/>
  <c r="F29" i="17"/>
  <c r="G29" i="17"/>
  <c r="H29" i="17"/>
  <c r="I29" i="17"/>
  <c r="J29" i="17"/>
  <c r="K29" i="17"/>
  <c r="L29" i="17"/>
  <c r="M29" i="17"/>
  <c r="N29" i="17"/>
  <c r="O29" i="17"/>
  <c r="P29" i="17"/>
  <c r="Q29" i="17"/>
  <c r="R29" i="17"/>
  <c r="S29" i="17"/>
  <c r="T29" i="17"/>
  <c r="V29" i="17"/>
  <c r="W29" i="17" s="1"/>
  <c r="X29" i="17"/>
  <c r="AA29" i="17"/>
  <c r="AB29" i="17" s="1"/>
  <c r="G7" i="8"/>
  <c r="G3" i="8"/>
  <c r="G4" i="8"/>
  <c r="G2" i="8"/>
  <c r="F7" i="8"/>
  <c r="F6" i="8"/>
  <c r="F5" i="8"/>
  <c r="F4" i="8"/>
  <c r="F3" i="8"/>
  <c r="F2" i="8"/>
  <c r="G9" i="8"/>
  <c r="G10" i="8"/>
  <c r="G11" i="8"/>
  <c r="G12" i="8"/>
  <c r="G13" i="8"/>
  <c r="G14" i="8"/>
  <c r="G15" i="8"/>
  <c r="G16" i="8"/>
  <c r="G17" i="8"/>
  <c r="G18" i="8"/>
  <c r="G19" i="8"/>
  <c r="G20" i="8"/>
  <c r="G21" i="8"/>
  <c r="G22" i="8"/>
  <c r="G23" i="8"/>
  <c r="F9" i="8"/>
  <c r="F10" i="8"/>
  <c r="F11" i="8"/>
  <c r="F12" i="8"/>
  <c r="F13" i="8"/>
  <c r="F14" i="8"/>
  <c r="F15" i="8"/>
  <c r="F16" i="8"/>
  <c r="F17" i="8"/>
  <c r="F18" i="8"/>
  <c r="F19" i="8"/>
  <c r="F20" i="8"/>
  <c r="F21" i="8"/>
  <c r="F22" i="8"/>
  <c r="F23" i="8"/>
  <c r="F24" i="8"/>
  <c r="N20" i="7"/>
  <c r="Q20" i="7" s="1"/>
  <c r="N18" i="7"/>
  <c r="Q18" i="7" s="1"/>
  <c r="N16" i="7"/>
  <c r="Q16" i="7" s="1"/>
  <c r="N15" i="7"/>
  <c r="Q15" i="7" s="1"/>
  <c r="N13" i="7"/>
  <c r="Q13" i="7" s="1"/>
  <c r="N11" i="7"/>
  <c r="Q11" i="7" s="1"/>
  <c r="X10" i="7"/>
  <c r="N10" i="7"/>
  <c r="Q10" i="7" s="1"/>
  <c r="X9" i="7"/>
  <c r="N9" i="7"/>
  <c r="Q9" i="7" s="1"/>
  <c r="AD8" i="7"/>
  <c r="AC8" i="7"/>
  <c r="AG8" i="7" s="1"/>
  <c r="AA8" i="7"/>
  <c r="AE8" i="7" s="1"/>
  <c r="X8" i="7"/>
  <c r="AB8" i="7" s="1"/>
  <c r="AF8" i="7" s="1"/>
  <c r="N8" i="7"/>
  <c r="Q8" i="7" s="1"/>
  <c r="X7" i="7"/>
  <c r="N7" i="7"/>
  <c r="Q7" i="7" s="1"/>
  <c r="AC6" i="7"/>
  <c r="AG6" i="7" s="1"/>
  <c r="AA6" i="7"/>
  <c r="AE6" i="7" s="1"/>
  <c r="X6" i="7"/>
  <c r="AB6" i="7" s="1"/>
  <c r="AF6" i="7" s="1"/>
  <c r="N6" i="7"/>
  <c r="Q6" i="7" s="1"/>
  <c r="AC5" i="7"/>
  <c r="AG5" i="7" s="1"/>
  <c r="AA5" i="7"/>
  <c r="AE5" i="7" s="1"/>
  <c r="X5" i="7"/>
  <c r="AB5" i="7" s="1"/>
  <c r="AF5" i="7" s="1"/>
  <c r="N5" i="7"/>
  <c r="Q5" i="7" s="1"/>
  <c r="H2" i="7"/>
  <c r="AT61" i="37"/>
  <c r="AF61" i="37"/>
  <c r="AE61" i="37"/>
  <c r="AC61" i="37"/>
  <c r="AB61" i="37"/>
  <c r="AA61" i="37"/>
  <c r="AD61" i="37" s="1"/>
  <c r="Z61" i="37"/>
  <c r="I61" i="37"/>
  <c r="H61" i="37"/>
  <c r="G61" i="37"/>
  <c r="F61" i="37"/>
  <c r="AS61" i="37" s="1"/>
  <c r="E61" i="37"/>
  <c r="AU61" i="37" s="1"/>
  <c r="AV61" i="37" s="1"/>
  <c r="AF60" i="37"/>
  <c r="AT60" i="37" s="1"/>
  <c r="AE60" i="37"/>
  <c r="AD60" i="37"/>
  <c r="AC60" i="37"/>
  <c r="AB60" i="37"/>
  <c r="AA60" i="37"/>
  <c r="Z60" i="37"/>
  <c r="I60" i="37"/>
  <c r="H60" i="37"/>
  <c r="G60" i="37"/>
  <c r="F60" i="37"/>
  <c r="AS60" i="37" s="1"/>
  <c r="E60" i="37"/>
  <c r="AU60" i="37" s="1"/>
  <c r="AV60" i="37" s="1"/>
  <c r="AU59" i="37"/>
  <c r="AF59" i="37"/>
  <c r="AT59" i="37" s="1"/>
  <c r="AE59" i="37"/>
  <c r="AC59" i="37"/>
  <c r="AB59" i="37"/>
  <c r="Z59" i="37"/>
  <c r="I59" i="37"/>
  <c r="H59" i="37"/>
  <c r="G59" i="37"/>
  <c r="F59" i="37"/>
  <c r="AS59" i="37" s="1"/>
  <c r="E59" i="37"/>
  <c r="AT58" i="37"/>
  <c r="AF58" i="37"/>
  <c r="AA58" i="37" s="1"/>
  <c r="AD58" i="37" s="1"/>
  <c r="AE58" i="37"/>
  <c r="AC58" i="37"/>
  <c r="AB58" i="37"/>
  <c r="Z58" i="37"/>
  <c r="I58" i="37"/>
  <c r="H58" i="37"/>
  <c r="G58" i="37"/>
  <c r="F58" i="37"/>
  <c r="AS58" i="37" s="1"/>
  <c r="E58" i="37"/>
  <c r="AU58" i="37" s="1"/>
  <c r="AS57" i="37"/>
  <c r="AF57" i="37"/>
  <c r="AE57" i="37"/>
  <c r="AC57" i="37"/>
  <c r="AB57" i="37"/>
  <c r="AA57" i="37"/>
  <c r="AD57" i="37" s="1"/>
  <c r="Z57" i="37"/>
  <c r="I57" i="37"/>
  <c r="H57" i="37"/>
  <c r="G57" i="37"/>
  <c r="F57" i="37"/>
  <c r="E57" i="37"/>
  <c r="AU57" i="37" s="1"/>
  <c r="AF56" i="37"/>
  <c r="AE56" i="37"/>
  <c r="AC56" i="37"/>
  <c r="AB56" i="37"/>
  <c r="Z56" i="37"/>
  <c r="I56" i="37"/>
  <c r="H56" i="37"/>
  <c r="G56" i="37"/>
  <c r="F56" i="37"/>
  <c r="AS56" i="37" s="1"/>
  <c r="E56" i="37"/>
  <c r="AU56" i="37" s="1"/>
  <c r="AF55" i="37"/>
  <c r="AE55" i="37"/>
  <c r="AC55" i="37"/>
  <c r="AB55" i="37"/>
  <c r="Z55" i="37"/>
  <c r="I55" i="37"/>
  <c r="H55" i="37"/>
  <c r="G55" i="37"/>
  <c r="F55" i="37"/>
  <c r="AS55" i="37" s="1"/>
  <c r="AA55" i="37" s="1"/>
  <c r="AD55" i="37" s="1"/>
  <c r="E55" i="37"/>
  <c r="AU55" i="37" s="1"/>
  <c r="AF54" i="37"/>
  <c r="AT54" i="37" s="1"/>
  <c r="AE54" i="37"/>
  <c r="AC54" i="37"/>
  <c r="AB54" i="37"/>
  <c r="Z54" i="37"/>
  <c r="I54" i="37"/>
  <c r="H54" i="37"/>
  <c r="G54" i="37"/>
  <c r="F54" i="37"/>
  <c r="AS54" i="37" s="1"/>
  <c r="E54" i="37"/>
  <c r="AU54" i="37" s="1"/>
  <c r="AU53" i="37"/>
  <c r="AF53" i="37"/>
  <c r="AT53" i="37" s="1"/>
  <c r="AE53" i="37"/>
  <c r="AC53" i="37"/>
  <c r="AB53" i="37"/>
  <c r="Z53" i="37"/>
  <c r="I53" i="37"/>
  <c r="H53" i="37"/>
  <c r="G53" i="37"/>
  <c r="F53" i="37"/>
  <c r="AS53" i="37" s="1"/>
  <c r="E53" i="37"/>
  <c r="AT52" i="37"/>
  <c r="AF52" i="37"/>
  <c r="AE52" i="37"/>
  <c r="AC52" i="37"/>
  <c r="AB52" i="37"/>
  <c r="AA52" i="37"/>
  <c r="AD52" i="37" s="1"/>
  <c r="Z52" i="37"/>
  <c r="I52" i="37"/>
  <c r="H52" i="37"/>
  <c r="G52" i="37"/>
  <c r="F52" i="37"/>
  <c r="AS52" i="37" s="1"/>
  <c r="E52" i="37"/>
  <c r="AU52" i="37" s="1"/>
  <c r="AV52" i="37" s="1"/>
  <c r="AS51" i="37"/>
  <c r="AF51" i="37"/>
  <c r="AE51" i="37"/>
  <c r="AC51" i="37"/>
  <c r="AB51" i="37"/>
  <c r="AA51" i="37"/>
  <c r="AD51" i="37" s="1"/>
  <c r="Z51" i="37"/>
  <c r="I51" i="37"/>
  <c r="H51" i="37"/>
  <c r="G51" i="37"/>
  <c r="F51" i="37"/>
  <c r="E51" i="37"/>
  <c r="AU51" i="37" s="1"/>
  <c r="AF50" i="37"/>
  <c r="AE50" i="37"/>
  <c r="AC50" i="37"/>
  <c r="AB50" i="37"/>
  <c r="AA50" i="37"/>
  <c r="AD50" i="37" s="1"/>
  <c r="Z50" i="37"/>
  <c r="I50" i="37"/>
  <c r="H50" i="37"/>
  <c r="G50" i="37"/>
  <c r="F50" i="37"/>
  <c r="AS50" i="37" s="1"/>
  <c r="E50" i="37"/>
  <c r="AU50" i="37" s="1"/>
  <c r="AS49" i="37"/>
  <c r="AF49" i="37"/>
  <c r="AE49" i="37"/>
  <c r="AC49" i="37"/>
  <c r="AB49" i="37"/>
  <c r="AA49" i="37"/>
  <c r="AD49" i="37" s="1"/>
  <c r="Z49" i="37"/>
  <c r="I49" i="37"/>
  <c r="H49" i="37"/>
  <c r="G49" i="37"/>
  <c r="F49" i="37"/>
  <c r="E49" i="37"/>
  <c r="AU49" i="37" s="1"/>
  <c r="AF48" i="37"/>
  <c r="AE48" i="37"/>
  <c r="AD48" i="37"/>
  <c r="AC48" i="37"/>
  <c r="AB48" i="37"/>
  <c r="AA48" i="37"/>
  <c r="Z48" i="37"/>
  <c r="I48" i="37"/>
  <c r="H48" i="37"/>
  <c r="G48" i="37"/>
  <c r="F48" i="37"/>
  <c r="AS48" i="37" s="1"/>
  <c r="E48" i="37"/>
  <c r="AU48" i="37" s="1"/>
  <c r="AU47" i="37"/>
  <c r="AF47" i="37"/>
  <c r="AE47" i="37"/>
  <c r="AC47" i="37"/>
  <c r="AB47" i="37"/>
  <c r="Z47" i="37"/>
  <c r="I47" i="37"/>
  <c r="H47" i="37"/>
  <c r="G47" i="37"/>
  <c r="F47" i="37"/>
  <c r="AS47" i="37" s="1"/>
  <c r="AA47" i="37" s="1"/>
  <c r="AD47" i="37" s="1"/>
  <c r="E47" i="37"/>
  <c r="AF46" i="37"/>
  <c r="AE46" i="37"/>
  <c r="AD46" i="37"/>
  <c r="AC46" i="37"/>
  <c r="AB46" i="37"/>
  <c r="AA46" i="37"/>
  <c r="Z46" i="37"/>
  <c r="I46" i="37"/>
  <c r="H46" i="37"/>
  <c r="G46" i="37"/>
  <c r="F46" i="37"/>
  <c r="AS46" i="37" s="1"/>
  <c r="AT46" i="37" s="1"/>
  <c r="E46" i="37"/>
  <c r="AU46" i="37" s="1"/>
  <c r="AS45" i="37"/>
  <c r="AT45" i="37" s="1"/>
  <c r="AF45" i="37"/>
  <c r="AE45" i="37"/>
  <c r="AC45" i="37"/>
  <c r="AB45" i="37"/>
  <c r="AA45" i="37"/>
  <c r="AD45" i="37" s="1"/>
  <c r="Z45" i="37"/>
  <c r="I45" i="37"/>
  <c r="H45" i="37"/>
  <c r="G45" i="37"/>
  <c r="F45" i="37"/>
  <c r="E45" i="37"/>
  <c r="AU45" i="37" s="1"/>
  <c r="AF44" i="37"/>
  <c r="AE44" i="37"/>
  <c r="AC44" i="37"/>
  <c r="AB44" i="37"/>
  <c r="AA44" i="37"/>
  <c r="AD44" i="37" s="1"/>
  <c r="Z44" i="37"/>
  <c r="I44" i="37"/>
  <c r="H44" i="37"/>
  <c r="G44" i="37"/>
  <c r="F44" i="37"/>
  <c r="AS44" i="37" s="1"/>
  <c r="E44" i="37"/>
  <c r="AU44" i="37" s="1"/>
  <c r="AS43" i="37"/>
  <c r="AF43" i="37"/>
  <c r="AE43" i="37"/>
  <c r="AC43" i="37"/>
  <c r="AB43" i="37"/>
  <c r="AA43" i="37"/>
  <c r="AD43" i="37" s="1"/>
  <c r="Z43" i="37"/>
  <c r="I43" i="37"/>
  <c r="H43" i="37"/>
  <c r="G43" i="37"/>
  <c r="F43" i="37"/>
  <c r="E43" i="37"/>
  <c r="AU43" i="37" s="1"/>
  <c r="AF42" i="37"/>
  <c r="AT42" i="37" s="1"/>
  <c r="AE42" i="37"/>
  <c r="AC42" i="37"/>
  <c r="AB42" i="37"/>
  <c r="Z42" i="37"/>
  <c r="I42" i="37"/>
  <c r="H42" i="37"/>
  <c r="G42" i="37"/>
  <c r="F42" i="37"/>
  <c r="AS42" i="37" s="1"/>
  <c r="E42" i="37"/>
  <c r="AU42" i="37" s="1"/>
  <c r="AU41" i="37"/>
  <c r="AT41" i="37"/>
  <c r="AF41" i="37"/>
  <c r="AE41" i="37"/>
  <c r="AC41" i="37"/>
  <c r="AB41" i="37"/>
  <c r="Z41" i="37"/>
  <c r="I41" i="37"/>
  <c r="H41" i="37"/>
  <c r="G41" i="37"/>
  <c r="F41" i="37"/>
  <c r="AS41" i="37" s="1"/>
  <c r="AA41" i="37" s="1"/>
  <c r="AD41" i="37" s="1"/>
  <c r="E41" i="37"/>
  <c r="AF40" i="37"/>
  <c r="AE40" i="37"/>
  <c r="AD40" i="37"/>
  <c r="AC40" i="37"/>
  <c r="AB40" i="37"/>
  <c r="AA40" i="37"/>
  <c r="Z40" i="37"/>
  <c r="I40" i="37"/>
  <c r="H40" i="37"/>
  <c r="G40" i="37"/>
  <c r="F40" i="37"/>
  <c r="AS40" i="37" s="1"/>
  <c r="AT40" i="37" s="1"/>
  <c r="E40" i="37"/>
  <c r="AU40" i="37" s="1"/>
  <c r="AS39" i="37"/>
  <c r="AF39" i="37"/>
  <c r="AE39" i="37"/>
  <c r="AC39" i="37"/>
  <c r="AB39" i="37"/>
  <c r="AA39" i="37"/>
  <c r="AD39" i="37" s="1"/>
  <c r="Z39" i="37"/>
  <c r="I39" i="37"/>
  <c r="H39" i="37"/>
  <c r="G39" i="37"/>
  <c r="F39" i="37"/>
  <c r="E39" i="37"/>
  <c r="AU39" i="37" s="1"/>
  <c r="AF38" i="37"/>
  <c r="AE38" i="37"/>
  <c r="AD38" i="37"/>
  <c r="AC38" i="37"/>
  <c r="AB38" i="37"/>
  <c r="AA38" i="37"/>
  <c r="Z38" i="37"/>
  <c r="I38" i="37"/>
  <c r="H38" i="37"/>
  <c r="G38" i="37"/>
  <c r="F38" i="37"/>
  <c r="AS38" i="37" s="1"/>
  <c r="E38" i="37"/>
  <c r="AU38" i="37" s="1"/>
  <c r="AS37" i="37"/>
  <c r="AF37" i="37"/>
  <c r="AT37" i="37" s="1"/>
  <c r="AE37" i="37"/>
  <c r="AC37" i="37"/>
  <c r="AB37" i="37"/>
  <c r="AA37" i="37"/>
  <c r="AD37" i="37" s="1"/>
  <c r="Z37" i="37"/>
  <c r="I37" i="37"/>
  <c r="H37" i="37"/>
  <c r="G37" i="37"/>
  <c r="F37" i="37"/>
  <c r="E37" i="37"/>
  <c r="AU37" i="37" s="1"/>
  <c r="AU36" i="37"/>
  <c r="AF36" i="37"/>
  <c r="AT36" i="37" s="1"/>
  <c r="AE36" i="37"/>
  <c r="AD36" i="37"/>
  <c r="AC36" i="37"/>
  <c r="AB36" i="37"/>
  <c r="AA36" i="37"/>
  <c r="Z36" i="37"/>
  <c r="I36" i="37"/>
  <c r="H36" i="37"/>
  <c r="G36" i="37"/>
  <c r="F36" i="37"/>
  <c r="AS36" i="37" s="1"/>
  <c r="E36" i="37"/>
  <c r="AU35" i="37"/>
  <c r="AV35" i="37" s="1"/>
  <c r="AF35" i="37"/>
  <c r="AE35" i="37"/>
  <c r="AC35" i="37"/>
  <c r="AB35" i="37"/>
  <c r="AA35" i="37"/>
  <c r="AD35" i="37" s="1"/>
  <c r="Z35" i="37"/>
  <c r="I35" i="37"/>
  <c r="H35" i="37"/>
  <c r="G35" i="37"/>
  <c r="F35" i="37"/>
  <c r="AS35" i="37" s="1"/>
  <c r="AT35" i="37" s="1"/>
  <c r="E35" i="37"/>
  <c r="AF34" i="37"/>
  <c r="AV34" i="37" s="1"/>
  <c r="AE34" i="37"/>
  <c r="AC34" i="37"/>
  <c r="AB34" i="37"/>
  <c r="AA34" i="37"/>
  <c r="AD34" i="37" s="1"/>
  <c r="Z34" i="37"/>
  <c r="I34" i="37"/>
  <c r="H34" i="37"/>
  <c r="G34" i="37"/>
  <c r="F34" i="37"/>
  <c r="AS34" i="37" s="1"/>
  <c r="AT34" i="37" s="1"/>
  <c r="E34" i="37"/>
  <c r="AU34" i="37" s="1"/>
  <c r="AS33" i="37"/>
  <c r="AF33" i="37"/>
  <c r="AE33" i="37"/>
  <c r="AC33" i="37"/>
  <c r="AB33" i="37"/>
  <c r="AA33" i="37"/>
  <c r="AD33" i="37" s="1"/>
  <c r="Z33" i="37"/>
  <c r="I33" i="37"/>
  <c r="H33" i="37"/>
  <c r="G33" i="37"/>
  <c r="F33" i="37"/>
  <c r="E33" i="37"/>
  <c r="AU33" i="37" s="1"/>
  <c r="A33" i="37"/>
  <c r="A34" i="37" s="1"/>
  <c r="A35" i="37" s="1"/>
  <c r="A36" i="37" s="1"/>
  <c r="A37" i="37" s="1"/>
  <c r="A38" i="37" s="1"/>
  <c r="A39" i="37" s="1"/>
  <c r="A40" i="37" s="1"/>
  <c r="A41" i="37" s="1"/>
  <c r="A42" i="37" s="1"/>
  <c r="A43" i="37" s="1"/>
  <c r="A44" i="37" s="1"/>
  <c r="A45" i="37" s="1"/>
  <c r="A46" i="37" s="1"/>
  <c r="A47" i="37" s="1"/>
  <c r="A48" i="37" s="1"/>
  <c r="A49" i="37" s="1"/>
  <c r="A50" i="37" s="1"/>
  <c r="A51" i="37" s="1"/>
  <c r="A52" i="37" s="1"/>
  <c r="A53" i="37" s="1"/>
  <c r="A54" i="37" s="1"/>
  <c r="A55" i="37" s="1"/>
  <c r="A56" i="37" s="1"/>
  <c r="A57" i="37" s="1"/>
  <c r="A58" i="37" s="1"/>
  <c r="A59" i="37" s="1"/>
  <c r="A60" i="37" s="1"/>
  <c r="A61" i="37" s="1"/>
  <c r="AF32" i="37"/>
  <c r="AE32" i="37"/>
  <c r="AD32" i="37"/>
  <c r="AC32" i="37"/>
  <c r="AB32" i="37"/>
  <c r="AA32" i="37"/>
  <c r="Z32" i="37"/>
  <c r="I32" i="37"/>
  <c r="H32" i="37"/>
  <c r="G32" i="37"/>
  <c r="F32" i="37"/>
  <c r="AS32" i="37" s="1"/>
  <c r="E32" i="37"/>
  <c r="AU32" i="37" s="1"/>
  <c r="A3" i="37"/>
  <c r="E3" i="37"/>
  <c r="F3" i="37"/>
  <c r="G3" i="37"/>
  <c r="H3" i="37"/>
  <c r="I3" i="37"/>
  <c r="Z3" i="37"/>
  <c r="AA3" i="37"/>
  <c r="AD3" i="37" s="1"/>
  <c r="AB3" i="37"/>
  <c r="AC3" i="37"/>
  <c r="AE3" i="37"/>
  <c r="AF3" i="37"/>
  <c r="AT3" i="37" s="1"/>
  <c r="AS3" i="37"/>
  <c r="AU3" i="37"/>
  <c r="A4" i="37"/>
  <c r="A5" i="37" s="1"/>
  <c r="A6" i="37" s="1"/>
  <c r="A7" i="37" s="1"/>
  <c r="A8" i="37" s="1"/>
  <c r="A9" i="37" s="1"/>
  <c r="A10" i="37" s="1"/>
  <c r="A11" i="37" s="1"/>
  <c r="A12" i="37" s="1"/>
  <c r="A13" i="37" s="1"/>
  <c r="A14" i="37" s="1"/>
  <c r="A15" i="37" s="1"/>
  <c r="A16" i="37" s="1"/>
  <c r="A17" i="37" s="1"/>
  <c r="A18" i="37" s="1"/>
  <c r="A19" i="37" s="1"/>
  <c r="A20" i="37" s="1"/>
  <c r="A21" i="37" s="1"/>
  <c r="A22" i="37" s="1"/>
  <c r="A23" i="37" s="1"/>
  <c r="A24" i="37" s="1"/>
  <c r="A25" i="37" s="1"/>
  <c r="A26" i="37" s="1"/>
  <c r="A27" i="37" s="1"/>
  <c r="A28" i="37" s="1"/>
  <c r="A29" i="37" s="1"/>
  <c r="A30" i="37" s="1"/>
  <c r="A31" i="37" s="1"/>
  <c r="E4" i="37"/>
  <c r="AU4" i="37" s="1"/>
  <c r="F4" i="37"/>
  <c r="G4" i="37"/>
  <c r="H4" i="37"/>
  <c r="I4" i="37"/>
  <c r="Z4" i="37"/>
  <c r="AA4" i="37"/>
  <c r="AD4" i="37" s="1"/>
  <c r="AB4" i="37"/>
  <c r="AC4" i="37"/>
  <c r="AE4" i="37"/>
  <c r="AF4" i="37"/>
  <c r="AT4" i="37" s="1"/>
  <c r="AS4" i="37"/>
  <c r="E5" i="37"/>
  <c r="AU5" i="37" s="1"/>
  <c r="AV5" i="37" s="1"/>
  <c r="F5" i="37"/>
  <c r="G5" i="37"/>
  <c r="H5" i="37"/>
  <c r="I5" i="37"/>
  <c r="Z5" i="37"/>
  <c r="AA5" i="37"/>
  <c r="AD5" i="37" s="1"/>
  <c r="AB5" i="37"/>
  <c r="AC5" i="37"/>
  <c r="AE5" i="37"/>
  <c r="AF5" i="37"/>
  <c r="AS5" i="37"/>
  <c r="AT5" i="37" s="1"/>
  <c r="E6" i="37"/>
  <c r="F6" i="37"/>
  <c r="AS6" i="37" s="1"/>
  <c r="AT6" i="37" s="1"/>
  <c r="G6" i="37"/>
  <c r="H6" i="37"/>
  <c r="I6" i="37"/>
  <c r="Z6" i="37"/>
  <c r="AA6" i="37"/>
  <c r="AB6" i="37"/>
  <c r="AC6" i="37"/>
  <c r="AD6" i="37"/>
  <c r="AE6" i="37"/>
  <c r="AF6" i="37"/>
  <c r="AU6" i="37"/>
  <c r="AV6" i="37" s="1"/>
  <c r="E7" i="37"/>
  <c r="F7" i="37"/>
  <c r="AS7" i="37" s="1"/>
  <c r="G7" i="37"/>
  <c r="H7" i="37"/>
  <c r="I7" i="37"/>
  <c r="Z7" i="37"/>
  <c r="AB7" i="37"/>
  <c r="AC7" i="37"/>
  <c r="AE7" i="37"/>
  <c r="AF7" i="37"/>
  <c r="AU7" i="37"/>
  <c r="E8" i="37"/>
  <c r="F8" i="37"/>
  <c r="AS8" i="37" s="1"/>
  <c r="G8" i="37"/>
  <c r="H8" i="37"/>
  <c r="I8" i="37"/>
  <c r="Z8" i="37"/>
  <c r="AA8" i="37"/>
  <c r="AB8" i="37"/>
  <c r="AC8" i="37"/>
  <c r="AD8" i="37"/>
  <c r="AE8" i="37"/>
  <c r="AF8" i="37"/>
  <c r="AU8" i="37"/>
  <c r="E9" i="37"/>
  <c r="AU9" i="37" s="1"/>
  <c r="F9" i="37"/>
  <c r="G9" i="37"/>
  <c r="H9" i="37"/>
  <c r="I9" i="37"/>
  <c r="Z9" i="37"/>
  <c r="AA9" i="37"/>
  <c r="AD9" i="37" s="1"/>
  <c r="AB9" i="37"/>
  <c r="AC9" i="37"/>
  <c r="AE9" i="37"/>
  <c r="AF9" i="37"/>
  <c r="AT9" i="37" s="1"/>
  <c r="AS9" i="37"/>
  <c r="E10" i="37"/>
  <c r="AU10" i="37" s="1"/>
  <c r="F10" i="37"/>
  <c r="G10" i="37"/>
  <c r="H10" i="37"/>
  <c r="I10" i="37"/>
  <c r="Z10" i="37"/>
  <c r="AA10" i="37"/>
  <c r="AD10" i="37" s="1"/>
  <c r="AB10" i="37"/>
  <c r="AC10" i="37"/>
  <c r="AE10" i="37"/>
  <c r="AF10" i="37"/>
  <c r="AT10" i="37" s="1"/>
  <c r="AS10" i="37"/>
  <c r="E11" i="37"/>
  <c r="AU11" i="37" s="1"/>
  <c r="F11" i="37"/>
  <c r="G11" i="37"/>
  <c r="H11" i="37"/>
  <c r="I11" i="37"/>
  <c r="Z11" i="37"/>
  <c r="AB11" i="37"/>
  <c r="AC11" i="37"/>
  <c r="AE11" i="37"/>
  <c r="AF11" i="37"/>
  <c r="AS11" i="37"/>
  <c r="AA11" i="37" s="1"/>
  <c r="AD11" i="37" s="1"/>
  <c r="AT11" i="37"/>
  <c r="E12" i="37"/>
  <c r="F12" i="37"/>
  <c r="AS12" i="37" s="1"/>
  <c r="G12" i="37"/>
  <c r="H12" i="37"/>
  <c r="I12" i="37"/>
  <c r="Z12" i="37"/>
  <c r="AB12" i="37"/>
  <c r="AC12" i="37"/>
  <c r="AE12" i="37"/>
  <c r="AF12" i="37"/>
  <c r="AA12" i="37" s="1"/>
  <c r="AD12" i="37" s="1"/>
  <c r="AT12" i="37"/>
  <c r="AU12" i="37"/>
  <c r="E13" i="37"/>
  <c r="F13" i="37"/>
  <c r="G13" i="37"/>
  <c r="H13" i="37"/>
  <c r="I13" i="37"/>
  <c r="Z13" i="37"/>
  <c r="AB13" i="37"/>
  <c r="AC13" i="37"/>
  <c r="AE13" i="37"/>
  <c r="AF13" i="37"/>
  <c r="AS13" i="37"/>
  <c r="AA13" i="37" s="1"/>
  <c r="AD13" i="37" s="1"/>
  <c r="AU13" i="37"/>
  <c r="E14" i="37"/>
  <c r="F14" i="37"/>
  <c r="AS14" i="37" s="1"/>
  <c r="G14" i="37"/>
  <c r="H14" i="37"/>
  <c r="I14" i="37"/>
  <c r="Z14" i="37"/>
  <c r="AA14" i="37"/>
  <c r="AD14" i="37" s="1"/>
  <c r="AB14" i="37"/>
  <c r="AC14" i="37"/>
  <c r="AE14" i="37"/>
  <c r="AF14" i="37"/>
  <c r="AT14" i="37" s="1"/>
  <c r="AU14" i="37"/>
  <c r="E15" i="37"/>
  <c r="AU15" i="37" s="1"/>
  <c r="F15" i="37"/>
  <c r="G15" i="37"/>
  <c r="H15" i="37"/>
  <c r="I15" i="37"/>
  <c r="Z15" i="37"/>
  <c r="AA15" i="37"/>
  <c r="AD15" i="37" s="1"/>
  <c r="AB15" i="37"/>
  <c r="AC15" i="37"/>
  <c r="AE15" i="37"/>
  <c r="AF15" i="37"/>
  <c r="AT15" i="37" s="1"/>
  <c r="AS15" i="37"/>
  <c r="E16" i="37"/>
  <c r="AU16" i="37" s="1"/>
  <c r="F16" i="37"/>
  <c r="G16" i="37"/>
  <c r="H16" i="37"/>
  <c r="I16" i="37"/>
  <c r="Z16" i="37"/>
  <c r="AA16" i="37"/>
  <c r="AD16" i="37" s="1"/>
  <c r="AB16" i="37"/>
  <c r="AC16" i="37"/>
  <c r="AE16" i="37"/>
  <c r="AF16" i="37"/>
  <c r="AT16" i="37" s="1"/>
  <c r="AS16" i="37"/>
  <c r="E17" i="37"/>
  <c r="AU17" i="37" s="1"/>
  <c r="F17" i="37"/>
  <c r="G17" i="37"/>
  <c r="H17" i="37"/>
  <c r="I17" i="37"/>
  <c r="Z17" i="37"/>
  <c r="AB17" i="37"/>
  <c r="AC17" i="37"/>
  <c r="AE17" i="37"/>
  <c r="AF17" i="37"/>
  <c r="AS17" i="37"/>
  <c r="AT17" i="37" s="1"/>
  <c r="E18" i="37"/>
  <c r="F18" i="37"/>
  <c r="AS18" i="37" s="1"/>
  <c r="AT18" i="37" s="1"/>
  <c r="G18" i="37"/>
  <c r="H18" i="37"/>
  <c r="I18" i="37"/>
  <c r="Z18" i="37"/>
  <c r="AA18" i="37"/>
  <c r="AD18" i="37" s="1"/>
  <c r="AB18" i="37"/>
  <c r="AC18" i="37"/>
  <c r="AE18" i="37"/>
  <c r="AF18" i="37"/>
  <c r="AU18" i="37"/>
  <c r="AV18" i="37" s="1"/>
  <c r="E19" i="37"/>
  <c r="F19" i="37"/>
  <c r="G19" i="37"/>
  <c r="H19" i="37"/>
  <c r="I19" i="37"/>
  <c r="Z19" i="37"/>
  <c r="AA19" i="37"/>
  <c r="AD19" i="37" s="1"/>
  <c r="AB19" i="37"/>
  <c r="AC19" i="37"/>
  <c r="AE19" i="37"/>
  <c r="AF19" i="37"/>
  <c r="AT19" i="37" s="1"/>
  <c r="AS19" i="37"/>
  <c r="AU19" i="37"/>
  <c r="E20" i="37"/>
  <c r="AU20" i="37" s="1"/>
  <c r="F20" i="37"/>
  <c r="AS20" i="37" s="1"/>
  <c r="G20" i="37"/>
  <c r="H20" i="37"/>
  <c r="I20" i="37"/>
  <c r="Z20" i="37"/>
  <c r="AA20" i="37"/>
  <c r="AB20" i="37"/>
  <c r="AC20" i="37"/>
  <c r="AD20" i="37"/>
  <c r="AE20" i="37"/>
  <c r="AF20" i="37"/>
  <c r="AT20" i="37" s="1"/>
  <c r="E21" i="37"/>
  <c r="AU21" i="37" s="1"/>
  <c r="F21" i="37"/>
  <c r="G21" i="37"/>
  <c r="H21" i="37"/>
  <c r="I21" i="37"/>
  <c r="Z21" i="37"/>
  <c r="AB21" i="37"/>
  <c r="AC21" i="37"/>
  <c r="AE21" i="37"/>
  <c r="AF21" i="37"/>
  <c r="AA21" i="37" s="1"/>
  <c r="AD21" i="37" s="1"/>
  <c r="AS21" i="37"/>
  <c r="E22" i="37"/>
  <c r="AU22" i="37" s="1"/>
  <c r="F22" i="37"/>
  <c r="G22" i="37"/>
  <c r="H22" i="37"/>
  <c r="I22" i="37"/>
  <c r="Z22" i="37"/>
  <c r="AA22" i="37"/>
  <c r="AD22" i="37" s="1"/>
  <c r="AB22" i="37"/>
  <c r="AC22" i="37"/>
  <c r="AE22" i="37"/>
  <c r="AF22" i="37"/>
  <c r="AT22" i="37" s="1"/>
  <c r="AS22" i="37"/>
  <c r="E23" i="37"/>
  <c r="AU23" i="37" s="1"/>
  <c r="F23" i="37"/>
  <c r="G23" i="37"/>
  <c r="H23" i="37"/>
  <c r="I23" i="37"/>
  <c r="Z23" i="37"/>
  <c r="AB23" i="37"/>
  <c r="AC23" i="37"/>
  <c r="AE23" i="37"/>
  <c r="AF23" i="37"/>
  <c r="AS23" i="37"/>
  <c r="AA23" i="37" s="1"/>
  <c r="AD23" i="37" s="1"/>
  <c r="AT23" i="37"/>
  <c r="E24" i="37"/>
  <c r="F24" i="37"/>
  <c r="AS24" i="37" s="1"/>
  <c r="G24" i="37"/>
  <c r="H24" i="37"/>
  <c r="I24" i="37"/>
  <c r="Z24" i="37"/>
  <c r="AB24" i="37"/>
  <c r="AC24" i="37"/>
  <c r="AE24" i="37"/>
  <c r="AF24" i="37"/>
  <c r="AA24" i="37" s="1"/>
  <c r="AD24" i="37" s="1"/>
  <c r="AT24" i="37"/>
  <c r="AU24" i="37"/>
  <c r="E25" i="37"/>
  <c r="F25" i="37"/>
  <c r="G25" i="37"/>
  <c r="H25" i="37"/>
  <c r="I25" i="37"/>
  <c r="Z25" i="37"/>
  <c r="AB25" i="37"/>
  <c r="AC25" i="37"/>
  <c r="AE25" i="37"/>
  <c r="AF25" i="37"/>
  <c r="AT25" i="37" s="1"/>
  <c r="AS25" i="37"/>
  <c r="AA25" i="37" s="1"/>
  <c r="AD25" i="37" s="1"/>
  <c r="AU25" i="37"/>
  <c r="E26" i="37"/>
  <c r="AU26" i="37" s="1"/>
  <c r="F26" i="37"/>
  <c r="AS26" i="37" s="1"/>
  <c r="G26" i="37"/>
  <c r="H26" i="37"/>
  <c r="I26" i="37"/>
  <c r="Z26" i="37"/>
  <c r="AB26" i="37"/>
  <c r="AC26" i="37"/>
  <c r="AE26" i="37"/>
  <c r="AF26" i="37"/>
  <c r="AA26" i="37" s="1"/>
  <c r="AD26" i="37" s="1"/>
  <c r="E27" i="37"/>
  <c r="AU27" i="37" s="1"/>
  <c r="F27" i="37"/>
  <c r="G27" i="37"/>
  <c r="H27" i="37"/>
  <c r="I27" i="37"/>
  <c r="Z27" i="37"/>
  <c r="AB27" i="37"/>
  <c r="AC27" i="37"/>
  <c r="AE27" i="37"/>
  <c r="AF27" i="37"/>
  <c r="AA27" i="37" s="1"/>
  <c r="AD27" i="37" s="1"/>
  <c r="AS27" i="37"/>
  <c r="E28" i="37"/>
  <c r="AU28" i="37" s="1"/>
  <c r="F28" i="37"/>
  <c r="G28" i="37"/>
  <c r="H28" i="37"/>
  <c r="I28" i="37"/>
  <c r="Z28" i="37"/>
  <c r="AB28" i="37"/>
  <c r="AC28" i="37"/>
  <c r="AE28" i="37"/>
  <c r="AF28" i="37"/>
  <c r="AT28" i="37" s="1"/>
  <c r="AS28" i="37"/>
  <c r="AA28" i="37" s="1"/>
  <c r="AD28" i="37" s="1"/>
  <c r="E29" i="37"/>
  <c r="AU29" i="37" s="1"/>
  <c r="F29" i="37"/>
  <c r="AS29" i="37" s="1"/>
  <c r="AA29" i="37" s="1"/>
  <c r="AD29" i="37" s="1"/>
  <c r="G29" i="37"/>
  <c r="H29" i="37"/>
  <c r="I29" i="37"/>
  <c r="Z29" i="37"/>
  <c r="AB29" i="37"/>
  <c r="AC29" i="37"/>
  <c r="AE29" i="37"/>
  <c r="AF29" i="37"/>
  <c r="AT29" i="37"/>
  <c r="E30" i="37"/>
  <c r="F30" i="37"/>
  <c r="AS30" i="37" s="1"/>
  <c r="G30" i="37"/>
  <c r="H30" i="37"/>
  <c r="I30" i="37"/>
  <c r="Z30" i="37"/>
  <c r="AA30" i="37"/>
  <c r="AB30" i="37"/>
  <c r="AC30" i="37"/>
  <c r="AD30" i="37"/>
  <c r="AE30" i="37"/>
  <c r="AF30" i="37"/>
  <c r="AT30" i="37"/>
  <c r="AU30" i="37"/>
  <c r="AV30" i="37" s="1"/>
  <c r="E31" i="37"/>
  <c r="F31" i="37"/>
  <c r="G31" i="37"/>
  <c r="H31" i="37"/>
  <c r="I31" i="37"/>
  <c r="Z31" i="37"/>
  <c r="AA31" i="37"/>
  <c r="AB31" i="37"/>
  <c r="AC31" i="37"/>
  <c r="AD31" i="37"/>
  <c r="AE31" i="37"/>
  <c r="AF31" i="37"/>
  <c r="AT31" i="37" s="1"/>
  <c r="AS31" i="37"/>
  <c r="AU31" i="37"/>
  <c r="AV31" i="37"/>
  <c r="AB23" i="17" l="1"/>
  <c r="AB12" i="17"/>
  <c r="AB17" i="17"/>
  <c r="AV23" i="37"/>
  <c r="AV41" i="37"/>
  <c r="AV12" i="37"/>
  <c r="R16" i="7"/>
  <c r="S16" i="7" s="1"/>
  <c r="R10" i="7"/>
  <c r="S10" i="7" s="1"/>
  <c r="R18" i="7"/>
  <c r="S18" i="7" s="1"/>
  <c r="R7" i="7"/>
  <c r="S7" i="7" s="1"/>
  <c r="R11" i="7"/>
  <c r="S11" i="7" s="1"/>
  <c r="R6" i="7"/>
  <c r="S6" i="7" s="1"/>
  <c r="R13" i="7"/>
  <c r="S13" i="7" s="1"/>
  <c r="R5" i="7"/>
  <c r="S5" i="7" s="1"/>
  <c r="R8" i="7"/>
  <c r="S8" i="7" s="1"/>
  <c r="R9" i="7"/>
  <c r="S9" i="7" s="1"/>
  <c r="R15" i="7"/>
  <c r="S15" i="7" s="1"/>
  <c r="R20" i="7"/>
  <c r="S20" i="7" s="1"/>
  <c r="AD5" i="7"/>
  <c r="AD6" i="7"/>
  <c r="AA7" i="7"/>
  <c r="AA9" i="7"/>
  <c r="AB9" i="7" s="1"/>
  <c r="AA10" i="7"/>
  <c r="AB10" i="7" s="1"/>
  <c r="AV36" i="37"/>
  <c r="AV37" i="37"/>
  <c r="AV40" i="37"/>
  <c r="AV42" i="37"/>
  <c r="AT47" i="37"/>
  <c r="AV54" i="37"/>
  <c r="AV51" i="37"/>
  <c r="AV45" i="37"/>
  <c r="AV47" i="37"/>
  <c r="AT48" i="37"/>
  <c r="AV48" i="37"/>
  <c r="AV46" i="37"/>
  <c r="AT33" i="37"/>
  <c r="AV33" i="37" s="1"/>
  <c r="AT39" i="37"/>
  <c r="AV39" i="37" s="1"/>
  <c r="AT51" i="37"/>
  <c r="AV53" i="37"/>
  <c r="AA56" i="37"/>
  <c r="AD56" i="37" s="1"/>
  <c r="AT57" i="37"/>
  <c r="AV57" i="37" s="1"/>
  <c r="AV59" i="37"/>
  <c r="AT32" i="37"/>
  <c r="AV32" i="37" s="1"/>
  <c r="AT38" i="37"/>
  <c r="AV38" i="37" s="1"/>
  <c r="AT44" i="37"/>
  <c r="AV44" i="37" s="1"/>
  <c r="AT50" i="37"/>
  <c r="AV50" i="37" s="1"/>
  <c r="AT56" i="37"/>
  <c r="AV56" i="37" s="1"/>
  <c r="AV58" i="37"/>
  <c r="AA42" i="37"/>
  <c r="AD42" i="37" s="1"/>
  <c r="AT43" i="37"/>
  <c r="AV43" i="37" s="1"/>
  <c r="AT49" i="37"/>
  <c r="AV49" i="37" s="1"/>
  <c r="AA54" i="37"/>
  <c r="AD54" i="37" s="1"/>
  <c r="AT55" i="37"/>
  <c r="AV55" i="37" s="1"/>
  <c r="AA53" i="37"/>
  <c r="AD53" i="37" s="1"/>
  <c r="AA59" i="37"/>
  <c r="AD59" i="37" s="1"/>
  <c r="AV25" i="37"/>
  <c r="AV24" i="37"/>
  <c r="AV17" i="37"/>
  <c r="AV14" i="37"/>
  <c r="AA7" i="37"/>
  <c r="AD7" i="37" s="1"/>
  <c r="AT7" i="37"/>
  <c r="AT8" i="37"/>
  <c r="AV8" i="37" s="1"/>
  <c r="AV7" i="37"/>
  <c r="AV29" i="37"/>
  <c r="AV11" i="37"/>
  <c r="AV20" i="37"/>
  <c r="AV26" i="37"/>
  <c r="AV19" i="37"/>
  <c r="AA17" i="37"/>
  <c r="AD17" i="37" s="1"/>
  <c r="AV15" i="37"/>
  <c r="AT13" i="37"/>
  <c r="AV13" i="37" s="1"/>
  <c r="AV9" i="37"/>
  <c r="AV3" i="37"/>
  <c r="AV28" i="37"/>
  <c r="AT26" i="37"/>
  <c r="AV22" i="37"/>
  <c r="AV16" i="37"/>
  <c r="AV10" i="37"/>
  <c r="AV4" i="37"/>
  <c r="AT27" i="37"/>
  <c r="AV27" i="37" s="1"/>
  <c r="AT21" i="37"/>
  <c r="AV21" i="37" s="1"/>
  <c r="D1071" i="12"/>
  <c r="C1071" i="12"/>
  <c r="D1070" i="12"/>
  <c r="C1070" i="12" s="1"/>
  <c r="D1069" i="12"/>
  <c r="C1069" i="12"/>
  <c r="D1068" i="12"/>
  <c r="C1068" i="12"/>
  <c r="D1067" i="12"/>
  <c r="C1067" i="12" s="1"/>
  <c r="D1066" i="12"/>
  <c r="C1066" i="12"/>
  <c r="D1065" i="12"/>
  <c r="C1065" i="12"/>
  <c r="D1064" i="12"/>
  <c r="C1064" i="12" s="1"/>
  <c r="D1063" i="12"/>
  <c r="C1063" i="12"/>
  <c r="D1062" i="12"/>
  <c r="C1062" i="12"/>
  <c r="D1061" i="12"/>
  <c r="C1061" i="12" s="1"/>
  <c r="D1060" i="12"/>
  <c r="C1060" i="12"/>
  <c r="D1059" i="12"/>
  <c r="C1059" i="12"/>
  <c r="D1058" i="12"/>
  <c r="C1058" i="12" s="1"/>
  <c r="D1057" i="12"/>
  <c r="C1057" i="12"/>
  <c r="D1056" i="12"/>
  <c r="C1056" i="12"/>
  <c r="D1055" i="12"/>
  <c r="C1055" i="12" s="1"/>
  <c r="D1054" i="12"/>
  <c r="C1054" i="12"/>
  <c r="D1053" i="12"/>
  <c r="C1053" i="12"/>
  <c r="D1052" i="12"/>
  <c r="C1052" i="12" s="1"/>
  <c r="D1051" i="12"/>
  <c r="C1051" i="12"/>
  <c r="D1050" i="12"/>
  <c r="C1050" i="12"/>
  <c r="D1049" i="12"/>
  <c r="C1049" i="12" s="1"/>
  <c r="D1048" i="12"/>
  <c r="C1048" i="12"/>
  <c r="D1047" i="12"/>
  <c r="C1047" i="12"/>
  <c r="D1046" i="12"/>
  <c r="C1046" i="12" s="1"/>
  <c r="D1045" i="12"/>
  <c r="C1045" i="12"/>
  <c r="D1044" i="12"/>
  <c r="C1044" i="12"/>
  <c r="D1043" i="12"/>
  <c r="C1043" i="12" s="1"/>
  <c r="D1042" i="12"/>
  <c r="C1042" i="12"/>
  <c r="D1041" i="12"/>
  <c r="C1041" i="12"/>
  <c r="D1040" i="12"/>
  <c r="C1040" i="12" s="1"/>
  <c r="D1039" i="12"/>
  <c r="C1039" i="12"/>
  <c r="D1038" i="12"/>
  <c r="C1038" i="12"/>
  <c r="D1037" i="12"/>
  <c r="C1037" i="12" s="1"/>
  <c r="D1036" i="12"/>
  <c r="C1036" i="12"/>
  <c r="D1035" i="12"/>
  <c r="C1035" i="12"/>
  <c r="D1034" i="12"/>
  <c r="C1034" i="12" s="1"/>
  <c r="D1033" i="12"/>
  <c r="C1033" i="12"/>
  <c r="D1032" i="12"/>
  <c r="C1032" i="12"/>
  <c r="D1031" i="12"/>
  <c r="C1031" i="12" s="1"/>
  <c r="D1030" i="12"/>
  <c r="C1030" i="12"/>
  <c r="D1029" i="12"/>
  <c r="C1029" i="12"/>
  <c r="D1028" i="12"/>
  <c r="C1028" i="12" s="1"/>
  <c r="D1027" i="12"/>
  <c r="C1027" i="12"/>
  <c r="D1026" i="12"/>
  <c r="C1026" i="12"/>
  <c r="D1025" i="12"/>
  <c r="C1025" i="12" s="1"/>
  <c r="D1024" i="12"/>
  <c r="C1024" i="12"/>
  <c r="D1023" i="12"/>
  <c r="C1023" i="12"/>
  <c r="D1022" i="12"/>
  <c r="C1022" i="12" s="1"/>
  <c r="D1021" i="12"/>
  <c r="C1021" i="12"/>
  <c r="D1020" i="12"/>
  <c r="C1020" i="12"/>
  <c r="D1019" i="12"/>
  <c r="C1019" i="12" s="1"/>
  <c r="D1018" i="12"/>
  <c r="C1018" i="12"/>
  <c r="D1017" i="12"/>
  <c r="C1017" i="12"/>
  <c r="D1016" i="12"/>
  <c r="C1016" i="12" s="1"/>
  <c r="D1015" i="12"/>
  <c r="C1015" i="12"/>
  <c r="D1014" i="12"/>
  <c r="C1014" i="12"/>
  <c r="D1013" i="12"/>
  <c r="C1013" i="12" s="1"/>
  <c r="D1012" i="12"/>
  <c r="C1012" i="12"/>
  <c r="D1011" i="12"/>
  <c r="C1011" i="12"/>
  <c r="D1010" i="12"/>
  <c r="C1010" i="12" s="1"/>
  <c r="D1009" i="12"/>
  <c r="C1009" i="12"/>
  <c r="D1008" i="12"/>
  <c r="C1008" i="12"/>
  <c r="D1007" i="12"/>
  <c r="C1007" i="12" s="1"/>
  <c r="D1006" i="12"/>
  <c r="C1006" i="12"/>
  <c r="D1005" i="12"/>
  <c r="C1005" i="12"/>
  <c r="D1004" i="12"/>
  <c r="C1004" i="12" s="1"/>
  <c r="D1003" i="12"/>
  <c r="C1003" i="12"/>
  <c r="D1002" i="12"/>
  <c r="C1002" i="12"/>
  <c r="D1001" i="12"/>
  <c r="C1001" i="12" s="1"/>
  <c r="D1000" i="12"/>
  <c r="C1000" i="12"/>
  <c r="D999" i="12"/>
  <c r="C999" i="12"/>
  <c r="D998" i="12"/>
  <c r="C998" i="12" s="1"/>
  <c r="D997" i="12"/>
  <c r="C997" i="12"/>
  <c r="D996" i="12"/>
  <c r="C996" i="12"/>
  <c r="D995" i="12"/>
  <c r="C995" i="12" s="1"/>
  <c r="D994" i="12"/>
  <c r="C994" i="12"/>
  <c r="D993" i="12"/>
  <c r="C993" i="12"/>
  <c r="D992" i="12"/>
  <c r="C992" i="12" s="1"/>
  <c r="D991" i="12"/>
  <c r="C991" i="12"/>
  <c r="D990" i="12"/>
  <c r="C990" i="12"/>
  <c r="D989" i="12"/>
  <c r="C989" i="12" s="1"/>
  <c r="D988" i="12"/>
  <c r="C988" i="12"/>
  <c r="D987" i="12"/>
  <c r="C987" i="12"/>
  <c r="D986" i="12"/>
  <c r="C986" i="12" s="1"/>
  <c r="D985" i="12"/>
  <c r="C985" i="12"/>
  <c r="D984" i="12"/>
  <c r="C984" i="12"/>
  <c r="D983" i="12"/>
  <c r="C983" i="12" s="1"/>
  <c r="D982" i="12"/>
  <c r="C982" i="12"/>
  <c r="D981" i="12"/>
  <c r="C981" i="12"/>
  <c r="D980" i="12"/>
  <c r="C980" i="12" s="1"/>
  <c r="D979" i="12"/>
  <c r="C979" i="12"/>
  <c r="D978" i="12"/>
  <c r="C978" i="12"/>
  <c r="D977" i="12"/>
  <c r="C977" i="12" s="1"/>
  <c r="D976" i="12"/>
  <c r="C976" i="12"/>
  <c r="D975" i="12"/>
  <c r="C975" i="12"/>
  <c r="D974" i="12"/>
  <c r="C974" i="12" s="1"/>
  <c r="D973" i="12"/>
  <c r="C973" i="12"/>
  <c r="D972" i="12"/>
  <c r="C972" i="12"/>
  <c r="D971" i="12"/>
  <c r="C971" i="12" s="1"/>
  <c r="D970" i="12"/>
  <c r="C970" i="12"/>
  <c r="D969" i="12"/>
  <c r="C969" i="12"/>
  <c r="D968" i="12"/>
  <c r="C968" i="12" s="1"/>
  <c r="D967" i="12"/>
  <c r="C967" i="12"/>
  <c r="D966" i="12"/>
  <c r="C966" i="12"/>
  <c r="D965" i="12"/>
  <c r="C965" i="12" s="1"/>
  <c r="D964" i="12"/>
  <c r="C964" i="12"/>
  <c r="D963" i="12"/>
  <c r="C963" i="12"/>
  <c r="D962" i="12"/>
  <c r="C962" i="12" s="1"/>
  <c r="D961" i="12"/>
  <c r="C961" i="12"/>
  <c r="D960" i="12"/>
  <c r="C960" i="12"/>
  <c r="D959" i="12"/>
  <c r="C959" i="12" s="1"/>
  <c r="D958" i="12"/>
  <c r="C958" i="12"/>
  <c r="D957" i="12"/>
  <c r="C957" i="12"/>
  <c r="D956" i="12"/>
  <c r="C956" i="12" s="1"/>
  <c r="D955" i="12"/>
  <c r="C955" i="12"/>
  <c r="D954" i="12"/>
  <c r="C954" i="12"/>
  <c r="D953" i="12"/>
  <c r="C953" i="12" s="1"/>
  <c r="D952" i="12"/>
  <c r="C952" i="12"/>
  <c r="D951" i="12"/>
  <c r="C951" i="12"/>
  <c r="D950" i="12"/>
  <c r="C950" i="12" s="1"/>
  <c r="D949" i="12"/>
  <c r="C949" i="12"/>
  <c r="D948" i="12"/>
  <c r="C948" i="12"/>
  <c r="D947" i="12"/>
  <c r="C947" i="12" s="1"/>
  <c r="D946" i="12"/>
  <c r="C946" i="12"/>
  <c r="D945" i="12"/>
  <c r="C945" i="12"/>
  <c r="D944" i="12"/>
  <c r="C944" i="12" s="1"/>
  <c r="D943" i="12"/>
  <c r="C943" i="12"/>
  <c r="D942" i="12"/>
  <c r="C942" i="12"/>
  <c r="D941" i="12"/>
  <c r="C941" i="12" s="1"/>
  <c r="D940" i="12"/>
  <c r="C940" i="12"/>
  <c r="D939" i="12"/>
  <c r="C939" i="12"/>
  <c r="D938" i="12"/>
  <c r="C938" i="12" s="1"/>
  <c r="D937" i="12"/>
  <c r="C937" i="12"/>
  <c r="D936" i="12"/>
  <c r="C936" i="12"/>
  <c r="D935" i="12"/>
  <c r="C935" i="12" s="1"/>
  <c r="D934" i="12"/>
  <c r="C934" i="12"/>
  <c r="D933" i="12"/>
  <c r="C933" i="12"/>
  <c r="D932" i="12"/>
  <c r="C932" i="12" s="1"/>
  <c r="D931" i="12"/>
  <c r="C931" i="12"/>
  <c r="D930" i="12"/>
  <c r="C930" i="12"/>
  <c r="D929" i="12"/>
  <c r="C929" i="12" s="1"/>
  <c r="D928" i="12"/>
  <c r="C928" i="12"/>
  <c r="D927" i="12"/>
  <c r="C927" i="12"/>
  <c r="D926" i="12"/>
  <c r="C926" i="12" s="1"/>
  <c r="D925" i="12"/>
  <c r="C925" i="12"/>
  <c r="D924" i="12"/>
  <c r="C924" i="12"/>
  <c r="D923" i="12"/>
  <c r="C923" i="12" s="1"/>
  <c r="D922" i="12"/>
  <c r="C922" i="12"/>
  <c r="D921" i="12"/>
  <c r="C921" i="12"/>
  <c r="D920" i="12"/>
  <c r="C920" i="12" s="1"/>
  <c r="D919" i="12"/>
  <c r="C919" i="12"/>
  <c r="D918" i="12"/>
  <c r="C918" i="12"/>
  <c r="D917" i="12"/>
  <c r="C917" i="12" s="1"/>
  <c r="D916" i="12"/>
  <c r="C916" i="12"/>
  <c r="D915" i="12"/>
  <c r="C915" i="12"/>
  <c r="D914" i="12"/>
  <c r="C914" i="12" s="1"/>
  <c r="D913" i="12"/>
  <c r="C913" i="12"/>
  <c r="D912" i="12"/>
  <c r="C912" i="12"/>
  <c r="D911" i="12"/>
  <c r="C911" i="12" s="1"/>
  <c r="D910" i="12"/>
  <c r="C910" i="12"/>
  <c r="D909" i="12"/>
  <c r="C909" i="12"/>
  <c r="D908" i="12"/>
  <c r="C908" i="12" s="1"/>
  <c r="D907" i="12"/>
  <c r="C907" i="12"/>
  <c r="D906" i="12"/>
  <c r="C906" i="12"/>
  <c r="D905" i="12"/>
  <c r="C905" i="12" s="1"/>
  <c r="D904" i="12"/>
  <c r="C904" i="12"/>
  <c r="D903" i="12"/>
  <c r="C903" i="12"/>
  <c r="D902" i="12"/>
  <c r="C902" i="12" s="1"/>
  <c r="D901" i="12"/>
  <c r="C901" i="12"/>
  <c r="D900" i="12"/>
  <c r="C900" i="12"/>
  <c r="D899" i="12"/>
  <c r="C899" i="12" s="1"/>
  <c r="D898" i="12"/>
  <c r="C898" i="12"/>
  <c r="D897" i="12"/>
  <c r="C897" i="12"/>
  <c r="D896" i="12"/>
  <c r="C896" i="12" s="1"/>
  <c r="D895" i="12"/>
  <c r="C895" i="12"/>
  <c r="D894" i="12"/>
  <c r="C894" i="12"/>
  <c r="D893" i="12"/>
  <c r="C893" i="12" s="1"/>
  <c r="D892" i="12"/>
  <c r="C892" i="12"/>
  <c r="D891" i="12"/>
  <c r="C891" i="12"/>
  <c r="D890" i="12"/>
  <c r="C890" i="12" s="1"/>
  <c r="D889" i="12"/>
  <c r="C889" i="12"/>
  <c r="D888" i="12"/>
  <c r="C888" i="12"/>
  <c r="D887" i="12"/>
  <c r="C887" i="12" s="1"/>
  <c r="D886" i="12"/>
  <c r="C886" i="12"/>
  <c r="D885" i="12"/>
  <c r="C885" i="12"/>
  <c r="D884" i="12"/>
  <c r="C884" i="12" s="1"/>
  <c r="D883" i="12"/>
  <c r="C883" i="12"/>
  <c r="D882" i="12"/>
  <c r="C882" i="12"/>
  <c r="D881" i="12"/>
  <c r="C881" i="12" s="1"/>
  <c r="D880" i="12"/>
  <c r="C880" i="12"/>
  <c r="D879" i="12"/>
  <c r="C879" i="12"/>
  <c r="D878" i="12"/>
  <c r="C878" i="12" s="1"/>
  <c r="D877" i="12"/>
  <c r="C877" i="12"/>
  <c r="D876" i="12"/>
  <c r="C876" i="12"/>
  <c r="D875" i="12"/>
  <c r="C875" i="12" s="1"/>
  <c r="D874" i="12"/>
  <c r="C874" i="12"/>
  <c r="D873" i="12"/>
  <c r="C873" i="12"/>
  <c r="D872" i="12"/>
  <c r="C872" i="12" s="1"/>
  <c r="D871" i="12"/>
  <c r="C871" i="12"/>
  <c r="D870" i="12"/>
  <c r="C870" i="12"/>
  <c r="D869" i="12"/>
  <c r="C869" i="12" s="1"/>
  <c r="D868" i="12"/>
  <c r="C868" i="12"/>
  <c r="D867" i="12"/>
  <c r="C867" i="12"/>
  <c r="D866" i="12"/>
  <c r="C866" i="12" s="1"/>
  <c r="D865" i="12"/>
  <c r="C865" i="12"/>
  <c r="D864" i="12"/>
  <c r="C864" i="12"/>
  <c r="D863" i="12"/>
  <c r="C863" i="12" s="1"/>
  <c r="D862" i="12"/>
  <c r="C862" i="12"/>
  <c r="D861" i="12"/>
  <c r="C861" i="12"/>
  <c r="D860" i="12"/>
  <c r="C860" i="12" s="1"/>
  <c r="D859" i="12"/>
  <c r="C859" i="12"/>
  <c r="D858" i="12"/>
  <c r="C858" i="12"/>
  <c r="D857" i="12"/>
  <c r="C857" i="12" s="1"/>
  <c r="D856" i="12"/>
  <c r="C856" i="12"/>
  <c r="D855" i="12"/>
  <c r="C855" i="12"/>
  <c r="D854" i="12"/>
  <c r="C854" i="12" s="1"/>
  <c r="D853" i="12"/>
  <c r="C853" i="12"/>
  <c r="D852" i="12"/>
  <c r="C852" i="12"/>
  <c r="D851" i="12"/>
  <c r="C851" i="12" s="1"/>
  <c r="D850" i="12"/>
  <c r="C850" i="12"/>
  <c r="D849" i="12"/>
  <c r="C849" i="12"/>
  <c r="D848" i="12"/>
  <c r="C848" i="12" s="1"/>
  <c r="D847" i="12"/>
  <c r="C847" i="12"/>
  <c r="D846" i="12"/>
  <c r="C846" i="12"/>
  <c r="D845" i="12"/>
  <c r="C845" i="12" s="1"/>
  <c r="D844" i="12"/>
  <c r="C844" i="12"/>
  <c r="D843" i="12"/>
  <c r="C843" i="12"/>
  <c r="D842" i="12"/>
  <c r="C842" i="12" s="1"/>
  <c r="D841" i="12"/>
  <c r="C841" i="12"/>
  <c r="D840" i="12"/>
  <c r="C840" i="12"/>
  <c r="D839" i="12"/>
  <c r="C839" i="12" s="1"/>
  <c r="D838" i="12"/>
  <c r="C838" i="12"/>
  <c r="D837" i="12"/>
  <c r="C837" i="12"/>
  <c r="D836" i="12"/>
  <c r="C836" i="12" s="1"/>
  <c r="D835" i="12"/>
  <c r="C835" i="12"/>
  <c r="D834" i="12"/>
  <c r="C834" i="12"/>
  <c r="D833" i="12"/>
  <c r="C833" i="12" s="1"/>
  <c r="D832" i="12"/>
  <c r="C832" i="12"/>
  <c r="D831" i="12"/>
  <c r="C831" i="12"/>
  <c r="D830" i="12"/>
  <c r="C830" i="12" s="1"/>
  <c r="D829" i="12"/>
  <c r="C829" i="12"/>
  <c r="D828" i="12"/>
  <c r="C828" i="12"/>
  <c r="D827" i="12"/>
  <c r="C827" i="12" s="1"/>
  <c r="D826" i="12"/>
  <c r="C826" i="12"/>
  <c r="D825" i="12"/>
  <c r="C825" i="12"/>
  <c r="D824" i="12"/>
  <c r="C824" i="12" s="1"/>
  <c r="D823" i="12"/>
  <c r="C823" i="12"/>
  <c r="D822" i="12"/>
  <c r="C822" i="12"/>
  <c r="D821" i="12"/>
  <c r="C821" i="12" s="1"/>
  <c r="D820" i="12"/>
  <c r="C820" i="12"/>
  <c r="D819" i="12"/>
  <c r="C819" i="12"/>
  <c r="D818" i="12"/>
  <c r="C818" i="12" s="1"/>
  <c r="D817" i="12"/>
  <c r="C817" i="12"/>
  <c r="D816" i="12"/>
  <c r="C816" i="12" s="1"/>
  <c r="D815" i="12"/>
  <c r="C815" i="12"/>
  <c r="D814" i="12"/>
  <c r="C814" i="12"/>
  <c r="D813" i="12"/>
  <c r="C813" i="12" s="1"/>
  <c r="D812" i="12"/>
  <c r="C812" i="12"/>
  <c r="D811" i="12"/>
  <c r="C811" i="12"/>
  <c r="D810" i="12"/>
  <c r="C810" i="12" s="1"/>
  <c r="D809" i="12"/>
  <c r="C809" i="12"/>
  <c r="D808" i="12"/>
  <c r="C808" i="12"/>
  <c r="D807" i="12"/>
  <c r="C807" i="12" s="1"/>
  <c r="D806" i="12"/>
  <c r="C806" i="12"/>
  <c r="D805" i="12"/>
  <c r="C805" i="12"/>
  <c r="D804" i="12"/>
  <c r="C804" i="12" s="1"/>
  <c r="D803" i="12"/>
  <c r="C803" i="12"/>
  <c r="D802" i="12"/>
  <c r="C802" i="12"/>
  <c r="D801" i="12"/>
  <c r="C801" i="12" s="1"/>
  <c r="D800" i="12"/>
  <c r="C800" i="12"/>
  <c r="D799" i="12"/>
  <c r="C799" i="12"/>
  <c r="D798" i="12"/>
  <c r="C798" i="12" s="1"/>
  <c r="D797" i="12"/>
  <c r="C797" i="12"/>
  <c r="D796" i="12"/>
  <c r="C796" i="12"/>
  <c r="D795" i="12"/>
  <c r="C795" i="12" s="1"/>
  <c r="D794" i="12"/>
  <c r="C794" i="12"/>
  <c r="D793" i="12"/>
  <c r="C793" i="12"/>
  <c r="D792" i="12"/>
  <c r="C792" i="12" s="1"/>
  <c r="D791" i="12"/>
  <c r="C791" i="12"/>
  <c r="D790" i="12"/>
  <c r="C790" i="12"/>
  <c r="D789" i="12"/>
  <c r="C789" i="12" s="1"/>
  <c r="D788" i="12"/>
  <c r="C788" i="12"/>
  <c r="D787" i="12"/>
  <c r="C787" i="12"/>
  <c r="D786" i="12"/>
  <c r="C786" i="12" s="1"/>
  <c r="D785" i="12"/>
  <c r="C785" i="12"/>
  <c r="D784" i="12"/>
  <c r="C784" i="12"/>
  <c r="D783" i="12"/>
  <c r="C783" i="12" s="1"/>
  <c r="D782" i="12"/>
  <c r="C782" i="12"/>
  <c r="D781" i="12"/>
  <c r="C781" i="12"/>
  <c r="D780" i="12"/>
  <c r="C780" i="12" s="1"/>
  <c r="D779" i="12"/>
  <c r="C779" i="12"/>
  <c r="D778" i="12"/>
  <c r="C778" i="12"/>
  <c r="D777" i="12"/>
  <c r="C777" i="12" s="1"/>
  <c r="D776" i="12"/>
  <c r="C776" i="12"/>
  <c r="D775" i="12"/>
  <c r="C775" i="12"/>
  <c r="D774" i="12"/>
  <c r="C774" i="12" s="1"/>
  <c r="D773" i="12"/>
  <c r="C773" i="12"/>
  <c r="D772" i="12"/>
  <c r="C772" i="12"/>
  <c r="D771" i="12"/>
  <c r="C771" i="12" s="1"/>
  <c r="D770" i="12"/>
  <c r="C770" i="12"/>
  <c r="D769" i="12"/>
  <c r="C769" i="12"/>
  <c r="D768" i="12"/>
  <c r="C768" i="12" s="1"/>
  <c r="D767" i="12"/>
  <c r="C767" i="12"/>
  <c r="D766" i="12"/>
  <c r="C766" i="12"/>
  <c r="D765" i="12"/>
  <c r="C765" i="12" s="1"/>
  <c r="D764" i="12"/>
  <c r="C764" i="12"/>
  <c r="D763" i="12"/>
  <c r="C763" i="12"/>
  <c r="D762" i="12"/>
  <c r="C762" i="12" s="1"/>
  <c r="D761" i="12"/>
  <c r="C761" i="12"/>
  <c r="D760" i="12"/>
  <c r="C760" i="12"/>
  <c r="D759" i="12"/>
  <c r="C759" i="12" s="1"/>
  <c r="D758" i="12"/>
  <c r="C758" i="12"/>
  <c r="D757" i="12"/>
  <c r="C757" i="12"/>
  <c r="D756" i="12"/>
  <c r="C756" i="12" s="1"/>
  <c r="D755" i="12"/>
  <c r="C755" i="12"/>
  <c r="D754" i="12"/>
  <c r="C754" i="12"/>
  <c r="D753" i="12"/>
  <c r="C753" i="12" s="1"/>
  <c r="D752" i="12"/>
  <c r="C752" i="12"/>
  <c r="D751" i="12"/>
  <c r="C751" i="12"/>
  <c r="D750" i="12"/>
  <c r="C750" i="12" s="1"/>
  <c r="D749" i="12"/>
  <c r="C749" i="12"/>
  <c r="D748" i="12"/>
  <c r="C748" i="12"/>
  <c r="D747" i="12"/>
  <c r="C747" i="12" s="1"/>
  <c r="D746" i="12"/>
  <c r="C746" i="12"/>
  <c r="D745" i="12"/>
  <c r="C745" i="12"/>
  <c r="D744" i="12"/>
  <c r="C744" i="12" s="1"/>
  <c r="D743" i="12"/>
  <c r="C743" i="12"/>
  <c r="D742" i="12"/>
  <c r="C742" i="12"/>
  <c r="D741" i="12"/>
  <c r="C741" i="12" s="1"/>
  <c r="D740" i="12"/>
  <c r="C740" i="12"/>
  <c r="D739" i="12"/>
  <c r="C739" i="12"/>
  <c r="D738" i="12"/>
  <c r="C738" i="12" s="1"/>
  <c r="D737" i="12"/>
  <c r="C737" i="12"/>
  <c r="D736" i="12"/>
  <c r="C736" i="12"/>
  <c r="D735" i="12"/>
  <c r="C735" i="12" s="1"/>
  <c r="D734" i="12"/>
  <c r="C734" i="12"/>
  <c r="D733" i="12"/>
  <c r="C733" i="12"/>
  <c r="D732" i="12"/>
  <c r="C732" i="12" s="1"/>
  <c r="D731" i="12"/>
  <c r="C731" i="12"/>
  <c r="D730" i="12"/>
  <c r="C730" i="12"/>
  <c r="D729" i="12"/>
  <c r="C729" i="12" s="1"/>
  <c r="D728" i="12"/>
  <c r="C728" i="12"/>
  <c r="D727" i="12"/>
  <c r="C727" i="12"/>
  <c r="D726" i="12"/>
  <c r="C726" i="12" s="1"/>
  <c r="D725" i="12"/>
  <c r="C725" i="12"/>
  <c r="D724" i="12"/>
  <c r="C724" i="12"/>
  <c r="D723" i="12"/>
  <c r="C723" i="12" s="1"/>
  <c r="D722" i="12"/>
  <c r="C722" i="12"/>
  <c r="D721" i="12"/>
  <c r="C721" i="12"/>
  <c r="D720" i="12"/>
  <c r="C720" i="12" s="1"/>
  <c r="D719" i="12"/>
  <c r="C719" i="12"/>
  <c r="D718" i="12"/>
  <c r="C718" i="12"/>
  <c r="D717" i="12"/>
  <c r="C717" i="12" s="1"/>
  <c r="D716" i="12"/>
  <c r="C716" i="12"/>
  <c r="D715" i="12"/>
  <c r="C715" i="12"/>
  <c r="D714" i="12"/>
  <c r="C714" i="12" s="1"/>
  <c r="D713" i="12"/>
  <c r="C713" i="12"/>
  <c r="D712" i="12"/>
  <c r="C712" i="12"/>
  <c r="D711" i="12"/>
  <c r="C711" i="12" s="1"/>
  <c r="D710" i="12"/>
  <c r="C710" i="12"/>
  <c r="D709" i="12"/>
  <c r="C709" i="12"/>
  <c r="D708" i="12"/>
  <c r="C708" i="12" s="1"/>
  <c r="D707" i="12"/>
  <c r="C707" i="12"/>
  <c r="D706" i="12"/>
  <c r="C706" i="12"/>
  <c r="D705" i="12"/>
  <c r="C705" i="12" s="1"/>
  <c r="D704" i="12"/>
  <c r="C704" i="12"/>
  <c r="D703" i="12"/>
  <c r="C703" i="12"/>
  <c r="D702" i="12"/>
  <c r="C702" i="12" s="1"/>
  <c r="D701" i="12"/>
  <c r="C701" i="12"/>
  <c r="D700" i="12"/>
  <c r="C700" i="12"/>
  <c r="D699" i="12"/>
  <c r="C699" i="12" s="1"/>
  <c r="D698" i="12"/>
  <c r="C698" i="12"/>
  <c r="D697" i="12"/>
  <c r="C697" i="12"/>
  <c r="D696" i="12"/>
  <c r="C696" i="12" s="1"/>
  <c r="D695" i="12"/>
  <c r="C695" i="12"/>
  <c r="D694" i="12"/>
  <c r="C694" i="12"/>
  <c r="D693" i="12"/>
  <c r="C693" i="12" s="1"/>
  <c r="D692" i="12"/>
  <c r="C692" i="12"/>
  <c r="D691" i="12"/>
  <c r="C691" i="12"/>
  <c r="D690" i="12"/>
  <c r="C690" i="12" s="1"/>
  <c r="D689" i="12"/>
  <c r="C689" i="12"/>
  <c r="D688" i="12"/>
  <c r="C688" i="12"/>
  <c r="D687" i="12"/>
  <c r="C687" i="12" s="1"/>
  <c r="D686" i="12"/>
  <c r="C686" i="12"/>
  <c r="D685" i="12"/>
  <c r="C685" i="12"/>
  <c r="D684" i="12"/>
  <c r="C684" i="12" s="1"/>
  <c r="D683" i="12"/>
  <c r="C683" i="12"/>
  <c r="D682" i="12"/>
  <c r="C682" i="12"/>
  <c r="D681" i="12"/>
  <c r="C681" i="12" s="1"/>
  <c r="D680" i="12"/>
  <c r="C680" i="12"/>
  <c r="D679" i="12"/>
  <c r="C679" i="12"/>
  <c r="D678" i="12"/>
  <c r="C678" i="12" s="1"/>
  <c r="D677" i="12"/>
  <c r="C677" i="12"/>
  <c r="D676" i="12"/>
  <c r="C676" i="12"/>
  <c r="D675" i="12"/>
  <c r="C675" i="12" s="1"/>
  <c r="D674" i="12"/>
  <c r="C674" i="12"/>
  <c r="D673" i="12"/>
  <c r="C673" i="12"/>
  <c r="D672" i="12"/>
  <c r="C672" i="12" s="1"/>
  <c r="D671" i="12"/>
  <c r="C671" i="12"/>
  <c r="D670" i="12"/>
  <c r="C670" i="12"/>
  <c r="D669" i="12"/>
  <c r="C669" i="12" s="1"/>
  <c r="D668" i="12"/>
  <c r="C668" i="12"/>
  <c r="D667" i="12"/>
  <c r="C667" i="12"/>
  <c r="D666" i="12"/>
  <c r="C666" i="12" s="1"/>
  <c r="D665" i="12"/>
  <c r="C665" i="12"/>
  <c r="D664" i="12"/>
  <c r="C664" i="12"/>
  <c r="D663" i="12"/>
  <c r="C663" i="12" s="1"/>
  <c r="D662" i="12"/>
  <c r="C662" i="12"/>
  <c r="D661" i="12"/>
  <c r="C661" i="12"/>
  <c r="D660" i="12"/>
  <c r="C660" i="12" s="1"/>
  <c r="D659" i="12"/>
  <c r="C659" i="12"/>
  <c r="D658" i="12"/>
  <c r="C658" i="12"/>
  <c r="D657" i="12"/>
  <c r="C657" i="12" s="1"/>
  <c r="D656" i="12"/>
  <c r="C656" i="12"/>
  <c r="D655" i="12"/>
  <c r="C655" i="12"/>
  <c r="D654" i="12"/>
  <c r="C654" i="12" s="1"/>
  <c r="D653" i="12"/>
  <c r="C653" i="12"/>
  <c r="D652" i="12"/>
  <c r="C652" i="12"/>
  <c r="D651" i="12"/>
  <c r="C651" i="12" s="1"/>
  <c r="D650" i="12"/>
  <c r="C650" i="12"/>
  <c r="D649" i="12"/>
  <c r="C649" i="12"/>
  <c r="D648" i="12"/>
  <c r="C648" i="12" s="1"/>
  <c r="D647" i="12"/>
  <c r="C647" i="12"/>
  <c r="D646" i="12"/>
  <c r="C646" i="12"/>
  <c r="D645" i="12"/>
  <c r="C645" i="12" s="1"/>
  <c r="D644" i="12"/>
  <c r="C644" i="12"/>
  <c r="D643" i="12"/>
  <c r="C643" i="12"/>
  <c r="D642" i="12"/>
  <c r="C642" i="12" s="1"/>
  <c r="D641" i="12"/>
  <c r="C641" i="12"/>
  <c r="D640" i="12"/>
  <c r="C640" i="12"/>
  <c r="D639" i="12"/>
  <c r="C639" i="12" s="1"/>
  <c r="D638" i="12"/>
  <c r="C638" i="12"/>
  <c r="D637" i="12"/>
  <c r="C637" i="12"/>
  <c r="D636" i="12"/>
  <c r="C636" i="12" s="1"/>
  <c r="D635" i="12"/>
  <c r="C635" i="12"/>
  <c r="D634" i="12"/>
  <c r="C634" i="12"/>
  <c r="D633" i="12"/>
  <c r="C633" i="12" s="1"/>
  <c r="D632" i="12"/>
  <c r="C632" i="12" s="1"/>
  <c r="D631" i="12"/>
  <c r="C631" i="12"/>
  <c r="D630" i="12"/>
  <c r="C630" i="12" s="1"/>
  <c r="D629" i="12"/>
  <c r="C629" i="12"/>
  <c r="D628" i="12"/>
  <c r="C628" i="12"/>
  <c r="D627" i="12"/>
  <c r="C627" i="12" s="1"/>
  <c r="D626" i="12"/>
  <c r="C626" i="12"/>
  <c r="D625" i="12"/>
  <c r="C625" i="12"/>
  <c r="D624" i="12"/>
  <c r="C624" i="12" s="1"/>
  <c r="D623" i="12"/>
  <c r="C623" i="12" s="1"/>
  <c r="D622" i="12"/>
  <c r="C622" i="12"/>
  <c r="D621" i="12"/>
  <c r="C621" i="12" s="1"/>
  <c r="D620" i="12"/>
  <c r="C620" i="12"/>
  <c r="D619" i="12"/>
  <c r="C619" i="12"/>
  <c r="D618" i="12"/>
  <c r="C618" i="12" s="1"/>
  <c r="D617" i="12"/>
  <c r="C617" i="12"/>
  <c r="D616" i="12"/>
  <c r="C616" i="12"/>
  <c r="D615" i="12"/>
  <c r="C615" i="12" s="1"/>
  <c r="D614" i="12"/>
  <c r="C614" i="12" s="1"/>
  <c r="D613" i="12"/>
  <c r="C613" i="12"/>
  <c r="D612" i="12"/>
  <c r="C612" i="12" s="1"/>
  <c r="D611" i="12"/>
  <c r="C611" i="12"/>
  <c r="D610" i="12"/>
  <c r="C610" i="12"/>
  <c r="D609" i="12"/>
  <c r="C609" i="12" s="1"/>
  <c r="D608" i="12"/>
  <c r="C608" i="12"/>
  <c r="D607" i="12"/>
  <c r="C607" i="12"/>
  <c r="D606" i="12"/>
  <c r="C606" i="12" s="1"/>
  <c r="D605" i="12"/>
  <c r="C605" i="12" s="1"/>
  <c r="D604" i="12"/>
  <c r="C604" i="12"/>
  <c r="D603" i="12"/>
  <c r="C603" i="12" s="1"/>
  <c r="D602" i="12"/>
  <c r="C602" i="12" s="1"/>
  <c r="D601" i="12"/>
  <c r="C601" i="12"/>
  <c r="D600" i="12"/>
  <c r="C600" i="12" s="1"/>
  <c r="D599" i="12"/>
  <c r="C599" i="12"/>
  <c r="D598" i="12"/>
  <c r="C598" i="12"/>
  <c r="D597" i="12"/>
  <c r="C597" i="12" s="1"/>
  <c r="D596" i="12"/>
  <c r="C596" i="12" s="1"/>
  <c r="D595" i="12"/>
  <c r="C595" i="12"/>
  <c r="D594" i="12"/>
  <c r="C594" i="12" s="1"/>
  <c r="D593" i="12"/>
  <c r="C593" i="12"/>
  <c r="D592" i="12"/>
  <c r="C592" i="12"/>
  <c r="D591" i="12"/>
  <c r="C591" i="12" s="1"/>
  <c r="D590" i="12"/>
  <c r="C590" i="12"/>
  <c r="D589" i="12"/>
  <c r="C589" i="12"/>
  <c r="D588" i="12"/>
  <c r="C588" i="12" s="1"/>
  <c r="D587" i="12"/>
  <c r="C587" i="12" s="1"/>
  <c r="D586" i="12"/>
  <c r="C586" i="12"/>
  <c r="D585" i="12"/>
  <c r="C585" i="12" s="1"/>
  <c r="D584" i="12"/>
  <c r="C584" i="12" s="1"/>
  <c r="D583" i="12"/>
  <c r="C583" i="12"/>
  <c r="D582" i="12"/>
  <c r="C582" i="12" s="1"/>
  <c r="D581" i="12"/>
  <c r="C581" i="12"/>
  <c r="D580" i="12"/>
  <c r="C580" i="12"/>
  <c r="D579" i="12"/>
  <c r="C579" i="12" s="1"/>
  <c r="D578" i="12"/>
  <c r="C578" i="12" s="1"/>
  <c r="D577" i="12"/>
  <c r="C577" i="12"/>
  <c r="D576" i="12"/>
  <c r="C576" i="12" s="1"/>
  <c r="D575" i="12"/>
  <c r="C575" i="12"/>
  <c r="D574" i="12"/>
  <c r="C574" i="12"/>
  <c r="D573" i="12"/>
  <c r="C573" i="12" s="1"/>
  <c r="D572" i="12"/>
  <c r="C572" i="12"/>
  <c r="D571" i="12"/>
  <c r="C571" i="12"/>
  <c r="D570" i="12"/>
  <c r="C570" i="12" s="1"/>
  <c r="D569" i="12"/>
  <c r="C569" i="12" s="1"/>
  <c r="D568" i="12"/>
  <c r="C568" i="12"/>
  <c r="D567" i="12"/>
  <c r="C567" i="12" s="1"/>
  <c r="D566" i="12"/>
  <c r="C566" i="12" s="1"/>
  <c r="D565" i="12"/>
  <c r="C565" i="12"/>
  <c r="D564" i="12"/>
  <c r="C564" i="12" s="1"/>
  <c r="D563" i="12"/>
  <c r="C563" i="12"/>
  <c r="D562" i="12"/>
  <c r="C562" i="12"/>
  <c r="D561" i="12"/>
  <c r="C561" i="12"/>
  <c r="D560" i="12"/>
  <c r="C560" i="12"/>
  <c r="D559" i="12"/>
  <c r="C559" i="12"/>
  <c r="D558" i="12"/>
  <c r="C558" i="12"/>
  <c r="D557" i="12"/>
  <c r="C557" i="12"/>
  <c r="D556" i="12"/>
  <c r="C556" i="12"/>
  <c r="D555" i="12"/>
  <c r="C555" i="12"/>
  <c r="D554" i="12"/>
  <c r="C554" i="12"/>
  <c r="D553" i="12"/>
  <c r="C553" i="12"/>
  <c r="D552" i="12"/>
  <c r="C552" i="12"/>
  <c r="D551" i="12"/>
  <c r="C551" i="12"/>
  <c r="D550" i="12"/>
  <c r="C550" i="12"/>
  <c r="D549" i="12"/>
  <c r="C549" i="12"/>
  <c r="D548" i="12"/>
  <c r="C548" i="12"/>
  <c r="D547" i="12"/>
  <c r="C547" i="12"/>
  <c r="D546" i="12"/>
  <c r="C546" i="12"/>
  <c r="D545" i="12"/>
  <c r="C545" i="12"/>
  <c r="D544" i="12"/>
  <c r="C544" i="12"/>
  <c r="D543" i="12"/>
  <c r="C543" i="12"/>
  <c r="D542" i="12"/>
  <c r="C542" i="12"/>
  <c r="D541" i="12"/>
  <c r="C541" i="12"/>
  <c r="D540" i="12"/>
  <c r="C540" i="12"/>
  <c r="D539" i="12"/>
  <c r="C539" i="12"/>
  <c r="D538" i="12"/>
  <c r="C538" i="12"/>
  <c r="D537" i="12"/>
  <c r="C537" i="12"/>
  <c r="D536" i="12"/>
  <c r="C536" i="12"/>
  <c r="D535" i="12"/>
  <c r="C535" i="12"/>
  <c r="D534" i="12"/>
  <c r="C534" i="12"/>
  <c r="D533" i="12"/>
  <c r="C533" i="12"/>
  <c r="D532" i="12"/>
  <c r="C532" i="12"/>
  <c r="D531" i="12"/>
  <c r="C531" i="12"/>
  <c r="D530" i="12"/>
  <c r="C530" i="12"/>
  <c r="D529" i="12"/>
  <c r="C529" i="12"/>
  <c r="D528" i="12"/>
  <c r="C528" i="12"/>
  <c r="D527" i="12"/>
  <c r="C527" i="12"/>
  <c r="D526" i="12"/>
  <c r="C526" i="12"/>
  <c r="D525" i="12"/>
  <c r="C525" i="12"/>
  <c r="D524" i="12"/>
  <c r="C524" i="12"/>
  <c r="D523" i="12"/>
  <c r="C523" i="12"/>
  <c r="D522" i="12"/>
  <c r="C522" i="12"/>
  <c r="D521" i="12"/>
  <c r="C521" i="12"/>
  <c r="D520" i="12"/>
  <c r="C520" i="12"/>
  <c r="D519" i="12"/>
  <c r="C519" i="12"/>
  <c r="D518" i="12"/>
  <c r="C518" i="12"/>
  <c r="D517" i="12"/>
  <c r="C517" i="12"/>
  <c r="D516" i="12"/>
  <c r="C516" i="12"/>
  <c r="D515" i="12"/>
  <c r="C515" i="12"/>
  <c r="D514" i="12"/>
  <c r="C514" i="12"/>
  <c r="D513" i="12"/>
  <c r="C513" i="12"/>
  <c r="D512" i="12"/>
  <c r="C512" i="12"/>
  <c r="D511" i="12"/>
  <c r="C511" i="12"/>
  <c r="D510" i="12"/>
  <c r="C510" i="12"/>
  <c r="D509" i="12"/>
  <c r="C509" i="12"/>
  <c r="D508" i="12"/>
  <c r="C508" i="12"/>
  <c r="D507" i="12"/>
  <c r="C507" i="12"/>
  <c r="D506" i="12"/>
  <c r="C506" i="12"/>
  <c r="D505" i="12"/>
  <c r="C505" i="12"/>
  <c r="D504" i="12"/>
  <c r="C504" i="12"/>
  <c r="D503" i="12"/>
  <c r="C503" i="12"/>
  <c r="D502" i="12"/>
  <c r="C502" i="12"/>
  <c r="D501" i="12"/>
  <c r="C501" i="12"/>
  <c r="D500" i="12"/>
  <c r="C500" i="12"/>
  <c r="D499" i="12"/>
  <c r="C499" i="12"/>
  <c r="D498" i="12"/>
  <c r="C498" i="12"/>
  <c r="D497" i="12"/>
  <c r="C497" i="12"/>
  <c r="D496" i="12"/>
  <c r="C496" i="12"/>
  <c r="D495" i="12"/>
  <c r="C495" i="12"/>
  <c r="D494" i="12"/>
  <c r="C494" i="12"/>
  <c r="D493" i="12"/>
  <c r="C493" i="12"/>
  <c r="D492" i="12"/>
  <c r="C492" i="12"/>
  <c r="D491" i="12"/>
  <c r="C491" i="12"/>
  <c r="D490" i="12"/>
  <c r="C490" i="12"/>
  <c r="D489" i="12"/>
  <c r="C489" i="12"/>
  <c r="D488" i="12"/>
  <c r="C488" i="12"/>
  <c r="D487" i="12"/>
  <c r="C487" i="12"/>
  <c r="D486" i="12"/>
  <c r="C486" i="12"/>
  <c r="D485" i="12"/>
  <c r="C485" i="12"/>
  <c r="D484" i="12"/>
  <c r="C484" i="12"/>
  <c r="D483" i="12"/>
  <c r="C483" i="12"/>
  <c r="D482" i="12"/>
  <c r="C482" i="12"/>
  <c r="D481" i="12"/>
  <c r="C481" i="12"/>
  <c r="D480" i="12"/>
  <c r="C480" i="12"/>
  <c r="D479" i="12"/>
  <c r="C479" i="12"/>
  <c r="D478" i="12"/>
  <c r="C478" i="12"/>
  <c r="D477" i="12"/>
  <c r="C477" i="12"/>
  <c r="D476" i="12"/>
  <c r="C476" i="12"/>
  <c r="D475" i="12"/>
  <c r="C475" i="12"/>
  <c r="D474" i="12"/>
  <c r="C474" i="12"/>
  <c r="D473" i="12"/>
  <c r="C473" i="12"/>
  <c r="D472" i="12"/>
  <c r="C472" i="12"/>
  <c r="D471" i="12"/>
  <c r="C471" i="12"/>
  <c r="D470" i="12"/>
  <c r="C470" i="12"/>
  <c r="D469" i="12"/>
  <c r="C469" i="12"/>
  <c r="D468" i="12"/>
  <c r="C468" i="12"/>
  <c r="D467" i="12"/>
  <c r="C467" i="12"/>
  <c r="D466" i="12"/>
  <c r="C466" i="12"/>
  <c r="D465" i="12"/>
  <c r="C465" i="12"/>
  <c r="D464" i="12"/>
  <c r="C464" i="12"/>
  <c r="D463" i="12"/>
  <c r="C463" i="12"/>
  <c r="D462" i="12"/>
  <c r="C462" i="12"/>
  <c r="D461" i="12"/>
  <c r="C461" i="12"/>
  <c r="D460" i="12"/>
  <c r="C460" i="12"/>
  <c r="D459" i="12"/>
  <c r="C459" i="12"/>
  <c r="D458" i="12"/>
  <c r="C458" i="12"/>
  <c r="D457" i="12"/>
  <c r="C457" i="12"/>
  <c r="D456" i="12"/>
  <c r="C456" i="12"/>
  <c r="D455" i="12"/>
  <c r="C455" i="12"/>
  <c r="D454" i="12"/>
  <c r="C454" i="12"/>
  <c r="D453" i="12"/>
  <c r="C453" i="12"/>
  <c r="D452" i="12"/>
  <c r="C452" i="12"/>
  <c r="D451" i="12"/>
  <c r="C451" i="12"/>
  <c r="D450" i="12"/>
  <c r="C450" i="12"/>
  <c r="D449" i="12"/>
  <c r="C449" i="12"/>
  <c r="D448" i="12"/>
  <c r="C448" i="12"/>
  <c r="D447" i="12"/>
  <c r="C447" i="12"/>
  <c r="D446" i="12"/>
  <c r="C446" i="12"/>
  <c r="D445" i="12"/>
  <c r="C445" i="12"/>
  <c r="D444" i="12"/>
  <c r="C444" i="12"/>
  <c r="D443" i="12"/>
  <c r="C443" i="12"/>
  <c r="D442" i="12"/>
  <c r="C442" i="12"/>
  <c r="D441" i="12"/>
  <c r="C441" i="12"/>
  <c r="D440" i="12"/>
  <c r="C440" i="12"/>
  <c r="D439" i="12"/>
  <c r="C439" i="12"/>
  <c r="D438" i="12"/>
  <c r="C438" i="12"/>
  <c r="D437" i="12"/>
  <c r="C437" i="12"/>
  <c r="D436" i="12"/>
  <c r="C436" i="12"/>
  <c r="D435" i="12"/>
  <c r="C435" i="12"/>
  <c r="D434" i="12"/>
  <c r="C434" i="12"/>
  <c r="D433" i="12"/>
  <c r="C433" i="12"/>
  <c r="D432" i="12"/>
  <c r="C432" i="12"/>
  <c r="D431" i="12"/>
  <c r="C431" i="12"/>
  <c r="D430" i="12"/>
  <c r="C430" i="12"/>
  <c r="D429" i="12"/>
  <c r="C429" i="12"/>
  <c r="D428" i="12"/>
  <c r="C428" i="12"/>
  <c r="D427" i="12"/>
  <c r="C427" i="12"/>
  <c r="D426" i="12"/>
  <c r="C426" i="12"/>
  <c r="D425" i="12"/>
  <c r="C425" i="12"/>
  <c r="D424" i="12"/>
  <c r="C424" i="12"/>
  <c r="D423" i="12"/>
  <c r="C423" i="12"/>
  <c r="D422" i="12"/>
  <c r="C422" i="12"/>
  <c r="D421" i="12"/>
  <c r="C421" i="12"/>
  <c r="D420" i="12"/>
  <c r="C420" i="12"/>
  <c r="D419" i="12"/>
  <c r="C419" i="12"/>
  <c r="D418" i="12"/>
  <c r="C418" i="12"/>
  <c r="D417" i="12"/>
  <c r="C417" i="12"/>
  <c r="D416" i="12"/>
  <c r="C416" i="12"/>
  <c r="D415" i="12"/>
  <c r="C415" i="12"/>
  <c r="D414" i="12"/>
  <c r="C414" i="12"/>
  <c r="D413" i="12"/>
  <c r="C413" i="12"/>
  <c r="D412" i="12"/>
  <c r="C412" i="12"/>
  <c r="D411" i="12"/>
  <c r="C411" i="12"/>
  <c r="D410" i="12"/>
  <c r="C410" i="12"/>
  <c r="D409" i="12"/>
  <c r="C409" i="12"/>
  <c r="D408" i="12"/>
  <c r="C408" i="12"/>
  <c r="D407" i="12"/>
  <c r="C407" i="12"/>
  <c r="D406" i="12"/>
  <c r="C406" i="12"/>
  <c r="D405" i="12"/>
  <c r="C405" i="12"/>
  <c r="D404" i="12"/>
  <c r="C404" i="12"/>
  <c r="D403" i="12"/>
  <c r="C403" i="12"/>
  <c r="D402" i="12"/>
  <c r="C402" i="12"/>
  <c r="D401" i="12"/>
  <c r="C401" i="12"/>
  <c r="D400" i="12"/>
  <c r="C400" i="12"/>
  <c r="D399" i="12"/>
  <c r="C399" i="12"/>
  <c r="D398" i="12"/>
  <c r="C398" i="12"/>
  <c r="D397" i="12"/>
  <c r="C397" i="12"/>
  <c r="D396" i="12"/>
  <c r="C396" i="12"/>
  <c r="D395" i="12"/>
  <c r="C395" i="12"/>
  <c r="D394" i="12"/>
  <c r="C394" i="12"/>
  <c r="D393" i="12"/>
  <c r="C393" i="12"/>
  <c r="D392" i="12"/>
  <c r="C392" i="12"/>
  <c r="D391" i="12"/>
  <c r="C391" i="12"/>
  <c r="D390" i="12"/>
  <c r="C390" i="12"/>
  <c r="D389" i="12"/>
  <c r="C389" i="12"/>
  <c r="D388" i="12"/>
  <c r="C388" i="12"/>
  <c r="D387" i="12"/>
  <c r="C387" i="12"/>
  <c r="D386" i="12"/>
  <c r="C386" i="12"/>
  <c r="D385" i="12"/>
  <c r="C385" i="12"/>
  <c r="D384" i="12"/>
  <c r="C384" i="12"/>
  <c r="D383" i="12"/>
  <c r="C383" i="12"/>
  <c r="D382" i="12"/>
  <c r="C382" i="12"/>
  <c r="D381" i="12"/>
  <c r="C381" i="12"/>
  <c r="D380" i="12"/>
  <c r="C380" i="12"/>
  <c r="D379" i="12"/>
  <c r="C379" i="12"/>
  <c r="D378" i="12"/>
  <c r="C378" i="12"/>
  <c r="D377" i="12"/>
  <c r="C377" i="12"/>
  <c r="D376" i="12"/>
  <c r="C376" i="12"/>
  <c r="D375" i="12"/>
  <c r="C375" i="12"/>
  <c r="D374" i="12"/>
  <c r="C374" i="12"/>
  <c r="D373" i="12"/>
  <c r="C373" i="12"/>
  <c r="D372" i="12"/>
  <c r="C372" i="12"/>
  <c r="D371" i="12"/>
  <c r="C371" i="12"/>
  <c r="D370" i="12"/>
  <c r="C370" i="12"/>
  <c r="D369" i="12"/>
  <c r="C369" i="12"/>
  <c r="D368" i="12"/>
  <c r="C368" i="12"/>
  <c r="D367" i="12"/>
  <c r="C367" i="12"/>
  <c r="D366" i="12"/>
  <c r="C366" i="12"/>
  <c r="D365" i="12"/>
  <c r="C365" i="12"/>
  <c r="D364" i="12"/>
  <c r="C364" i="12"/>
  <c r="D363" i="12"/>
  <c r="C363" i="12"/>
  <c r="D362" i="12"/>
  <c r="C362" i="12"/>
  <c r="D361" i="12"/>
  <c r="C361" i="12"/>
  <c r="D360" i="12"/>
  <c r="C360" i="12"/>
  <c r="D359" i="12"/>
  <c r="C359" i="12"/>
  <c r="D358" i="12"/>
  <c r="C358" i="12"/>
  <c r="D357" i="12"/>
  <c r="C357" i="12"/>
  <c r="D356" i="12"/>
  <c r="C356" i="12"/>
  <c r="D355" i="12"/>
  <c r="C355" i="12"/>
  <c r="D354" i="12"/>
  <c r="C354" i="12"/>
  <c r="D353" i="12"/>
  <c r="C353" i="12"/>
  <c r="D352" i="12"/>
  <c r="C352" i="12"/>
  <c r="D351" i="12"/>
  <c r="C351" i="12"/>
  <c r="D350" i="12"/>
  <c r="C350" i="12"/>
  <c r="D349" i="12"/>
  <c r="C349" i="12"/>
  <c r="D348" i="12"/>
  <c r="C348" i="12"/>
  <c r="D347" i="12"/>
  <c r="C347" i="12"/>
  <c r="D346" i="12"/>
  <c r="C346" i="12"/>
  <c r="D345" i="12"/>
  <c r="C345" i="12"/>
  <c r="D344" i="12"/>
  <c r="C344" i="12"/>
  <c r="D343" i="12"/>
  <c r="C343" i="12"/>
  <c r="D342" i="12"/>
  <c r="C342" i="12"/>
  <c r="D341" i="12"/>
  <c r="C341" i="12"/>
  <c r="D340" i="12"/>
  <c r="C340" i="12"/>
  <c r="D339" i="12"/>
  <c r="C339" i="12"/>
  <c r="D338" i="12"/>
  <c r="C338" i="12"/>
  <c r="D337" i="12"/>
  <c r="C337" i="12"/>
  <c r="D336" i="12"/>
  <c r="C336" i="12"/>
  <c r="D335" i="12"/>
  <c r="C335" i="12"/>
  <c r="D334" i="12"/>
  <c r="C334" i="12"/>
  <c r="D333" i="12"/>
  <c r="C333" i="12"/>
  <c r="D332" i="12"/>
  <c r="C332" i="12"/>
  <c r="D331" i="12"/>
  <c r="C331" i="12"/>
  <c r="D330" i="12"/>
  <c r="C330" i="12"/>
  <c r="D329" i="12"/>
  <c r="C329" i="12"/>
  <c r="D328" i="12"/>
  <c r="C328" i="12"/>
  <c r="D327" i="12"/>
  <c r="C327" i="12"/>
  <c r="D326" i="12"/>
  <c r="C326" i="12"/>
  <c r="D325" i="12"/>
  <c r="C325" i="12"/>
  <c r="D324" i="12"/>
  <c r="C324" i="12"/>
  <c r="D323" i="12"/>
  <c r="C323" i="12"/>
  <c r="D322" i="12"/>
  <c r="C322" i="12"/>
  <c r="D321" i="12"/>
  <c r="C321" i="12"/>
  <c r="D320" i="12"/>
  <c r="C320" i="12"/>
  <c r="D319" i="12"/>
  <c r="C319" i="12"/>
  <c r="D318" i="12"/>
  <c r="C318" i="12"/>
  <c r="D317" i="12"/>
  <c r="C317" i="12"/>
  <c r="D316" i="12"/>
  <c r="C316" i="12"/>
  <c r="D315" i="12"/>
  <c r="C315" i="12"/>
  <c r="D314" i="12"/>
  <c r="C314" i="12"/>
  <c r="D313" i="12"/>
  <c r="C313" i="12"/>
  <c r="D312" i="12"/>
  <c r="C312" i="12"/>
  <c r="D311" i="12"/>
  <c r="C311" i="12"/>
  <c r="D310" i="12"/>
  <c r="C310" i="12"/>
  <c r="D309" i="12"/>
  <c r="C309" i="12"/>
  <c r="D308" i="12"/>
  <c r="C308" i="12"/>
  <c r="D307" i="12"/>
  <c r="C307" i="12"/>
  <c r="D306" i="12"/>
  <c r="C306" i="12"/>
  <c r="D305" i="12"/>
  <c r="C305" i="12"/>
  <c r="D304" i="12"/>
  <c r="C304" i="12"/>
  <c r="D303" i="12"/>
  <c r="C303" i="12"/>
  <c r="D302" i="12"/>
  <c r="C302" i="12"/>
  <c r="D301" i="12"/>
  <c r="C301" i="12"/>
  <c r="D300" i="12"/>
  <c r="C300" i="12"/>
  <c r="D299" i="12"/>
  <c r="C299" i="12"/>
  <c r="D298" i="12"/>
  <c r="C298" i="12"/>
  <c r="D297" i="12"/>
  <c r="C297" i="12"/>
  <c r="D296" i="12"/>
  <c r="C296" i="12"/>
  <c r="D295" i="12"/>
  <c r="C295" i="12"/>
  <c r="D294" i="12"/>
  <c r="C294" i="12"/>
  <c r="D293" i="12"/>
  <c r="C293" i="12"/>
  <c r="D292" i="12"/>
  <c r="C292" i="12"/>
  <c r="D291" i="12"/>
  <c r="C291" i="12"/>
  <c r="D290" i="12"/>
  <c r="C290" i="12"/>
  <c r="D289" i="12"/>
  <c r="C289" i="12"/>
  <c r="D288" i="12"/>
  <c r="C288" i="12"/>
  <c r="D287" i="12"/>
  <c r="C287" i="12"/>
  <c r="D286" i="12"/>
  <c r="C286" i="12"/>
  <c r="D285" i="12"/>
  <c r="C285" i="12"/>
  <c r="D284" i="12"/>
  <c r="C284" i="12"/>
  <c r="D283" i="12"/>
  <c r="C283" i="12"/>
  <c r="D282" i="12"/>
  <c r="C282" i="12"/>
  <c r="D281" i="12"/>
  <c r="C281" i="12"/>
  <c r="D280" i="12"/>
  <c r="C280" i="12"/>
  <c r="D279" i="12"/>
  <c r="C279" i="12"/>
  <c r="D278" i="12"/>
  <c r="C278" i="12"/>
  <c r="D277" i="12"/>
  <c r="C277" i="12"/>
  <c r="D276" i="12"/>
  <c r="C276" i="12"/>
  <c r="D275" i="12"/>
  <c r="C275" i="12"/>
  <c r="D274" i="12"/>
  <c r="C274" i="12"/>
  <c r="D273" i="12"/>
  <c r="C273" i="12"/>
  <c r="D272" i="12"/>
  <c r="C272" i="12"/>
  <c r="D271" i="12"/>
  <c r="C271" i="12"/>
  <c r="D270" i="12"/>
  <c r="C270" i="12"/>
  <c r="D269" i="12"/>
  <c r="C269" i="12"/>
  <c r="D268" i="12"/>
  <c r="C268" i="12"/>
  <c r="D267" i="12"/>
  <c r="C267" i="12"/>
  <c r="D266" i="12"/>
  <c r="C266" i="12"/>
  <c r="D265" i="12"/>
  <c r="C265" i="12"/>
  <c r="D264" i="12"/>
  <c r="C264" i="12"/>
  <c r="D263" i="12"/>
  <c r="C263" i="12"/>
  <c r="D262" i="12"/>
  <c r="C262" i="12"/>
  <c r="D261" i="12"/>
  <c r="C261" i="12"/>
  <c r="D260" i="12"/>
  <c r="C260" i="12"/>
  <c r="D259" i="12"/>
  <c r="C259" i="12"/>
  <c r="D258" i="12"/>
  <c r="C258" i="12"/>
  <c r="D257" i="12"/>
  <c r="C257" i="12"/>
  <c r="D256" i="12"/>
  <c r="C256" i="12"/>
  <c r="D255" i="12"/>
  <c r="C255" i="12"/>
  <c r="D254" i="12"/>
  <c r="C254" i="12"/>
  <c r="D253" i="12"/>
  <c r="C253" i="12"/>
  <c r="D252" i="12"/>
  <c r="C252" i="12"/>
  <c r="D251" i="12"/>
  <c r="C251" i="12"/>
  <c r="D250" i="12"/>
  <c r="C250" i="12"/>
  <c r="D249" i="12"/>
  <c r="C249" i="12"/>
  <c r="D248" i="12"/>
  <c r="C248" i="12"/>
  <c r="D247" i="12"/>
  <c r="C247" i="12"/>
  <c r="D246" i="12"/>
  <c r="C246" i="12"/>
  <c r="D245" i="12"/>
  <c r="C245" i="12"/>
  <c r="D244" i="12"/>
  <c r="C244" i="12"/>
  <c r="D243" i="12"/>
  <c r="C243" i="12"/>
  <c r="D242" i="12"/>
  <c r="C242" i="12"/>
  <c r="D241" i="12"/>
  <c r="C241" i="12"/>
  <c r="D240" i="12"/>
  <c r="C240" i="12"/>
  <c r="D239" i="12"/>
  <c r="C239" i="12"/>
  <c r="D238" i="12"/>
  <c r="C238" i="12"/>
  <c r="D237" i="12"/>
  <c r="C237" i="12"/>
  <c r="D236" i="12"/>
  <c r="C236" i="12"/>
  <c r="D235" i="12"/>
  <c r="C235" i="12"/>
  <c r="D234" i="12"/>
  <c r="C234" i="12"/>
  <c r="D233" i="12"/>
  <c r="C233" i="12"/>
  <c r="D232" i="12"/>
  <c r="C232" i="12"/>
  <c r="D231" i="12"/>
  <c r="C231" i="12"/>
  <c r="D230" i="12"/>
  <c r="C230" i="12"/>
  <c r="D229" i="12"/>
  <c r="C229" i="12"/>
  <c r="D228" i="12"/>
  <c r="C228" i="12"/>
  <c r="D227" i="12"/>
  <c r="C227" i="12"/>
  <c r="D226" i="12"/>
  <c r="C226" i="12"/>
  <c r="D225" i="12"/>
  <c r="C225" i="12"/>
  <c r="D224" i="12"/>
  <c r="C224" i="12"/>
  <c r="D223" i="12"/>
  <c r="C223" i="12"/>
  <c r="D222" i="12"/>
  <c r="C222" i="12"/>
  <c r="D221" i="12"/>
  <c r="C221" i="12"/>
  <c r="D220" i="12"/>
  <c r="C220" i="12"/>
  <c r="D219" i="12"/>
  <c r="C219" i="12"/>
  <c r="D218" i="12"/>
  <c r="C218" i="12"/>
  <c r="D217" i="12"/>
  <c r="C217" i="12"/>
  <c r="D216" i="12"/>
  <c r="C216" i="12"/>
  <c r="D215" i="12"/>
  <c r="C215" i="12"/>
  <c r="D214" i="12"/>
  <c r="C214" i="12"/>
  <c r="D213" i="12"/>
  <c r="C213" i="12"/>
  <c r="D212" i="12"/>
  <c r="C212" i="12"/>
  <c r="D211" i="12"/>
  <c r="C211" i="12"/>
  <c r="D210" i="12"/>
  <c r="C210" i="12"/>
  <c r="D209" i="12"/>
  <c r="C209" i="12"/>
  <c r="D208" i="12"/>
  <c r="C208" i="12"/>
  <c r="D207" i="12"/>
  <c r="C207" i="12"/>
  <c r="D206" i="12"/>
  <c r="C206" i="12"/>
  <c r="D205" i="12"/>
  <c r="C205" i="12"/>
  <c r="D204" i="12"/>
  <c r="C204" i="12"/>
  <c r="D203" i="12"/>
  <c r="C203" i="12"/>
  <c r="D202" i="12"/>
  <c r="C202" i="12"/>
  <c r="D201" i="12"/>
  <c r="C201" i="12"/>
  <c r="D200" i="12"/>
  <c r="C200" i="12"/>
  <c r="D199" i="12"/>
  <c r="C199" i="12"/>
  <c r="D198" i="12"/>
  <c r="C198" i="12"/>
  <c r="D197" i="12"/>
  <c r="C197" i="12"/>
  <c r="D196" i="12"/>
  <c r="C196" i="12"/>
  <c r="D195" i="12"/>
  <c r="C195" i="12"/>
  <c r="D194" i="12"/>
  <c r="C194" i="12"/>
  <c r="D193" i="12"/>
  <c r="C193" i="12"/>
  <c r="D192" i="12"/>
  <c r="C192" i="12"/>
  <c r="D191" i="12"/>
  <c r="C191" i="12"/>
  <c r="D190" i="12"/>
  <c r="C190" i="12"/>
  <c r="D189" i="12"/>
  <c r="C189" i="12"/>
  <c r="D188" i="12"/>
  <c r="C188" i="12"/>
  <c r="D187" i="12"/>
  <c r="C187" i="12"/>
  <c r="D186" i="12"/>
  <c r="C186" i="12"/>
  <c r="D185" i="12"/>
  <c r="C185" i="12"/>
  <c r="D184" i="12"/>
  <c r="C184" i="12"/>
  <c r="D183" i="12"/>
  <c r="C183" i="12"/>
  <c r="D182" i="12"/>
  <c r="C182" i="12"/>
  <c r="D181" i="12"/>
  <c r="C181" i="12"/>
  <c r="D180" i="12"/>
  <c r="C180" i="12"/>
  <c r="D179" i="12"/>
  <c r="C179" i="12"/>
  <c r="D178" i="12"/>
  <c r="C178" i="12"/>
  <c r="D177" i="12"/>
  <c r="C177" i="12"/>
  <c r="D176" i="12"/>
  <c r="C176" i="12"/>
  <c r="D175" i="12"/>
  <c r="C175" i="12"/>
  <c r="D174" i="12"/>
  <c r="C174" i="12"/>
  <c r="D173" i="12"/>
  <c r="C173" i="12"/>
  <c r="D172" i="12"/>
  <c r="C172" i="12"/>
  <c r="D171" i="12"/>
  <c r="C171" i="12"/>
  <c r="D170" i="12"/>
  <c r="C170" i="12"/>
  <c r="D169" i="12"/>
  <c r="C169" i="12"/>
  <c r="D168" i="12"/>
  <c r="C168" i="12"/>
  <c r="D167" i="12"/>
  <c r="C167" i="12"/>
  <c r="D166" i="12"/>
  <c r="C166" i="12"/>
  <c r="D165" i="12"/>
  <c r="C165" i="12"/>
  <c r="D164" i="12"/>
  <c r="C164" i="12"/>
  <c r="D163" i="12"/>
  <c r="C163" i="12"/>
  <c r="D162" i="12"/>
  <c r="C162" i="12"/>
  <c r="D161" i="12"/>
  <c r="C161" i="12"/>
  <c r="D160" i="12"/>
  <c r="C160" i="12"/>
  <c r="D159" i="12"/>
  <c r="C159" i="12"/>
  <c r="D158" i="12"/>
  <c r="C158" i="12"/>
  <c r="D157" i="12"/>
  <c r="C157" i="12"/>
  <c r="D156" i="12"/>
  <c r="C156" i="12"/>
  <c r="D155" i="12"/>
  <c r="C155" i="12"/>
  <c r="D154" i="12"/>
  <c r="C154" i="12"/>
  <c r="D153" i="12"/>
  <c r="C153" i="12"/>
  <c r="D152" i="12"/>
  <c r="C152" i="12"/>
  <c r="D151" i="12"/>
  <c r="C151" i="12"/>
  <c r="D150" i="12"/>
  <c r="C150" i="12"/>
  <c r="D149" i="12"/>
  <c r="C149" i="12"/>
  <c r="D148" i="12"/>
  <c r="C148" i="12"/>
  <c r="D147" i="12"/>
  <c r="C147" i="12"/>
  <c r="D146" i="12"/>
  <c r="C146" i="12"/>
  <c r="D145" i="12"/>
  <c r="C145" i="12"/>
  <c r="D144" i="12"/>
  <c r="C144" i="12"/>
  <c r="D143" i="12"/>
  <c r="C143" i="12"/>
  <c r="D142" i="12"/>
  <c r="C142" i="12"/>
  <c r="D141" i="12"/>
  <c r="C141" i="12"/>
  <c r="D140" i="12"/>
  <c r="C140" i="12"/>
  <c r="D139" i="12"/>
  <c r="C139" i="12"/>
  <c r="D138" i="12"/>
  <c r="C138" i="12"/>
  <c r="D137" i="12"/>
  <c r="C137" i="12"/>
  <c r="D136" i="12"/>
  <c r="C136" i="12"/>
  <c r="D135" i="12"/>
  <c r="C135" i="12"/>
  <c r="D134" i="12"/>
  <c r="C134" i="12"/>
  <c r="D133" i="12"/>
  <c r="C133" i="12"/>
  <c r="D132" i="12"/>
  <c r="C132" i="12"/>
  <c r="D131" i="12"/>
  <c r="C131" i="12"/>
  <c r="D130" i="12"/>
  <c r="C130" i="12"/>
  <c r="D129" i="12"/>
  <c r="C129" i="12"/>
  <c r="D128" i="12"/>
  <c r="C128" i="12"/>
  <c r="D127" i="12"/>
  <c r="C127" i="12"/>
  <c r="D126" i="12"/>
  <c r="C126" i="12"/>
  <c r="D125" i="12"/>
  <c r="C125" i="12"/>
  <c r="D124" i="12"/>
  <c r="C124" i="12"/>
  <c r="D123" i="12"/>
  <c r="C123" i="12"/>
  <c r="D122" i="12"/>
  <c r="C122" i="12"/>
  <c r="D121" i="12"/>
  <c r="C121" i="12"/>
  <c r="D120" i="12"/>
  <c r="C120" i="12"/>
  <c r="D119" i="12"/>
  <c r="C119" i="12"/>
  <c r="D118" i="12"/>
  <c r="C118" i="12"/>
  <c r="D117" i="12"/>
  <c r="C117" i="12"/>
  <c r="D116" i="12"/>
  <c r="C116" i="12"/>
  <c r="D115" i="12"/>
  <c r="C115" i="12"/>
  <c r="D114" i="12"/>
  <c r="C114" i="12"/>
  <c r="D113" i="12"/>
  <c r="C113" i="12"/>
  <c r="D112" i="12"/>
  <c r="C112" i="12"/>
  <c r="D111" i="12"/>
  <c r="C111" i="12"/>
  <c r="D110" i="12"/>
  <c r="C110" i="12"/>
  <c r="D109" i="12"/>
  <c r="C109" i="12"/>
  <c r="D108" i="12"/>
  <c r="C108" i="12"/>
  <c r="D107" i="12"/>
  <c r="C107" i="12"/>
  <c r="D106" i="12"/>
  <c r="C106" i="12"/>
  <c r="D105" i="12"/>
  <c r="C105" i="12"/>
  <c r="D104" i="12"/>
  <c r="C104" i="12"/>
  <c r="D103" i="12"/>
  <c r="C103" i="12"/>
  <c r="D102" i="12"/>
  <c r="C102" i="12"/>
  <c r="D101" i="12"/>
  <c r="C101" i="12"/>
  <c r="D100" i="12"/>
  <c r="C100" i="12"/>
  <c r="D99" i="12"/>
  <c r="C99" i="12"/>
  <c r="D98" i="12"/>
  <c r="C98" i="12"/>
  <c r="D97" i="12"/>
  <c r="C97" i="12"/>
  <c r="D96" i="12"/>
  <c r="C96" i="12"/>
  <c r="D95" i="12"/>
  <c r="C95" i="12"/>
  <c r="D94" i="12"/>
  <c r="C94" i="12"/>
  <c r="D93" i="12"/>
  <c r="C93" i="12"/>
  <c r="D92" i="12"/>
  <c r="C92" i="12"/>
  <c r="D91" i="12"/>
  <c r="C91" i="12"/>
  <c r="D90" i="12"/>
  <c r="C90" i="12"/>
  <c r="D89" i="12"/>
  <c r="C89" i="12"/>
  <c r="D88" i="12"/>
  <c r="C88" i="12"/>
  <c r="D87" i="12"/>
  <c r="C87" i="12"/>
  <c r="D86" i="12"/>
  <c r="C86" i="12"/>
  <c r="D85" i="12"/>
  <c r="C85" i="12"/>
  <c r="D84" i="12"/>
  <c r="C84" i="12"/>
  <c r="D83" i="12"/>
  <c r="C83" i="12"/>
  <c r="D82" i="12"/>
  <c r="C82" i="12"/>
  <c r="D81" i="12"/>
  <c r="C81" i="12"/>
  <c r="D80" i="12"/>
  <c r="C80" i="12"/>
  <c r="D79" i="12"/>
  <c r="C79" i="12"/>
  <c r="D78" i="12"/>
  <c r="C78" i="12"/>
  <c r="D77" i="12"/>
  <c r="C77" i="12"/>
  <c r="D76" i="12"/>
  <c r="C76" i="12"/>
  <c r="D75" i="12"/>
  <c r="C75" i="12"/>
  <c r="D74" i="12"/>
  <c r="C74" i="12"/>
  <c r="D73" i="12"/>
  <c r="C73" i="12"/>
  <c r="D72" i="12"/>
  <c r="C72" i="12"/>
  <c r="D71" i="12"/>
  <c r="C71" i="12"/>
  <c r="D70" i="12"/>
  <c r="C70" i="12"/>
  <c r="D69" i="12"/>
  <c r="C69" i="12"/>
  <c r="D68" i="12"/>
  <c r="C68" i="12"/>
  <c r="D67" i="12"/>
  <c r="C67" i="12"/>
  <c r="D66" i="12"/>
  <c r="C66" i="12"/>
  <c r="D65" i="12"/>
  <c r="C65" i="12"/>
  <c r="D64" i="12"/>
  <c r="C64" i="12"/>
  <c r="D63" i="12"/>
  <c r="C63" i="12"/>
  <c r="D62" i="12"/>
  <c r="C62" i="12"/>
  <c r="D61" i="12"/>
  <c r="C61" i="12"/>
  <c r="D60" i="12"/>
  <c r="C60" i="12"/>
  <c r="D59" i="12"/>
  <c r="C59" i="12"/>
  <c r="D58" i="12"/>
  <c r="C58" i="12"/>
  <c r="D57" i="12"/>
  <c r="C57" i="12"/>
  <c r="D56" i="12"/>
  <c r="C56" i="12"/>
  <c r="D55" i="12"/>
  <c r="C55" i="12"/>
  <c r="D54" i="12"/>
  <c r="C54" i="12"/>
  <c r="D53" i="12"/>
  <c r="C53" i="12"/>
  <c r="D52" i="12"/>
  <c r="C52" i="12"/>
  <c r="D51" i="12"/>
  <c r="C51" i="12"/>
  <c r="D50" i="12"/>
  <c r="C50" i="12"/>
  <c r="D49" i="12"/>
  <c r="C49" i="12"/>
  <c r="D48" i="12"/>
  <c r="C48" i="12"/>
  <c r="D47" i="12"/>
  <c r="C47" i="12"/>
  <c r="D46" i="12"/>
  <c r="C46" i="12"/>
  <c r="D45" i="12"/>
  <c r="C45" i="12"/>
  <c r="D44" i="12"/>
  <c r="C44" i="12"/>
  <c r="D43" i="12"/>
  <c r="C43" i="12"/>
  <c r="D42" i="12"/>
  <c r="C42" i="12"/>
  <c r="D41" i="12"/>
  <c r="C41" i="12"/>
  <c r="D40" i="12"/>
  <c r="C40" i="12"/>
  <c r="D39" i="12"/>
  <c r="C39" i="12"/>
  <c r="D38" i="12"/>
  <c r="C38" i="12"/>
  <c r="D37" i="12"/>
  <c r="C37" i="12"/>
  <c r="D36" i="12"/>
  <c r="C36" i="12"/>
  <c r="D35" i="12"/>
  <c r="C35" i="12"/>
  <c r="D34" i="12"/>
  <c r="C34" i="12"/>
  <c r="D33" i="12"/>
  <c r="C33" i="12"/>
  <c r="D32" i="12"/>
  <c r="C32" i="12"/>
  <c r="D31" i="12"/>
  <c r="C31" i="12"/>
  <c r="D30" i="12"/>
  <c r="C30" i="12"/>
  <c r="D29" i="12"/>
  <c r="C29" i="12"/>
  <c r="D28" i="12"/>
  <c r="C28" i="12"/>
  <c r="D27" i="12"/>
  <c r="C27" i="12"/>
  <c r="D26" i="12"/>
  <c r="C26" i="12"/>
  <c r="D25" i="12"/>
  <c r="C25" i="12"/>
  <c r="D24" i="12"/>
  <c r="C24" i="12"/>
  <c r="D23" i="12"/>
  <c r="C23" i="12"/>
  <c r="D22" i="12"/>
  <c r="C22" i="12"/>
  <c r="D21" i="12"/>
  <c r="C21" i="12"/>
  <c r="D20" i="12"/>
  <c r="C20" i="12"/>
  <c r="D19" i="12"/>
  <c r="C19" i="12"/>
  <c r="D18" i="12"/>
  <c r="C18" i="12"/>
  <c r="D17" i="12"/>
  <c r="C17" i="12"/>
  <c r="D16" i="12"/>
  <c r="C16" i="12"/>
  <c r="D15" i="12"/>
  <c r="C15" i="12"/>
  <c r="D14" i="12"/>
  <c r="C14" i="12"/>
  <c r="D13" i="12"/>
  <c r="C13" i="12"/>
  <c r="D12" i="12"/>
  <c r="C12" i="12"/>
  <c r="D11" i="12"/>
  <c r="C11" i="12"/>
  <c r="D10" i="12"/>
  <c r="C10" i="12"/>
  <c r="D9" i="12"/>
  <c r="C9" i="12"/>
  <c r="D8" i="12"/>
  <c r="C8" i="12"/>
  <c r="D7" i="12"/>
  <c r="C7" i="12"/>
  <c r="D6" i="12"/>
  <c r="C6" i="12"/>
  <c r="D5" i="12"/>
  <c r="C5" i="12"/>
  <c r="D4" i="12"/>
  <c r="C4" i="12"/>
  <c r="D3" i="12"/>
  <c r="C3" i="12"/>
  <c r="D2" i="12"/>
  <c r="C2" i="12"/>
  <c r="AC9" i="7" l="1"/>
  <c r="AB7" i="7"/>
  <c r="AC10" i="7"/>
  <c r="AF2" i="37"/>
  <c r="AE2" i="37"/>
  <c r="AC2" i="37"/>
  <c r="AB2" i="37"/>
  <c r="AD9" i="7" l="1"/>
  <c r="AE9" i="7" s="1"/>
  <c r="AF9" i="7" s="1"/>
  <c r="AG9" i="7" s="1"/>
  <c r="AC7" i="7"/>
  <c r="AD10" i="7"/>
  <c r="AE10" i="7" s="1"/>
  <c r="AF10" i="7" s="1"/>
  <c r="AG10" i="7" s="1"/>
  <c r="AF43" i="39"/>
  <c r="AE43" i="39"/>
  <c r="AC43" i="39"/>
  <c r="AB43" i="39"/>
  <c r="AA43" i="39"/>
  <c r="AD43" i="39" s="1"/>
  <c r="Z43" i="39"/>
  <c r="AF42" i="39"/>
  <c r="AE42" i="39"/>
  <c r="AC42" i="39"/>
  <c r="AB42" i="39"/>
  <c r="AA42" i="39"/>
  <c r="AD42" i="39" s="1"/>
  <c r="Z42" i="39"/>
  <c r="AF41" i="39"/>
  <c r="AE41" i="39"/>
  <c r="AC41" i="39"/>
  <c r="AB41" i="39"/>
  <c r="AA41" i="39"/>
  <c r="AD41" i="39" s="1"/>
  <c r="Z41" i="39"/>
  <c r="AF40" i="39"/>
  <c r="AE40" i="39"/>
  <c r="AC40" i="39"/>
  <c r="AB40" i="39"/>
  <c r="AA40" i="39"/>
  <c r="AD40" i="39" s="1"/>
  <c r="Z40" i="39"/>
  <c r="AF39" i="39"/>
  <c r="AE39" i="39"/>
  <c r="AC39" i="39"/>
  <c r="AB39" i="39"/>
  <c r="AA39" i="39"/>
  <c r="AD39" i="39" s="1"/>
  <c r="Z39" i="39"/>
  <c r="AF38" i="39"/>
  <c r="AE38" i="39"/>
  <c r="AD38" i="39"/>
  <c r="AC38" i="39"/>
  <c r="AB38" i="39"/>
  <c r="AA38" i="39"/>
  <c r="Z38" i="39"/>
  <c r="AF37" i="39"/>
  <c r="AA37" i="39" s="1"/>
  <c r="AD37" i="39" s="1"/>
  <c r="AE37" i="39"/>
  <c r="AC37" i="39"/>
  <c r="AB37" i="39"/>
  <c r="Z37" i="39"/>
  <c r="AF36" i="39"/>
  <c r="AE36" i="39"/>
  <c r="AC36" i="39"/>
  <c r="AB36" i="39"/>
  <c r="AA36" i="39"/>
  <c r="AD36" i="39" s="1"/>
  <c r="Z36" i="39"/>
  <c r="AF35" i="39"/>
  <c r="AE35" i="39"/>
  <c r="AC35" i="39"/>
  <c r="AB35" i="39"/>
  <c r="AA35" i="39"/>
  <c r="AD35" i="39" s="1"/>
  <c r="Z35" i="39"/>
  <c r="AF34" i="39"/>
  <c r="AE34" i="39"/>
  <c r="AD34" i="39"/>
  <c r="AC34" i="39"/>
  <c r="AB34" i="39"/>
  <c r="AA34" i="39"/>
  <c r="Z34" i="39"/>
  <c r="AF33" i="39"/>
  <c r="AE33" i="39"/>
  <c r="AC33" i="39"/>
  <c r="AB33" i="39"/>
  <c r="AA33" i="39"/>
  <c r="AD33" i="39" s="1"/>
  <c r="Z33" i="39"/>
  <c r="AF32" i="39"/>
  <c r="AE32" i="39"/>
  <c r="AD32" i="39"/>
  <c r="AC32" i="39"/>
  <c r="AB32" i="39"/>
  <c r="AA32" i="39"/>
  <c r="Z32" i="39"/>
  <c r="AF31" i="39"/>
  <c r="AE31" i="39"/>
  <c r="AC31" i="39"/>
  <c r="AB31" i="39"/>
  <c r="AA31" i="39"/>
  <c r="AD31" i="39" s="1"/>
  <c r="Z31" i="39"/>
  <c r="AF30" i="39"/>
  <c r="AE30" i="39"/>
  <c r="AC30" i="39"/>
  <c r="AB30" i="39"/>
  <c r="AA30" i="39"/>
  <c r="AD30" i="39" s="1"/>
  <c r="Z30" i="39"/>
  <c r="AF29" i="39"/>
  <c r="AE29" i="39"/>
  <c r="AC29" i="39"/>
  <c r="AB29" i="39"/>
  <c r="AA29" i="39"/>
  <c r="AD29" i="39" s="1"/>
  <c r="Z29" i="39"/>
  <c r="AF28" i="39"/>
  <c r="AE28" i="39"/>
  <c r="AC28" i="39"/>
  <c r="AB28" i="39"/>
  <c r="AA28" i="39"/>
  <c r="AD28" i="39" s="1"/>
  <c r="Z28" i="39"/>
  <c r="AF27" i="39"/>
  <c r="AE27" i="39"/>
  <c r="AC27" i="39"/>
  <c r="AB27" i="39"/>
  <c r="AA27" i="39"/>
  <c r="AD27" i="39" s="1"/>
  <c r="Z27" i="39"/>
  <c r="AF26" i="39"/>
  <c r="AE26" i="39"/>
  <c r="AC26" i="39"/>
  <c r="AB26" i="39"/>
  <c r="AA26" i="39"/>
  <c r="AD26" i="39" s="1"/>
  <c r="Z26" i="39"/>
  <c r="AF25" i="39"/>
  <c r="AE25" i="39"/>
  <c r="AC25" i="39"/>
  <c r="AB25" i="39"/>
  <c r="AA25" i="39"/>
  <c r="AD25" i="39" s="1"/>
  <c r="Z25" i="39"/>
  <c r="AF24" i="39"/>
  <c r="AE24" i="39"/>
  <c r="AD24" i="39"/>
  <c r="AC24" i="39"/>
  <c r="AB24" i="39"/>
  <c r="AA24" i="39"/>
  <c r="Z24" i="39"/>
  <c r="AF23" i="39"/>
  <c r="AE23" i="39"/>
  <c r="AC23" i="39"/>
  <c r="AB23" i="39"/>
  <c r="AA23" i="39"/>
  <c r="AD23" i="39" s="1"/>
  <c r="Z23" i="39"/>
  <c r="AF22" i="39"/>
  <c r="AE22" i="39"/>
  <c r="AD22" i="39"/>
  <c r="AC22" i="39"/>
  <c r="AB22" i="39"/>
  <c r="AA22" i="39"/>
  <c r="Z22" i="39"/>
  <c r="AF21" i="39"/>
  <c r="AE21" i="39"/>
  <c r="AC21" i="39"/>
  <c r="AB21" i="39"/>
  <c r="AA21" i="39"/>
  <c r="AD21" i="39" s="1"/>
  <c r="Z21" i="39"/>
  <c r="AF20" i="39"/>
  <c r="AE20" i="39"/>
  <c r="AD20" i="39"/>
  <c r="AC20" i="39"/>
  <c r="AB20" i="39"/>
  <c r="AA20" i="39"/>
  <c r="Z20" i="39"/>
  <c r="AF19" i="39"/>
  <c r="AE19" i="39"/>
  <c r="AC19" i="39"/>
  <c r="AB19" i="39"/>
  <c r="AA19" i="39"/>
  <c r="AD19" i="39" s="1"/>
  <c r="Z19" i="39"/>
  <c r="AF18" i="39"/>
  <c r="AE18" i="39"/>
  <c r="AC18" i="39"/>
  <c r="AB18" i="39"/>
  <c r="AA18" i="39"/>
  <c r="AD18" i="39" s="1"/>
  <c r="Z18" i="39"/>
  <c r="AF17" i="39"/>
  <c r="AE17" i="39"/>
  <c r="AC17" i="39"/>
  <c r="AB17" i="39"/>
  <c r="AA17" i="39"/>
  <c r="AD17" i="39" s="1"/>
  <c r="Z17" i="39"/>
  <c r="AF16" i="39"/>
  <c r="AE16" i="39"/>
  <c r="AC16" i="39"/>
  <c r="AB16" i="39"/>
  <c r="AA16" i="39"/>
  <c r="AD16" i="39" s="1"/>
  <c r="Z16" i="39"/>
  <c r="AF15" i="39"/>
  <c r="AE15" i="39"/>
  <c r="AC15" i="39"/>
  <c r="AB15" i="39"/>
  <c r="AA15" i="39"/>
  <c r="AD15" i="39" s="1"/>
  <c r="Z15" i="39"/>
  <c r="AF14" i="39"/>
  <c r="AE14" i="39"/>
  <c r="AC14" i="39"/>
  <c r="AB14" i="39"/>
  <c r="AA14" i="39"/>
  <c r="AD14" i="39" s="1"/>
  <c r="Z14" i="39"/>
  <c r="AF13" i="39"/>
  <c r="AE13" i="39"/>
  <c r="AC13" i="39"/>
  <c r="AB13" i="39"/>
  <c r="AA13" i="39"/>
  <c r="AD13" i="39" s="1"/>
  <c r="Z13" i="39"/>
  <c r="AF12" i="39"/>
  <c r="AE12" i="39"/>
  <c r="AD12" i="39"/>
  <c r="AC12" i="39"/>
  <c r="AB12" i="39"/>
  <c r="AA12" i="39"/>
  <c r="Z12" i="39"/>
  <c r="AF11" i="39"/>
  <c r="AE11" i="39"/>
  <c r="AC11" i="39"/>
  <c r="AB11" i="39"/>
  <c r="AA11" i="39"/>
  <c r="AD11" i="39" s="1"/>
  <c r="Z11" i="39"/>
  <c r="AF10" i="39"/>
  <c r="AE10" i="39"/>
  <c r="AD10" i="39"/>
  <c r="AC10" i="39"/>
  <c r="AB10" i="39"/>
  <c r="AA10" i="39"/>
  <c r="Z10" i="39"/>
  <c r="AF9" i="39"/>
  <c r="AE9" i="39"/>
  <c r="AC9" i="39"/>
  <c r="AB9" i="39"/>
  <c r="AA9" i="39"/>
  <c r="AD9" i="39" s="1"/>
  <c r="Z9" i="39"/>
  <c r="AF8" i="39"/>
  <c r="AE8" i="39"/>
  <c r="AD8" i="39"/>
  <c r="AC8" i="39"/>
  <c r="AB8" i="39"/>
  <c r="AA8" i="39"/>
  <c r="Z8" i="39"/>
  <c r="AF7" i="39"/>
  <c r="AE7" i="39"/>
  <c r="AC7" i="39"/>
  <c r="AB7" i="39"/>
  <c r="AA7" i="39"/>
  <c r="AD7" i="39" s="1"/>
  <c r="Z7" i="39"/>
  <c r="AF6" i="39"/>
  <c r="AE6" i="39"/>
  <c r="AC6" i="39"/>
  <c r="AB6" i="39"/>
  <c r="AA6" i="39"/>
  <c r="AD6" i="39" s="1"/>
  <c r="Z6" i="39"/>
  <c r="AF5" i="39"/>
  <c r="AE5" i="39"/>
  <c r="AC5" i="39"/>
  <c r="AB5" i="39"/>
  <c r="AA5" i="39"/>
  <c r="AD5" i="39" s="1"/>
  <c r="Z5" i="39"/>
  <c r="AF4" i="39"/>
  <c r="AE4" i="39"/>
  <c r="AC4" i="39"/>
  <c r="AB4" i="39"/>
  <c r="AA4" i="39"/>
  <c r="AD4" i="39" s="1"/>
  <c r="Z4" i="39"/>
  <c r="AF3" i="39"/>
  <c r="AE3" i="39"/>
  <c r="AC3" i="39"/>
  <c r="AB3" i="39"/>
  <c r="AA3" i="39"/>
  <c r="AD3" i="39" s="1"/>
  <c r="Z3" i="39"/>
  <c r="AF2" i="39"/>
  <c r="AE2" i="39"/>
  <c r="AC2" i="39"/>
  <c r="AB2" i="39"/>
  <c r="AA2" i="39"/>
  <c r="AD2" i="39" s="1"/>
  <c r="Z2" i="39"/>
  <c r="AD7" i="7" l="1"/>
  <c r="AE7" i="7" s="1"/>
  <c r="AF7" i="7" s="1"/>
  <c r="AG7" i="7" s="1"/>
  <c r="Z2" i="37"/>
  <c r="A3" i="29" l="1"/>
  <c r="A34" i="41" l="1"/>
  <c r="A33" i="41"/>
  <c r="A32" i="41"/>
  <c r="A31" i="41"/>
  <c r="A30" i="41"/>
  <c r="A29" i="41"/>
  <c r="A28" i="41"/>
  <c r="A27" i="41"/>
  <c r="A26" i="41"/>
  <c r="A25" i="41"/>
  <c r="A24" i="41"/>
  <c r="A23" i="41"/>
  <c r="A22" i="41"/>
  <c r="A21" i="41"/>
  <c r="A20" i="41"/>
  <c r="A19" i="41"/>
  <c r="A18" i="41"/>
  <c r="A17" i="41"/>
  <c r="A16" i="41"/>
  <c r="A15" i="41"/>
  <c r="A14" i="41"/>
  <c r="A13" i="41"/>
  <c r="A12" i="41"/>
  <c r="A11" i="41"/>
  <c r="A10" i="41"/>
  <c r="A9" i="41"/>
  <c r="A8" i="41"/>
  <c r="A7" i="41"/>
  <c r="A6" i="41"/>
  <c r="A5" i="41"/>
  <c r="A4" i="41"/>
  <c r="A3" i="41"/>
  <c r="B3" i="17" l="1"/>
  <c r="C3" i="17"/>
  <c r="V3" i="17" s="1"/>
  <c r="W3" i="17" s="1"/>
  <c r="D3" i="17"/>
  <c r="E3" i="17"/>
  <c r="F3" i="17"/>
  <c r="G3" i="17"/>
  <c r="H3" i="17"/>
  <c r="I3" i="17"/>
  <c r="J3" i="17"/>
  <c r="K3" i="17"/>
  <c r="L3" i="17"/>
  <c r="M3" i="17"/>
  <c r="N3" i="17"/>
  <c r="O3" i="17"/>
  <c r="P3" i="17"/>
  <c r="Q3" i="17"/>
  <c r="R3" i="17"/>
  <c r="S3" i="17"/>
  <c r="T3" i="17"/>
  <c r="B4" i="17"/>
  <c r="C4" i="17"/>
  <c r="X4" i="17" s="1"/>
  <c r="AA4" i="17" s="1"/>
  <c r="D4" i="17"/>
  <c r="E4" i="17"/>
  <c r="F4" i="17"/>
  <c r="G4" i="17"/>
  <c r="H4" i="17"/>
  <c r="I4" i="17"/>
  <c r="J4" i="17"/>
  <c r="K4" i="17"/>
  <c r="L4" i="17"/>
  <c r="M4" i="17"/>
  <c r="N4" i="17"/>
  <c r="O4" i="17"/>
  <c r="P4" i="17"/>
  <c r="Q4" i="17"/>
  <c r="R4" i="17"/>
  <c r="S4" i="17"/>
  <c r="T4" i="17"/>
  <c r="V4" i="17" l="1"/>
  <c r="W4" i="17" s="1"/>
  <c r="AB4" i="17" s="1"/>
  <c r="X3" i="17"/>
  <c r="AA3" i="17" s="1"/>
  <c r="AB3" i="17" s="1"/>
  <c r="I43" i="39" l="1"/>
  <c r="H43" i="39"/>
  <c r="G43" i="39"/>
  <c r="F43" i="39"/>
  <c r="AS43" i="39" s="1"/>
  <c r="E43" i="39"/>
  <c r="AU43" i="39" s="1"/>
  <c r="AT42" i="39"/>
  <c r="I42" i="39"/>
  <c r="H42" i="39"/>
  <c r="G42" i="39"/>
  <c r="F42" i="39"/>
  <c r="AS42" i="39" s="1"/>
  <c r="E42" i="39"/>
  <c r="AU42" i="39" s="1"/>
  <c r="AT41" i="39"/>
  <c r="I41" i="39"/>
  <c r="H41" i="39"/>
  <c r="G41" i="39"/>
  <c r="F41" i="39"/>
  <c r="AS41" i="39" s="1"/>
  <c r="E41" i="39"/>
  <c r="AU41" i="39" s="1"/>
  <c r="AT40" i="39"/>
  <c r="I40" i="39"/>
  <c r="H40" i="39"/>
  <c r="G40" i="39"/>
  <c r="F40" i="39"/>
  <c r="AS40" i="39" s="1"/>
  <c r="E40" i="39"/>
  <c r="AU40" i="39" s="1"/>
  <c r="I39" i="39"/>
  <c r="H39" i="39"/>
  <c r="G39" i="39"/>
  <c r="F39" i="39"/>
  <c r="AS39" i="39" s="1"/>
  <c r="E39" i="39"/>
  <c r="AU39" i="39" s="1"/>
  <c r="I38" i="39"/>
  <c r="H38" i="39"/>
  <c r="G38" i="39"/>
  <c r="F38" i="39"/>
  <c r="AS38" i="39" s="1"/>
  <c r="E38" i="39"/>
  <c r="AU38" i="39" s="1"/>
  <c r="I37" i="39"/>
  <c r="H37" i="39"/>
  <c r="G37" i="39"/>
  <c r="F37" i="39"/>
  <c r="AS37" i="39" s="1"/>
  <c r="E37" i="39"/>
  <c r="AU37" i="39" s="1"/>
  <c r="AT36" i="39"/>
  <c r="I36" i="39"/>
  <c r="H36" i="39"/>
  <c r="G36" i="39"/>
  <c r="F36" i="39"/>
  <c r="AS36" i="39" s="1"/>
  <c r="E36" i="39"/>
  <c r="AU36" i="39" s="1"/>
  <c r="AT35" i="39"/>
  <c r="I35" i="39"/>
  <c r="H35" i="39"/>
  <c r="G35" i="39"/>
  <c r="F35" i="39"/>
  <c r="AS35" i="39" s="1"/>
  <c r="E35" i="39"/>
  <c r="AU35" i="39" s="1"/>
  <c r="AT34" i="39"/>
  <c r="I34" i="39"/>
  <c r="H34" i="39"/>
  <c r="G34" i="39"/>
  <c r="F34" i="39"/>
  <c r="AS34" i="39" s="1"/>
  <c r="E34" i="39"/>
  <c r="AU34" i="39" s="1"/>
  <c r="AV35" i="39" l="1"/>
  <c r="AV34" i="39"/>
  <c r="AT39" i="39"/>
  <c r="AV39" i="39" s="1"/>
  <c r="AV42" i="39"/>
  <c r="AV41" i="39"/>
  <c r="AV36" i="39"/>
  <c r="AV40" i="39"/>
  <c r="AT38" i="39"/>
  <c r="AV38" i="39" s="1"/>
  <c r="AT37" i="39"/>
  <c r="AV37" i="39" s="1"/>
  <c r="AT43" i="39"/>
  <c r="AV43" i="39" s="1"/>
  <c r="F2" i="17" l="1"/>
  <c r="G2" i="17"/>
  <c r="H2" i="17"/>
  <c r="I2" i="17"/>
  <c r="J2" i="17"/>
  <c r="K2" i="17"/>
  <c r="L2" i="17"/>
  <c r="M2" i="17"/>
  <c r="N2" i="17"/>
  <c r="O2" i="17"/>
  <c r="P2" i="17"/>
  <c r="Q2" i="17"/>
  <c r="R2" i="17"/>
  <c r="S2" i="17"/>
  <c r="T2" i="17"/>
  <c r="E2" i="17"/>
  <c r="C2" i="17"/>
  <c r="D2" i="17"/>
  <c r="B2" i="17"/>
  <c r="A2" i="17"/>
  <c r="AT33" i="39" l="1"/>
  <c r="I33" i="39"/>
  <c r="H33" i="39"/>
  <c r="G33" i="39"/>
  <c r="F33" i="39"/>
  <c r="AS33" i="39" s="1"/>
  <c r="E33" i="39"/>
  <c r="AU33" i="39" s="1"/>
  <c r="AT32" i="39"/>
  <c r="I32" i="39"/>
  <c r="H32" i="39"/>
  <c r="G32" i="39"/>
  <c r="F32" i="39"/>
  <c r="AS32" i="39" s="1"/>
  <c r="E32" i="39"/>
  <c r="AU32" i="39" s="1"/>
  <c r="AT31" i="39"/>
  <c r="I31" i="39"/>
  <c r="H31" i="39"/>
  <c r="G31" i="39"/>
  <c r="F31" i="39"/>
  <c r="AS31" i="39" s="1"/>
  <c r="E31" i="39"/>
  <c r="AU31" i="39" s="1"/>
  <c r="AT30" i="39"/>
  <c r="I30" i="39"/>
  <c r="H30" i="39"/>
  <c r="G30" i="39"/>
  <c r="F30" i="39"/>
  <c r="AS30" i="39" s="1"/>
  <c r="E30" i="39"/>
  <c r="AU30" i="39" s="1"/>
  <c r="AT29" i="39"/>
  <c r="I29" i="39"/>
  <c r="H29" i="39"/>
  <c r="G29" i="39"/>
  <c r="F29" i="39"/>
  <c r="AS29" i="39" s="1"/>
  <c r="E29" i="39"/>
  <c r="AU29" i="39" s="1"/>
  <c r="AT28" i="39"/>
  <c r="I28" i="39"/>
  <c r="H28" i="39"/>
  <c r="G28" i="39"/>
  <c r="F28" i="39"/>
  <c r="AS28" i="39" s="1"/>
  <c r="E28" i="39"/>
  <c r="AU28" i="39" s="1"/>
  <c r="AT27" i="39"/>
  <c r="I27" i="39"/>
  <c r="H27" i="39"/>
  <c r="G27" i="39"/>
  <c r="F27" i="39"/>
  <c r="AS27" i="39" s="1"/>
  <c r="E27" i="39"/>
  <c r="AU27" i="39" s="1"/>
  <c r="AT26" i="39"/>
  <c r="I26" i="39"/>
  <c r="H26" i="39"/>
  <c r="G26" i="39"/>
  <c r="F26" i="39"/>
  <c r="AS26" i="39" s="1"/>
  <c r="E26" i="39"/>
  <c r="AU26" i="39" s="1"/>
  <c r="AT25" i="39"/>
  <c r="I25" i="39"/>
  <c r="H25" i="39"/>
  <c r="G25" i="39"/>
  <c r="F25" i="39"/>
  <c r="AS25" i="39" s="1"/>
  <c r="E25" i="39"/>
  <c r="AU25" i="39" s="1"/>
  <c r="AT24" i="39"/>
  <c r="I24" i="39"/>
  <c r="H24" i="39"/>
  <c r="G24" i="39"/>
  <c r="F24" i="39"/>
  <c r="AS24" i="39" s="1"/>
  <c r="E24" i="39"/>
  <c r="AU24" i="39" s="1"/>
  <c r="AT23" i="39"/>
  <c r="I23" i="39"/>
  <c r="H23" i="39"/>
  <c r="G23" i="39"/>
  <c r="F23" i="39"/>
  <c r="AS23" i="39" s="1"/>
  <c r="E23" i="39"/>
  <c r="AU23" i="39" s="1"/>
  <c r="AT22" i="39"/>
  <c r="I22" i="39"/>
  <c r="H22" i="39"/>
  <c r="G22" i="39"/>
  <c r="F22" i="39"/>
  <c r="AS22" i="39" s="1"/>
  <c r="E22" i="39"/>
  <c r="AU22" i="39" s="1"/>
  <c r="I21" i="39"/>
  <c r="H21" i="39"/>
  <c r="G21" i="39"/>
  <c r="F21" i="39"/>
  <c r="AS21" i="39" s="1"/>
  <c r="E21" i="39"/>
  <c r="AU21" i="39" s="1"/>
  <c r="I20" i="39"/>
  <c r="H20" i="39"/>
  <c r="G20" i="39"/>
  <c r="F20" i="39"/>
  <c r="AS20" i="39" s="1"/>
  <c r="E20" i="39"/>
  <c r="AU20" i="39" s="1"/>
  <c r="I19" i="39"/>
  <c r="H19" i="39"/>
  <c r="G19" i="39"/>
  <c r="F19" i="39"/>
  <c r="AS19" i="39" s="1"/>
  <c r="E19" i="39"/>
  <c r="AU19" i="39" s="1"/>
  <c r="AT18" i="39"/>
  <c r="I18" i="39"/>
  <c r="H18" i="39"/>
  <c r="G18" i="39"/>
  <c r="F18" i="39"/>
  <c r="AS18" i="39" s="1"/>
  <c r="E18" i="39"/>
  <c r="AU18" i="39" s="1"/>
  <c r="AT17" i="39"/>
  <c r="I17" i="39"/>
  <c r="H17" i="39"/>
  <c r="G17" i="39"/>
  <c r="F17" i="39"/>
  <c r="AS17" i="39" s="1"/>
  <c r="E17" i="39"/>
  <c r="AU17" i="39" s="1"/>
  <c r="I16" i="39"/>
  <c r="H16" i="39"/>
  <c r="G16" i="39"/>
  <c r="F16" i="39"/>
  <c r="AS16" i="39" s="1"/>
  <c r="E16" i="39"/>
  <c r="AU16" i="39" s="1"/>
  <c r="AT15" i="39"/>
  <c r="I15" i="39"/>
  <c r="H15" i="39"/>
  <c r="G15" i="39"/>
  <c r="F15" i="39"/>
  <c r="AS15" i="39" s="1"/>
  <c r="E15" i="39"/>
  <c r="AU15" i="39" s="1"/>
  <c r="AT14" i="39"/>
  <c r="I14" i="39"/>
  <c r="H14" i="39"/>
  <c r="G14" i="39"/>
  <c r="F14" i="39"/>
  <c r="AS14" i="39" s="1"/>
  <c r="E14" i="39"/>
  <c r="AU14" i="39" s="1"/>
  <c r="AT13" i="39"/>
  <c r="I13" i="39"/>
  <c r="H13" i="39"/>
  <c r="G13" i="39"/>
  <c r="F13" i="39"/>
  <c r="AS13" i="39" s="1"/>
  <c r="E13" i="39"/>
  <c r="AU13" i="39" s="1"/>
  <c r="AT12" i="39"/>
  <c r="I12" i="39"/>
  <c r="H12" i="39"/>
  <c r="G12" i="39"/>
  <c r="F12" i="39"/>
  <c r="AS12" i="39" s="1"/>
  <c r="E12" i="39"/>
  <c r="AU12" i="39" s="1"/>
  <c r="AT11" i="39"/>
  <c r="I11" i="39"/>
  <c r="H11" i="39"/>
  <c r="G11" i="39"/>
  <c r="F11" i="39"/>
  <c r="AS11" i="39" s="1"/>
  <c r="E11" i="39"/>
  <c r="AU11" i="39" s="1"/>
  <c r="I10" i="39"/>
  <c r="H10" i="39"/>
  <c r="G10" i="39"/>
  <c r="F10" i="39"/>
  <c r="AS10" i="39" s="1"/>
  <c r="E10" i="39"/>
  <c r="AU10" i="39" s="1"/>
  <c r="I9" i="39"/>
  <c r="H9" i="39"/>
  <c r="G9" i="39"/>
  <c r="F9" i="39"/>
  <c r="AS9" i="39" s="1"/>
  <c r="E9" i="39"/>
  <c r="AU9" i="39" s="1"/>
  <c r="I8" i="39"/>
  <c r="H8" i="39"/>
  <c r="G8" i="39"/>
  <c r="F8" i="39"/>
  <c r="AS8" i="39" s="1"/>
  <c r="E8" i="39"/>
  <c r="AU8" i="39" s="1"/>
  <c r="AT7" i="39"/>
  <c r="I7" i="39"/>
  <c r="H7" i="39"/>
  <c r="G7" i="39"/>
  <c r="F7" i="39"/>
  <c r="AS7" i="39" s="1"/>
  <c r="E7" i="39"/>
  <c r="AU7" i="39" s="1"/>
  <c r="AT6" i="39"/>
  <c r="I6" i="39"/>
  <c r="H6" i="39"/>
  <c r="G6" i="39"/>
  <c r="F6" i="39"/>
  <c r="AS6" i="39" s="1"/>
  <c r="E6" i="39"/>
  <c r="AU6" i="39" s="1"/>
  <c r="AT5" i="39"/>
  <c r="I5" i="39"/>
  <c r="H5" i="39"/>
  <c r="G5" i="39"/>
  <c r="F5" i="39"/>
  <c r="AS5" i="39" s="1"/>
  <c r="E5" i="39"/>
  <c r="AU5" i="39" s="1"/>
  <c r="AT4" i="39"/>
  <c r="I4" i="39"/>
  <c r="H4" i="39"/>
  <c r="G4" i="39"/>
  <c r="F4" i="39"/>
  <c r="AS4" i="39" s="1"/>
  <c r="E4" i="39"/>
  <c r="AU4" i="39" s="1"/>
  <c r="AT3" i="39"/>
  <c r="I3" i="39"/>
  <c r="H3" i="39"/>
  <c r="G3" i="39"/>
  <c r="F3" i="39"/>
  <c r="AS3" i="39" s="1"/>
  <c r="E3" i="39"/>
  <c r="AU3" i="39" s="1"/>
  <c r="A3" i="39"/>
  <c r="A4" i="39" s="1"/>
  <c r="A5" i="39" s="1"/>
  <c r="A6" i="39" s="1"/>
  <c r="A7" i="39" s="1"/>
  <c r="A8" i="39" s="1"/>
  <c r="A9" i="39" s="1"/>
  <c r="A10" i="39" s="1"/>
  <c r="A11" i="39" s="1"/>
  <c r="A12" i="39" s="1"/>
  <c r="A13" i="39" s="1"/>
  <c r="A14" i="39" s="1"/>
  <c r="A15" i="39" s="1"/>
  <c r="A16" i="39" s="1"/>
  <c r="A17" i="39" s="1"/>
  <c r="A18" i="39" s="1"/>
  <c r="A19" i="39" s="1"/>
  <c r="A20" i="39" s="1"/>
  <c r="A21" i="39" s="1"/>
  <c r="A22" i="39" s="1"/>
  <c r="A23" i="39" s="1"/>
  <c r="A24" i="39" s="1"/>
  <c r="A25" i="39" s="1"/>
  <c r="A26" i="39" s="1"/>
  <c r="A27" i="39" s="1"/>
  <c r="A28" i="39" s="1"/>
  <c r="A29" i="39" s="1"/>
  <c r="A30" i="39" s="1"/>
  <c r="A31" i="39" s="1"/>
  <c r="A32" i="39" s="1"/>
  <c r="A33" i="39" s="1"/>
  <c r="A34" i="39" s="1"/>
  <c r="A35" i="39" s="1"/>
  <c r="A36" i="39" s="1"/>
  <c r="A37" i="39" s="1"/>
  <c r="A38" i="39" s="1"/>
  <c r="A39" i="39" s="1"/>
  <c r="A40" i="39" s="1"/>
  <c r="A41" i="39" s="1"/>
  <c r="A42" i="39" s="1"/>
  <c r="A43" i="39" s="1"/>
  <c r="AT2" i="39"/>
  <c r="I2" i="39"/>
  <c r="H2" i="39"/>
  <c r="G2" i="39"/>
  <c r="F2" i="39"/>
  <c r="AS2" i="39" s="1"/>
  <c r="E2" i="39"/>
  <c r="AU2" i="39" s="1"/>
  <c r="I2" i="37"/>
  <c r="H2" i="37"/>
  <c r="G2" i="37"/>
  <c r="F2" i="37"/>
  <c r="AS2" i="37" s="1"/>
  <c r="AA2" i="37" s="1"/>
  <c r="AD2" i="37" s="1"/>
  <c r="E2" i="37"/>
  <c r="AU2" i="37" s="1"/>
  <c r="AT2" i="37" l="1"/>
  <c r="A3" i="17"/>
  <c r="AT10" i="39"/>
  <c r="AV10" i="39" s="1"/>
  <c r="AT9" i="39"/>
  <c r="AV9" i="39" s="1"/>
  <c r="AT20" i="39"/>
  <c r="AV20" i="39" s="1"/>
  <c r="AT19" i="39"/>
  <c r="AV19" i="39" s="1"/>
  <c r="AT8" i="39"/>
  <c r="AV8" i="39" s="1"/>
  <c r="AT16" i="39"/>
  <c r="AV16" i="39" s="1"/>
  <c r="AT21" i="39"/>
  <c r="AV21" i="39" s="1"/>
  <c r="AV26" i="39"/>
  <c r="AV29" i="39"/>
  <c r="AV2" i="39"/>
  <c r="AV31" i="39"/>
  <c r="AV18" i="39"/>
  <c r="AV3" i="39"/>
  <c r="AV32" i="39"/>
  <c r="AV11" i="39"/>
  <c r="AV17" i="39"/>
  <c r="AV5" i="39"/>
  <c r="AV23" i="39"/>
  <c r="AV24" i="39"/>
  <c r="AV6" i="39"/>
  <c r="AV14" i="39"/>
  <c r="AV15" i="39"/>
  <c r="AV33" i="39"/>
  <c r="AV28" i="39"/>
  <c r="AV7" i="39"/>
  <c r="AV12" i="39"/>
  <c r="AV25" i="39"/>
  <c r="AV30" i="39"/>
  <c r="AV2" i="37"/>
  <c r="AV4" i="39"/>
  <c r="AV22" i="39"/>
  <c r="AV13" i="39"/>
  <c r="AV27" i="39"/>
  <c r="A4" i="17" l="1"/>
  <c r="P1334" i="33" l="1"/>
  <c r="N1334" i="33"/>
  <c r="I1334" i="33"/>
  <c r="X1333" i="33"/>
  <c r="Z1333" i="23" s="1"/>
  <c r="V1333" i="33"/>
  <c r="T1333" i="33"/>
  <c r="U1333" i="33" s="1"/>
  <c r="Y1333" i="33" s="1"/>
  <c r="AA1333" i="23" s="1"/>
  <c r="S1333" i="33"/>
  <c r="G1333" i="33"/>
  <c r="F1333" i="33"/>
  <c r="V1332" i="33"/>
  <c r="U1332" i="33"/>
  <c r="Y1332" i="33" s="1"/>
  <c r="AA1332" i="23" s="1"/>
  <c r="T1332" i="33"/>
  <c r="S1332" i="33"/>
  <c r="G1332" i="33"/>
  <c r="F1332" i="33"/>
  <c r="V1331" i="33"/>
  <c r="T1331" i="33"/>
  <c r="U1331" i="33" s="1"/>
  <c r="S1331" i="33"/>
  <c r="G1331" i="33"/>
  <c r="F1331" i="33"/>
  <c r="V1330" i="33"/>
  <c r="T1330" i="33"/>
  <c r="U1330" i="33" s="1"/>
  <c r="S1330" i="33"/>
  <c r="G1330" i="33"/>
  <c r="F1330" i="33"/>
  <c r="V1329" i="33"/>
  <c r="T1329" i="33"/>
  <c r="U1329" i="33" s="1"/>
  <c r="S1329" i="33"/>
  <c r="G1329" i="33"/>
  <c r="F1329" i="33"/>
  <c r="V1328" i="33"/>
  <c r="U1328" i="33"/>
  <c r="T1328" i="33"/>
  <c r="S1328" i="33"/>
  <c r="G1328" i="33"/>
  <c r="F1328" i="33"/>
  <c r="V1327" i="33"/>
  <c r="T1327" i="33"/>
  <c r="U1327" i="33" s="1"/>
  <c r="S1327" i="33"/>
  <c r="G1327" i="33"/>
  <c r="F1327" i="33"/>
  <c r="Y1326" i="33"/>
  <c r="AA1326" i="23" s="1"/>
  <c r="V1326" i="33"/>
  <c r="U1326" i="33"/>
  <c r="T1326" i="33"/>
  <c r="S1326" i="33"/>
  <c r="G1326" i="33"/>
  <c r="F1326" i="33"/>
  <c r="V1325" i="33"/>
  <c r="T1325" i="33"/>
  <c r="U1325" i="33" s="1"/>
  <c r="S1325" i="33"/>
  <c r="G1325" i="33"/>
  <c r="F1325" i="33"/>
  <c r="V1324" i="33"/>
  <c r="T1324" i="33"/>
  <c r="U1324" i="33" s="1"/>
  <c r="Y1324" i="33" s="1"/>
  <c r="AA1324" i="23" s="1"/>
  <c r="S1324" i="33"/>
  <c r="G1324" i="33"/>
  <c r="F1324" i="33"/>
  <c r="V1323" i="33"/>
  <c r="T1323" i="33"/>
  <c r="U1323" i="33" s="1"/>
  <c r="S1323" i="33"/>
  <c r="G1323" i="33"/>
  <c r="F1323" i="33"/>
  <c r="V1322" i="33"/>
  <c r="T1322" i="33"/>
  <c r="U1322" i="33" s="1"/>
  <c r="S1322" i="33"/>
  <c r="G1322" i="33"/>
  <c r="F1322" i="33"/>
  <c r="V1321" i="33"/>
  <c r="T1321" i="33"/>
  <c r="U1321" i="33" s="1"/>
  <c r="S1321" i="33"/>
  <c r="G1321" i="33"/>
  <c r="F1321" i="33"/>
  <c r="V1320" i="33"/>
  <c r="U1320" i="33"/>
  <c r="T1320" i="33"/>
  <c r="S1320" i="33"/>
  <c r="G1320" i="33"/>
  <c r="F1320" i="33"/>
  <c r="V1319" i="33"/>
  <c r="T1319" i="33"/>
  <c r="U1319" i="33" s="1"/>
  <c r="X1319" i="33" s="1"/>
  <c r="Z1319" i="23" s="1"/>
  <c r="S1319" i="33"/>
  <c r="G1319" i="33"/>
  <c r="F1319" i="33"/>
  <c r="V1318" i="33"/>
  <c r="U1318" i="33"/>
  <c r="Y1318" i="33" s="1"/>
  <c r="AA1318" i="23" s="1"/>
  <c r="T1318" i="33"/>
  <c r="S1318" i="33"/>
  <c r="G1318" i="33"/>
  <c r="F1318" i="33"/>
  <c r="X1317" i="33"/>
  <c r="Z1317" i="23" s="1"/>
  <c r="W1317" i="33"/>
  <c r="V1317" i="33"/>
  <c r="T1317" i="33"/>
  <c r="U1317" i="33" s="1"/>
  <c r="Y1317" i="33" s="1"/>
  <c r="AA1317" i="23" s="1"/>
  <c r="S1317" i="33"/>
  <c r="G1317" i="33"/>
  <c r="F1317" i="33"/>
  <c r="V1316" i="33"/>
  <c r="T1316" i="33"/>
  <c r="U1316" i="33" s="1"/>
  <c r="Y1316" i="33" s="1"/>
  <c r="AA1316" i="23" s="1"/>
  <c r="S1316" i="33"/>
  <c r="G1316" i="33"/>
  <c r="F1316" i="33"/>
  <c r="X1315" i="33"/>
  <c r="Z1315" i="23" s="1"/>
  <c r="W1315" i="33"/>
  <c r="V1315" i="33"/>
  <c r="T1315" i="33"/>
  <c r="U1315" i="33" s="1"/>
  <c r="Y1315" i="33" s="1"/>
  <c r="AA1315" i="23" s="1"/>
  <c r="S1315" i="33"/>
  <c r="G1315" i="33"/>
  <c r="F1315" i="33"/>
  <c r="V1314" i="33"/>
  <c r="U1314" i="33"/>
  <c r="T1314" i="33"/>
  <c r="S1314" i="33"/>
  <c r="G1314" i="33"/>
  <c r="F1314" i="33"/>
  <c r="P1313" i="33"/>
  <c r="P1335" i="33" s="1"/>
  <c r="N1313" i="33"/>
  <c r="N1335" i="33" s="1"/>
  <c r="I1313" i="33"/>
  <c r="I1335" i="33" s="1"/>
  <c r="V1312" i="33"/>
  <c r="T1312" i="33"/>
  <c r="U1312" i="33" s="1"/>
  <c r="X1312" i="33" s="1"/>
  <c r="Z1312" i="23" s="1"/>
  <c r="S1312" i="33"/>
  <c r="G1312" i="33"/>
  <c r="F1312" i="33"/>
  <c r="V1311" i="33"/>
  <c r="T1311" i="33"/>
  <c r="U1311" i="33" s="1"/>
  <c r="W1311" i="33" s="1"/>
  <c r="S1311" i="33"/>
  <c r="G1311" i="33"/>
  <c r="F1311" i="33"/>
  <c r="V1310" i="33"/>
  <c r="U1310" i="33"/>
  <c r="T1310" i="33"/>
  <c r="S1310" i="33"/>
  <c r="G1310" i="33"/>
  <c r="F1310" i="33"/>
  <c r="V1309" i="33"/>
  <c r="T1309" i="33"/>
  <c r="U1309" i="33" s="1"/>
  <c r="S1309" i="33"/>
  <c r="G1309" i="33"/>
  <c r="F1309" i="33"/>
  <c r="V1308" i="33"/>
  <c r="T1308" i="33"/>
  <c r="U1308" i="33" s="1"/>
  <c r="S1308" i="33"/>
  <c r="G1308" i="33"/>
  <c r="F1308" i="33"/>
  <c r="V1307" i="33"/>
  <c r="T1307" i="33"/>
  <c r="U1307" i="33" s="1"/>
  <c r="S1307" i="33"/>
  <c r="G1307" i="33"/>
  <c r="F1307" i="33"/>
  <c r="Y1306" i="33"/>
  <c r="AA1306" i="23" s="1"/>
  <c r="X1306" i="33"/>
  <c r="Z1306" i="23" s="1"/>
  <c r="V1306" i="33"/>
  <c r="T1306" i="33"/>
  <c r="U1306" i="33" s="1"/>
  <c r="W1306" i="33" s="1"/>
  <c r="S1306" i="33"/>
  <c r="G1306" i="33"/>
  <c r="F1306" i="33"/>
  <c r="W1305" i="33"/>
  <c r="V1305" i="33"/>
  <c r="T1305" i="33"/>
  <c r="U1305" i="33" s="1"/>
  <c r="S1305" i="33"/>
  <c r="G1305" i="33"/>
  <c r="F1305" i="33"/>
  <c r="V1304" i="33"/>
  <c r="T1304" i="33"/>
  <c r="U1304" i="33" s="1"/>
  <c r="S1304" i="33"/>
  <c r="G1304" i="33"/>
  <c r="F1304" i="33"/>
  <c r="W1303" i="33"/>
  <c r="V1303" i="33"/>
  <c r="T1303" i="33"/>
  <c r="U1303" i="33" s="1"/>
  <c r="S1303" i="33"/>
  <c r="G1303" i="33"/>
  <c r="F1303" i="33"/>
  <c r="V1302" i="33"/>
  <c r="U1302" i="33"/>
  <c r="T1302" i="33"/>
  <c r="S1302" i="33"/>
  <c r="G1302" i="33"/>
  <c r="F1302" i="33"/>
  <c r="V1301" i="33"/>
  <c r="T1301" i="33"/>
  <c r="U1301" i="33" s="1"/>
  <c r="S1301" i="33"/>
  <c r="G1301" i="33"/>
  <c r="F1301" i="33"/>
  <c r="V1300" i="33"/>
  <c r="T1300" i="33"/>
  <c r="U1300" i="33" s="1"/>
  <c r="Y1300" i="33" s="1"/>
  <c r="AA1300" i="23" s="1"/>
  <c r="S1300" i="33"/>
  <c r="G1300" i="33"/>
  <c r="F1300" i="33"/>
  <c r="V1299" i="33"/>
  <c r="T1299" i="33"/>
  <c r="U1299" i="33" s="1"/>
  <c r="S1299" i="33"/>
  <c r="G1299" i="33"/>
  <c r="F1299" i="33"/>
  <c r="V1298" i="33"/>
  <c r="T1298" i="33"/>
  <c r="U1298" i="33" s="1"/>
  <c r="S1298" i="33"/>
  <c r="G1298" i="33"/>
  <c r="F1298" i="33"/>
  <c r="W1297" i="33"/>
  <c r="V1297" i="33"/>
  <c r="T1297" i="33"/>
  <c r="U1297" i="33" s="1"/>
  <c r="S1297" i="33"/>
  <c r="G1297" i="33"/>
  <c r="F1297" i="33"/>
  <c r="X1296" i="33"/>
  <c r="Z1296" i="23" s="1"/>
  <c r="V1296" i="33"/>
  <c r="T1296" i="33"/>
  <c r="U1296" i="33" s="1"/>
  <c r="S1296" i="33"/>
  <c r="G1296" i="33"/>
  <c r="F1296" i="33"/>
  <c r="W1295" i="33"/>
  <c r="V1295" i="33"/>
  <c r="T1295" i="33"/>
  <c r="U1295" i="33" s="1"/>
  <c r="S1295" i="33"/>
  <c r="G1295" i="33"/>
  <c r="F1295" i="33"/>
  <c r="V1294" i="33"/>
  <c r="U1294" i="33"/>
  <c r="T1294" i="33"/>
  <c r="S1294" i="33"/>
  <c r="G1294" i="33"/>
  <c r="F1294" i="33"/>
  <c r="V1293" i="33"/>
  <c r="T1293" i="33"/>
  <c r="U1293" i="33" s="1"/>
  <c r="S1293" i="33"/>
  <c r="G1293" i="33"/>
  <c r="F1293" i="33"/>
  <c r="P1291" i="33"/>
  <c r="N1291" i="33"/>
  <c r="I1291" i="33"/>
  <c r="V1290" i="33"/>
  <c r="T1290" i="33"/>
  <c r="U1290" i="33" s="1"/>
  <c r="S1290" i="33"/>
  <c r="G1290" i="33"/>
  <c r="F1290" i="33"/>
  <c r="V1289" i="33"/>
  <c r="T1289" i="33"/>
  <c r="U1289" i="33" s="1"/>
  <c r="Y1289" i="33" s="1"/>
  <c r="AA1289" i="23" s="1"/>
  <c r="S1289" i="33"/>
  <c r="G1289" i="33"/>
  <c r="F1289" i="33"/>
  <c r="X1288" i="33"/>
  <c r="Z1288" i="23" s="1"/>
  <c r="V1288" i="33"/>
  <c r="T1288" i="33"/>
  <c r="U1288" i="33" s="1"/>
  <c r="Y1288" i="33" s="1"/>
  <c r="AA1288" i="23" s="1"/>
  <c r="S1288" i="33"/>
  <c r="G1288" i="33"/>
  <c r="F1288" i="33"/>
  <c r="V1287" i="33"/>
  <c r="U1287" i="33"/>
  <c r="Y1287" i="33" s="1"/>
  <c r="AA1287" i="23" s="1"/>
  <c r="T1287" i="33"/>
  <c r="S1287" i="33"/>
  <c r="G1287" i="33"/>
  <c r="F1287" i="33"/>
  <c r="V1286" i="33"/>
  <c r="T1286" i="33"/>
  <c r="U1286" i="33" s="1"/>
  <c r="Y1286" i="33" s="1"/>
  <c r="AA1286" i="23" s="1"/>
  <c r="S1286" i="33"/>
  <c r="G1286" i="33"/>
  <c r="F1286" i="33"/>
  <c r="V1285" i="33"/>
  <c r="T1285" i="33"/>
  <c r="U1285" i="33" s="1"/>
  <c r="S1285" i="33"/>
  <c r="G1285" i="33"/>
  <c r="F1285" i="33"/>
  <c r="V1284" i="33"/>
  <c r="T1284" i="33"/>
  <c r="U1284" i="33" s="1"/>
  <c r="S1284" i="33"/>
  <c r="G1284" i="33"/>
  <c r="F1284" i="33"/>
  <c r="V1283" i="33"/>
  <c r="U1283" i="33"/>
  <c r="T1283" i="33"/>
  <c r="S1283" i="33"/>
  <c r="G1283" i="33"/>
  <c r="F1283" i="33"/>
  <c r="X1282" i="33"/>
  <c r="Z1282" i="23" s="1"/>
  <c r="V1282" i="33"/>
  <c r="T1282" i="33"/>
  <c r="U1282" i="33" s="1"/>
  <c r="S1282" i="33"/>
  <c r="G1282" i="33"/>
  <c r="F1282" i="33"/>
  <c r="V1281" i="33"/>
  <c r="T1281" i="33"/>
  <c r="U1281" i="33" s="1"/>
  <c r="Y1281" i="33" s="1"/>
  <c r="AA1281" i="23" s="1"/>
  <c r="S1281" i="33"/>
  <c r="G1281" i="33"/>
  <c r="F1281" i="33"/>
  <c r="V1280" i="33"/>
  <c r="T1280" i="33"/>
  <c r="U1280" i="33" s="1"/>
  <c r="Y1280" i="33" s="1"/>
  <c r="AA1280" i="23" s="1"/>
  <c r="S1280" i="33"/>
  <c r="G1280" i="33"/>
  <c r="F1280" i="33"/>
  <c r="V1279" i="33"/>
  <c r="U1279" i="33"/>
  <c r="Y1279" i="33" s="1"/>
  <c r="AA1279" i="23" s="1"/>
  <c r="T1279" i="33"/>
  <c r="S1279" i="33"/>
  <c r="G1279" i="33"/>
  <c r="F1279" i="33"/>
  <c r="X1278" i="33"/>
  <c r="Z1278" i="23" s="1"/>
  <c r="W1278" i="33"/>
  <c r="V1278" i="33"/>
  <c r="T1278" i="33"/>
  <c r="U1278" i="33" s="1"/>
  <c r="Y1278" i="33" s="1"/>
  <c r="AA1278" i="23" s="1"/>
  <c r="S1278" i="33"/>
  <c r="G1278" i="33"/>
  <c r="F1278" i="33"/>
  <c r="V1277" i="33"/>
  <c r="T1277" i="33"/>
  <c r="U1277" i="33" s="1"/>
  <c r="S1277" i="33"/>
  <c r="G1277" i="33"/>
  <c r="F1277" i="33"/>
  <c r="V1276" i="33"/>
  <c r="T1276" i="33"/>
  <c r="U1276" i="33" s="1"/>
  <c r="S1276" i="33"/>
  <c r="G1276" i="33"/>
  <c r="F1276" i="33"/>
  <c r="V1275" i="33"/>
  <c r="U1275" i="33"/>
  <c r="T1275" i="33"/>
  <c r="S1275" i="33"/>
  <c r="G1275" i="33"/>
  <c r="F1275" i="33"/>
  <c r="X1274" i="33"/>
  <c r="Z1274" i="23" s="1"/>
  <c r="V1274" i="33"/>
  <c r="T1274" i="33"/>
  <c r="U1274" i="33" s="1"/>
  <c r="S1274" i="33"/>
  <c r="G1274" i="33"/>
  <c r="F1274" i="33"/>
  <c r="V1273" i="33"/>
  <c r="T1273" i="33"/>
  <c r="U1273" i="33" s="1"/>
  <c r="Y1273" i="33" s="1"/>
  <c r="AA1273" i="23" s="1"/>
  <c r="S1273" i="33"/>
  <c r="G1273" i="33"/>
  <c r="F1273" i="33"/>
  <c r="X1272" i="33"/>
  <c r="Z1272" i="23" s="1"/>
  <c r="V1272" i="33"/>
  <c r="T1272" i="33"/>
  <c r="U1272" i="33" s="1"/>
  <c r="Y1272" i="33" s="1"/>
  <c r="AA1272" i="23" s="1"/>
  <c r="S1272" i="33"/>
  <c r="G1272" i="33"/>
  <c r="F1272" i="33"/>
  <c r="V1271" i="33"/>
  <c r="U1271" i="33"/>
  <c r="Y1271" i="33" s="1"/>
  <c r="AA1271" i="23" s="1"/>
  <c r="T1271" i="33"/>
  <c r="S1271" i="33"/>
  <c r="G1271" i="33"/>
  <c r="F1271" i="33"/>
  <c r="P1270" i="33"/>
  <c r="P1292" i="33" s="1"/>
  <c r="N1270" i="33"/>
  <c r="N1292" i="33" s="1"/>
  <c r="I1270" i="33"/>
  <c r="I1292" i="33" s="1"/>
  <c r="Y1269" i="33"/>
  <c r="AA1269" i="23" s="1"/>
  <c r="V1269" i="33"/>
  <c r="T1269" i="33"/>
  <c r="U1269" i="33" s="1"/>
  <c r="S1269" i="33"/>
  <c r="G1269" i="33"/>
  <c r="F1269" i="33"/>
  <c r="W1268" i="33"/>
  <c r="V1268" i="33"/>
  <c r="T1268" i="33"/>
  <c r="U1268" i="33" s="1"/>
  <c r="S1268" i="33"/>
  <c r="G1268" i="33"/>
  <c r="F1268" i="33"/>
  <c r="V1267" i="33"/>
  <c r="T1267" i="33"/>
  <c r="U1267" i="33" s="1"/>
  <c r="S1267" i="33"/>
  <c r="G1267" i="33"/>
  <c r="F1267" i="33"/>
  <c r="V1266" i="33"/>
  <c r="T1266" i="33"/>
  <c r="U1266" i="33" s="1"/>
  <c r="W1266" i="33" s="1"/>
  <c r="S1266" i="33"/>
  <c r="G1266" i="33"/>
  <c r="F1266" i="33"/>
  <c r="V1265" i="33"/>
  <c r="T1265" i="33"/>
  <c r="U1265" i="33" s="1"/>
  <c r="S1265" i="33"/>
  <c r="G1265" i="33"/>
  <c r="F1265" i="33"/>
  <c r="V1264" i="33"/>
  <c r="T1264" i="33"/>
  <c r="U1264" i="33" s="1"/>
  <c r="S1264" i="33"/>
  <c r="G1264" i="33"/>
  <c r="F1264" i="33"/>
  <c r="V1263" i="33"/>
  <c r="T1263" i="33"/>
  <c r="U1263" i="33" s="1"/>
  <c r="S1263" i="33"/>
  <c r="G1263" i="33"/>
  <c r="F1263" i="33"/>
  <c r="V1262" i="33"/>
  <c r="T1262" i="33"/>
  <c r="U1262" i="33" s="1"/>
  <c r="S1262" i="33"/>
  <c r="G1262" i="33"/>
  <c r="F1262" i="33"/>
  <c r="X1261" i="33"/>
  <c r="Z1261" i="23" s="1"/>
  <c r="V1261" i="33"/>
  <c r="T1261" i="33"/>
  <c r="U1261" i="33" s="1"/>
  <c r="W1261" i="33" s="1"/>
  <c r="S1261" i="33"/>
  <c r="G1261" i="33"/>
  <c r="F1261" i="33"/>
  <c r="W1260" i="33"/>
  <c r="V1260" i="33"/>
  <c r="T1260" i="33"/>
  <c r="U1260" i="33" s="1"/>
  <c r="S1260" i="33"/>
  <c r="G1260" i="33"/>
  <c r="F1260" i="33"/>
  <c r="X1259" i="33"/>
  <c r="Z1259" i="23" s="1"/>
  <c r="V1259" i="33"/>
  <c r="T1259" i="33"/>
  <c r="U1259" i="33" s="1"/>
  <c r="S1259" i="33"/>
  <c r="G1259" i="33"/>
  <c r="F1259" i="33"/>
  <c r="W1258" i="33"/>
  <c r="V1258" i="33"/>
  <c r="T1258" i="33"/>
  <c r="U1258" i="33" s="1"/>
  <c r="S1258" i="33"/>
  <c r="G1258" i="33"/>
  <c r="F1258" i="33"/>
  <c r="V1257" i="33"/>
  <c r="U1257" i="33"/>
  <c r="T1257" i="33"/>
  <c r="S1257" i="33"/>
  <c r="G1257" i="33"/>
  <c r="F1257" i="33"/>
  <c r="V1256" i="33"/>
  <c r="T1256" i="33"/>
  <c r="U1256" i="33" s="1"/>
  <c r="S1256" i="33"/>
  <c r="G1256" i="33"/>
  <c r="F1256" i="33"/>
  <c r="V1255" i="33"/>
  <c r="U1255" i="33"/>
  <c r="Y1255" i="33" s="1"/>
  <c r="AA1255" i="23" s="1"/>
  <c r="T1255" i="33"/>
  <c r="S1255" i="33"/>
  <c r="G1255" i="33"/>
  <c r="F1255" i="33"/>
  <c r="V1254" i="33"/>
  <c r="T1254" i="33"/>
  <c r="U1254" i="33" s="1"/>
  <c r="S1254" i="33"/>
  <c r="G1254" i="33"/>
  <c r="F1254" i="33"/>
  <c r="V1253" i="33"/>
  <c r="T1253" i="33"/>
  <c r="U1253" i="33" s="1"/>
  <c r="S1253" i="33"/>
  <c r="G1253" i="33"/>
  <c r="F1253" i="33"/>
  <c r="W1252" i="33"/>
  <c r="V1252" i="33"/>
  <c r="T1252" i="33"/>
  <c r="U1252" i="33" s="1"/>
  <c r="S1252" i="33"/>
  <c r="G1252" i="33"/>
  <c r="F1252" i="33"/>
  <c r="V1251" i="33"/>
  <c r="T1251" i="33"/>
  <c r="U1251" i="33" s="1"/>
  <c r="S1251" i="33"/>
  <c r="G1251" i="33"/>
  <c r="F1251" i="33"/>
  <c r="W1250" i="33"/>
  <c r="V1250" i="33"/>
  <c r="T1250" i="33"/>
  <c r="U1250" i="33" s="1"/>
  <c r="S1250" i="33"/>
  <c r="G1250" i="33"/>
  <c r="F1250" i="33"/>
  <c r="P1248" i="33"/>
  <c r="N1248" i="33"/>
  <c r="I1248" i="33"/>
  <c r="V1247" i="33"/>
  <c r="T1247" i="33"/>
  <c r="U1247" i="33" s="1"/>
  <c r="S1247" i="33"/>
  <c r="G1247" i="33"/>
  <c r="F1247" i="33"/>
  <c r="V1246" i="33"/>
  <c r="T1246" i="33"/>
  <c r="U1246" i="33" s="1"/>
  <c r="S1246" i="33"/>
  <c r="G1246" i="33"/>
  <c r="F1246" i="33"/>
  <c r="V1245" i="33"/>
  <c r="T1245" i="33"/>
  <c r="U1245" i="33" s="1"/>
  <c r="S1245" i="33"/>
  <c r="G1245" i="33"/>
  <c r="F1245" i="33"/>
  <c r="V1244" i="33"/>
  <c r="T1244" i="33"/>
  <c r="U1244" i="33" s="1"/>
  <c r="Y1244" i="33" s="1"/>
  <c r="AA1244" i="23" s="1"/>
  <c r="S1244" i="33"/>
  <c r="G1244" i="33"/>
  <c r="F1244" i="33"/>
  <c r="V1243" i="33"/>
  <c r="T1243" i="33"/>
  <c r="U1243" i="33" s="1"/>
  <c r="Y1243" i="33" s="1"/>
  <c r="AA1243" i="23" s="1"/>
  <c r="S1243" i="33"/>
  <c r="G1243" i="33"/>
  <c r="F1243" i="33"/>
  <c r="V1242" i="33"/>
  <c r="U1242" i="33"/>
  <c r="Y1242" i="33" s="1"/>
  <c r="AA1242" i="23" s="1"/>
  <c r="T1242" i="33"/>
  <c r="S1242" i="33"/>
  <c r="G1242" i="33"/>
  <c r="F1242" i="33"/>
  <c r="X1241" i="33"/>
  <c r="Z1241" i="23" s="1"/>
  <c r="W1241" i="33"/>
  <c r="V1241" i="33"/>
  <c r="T1241" i="33"/>
  <c r="U1241" i="33" s="1"/>
  <c r="Y1241" i="33" s="1"/>
  <c r="AA1241" i="23" s="1"/>
  <c r="S1241" i="33"/>
  <c r="G1241" i="33"/>
  <c r="F1241" i="33"/>
  <c r="V1240" i="33"/>
  <c r="T1240" i="33"/>
  <c r="U1240" i="33" s="1"/>
  <c r="S1240" i="33"/>
  <c r="G1240" i="33"/>
  <c r="F1240" i="33"/>
  <c r="V1239" i="33"/>
  <c r="T1239" i="33"/>
  <c r="U1239" i="33" s="1"/>
  <c r="S1239" i="33"/>
  <c r="G1239" i="33"/>
  <c r="F1239" i="33"/>
  <c r="V1238" i="33"/>
  <c r="U1238" i="33"/>
  <c r="T1238" i="33"/>
  <c r="S1238" i="33"/>
  <c r="G1238" i="33"/>
  <c r="F1238" i="33"/>
  <c r="X1237" i="33"/>
  <c r="Z1237" i="23" s="1"/>
  <c r="V1237" i="33"/>
  <c r="T1237" i="33"/>
  <c r="U1237" i="33" s="1"/>
  <c r="S1237" i="33"/>
  <c r="G1237" i="33"/>
  <c r="F1237" i="33"/>
  <c r="V1236" i="33"/>
  <c r="T1236" i="33"/>
  <c r="U1236" i="33" s="1"/>
  <c r="Y1236" i="33" s="1"/>
  <c r="AA1236" i="23" s="1"/>
  <c r="S1236" i="33"/>
  <c r="G1236" i="33"/>
  <c r="F1236" i="33"/>
  <c r="X1235" i="33"/>
  <c r="Z1235" i="23" s="1"/>
  <c r="V1235" i="33"/>
  <c r="T1235" i="33"/>
  <c r="U1235" i="33" s="1"/>
  <c r="Y1235" i="33" s="1"/>
  <c r="AA1235" i="23" s="1"/>
  <c r="S1235" i="33"/>
  <c r="G1235" i="33"/>
  <c r="F1235" i="33"/>
  <c r="V1234" i="33"/>
  <c r="U1234" i="33"/>
  <c r="Y1234" i="33" s="1"/>
  <c r="AA1234" i="23" s="1"/>
  <c r="T1234" i="33"/>
  <c r="S1234" i="33"/>
  <c r="G1234" i="33"/>
  <c r="F1234" i="33"/>
  <c r="V1233" i="33"/>
  <c r="T1233" i="33"/>
  <c r="U1233" i="33" s="1"/>
  <c r="Y1233" i="33" s="1"/>
  <c r="AA1233" i="23" s="1"/>
  <c r="S1233" i="33"/>
  <c r="G1233" i="33"/>
  <c r="F1233" i="33"/>
  <c r="V1232" i="33"/>
  <c r="T1232" i="33"/>
  <c r="U1232" i="33" s="1"/>
  <c r="S1232" i="33"/>
  <c r="G1232" i="33"/>
  <c r="F1232" i="33"/>
  <c r="V1231" i="33"/>
  <c r="T1231" i="33"/>
  <c r="U1231" i="33" s="1"/>
  <c r="S1231" i="33"/>
  <c r="G1231" i="33"/>
  <c r="F1231" i="33"/>
  <c r="V1230" i="33"/>
  <c r="U1230" i="33"/>
  <c r="T1230" i="33"/>
  <c r="S1230" i="33"/>
  <c r="G1230" i="33"/>
  <c r="F1230" i="33"/>
  <c r="X1229" i="33"/>
  <c r="Z1229" i="23" s="1"/>
  <c r="V1229" i="33"/>
  <c r="T1229" i="33"/>
  <c r="U1229" i="33" s="1"/>
  <c r="S1229" i="33"/>
  <c r="G1229" i="33"/>
  <c r="F1229" i="33"/>
  <c r="V1228" i="33"/>
  <c r="T1228" i="33"/>
  <c r="U1228" i="33" s="1"/>
  <c r="Y1228" i="33" s="1"/>
  <c r="AA1228" i="23" s="1"/>
  <c r="S1228" i="33"/>
  <c r="G1228" i="33"/>
  <c r="F1228" i="33"/>
  <c r="P1227" i="33"/>
  <c r="P1249" i="33" s="1"/>
  <c r="N1227" i="33"/>
  <c r="N1249" i="33" s="1"/>
  <c r="I1227" i="33"/>
  <c r="V1226" i="33"/>
  <c r="T1226" i="33"/>
  <c r="U1226" i="33" s="1"/>
  <c r="Y1226" i="33" s="1"/>
  <c r="AA1226" i="23" s="1"/>
  <c r="S1226" i="33"/>
  <c r="G1226" i="33"/>
  <c r="F1226" i="33"/>
  <c r="V1225" i="33"/>
  <c r="T1225" i="33"/>
  <c r="U1225" i="33" s="1"/>
  <c r="S1225" i="33"/>
  <c r="G1225" i="33"/>
  <c r="F1225" i="33"/>
  <c r="Y1224" i="33"/>
  <c r="AA1224" i="23" s="1"/>
  <c r="V1224" i="33"/>
  <c r="T1224" i="33"/>
  <c r="U1224" i="33" s="1"/>
  <c r="S1224" i="33"/>
  <c r="G1224" i="33"/>
  <c r="F1224" i="33"/>
  <c r="W1223" i="33"/>
  <c r="V1223" i="33"/>
  <c r="T1223" i="33"/>
  <c r="U1223" i="33" s="1"/>
  <c r="S1223" i="33"/>
  <c r="G1223" i="33"/>
  <c r="F1223" i="33"/>
  <c r="V1222" i="33"/>
  <c r="T1222" i="33"/>
  <c r="U1222" i="33" s="1"/>
  <c r="S1222" i="33"/>
  <c r="G1222" i="33"/>
  <c r="F1222" i="33"/>
  <c r="W1221" i="33"/>
  <c r="V1221" i="33"/>
  <c r="T1221" i="33"/>
  <c r="U1221" i="33" s="1"/>
  <c r="S1221" i="33"/>
  <c r="G1221" i="33"/>
  <c r="F1221" i="33"/>
  <c r="V1220" i="33"/>
  <c r="U1220" i="33"/>
  <c r="T1220" i="33"/>
  <c r="S1220" i="33"/>
  <c r="G1220" i="33"/>
  <c r="F1220" i="33"/>
  <c r="V1219" i="33"/>
  <c r="T1219" i="33"/>
  <c r="U1219" i="33" s="1"/>
  <c r="S1219" i="33"/>
  <c r="G1219" i="33"/>
  <c r="F1219" i="33"/>
  <c r="V1218" i="33"/>
  <c r="T1218" i="33"/>
  <c r="U1218" i="33" s="1"/>
  <c r="S1218" i="33"/>
  <c r="G1218" i="33"/>
  <c r="F1218" i="33"/>
  <c r="V1217" i="33"/>
  <c r="T1217" i="33"/>
  <c r="U1217" i="33" s="1"/>
  <c r="S1217" i="33"/>
  <c r="G1217" i="33"/>
  <c r="F1217" i="33"/>
  <c r="V1216" i="33"/>
  <c r="T1216" i="33"/>
  <c r="U1216" i="33" s="1"/>
  <c r="W1216" i="33" s="1"/>
  <c r="S1216" i="33"/>
  <c r="G1216" i="33"/>
  <c r="F1216" i="33"/>
  <c r="V1215" i="33"/>
  <c r="T1215" i="33"/>
  <c r="U1215" i="33" s="1"/>
  <c r="W1215" i="33" s="1"/>
  <c r="S1215" i="33"/>
  <c r="G1215" i="33"/>
  <c r="F1215" i="33"/>
  <c r="V1214" i="33"/>
  <c r="T1214" i="33"/>
  <c r="U1214" i="33" s="1"/>
  <c r="X1214" i="33" s="1"/>
  <c r="Z1214" i="23" s="1"/>
  <c r="S1214" i="33"/>
  <c r="G1214" i="33"/>
  <c r="F1214" i="33"/>
  <c r="V1213" i="33"/>
  <c r="T1213" i="33"/>
  <c r="U1213" i="33" s="1"/>
  <c r="W1213" i="33" s="1"/>
  <c r="S1213" i="33"/>
  <c r="G1213" i="33"/>
  <c r="F1213" i="33"/>
  <c r="V1212" i="33"/>
  <c r="T1212" i="33"/>
  <c r="U1212" i="33" s="1"/>
  <c r="S1212" i="33"/>
  <c r="G1212" i="33"/>
  <c r="F1212" i="33"/>
  <c r="V1211" i="33"/>
  <c r="T1211" i="33"/>
  <c r="U1211" i="33" s="1"/>
  <c r="S1211" i="33"/>
  <c r="G1211" i="33"/>
  <c r="F1211" i="33"/>
  <c r="V1210" i="33"/>
  <c r="T1210" i="33"/>
  <c r="U1210" i="33" s="1"/>
  <c r="Y1210" i="33" s="1"/>
  <c r="AA1210" i="23" s="1"/>
  <c r="S1210" i="33"/>
  <c r="G1210" i="33"/>
  <c r="F1210" i="33"/>
  <c r="V1209" i="33"/>
  <c r="T1209" i="33"/>
  <c r="U1209" i="33" s="1"/>
  <c r="S1209" i="33"/>
  <c r="G1209" i="33"/>
  <c r="F1209" i="33"/>
  <c r="Y1208" i="33"/>
  <c r="AA1208" i="23" s="1"/>
  <c r="V1208" i="33"/>
  <c r="T1208" i="33"/>
  <c r="U1208" i="33" s="1"/>
  <c r="S1208" i="33"/>
  <c r="G1208" i="33"/>
  <c r="F1208" i="33"/>
  <c r="W1207" i="33"/>
  <c r="V1207" i="33"/>
  <c r="T1207" i="33"/>
  <c r="U1207" i="33" s="1"/>
  <c r="S1207" i="33"/>
  <c r="G1207" i="33"/>
  <c r="F1207" i="33"/>
  <c r="P1205" i="33"/>
  <c r="N1205" i="33"/>
  <c r="I1205" i="33"/>
  <c r="X1204" i="33"/>
  <c r="Z1204" i="23" s="1"/>
  <c r="W1204" i="33"/>
  <c r="V1204" i="33"/>
  <c r="T1204" i="33"/>
  <c r="U1204" i="33" s="1"/>
  <c r="Y1204" i="33" s="1"/>
  <c r="AA1204" i="23" s="1"/>
  <c r="S1204" i="33"/>
  <c r="G1204" i="33"/>
  <c r="F1204" i="33"/>
  <c r="V1203" i="33"/>
  <c r="U1203" i="33"/>
  <c r="T1203" i="33"/>
  <c r="S1203" i="33"/>
  <c r="G1203" i="33"/>
  <c r="F1203" i="33"/>
  <c r="V1202" i="33"/>
  <c r="T1202" i="33"/>
  <c r="U1202" i="33" s="1"/>
  <c r="S1202" i="33"/>
  <c r="G1202" i="33"/>
  <c r="F1202" i="33"/>
  <c r="V1201" i="33"/>
  <c r="U1201" i="33"/>
  <c r="T1201" i="33"/>
  <c r="S1201" i="33"/>
  <c r="G1201" i="33"/>
  <c r="F1201" i="33"/>
  <c r="X1200" i="33"/>
  <c r="Z1200" i="23" s="1"/>
  <c r="V1200" i="33"/>
  <c r="T1200" i="33"/>
  <c r="U1200" i="33" s="1"/>
  <c r="S1200" i="33"/>
  <c r="G1200" i="33"/>
  <c r="F1200" i="33"/>
  <c r="Y1199" i="33"/>
  <c r="AA1199" i="23" s="1"/>
  <c r="V1199" i="33"/>
  <c r="U1199" i="33"/>
  <c r="T1199" i="33"/>
  <c r="S1199" i="33"/>
  <c r="G1199" i="33"/>
  <c r="F1199" i="33"/>
  <c r="X1198" i="33"/>
  <c r="Z1198" i="23" s="1"/>
  <c r="W1198" i="33"/>
  <c r="V1198" i="33"/>
  <c r="T1198" i="33"/>
  <c r="U1198" i="33" s="1"/>
  <c r="Y1198" i="33" s="1"/>
  <c r="AA1198" i="23" s="1"/>
  <c r="S1198" i="33"/>
  <c r="G1198" i="33"/>
  <c r="F1198" i="33"/>
  <c r="V1197" i="33"/>
  <c r="T1197" i="33"/>
  <c r="U1197" i="33" s="1"/>
  <c r="Y1197" i="33" s="1"/>
  <c r="AA1197" i="23" s="1"/>
  <c r="S1197" i="33"/>
  <c r="G1197" i="33"/>
  <c r="F1197" i="33"/>
  <c r="V1196" i="33"/>
  <c r="T1196" i="33"/>
  <c r="U1196" i="33" s="1"/>
  <c r="Y1196" i="33" s="1"/>
  <c r="AA1196" i="23" s="1"/>
  <c r="S1196" i="33"/>
  <c r="G1196" i="33"/>
  <c r="F1196" i="33"/>
  <c r="V1195" i="33"/>
  <c r="T1195" i="33"/>
  <c r="U1195" i="33" s="1"/>
  <c r="S1195" i="33"/>
  <c r="G1195" i="33"/>
  <c r="F1195" i="33"/>
  <c r="V1194" i="33"/>
  <c r="T1194" i="33"/>
  <c r="U1194" i="33" s="1"/>
  <c r="S1194" i="33"/>
  <c r="G1194" i="33"/>
  <c r="F1194" i="33"/>
  <c r="V1193" i="33"/>
  <c r="T1193" i="33"/>
  <c r="U1193" i="33" s="1"/>
  <c r="S1193" i="33"/>
  <c r="G1193" i="33"/>
  <c r="F1193" i="33"/>
  <c r="V1192" i="33"/>
  <c r="T1192" i="33"/>
  <c r="U1192" i="33" s="1"/>
  <c r="X1192" i="33" s="1"/>
  <c r="Z1192" i="23" s="1"/>
  <c r="S1192" i="33"/>
  <c r="G1192" i="33"/>
  <c r="F1192" i="33"/>
  <c r="V1191" i="33"/>
  <c r="T1191" i="33"/>
  <c r="U1191" i="33" s="1"/>
  <c r="Y1191" i="33" s="1"/>
  <c r="AA1191" i="23" s="1"/>
  <c r="S1191" i="33"/>
  <c r="G1191" i="33"/>
  <c r="F1191" i="33"/>
  <c r="V1190" i="33"/>
  <c r="T1190" i="33"/>
  <c r="U1190" i="33" s="1"/>
  <c r="Y1190" i="33" s="1"/>
  <c r="AA1190" i="23" s="1"/>
  <c r="S1190" i="33"/>
  <c r="G1190" i="33"/>
  <c r="F1190" i="33"/>
  <c r="V1189" i="33"/>
  <c r="U1189" i="33"/>
  <c r="Y1189" i="33" s="1"/>
  <c r="AA1189" i="23" s="1"/>
  <c r="T1189" i="33"/>
  <c r="S1189" i="33"/>
  <c r="G1189" i="33"/>
  <c r="F1189" i="33"/>
  <c r="X1188" i="33"/>
  <c r="Z1188" i="23" s="1"/>
  <c r="W1188" i="33"/>
  <c r="V1188" i="33"/>
  <c r="T1188" i="33"/>
  <c r="U1188" i="33" s="1"/>
  <c r="Y1188" i="33" s="1"/>
  <c r="AA1188" i="23" s="1"/>
  <c r="S1188" i="33"/>
  <c r="G1188" i="33"/>
  <c r="F1188" i="33"/>
  <c r="V1187" i="33"/>
  <c r="U1187" i="33"/>
  <c r="T1187" i="33"/>
  <c r="S1187" i="33"/>
  <c r="G1187" i="33"/>
  <c r="F1187" i="33"/>
  <c r="V1186" i="33"/>
  <c r="T1186" i="33"/>
  <c r="U1186" i="33" s="1"/>
  <c r="S1186" i="33"/>
  <c r="G1186" i="33"/>
  <c r="F1186" i="33"/>
  <c r="V1185" i="33"/>
  <c r="U1185" i="33"/>
  <c r="T1185" i="33"/>
  <c r="S1185" i="33"/>
  <c r="G1185" i="33"/>
  <c r="F1185" i="33"/>
  <c r="P1184" i="33"/>
  <c r="P1206" i="33" s="1"/>
  <c r="N1184" i="33"/>
  <c r="N1206" i="33" s="1"/>
  <c r="I1184" i="33"/>
  <c r="I1206" i="33" s="1"/>
  <c r="V1183" i="33"/>
  <c r="T1183" i="33"/>
  <c r="U1183" i="33" s="1"/>
  <c r="S1183" i="33"/>
  <c r="G1183" i="33"/>
  <c r="F1183" i="33"/>
  <c r="V1182" i="33"/>
  <c r="T1182" i="33"/>
  <c r="U1182" i="33" s="1"/>
  <c r="S1182" i="33"/>
  <c r="G1182" i="33"/>
  <c r="F1182" i="33"/>
  <c r="V1181" i="33"/>
  <c r="T1181" i="33"/>
  <c r="U1181" i="33" s="1"/>
  <c r="Y1181" i="33" s="1"/>
  <c r="AA1181" i="23" s="1"/>
  <c r="S1181" i="33"/>
  <c r="G1181" i="33"/>
  <c r="F1181" i="33"/>
  <c r="V1180" i="33"/>
  <c r="T1180" i="33"/>
  <c r="U1180" i="33" s="1"/>
  <c r="S1180" i="33"/>
  <c r="G1180" i="33"/>
  <c r="F1180" i="33"/>
  <c r="V1179" i="33"/>
  <c r="T1179" i="33"/>
  <c r="U1179" i="33" s="1"/>
  <c r="S1179" i="33"/>
  <c r="G1179" i="33"/>
  <c r="F1179" i="33"/>
  <c r="W1178" i="33"/>
  <c r="V1178" i="33"/>
  <c r="T1178" i="33"/>
  <c r="U1178" i="33" s="1"/>
  <c r="S1178" i="33"/>
  <c r="G1178" i="33"/>
  <c r="F1178" i="33"/>
  <c r="X1177" i="33"/>
  <c r="Z1177" i="23" s="1"/>
  <c r="V1177" i="33"/>
  <c r="T1177" i="33"/>
  <c r="U1177" i="33" s="1"/>
  <c r="S1177" i="33"/>
  <c r="G1177" i="33"/>
  <c r="F1177" i="33"/>
  <c r="W1176" i="33"/>
  <c r="V1176" i="33"/>
  <c r="T1176" i="33"/>
  <c r="U1176" i="33" s="1"/>
  <c r="S1176" i="33"/>
  <c r="G1176" i="33"/>
  <c r="F1176" i="33"/>
  <c r="V1175" i="33"/>
  <c r="U1175" i="33"/>
  <c r="T1175" i="33"/>
  <c r="S1175" i="33"/>
  <c r="G1175" i="33"/>
  <c r="F1175" i="33"/>
  <c r="V1174" i="33"/>
  <c r="T1174" i="33"/>
  <c r="U1174" i="33" s="1"/>
  <c r="S1174" i="33"/>
  <c r="G1174" i="33"/>
  <c r="F1174" i="33"/>
  <c r="V1173" i="33"/>
  <c r="T1173" i="33"/>
  <c r="U1173" i="33" s="1"/>
  <c r="S1173" i="33"/>
  <c r="G1173" i="33"/>
  <c r="F1173" i="33"/>
  <c r="V1172" i="33"/>
  <c r="T1172" i="33"/>
  <c r="U1172" i="33" s="1"/>
  <c r="S1172" i="33"/>
  <c r="G1172" i="33"/>
  <c r="F1172" i="33"/>
  <c r="V1171" i="33"/>
  <c r="T1171" i="33"/>
  <c r="U1171" i="33" s="1"/>
  <c r="W1171" i="33" s="1"/>
  <c r="S1171" i="33"/>
  <c r="G1171" i="33"/>
  <c r="F1171" i="33"/>
  <c r="V1170" i="33"/>
  <c r="T1170" i="33"/>
  <c r="U1170" i="33" s="1"/>
  <c r="W1170" i="33" s="1"/>
  <c r="S1170" i="33"/>
  <c r="G1170" i="33"/>
  <c r="F1170" i="33"/>
  <c r="V1169" i="33"/>
  <c r="T1169" i="33"/>
  <c r="U1169" i="33" s="1"/>
  <c r="S1169" i="33"/>
  <c r="G1169" i="33"/>
  <c r="F1169" i="33"/>
  <c r="V1168" i="33"/>
  <c r="T1168" i="33"/>
  <c r="U1168" i="33" s="1"/>
  <c r="W1168" i="33" s="1"/>
  <c r="S1168" i="33"/>
  <c r="G1168" i="33"/>
  <c r="F1168" i="33"/>
  <c r="V1167" i="33"/>
  <c r="T1167" i="33"/>
  <c r="U1167" i="33" s="1"/>
  <c r="S1167" i="33"/>
  <c r="G1167" i="33"/>
  <c r="F1167" i="33"/>
  <c r="V1166" i="33"/>
  <c r="T1166" i="33"/>
  <c r="U1166" i="33" s="1"/>
  <c r="S1166" i="33"/>
  <c r="G1166" i="33"/>
  <c r="F1166" i="33"/>
  <c r="Y1165" i="33"/>
  <c r="AA1165" i="23" s="1"/>
  <c r="V1165" i="33"/>
  <c r="T1165" i="33"/>
  <c r="U1165" i="33" s="1"/>
  <c r="S1165" i="33"/>
  <c r="G1165" i="33"/>
  <c r="F1165" i="33"/>
  <c r="V1164" i="33"/>
  <c r="T1164" i="33"/>
  <c r="U1164" i="33" s="1"/>
  <c r="S1164" i="33"/>
  <c r="G1164" i="33"/>
  <c r="F1164" i="33"/>
  <c r="P1162" i="33"/>
  <c r="N1162" i="33"/>
  <c r="I1162" i="33"/>
  <c r="X1161" i="33"/>
  <c r="Z1161" i="23" s="1"/>
  <c r="W1161" i="33"/>
  <c r="V1161" i="33"/>
  <c r="T1161" i="33"/>
  <c r="U1161" i="33" s="1"/>
  <c r="Y1161" i="33" s="1"/>
  <c r="AA1161" i="23" s="1"/>
  <c r="S1161" i="33"/>
  <c r="G1161" i="33"/>
  <c r="F1161" i="33"/>
  <c r="Y1160" i="33"/>
  <c r="AA1160" i="23" s="1"/>
  <c r="V1160" i="33"/>
  <c r="U1160" i="33"/>
  <c r="T1160" i="33"/>
  <c r="S1160" i="33"/>
  <c r="G1160" i="33"/>
  <c r="F1160" i="33"/>
  <c r="X1159" i="33"/>
  <c r="Z1159" i="23" s="1"/>
  <c r="W1159" i="33"/>
  <c r="V1159" i="33"/>
  <c r="T1159" i="33"/>
  <c r="U1159" i="33" s="1"/>
  <c r="Y1159" i="33" s="1"/>
  <c r="AA1159" i="23" s="1"/>
  <c r="S1159" i="33"/>
  <c r="G1159" i="33"/>
  <c r="F1159" i="33"/>
  <c r="V1158" i="33"/>
  <c r="U1158" i="33"/>
  <c r="T1158" i="33"/>
  <c r="S1158" i="33"/>
  <c r="G1158" i="33"/>
  <c r="F1158" i="33"/>
  <c r="V1157" i="33"/>
  <c r="T1157" i="33"/>
  <c r="U1157" i="33" s="1"/>
  <c r="S1157" i="33"/>
  <c r="G1157" i="33"/>
  <c r="F1157" i="33"/>
  <c r="V1156" i="33"/>
  <c r="U1156" i="33"/>
  <c r="T1156" i="33"/>
  <c r="S1156" i="33"/>
  <c r="G1156" i="33"/>
  <c r="F1156" i="33"/>
  <c r="X1155" i="33"/>
  <c r="Z1155" i="23" s="1"/>
  <c r="V1155" i="33"/>
  <c r="T1155" i="33"/>
  <c r="U1155" i="33" s="1"/>
  <c r="S1155" i="33"/>
  <c r="G1155" i="33"/>
  <c r="F1155" i="33"/>
  <c r="Y1154" i="33"/>
  <c r="AA1154" i="23" s="1"/>
  <c r="V1154" i="33"/>
  <c r="U1154" i="33"/>
  <c r="T1154" i="33"/>
  <c r="S1154" i="33"/>
  <c r="G1154" i="33"/>
  <c r="F1154" i="33"/>
  <c r="V1153" i="33"/>
  <c r="T1153" i="33"/>
  <c r="U1153" i="33" s="1"/>
  <c r="Y1153" i="33" s="1"/>
  <c r="AA1153" i="23" s="1"/>
  <c r="S1153" i="33"/>
  <c r="G1153" i="33"/>
  <c r="F1153" i="33"/>
  <c r="V1152" i="33"/>
  <c r="T1152" i="33"/>
  <c r="U1152" i="33" s="1"/>
  <c r="Y1152" i="33" s="1"/>
  <c r="AA1152" i="23" s="1"/>
  <c r="S1152" i="33"/>
  <c r="G1152" i="33"/>
  <c r="F1152" i="33"/>
  <c r="V1151" i="33"/>
  <c r="T1151" i="33"/>
  <c r="U1151" i="33" s="1"/>
  <c r="Y1151" i="33" s="1"/>
  <c r="AA1151" i="23" s="1"/>
  <c r="S1151" i="33"/>
  <c r="G1151" i="33"/>
  <c r="F1151" i="33"/>
  <c r="V1150" i="33"/>
  <c r="U1150" i="33"/>
  <c r="T1150" i="33"/>
  <c r="S1150" i="33"/>
  <c r="G1150" i="33"/>
  <c r="F1150" i="33"/>
  <c r="V1149" i="33"/>
  <c r="T1149" i="33"/>
  <c r="U1149" i="33" s="1"/>
  <c r="S1149" i="33"/>
  <c r="G1149" i="33"/>
  <c r="F1149" i="33"/>
  <c r="V1148" i="33"/>
  <c r="T1148" i="33"/>
  <c r="U1148" i="33" s="1"/>
  <c r="S1148" i="33"/>
  <c r="G1148" i="33"/>
  <c r="F1148" i="33"/>
  <c r="V1147" i="33"/>
  <c r="T1147" i="33"/>
  <c r="U1147" i="33" s="1"/>
  <c r="S1147" i="33"/>
  <c r="G1147" i="33"/>
  <c r="F1147" i="33"/>
  <c r="V1146" i="33"/>
  <c r="T1146" i="33"/>
  <c r="U1146" i="33" s="1"/>
  <c r="Y1146" i="33" s="1"/>
  <c r="AA1146" i="23" s="1"/>
  <c r="S1146" i="33"/>
  <c r="G1146" i="33"/>
  <c r="F1146" i="33"/>
  <c r="V1145" i="33"/>
  <c r="T1145" i="33"/>
  <c r="U1145" i="33" s="1"/>
  <c r="Y1145" i="33" s="1"/>
  <c r="AA1145" i="23" s="1"/>
  <c r="S1145" i="33"/>
  <c r="G1145" i="33"/>
  <c r="F1145" i="33"/>
  <c r="V1144" i="33"/>
  <c r="U1144" i="33"/>
  <c r="Y1144" i="33" s="1"/>
  <c r="AA1144" i="23" s="1"/>
  <c r="T1144" i="33"/>
  <c r="S1144" i="33"/>
  <c r="G1144" i="33"/>
  <c r="F1144" i="33"/>
  <c r="X1143" i="33"/>
  <c r="Z1143" i="23" s="1"/>
  <c r="W1143" i="33"/>
  <c r="V1143" i="33"/>
  <c r="T1143" i="33"/>
  <c r="U1143" i="33" s="1"/>
  <c r="Y1143" i="33" s="1"/>
  <c r="AA1143" i="23" s="1"/>
  <c r="S1143" i="33"/>
  <c r="G1143" i="33"/>
  <c r="F1143" i="33"/>
  <c r="X1142" i="33"/>
  <c r="Z1142" i="23" s="1"/>
  <c r="V1142" i="33"/>
  <c r="T1142" i="33"/>
  <c r="U1142" i="33" s="1"/>
  <c r="S1142" i="33"/>
  <c r="G1142" i="33"/>
  <c r="F1142" i="33"/>
  <c r="P1141" i="33"/>
  <c r="P1163" i="33" s="1"/>
  <c r="N1141" i="33"/>
  <c r="N1163" i="33" s="1"/>
  <c r="I1141" i="33"/>
  <c r="I1163" i="33" s="1"/>
  <c r="V1140" i="33"/>
  <c r="T1140" i="33"/>
  <c r="U1140" i="33" s="1"/>
  <c r="W1140" i="33" s="1"/>
  <c r="S1140" i="33"/>
  <c r="G1140" i="33"/>
  <c r="F1140" i="33"/>
  <c r="V1139" i="33"/>
  <c r="T1139" i="33"/>
  <c r="U1139" i="33" s="1"/>
  <c r="S1139" i="33"/>
  <c r="G1139" i="33"/>
  <c r="F1139" i="33"/>
  <c r="V1138" i="33"/>
  <c r="T1138" i="33"/>
  <c r="U1138" i="33" s="1"/>
  <c r="S1138" i="33"/>
  <c r="G1138" i="33"/>
  <c r="F1138" i="33"/>
  <c r="V1137" i="33"/>
  <c r="T1137" i="33"/>
  <c r="U1137" i="33" s="1"/>
  <c r="Y1137" i="33" s="1"/>
  <c r="AA1137" i="23" s="1"/>
  <c r="S1137" i="33"/>
  <c r="G1137" i="33"/>
  <c r="F1137" i="33"/>
  <c r="V1136" i="33"/>
  <c r="T1136" i="33"/>
  <c r="U1136" i="33" s="1"/>
  <c r="S1136" i="33"/>
  <c r="G1136" i="33"/>
  <c r="F1136" i="33"/>
  <c r="V1135" i="33"/>
  <c r="T1135" i="33"/>
  <c r="U1135" i="33" s="1"/>
  <c r="X1135" i="33" s="1"/>
  <c r="Z1135" i="23" s="1"/>
  <c r="S1135" i="33"/>
  <c r="G1135" i="33"/>
  <c r="F1135" i="33"/>
  <c r="W1134" i="33"/>
  <c r="V1134" i="33"/>
  <c r="T1134" i="33"/>
  <c r="U1134" i="33" s="1"/>
  <c r="S1134" i="33"/>
  <c r="G1134" i="33"/>
  <c r="F1134" i="33"/>
  <c r="X1133" i="33"/>
  <c r="Z1133" i="23" s="1"/>
  <c r="V1133" i="33"/>
  <c r="T1133" i="33"/>
  <c r="U1133" i="33" s="1"/>
  <c r="S1133" i="33"/>
  <c r="G1133" i="33"/>
  <c r="F1133" i="33"/>
  <c r="W1132" i="33"/>
  <c r="V1132" i="33"/>
  <c r="T1132" i="33"/>
  <c r="U1132" i="33" s="1"/>
  <c r="S1132" i="33"/>
  <c r="G1132" i="33"/>
  <c r="F1132" i="33"/>
  <c r="V1131" i="33"/>
  <c r="U1131" i="33"/>
  <c r="T1131" i="33"/>
  <c r="S1131" i="33"/>
  <c r="G1131" i="33"/>
  <c r="F1131" i="33"/>
  <c r="V1130" i="33"/>
  <c r="T1130" i="33"/>
  <c r="U1130" i="33" s="1"/>
  <c r="S1130" i="33"/>
  <c r="G1130" i="33"/>
  <c r="F1130" i="33"/>
  <c r="V1129" i="33"/>
  <c r="U1129" i="33"/>
  <c r="Y1129" i="33" s="1"/>
  <c r="AA1129" i="23" s="1"/>
  <c r="T1129" i="33"/>
  <c r="S1129" i="33"/>
  <c r="G1129" i="33"/>
  <c r="F1129" i="33"/>
  <c r="V1128" i="33"/>
  <c r="T1128" i="33"/>
  <c r="U1128" i="33" s="1"/>
  <c r="S1128" i="33"/>
  <c r="G1128" i="33"/>
  <c r="F1128" i="33"/>
  <c r="V1127" i="33"/>
  <c r="T1127" i="33"/>
  <c r="U1127" i="33" s="1"/>
  <c r="X1127" i="33" s="1"/>
  <c r="Z1127" i="23" s="1"/>
  <c r="S1127" i="33"/>
  <c r="G1127" i="33"/>
  <c r="F1127" i="33"/>
  <c r="V1126" i="33"/>
  <c r="T1126" i="33"/>
  <c r="U1126" i="33" s="1"/>
  <c r="W1126" i="33" s="1"/>
  <c r="S1126" i="33"/>
  <c r="G1126" i="33"/>
  <c r="F1126" i="33"/>
  <c r="V1125" i="33"/>
  <c r="T1125" i="33"/>
  <c r="U1125" i="33" s="1"/>
  <c r="X1125" i="33" s="1"/>
  <c r="Z1125" i="23" s="1"/>
  <c r="S1125" i="33"/>
  <c r="G1125" i="33"/>
  <c r="F1125" i="33"/>
  <c r="V1124" i="33"/>
  <c r="T1124" i="33"/>
  <c r="U1124" i="33" s="1"/>
  <c r="W1124" i="33" s="1"/>
  <c r="S1124" i="33"/>
  <c r="G1124" i="33"/>
  <c r="F1124" i="33"/>
  <c r="V1123" i="33"/>
  <c r="T1123" i="33"/>
  <c r="U1123" i="33" s="1"/>
  <c r="S1123" i="33"/>
  <c r="G1123" i="33"/>
  <c r="F1123" i="33"/>
  <c r="V1122" i="33"/>
  <c r="T1122" i="33"/>
  <c r="U1122" i="33" s="1"/>
  <c r="S1122" i="33"/>
  <c r="G1122" i="33"/>
  <c r="F1122" i="33"/>
  <c r="V1121" i="33"/>
  <c r="U1121" i="33"/>
  <c r="Y1121" i="33" s="1"/>
  <c r="AA1121" i="23" s="1"/>
  <c r="T1121" i="33"/>
  <c r="S1121" i="33"/>
  <c r="G1121" i="33"/>
  <c r="F1121" i="33"/>
  <c r="P1119" i="33"/>
  <c r="N1119" i="33"/>
  <c r="I1119" i="33"/>
  <c r="Y1118" i="33"/>
  <c r="AA1118" i="23" s="1"/>
  <c r="V1118" i="33"/>
  <c r="U1118" i="33"/>
  <c r="T1118" i="33"/>
  <c r="S1118" i="33"/>
  <c r="G1118" i="33"/>
  <c r="F1118" i="33"/>
  <c r="V1117" i="33"/>
  <c r="T1117" i="33"/>
  <c r="U1117" i="33" s="1"/>
  <c r="Y1117" i="33" s="1"/>
  <c r="AA1117" i="23" s="1"/>
  <c r="S1117" i="33"/>
  <c r="G1117" i="33"/>
  <c r="F1117" i="33"/>
  <c r="V1116" i="33"/>
  <c r="T1116" i="33"/>
  <c r="U1116" i="33" s="1"/>
  <c r="Y1116" i="33" s="1"/>
  <c r="AA1116" i="23" s="1"/>
  <c r="S1116" i="33"/>
  <c r="G1116" i="33"/>
  <c r="F1116" i="33"/>
  <c r="V1115" i="33"/>
  <c r="T1115" i="33"/>
  <c r="U1115" i="33" s="1"/>
  <c r="Y1115" i="33" s="1"/>
  <c r="AA1115" i="23" s="1"/>
  <c r="S1115" i="33"/>
  <c r="G1115" i="33"/>
  <c r="F1115" i="33"/>
  <c r="V1114" i="33"/>
  <c r="U1114" i="33"/>
  <c r="T1114" i="33"/>
  <c r="S1114" i="33"/>
  <c r="G1114" i="33"/>
  <c r="F1114" i="33"/>
  <c r="V1113" i="33"/>
  <c r="T1113" i="33"/>
  <c r="U1113" i="33" s="1"/>
  <c r="S1113" i="33"/>
  <c r="G1113" i="33"/>
  <c r="F1113" i="33"/>
  <c r="V1112" i="33"/>
  <c r="T1112" i="33"/>
  <c r="U1112" i="33" s="1"/>
  <c r="S1112" i="33"/>
  <c r="G1112" i="33"/>
  <c r="F1112" i="33"/>
  <c r="V1111" i="33"/>
  <c r="T1111" i="33"/>
  <c r="U1111" i="33" s="1"/>
  <c r="X1111" i="33" s="1"/>
  <c r="Z1111" i="23" s="1"/>
  <c r="S1111" i="33"/>
  <c r="G1111" i="33"/>
  <c r="F1111" i="33"/>
  <c r="V1110" i="33"/>
  <c r="T1110" i="33"/>
  <c r="U1110" i="33" s="1"/>
  <c r="Y1110" i="33" s="1"/>
  <c r="AA1110" i="23" s="1"/>
  <c r="S1110" i="33"/>
  <c r="G1110" i="33"/>
  <c r="F1110" i="33"/>
  <c r="V1109" i="33"/>
  <c r="T1109" i="33"/>
  <c r="U1109" i="33" s="1"/>
  <c r="Y1109" i="33" s="1"/>
  <c r="AA1109" i="23" s="1"/>
  <c r="S1109" i="33"/>
  <c r="G1109" i="33"/>
  <c r="F1109" i="33"/>
  <c r="V1108" i="33"/>
  <c r="T1108" i="33"/>
  <c r="U1108" i="33" s="1"/>
  <c r="Y1108" i="33" s="1"/>
  <c r="AA1108" i="23" s="1"/>
  <c r="S1108" i="33"/>
  <c r="G1108" i="33"/>
  <c r="F1108" i="33"/>
  <c r="X1107" i="33"/>
  <c r="Z1107" i="23" s="1"/>
  <c r="W1107" i="33"/>
  <c r="V1107" i="33"/>
  <c r="T1107" i="33"/>
  <c r="U1107" i="33" s="1"/>
  <c r="Y1107" i="33" s="1"/>
  <c r="AA1107" i="23" s="1"/>
  <c r="S1107" i="33"/>
  <c r="G1107" i="33"/>
  <c r="F1107" i="33"/>
  <c r="V1106" i="33"/>
  <c r="U1106" i="33"/>
  <c r="T1106" i="33"/>
  <c r="S1106" i="33"/>
  <c r="G1106" i="33"/>
  <c r="F1106" i="33"/>
  <c r="V1105" i="33"/>
  <c r="T1105" i="33"/>
  <c r="U1105" i="33" s="1"/>
  <c r="S1105" i="33"/>
  <c r="G1105" i="33"/>
  <c r="F1105" i="33"/>
  <c r="V1104" i="33"/>
  <c r="T1104" i="33"/>
  <c r="U1104" i="33" s="1"/>
  <c r="S1104" i="33"/>
  <c r="G1104" i="33"/>
  <c r="F1104" i="33"/>
  <c r="X1103" i="33"/>
  <c r="Z1103" i="23" s="1"/>
  <c r="V1103" i="33"/>
  <c r="T1103" i="33"/>
  <c r="U1103" i="33" s="1"/>
  <c r="S1103" i="33"/>
  <c r="G1103" i="33"/>
  <c r="F1103" i="33"/>
  <c r="Y1102" i="33"/>
  <c r="AA1102" i="23" s="1"/>
  <c r="V1102" i="33"/>
  <c r="U1102" i="33"/>
  <c r="T1102" i="33"/>
  <c r="S1102" i="33"/>
  <c r="G1102" i="33"/>
  <c r="F1102" i="33"/>
  <c r="X1101" i="33"/>
  <c r="Z1101" i="23" s="1"/>
  <c r="W1101" i="33"/>
  <c r="V1101" i="33"/>
  <c r="T1101" i="33"/>
  <c r="U1101" i="33" s="1"/>
  <c r="Y1101" i="33" s="1"/>
  <c r="AA1101" i="23" s="1"/>
  <c r="S1101" i="33"/>
  <c r="G1101" i="33"/>
  <c r="F1101" i="33"/>
  <c r="V1100" i="33"/>
  <c r="T1100" i="33"/>
  <c r="U1100" i="33" s="1"/>
  <c r="Y1100" i="33" s="1"/>
  <c r="AA1100" i="23" s="1"/>
  <c r="S1100" i="33"/>
  <c r="G1100" i="33"/>
  <c r="F1100" i="33"/>
  <c r="V1099" i="33"/>
  <c r="T1099" i="33"/>
  <c r="U1099" i="33" s="1"/>
  <c r="X1099" i="33" s="1"/>
  <c r="Z1099" i="23" s="1"/>
  <c r="S1099" i="33"/>
  <c r="G1099" i="33"/>
  <c r="F1099" i="33"/>
  <c r="P1098" i="33"/>
  <c r="N1098" i="33"/>
  <c r="N1120" i="33" s="1"/>
  <c r="I1098" i="33"/>
  <c r="I1120" i="33" s="1"/>
  <c r="V1097" i="33"/>
  <c r="T1097" i="33"/>
  <c r="U1097" i="33" s="1"/>
  <c r="S1097" i="33"/>
  <c r="G1097" i="33"/>
  <c r="F1097" i="33"/>
  <c r="Y1096" i="33"/>
  <c r="AA1096" i="23" s="1"/>
  <c r="V1096" i="33"/>
  <c r="T1096" i="33"/>
  <c r="U1096" i="33" s="1"/>
  <c r="W1096" i="33" s="1"/>
  <c r="S1096" i="33"/>
  <c r="G1096" i="33"/>
  <c r="F1096" i="33"/>
  <c r="W1095" i="33"/>
  <c r="V1095" i="33"/>
  <c r="T1095" i="33"/>
  <c r="U1095" i="33" s="1"/>
  <c r="S1095" i="33"/>
  <c r="G1095" i="33"/>
  <c r="F1095" i="33"/>
  <c r="X1094" i="33"/>
  <c r="Z1094" i="23" s="1"/>
  <c r="V1094" i="33"/>
  <c r="T1094" i="33"/>
  <c r="U1094" i="33" s="1"/>
  <c r="S1094" i="33"/>
  <c r="G1094" i="33"/>
  <c r="F1094" i="33"/>
  <c r="W1093" i="33"/>
  <c r="V1093" i="33"/>
  <c r="T1093" i="33"/>
  <c r="U1093" i="33" s="1"/>
  <c r="S1093" i="33"/>
  <c r="G1093" i="33"/>
  <c r="F1093" i="33"/>
  <c r="V1092" i="33"/>
  <c r="T1092" i="33"/>
  <c r="U1092" i="33" s="1"/>
  <c r="S1092" i="33"/>
  <c r="G1092" i="33"/>
  <c r="F1092" i="33"/>
  <c r="V1091" i="33"/>
  <c r="T1091" i="33"/>
  <c r="U1091" i="33" s="1"/>
  <c r="S1091" i="33"/>
  <c r="G1091" i="33"/>
  <c r="F1091" i="33"/>
  <c r="V1090" i="33"/>
  <c r="T1090" i="33"/>
  <c r="U1090" i="33" s="1"/>
  <c r="S1090" i="33"/>
  <c r="G1090" i="33"/>
  <c r="F1090" i="33"/>
  <c r="V1089" i="33"/>
  <c r="T1089" i="33"/>
  <c r="U1089" i="33" s="1"/>
  <c r="S1089" i="33"/>
  <c r="G1089" i="33"/>
  <c r="F1089" i="33"/>
  <c r="V1088" i="33"/>
  <c r="T1088" i="33"/>
  <c r="U1088" i="33" s="1"/>
  <c r="W1088" i="33" s="1"/>
  <c r="S1088" i="33"/>
  <c r="G1088" i="33"/>
  <c r="F1088" i="33"/>
  <c r="V1087" i="33"/>
  <c r="T1087" i="33"/>
  <c r="U1087" i="33" s="1"/>
  <c r="W1087" i="33" s="1"/>
  <c r="S1087" i="33"/>
  <c r="G1087" i="33"/>
  <c r="F1087" i="33"/>
  <c r="V1086" i="33"/>
  <c r="T1086" i="33"/>
  <c r="U1086" i="33" s="1"/>
  <c r="X1086" i="33" s="1"/>
  <c r="Z1086" i="23" s="1"/>
  <c r="S1086" i="33"/>
  <c r="G1086" i="33"/>
  <c r="F1086" i="33"/>
  <c r="V1085" i="33"/>
  <c r="T1085" i="33"/>
  <c r="U1085" i="33" s="1"/>
  <c r="W1085" i="33" s="1"/>
  <c r="S1085" i="33"/>
  <c r="G1085" i="33"/>
  <c r="F1085" i="33"/>
  <c r="V1084" i="33"/>
  <c r="T1084" i="33"/>
  <c r="U1084" i="33" s="1"/>
  <c r="S1084" i="33"/>
  <c r="G1084" i="33"/>
  <c r="F1084" i="33"/>
  <c r="V1083" i="33"/>
  <c r="T1083" i="33"/>
  <c r="U1083" i="33" s="1"/>
  <c r="S1083" i="33"/>
  <c r="G1083" i="33"/>
  <c r="F1083" i="33"/>
  <c r="V1082" i="33"/>
  <c r="T1082" i="33"/>
  <c r="U1082" i="33" s="1"/>
  <c r="S1082" i="33"/>
  <c r="G1082" i="33"/>
  <c r="F1082" i="33"/>
  <c r="V1081" i="33"/>
  <c r="T1081" i="33"/>
  <c r="U1081" i="33" s="1"/>
  <c r="S1081" i="33"/>
  <c r="G1081" i="33"/>
  <c r="F1081" i="33"/>
  <c r="Y1080" i="33"/>
  <c r="AA1080" i="23" s="1"/>
  <c r="V1080" i="33"/>
  <c r="T1080" i="33"/>
  <c r="U1080" i="33" s="1"/>
  <c r="W1080" i="33" s="1"/>
  <c r="S1080" i="33"/>
  <c r="G1080" i="33"/>
  <c r="F1080" i="33"/>
  <c r="W1079" i="33"/>
  <c r="V1079" i="33"/>
  <c r="T1079" i="33"/>
  <c r="U1079" i="33" s="1"/>
  <c r="S1079" i="33"/>
  <c r="G1079" i="33"/>
  <c r="F1079" i="33"/>
  <c r="V1078" i="33"/>
  <c r="T1078" i="33"/>
  <c r="U1078" i="33" s="1"/>
  <c r="X1078" i="33" s="1"/>
  <c r="Z1078" i="23" s="1"/>
  <c r="S1078" i="33"/>
  <c r="G1078" i="33"/>
  <c r="F1078" i="33"/>
  <c r="P1076" i="33"/>
  <c r="N1076" i="33"/>
  <c r="I1076" i="33"/>
  <c r="V1075" i="33"/>
  <c r="T1075" i="33"/>
  <c r="U1075" i="33" s="1"/>
  <c r="S1075" i="33"/>
  <c r="G1075" i="33"/>
  <c r="F1075" i="33"/>
  <c r="V1074" i="33"/>
  <c r="T1074" i="33"/>
  <c r="U1074" i="33" s="1"/>
  <c r="S1074" i="33"/>
  <c r="G1074" i="33"/>
  <c r="F1074" i="33"/>
  <c r="V1073" i="33"/>
  <c r="T1073" i="33"/>
  <c r="U1073" i="33" s="1"/>
  <c r="S1073" i="33"/>
  <c r="G1073" i="33"/>
  <c r="F1073" i="33"/>
  <c r="V1072" i="33"/>
  <c r="T1072" i="33"/>
  <c r="U1072" i="33" s="1"/>
  <c r="X1072" i="33" s="1"/>
  <c r="Z1072" i="23" s="1"/>
  <c r="S1072" i="33"/>
  <c r="G1072" i="33"/>
  <c r="F1072" i="33"/>
  <c r="V1071" i="33"/>
  <c r="T1071" i="33"/>
  <c r="U1071" i="33" s="1"/>
  <c r="Y1071" i="33" s="1"/>
  <c r="AA1071" i="23" s="1"/>
  <c r="S1071" i="33"/>
  <c r="G1071" i="33"/>
  <c r="F1071" i="33"/>
  <c r="V1070" i="33"/>
  <c r="T1070" i="33"/>
  <c r="U1070" i="33" s="1"/>
  <c r="Y1070" i="33" s="1"/>
  <c r="AA1070" i="23" s="1"/>
  <c r="S1070" i="33"/>
  <c r="G1070" i="33"/>
  <c r="F1070" i="33"/>
  <c r="V1069" i="33"/>
  <c r="U1069" i="33"/>
  <c r="Y1069" i="33" s="1"/>
  <c r="AA1069" i="23" s="1"/>
  <c r="T1069" i="33"/>
  <c r="S1069" i="33"/>
  <c r="G1069" i="33"/>
  <c r="F1069" i="33"/>
  <c r="V1068" i="33"/>
  <c r="T1068" i="33"/>
  <c r="U1068" i="33" s="1"/>
  <c r="Y1068" i="33" s="1"/>
  <c r="AA1068" i="23" s="1"/>
  <c r="S1068" i="33"/>
  <c r="G1068" i="33"/>
  <c r="F1068" i="33"/>
  <c r="V1067" i="33"/>
  <c r="T1067" i="33"/>
  <c r="U1067" i="33" s="1"/>
  <c r="S1067" i="33"/>
  <c r="G1067" i="33"/>
  <c r="F1067" i="33"/>
  <c r="V1066" i="33"/>
  <c r="T1066" i="33"/>
  <c r="U1066" i="33" s="1"/>
  <c r="S1066" i="33"/>
  <c r="G1066" i="33"/>
  <c r="F1066" i="33"/>
  <c r="V1065" i="33"/>
  <c r="U1065" i="33"/>
  <c r="T1065" i="33"/>
  <c r="S1065" i="33"/>
  <c r="G1065" i="33"/>
  <c r="F1065" i="33"/>
  <c r="X1064" i="33"/>
  <c r="Z1064" i="23" s="1"/>
  <c r="V1064" i="33"/>
  <c r="T1064" i="33"/>
  <c r="U1064" i="33" s="1"/>
  <c r="S1064" i="33"/>
  <c r="G1064" i="33"/>
  <c r="F1064" i="33"/>
  <c r="V1063" i="33"/>
  <c r="T1063" i="33"/>
  <c r="U1063" i="33" s="1"/>
  <c r="Y1063" i="33" s="1"/>
  <c r="AA1063" i="23" s="1"/>
  <c r="S1063" i="33"/>
  <c r="G1063" i="33"/>
  <c r="F1063" i="33"/>
  <c r="X1062" i="33"/>
  <c r="Z1062" i="23" s="1"/>
  <c r="V1062" i="33"/>
  <c r="T1062" i="33"/>
  <c r="U1062" i="33" s="1"/>
  <c r="Y1062" i="33" s="1"/>
  <c r="AA1062" i="23" s="1"/>
  <c r="S1062" i="33"/>
  <c r="G1062" i="33"/>
  <c r="F1062" i="33"/>
  <c r="V1061" i="33"/>
  <c r="U1061" i="33"/>
  <c r="Y1061" i="33" s="1"/>
  <c r="AA1061" i="23" s="1"/>
  <c r="T1061" i="33"/>
  <c r="S1061" i="33"/>
  <c r="G1061" i="33"/>
  <c r="F1061" i="33"/>
  <c r="V1060" i="33"/>
  <c r="T1060" i="33"/>
  <c r="U1060" i="33" s="1"/>
  <c r="Y1060" i="33" s="1"/>
  <c r="AA1060" i="23" s="1"/>
  <c r="S1060" i="33"/>
  <c r="G1060" i="33"/>
  <c r="F1060" i="33"/>
  <c r="V1059" i="33"/>
  <c r="T1059" i="33"/>
  <c r="U1059" i="33" s="1"/>
  <c r="S1059" i="33"/>
  <c r="G1059" i="33"/>
  <c r="F1059" i="33"/>
  <c r="V1058" i="33"/>
  <c r="T1058" i="33"/>
  <c r="U1058" i="33" s="1"/>
  <c r="S1058" i="33"/>
  <c r="G1058" i="33"/>
  <c r="F1058" i="33"/>
  <c r="V1057" i="33"/>
  <c r="U1057" i="33"/>
  <c r="T1057" i="33"/>
  <c r="S1057" i="33"/>
  <c r="G1057" i="33"/>
  <c r="F1057" i="33"/>
  <c r="V1056" i="33"/>
  <c r="T1056" i="33"/>
  <c r="U1056" i="33" s="1"/>
  <c r="X1056" i="33" s="1"/>
  <c r="Z1056" i="23" s="1"/>
  <c r="S1056" i="33"/>
  <c r="G1056" i="33"/>
  <c r="F1056" i="33"/>
  <c r="P1055" i="33"/>
  <c r="P1077" i="33" s="1"/>
  <c r="N1055" i="33"/>
  <c r="I1055" i="33"/>
  <c r="I1077" i="33" s="1"/>
  <c r="V1054" i="33"/>
  <c r="T1054" i="33"/>
  <c r="U1054" i="33" s="1"/>
  <c r="W1054" i="33" s="1"/>
  <c r="S1054" i="33"/>
  <c r="G1054" i="33"/>
  <c r="F1054" i="33"/>
  <c r="V1053" i="33"/>
  <c r="T1053" i="33"/>
  <c r="U1053" i="33" s="1"/>
  <c r="S1053" i="33"/>
  <c r="G1053" i="33"/>
  <c r="F1053" i="33"/>
  <c r="V1052" i="33"/>
  <c r="T1052" i="33"/>
  <c r="U1052" i="33" s="1"/>
  <c r="S1052" i="33"/>
  <c r="G1052" i="33"/>
  <c r="F1052" i="33"/>
  <c r="V1051" i="33"/>
  <c r="T1051" i="33"/>
  <c r="U1051" i="33" s="1"/>
  <c r="Y1051" i="33" s="1"/>
  <c r="AA1051" i="23" s="1"/>
  <c r="S1051" i="33"/>
  <c r="G1051" i="33"/>
  <c r="F1051" i="33"/>
  <c r="V1050" i="33"/>
  <c r="T1050" i="33"/>
  <c r="U1050" i="33" s="1"/>
  <c r="S1050" i="33"/>
  <c r="G1050" i="33"/>
  <c r="F1050" i="33"/>
  <c r="V1049" i="33"/>
  <c r="T1049" i="33"/>
  <c r="U1049" i="33" s="1"/>
  <c r="X1049" i="33" s="1"/>
  <c r="Z1049" i="23" s="1"/>
  <c r="S1049" i="33"/>
  <c r="G1049" i="33"/>
  <c r="F1049" i="33"/>
  <c r="V1048" i="33"/>
  <c r="T1048" i="33"/>
  <c r="U1048" i="33" s="1"/>
  <c r="W1048" i="33" s="1"/>
  <c r="S1048" i="33"/>
  <c r="G1048" i="33"/>
  <c r="F1048" i="33"/>
  <c r="V1047" i="33"/>
  <c r="T1047" i="33"/>
  <c r="U1047" i="33" s="1"/>
  <c r="X1047" i="33" s="1"/>
  <c r="Z1047" i="23" s="1"/>
  <c r="S1047" i="33"/>
  <c r="G1047" i="33"/>
  <c r="F1047" i="33"/>
  <c r="V1046" i="33"/>
  <c r="T1046" i="33"/>
  <c r="U1046" i="33" s="1"/>
  <c r="W1046" i="33" s="1"/>
  <c r="S1046" i="33"/>
  <c r="G1046" i="33"/>
  <c r="F1046" i="33"/>
  <c r="V1045" i="33"/>
  <c r="T1045" i="33"/>
  <c r="U1045" i="33" s="1"/>
  <c r="S1045" i="33"/>
  <c r="G1045" i="33"/>
  <c r="F1045" i="33"/>
  <c r="V1044" i="33"/>
  <c r="T1044" i="33"/>
  <c r="U1044" i="33" s="1"/>
  <c r="S1044" i="33"/>
  <c r="G1044" i="33"/>
  <c r="F1044" i="33"/>
  <c r="V1043" i="33"/>
  <c r="U1043" i="33"/>
  <c r="T1043" i="33"/>
  <c r="S1043" i="33"/>
  <c r="G1043" i="33"/>
  <c r="F1043" i="33"/>
  <c r="V1042" i="33"/>
  <c r="T1042" i="33"/>
  <c r="U1042" i="33" s="1"/>
  <c r="S1042" i="33"/>
  <c r="G1042" i="33"/>
  <c r="F1042" i="33"/>
  <c r="V1041" i="33"/>
  <c r="T1041" i="33"/>
  <c r="U1041" i="33" s="1"/>
  <c r="S1041" i="33"/>
  <c r="G1041" i="33"/>
  <c r="F1041" i="33"/>
  <c r="V1040" i="33"/>
  <c r="T1040" i="33"/>
  <c r="U1040" i="33" s="1"/>
  <c r="X1040" i="33" s="1"/>
  <c r="Z1040" i="23" s="1"/>
  <c r="S1040" i="33"/>
  <c r="G1040" i="33"/>
  <c r="F1040" i="33"/>
  <c r="V1039" i="33"/>
  <c r="T1039" i="33"/>
  <c r="U1039" i="33" s="1"/>
  <c r="Y1039" i="33" s="1"/>
  <c r="AA1039" i="23" s="1"/>
  <c r="S1039" i="33"/>
  <c r="G1039" i="33"/>
  <c r="F1039" i="33"/>
  <c r="V1038" i="33"/>
  <c r="T1038" i="33"/>
  <c r="U1038" i="33" s="1"/>
  <c r="S1038" i="33"/>
  <c r="G1038" i="33"/>
  <c r="F1038" i="33"/>
  <c r="V1037" i="33"/>
  <c r="T1037" i="33"/>
  <c r="U1037" i="33" s="1"/>
  <c r="S1037" i="33"/>
  <c r="G1037" i="33"/>
  <c r="F1037" i="33"/>
  <c r="V1036" i="33"/>
  <c r="T1036" i="33"/>
  <c r="U1036" i="33" s="1"/>
  <c r="Y1036" i="33" s="1"/>
  <c r="AA1036" i="23" s="1"/>
  <c r="S1036" i="33"/>
  <c r="G1036" i="33"/>
  <c r="F1036" i="33"/>
  <c r="V1035" i="33"/>
  <c r="T1035" i="33"/>
  <c r="U1035" i="33" s="1"/>
  <c r="X1035" i="33" s="1"/>
  <c r="Z1035" i="23" s="1"/>
  <c r="S1035" i="33"/>
  <c r="G1035" i="33"/>
  <c r="F1035" i="33"/>
  <c r="P1033" i="33"/>
  <c r="N1033" i="33"/>
  <c r="I1033" i="33"/>
  <c r="V1032" i="33"/>
  <c r="T1032" i="33"/>
  <c r="U1032" i="33" s="1"/>
  <c r="X1032" i="33" s="1"/>
  <c r="Z1032" i="23" s="1"/>
  <c r="S1032" i="33"/>
  <c r="G1032" i="33"/>
  <c r="F1032" i="33"/>
  <c r="V1031" i="33"/>
  <c r="T1031" i="33"/>
  <c r="U1031" i="33" s="1"/>
  <c r="W1031" i="33" s="1"/>
  <c r="S1031" i="33"/>
  <c r="G1031" i="33"/>
  <c r="F1031" i="33"/>
  <c r="V1030" i="33"/>
  <c r="T1030" i="33"/>
  <c r="U1030" i="33" s="1"/>
  <c r="Y1030" i="33" s="1"/>
  <c r="AA1030" i="23" s="1"/>
  <c r="S1030" i="33"/>
  <c r="G1030" i="33"/>
  <c r="F1030" i="33"/>
  <c r="V1029" i="33"/>
  <c r="T1029" i="33"/>
  <c r="U1029" i="33" s="1"/>
  <c r="W1029" i="33" s="1"/>
  <c r="S1029" i="33"/>
  <c r="G1029" i="33"/>
  <c r="F1029" i="33"/>
  <c r="V1028" i="33"/>
  <c r="U1028" i="33"/>
  <c r="X1028" i="33" s="1"/>
  <c r="Z1028" i="23" s="1"/>
  <c r="T1028" i="33"/>
  <c r="S1028" i="33"/>
  <c r="G1028" i="33"/>
  <c r="F1028" i="33"/>
  <c r="V1027" i="33"/>
  <c r="T1027" i="33"/>
  <c r="U1027" i="33" s="1"/>
  <c r="W1027" i="33" s="1"/>
  <c r="S1027" i="33"/>
  <c r="G1027" i="33"/>
  <c r="F1027" i="33"/>
  <c r="Y1026" i="33"/>
  <c r="AA1026" i="23" s="1"/>
  <c r="V1026" i="33"/>
  <c r="T1026" i="33"/>
  <c r="U1026" i="33" s="1"/>
  <c r="S1026" i="33"/>
  <c r="G1026" i="33"/>
  <c r="F1026" i="33"/>
  <c r="V1025" i="33"/>
  <c r="T1025" i="33"/>
  <c r="U1025" i="33" s="1"/>
  <c r="S1025" i="33"/>
  <c r="G1025" i="33"/>
  <c r="F1025" i="33"/>
  <c r="V1024" i="33"/>
  <c r="T1024" i="33"/>
  <c r="U1024" i="33" s="1"/>
  <c r="X1024" i="33" s="1"/>
  <c r="Z1024" i="23" s="1"/>
  <c r="S1024" i="33"/>
  <c r="G1024" i="33"/>
  <c r="F1024" i="33"/>
  <c r="W1023" i="33"/>
  <c r="V1023" i="33"/>
  <c r="T1023" i="33"/>
  <c r="U1023" i="33" s="1"/>
  <c r="S1023" i="33"/>
  <c r="G1023" i="33"/>
  <c r="F1023" i="33"/>
  <c r="V1022" i="33"/>
  <c r="T1022" i="33"/>
  <c r="U1022" i="33" s="1"/>
  <c r="Y1022" i="33" s="1"/>
  <c r="AA1022" i="23" s="1"/>
  <c r="S1022" i="33"/>
  <c r="G1022" i="33"/>
  <c r="F1022" i="33"/>
  <c r="V1021" i="33"/>
  <c r="T1021" i="33"/>
  <c r="U1021" i="33" s="1"/>
  <c r="W1021" i="33" s="1"/>
  <c r="S1021" i="33"/>
  <c r="G1021" i="33"/>
  <c r="F1021" i="33"/>
  <c r="V1020" i="33"/>
  <c r="U1020" i="33"/>
  <c r="X1020" i="33" s="1"/>
  <c r="Z1020" i="23" s="1"/>
  <c r="T1020" i="33"/>
  <c r="S1020" i="33"/>
  <c r="G1020" i="33"/>
  <c r="F1020" i="33"/>
  <c r="V1019" i="33"/>
  <c r="T1019" i="33"/>
  <c r="U1019" i="33" s="1"/>
  <c r="S1019" i="33"/>
  <c r="G1019" i="33"/>
  <c r="F1019" i="33"/>
  <c r="V1018" i="33"/>
  <c r="T1018" i="33"/>
  <c r="U1018" i="33" s="1"/>
  <c r="Y1018" i="33" s="1"/>
  <c r="AA1018" i="23" s="1"/>
  <c r="S1018" i="33"/>
  <c r="G1018" i="33"/>
  <c r="F1018" i="33"/>
  <c r="V1017" i="33"/>
  <c r="T1017" i="33"/>
  <c r="U1017" i="33" s="1"/>
  <c r="S1017" i="33"/>
  <c r="G1017" i="33"/>
  <c r="F1017" i="33"/>
  <c r="V1016" i="33"/>
  <c r="T1016" i="33"/>
  <c r="U1016" i="33" s="1"/>
  <c r="X1016" i="33" s="1"/>
  <c r="Z1016" i="23" s="1"/>
  <c r="S1016" i="33"/>
  <c r="G1016" i="33"/>
  <c r="F1016" i="33"/>
  <c r="V1015" i="33"/>
  <c r="T1015" i="33"/>
  <c r="U1015" i="33" s="1"/>
  <c r="W1015" i="33" s="1"/>
  <c r="S1015" i="33"/>
  <c r="G1015" i="33"/>
  <c r="F1015" i="33"/>
  <c r="V1014" i="33"/>
  <c r="T1014" i="33"/>
  <c r="U1014" i="33" s="1"/>
  <c r="Y1014" i="33" s="1"/>
  <c r="AA1014" i="23" s="1"/>
  <c r="S1014" i="33"/>
  <c r="G1014" i="33"/>
  <c r="F1014" i="33"/>
  <c r="V1013" i="33"/>
  <c r="T1013" i="33"/>
  <c r="U1013" i="33" s="1"/>
  <c r="W1013" i="33" s="1"/>
  <c r="S1013" i="33"/>
  <c r="G1013" i="33"/>
  <c r="F1013" i="33"/>
  <c r="P1012" i="33"/>
  <c r="N1012" i="33"/>
  <c r="I1012" i="33"/>
  <c r="I1034" i="33" s="1"/>
  <c r="Y1011" i="33"/>
  <c r="AA1011" i="23" s="1"/>
  <c r="V1011" i="33"/>
  <c r="U1011" i="33"/>
  <c r="T1011" i="33"/>
  <c r="S1011" i="33"/>
  <c r="G1011" i="33"/>
  <c r="F1011" i="33"/>
  <c r="W1010" i="33"/>
  <c r="V1010" i="33"/>
  <c r="T1010" i="33"/>
  <c r="U1010" i="33" s="1"/>
  <c r="S1010" i="33"/>
  <c r="G1010" i="33"/>
  <c r="F1010" i="33"/>
  <c r="V1009" i="33"/>
  <c r="U1009" i="33"/>
  <c r="Y1009" i="33" s="1"/>
  <c r="AA1009" i="23" s="1"/>
  <c r="T1009" i="33"/>
  <c r="S1009" i="33"/>
  <c r="G1009" i="33"/>
  <c r="F1009" i="33"/>
  <c r="X1008" i="33"/>
  <c r="Z1008" i="23" s="1"/>
  <c r="V1008" i="33"/>
  <c r="T1008" i="33"/>
  <c r="U1008" i="33" s="1"/>
  <c r="Y1008" i="33" s="1"/>
  <c r="AA1008" i="23" s="1"/>
  <c r="S1008" i="33"/>
  <c r="G1008" i="33"/>
  <c r="F1008" i="33"/>
  <c r="V1007" i="33"/>
  <c r="U1007" i="33"/>
  <c r="Y1007" i="33" s="1"/>
  <c r="AA1007" i="23" s="1"/>
  <c r="T1007" i="33"/>
  <c r="S1007" i="33"/>
  <c r="G1007" i="33"/>
  <c r="F1007" i="33"/>
  <c r="V1006" i="33"/>
  <c r="T1006" i="33"/>
  <c r="U1006" i="33" s="1"/>
  <c r="S1006" i="33"/>
  <c r="G1006" i="33"/>
  <c r="F1006" i="33"/>
  <c r="Y1005" i="33"/>
  <c r="AA1005" i="23" s="1"/>
  <c r="V1005" i="33"/>
  <c r="U1005" i="33"/>
  <c r="T1005" i="33"/>
  <c r="S1005" i="33"/>
  <c r="G1005" i="33"/>
  <c r="F1005" i="33"/>
  <c r="X1004" i="33"/>
  <c r="Z1004" i="23" s="1"/>
  <c r="V1004" i="33"/>
  <c r="T1004" i="33"/>
  <c r="U1004" i="33" s="1"/>
  <c r="Y1004" i="33" s="1"/>
  <c r="AA1004" i="23" s="1"/>
  <c r="S1004" i="33"/>
  <c r="G1004" i="33"/>
  <c r="F1004" i="33"/>
  <c r="V1003" i="33"/>
  <c r="T1003" i="33"/>
  <c r="U1003" i="33" s="1"/>
  <c r="Y1003" i="33" s="1"/>
  <c r="AA1003" i="23" s="1"/>
  <c r="S1003" i="33"/>
  <c r="G1003" i="33"/>
  <c r="F1003" i="33"/>
  <c r="V1002" i="33"/>
  <c r="T1002" i="33"/>
  <c r="U1002" i="33" s="1"/>
  <c r="W1002" i="33" s="1"/>
  <c r="S1002" i="33"/>
  <c r="G1002" i="33"/>
  <c r="F1002" i="33"/>
  <c r="V1001" i="33"/>
  <c r="T1001" i="33"/>
  <c r="U1001" i="33" s="1"/>
  <c r="Y1001" i="33" s="1"/>
  <c r="AA1001" i="23" s="1"/>
  <c r="S1001" i="33"/>
  <c r="G1001" i="33"/>
  <c r="F1001" i="33"/>
  <c r="V1000" i="33"/>
  <c r="T1000" i="33"/>
  <c r="U1000" i="33" s="1"/>
  <c r="Y1000" i="33" s="1"/>
  <c r="AA1000" i="23" s="1"/>
  <c r="S1000" i="33"/>
  <c r="G1000" i="33"/>
  <c r="F1000" i="33"/>
  <c r="V999" i="33"/>
  <c r="T999" i="33"/>
  <c r="U999" i="33" s="1"/>
  <c r="Y999" i="33" s="1"/>
  <c r="AA999" i="23" s="1"/>
  <c r="S999" i="33"/>
  <c r="G999" i="33"/>
  <c r="F999" i="33"/>
  <c r="V998" i="33"/>
  <c r="T998" i="33"/>
  <c r="U998" i="33" s="1"/>
  <c r="W998" i="33" s="1"/>
  <c r="S998" i="33"/>
  <c r="G998" i="33"/>
  <c r="F998" i="33"/>
  <c r="V997" i="33"/>
  <c r="T997" i="33"/>
  <c r="U997" i="33" s="1"/>
  <c r="Y997" i="33" s="1"/>
  <c r="AA997" i="23" s="1"/>
  <c r="S997" i="33"/>
  <c r="G997" i="33"/>
  <c r="F997" i="33"/>
  <c r="V996" i="33"/>
  <c r="T996" i="33"/>
  <c r="U996" i="33" s="1"/>
  <c r="Y996" i="33" s="1"/>
  <c r="AA996" i="23" s="1"/>
  <c r="S996" i="33"/>
  <c r="G996" i="33"/>
  <c r="F996" i="33"/>
  <c r="V995" i="33"/>
  <c r="T995" i="33"/>
  <c r="U995" i="33" s="1"/>
  <c r="Y995" i="33" s="1"/>
  <c r="AA995" i="23" s="1"/>
  <c r="S995" i="33"/>
  <c r="G995" i="33"/>
  <c r="F995" i="33"/>
  <c r="V994" i="33"/>
  <c r="T994" i="33"/>
  <c r="U994" i="33" s="1"/>
  <c r="W994" i="33" s="1"/>
  <c r="S994" i="33"/>
  <c r="G994" i="33"/>
  <c r="F994" i="33"/>
  <c r="V993" i="33"/>
  <c r="T993" i="33"/>
  <c r="U993" i="33" s="1"/>
  <c r="Y993" i="33" s="1"/>
  <c r="AA993" i="23" s="1"/>
  <c r="S993" i="33"/>
  <c r="G993" i="33"/>
  <c r="F993" i="33"/>
  <c r="V992" i="33"/>
  <c r="T992" i="33"/>
  <c r="U992" i="33" s="1"/>
  <c r="Y992" i="33" s="1"/>
  <c r="AA992" i="23" s="1"/>
  <c r="S992" i="33"/>
  <c r="G992" i="33"/>
  <c r="F992" i="33"/>
  <c r="P990" i="33"/>
  <c r="N990" i="33"/>
  <c r="I990" i="33"/>
  <c r="V989" i="33"/>
  <c r="T989" i="33"/>
  <c r="U989" i="33" s="1"/>
  <c r="X989" i="33" s="1"/>
  <c r="Z989" i="23" s="1"/>
  <c r="S989" i="33"/>
  <c r="G989" i="33"/>
  <c r="F989" i="33"/>
  <c r="V988" i="33"/>
  <c r="T988" i="33"/>
  <c r="U988" i="33" s="1"/>
  <c r="W988" i="33" s="1"/>
  <c r="S988" i="33"/>
  <c r="G988" i="33"/>
  <c r="F988" i="33"/>
  <c r="V987" i="33"/>
  <c r="T987" i="33"/>
  <c r="U987" i="33" s="1"/>
  <c r="Y987" i="33" s="1"/>
  <c r="AA987" i="23" s="1"/>
  <c r="S987" i="33"/>
  <c r="G987" i="33"/>
  <c r="F987" i="33"/>
  <c r="V986" i="33"/>
  <c r="T986" i="33"/>
  <c r="U986" i="33" s="1"/>
  <c r="W986" i="33" s="1"/>
  <c r="S986" i="33"/>
  <c r="G986" i="33"/>
  <c r="F986" i="33"/>
  <c r="V985" i="33"/>
  <c r="T985" i="33"/>
  <c r="U985" i="33" s="1"/>
  <c r="X985" i="33" s="1"/>
  <c r="Z985" i="23" s="1"/>
  <c r="S985" i="33"/>
  <c r="G985" i="33"/>
  <c r="F985" i="33"/>
  <c r="V984" i="33"/>
  <c r="T984" i="33"/>
  <c r="U984" i="33" s="1"/>
  <c r="W984" i="33" s="1"/>
  <c r="S984" i="33"/>
  <c r="G984" i="33"/>
  <c r="F984" i="33"/>
  <c r="V983" i="33"/>
  <c r="T983" i="33"/>
  <c r="U983" i="33" s="1"/>
  <c r="Y983" i="33" s="1"/>
  <c r="AA983" i="23" s="1"/>
  <c r="S983" i="33"/>
  <c r="G983" i="33"/>
  <c r="F983" i="33"/>
  <c r="V982" i="33"/>
  <c r="T982" i="33"/>
  <c r="U982" i="33" s="1"/>
  <c r="W982" i="33" s="1"/>
  <c r="S982" i="33"/>
  <c r="G982" i="33"/>
  <c r="F982" i="33"/>
  <c r="V981" i="33"/>
  <c r="T981" i="33"/>
  <c r="U981" i="33" s="1"/>
  <c r="X981" i="33" s="1"/>
  <c r="Z981" i="23" s="1"/>
  <c r="S981" i="33"/>
  <c r="G981" i="33"/>
  <c r="F981" i="33"/>
  <c r="V980" i="33"/>
  <c r="T980" i="33"/>
  <c r="U980" i="33" s="1"/>
  <c r="S980" i="33"/>
  <c r="G980" i="33"/>
  <c r="F980" i="33"/>
  <c r="V979" i="33"/>
  <c r="T979" i="33"/>
  <c r="U979" i="33" s="1"/>
  <c r="Y979" i="33" s="1"/>
  <c r="AA979" i="23" s="1"/>
  <c r="S979" i="33"/>
  <c r="G979" i="33"/>
  <c r="F979" i="33"/>
  <c r="W978" i="33"/>
  <c r="V978" i="33"/>
  <c r="T978" i="33"/>
  <c r="U978" i="33" s="1"/>
  <c r="S978" i="33"/>
  <c r="G978" i="33"/>
  <c r="F978" i="33"/>
  <c r="X977" i="33"/>
  <c r="Z977" i="23" s="1"/>
  <c r="V977" i="33"/>
  <c r="U977" i="33"/>
  <c r="T977" i="33"/>
  <c r="S977" i="33"/>
  <c r="G977" i="33"/>
  <c r="F977" i="33"/>
  <c r="V976" i="33"/>
  <c r="T976" i="33"/>
  <c r="U976" i="33" s="1"/>
  <c r="W976" i="33" s="1"/>
  <c r="S976" i="33"/>
  <c r="G976" i="33"/>
  <c r="F976" i="33"/>
  <c r="V975" i="33"/>
  <c r="T975" i="33"/>
  <c r="U975" i="33" s="1"/>
  <c r="S975" i="33"/>
  <c r="G975" i="33"/>
  <c r="F975" i="33"/>
  <c r="V974" i="33"/>
  <c r="T974" i="33"/>
  <c r="U974" i="33" s="1"/>
  <c r="W974" i="33" s="1"/>
  <c r="S974" i="33"/>
  <c r="G974" i="33"/>
  <c r="F974" i="33"/>
  <c r="V973" i="33"/>
  <c r="T973" i="33"/>
  <c r="U973" i="33" s="1"/>
  <c r="S973" i="33"/>
  <c r="G973" i="33"/>
  <c r="F973" i="33"/>
  <c r="V972" i="33"/>
  <c r="T972" i="33"/>
  <c r="U972" i="33" s="1"/>
  <c r="W972" i="33" s="1"/>
  <c r="S972" i="33"/>
  <c r="G972" i="33"/>
  <c r="F972" i="33"/>
  <c r="V971" i="33"/>
  <c r="T971" i="33"/>
  <c r="U971" i="33" s="1"/>
  <c r="Y971" i="33" s="1"/>
  <c r="AA971" i="23" s="1"/>
  <c r="S971" i="33"/>
  <c r="G971" i="33"/>
  <c r="F971" i="33"/>
  <c r="V970" i="33"/>
  <c r="T970" i="33"/>
  <c r="U970" i="33" s="1"/>
  <c r="W970" i="33" s="1"/>
  <c r="S970" i="33"/>
  <c r="G970" i="33"/>
  <c r="F970" i="33"/>
  <c r="P969" i="33"/>
  <c r="N969" i="33"/>
  <c r="I969" i="33"/>
  <c r="I991" i="33" s="1"/>
  <c r="V968" i="33"/>
  <c r="U968" i="33"/>
  <c r="T968" i="33"/>
  <c r="S968" i="33"/>
  <c r="G968" i="33"/>
  <c r="F968" i="33"/>
  <c r="V967" i="33"/>
  <c r="T967" i="33"/>
  <c r="U967" i="33" s="1"/>
  <c r="W967" i="33" s="1"/>
  <c r="S967" i="33"/>
  <c r="G967" i="33"/>
  <c r="F967" i="33"/>
  <c r="V966" i="33"/>
  <c r="U966" i="33"/>
  <c r="Y966" i="33" s="1"/>
  <c r="AA966" i="23" s="1"/>
  <c r="T966" i="33"/>
  <c r="S966" i="33"/>
  <c r="G966" i="33"/>
  <c r="F966" i="33"/>
  <c r="X965" i="33"/>
  <c r="Z965" i="23" s="1"/>
  <c r="W965" i="33"/>
  <c r="V965" i="33"/>
  <c r="T965" i="33"/>
  <c r="U965" i="33" s="1"/>
  <c r="Y965" i="33" s="1"/>
  <c r="AA965" i="23" s="1"/>
  <c r="S965" i="33"/>
  <c r="G965" i="33"/>
  <c r="F965" i="33"/>
  <c r="V964" i="33"/>
  <c r="T964" i="33"/>
  <c r="U964" i="33" s="1"/>
  <c r="Y964" i="33" s="1"/>
  <c r="AA964" i="23" s="1"/>
  <c r="S964" i="33"/>
  <c r="G964" i="33"/>
  <c r="F964" i="33"/>
  <c r="V963" i="33"/>
  <c r="T963" i="33"/>
  <c r="U963" i="33" s="1"/>
  <c r="W963" i="33" s="1"/>
  <c r="S963" i="33"/>
  <c r="G963" i="33"/>
  <c r="F963" i="33"/>
  <c r="V962" i="33"/>
  <c r="U962" i="33"/>
  <c r="Y962" i="33" s="1"/>
  <c r="AA962" i="23" s="1"/>
  <c r="T962" i="33"/>
  <c r="S962" i="33"/>
  <c r="G962" i="33"/>
  <c r="F962" i="33"/>
  <c r="X961" i="33"/>
  <c r="Z961" i="23" s="1"/>
  <c r="V961" i="33"/>
  <c r="T961" i="33"/>
  <c r="U961" i="33" s="1"/>
  <c r="Y961" i="33" s="1"/>
  <c r="AA961" i="23" s="1"/>
  <c r="S961" i="33"/>
  <c r="G961" i="33"/>
  <c r="F961" i="33"/>
  <c r="V960" i="33"/>
  <c r="T960" i="33"/>
  <c r="U960" i="33" s="1"/>
  <c r="Y960" i="33" s="1"/>
  <c r="AA960" i="23" s="1"/>
  <c r="S960" i="33"/>
  <c r="G960" i="33"/>
  <c r="F960" i="33"/>
  <c r="W959" i="33"/>
  <c r="V959" i="33"/>
  <c r="T959" i="33"/>
  <c r="U959" i="33" s="1"/>
  <c r="S959" i="33"/>
  <c r="G959" i="33"/>
  <c r="F959" i="33"/>
  <c r="V958" i="33"/>
  <c r="T958" i="33"/>
  <c r="U958" i="33" s="1"/>
  <c r="Y958" i="33" s="1"/>
  <c r="AA958" i="23" s="1"/>
  <c r="S958" i="33"/>
  <c r="G958" i="33"/>
  <c r="F958" i="33"/>
  <c r="V957" i="33"/>
  <c r="T957" i="33"/>
  <c r="U957" i="33" s="1"/>
  <c r="Y957" i="33" s="1"/>
  <c r="AA957" i="23" s="1"/>
  <c r="S957" i="33"/>
  <c r="G957" i="33"/>
  <c r="F957" i="33"/>
  <c r="V956" i="33"/>
  <c r="T956" i="33"/>
  <c r="U956" i="33" s="1"/>
  <c r="Y956" i="33" s="1"/>
  <c r="AA956" i="23" s="1"/>
  <c r="S956" i="33"/>
  <c r="G956" i="33"/>
  <c r="F956" i="33"/>
  <c r="V955" i="33"/>
  <c r="T955" i="33"/>
  <c r="U955" i="33" s="1"/>
  <c r="W955" i="33" s="1"/>
  <c r="S955" i="33"/>
  <c r="G955" i="33"/>
  <c r="F955" i="33"/>
  <c r="V954" i="33"/>
  <c r="T954" i="33"/>
  <c r="U954" i="33" s="1"/>
  <c r="Y954" i="33" s="1"/>
  <c r="AA954" i="23" s="1"/>
  <c r="S954" i="33"/>
  <c r="G954" i="33"/>
  <c r="F954" i="33"/>
  <c r="V953" i="33"/>
  <c r="T953" i="33"/>
  <c r="U953" i="33" s="1"/>
  <c r="Y953" i="33" s="1"/>
  <c r="AA953" i="23" s="1"/>
  <c r="S953" i="33"/>
  <c r="G953" i="33"/>
  <c r="F953" i="33"/>
  <c r="V952" i="33"/>
  <c r="T952" i="33"/>
  <c r="U952" i="33" s="1"/>
  <c r="Y952" i="33" s="1"/>
  <c r="AA952" i="23" s="1"/>
  <c r="S952" i="33"/>
  <c r="G952" i="33"/>
  <c r="F952" i="33"/>
  <c r="V951" i="33"/>
  <c r="T951" i="33"/>
  <c r="U951" i="33" s="1"/>
  <c r="W951" i="33" s="1"/>
  <c r="S951" i="33"/>
  <c r="G951" i="33"/>
  <c r="F951" i="33"/>
  <c r="V950" i="33"/>
  <c r="T950" i="33"/>
  <c r="U950" i="33" s="1"/>
  <c r="Y950" i="33" s="1"/>
  <c r="AA950" i="23" s="1"/>
  <c r="S950" i="33"/>
  <c r="G950" i="33"/>
  <c r="F950" i="33"/>
  <c r="W949" i="33"/>
  <c r="V949" i="33"/>
  <c r="T949" i="33"/>
  <c r="U949" i="33" s="1"/>
  <c r="Y949" i="33" s="1"/>
  <c r="AA949" i="23" s="1"/>
  <c r="S949" i="33"/>
  <c r="G949" i="33"/>
  <c r="F949" i="33"/>
  <c r="P947" i="33"/>
  <c r="N947" i="33"/>
  <c r="I947" i="33"/>
  <c r="V946" i="33"/>
  <c r="U946" i="33"/>
  <c r="X946" i="33" s="1"/>
  <c r="Z946" i="23" s="1"/>
  <c r="T946" i="33"/>
  <c r="S946" i="33"/>
  <c r="G946" i="33"/>
  <c r="F946" i="33"/>
  <c r="W945" i="33"/>
  <c r="V945" i="33"/>
  <c r="U945" i="33"/>
  <c r="X945" i="33" s="1"/>
  <c r="Z945" i="23" s="1"/>
  <c r="T945" i="33"/>
  <c r="S945" i="33"/>
  <c r="G945" i="33"/>
  <c r="F945" i="33"/>
  <c r="V944" i="33"/>
  <c r="U944" i="33"/>
  <c r="X944" i="33" s="1"/>
  <c r="Z944" i="23" s="1"/>
  <c r="T944" i="33"/>
  <c r="S944" i="33"/>
  <c r="G944" i="33"/>
  <c r="F944" i="33"/>
  <c r="V943" i="33"/>
  <c r="T943" i="33"/>
  <c r="U943" i="33" s="1"/>
  <c r="S943" i="33"/>
  <c r="G943" i="33"/>
  <c r="F943" i="33"/>
  <c r="V942" i="33"/>
  <c r="T942" i="33"/>
  <c r="U942" i="33" s="1"/>
  <c r="X942" i="33" s="1"/>
  <c r="Z942" i="23" s="1"/>
  <c r="S942" i="33"/>
  <c r="G942" i="33"/>
  <c r="F942" i="33"/>
  <c r="V941" i="33"/>
  <c r="T941" i="33"/>
  <c r="U941" i="33" s="1"/>
  <c r="S941" i="33"/>
  <c r="G941" i="33"/>
  <c r="F941" i="33"/>
  <c r="V940" i="33"/>
  <c r="T940" i="33"/>
  <c r="U940" i="33" s="1"/>
  <c r="X940" i="33" s="1"/>
  <c r="Z940" i="23" s="1"/>
  <c r="S940" i="33"/>
  <c r="G940" i="33"/>
  <c r="F940" i="33"/>
  <c r="V939" i="33"/>
  <c r="U939" i="33"/>
  <c r="X939" i="33" s="1"/>
  <c r="Z939" i="23" s="1"/>
  <c r="T939" i="33"/>
  <c r="S939" i="33"/>
  <c r="G939" i="33"/>
  <c r="F939" i="33"/>
  <c r="V938" i="33"/>
  <c r="U938" i="33"/>
  <c r="X938" i="33" s="1"/>
  <c r="Z938" i="23" s="1"/>
  <c r="T938" i="33"/>
  <c r="S938" i="33"/>
  <c r="G938" i="33"/>
  <c r="F938" i="33"/>
  <c r="W937" i="33"/>
  <c r="V937" i="33"/>
  <c r="U937" i="33"/>
  <c r="X937" i="33" s="1"/>
  <c r="Z937" i="23" s="1"/>
  <c r="T937" i="33"/>
  <c r="S937" i="33"/>
  <c r="G937" i="33"/>
  <c r="F937" i="33"/>
  <c r="V936" i="33"/>
  <c r="U936" i="33"/>
  <c r="X936" i="33" s="1"/>
  <c r="Z936" i="23" s="1"/>
  <c r="T936" i="33"/>
  <c r="S936" i="33"/>
  <c r="G936" i="33"/>
  <c r="F936" i="33"/>
  <c r="V935" i="33"/>
  <c r="T935" i="33"/>
  <c r="U935" i="33" s="1"/>
  <c r="S935" i="33"/>
  <c r="G935" i="33"/>
  <c r="F935" i="33"/>
  <c r="V934" i="33"/>
  <c r="T934" i="33"/>
  <c r="U934" i="33" s="1"/>
  <c r="X934" i="33" s="1"/>
  <c r="Z934" i="23" s="1"/>
  <c r="S934" i="33"/>
  <c r="G934" i="33"/>
  <c r="F934" i="33"/>
  <c r="V933" i="33"/>
  <c r="T933" i="33"/>
  <c r="U933" i="33" s="1"/>
  <c r="S933" i="33"/>
  <c r="G933" i="33"/>
  <c r="F933" i="33"/>
  <c r="V932" i="33"/>
  <c r="T932" i="33"/>
  <c r="U932" i="33" s="1"/>
  <c r="X932" i="33" s="1"/>
  <c r="Z932" i="23" s="1"/>
  <c r="S932" i="33"/>
  <c r="G932" i="33"/>
  <c r="F932" i="33"/>
  <c r="V931" i="33"/>
  <c r="U931" i="33"/>
  <c r="X931" i="33" s="1"/>
  <c r="Z931" i="23" s="1"/>
  <c r="T931" i="33"/>
  <c r="S931" i="33"/>
  <c r="G931" i="33"/>
  <c r="F931" i="33"/>
  <c r="V930" i="33"/>
  <c r="T930" i="33"/>
  <c r="U930" i="33" s="1"/>
  <c r="X930" i="33" s="1"/>
  <c r="Z930" i="23" s="1"/>
  <c r="S930" i="33"/>
  <c r="G930" i="33"/>
  <c r="F930" i="33"/>
  <c r="W929" i="33"/>
  <c r="V929" i="33"/>
  <c r="U929" i="33"/>
  <c r="X929" i="33" s="1"/>
  <c r="Z929" i="23" s="1"/>
  <c r="T929" i="33"/>
  <c r="S929" i="33"/>
  <c r="G929" i="33"/>
  <c r="F929" i="33"/>
  <c r="V928" i="33"/>
  <c r="U928" i="33"/>
  <c r="X928" i="33" s="1"/>
  <c r="Z928" i="23" s="1"/>
  <c r="T928" i="33"/>
  <c r="S928" i="33"/>
  <c r="G928" i="33"/>
  <c r="F928" i="33"/>
  <c r="W927" i="33"/>
  <c r="V927" i="33"/>
  <c r="V947" i="33" s="1"/>
  <c r="U927" i="33"/>
  <c r="X927" i="33" s="1"/>
  <c r="Z927" i="23" s="1"/>
  <c r="T927" i="33"/>
  <c r="S927" i="33"/>
  <c r="G927" i="33"/>
  <c r="F927" i="33"/>
  <c r="P926" i="33"/>
  <c r="P948" i="33" s="1"/>
  <c r="N926" i="33"/>
  <c r="I926" i="33"/>
  <c r="V925" i="33"/>
  <c r="T925" i="33"/>
  <c r="U925" i="33" s="1"/>
  <c r="Y925" i="33" s="1"/>
  <c r="AA925" i="23" s="1"/>
  <c r="S925" i="33"/>
  <c r="G925" i="33"/>
  <c r="F925" i="33"/>
  <c r="V924" i="33"/>
  <c r="T924" i="33"/>
  <c r="U924" i="33" s="1"/>
  <c r="W924" i="33" s="1"/>
  <c r="S924" i="33"/>
  <c r="G924" i="33"/>
  <c r="F924" i="33"/>
  <c r="V923" i="33"/>
  <c r="T923" i="33"/>
  <c r="U923" i="33" s="1"/>
  <c r="Y923" i="33" s="1"/>
  <c r="AA923" i="23" s="1"/>
  <c r="S923" i="33"/>
  <c r="G923" i="33"/>
  <c r="F923" i="33"/>
  <c r="X922" i="33"/>
  <c r="Z922" i="23" s="1"/>
  <c r="W922" i="33"/>
  <c r="V922" i="33"/>
  <c r="T922" i="33"/>
  <c r="U922" i="33" s="1"/>
  <c r="Y922" i="33" s="1"/>
  <c r="AA922" i="23" s="1"/>
  <c r="S922" i="33"/>
  <c r="G922" i="33"/>
  <c r="F922" i="33"/>
  <c r="V921" i="33"/>
  <c r="U921" i="33"/>
  <c r="Y921" i="33" s="1"/>
  <c r="AA921" i="23" s="1"/>
  <c r="T921" i="33"/>
  <c r="S921" i="33"/>
  <c r="G921" i="33"/>
  <c r="F921" i="33"/>
  <c r="V920" i="33"/>
  <c r="T920" i="33"/>
  <c r="U920" i="33" s="1"/>
  <c r="W920" i="33" s="1"/>
  <c r="S920" i="33"/>
  <c r="G920" i="33"/>
  <c r="F920" i="33"/>
  <c r="V919" i="33"/>
  <c r="T919" i="33"/>
  <c r="U919" i="33" s="1"/>
  <c r="Y919" i="33" s="1"/>
  <c r="AA919" i="23" s="1"/>
  <c r="S919" i="33"/>
  <c r="G919" i="33"/>
  <c r="F919" i="33"/>
  <c r="X918" i="33"/>
  <c r="Z918" i="23" s="1"/>
  <c r="V918" i="33"/>
  <c r="T918" i="33"/>
  <c r="U918" i="33" s="1"/>
  <c r="Y918" i="33" s="1"/>
  <c r="AA918" i="23" s="1"/>
  <c r="S918" i="33"/>
  <c r="G918" i="33"/>
  <c r="F918" i="33"/>
  <c r="V917" i="33"/>
  <c r="T917" i="33"/>
  <c r="U917" i="33" s="1"/>
  <c r="Y917" i="33" s="1"/>
  <c r="AA917" i="23" s="1"/>
  <c r="S917" i="33"/>
  <c r="G917" i="33"/>
  <c r="F917" i="33"/>
  <c r="W916" i="33"/>
  <c r="V916" i="33"/>
  <c r="T916" i="33"/>
  <c r="U916" i="33" s="1"/>
  <c r="S916" i="33"/>
  <c r="G916" i="33"/>
  <c r="F916" i="33"/>
  <c r="Y915" i="33"/>
  <c r="AA915" i="23" s="1"/>
  <c r="V915" i="33"/>
  <c r="U915" i="33"/>
  <c r="T915" i="33"/>
  <c r="S915" i="33"/>
  <c r="G915" i="33"/>
  <c r="F915" i="33"/>
  <c r="X914" i="33"/>
  <c r="Z914" i="23" s="1"/>
  <c r="W914" i="33"/>
  <c r="V914" i="33"/>
  <c r="T914" i="33"/>
  <c r="U914" i="33" s="1"/>
  <c r="Y914" i="33" s="1"/>
  <c r="AA914" i="23" s="1"/>
  <c r="S914" i="33"/>
  <c r="G914" i="33"/>
  <c r="F914" i="33"/>
  <c r="V913" i="33"/>
  <c r="T913" i="33"/>
  <c r="U913" i="33" s="1"/>
  <c r="S913" i="33"/>
  <c r="G913" i="33"/>
  <c r="F913" i="33"/>
  <c r="W912" i="33"/>
  <c r="V912" i="33"/>
  <c r="T912" i="33"/>
  <c r="U912" i="33" s="1"/>
  <c r="S912" i="33"/>
  <c r="G912" i="33"/>
  <c r="F912" i="33"/>
  <c r="V911" i="33"/>
  <c r="T911" i="33"/>
  <c r="U911" i="33" s="1"/>
  <c r="Y911" i="33" s="1"/>
  <c r="AA911" i="23" s="1"/>
  <c r="S911" i="33"/>
  <c r="G911" i="33"/>
  <c r="F911" i="33"/>
  <c r="X910" i="33"/>
  <c r="Z910" i="23" s="1"/>
  <c r="V910" i="33"/>
  <c r="T910" i="33"/>
  <c r="U910" i="33" s="1"/>
  <c r="Y910" i="33" s="1"/>
  <c r="AA910" i="23" s="1"/>
  <c r="S910" i="33"/>
  <c r="G910" i="33"/>
  <c r="F910" i="33"/>
  <c r="V909" i="33"/>
  <c r="T909" i="33"/>
  <c r="U909" i="33" s="1"/>
  <c r="Y909" i="33" s="1"/>
  <c r="AA909" i="23" s="1"/>
  <c r="S909" i="33"/>
  <c r="G909" i="33"/>
  <c r="F909" i="33"/>
  <c r="V908" i="33"/>
  <c r="T908" i="33"/>
  <c r="U908" i="33" s="1"/>
  <c r="W908" i="33" s="1"/>
  <c r="S908" i="33"/>
  <c r="G908" i="33"/>
  <c r="F908" i="33"/>
  <c r="V907" i="33"/>
  <c r="T907" i="33"/>
  <c r="U907" i="33" s="1"/>
  <c r="Y907" i="33" s="1"/>
  <c r="AA907" i="23" s="1"/>
  <c r="S907" i="33"/>
  <c r="G907" i="33"/>
  <c r="F907" i="33"/>
  <c r="V906" i="33"/>
  <c r="T906" i="33"/>
  <c r="U906" i="33" s="1"/>
  <c r="Y906" i="33" s="1"/>
  <c r="AA906" i="23" s="1"/>
  <c r="S906" i="33"/>
  <c r="G906" i="33"/>
  <c r="F906" i="33"/>
  <c r="P904" i="33"/>
  <c r="N904" i="33"/>
  <c r="I904" i="33"/>
  <c r="V903" i="33"/>
  <c r="T903" i="33"/>
  <c r="U903" i="33" s="1"/>
  <c r="X903" i="33" s="1"/>
  <c r="Z903" i="23" s="1"/>
  <c r="S903" i="33"/>
  <c r="G903" i="33"/>
  <c r="F903" i="33"/>
  <c r="V902" i="33"/>
  <c r="T902" i="33"/>
  <c r="U902" i="33" s="1"/>
  <c r="S902" i="33"/>
  <c r="G902" i="33"/>
  <c r="F902" i="33"/>
  <c r="V901" i="33"/>
  <c r="T901" i="33"/>
  <c r="U901" i="33" s="1"/>
  <c r="S901" i="33"/>
  <c r="G901" i="33"/>
  <c r="F901" i="33"/>
  <c r="V900" i="33"/>
  <c r="U900" i="33"/>
  <c r="X900" i="33" s="1"/>
  <c r="Z900" i="23" s="1"/>
  <c r="T900" i="33"/>
  <c r="S900" i="33"/>
  <c r="G900" i="33"/>
  <c r="F900" i="33"/>
  <c r="V899" i="33"/>
  <c r="U899" i="33"/>
  <c r="X899" i="33" s="1"/>
  <c r="Z899" i="23" s="1"/>
  <c r="T899" i="33"/>
  <c r="S899" i="33"/>
  <c r="G899" i="33"/>
  <c r="F899" i="33"/>
  <c r="W898" i="33"/>
  <c r="V898" i="33"/>
  <c r="U898" i="33"/>
  <c r="X898" i="33" s="1"/>
  <c r="Z898" i="23" s="1"/>
  <c r="T898" i="33"/>
  <c r="S898" i="33"/>
  <c r="G898" i="33"/>
  <c r="F898" i="33"/>
  <c r="V897" i="33"/>
  <c r="U897" i="33"/>
  <c r="T897" i="33"/>
  <c r="S897" i="33"/>
  <c r="G897" i="33"/>
  <c r="F897" i="33"/>
  <c r="V896" i="33"/>
  <c r="T896" i="33"/>
  <c r="U896" i="33" s="1"/>
  <c r="S896" i="33"/>
  <c r="G896" i="33"/>
  <c r="F896" i="33"/>
  <c r="V895" i="33"/>
  <c r="T895" i="33"/>
  <c r="U895" i="33" s="1"/>
  <c r="X895" i="33" s="1"/>
  <c r="Z895" i="23" s="1"/>
  <c r="S895" i="33"/>
  <c r="G895" i="33"/>
  <c r="F895" i="33"/>
  <c r="V894" i="33"/>
  <c r="T894" i="33"/>
  <c r="U894" i="33" s="1"/>
  <c r="S894" i="33"/>
  <c r="G894" i="33"/>
  <c r="F894" i="33"/>
  <c r="V893" i="33"/>
  <c r="T893" i="33"/>
  <c r="U893" i="33" s="1"/>
  <c r="S893" i="33"/>
  <c r="G893" i="33"/>
  <c r="F893" i="33"/>
  <c r="V892" i="33"/>
  <c r="U892" i="33"/>
  <c r="X892" i="33" s="1"/>
  <c r="Z892" i="23" s="1"/>
  <c r="T892" i="33"/>
  <c r="S892" i="33"/>
  <c r="G892" i="33"/>
  <c r="F892" i="33"/>
  <c r="V891" i="33"/>
  <c r="U891" i="33"/>
  <c r="X891" i="33" s="1"/>
  <c r="Z891" i="23" s="1"/>
  <c r="T891" i="33"/>
  <c r="S891" i="33"/>
  <c r="G891" i="33"/>
  <c r="F891" i="33"/>
  <c r="W890" i="33"/>
  <c r="V890" i="33"/>
  <c r="U890" i="33"/>
  <c r="X890" i="33" s="1"/>
  <c r="Z890" i="23" s="1"/>
  <c r="T890" i="33"/>
  <c r="S890" i="33"/>
  <c r="G890" i="33"/>
  <c r="F890" i="33"/>
  <c r="V889" i="33"/>
  <c r="U889" i="33"/>
  <c r="T889" i="33"/>
  <c r="S889" i="33"/>
  <c r="G889" i="33"/>
  <c r="F889" i="33"/>
  <c r="V888" i="33"/>
  <c r="T888" i="33"/>
  <c r="U888" i="33" s="1"/>
  <c r="S888" i="33"/>
  <c r="G888" i="33"/>
  <c r="F888" i="33"/>
  <c r="V887" i="33"/>
  <c r="T887" i="33"/>
  <c r="U887" i="33" s="1"/>
  <c r="X887" i="33" s="1"/>
  <c r="Z887" i="23" s="1"/>
  <c r="S887" i="33"/>
  <c r="G887" i="33"/>
  <c r="F887" i="33"/>
  <c r="V886" i="33"/>
  <c r="T886" i="33"/>
  <c r="U886" i="33" s="1"/>
  <c r="S886" i="33"/>
  <c r="G886" i="33"/>
  <c r="F886" i="33"/>
  <c r="V885" i="33"/>
  <c r="T885" i="33"/>
  <c r="U885" i="33" s="1"/>
  <c r="S885" i="33"/>
  <c r="G885" i="33"/>
  <c r="F885" i="33"/>
  <c r="V884" i="33"/>
  <c r="V904" i="33" s="1"/>
  <c r="U884" i="33"/>
  <c r="X884" i="33" s="1"/>
  <c r="Z884" i="23" s="1"/>
  <c r="T884" i="33"/>
  <c r="S884" i="33"/>
  <c r="G884" i="33"/>
  <c r="F884" i="33"/>
  <c r="P883" i="33"/>
  <c r="P905" i="33" s="1"/>
  <c r="N883" i="33"/>
  <c r="I883" i="33"/>
  <c r="V882" i="33"/>
  <c r="T882" i="33"/>
  <c r="U882" i="33" s="1"/>
  <c r="Y882" i="33" s="1"/>
  <c r="AA882" i="23" s="1"/>
  <c r="S882" i="33"/>
  <c r="G882" i="33"/>
  <c r="F882" i="33"/>
  <c r="V881" i="33"/>
  <c r="T881" i="33"/>
  <c r="U881" i="33" s="1"/>
  <c r="W881" i="33" s="1"/>
  <c r="S881" i="33"/>
  <c r="G881" i="33"/>
  <c r="F881" i="33"/>
  <c r="V880" i="33"/>
  <c r="T880" i="33"/>
  <c r="U880" i="33" s="1"/>
  <c r="Y880" i="33" s="1"/>
  <c r="AA880" i="23" s="1"/>
  <c r="S880" i="33"/>
  <c r="G880" i="33"/>
  <c r="F880" i="33"/>
  <c r="V879" i="33"/>
  <c r="T879" i="33"/>
  <c r="U879" i="33" s="1"/>
  <c r="Y879" i="33" s="1"/>
  <c r="AA879" i="23" s="1"/>
  <c r="S879" i="33"/>
  <c r="G879" i="33"/>
  <c r="F879" i="33"/>
  <c r="V878" i="33"/>
  <c r="T878" i="33"/>
  <c r="U878" i="33" s="1"/>
  <c r="S878" i="33"/>
  <c r="G878" i="33"/>
  <c r="F878" i="33"/>
  <c r="V877" i="33"/>
  <c r="T877" i="33"/>
  <c r="U877" i="33" s="1"/>
  <c r="W877" i="33" s="1"/>
  <c r="S877" i="33"/>
  <c r="G877" i="33"/>
  <c r="F877" i="33"/>
  <c r="V876" i="33"/>
  <c r="T876" i="33"/>
  <c r="U876" i="33" s="1"/>
  <c r="Y876" i="33" s="1"/>
  <c r="AA876" i="23" s="1"/>
  <c r="S876" i="33"/>
  <c r="G876" i="33"/>
  <c r="F876" i="33"/>
  <c r="V875" i="33"/>
  <c r="T875" i="33"/>
  <c r="U875" i="33" s="1"/>
  <c r="Y875" i="33" s="1"/>
  <c r="AA875" i="23" s="1"/>
  <c r="S875" i="33"/>
  <c r="G875" i="33"/>
  <c r="F875" i="33"/>
  <c r="V874" i="33"/>
  <c r="T874" i="33"/>
  <c r="U874" i="33" s="1"/>
  <c r="S874" i="33"/>
  <c r="G874" i="33"/>
  <c r="F874" i="33"/>
  <c r="V873" i="33"/>
  <c r="T873" i="33"/>
  <c r="U873" i="33" s="1"/>
  <c r="W873" i="33" s="1"/>
  <c r="S873" i="33"/>
  <c r="G873" i="33"/>
  <c r="F873" i="33"/>
  <c r="V872" i="33"/>
  <c r="T872" i="33"/>
  <c r="U872" i="33" s="1"/>
  <c r="Y872" i="33" s="1"/>
  <c r="AA872" i="23" s="1"/>
  <c r="S872" i="33"/>
  <c r="G872" i="33"/>
  <c r="F872" i="33"/>
  <c r="V871" i="33"/>
  <c r="T871" i="33"/>
  <c r="U871" i="33" s="1"/>
  <c r="Y871" i="33" s="1"/>
  <c r="AA871" i="23" s="1"/>
  <c r="S871" i="33"/>
  <c r="G871" i="33"/>
  <c r="F871" i="33"/>
  <c r="V870" i="33"/>
  <c r="U870" i="33"/>
  <c r="Y870" i="33" s="1"/>
  <c r="AA870" i="23" s="1"/>
  <c r="T870" i="33"/>
  <c r="S870" i="33"/>
  <c r="G870" i="33"/>
  <c r="F870" i="33"/>
  <c r="W869" i="33"/>
  <c r="V869" i="33"/>
  <c r="T869" i="33"/>
  <c r="U869" i="33" s="1"/>
  <c r="S869" i="33"/>
  <c r="G869" i="33"/>
  <c r="F869" i="33"/>
  <c r="V868" i="33"/>
  <c r="U868" i="33"/>
  <c r="Y868" i="33" s="1"/>
  <c r="AA868" i="23" s="1"/>
  <c r="T868" i="33"/>
  <c r="S868" i="33"/>
  <c r="G868" i="33"/>
  <c r="F868" i="33"/>
  <c r="X867" i="33"/>
  <c r="Z867" i="23" s="1"/>
  <c r="V867" i="33"/>
  <c r="T867" i="33"/>
  <c r="U867" i="33" s="1"/>
  <c r="Y867" i="33" s="1"/>
  <c r="AA867" i="23" s="1"/>
  <c r="S867" i="33"/>
  <c r="G867" i="33"/>
  <c r="F867" i="33"/>
  <c r="V866" i="33"/>
  <c r="U866" i="33"/>
  <c r="T866" i="33"/>
  <c r="S866" i="33"/>
  <c r="G866" i="33"/>
  <c r="F866" i="33"/>
  <c r="V865" i="33"/>
  <c r="T865" i="33"/>
  <c r="U865" i="33" s="1"/>
  <c r="W865" i="33" s="1"/>
  <c r="S865" i="33"/>
  <c r="G865" i="33"/>
  <c r="F865" i="33"/>
  <c r="V864" i="33"/>
  <c r="U864" i="33"/>
  <c r="Y864" i="33" s="1"/>
  <c r="AA864" i="23" s="1"/>
  <c r="T864" i="33"/>
  <c r="S864" i="33"/>
  <c r="G864" i="33"/>
  <c r="F864" i="33"/>
  <c r="X863" i="33"/>
  <c r="Z863" i="23" s="1"/>
  <c r="W863" i="33"/>
  <c r="V863" i="33"/>
  <c r="T863" i="33"/>
  <c r="U863" i="33" s="1"/>
  <c r="Y863" i="33" s="1"/>
  <c r="AA863" i="23" s="1"/>
  <c r="S863" i="33"/>
  <c r="G863" i="33"/>
  <c r="F863" i="33"/>
  <c r="P861" i="33"/>
  <c r="N861" i="33"/>
  <c r="I861" i="33"/>
  <c r="V860" i="33"/>
  <c r="T860" i="33"/>
  <c r="U860" i="33" s="1"/>
  <c r="S860" i="33"/>
  <c r="G860" i="33"/>
  <c r="F860" i="33"/>
  <c r="V859" i="33"/>
  <c r="U859" i="33"/>
  <c r="X859" i="33" s="1"/>
  <c r="Z859" i="23" s="1"/>
  <c r="T859" i="33"/>
  <c r="S859" i="33"/>
  <c r="G859" i="33"/>
  <c r="F859" i="33"/>
  <c r="X858" i="33"/>
  <c r="Z858" i="23" s="1"/>
  <c r="V858" i="33"/>
  <c r="U858" i="33"/>
  <c r="T858" i="33"/>
  <c r="S858" i="33"/>
  <c r="G858" i="33"/>
  <c r="F858" i="33"/>
  <c r="V857" i="33"/>
  <c r="T857" i="33"/>
  <c r="U857" i="33" s="1"/>
  <c r="S857" i="33"/>
  <c r="G857" i="33"/>
  <c r="F857" i="33"/>
  <c r="V856" i="33"/>
  <c r="T856" i="33"/>
  <c r="U856" i="33" s="1"/>
  <c r="S856" i="33"/>
  <c r="G856" i="33"/>
  <c r="F856" i="33"/>
  <c r="V855" i="33"/>
  <c r="T855" i="33"/>
  <c r="U855" i="33" s="1"/>
  <c r="S855" i="33"/>
  <c r="G855" i="33"/>
  <c r="F855" i="33"/>
  <c r="V854" i="33"/>
  <c r="T854" i="33"/>
  <c r="U854" i="33" s="1"/>
  <c r="X854" i="33" s="1"/>
  <c r="Z854" i="23" s="1"/>
  <c r="S854" i="33"/>
  <c r="G854" i="33"/>
  <c r="F854" i="33"/>
  <c r="V853" i="33"/>
  <c r="T853" i="33"/>
  <c r="U853" i="33" s="1"/>
  <c r="S853" i="33"/>
  <c r="G853" i="33"/>
  <c r="F853" i="33"/>
  <c r="V852" i="33"/>
  <c r="T852" i="33"/>
  <c r="U852" i="33" s="1"/>
  <c r="S852" i="33"/>
  <c r="G852" i="33"/>
  <c r="F852" i="33"/>
  <c r="V851" i="33"/>
  <c r="U851" i="33"/>
  <c r="X851" i="33" s="1"/>
  <c r="Z851" i="23" s="1"/>
  <c r="T851" i="33"/>
  <c r="S851" i="33"/>
  <c r="G851" i="33"/>
  <c r="F851" i="33"/>
  <c r="X850" i="33"/>
  <c r="Z850" i="23" s="1"/>
  <c r="V850" i="33"/>
  <c r="U850" i="33"/>
  <c r="T850" i="33"/>
  <c r="S850" i="33"/>
  <c r="G850" i="33"/>
  <c r="F850" i="33"/>
  <c r="V849" i="33"/>
  <c r="T849" i="33"/>
  <c r="U849" i="33" s="1"/>
  <c r="S849" i="33"/>
  <c r="G849" i="33"/>
  <c r="F849" i="33"/>
  <c r="V848" i="33"/>
  <c r="T848" i="33"/>
  <c r="U848" i="33" s="1"/>
  <c r="S848" i="33"/>
  <c r="G848" i="33"/>
  <c r="F848" i="33"/>
  <c r="V847" i="33"/>
  <c r="T847" i="33"/>
  <c r="U847" i="33" s="1"/>
  <c r="S847" i="33"/>
  <c r="G847" i="33"/>
  <c r="F847" i="33"/>
  <c r="V846" i="33"/>
  <c r="T846" i="33"/>
  <c r="U846" i="33" s="1"/>
  <c r="X846" i="33" s="1"/>
  <c r="Z846" i="23" s="1"/>
  <c r="S846" i="33"/>
  <c r="G846" i="33"/>
  <c r="F846" i="33"/>
  <c r="V845" i="33"/>
  <c r="T845" i="33"/>
  <c r="U845" i="33" s="1"/>
  <c r="S845" i="33"/>
  <c r="G845" i="33"/>
  <c r="F845" i="33"/>
  <c r="V844" i="33"/>
  <c r="T844" i="33"/>
  <c r="U844" i="33" s="1"/>
  <c r="S844" i="33"/>
  <c r="G844" i="33"/>
  <c r="F844" i="33"/>
  <c r="V843" i="33"/>
  <c r="U843" i="33"/>
  <c r="X843" i="33" s="1"/>
  <c r="Z843" i="23" s="1"/>
  <c r="T843" i="33"/>
  <c r="S843" i="33"/>
  <c r="G843" i="33"/>
  <c r="F843" i="33"/>
  <c r="X842" i="33"/>
  <c r="Z842" i="23" s="1"/>
  <c r="V842" i="33"/>
  <c r="U842" i="33"/>
  <c r="T842" i="33"/>
  <c r="S842" i="33"/>
  <c r="G842" i="33"/>
  <c r="F842" i="33"/>
  <c r="V841" i="33"/>
  <c r="T841" i="33"/>
  <c r="U841" i="33" s="1"/>
  <c r="S841" i="33"/>
  <c r="G841" i="33"/>
  <c r="F841" i="33"/>
  <c r="P840" i="33"/>
  <c r="P862" i="33" s="1"/>
  <c r="N840" i="33"/>
  <c r="I840" i="33"/>
  <c r="V839" i="33"/>
  <c r="U839" i="33"/>
  <c r="T839" i="33"/>
  <c r="S839" i="33"/>
  <c r="G839" i="33"/>
  <c r="F839" i="33"/>
  <c r="V838" i="33"/>
  <c r="T838" i="33"/>
  <c r="U838" i="33" s="1"/>
  <c r="W838" i="33" s="1"/>
  <c r="S838" i="33"/>
  <c r="G838" i="33"/>
  <c r="F838" i="33"/>
  <c r="V837" i="33"/>
  <c r="U837" i="33"/>
  <c r="Y837" i="33" s="1"/>
  <c r="AA837" i="23" s="1"/>
  <c r="T837" i="33"/>
  <c r="S837" i="33"/>
  <c r="G837" i="33"/>
  <c r="F837" i="33"/>
  <c r="X836" i="33"/>
  <c r="Z836" i="23" s="1"/>
  <c r="W836" i="33"/>
  <c r="V836" i="33"/>
  <c r="T836" i="33"/>
  <c r="U836" i="33" s="1"/>
  <c r="Y836" i="33" s="1"/>
  <c r="AA836" i="23" s="1"/>
  <c r="S836" i="33"/>
  <c r="G836" i="33"/>
  <c r="F836" i="33"/>
  <c r="V835" i="33"/>
  <c r="U835" i="33"/>
  <c r="Y835" i="33" s="1"/>
  <c r="AA835" i="23" s="1"/>
  <c r="T835" i="33"/>
  <c r="S835" i="33"/>
  <c r="G835" i="33"/>
  <c r="F835" i="33"/>
  <c r="W834" i="33"/>
  <c r="V834" i="33"/>
  <c r="T834" i="33"/>
  <c r="U834" i="33" s="1"/>
  <c r="S834" i="33"/>
  <c r="G834" i="33"/>
  <c r="F834" i="33"/>
  <c r="V833" i="33"/>
  <c r="U833" i="33"/>
  <c r="T833" i="33"/>
  <c r="S833" i="33"/>
  <c r="G833" i="33"/>
  <c r="F833" i="33"/>
  <c r="V832" i="33"/>
  <c r="T832" i="33"/>
  <c r="U832" i="33" s="1"/>
  <c r="X832" i="33" s="1"/>
  <c r="Z832" i="23" s="1"/>
  <c r="S832" i="33"/>
  <c r="G832" i="33"/>
  <c r="F832" i="33"/>
  <c r="V831" i="33"/>
  <c r="U831" i="33"/>
  <c r="T831" i="33"/>
  <c r="S831" i="33"/>
  <c r="G831" i="33"/>
  <c r="F831" i="33"/>
  <c r="W830" i="33"/>
  <c r="V830" i="33"/>
  <c r="T830" i="33"/>
  <c r="U830" i="33" s="1"/>
  <c r="S830" i="33"/>
  <c r="G830" i="33"/>
  <c r="F830" i="33"/>
  <c r="Y829" i="33"/>
  <c r="AA829" i="23" s="1"/>
  <c r="V829" i="33"/>
  <c r="U829" i="33"/>
  <c r="T829" i="33"/>
  <c r="S829" i="33"/>
  <c r="G829" i="33"/>
  <c r="F829" i="33"/>
  <c r="X828" i="33"/>
  <c r="Z828" i="23" s="1"/>
  <c r="W828" i="33"/>
  <c r="V828" i="33"/>
  <c r="T828" i="33"/>
  <c r="U828" i="33" s="1"/>
  <c r="Y828" i="33" s="1"/>
  <c r="AA828" i="23" s="1"/>
  <c r="S828" i="33"/>
  <c r="G828" i="33"/>
  <c r="F828" i="33"/>
  <c r="V827" i="33"/>
  <c r="T827" i="33"/>
  <c r="U827" i="33" s="1"/>
  <c r="Y827" i="33" s="1"/>
  <c r="AA827" i="23" s="1"/>
  <c r="S827" i="33"/>
  <c r="G827" i="33"/>
  <c r="F827" i="33"/>
  <c r="W826" i="33"/>
  <c r="V826" i="33"/>
  <c r="T826" i="33"/>
  <c r="U826" i="33" s="1"/>
  <c r="S826" i="33"/>
  <c r="G826" i="33"/>
  <c r="F826" i="33"/>
  <c r="V825" i="33"/>
  <c r="T825" i="33"/>
  <c r="U825" i="33" s="1"/>
  <c r="S825" i="33"/>
  <c r="G825" i="33"/>
  <c r="F825" i="33"/>
  <c r="V824" i="33"/>
  <c r="T824" i="33"/>
  <c r="U824" i="33" s="1"/>
  <c r="X824" i="33" s="1"/>
  <c r="Z824" i="23" s="1"/>
  <c r="S824" i="33"/>
  <c r="G824" i="33"/>
  <c r="F824" i="33"/>
  <c r="V823" i="33"/>
  <c r="U823" i="33"/>
  <c r="T823" i="33"/>
  <c r="S823" i="33"/>
  <c r="G823" i="33"/>
  <c r="F823" i="33"/>
  <c r="W822" i="33"/>
  <c r="V822" i="33"/>
  <c r="T822" i="33"/>
  <c r="U822" i="33" s="1"/>
  <c r="S822" i="33"/>
  <c r="G822" i="33"/>
  <c r="F822" i="33"/>
  <c r="V821" i="33"/>
  <c r="T821" i="33"/>
  <c r="U821" i="33" s="1"/>
  <c r="Y821" i="33" s="1"/>
  <c r="AA821" i="23" s="1"/>
  <c r="S821" i="33"/>
  <c r="G821" i="33"/>
  <c r="F821" i="33"/>
  <c r="V820" i="33"/>
  <c r="T820" i="33"/>
  <c r="U820" i="33" s="1"/>
  <c r="Y820" i="33" s="1"/>
  <c r="AA820" i="23" s="1"/>
  <c r="S820" i="33"/>
  <c r="G820" i="33"/>
  <c r="F820" i="33"/>
  <c r="P818" i="33"/>
  <c r="N818" i="33"/>
  <c r="I818" i="33"/>
  <c r="V817" i="33"/>
  <c r="T817" i="33"/>
  <c r="U817" i="33" s="1"/>
  <c r="X817" i="33" s="1"/>
  <c r="Z817" i="23" s="1"/>
  <c r="S817" i="33"/>
  <c r="G817" i="33"/>
  <c r="F817" i="33"/>
  <c r="V816" i="33"/>
  <c r="T816" i="33"/>
  <c r="U816" i="33" s="1"/>
  <c r="S816" i="33"/>
  <c r="G816" i="33"/>
  <c r="F816" i="33"/>
  <c r="V815" i="33"/>
  <c r="T815" i="33"/>
  <c r="U815" i="33" s="1"/>
  <c r="X815" i="33" s="1"/>
  <c r="Z815" i="23" s="1"/>
  <c r="S815" i="33"/>
  <c r="G815" i="33"/>
  <c r="F815" i="33"/>
  <c r="V814" i="33"/>
  <c r="U814" i="33"/>
  <c r="X814" i="33" s="1"/>
  <c r="Z814" i="23" s="1"/>
  <c r="T814" i="33"/>
  <c r="S814" i="33"/>
  <c r="G814" i="33"/>
  <c r="F814" i="33"/>
  <c r="V813" i="33"/>
  <c r="U813" i="33"/>
  <c r="X813" i="33" s="1"/>
  <c r="Z813" i="23" s="1"/>
  <c r="T813" i="33"/>
  <c r="S813" i="33"/>
  <c r="G813" i="33"/>
  <c r="F813" i="33"/>
  <c r="W812" i="33"/>
  <c r="V812" i="33"/>
  <c r="U812" i="33"/>
  <c r="X812" i="33" s="1"/>
  <c r="Z812" i="23" s="1"/>
  <c r="T812" i="33"/>
  <c r="S812" i="33"/>
  <c r="G812" i="33"/>
  <c r="F812" i="33"/>
  <c r="V811" i="33"/>
  <c r="U811" i="33"/>
  <c r="X811" i="33" s="1"/>
  <c r="Z811" i="23" s="1"/>
  <c r="T811" i="33"/>
  <c r="S811" i="33"/>
  <c r="G811" i="33"/>
  <c r="F811" i="33"/>
  <c r="V810" i="33"/>
  <c r="T810" i="33"/>
  <c r="U810" i="33" s="1"/>
  <c r="S810" i="33"/>
  <c r="G810" i="33"/>
  <c r="F810" i="33"/>
  <c r="V809" i="33"/>
  <c r="T809" i="33"/>
  <c r="U809" i="33" s="1"/>
  <c r="X809" i="33" s="1"/>
  <c r="Z809" i="23" s="1"/>
  <c r="S809" i="33"/>
  <c r="G809" i="33"/>
  <c r="F809" i="33"/>
  <c r="V808" i="33"/>
  <c r="T808" i="33"/>
  <c r="U808" i="33" s="1"/>
  <c r="S808" i="33"/>
  <c r="G808" i="33"/>
  <c r="F808" i="33"/>
  <c r="V807" i="33"/>
  <c r="T807" i="33"/>
  <c r="U807" i="33" s="1"/>
  <c r="X807" i="33" s="1"/>
  <c r="Z807" i="23" s="1"/>
  <c r="S807" i="33"/>
  <c r="G807" i="33"/>
  <c r="F807" i="33"/>
  <c r="V806" i="33"/>
  <c r="U806" i="33"/>
  <c r="X806" i="33" s="1"/>
  <c r="Z806" i="23" s="1"/>
  <c r="T806" i="33"/>
  <c r="S806" i="33"/>
  <c r="G806" i="33"/>
  <c r="F806" i="33"/>
  <c r="V805" i="33"/>
  <c r="U805" i="33"/>
  <c r="X805" i="33" s="1"/>
  <c r="Z805" i="23" s="1"/>
  <c r="T805" i="33"/>
  <c r="S805" i="33"/>
  <c r="G805" i="33"/>
  <c r="F805" i="33"/>
  <c r="W804" i="33"/>
  <c r="V804" i="33"/>
  <c r="U804" i="33"/>
  <c r="X804" i="33" s="1"/>
  <c r="Z804" i="23" s="1"/>
  <c r="T804" i="33"/>
  <c r="S804" i="33"/>
  <c r="G804" i="33"/>
  <c r="F804" i="33"/>
  <c r="V803" i="33"/>
  <c r="U803" i="33"/>
  <c r="X803" i="33" s="1"/>
  <c r="Z803" i="23" s="1"/>
  <c r="T803" i="33"/>
  <c r="S803" i="33"/>
  <c r="G803" i="33"/>
  <c r="F803" i="33"/>
  <c r="V802" i="33"/>
  <c r="T802" i="33"/>
  <c r="U802" i="33" s="1"/>
  <c r="S802" i="33"/>
  <c r="G802" i="33"/>
  <c r="F802" i="33"/>
  <c r="V801" i="33"/>
  <c r="T801" i="33"/>
  <c r="U801" i="33" s="1"/>
  <c r="X801" i="33" s="1"/>
  <c r="Z801" i="23" s="1"/>
  <c r="S801" i="33"/>
  <c r="G801" i="33"/>
  <c r="F801" i="33"/>
  <c r="V800" i="33"/>
  <c r="T800" i="33"/>
  <c r="U800" i="33" s="1"/>
  <c r="S800" i="33"/>
  <c r="G800" i="33"/>
  <c r="F800" i="33"/>
  <c r="V799" i="33"/>
  <c r="T799" i="33"/>
  <c r="U799" i="33" s="1"/>
  <c r="X799" i="33" s="1"/>
  <c r="Z799" i="23" s="1"/>
  <c r="S799" i="33"/>
  <c r="G799" i="33"/>
  <c r="F799" i="33"/>
  <c r="V798" i="33"/>
  <c r="V818" i="33" s="1"/>
  <c r="U798" i="33"/>
  <c r="X798" i="33" s="1"/>
  <c r="Z798" i="23" s="1"/>
  <c r="T798" i="33"/>
  <c r="S798" i="33"/>
  <c r="G798" i="33"/>
  <c r="F798" i="33"/>
  <c r="P797" i="33"/>
  <c r="P819" i="33" s="1"/>
  <c r="N797" i="33"/>
  <c r="I797" i="33"/>
  <c r="V796" i="33"/>
  <c r="T796" i="33"/>
  <c r="U796" i="33" s="1"/>
  <c r="Y796" i="33" s="1"/>
  <c r="AA796" i="23" s="1"/>
  <c r="S796" i="33"/>
  <c r="G796" i="33"/>
  <c r="F796" i="33"/>
  <c r="X795" i="33"/>
  <c r="Z795" i="23" s="1"/>
  <c r="V795" i="33"/>
  <c r="T795" i="33"/>
  <c r="U795" i="33" s="1"/>
  <c r="Y795" i="33" s="1"/>
  <c r="AA795" i="23" s="1"/>
  <c r="S795" i="33"/>
  <c r="G795" i="33"/>
  <c r="F795" i="33"/>
  <c r="V794" i="33"/>
  <c r="T794" i="33"/>
  <c r="U794" i="33" s="1"/>
  <c r="Y794" i="33" s="1"/>
  <c r="AA794" i="23" s="1"/>
  <c r="S794" i="33"/>
  <c r="G794" i="33"/>
  <c r="F794" i="33"/>
  <c r="V793" i="33"/>
  <c r="T793" i="33"/>
  <c r="U793" i="33" s="1"/>
  <c r="Y793" i="33" s="1"/>
  <c r="AA793" i="23" s="1"/>
  <c r="S793" i="33"/>
  <c r="G793" i="33"/>
  <c r="F793" i="33"/>
  <c r="V792" i="33"/>
  <c r="T792" i="33"/>
  <c r="U792" i="33" s="1"/>
  <c r="Y792" i="33" s="1"/>
  <c r="AA792" i="23" s="1"/>
  <c r="S792" i="33"/>
  <c r="G792" i="33"/>
  <c r="F792" i="33"/>
  <c r="V791" i="33"/>
  <c r="T791" i="33"/>
  <c r="U791" i="33" s="1"/>
  <c r="W791" i="33" s="1"/>
  <c r="S791" i="33"/>
  <c r="G791" i="33"/>
  <c r="F791" i="33"/>
  <c r="V790" i="33"/>
  <c r="T790" i="33"/>
  <c r="U790" i="33" s="1"/>
  <c r="S790" i="33"/>
  <c r="G790" i="33"/>
  <c r="F790" i="33"/>
  <c r="V789" i="33"/>
  <c r="T789" i="33"/>
  <c r="U789" i="33" s="1"/>
  <c r="X789" i="33" s="1"/>
  <c r="Z789" i="23" s="1"/>
  <c r="S789" i="33"/>
  <c r="G789" i="33"/>
  <c r="F789" i="33"/>
  <c r="V788" i="33"/>
  <c r="T788" i="33"/>
  <c r="U788" i="33" s="1"/>
  <c r="Y788" i="33" s="1"/>
  <c r="AA788" i="23" s="1"/>
  <c r="S788" i="33"/>
  <c r="G788" i="33"/>
  <c r="F788" i="33"/>
  <c r="V787" i="33"/>
  <c r="T787" i="33"/>
  <c r="U787" i="33" s="1"/>
  <c r="Y787" i="33" s="1"/>
  <c r="AA787" i="23" s="1"/>
  <c r="S787" i="33"/>
  <c r="G787" i="33"/>
  <c r="F787" i="33"/>
  <c r="V786" i="33"/>
  <c r="T786" i="33"/>
  <c r="U786" i="33" s="1"/>
  <c r="Y786" i="33" s="1"/>
  <c r="AA786" i="23" s="1"/>
  <c r="S786" i="33"/>
  <c r="G786" i="33"/>
  <c r="F786" i="33"/>
  <c r="V785" i="33"/>
  <c r="T785" i="33"/>
  <c r="U785" i="33" s="1"/>
  <c r="Y785" i="33" s="1"/>
  <c r="AA785" i="23" s="1"/>
  <c r="S785" i="33"/>
  <c r="G785" i="33"/>
  <c r="F785" i="33"/>
  <c r="V784" i="33"/>
  <c r="U784" i="33"/>
  <c r="T784" i="33"/>
  <c r="S784" i="33"/>
  <c r="G784" i="33"/>
  <c r="F784" i="33"/>
  <c r="V783" i="33"/>
  <c r="T783" i="33"/>
  <c r="U783" i="33" s="1"/>
  <c r="W783" i="33" s="1"/>
  <c r="S783" i="33"/>
  <c r="G783" i="33"/>
  <c r="F783" i="33"/>
  <c r="V782" i="33"/>
  <c r="T782" i="33"/>
  <c r="U782" i="33" s="1"/>
  <c r="S782" i="33"/>
  <c r="G782" i="33"/>
  <c r="F782" i="33"/>
  <c r="V781" i="33"/>
  <c r="T781" i="33"/>
  <c r="U781" i="33" s="1"/>
  <c r="X781" i="33" s="1"/>
  <c r="Z781" i="23" s="1"/>
  <c r="S781" i="33"/>
  <c r="G781" i="33"/>
  <c r="F781" i="33"/>
  <c r="V780" i="33"/>
  <c r="T780" i="33"/>
  <c r="U780" i="33" s="1"/>
  <c r="Y780" i="33" s="1"/>
  <c r="AA780" i="23" s="1"/>
  <c r="S780" i="33"/>
  <c r="G780" i="33"/>
  <c r="F780" i="33"/>
  <c r="V779" i="33"/>
  <c r="T779" i="33"/>
  <c r="U779" i="33" s="1"/>
  <c r="Y779" i="33" s="1"/>
  <c r="AA779" i="23" s="1"/>
  <c r="S779" i="33"/>
  <c r="G779" i="33"/>
  <c r="F779" i="33"/>
  <c r="V778" i="33"/>
  <c r="U778" i="33"/>
  <c r="Y778" i="33" s="1"/>
  <c r="AA778" i="23" s="1"/>
  <c r="T778" i="33"/>
  <c r="S778" i="33"/>
  <c r="G778" i="33"/>
  <c r="F778" i="33"/>
  <c r="W777" i="33"/>
  <c r="V777" i="33"/>
  <c r="T777" i="33"/>
  <c r="U777" i="33" s="1"/>
  <c r="Y777" i="33" s="1"/>
  <c r="AA777" i="23" s="1"/>
  <c r="S777" i="33"/>
  <c r="G777" i="33"/>
  <c r="F777" i="33"/>
  <c r="P775" i="33"/>
  <c r="N775" i="33"/>
  <c r="I775" i="33"/>
  <c r="I776" i="33" s="1"/>
  <c r="V774" i="33"/>
  <c r="U774" i="33"/>
  <c r="X774" i="33" s="1"/>
  <c r="Z774" i="23" s="1"/>
  <c r="T774" i="33"/>
  <c r="S774" i="33"/>
  <c r="G774" i="33"/>
  <c r="F774" i="33"/>
  <c r="V773" i="33"/>
  <c r="U773" i="33"/>
  <c r="X773" i="33" s="1"/>
  <c r="Z773" i="23" s="1"/>
  <c r="T773" i="33"/>
  <c r="S773" i="33"/>
  <c r="G773" i="33"/>
  <c r="F773" i="33"/>
  <c r="V772" i="33"/>
  <c r="U772" i="33"/>
  <c r="T772" i="33"/>
  <c r="S772" i="33"/>
  <c r="G772" i="33"/>
  <c r="F772" i="33"/>
  <c r="W771" i="33"/>
  <c r="V771" i="33"/>
  <c r="U771" i="33"/>
  <c r="X771" i="33" s="1"/>
  <c r="Z771" i="23" s="1"/>
  <c r="T771" i="33"/>
  <c r="S771" i="33"/>
  <c r="G771" i="33"/>
  <c r="F771" i="33"/>
  <c r="V770" i="33"/>
  <c r="T770" i="33"/>
  <c r="U770" i="33" s="1"/>
  <c r="X770" i="33" s="1"/>
  <c r="Z770" i="23" s="1"/>
  <c r="S770" i="33"/>
  <c r="G770" i="33"/>
  <c r="F770" i="33"/>
  <c r="V769" i="33"/>
  <c r="T769" i="33"/>
  <c r="U769" i="33" s="1"/>
  <c r="S769" i="33"/>
  <c r="G769" i="33"/>
  <c r="F769" i="33"/>
  <c r="V768" i="33"/>
  <c r="T768" i="33"/>
  <c r="U768" i="33" s="1"/>
  <c r="S768" i="33"/>
  <c r="G768" i="33"/>
  <c r="F768" i="33"/>
  <c r="V767" i="33"/>
  <c r="T767" i="33"/>
  <c r="U767" i="33" s="1"/>
  <c r="S767" i="33"/>
  <c r="G767" i="33"/>
  <c r="F767" i="33"/>
  <c r="V766" i="33"/>
  <c r="U766" i="33"/>
  <c r="X766" i="33" s="1"/>
  <c r="Z766" i="23" s="1"/>
  <c r="T766" i="33"/>
  <c r="S766" i="33"/>
  <c r="G766" i="33"/>
  <c r="F766" i="33"/>
  <c r="V765" i="33"/>
  <c r="U765" i="33"/>
  <c r="X765" i="33" s="1"/>
  <c r="Z765" i="23" s="1"/>
  <c r="T765" i="33"/>
  <c r="S765" i="33"/>
  <c r="G765" i="33"/>
  <c r="F765" i="33"/>
  <c r="V764" i="33"/>
  <c r="U764" i="33"/>
  <c r="T764" i="33"/>
  <c r="S764" i="33"/>
  <c r="G764" i="33"/>
  <c r="F764" i="33"/>
  <c r="W763" i="33"/>
  <c r="V763" i="33"/>
  <c r="U763" i="33"/>
  <c r="X763" i="33" s="1"/>
  <c r="Z763" i="23" s="1"/>
  <c r="T763" i="33"/>
  <c r="S763" i="33"/>
  <c r="G763" i="33"/>
  <c r="F763" i="33"/>
  <c r="V762" i="33"/>
  <c r="T762" i="33"/>
  <c r="U762" i="33" s="1"/>
  <c r="X762" i="33" s="1"/>
  <c r="Z762" i="23" s="1"/>
  <c r="S762" i="33"/>
  <c r="G762" i="33"/>
  <c r="F762" i="33"/>
  <c r="V761" i="33"/>
  <c r="T761" i="33"/>
  <c r="U761" i="33" s="1"/>
  <c r="S761" i="33"/>
  <c r="G761" i="33"/>
  <c r="F761" i="33"/>
  <c r="V760" i="33"/>
  <c r="T760" i="33"/>
  <c r="U760" i="33" s="1"/>
  <c r="S760" i="33"/>
  <c r="G760" i="33"/>
  <c r="F760" i="33"/>
  <c r="V759" i="33"/>
  <c r="T759" i="33"/>
  <c r="U759" i="33" s="1"/>
  <c r="S759" i="33"/>
  <c r="G759" i="33"/>
  <c r="F759" i="33"/>
  <c r="V758" i="33"/>
  <c r="U758" i="33"/>
  <c r="X758" i="33" s="1"/>
  <c r="Z758" i="23" s="1"/>
  <c r="T758" i="33"/>
  <c r="S758" i="33"/>
  <c r="G758" i="33"/>
  <c r="F758" i="33"/>
  <c r="V757" i="33"/>
  <c r="U757" i="33"/>
  <c r="X757" i="33" s="1"/>
  <c r="Z757" i="23" s="1"/>
  <c r="T757" i="33"/>
  <c r="S757" i="33"/>
  <c r="G757" i="33"/>
  <c r="F757" i="33"/>
  <c r="V756" i="33"/>
  <c r="U756" i="33"/>
  <c r="T756" i="33"/>
  <c r="S756" i="33"/>
  <c r="G756" i="33"/>
  <c r="F756" i="33"/>
  <c r="W755" i="33"/>
  <c r="V755" i="33"/>
  <c r="U755" i="33"/>
  <c r="X755" i="33" s="1"/>
  <c r="Z755" i="23" s="1"/>
  <c r="T755" i="33"/>
  <c r="S755" i="33"/>
  <c r="G755" i="33"/>
  <c r="F755" i="33"/>
  <c r="P754" i="33"/>
  <c r="P776" i="33" s="1"/>
  <c r="N754" i="33"/>
  <c r="I754" i="33"/>
  <c r="V753" i="33"/>
  <c r="U753" i="33"/>
  <c r="Y753" i="33" s="1"/>
  <c r="AA753" i="23" s="1"/>
  <c r="T753" i="33"/>
  <c r="S753" i="33"/>
  <c r="G753" i="33"/>
  <c r="F753" i="33"/>
  <c r="V752" i="33"/>
  <c r="T752" i="33"/>
  <c r="U752" i="33" s="1"/>
  <c r="W752" i="33" s="1"/>
  <c r="S752" i="33"/>
  <c r="G752" i="33"/>
  <c r="F752" i="33"/>
  <c r="V751" i="33"/>
  <c r="U751" i="33"/>
  <c r="Y751" i="33" s="1"/>
  <c r="AA751" i="23" s="1"/>
  <c r="T751" i="33"/>
  <c r="S751" i="33"/>
  <c r="G751" i="33"/>
  <c r="F751" i="33"/>
  <c r="W750" i="33"/>
  <c r="V750" i="33"/>
  <c r="T750" i="33"/>
  <c r="U750" i="33" s="1"/>
  <c r="Y750" i="33" s="1"/>
  <c r="AA750" i="23" s="1"/>
  <c r="S750" i="33"/>
  <c r="G750" i="33"/>
  <c r="F750" i="33"/>
  <c r="Y749" i="33"/>
  <c r="AA749" i="23" s="1"/>
  <c r="V749" i="33"/>
  <c r="U749" i="33"/>
  <c r="T749" i="33"/>
  <c r="S749" i="33"/>
  <c r="G749" i="33"/>
  <c r="F749" i="33"/>
  <c r="V748" i="33"/>
  <c r="T748" i="33"/>
  <c r="U748" i="33" s="1"/>
  <c r="W748" i="33" s="1"/>
  <c r="S748" i="33"/>
  <c r="G748" i="33"/>
  <c r="F748" i="33"/>
  <c r="V747" i="33"/>
  <c r="U747" i="33"/>
  <c r="T747" i="33"/>
  <c r="S747" i="33"/>
  <c r="G747" i="33"/>
  <c r="F747" i="33"/>
  <c r="X746" i="33"/>
  <c r="Z746" i="23" s="1"/>
  <c r="V746" i="33"/>
  <c r="T746" i="33"/>
  <c r="U746" i="33" s="1"/>
  <c r="S746" i="33"/>
  <c r="G746" i="33"/>
  <c r="F746" i="33"/>
  <c r="V745" i="33"/>
  <c r="U745" i="33"/>
  <c r="T745" i="33"/>
  <c r="S745" i="33"/>
  <c r="G745" i="33"/>
  <c r="F745" i="33"/>
  <c r="W744" i="33"/>
  <c r="V744" i="33"/>
  <c r="T744" i="33"/>
  <c r="U744" i="33" s="1"/>
  <c r="S744" i="33"/>
  <c r="G744" i="33"/>
  <c r="F744" i="33"/>
  <c r="Y743" i="33"/>
  <c r="AA743" i="23" s="1"/>
  <c r="V743" i="33"/>
  <c r="U743" i="33"/>
  <c r="T743" i="33"/>
  <c r="S743" i="33"/>
  <c r="G743" i="33"/>
  <c r="F743" i="33"/>
  <c r="X742" i="33"/>
  <c r="Z742" i="23" s="1"/>
  <c r="W742" i="33"/>
  <c r="V742" i="33"/>
  <c r="T742" i="33"/>
  <c r="U742" i="33" s="1"/>
  <c r="Y742" i="33" s="1"/>
  <c r="AA742" i="23" s="1"/>
  <c r="S742" i="33"/>
  <c r="G742" i="33"/>
  <c r="F742" i="33"/>
  <c r="V741" i="33"/>
  <c r="T741" i="33"/>
  <c r="U741" i="33" s="1"/>
  <c r="Y741" i="33" s="1"/>
  <c r="AA741" i="23" s="1"/>
  <c r="S741" i="33"/>
  <c r="G741" i="33"/>
  <c r="F741" i="33"/>
  <c r="V740" i="33"/>
  <c r="T740" i="33"/>
  <c r="U740" i="33" s="1"/>
  <c r="W740" i="33" s="1"/>
  <c r="S740" i="33"/>
  <c r="G740" i="33"/>
  <c r="F740" i="33"/>
  <c r="V739" i="33"/>
  <c r="T739" i="33"/>
  <c r="U739" i="33" s="1"/>
  <c r="S739" i="33"/>
  <c r="G739" i="33"/>
  <c r="F739" i="33"/>
  <c r="V738" i="33"/>
  <c r="T738" i="33"/>
  <c r="U738" i="33" s="1"/>
  <c r="X738" i="33" s="1"/>
  <c r="Z738" i="23" s="1"/>
  <c r="S738" i="33"/>
  <c r="G738" i="33"/>
  <c r="F738" i="33"/>
  <c r="V737" i="33"/>
  <c r="T737" i="33"/>
  <c r="U737" i="33" s="1"/>
  <c r="Y737" i="33" s="1"/>
  <c r="AA737" i="23" s="1"/>
  <c r="S737" i="33"/>
  <c r="G737" i="33"/>
  <c r="F737" i="33"/>
  <c r="V736" i="33"/>
  <c r="T736" i="33"/>
  <c r="U736" i="33" s="1"/>
  <c r="W736" i="33" s="1"/>
  <c r="S736" i="33"/>
  <c r="G736" i="33"/>
  <c r="F736" i="33"/>
  <c r="V735" i="33"/>
  <c r="T735" i="33"/>
  <c r="U735" i="33" s="1"/>
  <c r="Y735" i="33" s="1"/>
  <c r="AA735" i="23" s="1"/>
  <c r="S735" i="33"/>
  <c r="G735" i="33"/>
  <c r="F735" i="33"/>
  <c r="V734" i="33"/>
  <c r="T734" i="33"/>
  <c r="U734" i="33" s="1"/>
  <c r="Y734" i="33" s="1"/>
  <c r="AA734" i="23" s="1"/>
  <c r="S734" i="33"/>
  <c r="G734" i="33"/>
  <c r="F734" i="33"/>
  <c r="P732" i="33"/>
  <c r="N732" i="33"/>
  <c r="I732" i="33"/>
  <c r="V731" i="33"/>
  <c r="T731" i="33"/>
  <c r="U731" i="33" s="1"/>
  <c r="X731" i="33" s="1"/>
  <c r="Z731" i="23" s="1"/>
  <c r="S731" i="33"/>
  <c r="G731" i="33"/>
  <c r="F731" i="33"/>
  <c r="V730" i="33"/>
  <c r="T730" i="33"/>
  <c r="U730" i="33" s="1"/>
  <c r="S730" i="33"/>
  <c r="G730" i="33"/>
  <c r="F730" i="33"/>
  <c r="V729" i="33"/>
  <c r="T729" i="33"/>
  <c r="U729" i="33" s="1"/>
  <c r="X729" i="33" s="1"/>
  <c r="Z729" i="23" s="1"/>
  <c r="S729" i="33"/>
  <c r="G729" i="33"/>
  <c r="F729" i="33"/>
  <c r="V728" i="33"/>
  <c r="U728" i="33"/>
  <c r="X728" i="33" s="1"/>
  <c r="Z728" i="23" s="1"/>
  <c r="T728" i="33"/>
  <c r="S728" i="33"/>
  <c r="G728" i="33"/>
  <c r="F728" i="33"/>
  <c r="V727" i="33"/>
  <c r="U727" i="33"/>
  <c r="X727" i="33" s="1"/>
  <c r="Z727" i="23" s="1"/>
  <c r="T727" i="33"/>
  <c r="S727" i="33"/>
  <c r="G727" i="33"/>
  <c r="F727" i="33"/>
  <c r="V726" i="33"/>
  <c r="T726" i="33"/>
  <c r="U726" i="33" s="1"/>
  <c r="S726" i="33"/>
  <c r="G726" i="33"/>
  <c r="F726" i="33"/>
  <c r="V725" i="33"/>
  <c r="T725" i="33"/>
  <c r="U725" i="33" s="1"/>
  <c r="X725" i="33" s="1"/>
  <c r="Z725" i="23" s="1"/>
  <c r="S725" i="33"/>
  <c r="G725" i="33"/>
  <c r="F725" i="33"/>
  <c r="V724" i="33"/>
  <c r="T724" i="33"/>
  <c r="U724" i="33" s="1"/>
  <c r="S724" i="33"/>
  <c r="G724" i="33"/>
  <c r="F724" i="33"/>
  <c r="V723" i="33"/>
  <c r="T723" i="33"/>
  <c r="U723" i="33" s="1"/>
  <c r="W723" i="33" s="1"/>
  <c r="S723" i="33"/>
  <c r="G723" i="33"/>
  <c r="F723" i="33"/>
  <c r="V722" i="33"/>
  <c r="T722" i="33"/>
  <c r="U722" i="33" s="1"/>
  <c r="W722" i="33" s="1"/>
  <c r="S722" i="33"/>
  <c r="G722" i="33"/>
  <c r="F722" i="33"/>
  <c r="V721" i="33"/>
  <c r="T721" i="33"/>
  <c r="U721" i="33" s="1"/>
  <c r="X721" i="33" s="1"/>
  <c r="Z721" i="23" s="1"/>
  <c r="S721" i="33"/>
  <c r="G721" i="33"/>
  <c r="F721" i="33"/>
  <c r="V720" i="33"/>
  <c r="T720" i="33"/>
  <c r="U720" i="33" s="1"/>
  <c r="S720" i="33"/>
  <c r="G720" i="33"/>
  <c r="F720" i="33"/>
  <c r="V719" i="33"/>
  <c r="T719" i="33"/>
  <c r="U719" i="33" s="1"/>
  <c r="W719" i="33" s="1"/>
  <c r="S719" i="33"/>
  <c r="G719" i="33"/>
  <c r="F719" i="33"/>
  <c r="V718" i="33"/>
  <c r="T718" i="33"/>
  <c r="U718" i="33" s="1"/>
  <c r="W718" i="33" s="1"/>
  <c r="S718" i="33"/>
  <c r="G718" i="33"/>
  <c r="F718" i="33"/>
  <c r="V717" i="33"/>
  <c r="T717" i="33"/>
  <c r="U717" i="33" s="1"/>
  <c r="X717" i="33" s="1"/>
  <c r="Z717" i="23" s="1"/>
  <c r="S717" i="33"/>
  <c r="G717" i="33"/>
  <c r="F717" i="33"/>
  <c r="V716" i="33"/>
  <c r="T716" i="33"/>
  <c r="U716" i="33" s="1"/>
  <c r="S716" i="33"/>
  <c r="G716" i="33"/>
  <c r="F716" i="33"/>
  <c r="V715" i="33"/>
  <c r="T715" i="33"/>
  <c r="U715" i="33" s="1"/>
  <c r="X715" i="33" s="1"/>
  <c r="Z715" i="23" s="1"/>
  <c r="S715" i="33"/>
  <c r="G715" i="33"/>
  <c r="F715" i="33"/>
  <c r="V714" i="33"/>
  <c r="T714" i="33"/>
  <c r="U714" i="33" s="1"/>
  <c r="W714" i="33" s="1"/>
  <c r="S714" i="33"/>
  <c r="G714" i="33"/>
  <c r="F714" i="33"/>
  <c r="V713" i="33"/>
  <c r="T713" i="33"/>
  <c r="U713" i="33" s="1"/>
  <c r="X713" i="33" s="1"/>
  <c r="Z713" i="23" s="1"/>
  <c r="S713" i="33"/>
  <c r="G713" i="33"/>
  <c r="F713" i="33"/>
  <c r="V712" i="33"/>
  <c r="V732" i="33" s="1"/>
  <c r="T712" i="33"/>
  <c r="U712" i="33" s="1"/>
  <c r="S712" i="33"/>
  <c r="G712" i="33"/>
  <c r="F712" i="33"/>
  <c r="P711" i="33"/>
  <c r="P733" i="33" s="1"/>
  <c r="N711" i="33"/>
  <c r="N733" i="33" s="1"/>
  <c r="I711" i="33"/>
  <c r="V710" i="33"/>
  <c r="T710" i="33"/>
  <c r="U710" i="33" s="1"/>
  <c r="X710" i="33" s="1"/>
  <c r="Z710" i="23" s="1"/>
  <c r="S710" i="33"/>
  <c r="G710" i="33"/>
  <c r="F710" i="33"/>
  <c r="X709" i="33"/>
  <c r="Z709" i="23" s="1"/>
  <c r="V709" i="33"/>
  <c r="T709" i="33"/>
  <c r="U709" i="33" s="1"/>
  <c r="Y709" i="33" s="1"/>
  <c r="AA709" i="23" s="1"/>
  <c r="S709" i="33"/>
  <c r="G709" i="33"/>
  <c r="F709" i="33"/>
  <c r="Y708" i="33"/>
  <c r="AA708" i="23" s="1"/>
  <c r="V708" i="33"/>
  <c r="T708" i="33"/>
  <c r="U708" i="33" s="1"/>
  <c r="S708" i="33"/>
  <c r="G708" i="33"/>
  <c r="F708" i="33"/>
  <c r="V707" i="33"/>
  <c r="T707" i="33"/>
  <c r="U707" i="33" s="1"/>
  <c r="W707" i="33" s="1"/>
  <c r="S707" i="33"/>
  <c r="G707" i="33"/>
  <c r="F707" i="33"/>
  <c r="V706" i="33"/>
  <c r="T706" i="33"/>
  <c r="U706" i="33" s="1"/>
  <c r="S706" i="33"/>
  <c r="G706" i="33"/>
  <c r="F706" i="33"/>
  <c r="X705" i="33"/>
  <c r="Z705" i="23" s="1"/>
  <c r="V705" i="33"/>
  <c r="T705" i="33"/>
  <c r="U705" i="33" s="1"/>
  <c r="S705" i="33"/>
  <c r="G705" i="33"/>
  <c r="F705" i="33"/>
  <c r="X704" i="33"/>
  <c r="Z704" i="23" s="1"/>
  <c r="V704" i="33"/>
  <c r="T704" i="33"/>
  <c r="U704" i="33" s="1"/>
  <c r="S704" i="33"/>
  <c r="G704" i="33"/>
  <c r="F704" i="33"/>
  <c r="V703" i="33"/>
  <c r="T703" i="33"/>
  <c r="U703" i="33" s="1"/>
  <c r="X703" i="33" s="1"/>
  <c r="Z703" i="23" s="1"/>
  <c r="S703" i="33"/>
  <c r="G703" i="33"/>
  <c r="F703" i="33"/>
  <c r="V702" i="33"/>
  <c r="T702" i="33"/>
  <c r="U702" i="33" s="1"/>
  <c r="S702" i="33"/>
  <c r="G702" i="33"/>
  <c r="F702" i="33"/>
  <c r="V701" i="33"/>
  <c r="T701" i="33"/>
  <c r="U701" i="33" s="1"/>
  <c r="X701" i="33" s="1"/>
  <c r="Z701" i="23" s="1"/>
  <c r="S701" i="33"/>
  <c r="G701" i="33"/>
  <c r="F701" i="33"/>
  <c r="V700" i="33"/>
  <c r="T700" i="33"/>
  <c r="U700" i="33" s="1"/>
  <c r="X700" i="33" s="1"/>
  <c r="Z700" i="23" s="1"/>
  <c r="S700" i="33"/>
  <c r="G700" i="33"/>
  <c r="F700" i="33"/>
  <c r="V699" i="33"/>
  <c r="T699" i="33"/>
  <c r="U699" i="33" s="1"/>
  <c r="X699" i="33" s="1"/>
  <c r="Z699" i="23" s="1"/>
  <c r="S699" i="33"/>
  <c r="G699" i="33"/>
  <c r="F699" i="33"/>
  <c r="V698" i="33"/>
  <c r="T698" i="33"/>
  <c r="U698" i="33" s="1"/>
  <c r="S698" i="33"/>
  <c r="G698" i="33"/>
  <c r="F698" i="33"/>
  <c r="X697" i="33"/>
  <c r="Z697" i="23" s="1"/>
  <c r="V697" i="33"/>
  <c r="T697" i="33"/>
  <c r="U697" i="33" s="1"/>
  <c r="S697" i="33"/>
  <c r="G697" i="33"/>
  <c r="F697" i="33"/>
  <c r="X696" i="33"/>
  <c r="Z696" i="23" s="1"/>
  <c r="V696" i="33"/>
  <c r="T696" i="33"/>
  <c r="U696" i="33" s="1"/>
  <c r="S696" i="33"/>
  <c r="G696" i="33"/>
  <c r="F696" i="33"/>
  <c r="V695" i="33"/>
  <c r="T695" i="33"/>
  <c r="U695" i="33" s="1"/>
  <c r="X695" i="33" s="1"/>
  <c r="Z695" i="23" s="1"/>
  <c r="S695" i="33"/>
  <c r="G695" i="33"/>
  <c r="F695" i="33"/>
  <c r="V694" i="33"/>
  <c r="T694" i="33"/>
  <c r="U694" i="33" s="1"/>
  <c r="S694" i="33"/>
  <c r="G694" i="33"/>
  <c r="F694" i="33"/>
  <c r="X693" i="33"/>
  <c r="Z693" i="23" s="1"/>
  <c r="V693" i="33"/>
  <c r="T693" i="33"/>
  <c r="U693" i="33" s="1"/>
  <c r="S693" i="33"/>
  <c r="G693" i="33"/>
  <c r="F693" i="33"/>
  <c r="X692" i="33"/>
  <c r="Z692" i="23" s="1"/>
  <c r="V692" i="33"/>
  <c r="T692" i="33"/>
  <c r="U692" i="33" s="1"/>
  <c r="S692" i="33"/>
  <c r="G692" i="33"/>
  <c r="F692" i="33"/>
  <c r="V691" i="33"/>
  <c r="T691" i="33"/>
  <c r="U691" i="33" s="1"/>
  <c r="X691" i="33" s="1"/>
  <c r="Z691" i="23" s="1"/>
  <c r="S691" i="33"/>
  <c r="G691" i="33"/>
  <c r="F691" i="33"/>
  <c r="I690" i="33"/>
  <c r="P689" i="33"/>
  <c r="N689" i="33"/>
  <c r="I689" i="33"/>
  <c r="V688" i="33"/>
  <c r="U688" i="33"/>
  <c r="X688" i="33" s="1"/>
  <c r="Z688" i="23" s="1"/>
  <c r="T688" i="33"/>
  <c r="S688" i="33"/>
  <c r="G688" i="33"/>
  <c r="F688" i="33"/>
  <c r="Y687" i="33"/>
  <c r="AA687" i="23" s="1"/>
  <c r="V687" i="33"/>
  <c r="U687" i="33"/>
  <c r="X687" i="33" s="1"/>
  <c r="Z687" i="23" s="1"/>
  <c r="T687" i="33"/>
  <c r="S687" i="33"/>
  <c r="G687" i="33"/>
  <c r="F687" i="33"/>
  <c r="V686" i="33"/>
  <c r="T686" i="33"/>
  <c r="U686" i="33" s="1"/>
  <c r="S686" i="33"/>
  <c r="G686" i="33"/>
  <c r="F686" i="33"/>
  <c r="V685" i="33"/>
  <c r="U685" i="33"/>
  <c r="X685" i="33" s="1"/>
  <c r="Z685" i="23" s="1"/>
  <c r="T685" i="33"/>
  <c r="S685" i="33"/>
  <c r="G685" i="33"/>
  <c r="F685" i="33"/>
  <c r="V684" i="33"/>
  <c r="T684" i="33"/>
  <c r="U684" i="33" s="1"/>
  <c r="S684" i="33"/>
  <c r="G684" i="33"/>
  <c r="F684" i="33"/>
  <c r="V683" i="33"/>
  <c r="T683" i="33"/>
  <c r="U683" i="33" s="1"/>
  <c r="S683" i="33"/>
  <c r="G683" i="33"/>
  <c r="F683" i="33"/>
  <c r="V682" i="33"/>
  <c r="U682" i="33"/>
  <c r="X682" i="33" s="1"/>
  <c r="Z682" i="23" s="1"/>
  <c r="T682" i="33"/>
  <c r="S682" i="33"/>
  <c r="G682" i="33"/>
  <c r="F682" i="33"/>
  <c r="Y681" i="33"/>
  <c r="AA681" i="23" s="1"/>
  <c r="V681" i="33"/>
  <c r="U681" i="33"/>
  <c r="X681" i="33" s="1"/>
  <c r="Z681" i="23" s="1"/>
  <c r="T681" i="33"/>
  <c r="S681" i="33"/>
  <c r="G681" i="33"/>
  <c r="F681" i="33"/>
  <c r="V680" i="33"/>
  <c r="T680" i="33"/>
  <c r="U680" i="33" s="1"/>
  <c r="S680" i="33"/>
  <c r="G680" i="33"/>
  <c r="F680" i="33"/>
  <c r="V679" i="33"/>
  <c r="U679" i="33"/>
  <c r="X679" i="33" s="1"/>
  <c r="Z679" i="23" s="1"/>
  <c r="T679" i="33"/>
  <c r="S679" i="33"/>
  <c r="G679" i="33"/>
  <c r="F679" i="33"/>
  <c r="V678" i="33"/>
  <c r="T678" i="33"/>
  <c r="U678" i="33" s="1"/>
  <c r="S678" i="33"/>
  <c r="G678" i="33"/>
  <c r="F678" i="33"/>
  <c r="V677" i="33"/>
  <c r="T677" i="33"/>
  <c r="U677" i="33" s="1"/>
  <c r="S677" i="33"/>
  <c r="G677" i="33"/>
  <c r="F677" i="33"/>
  <c r="V676" i="33"/>
  <c r="U676" i="33"/>
  <c r="X676" i="33" s="1"/>
  <c r="Z676" i="23" s="1"/>
  <c r="T676" i="33"/>
  <c r="S676" i="33"/>
  <c r="G676" i="33"/>
  <c r="F676" i="33"/>
  <c r="Y675" i="33"/>
  <c r="AA675" i="23" s="1"/>
  <c r="V675" i="33"/>
  <c r="U675" i="33"/>
  <c r="X675" i="33" s="1"/>
  <c r="Z675" i="23" s="1"/>
  <c r="T675" i="33"/>
  <c r="S675" i="33"/>
  <c r="G675" i="33"/>
  <c r="F675" i="33"/>
  <c r="V674" i="33"/>
  <c r="T674" i="33"/>
  <c r="U674" i="33" s="1"/>
  <c r="S674" i="33"/>
  <c r="G674" i="33"/>
  <c r="F674" i="33"/>
  <c r="V673" i="33"/>
  <c r="U673" i="33"/>
  <c r="X673" i="33" s="1"/>
  <c r="Z673" i="23" s="1"/>
  <c r="T673" i="33"/>
  <c r="S673" i="33"/>
  <c r="G673" i="33"/>
  <c r="F673" i="33"/>
  <c r="V672" i="33"/>
  <c r="T672" i="33"/>
  <c r="U672" i="33" s="1"/>
  <c r="S672" i="33"/>
  <c r="G672" i="33"/>
  <c r="F672" i="33"/>
  <c r="V671" i="33"/>
  <c r="T671" i="33"/>
  <c r="U671" i="33" s="1"/>
  <c r="S671" i="33"/>
  <c r="G671" i="33"/>
  <c r="F671" i="33"/>
  <c r="V670" i="33"/>
  <c r="U670" i="33"/>
  <c r="X670" i="33" s="1"/>
  <c r="Z670" i="23" s="1"/>
  <c r="T670" i="33"/>
  <c r="S670" i="33"/>
  <c r="G670" i="33"/>
  <c r="F670" i="33"/>
  <c r="Y669" i="33"/>
  <c r="V669" i="33"/>
  <c r="V689" i="33" s="1"/>
  <c r="U669" i="33"/>
  <c r="X669" i="33" s="1"/>
  <c r="T669" i="33"/>
  <c r="S669" i="33"/>
  <c r="G669" i="33"/>
  <c r="F669" i="33"/>
  <c r="P668" i="33"/>
  <c r="P690" i="33" s="1"/>
  <c r="N668" i="33"/>
  <c r="N690" i="33" s="1"/>
  <c r="I668" i="33"/>
  <c r="V667" i="33"/>
  <c r="T667" i="33"/>
  <c r="U667" i="33" s="1"/>
  <c r="X667" i="33" s="1"/>
  <c r="Z667" i="23" s="1"/>
  <c r="S667" i="33"/>
  <c r="G667" i="33"/>
  <c r="F667" i="33"/>
  <c r="V666" i="33"/>
  <c r="T666" i="33"/>
  <c r="U666" i="33" s="1"/>
  <c r="X666" i="33" s="1"/>
  <c r="Z666" i="23" s="1"/>
  <c r="S666" i="33"/>
  <c r="G666" i="33"/>
  <c r="F666" i="33"/>
  <c r="V665" i="33"/>
  <c r="T665" i="33"/>
  <c r="U665" i="33" s="1"/>
  <c r="S665" i="33"/>
  <c r="G665" i="33"/>
  <c r="F665" i="33"/>
  <c r="X664" i="33"/>
  <c r="Z664" i="23" s="1"/>
  <c r="V664" i="33"/>
  <c r="T664" i="33"/>
  <c r="U664" i="33" s="1"/>
  <c r="S664" i="33"/>
  <c r="G664" i="33"/>
  <c r="F664" i="33"/>
  <c r="X663" i="33"/>
  <c r="Z663" i="23" s="1"/>
  <c r="V663" i="33"/>
  <c r="T663" i="33"/>
  <c r="U663" i="33" s="1"/>
  <c r="S663" i="33"/>
  <c r="G663" i="33"/>
  <c r="F663" i="33"/>
  <c r="V662" i="33"/>
  <c r="T662" i="33"/>
  <c r="U662" i="33" s="1"/>
  <c r="X662" i="33" s="1"/>
  <c r="Z662" i="23" s="1"/>
  <c r="S662" i="33"/>
  <c r="G662" i="33"/>
  <c r="F662" i="33"/>
  <c r="V661" i="33"/>
  <c r="T661" i="33"/>
  <c r="U661" i="33" s="1"/>
  <c r="S661" i="33"/>
  <c r="G661" i="33"/>
  <c r="F661" i="33"/>
  <c r="X660" i="33"/>
  <c r="Z660" i="23" s="1"/>
  <c r="V660" i="33"/>
  <c r="T660" i="33"/>
  <c r="U660" i="33" s="1"/>
  <c r="S660" i="33"/>
  <c r="G660" i="33"/>
  <c r="F660" i="33"/>
  <c r="X659" i="33"/>
  <c r="Z659" i="23" s="1"/>
  <c r="V659" i="33"/>
  <c r="T659" i="33"/>
  <c r="U659" i="33" s="1"/>
  <c r="S659" i="33"/>
  <c r="G659" i="33"/>
  <c r="F659" i="33"/>
  <c r="V658" i="33"/>
  <c r="T658" i="33"/>
  <c r="U658" i="33" s="1"/>
  <c r="X658" i="33" s="1"/>
  <c r="Z658" i="23" s="1"/>
  <c r="S658" i="33"/>
  <c r="G658" i="33"/>
  <c r="F658" i="33"/>
  <c r="V657" i="33"/>
  <c r="T657" i="33"/>
  <c r="U657" i="33" s="1"/>
  <c r="S657" i="33"/>
  <c r="G657" i="33"/>
  <c r="F657" i="33"/>
  <c r="V656" i="33"/>
  <c r="T656" i="33"/>
  <c r="U656" i="33" s="1"/>
  <c r="X656" i="33" s="1"/>
  <c r="Z656" i="23" s="1"/>
  <c r="S656" i="33"/>
  <c r="G656" i="33"/>
  <c r="F656" i="33"/>
  <c r="V655" i="33"/>
  <c r="T655" i="33"/>
  <c r="U655" i="33" s="1"/>
  <c r="X655" i="33" s="1"/>
  <c r="Z655" i="23" s="1"/>
  <c r="S655" i="33"/>
  <c r="G655" i="33"/>
  <c r="F655" i="33"/>
  <c r="V654" i="33"/>
  <c r="T654" i="33"/>
  <c r="U654" i="33" s="1"/>
  <c r="X654" i="33" s="1"/>
  <c r="Z654" i="23" s="1"/>
  <c r="S654" i="33"/>
  <c r="G654" i="33"/>
  <c r="F654" i="33"/>
  <c r="V653" i="33"/>
  <c r="T653" i="33"/>
  <c r="U653" i="33" s="1"/>
  <c r="S653" i="33"/>
  <c r="G653" i="33"/>
  <c r="F653" i="33"/>
  <c r="X652" i="33"/>
  <c r="Z652" i="23" s="1"/>
  <c r="V652" i="33"/>
  <c r="T652" i="33"/>
  <c r="U652" i="33" s="1"/>
  <c r="S652" i="33"/>
  <c r="G652" i="33"/>
  <c r="F652" i="33"/>
  <c r="X651" i="33"/>
  <c r="Z651" i="23" s="1"/>
  <c r="V651" i="33"/>
  <c r="T651" i="33"/>
  <c r="U651" i="33" s="1"/>
  <c r="S651" i="33"/>
  <c r="G651" i="33"/>
  <c r="F651" i="33"/>
  <c r="V650" i="33"/>
  <c r="T650" i="33"/>
  <c r="U650" i="33" s="1"/>
  <c r="X650" i="33" s="1"/>
  <c r="Z650" i="23" s="1"/>
  <c r="S650" i="33"/>
  <c r="G650" i="33"/>
  <c r="F650" i="33"/>
  <c r="V649" i="33"/>
  <c r="T649" i="33"/>
  <c r="U649" i="33" s="1"/>
  <c r="S649" i="33"/>
  <c r="G649" i="33"/>
  <c r="F649" i="33"/>
  <c r="X648" i="33"/>
  <c r="Z648" i="23" s="1"/>
  <c r="V648" i="33"/>
  <c r="T648" i="33"/>
  <c r="U648" i="33" s="1"/>
  <c r="S648" i="33"/>
  <c r="G648" i="33"/>
  <c r="F648" i="33"/>
  <c r="P646" i="33"/>
  <c r="N646" i="33"/>
  <c r="I646" i="33"/>
  <c r="V645" i="33"/>
  <c r="T645" i="33"/>
  <c r="U645" i="33" s="1"/>
  <c r="S645" i="33"/>
  <c r="G645" i="33"/>
  <c r="F645" i="33"/>
  <c r="V644" i="33"/>
  <c r="T644" i="33"/>
  <c r="U644" i="33" s="1"/>
  <c r="S644" i="33"/>
  <c r="G644" i="33"/>
  <c r="F644" i="33"/>
  <c r="V643" i="33"/>
  <c r="U643" i="33"/>
  <c r="X643" i="33" s="1"/>
  <c r="Z643" i="23" s="1"/>
  <c r="T643" i="33"/>
  <c r="S643" i="33"/>
  <c r="G643" i="33"/>
  <c r="F643" i="33"/>
  <c r="V642" i="33"/>
  <c r="T642" i="33"/>
  <c r="U642" i="33" s="1"/>
  <c r="S642" i="33"/>
  <c r="G642" i="33"/>
  <c r="F642" i="33"/>
  <c r="V641" i="33"/>
  <c r="T641" i="33"/>
  <c r="U641" i="33" s="1"/>
  <c r="S641" i="33"/>
  <c r="G641" i="33"/>
  <c r="F641" i="33"/>
  <c r="V640" i="33"/>
  <c r="U640" i="33"/>
  <c r="X640" i="33" s="1"/>
  <c r="Z640" i="23" s="1"/>
  <c r="T640" i="33"/>
  <c r="S640" i="33"/>
  <c r="G640" i="33"/>
  <c r="F640" i="33"/>
  <c r="V639" i="33"/>
  <c r="T639" i="33"/>
  <c r="U639" i="33" s="1"/>
  <c r="S639" i="33"/>
  <c r="G639" i="33"/>
  <c r="F639" i="33"/>
  <c r="V638" i="33"/>
  <c r="T638" i="33"/>
  <c r="U638" i="33" s="1"/>
  <c r="S638" i="33"/>
  <c r="G638" i="33"/>
  <c r="F638" i="33"/>
  <c r="V637" i="33"/>
  <c r="U637" i="33"/>
  <c r="X637" i="33" s="1"/>
  <c r="Z637" i="23" s="1"/>
  <c r="T637" i="33"/>
  <c r="S637" i="33"/>
  <c r="G637" i="33"/>
  <c r="F637" i="33"/>
  <c r="V636" i="33"/>
  <c r="T636" i="33"/>
  <c r="U636" i="33" s="1"/>
  <c r="S636" i="33"/>
  <c r="G636" i="33"/>
  <c r="F636" i="33"/>
  <c r="V635" i="33"/>
  <c r="T635" i="33"/>
  <c r="U635" i="33" s="1"/>
  <c r="S635" i="33"/>
  <c r="G635" i="33"/>
  <c r="F635" i="33"/>
  <c r="V634" i="33"/>
  <c r="U634" i="33"/>
  <c r="X634" i="33" s="1"/>
  <c r="Z634" i="23" s="1"/>
  <c r="T634" i="33"/>
  <c r="S634" i="33"/>
  <c r="G634" i="33"/>
  <c r="F634" i="33"/>
  <c r="V633" i="33"/>
  <c r="T633" i="33"/>
  <c r="U633" i="33" s="1"/>
  <c r="S633" i="33"/>
  <c r="G633" i="33"/>
  <c r="F633" i="33"/>
  <c r="V632" i="33"/>
  <c r="T632" i="33"/>
  <c r="U632" i="33" s="1"/>
  <c r="S632" i="33"/>
  <c r="G632" i="33"/>
  <c r="F632" i="33"/>
  <c r="V631" i="33"/>
  <c r="U631" i="33"/>
  <c r="X631" i="33" s="1"/>
  <c r="Z631" i="23" s="1"/>
  <c r="T631" i="33"/>
  <c r="S631" i="33"/>
  <c r="G631" i="33"/>
  <c r="F631" i="33"/>
  <c r="V630" i="33"/>
  <c r="T630" i="33"/>
  <c r="U630" i="33" s="1"/>
  <c r="S630" i="33"/>
  <c r="G630" i="33"/>
  <c r="F630" i="33"/>
  <c r="V629" i="33"/>
  <c r="T629" i="33"/>
  <c r="U629" i="33" s="1"/>
  <c r="S629" i="33"/>
  <c r="G629" i="33"/>
  <c r="F629" i="33"/>
  <c r="V628" i="33"/>
  <c r="U628" i="33"/>
  <c r="X628" i="33" s="1"/>
  <c r="Z628" i="23" s="1"/>
  <c r="T628" i="33"/>
  <c r="S628" i="33"/>
  <c r="G628" i="33"/>
  <c r="F628" i="33"/>
  <c r="V627" i="33"/>
  <c r="T627" i="33"/>
  <c r="U627" i="33" s="1"/>
  <c r="S627" i="33"/>
  <c r="G627" i="33"/>
  <c r="F627" i="33"/>
  <c r="V626" i="33"/>
  <c r="T626" i="33"/>
  <c r="U626" i="33" s="1"/>
  <c r="S626" i="33"/>
  <c r="G626" i="33"/>
  <c r="F626" i="33"/>
  <c r="P625" i="33"/>
  <c r="P647" i="33" s="1"/>
  <c r="N625" i="33"/>
  <c r="N647" i="33" s="1"/>
  <c r="I625" i="33"/>
  <c r="I647" i="33" s="1"/>
  <c r="V624" i="33"/>
  <c r="T624" i="33"/>
  <c r="U624" i="33" s="1"/>
  <c r="S624" i="33"/>
  <c r="G624" i="33"/>
  <c r="F624" i="33"/>
  <c r="X623" i="33"/>
  <c r="Z623" i="23" s="1"/>
  <c r="V623" i="33"/>
  <c r="T623" i="33"/>
  <c r="U623" i="33" s="1"/>
  <c r="S623" i="33"/>
  <c r="G623" i="33"/>
  <c r="F623" i="33"/>
  <c r="X622" i="33"/>
  <c r="Z622" i="23" s="1"/>
  <c r="V622" i="33"/>
  <c r="T622" i="33"/>
  <c r="U622" i="33" s="1"/>
  <c r="S622" i="33"/>
  <c r="G622" i="33"/>
  <c r="F622" i="33"/>
  <c r="V621" i="33"/>
  <c r="T621" i="33"/>
  <c r="U621" i="33" s="1"/>
  <c r="X621" i="33" s="1"/>
  <c r="Z621" i="23" s="1"/>
  <c r="S621" i="33"/>
  <c r="G621" i="33"/>
  <c r="F621" i="33"/>
  <c r="V620" i="33"/>
  <c r="T620" i="33"/>
  <c r="U620" i="33" s="1"/>
  <c r="S620" i="33"/>
  <c r="G620" i="33"/>
  <c r="F620" i="33"/>
  <c r="V619" i="33"/>
  <c r="T619" i="33"/>
  <c r="U619" i="33" s="1"/>
  <c r="X619" i="33" s="1"/>
  <c r="Z619" i="23" s="1"/>
  <c r="S619" i="33"/>
  <c r="G619" i="33"/>
  <c r="F619" i="33"/>
  <c r="V618" i="33"/>
  <c r="T618" i="33"/>
  <c r="U618" i="33" s="1"/>
  <c r="X618" i="33" s="1"/>
  <c r="Z618" i="23" s="1"/>
  <c r="S618" i="33"/>
  <c r="G618" i="33"/>
  <c r="F618" i="33"/>
  <c r="V617" i="33"/>
  <c r="T617" i="33"/>
  <c r="U617" i="33" s="1"/>
  <c r="X617" i="33" s="1"/>
  <c r="Z617" i="23" s="1"/>
  <c r="S617" i="33"/>
  <c r="G617" i="33"/>
  <c r="F617" i="33"/>
  <c r="V616" i="33"/>
  <c r="T616" i="33"/>
  <c r="U616" i="33" s="1"/>
  <c r="S616" i="33"/>
  <c r="G616" i="33"/>
  <c r="F616" i="33"/>
  <c r="V615" i="33"/>
  <c r="T615" i="33"/>
  <c r="U615" i="33" s="1"/>
  <c r="X615" i="33" s="1"/>
  <c r="Z615" i="23" s="1"/>
  <c r="S615" i="33"/>
  <c r="G615" i="33"/>
  <c r="F615" i="33"/>
  <c r="V614" i="33"/>
  <c r="T614" i="33"/>
  <c r="U614" i="33" s="1"/>
  <c r="X614" i="33" s="1"/>
  <c r="Z614" i="23" s="1"/>
  <c r="S614" i="33"/>
  <c r="G614" i="33"/>
  <c r="F614" i="33"/>
  <c r="V613" i="33"/>
  <c r="T613" i="33"/>
  <c r="U613" i="33" s="1"/>
  <c r="X613" i="33" s="1"/>
  <c r="Z613" i="23" s="1"/>
  <c r="S613" i="33"/>
  <c r="G613" i="33"/>
  <c r="F613" i="33"/>
  <c r="V612" i="33"/>
  <c r="T612" i="33"/>
  <c r="U612" i="33" s="1"/>
  <c r="S612" i="33"/>
  <c r="G612" i="33"/>
  <c r="F612" i="33"/>
  <c r="X611" i="33"/>
  <c r="Z611" i="23" s="1"/>
  <c r="V611" i="33"/>
  <c r="T611" i="33"/>
  <c r="U611" i="33" s="1"/>
  <c r="S611" i="33"/>
  <c r="G611" i="33"/>
  <c r="F611" i="33"/>
  <c r="X610" i="33"/>
  <c r="Z610" i="23" s="1"/>
  <c r="V610" i="33"/>
  <c r="T610" i="33"/>
  <c r="U610" i="33" s="1"/>
  <c r="S610" i="33"/>
  <c r="G610" i="33"/>
  <c r="F610" i="33"/>
  <c r="V609" i="33"/>
  <c r="T609" i="33"/>
  <c r="U609" i="33" s="1"/>
  <c r="X609" i="33" s="1"/>
  <c r="Z609" i="23" s="1"/>
  <c r="S609" i="33"/>
  <c r="G609" i="33"/>
  <c r="F609" i="33"/>
  <c r="V608" i="33"/>
  <c r="T608" i="33"/>
  <c r="U608" i="33" s="1"/>
  <c r="S608" i="33"/>
  <c r="G608" i="33"/>
  <c r="F608" i="33"/>
  <c r="V607" i="33"/>
  <c r="T607" i="33"/>
  <c r="U607" i="33" s="1"/>
  <c r="X607" i="33" s="1"/>
  <c r="Z607" i="23" s="1"/>
  <c r="S607" i="33"/>
  <c r="G607" i="33"/>
  <c r="F607" i="33"/>
  <c r="V606" i="33"/>
  <c r="T606" i="33"/>
  <c r="U606" i="33" s="1"/>
  <c r="X606" i="33" s="1"/>
  <c r="Z606" i="23" s="1"/>
  <c r="S606" i="33"/>
  <c r="G606" i="33"/>
  <c r="F606" i="33"/>
  <c r="V605" i="33"/>
  <c r="T605" i="33"/>
  <c r="U605" i="33" s="1"/>
  <c r="X605" i="33" s="1"/>
  <c r="Z605" i="23" s="1"/>
  <c r="S605" i="33"/>
  <c r="G605" i="33"/>
  <c r="F605" i="33"/>
  <c r="P603" i="33"/>
  <c r="N603" i="33"/>
  <c r="I603" i="33"/>
  <c r="V602" i="33"/>
  <c r="T602" i="33"/>
  <c r="U602" i="33" s="1"/>
  <c r="S602" i="33"/>
  <c r="G602" i="33"/>
  <c r="F602" i="33"/>
  <c r="V601" i="33"/>
  <c r="T601" i="33"/>
  <c r="U601" i="33" s="1"/>
  <c r="S601" i="33"/>
  <c r="G601" i="33"/>
  <c r="F601" i="33"/>
  <c r="V600" i="33"/>
  <c r="T600" i="33"/>
  <c r="U600" i="33" s="1"/>
  <c r="S600" i="33"/>
  <c r="G600" i="33"/>
  <c r="F600" i="33"/>
  <c r="V599" i="33"/>
  <c r="U599" i="33"/>
  <c r="X599" i="33" s="1"/>
  <c r="Z599" i="23" s="1"/>
  <c r="T599" i="33"/>
  <c r="S599" i="33"/>
  <c r="G599" i="33"/>
  <c r="F599" i="33"/>
  <c r="V598" i="33"/>
  <c r="T598" i="33"/>
  <c r="U598" i="33" s="1"/>
  <c r="S598" i="33"/>
  <c r="G598" i="33"/>
  <c r="F598" i="33"/>
  <c r="Y597" i="33"/>
  <c r="AA597" i="23" s="1"/>
  <c r="V597" i="33"/>
  <c r="U597" i="33"/>
  <c r="X597" i="33" s="1"/>
  <c r="Z597" i="23" s="1"/>
  <c r="T597" i="33"/>
  <c r="S597" i="33"/>
  <c r="G597" i="33"/>
  <c r="F597" i="33"/>
  <c r="V596" i="33"/>
  <c r="T596" i="33"/>
  <c r="U596" i="33" s="1"/>
  <c r="S596" i="33"/>
  <c r="G596" i="33"/>
  <c r="F596" i="33"/>
  <c r="V595" i="33"/>
  <c r="T595" i="33"/>
  <c r="U595" i="33" s="1"/>
  <c r="S595" i="33"/>
  <c r="G595" i="33"/>
  <c r="F595" i="33"/>
  <c r="V594" i="33"/>
  <c r="T594" i="33"/>
  <c r="U594" i="33" s="1"/>
  <c r="S594" i="33"/>
  <c r="G594" i="33"/>
  <c r="F594" i="33"/>
  <c r="V593" i="33"/>
  <c r="U593" i="33"/>
  <c r="X593" i="33" s="1"/>
  <c r="Z593" i="23" s="1"/>
  <c r="T593" i="33"/>
  <c r="S593" i="33"/>
  <c r="G593" i="33"/>
  <c r="F593" i="33"/>
  <c r="V592" i="33"/>
  <c r="T592" i="33"/>
  <c r="U592" i="33" s="1"/>
  <c r="S592" i="33"/>
  <c r="G592" i="33"/>
  <c r="F592" i="33"/>
  <c r="Y591" i="33"/>
  <c r="AA591" i="23" s="1"/>
  <c r="V591" i="33"/>
  <c r="U591" i="33"/>
  <c r="X591" i="33" s="1"/>
  <c r="Z591" i="23" s="1"/>
  <c r="T591" i="33"/>
  <c r="S591" i="33"/>
  <c r="G591" i="33"/>
  <c r="F591" i="33"/>
  <c r="V590" i="33"/>
  <c r="T590" i="33"/>
  <c r="U590" i="33" s="1"/>
  <c r="S590" i="33"/>
  <c r="G590" i="33"/>
  <c r="F590" i="33"/>
  <c r="V589" i="33"/>
  <c r="T589" i="33"/>
  <c r="U589" i="33" s="1"/>
  <c r="S589" i="33"/>
  <c r="G589" i="33"/>
  <c r="F589" i="33"/>
  <c r="V588" i="33"/>
  <c r="T588" i="33"/>
  <c r="U588" i="33" s="1"/>
  <c r="S588" i="33"/>
  <c r="G588" i="33"/>
  <c r="F588" i="33"/>
  <c r="V587" i="33"/>
  <c r="U587" i="33"/>
  <c r="X587" i="33" s="1"/>
  <c r="Z587" i="23" s="1"/>
  <c r="T587" i="33"/>
  <c r="S587" i="33"/>
  <c r="G587" i="33"/>
  <c r="F587" i="33"/>
  <c r="V586" i="33"/>
  <c r="T586" i="33"/>
  <c r="U586" i="33" s="1"/>
  <c r="S586" i="33"/>
  <c r="G586" i="33"/>
  <c r="F586" i="33"/>
  <c r="Y585" i="33"/>
  <c r="AA585" i="23" s="1"/>
  <c r="V585" i="33"/>
  <c r="U585" i="33"/>
  <c r="X585" i="33" s="1"/>
  <c r="Z585" i="23" s="1"/>
  <c r="T585" i="33"/>
  <c r="S585" i="33"/>
  <c r="G585" i="33"/>
  <c r="F585" i="33"/>
  <c r="V584" i="33"/>
  <c r="T584" i="33"/>
  <c r="U584" i="33" s="1"/>
  <c r="S584" i="33"/>
  <c r="G584" i="33"/>
  <c r="F584" i="33"/>
  <c r="V583" i="33"/>
  <c r="T583" i="33"/>
  <c r="U583" i="33" s="1"/>
  <c r="S583" i="33"/>
  <c r="G583" i="33"/>
  <c r="F583" i="33"/>
  <c r="P582" i="33"/>
  <c r="P604" i="33" s="1"/>
  <c r="N582" i="33"/>
  <c r="N604" i="33" s="1"/>
  <c r="I582" i="33"/>
  <c r="I604" i="33" s="1"/>
  <c r="X581" i="33"/>
  <c r="Z581" i="23" s="1"/>
  <c r="V581" i="33"/>
  <c r="T581" i="33"/>
  <c r="U581" i="33" s="1"/>
  <c r="S581" i="33"/>
  <c r="G581" i="33"/>
  <c r="F581" i="33"/>
  <c r="V580" i="33"/>
  <c r="T580" i="33"/>
  <c r="U580" i="33" s="1"/>
  <c r="X580" i="33" s="1"/>
  <c r="Z580" i="23" s="1"/>
  <c r="S580" i="33"/>
  <c r="G580" i="33"/>
  <c r="F580" i="33"/>
  <c r="V579" i="33"/>
  <c r="T579" i="33"/>
  <c r="U579" i="33" s="1"/>
  <c r="S579" i="33"/>
  <c r="G579" i="33"/>
  <c r="F579" i="33"/>
  <c r="V578" i="33"/>
  <c r="T578" i="33"/>
  <c r="U578" i="33" s="1"/>
  <c r="X578" i="33" s="1"/>
  <c r="Z578" i="23" s="1"/>
  <c r="S578" i="33"/>
  <c r="G578" i="33"/>
  <c r="F578" i="33"/>
  <c r="V577" i="33"/>
  <c r="T577" i="33"/>
  <c r="U577" i="33" s="1"/>
  <c r="X577" i="33" s="1"/>
  <c r="Z577" i="23" s="1"/>
  <c r="S577" i="33"/>
  <c r="G577" i="33"/>
  <c r="F577" i="33"/>
  <c r="V576" i="33"/>
  <c r="T576" i="33"/>
  <c r="U576" i="33" s="1"/>
  <c r="X576" i="33" s="1"/>
  <c r="Z576" i="23" s="1"/>
  <c r="S576" i="33"/>
  <c r="G576" i="33"/>
  <c r="F576" i="33"/>
  <c r="V575" i="33"/>
  <c r="T575" i="33"/>
  <c r="U575" i="33" s="1"/>
  <c r="S575" i="33"/>
  <c r="G575" i="33"/>
  <c r="F575" i="33"/>
  <c r="X574" i="33"/>
  <c r="Z574" i="23" s="1"/>
  <c r="V574" i="33"/>
  <c r="T574" i="33"/>
  <c r="U574" i="33" s="1"/>
  <c r="S574" i="33"/>
  <c r="G574" i="33"/>
  <c r="F574" i="33"/>
  <c r="X573" i="33"/>
  <c r="Z573" i="23" s="1"/>
  <c r="V573" i="33"/>
  <c r="T573" i="33"/>
  <c r="U573" i="33" s="1"/>
  <c r="S573" i="33"/>
  <c r="G573" i="33"/>
  <c r="F573" i="33"/>
  <c r="V572" i="33"/>
  <c r="T572" i="33"/>
  <c r="U572" i="33" s="1"/>
  <c r="X572" i="33" s="1"/>
  <c r="Z572" i="23" s="1"/>
  <c r="S572" i="33"/>
  <c r="G572" i="33"/>
  <c r="F572" i="33"/>
  <c r="V571" i="33"/>
  <c r="T571" i="33"/>
  <c r="U571" i="33" s="1"/>
  <c r="S571" i="33"/>
  <c r="G571" i="33"/>
  <c r="F571" i="33"/>
  <c r="X570" i="33"/>
  <c r="Z570" i="23" s="1"/>
  <c r="V570" i="33"/>
  <c r="T570" i="33"/>
  <c r="U570" i="33" s="1"/>
  <c r="S570" i="33"/>
  <c r="G570" i="33"/>
  <c r="F570" i="33"/>
  <c r="X569" i="33"/>
  <c r="Z569" i="23" s="1"/>
  <c r="V569" i="33"/>
  <c r="T569" i="33"/>
  <c r="U569" i="33" s="1"/>
  <c r="S569" i="33"/>
  <c r="G569" i="33"/>
  <c r="F569" i="33"/>
  <c r="V568" i="33"/>
  <c r="T568" i="33"/>
  <c r="U568" i="33" s="1"/>
  <c r="X568" i="33" s="1"/>
  <c r="Z568" i="23" s="1"/>
  <c r="S568" i="33"/>
  <c r="G568" i="33"/>
  <c r="F568" i="33"/>
  <c r="V567" i="33"/>
  <c r="T567" i="33"/>
  <c r="U567" i="33" s="1"/>
  <c r="S567" i="33"/>
  <c r="G567" i="33"/>
  <c r="F567" i="33"/>
  <c r="V566" i="33"/>
  <c r="T566" i="33"/>
  <c r="U566" i="33" s="1"/>
  <c r="X566" i="33" s="1"/>
  <c r="Z566" i="23" s="1"/>
  <c r="S566" i="33"/>
  <c r="G566" i="33"/>
  <c r="F566" i="33"/>
  <c r="V565" i="33"/>
  <c r="T565" i="33"/>
  <c r="U565" i="33" s="1"/>
  <c r="X565" i="33" s="1"/>
  <c r="Z565" i="23" s="1"/>
  <c r="S565" i="33"/>
  <c r="G565" i="33"/>
  <c r="F565" i="33"/>
  <c r="V564" i="33"/>
  <c r="T564" i="33"/>
  <c r="U564" i="33" s="1"/>
  <c r="X564" i="33" s="1"/>
  <c r="Z564" i="23" s="1"/>
  <c r="S564" i="33"/>
  <c r="G564" i="33"/>
  <c r="F564" i="33"/>
  <c r="V563" i="33"/>
  <c r="T563" i="33"/>
  <c r="U563" i="33" s="1"/>
  <c r="S563" i="33"/>
  <c r="G563" i="33"/>
  <c r="F563" i="33"/>
  <c r="X562" i="33"/>
  <c r="Z562" i="23" s="1"/>
  <c r="V562" i="33"/>
  <c r="T562" i="33"/>
  <c r="U562" i="33" s="1"/>
  <c r="S562" i="33"/>
  <c r="G562" i="33"/>
  <c r="F562" i="33"/>
  <c r="P560" i="33"/>
  <c r="N560" i="33"/>
  <c r="I560" i="33"/>
  <c r="V559" i="33"/>
  <c r="T559" i="33"/>
  <c r="U559" i="33" s="1"/>
  <c r="S559" i="33"/>
  <c r="G559" i="33"/>
  <c r="F559" i="33"/>
  <c r="V558" i="33"/>
  <c r="T558" i="33"/>
  <c r="U558" i="33" s="1"/>
  <c r="S558" i="33"/>
  <c r="G558" i="33"/>
  <c r="F558" i="33"/>
  <c r="Y557" i="33"/>
  <c r="AA557" i="23" s="1"/>
  <c r="V557" i="33"/>
  <c r="U557" i="33"/>
  <c r="X557" i="33" s="1"/>
  <c r="Z557" i="23" s="1"/>
  <c r="T557" i="33"/>
  <c r="S557" i="33"/>
  <c r="G557" i="33"/>
  <c r="F557" i="33"/>
  <c r="V556" i="33"/>
  <c r="T556" i="33"/>
  <c r="U556" i="33" s="1"/>
  <c r="S556" i="33"/>
  <c r="G556" i="33"/>
  <c r="F556" i="33"/>
  <c r="V555" i="33"/>
  <c r="T555" i="33"/>
  <c r="U555" i="33" s="1"/>
  <c r="S555" i="33"/>
  <c r="G555" i="33"/>
  <c r="F555" i="33"/>
  <c r="Y554" i="33"/>
  <c r="AA554" i="23" s="1"/>
  <c r="V554" i="33"/>
  <c r="U554" i="33"/>
  <c r="X554" i="33" s="1"/>
  <c r="Z554" i="23" s="1"/>
  <c r="T554" i="33"/>
  <c r="S554" i="33"/>
  <c r="G554" i="33"/>
  <c r="F554" i="33"/>
  <c r="V553" i="33"/>
  <c r="T553" i="33"/>
  <c r="U553" i="33" s="1"/>
  <c r="S553" i="33"/>
  <c r="G553" i="33"/>
  <c r="F553" i="33"/>
  <c r="V552" i="33"/>
  <c r="T552" i="33"/>
  <c r="U552" i="33" s="1"/>
  <c r="S552" i="33"/>
  <c r="G552" i="33"/>
  <c r="F552" i="33"/>
  <c r="Y551" i="33"/>
  <c r="AA551" i="23" s="1"/>
  <c r="V551" i="33"/>
  <c r="U551" i="33"/>
  <c r="X551" i="33" s="1"/>
  <c r="Z551" i="23" s="1"/>
  <c r="T551" i="33"/>
  <c r="S551" i="33"/>
  <c r="G551" i="33"/>
  <c r="F551" i="33"/>
  <c r="V550" i="33"/>
  <c r="T550" i="33"/>
  <c r="U550" i="33" s="1"/>
  <c r="S550" i="33"/>
  <c r="G550" i="33"/>
  <c r="F550" i="33"/>
  <c r="V549" i="33"/>
  <c r="T549" i="33"/>
  <c r="U549" i="33" s="1"/>
  <c r="S549" i="33"/>
  <c r="G549" i="33"/>
  <c r="F549" i="33"/>
  <c r="Y548" i="33"/>
  <c r="AA548" i="23" s="1"/>
  <c r="V548" i="33"/>
  <c r="U548" i="33"/>
  <c r="X548" i="33" s="1"/>
  <c r="Z548" i="23" s="1"/>
  <c r="T548" i="33"/>
  <c r="S548" i="33"/>
  <c r="G548" i="33"/>
  <c r="F548" i="33"/>
  <c r="V547" i="33"/>
  <c r="T547" i="33"/>
  <c r="U547" i="33" s="1"/>
  <c r="S547" i="33"/>
  <c r="G547" i="33"/>
  <c r="F547" i="33"/>
  <c r="V546" i="33"/>
  <c r="T546" i="33"/>
  <c r="U546" i="33" s="1"/>
  <c r="S546" i="33"/>
  <c r="G546" i="33"/>
  <c r="F546" i="33"/>
  <c r="Y545" i="33"/>
  <c r="AA545" i="23" s="1"/>
  <c r="V545" i="33"/>
  <c r="U545" i="33"/>
  <c r="X545" i="33" s="1"/>
  <c r="Z545" i="23" s="1"/>
  <c r="T545" i="33"/>
  <c r="S545" i="33"/>
  <c r="G545" i="33"/>
  <c r="F545" i="33"/>
  <c r="V544" i="33"/>
  <c r="T544" i="33"/>
  <c r="U544" i="33" s="1"/>
  <c r="S544" i="33"/>
  <c r="G544" i="33"/>
  <c r="F544" i="33"/>
  <c r="V543" i="33"/>
  <c r="T543" i="33"/>
  <c r="U543" i="33" s="1"/>
  <c r="S543" i="33"/>
  <c r="G543" i="33"/>
  <c r="F543" i="33"/>
  <c r="Y542" i="33"/>
  <c r="AA542" i="23" s="1"/>
  <c r="V542" i="33"/>
  <c r="U542" i="33"/>
  <c r="X542" i="33" s="1"/>
  <c r="Z542" i="23" s="1"/>
  <c r="T542" i="33"/>
  <c r="S542" i="33"/>
  <c r="G542" i="33"/>
  <c r="F542" i="33"/>
  <c r="V541" i="33"/>
  <c r="T541" i="33"/>
  <c r="U541" i="33" s="1"/>
  <c r="S541" i="33"/>
  <c r="G541" i="33"/>
  <c r="F541" i="33"/>
  <c r="V540" i="33"/>
  <c r="V560" i="33" s="1"/>
  <c r="T540" i="33"/>
  <c r="U540" i="33" s="1"/>
  <c r="S540" i="33"/>
  <c r="G540" i="33"/>
  <c r="F540" i="33"/>
  <c r="P539" i="33"/>
  <c r="P561" i="33" s="1"/>
  <c r="N539" i="33"/>
  <c r="N561" i="33" s="1"/>
  <c r="I539" i="33"/>
  <c r="I561" i="33" s="1"/>
  <c r="V538" i="33"/>
  <c r="T538" i="33"/>
  <c r="U538" i="33" s="1"/>
  <c r="S538" i="33"/>
  <c r="G538" i="33"/>
  <c r="F538" i="33"/>
  <c r="X537" i="33"/>
  <c r="Z537" i="23" s="1"/>
  <c r="V537" i="33"/>
  <c r="T537" i="33"/>
  <c r="U537" i="33" s="1"/>
  <c r="S537" i="33"/>
  <c r="G537" i="33"/>
  <c r="F537" i="33"/>
  <c r="X536" i="33"/>
  <c r="Z536" i="23" s="1"/>
  <c r="V536" i="33"/>
  <c r="T536" i="33"/>
  <c r="U536" i="33" s="1"/>
  <c r="S536" i="33"/>
  <c r="G536" i="33"/>
  <c r="F536" i="33"/>
  <c r="V535" i="33"/>
  <c r="T535" i="33"/>
  <c r="U535" i="33" s="1"/>
  <c r="X535" i="33" s="1"/>
  <c r="Z535" i="23" s="1"/>
  <c r="S535" i="33"/>
  <c r="G535" i="33"/>
  <c r="F535" i="33"/>
  <c r="V534" i="33"/>
  <c r="T534" i="33"/>
  <c r="U534" i="33" s="1"/>
  <c r="S534" i="33"/>
  <c r="G534" i="33"/>
  <c r="F534" i="33"/>
  <c r="X533" i="33"/>
  <c r="Z533" i="23" s="1"/>
  <c r="V533" i="33"/>
  <c r="T533" i="33"/>
  <c r="U533" i="33" s="1"/>
  <c r="S533" i="33"/>
  <c r="G533" i="33"/>
  <c r="F533" i="33"/>
  <c r="X532" i="33"/>
  <c r="Z532" i="23" s="1"/>
  <c r="V532" i="33"/>
  <c r="T532" i="33"/>
  <c r="U532" i="33" s="1"/>
  <c r="S532" i="33"/>
  <c r="G532" i="33"/>
  <c r="F532" i="33"/>
  <c r="V531" i="33"/>
  <c r="T531" i="33"/>
  <c r="U531" i="33" s="1"/>
  <c r="X531" i="33" s="1"/>
  <c r="Z531" i="23" s="1"/>
  <c r="S531" i="33"/>
  <c r="G531" i="33"/>
  <c r="F531" i="33"/>
  <c r="V530" i="33"/>
  <c r="T530" i="33"/>
  <c r="U530" i="33" s="1"/>
  <c r="S530" i="33"/>
  <c r="G530" i="33"/>
  <c r="F530" i="33"/>
  <c r="V529" i="33"/>
  <c r="T529" i="33"/>
  <c r="U529" i="33" s="1"/>
  <c r="X529" i="33" s="1"/>
  <c r="Z529" i="23" s="1"/>
  <c r="S529" i="33"/>
  <c r="G529" i="33"/>
  <c r="F529" i="33"/>
  <c r="V528" i="33"/>
  <c r="T528" i="33"/>
  <c r="U528" i="33" s="1"/>
  <c r="X528" i="33" s="1"/>
  <c r="Z528" i="23" s="1"/>
  <c r="S528" i="33"/>
  <c r="G528" i="33"/>
  <c r="F528" i="33"/>
  <c r="V527" i="33"/>
  <c r="T527" i="33"/>
  <c r="U527" i="33" s="1"/>
  <c r="X527" i="33" s="1"/>
  <c r="Z527" i="23" s="1"/>
  <c r="S527" i="33"/>
  <c r="G527" i="33"/>
  <c r="F527" i="33"/>
  <c r="V526" i="33"/>
  <c r="T526" i="33"/>
  <c r="U526" i="33" s="1"/>
  <c r="S526" i="33"/>
  <c r="G526" i="33"/>
  <c r="F526" i="33"/>
  <c r="X525" i="33"/>
  <c r="Z525" i="23" s="1"/>
  <c r="V525" i="33"/>
  <c r="T525" i="33"/>
  <c r="U525" i="33" s="1"/>
  <c r="S525" i="33"/>
  <c r="G525" i="33"/>
  <c r="F525" i="33"/>
  <c r="X524" i="33"/>
  <c r="Z524" i="23" s="1"/>
  <c r="V524" i="33"/>
  <c r="T524" i="33"/>
  <c r="U524" i="33" s="1"/>
  <c r="S524" i="33"/>
  <c r="G524" i="33"/>
  <c r="F524" i="33"/>
  <c r="V523" i="33"/>
  <c r="T523" i="33"/>
  <c r="U523" i="33" s="1"/>
  <c r="X523" i="33" s="1"/>
  <c r="Z523" i="23" s="1"/>
  <c r="S523" i="33"/>
  <c r="G523" i="33"/>
  <c r="F523" i="33"/>
  <c r="V522" i="33"/>
  <c r="T522" i="33"/>
  <c r="U522" i="33" s="1"/>
  <c r="S522" i="33"/>
  <c r="G522" i="33"/>
  <c r="F522" i="33"/>
  <c r="X521" i="33"/>
  <c r="Z521" i="23" s="1"/>
  <c r="V521" i="33"/>
  <c r="T521" i="33"/>
  <c r="U521" i="33" s="1"/>
  <c r="S521" i="33"/>
  <c r="G521" i="33"/>
  <c r="F521" i="33"/>
  <c r="X520" i="33"/>
  <c r="Z520" i="23" s="1"/>
  <c r="V520" i="33"/>
  <c r="T520" i="33"/>
  <c r="U520" i="33" s="1"/>
  <c r="S520" i="33"/>
  <c r="G520" i="33"/>
  <c r="F520" i="33"/>
  <c r="V519" i="33"/>
  <c r="T519" i="33"/>
  <c r="U519" i="33" s="1"/>
  <c r="X519" i="33" s="1"/>
  <c r="Z519" i="23" s="1"/>
  <c r="S519" i="33"/>
  <c r="G519" i="33"/>
  <c r="F519" i="33"/>
  <c r="I518" i="33"/>
  <c r="P517" i="33"/>
  <c r="N517" i="33"/>
  <c r="I517" i="33"/>
  <c r="V516" i="33"/>
  <c r="T516" i="33"/>
  <c r="U516" i="33" s="1"/>
  <c r="S516" i="33"/>
  <c r="G516" i="33"/>
  <c r="F516" i="33"/>
  <c r="Y515" i="33"/>
  <c r="AA515" i="23" s="1"/>
  <c r="V515" i="33"/>
  <c r="U515" i="33"/>
  <c r="X515" i="33" s="1"/>
  <c r="Z515" i="23" s="1"/>
  <c r="T515" i="33"/>
  <c r="S515" i="33"/>
  <c r="G515" i="33"/>
  <c r="F515" i="33"/>
  <c r="V514" i="33"/>
  <c r="T514" i="33"/>
  <c r="U514" i="33" s="1"/>
  <c r="S514" i="33"/>
  <c r="G514" i="33"/>
  <c r="F514" i="33"/>
  <c r="V513" i="33"/>
  <c r="U513" i="33"/>
  <c r="T513" i="33"/>
  <c r="S513" i="33"/>
  <c r="G513" i="33"/>
  <c r="F513" i="33"/>
  <c r="V512" i="33"/>
  <c r="U512" i="33"/>
  <c r="T512" i="33"/>
  <c r="S512" i="33"/>
  <c r="G512" i="33"/>
  <c r="F512" i="33"/>
  <c r="Y511" i="33"/>
  <c r="AA511" i="23" s="1"/>
  <c r="V511" i="33"/>
  <c r="U511" i="33"/>
  <c r="X511" i="33" s="1"/>
  <c r="Z511" i="23" s="1"/>
  <c r="T511" i="33"/>
  <c r="S511" i="33"/>
  <c r="G511" i="33"/>
  <c r="F511" i="33"/>
  <c r="Y510" i="33"/>
  <c r="AA510" i="23" s="1"/>
  <c r="V510" i="33"/>
  <c r="T510" i="33"/>
  <c r="U510" i="33" s="1"/>
  <c r="X510" i="33" s="1"/>
  <c r="Z510" i="23" s="1"/>
  <c r="S510" i="33"/>
  <c r="G510" i="33"/>
  <c r="F510" i="33"/>
  <c r="Y509" i="33"/>
  <c r="AA509" i="23" s="1"/>
  <c r="V509" i="33"/>
  <c r="U509" i="33"/>
  <c r="X509" i="33" s="1"/>
  <c r="Z509" i="23" s="1"/>
  <c r="T509" i="33"/>
  <c r="S509" i="33"/>
  <c r="G509" i="33"/>
  <c r="F509" i="33"/>
  <c r="V508" i="33"/>
  <c r="T508" i="33"/>
  <c r="U508" i="33" s="1"/>
  <c r="S508" i="33"/>
  <c r="G508" i="33"/>
  <c r="F508" i="33"/>
  <c r="V507" i="33"/>
  <c r="T507" i="33"/>
  <c r="U507" i="33" s="1"/>
  <c r="S507" i="33"/>
  <c r="G507" i="33"/>
  <c r="F507" i="33"/>
  <c r="V506" i="33"/>
  <c r="T506" i="33"/>
  <c r="U506" i="33" s="1"/>
  <c r="S506" i="33"/>
  <c r="G506" i="33"/>
  <c r="F506" i="33"/>
  <c r="Y505" i="33"/>
  <c r="AA505" i="23" s="1"/>
  <c r="V505" i="33"/>
  <c r="U505" i="33"/>
  <c r="X505" i="33" s="1"/>
  <c r="Z505" i="23" s="1"/>
  <c r="T505" i="33"/>
  <c r="S505" i="33"/>
  <c r="G505" i="33"/>
  <c r="F505" i="33"/>
  <c r="V504" i="33"/>
  <c r="T504" i="33"/>
  <c r="U504" i="33" s="1"/>
  <c r="X504" i="33" s="1"/>
  <c r="Z504" i="23" s="1"/>
  <c r="S504" i="33"/>
  <c r="G504" i="33"/>
  <c r="F504" i="33"/>
  <c r="V503" i="33"/>
  <c r="T503" i="33"/>
  <c r="U503" i="33" s="1"/>
  <c r="S503" i="33"/>
  <c r="G503" i="33"/>
  <c r="F503" i="33"/>
  <c r="V502" i="33"/>
  <c r="T502" i="33"/>
  <c r="U502" i="33" s="1"/>
  <c r="S502" i="33"/>
  <c r="G502" i="33"/>
  <c r="F502" i="33"/>
  <c r="V501" i="33"/>
  <c r="T501" i="33"/>
  <c r="U501" i="33" s="1"/>
  <c r="S501" i="33"/>
  <c r="G501" i="33"/>
  <c r="F501" i="33"/>
  <c r="V500" i="33"/>
  <c r="U500" i="33"/>
  <c r="X500" i="33" s="1"/>
  <c r="Z500" i="23" s="1"/>
  <c r="T500" i="33"/>
  <c r="S500" i="33"/>
  <c r="G500" i="33"/>
  <c r="F500" i="33"/>
  <c r="V499" i="33"/>
  <c r="U499" i="33"/>
  <c r="X499" i="33" s="1"/>
  <c r="Z499" i="23" s="1"/>
  <c r="T499" i="33"/>
  <c r="S499" i="33"/>
  <c r="G499" i="33"/>
  <c r="F499" i="33"/>
  <c r="Y498" i="33"/>
  <c r="AA498" i="23" s="1"/>
  <c r="V498" i="33"/>
  <c r="T498" i="33"/>
  <c r="U498" i="33" s="1"/>
  <c r="X498" i="33" s="1"/>
  <c r="Z498" i="23" s="1"/>
  <c r="S498" i="33"/>
  <c r="G498" i="33"/>
  <c r="F498" i="33"/>
  <c r="V497" i="33"/>
  <c r="T497" i="33"/>
  <c r="U497" i="33" s="1"/>
  <c r="S497" i="33"/>
  <c r="G497" i="33"/>
  <c r="F497" i="33"/>
  <c r="P496" i="33"/>
  <c r="P518" i="33" s="1"/>
  <c r="N496" i="33"/>
  <c r="N518" i="33" s="1"/>
  <c r="I496" i="33"/>
  <c r="V495" i="33"/>
  <c r="T495" i="33"/>
  <c r="U495" i="33" s="1"/>
  <c r="X495" i="33" s="1"/>
  <c r="Z495" i="23" s="1"/>
  <c r="S495" i="33"/>
  <c r="G495" i="33"/>
  <c r="F495" i="33"/>
  <c r="V494" i="33"/>
  <c r="T494" i="33"/>
  <c r="U494" i="33" s="1"/>
  <c r="X494" i="33" s="1"/>
  <c r="Z494" i="23" s="1"/>
  <c r="S494" i="33"/>
  <c r="G494" i="33"/>
  <c r="F494" i="33"/>
  <c r="V493" i="33"/>
  <c r="T493" i="33"/>
  <c r="U493" i="33" s="1"/>
  <c r="S493" i="33"/>
  <c r="G493" i="33"/>
  <c r="F493" i="33"/>
  <c r="V492" i="33"/>
  <c r="T492" i="33"/>
  <c r="U492" i="33" s="1"/>
  <c r="X492" i="33" s="1"/>
  <c r="Z492" i="23" s="1"/>
  <c r="S492" i="33"/>
  <c r="G492" i="33"/>
  <c r="F492" i="33"/>
  <c r="V491" i="33"/>
  <c r="T491" i="33"/>
  <c r="U491" i="33" s="1"/>
  <c r="X491" i="33" s="1"/>
  <c r="Z491" i="23" s="1"/>
  <c r="S491" i="33"/>
  <c r="G491" i="33"/>
  <c r="F491" i="33"/>
  <c r="V490" i="33"/>
  <c r="T490" i="33"/>
  <c r="U490" i="33" s="1"/>
  <c r="X490" i="33" s="1"/>
  <c r="Z490" i="23" s="1"/>
  <c r="S490" i="33"/>
  <c r="G490" i="33"/>
  <c r="F490" i="33"/>
  <c r="V489" i="33"/>
  <c r="T489" i="33"/>
  <c r="U489" i="33" s="1"/>
  <c r="S489" i="33"/>
  <c r="G489" i="33"/>
  <c r="F489" i="33"/>
  <c r="X488" i="33"/>
  <c r="Z488" i="23" s="1"/>
  <c r="V488" i="33"/>
  <c r="T488" i="33"/>
  <c r="U488" i="33" s="1"/>
  <c r="S488" i="33"/>
  <c r="G488" i="33"/>
  <c r="F488" i="33"/>
  <c r="X487" i="33"/>
  <c r="Z487" i="23" s="1"/>
  <c r="V487" i="33"/>
  <c r="T487" i="33"/>
  <c r="U487" i="33" s="1"/>
  <c r="S487" i="33"/>
  <c r="G487" i="33"/>
  <c r="F487" i="33"/>
  <c r="V486" i="33"/>
  <c r="T486" i="33"/>
  <c r="U486" i="33" s="1"/>
  <c r="X486" i="33" s="1"/>
  <c r="Z486" i="23" s="1"/>
  <c r="S486" i="33"/>
  <c r="G486" i="33"/>
  <c r="F486" i="33"/>
  <c r="V485" i="33"/>
  <c r="T485" i="33"/>
  <c r="U485" i="33" s="1"/>
  <c r="S485" i="33"/>
  <c r="G485" i="33"/>
  <c r="F485" i="33"/>
  <c r="V484" i="33"/>
  <c r="T484" i="33"/>
  <c r="U484" i="33" s="1"/>
  <c r="X484" i="33" s="1"/>
  <c r="Z484" i="23" s="1"/>
  <c r="S484" i="33"/>
  <c r="G484" i="33"/>
  <c r="F484" i="33"/>
  <c r="V483" i="33"/>
  <c r="T483" i="33"/>
  <c r="U483" i="33" s="1"/>
  <c r="X483" i="33" s="1"/>
  <c r="Z483" i="23" s="1"/>
  <c r="S483" i="33"/>
  <c r="G483" i="33"/>
  <c r="F483" i="33"/>
  <c r="V482" i="33"/>
  <c r="T482" i="33"/>
  <c r="U482" i="33" s="1"/>
  <c r="X482" i="33" s="1"/>
  <c r="Z482" i="23" s="1"/>
  <c r="S482" i="33"/>
  <c r="G482" i="33"/>
  <c r="F482" i="33"/>
  <c r="V481" i="33"/>
  <c r="T481" i="33"/>
  <c r="U481" i="33" s="1"/>
  <c r="S481" i="33"/>
  <c r="G481" i="33"/>
  <c r="F481" i="33"/>
  <c r="V480" i="33"/>
  <c r="T480" i="33"/>
  <c r="U480" i="33" s="1"/>
  <c r="X480" i="33" s="1"/>
  <c r="Z480" i="23" s="1"/>
  <c r="S480" i="33"/>
  <c r="G480" i="33"/>
  <c r="F480" i="33"/>
  <c r="V479" i="33"/>
  <c r="T479" i="33"/>
  <c r="U479" i="33" s="1"/>
  <c r="X479" i="33" s="1"/>
  <c r="Z479" i="23" s="1"/>
  <c r="S479" i="33"/>
  <c r="G479" i="33"/>
  <c r="F479" i="33"/>
  <c r="V478" i="33"/>
  <c r="T478" i="33"/>
  <c r="U478" i="33" s="1"/>
  <c r="X478" i="33" s="1"/>
  <c r="Z478" i="23" s="1"/>
  <c r="S478" i="33"/>
  <c r="G478" i="33"/>
  <c r="F478" i="33"/>
  <c r="V477" i="33"/>
  <c r="T477" i="33"/>
  <c r="U477" i="33" s="1"/>
  <c r="S477" i="33"/>
  <c r="G477" i="33"/>
  <c r="F477" i="33"/>
  <c r="X476" i="33"/>
  <c r="Z476" i="23" s="1"/>
  <c r="V476" i="33"/>
  <c r="T476" i="33"/>
  <c r="U476" i="33" s="1"/>
  <c r="S476" i="33"/>
  <c r="G476" i="33"/>
  <c r="F476" i="33"/>
  <c r="P475" i="33"/>
  <c r="P474" i="33"/>
  <c r="N474" i="33"/>
  <c r="I474" i="33"/>
  <c r="V473" i="33"/>
  <c r="T473" i="33"/>
  <c r="U473" i="33" s="1"/>
  <c r="S473" i="33"/>
  <c r="G473" i="33"/>
  <c r="F473" i="33"/>
  <c r="V472" i="33"/>
  <c r="U472" i="33"/>
  <c r="X472" i="33" s="1"/>
  <c r="Z472" i="23" s="1"/>
  <c r="T472" i="33"/>
  <c r="S472" i="33"/>
  <c r="G472" i="33"/>
  <c r="F472" i="33"/>
  <c r="W471" i="33"/>
  <c r="V471" i="33"/>
  <c r="U471" i="33"/>
  <c r="X471" i="33" s="1"/>
  <c r="Z471" i="23" s="1"/>
  <c r="T471" i="33"/>
  <c r="S471" i="33"/>
  <c r="G471" i="33"/>
  <c r="F471" i="33"/>
  <c r="V470" i="33"/>
  <c r="T470" i="33"/>
  <c r="U470" i="33" s="1"/>
  <c r="S470" i="33"/>
  <c r="G470" i="33"/>
  <c r="F470" i="33"/>
  <c r="V469" i="33"/>
  <c r="U469" i="33"/>
  <c r="X469" i="33" s="1"/>
  <c r="Z469" i="23" s="1"/>
  <c r="T469" i="33"/>
  <c r="S469" i="33"/>
  <c r="G469" i="33"/>
  <c r="F469" i="33"/>
  <c r="W468" i="33"/>
  <c r="V468" i="33"/>
  <c r="U468" i="33"/>
  <c r="X468" i="33" s="1"/>
  <c r="Z468" i="23" s="1"/>
  <c r="T468" i="33"/>
  <c r="S468" i="33"/>
  <c r="G468" i="33"/>
  <c r="F468" i="33"/>
  <c r="V467" i="33"/>
  <c r="T467" i="33"/>
  <c r="U467" i="33" s="1"/>
  <c r="S467" i="33"/>
  <c r="G467" i="33"/>
  <c r="F467" i="33"/>
  <c r="V466" i="33"/>
  <c r="U466" i="33"/>
  <c r="X466" i="33" s="1"/>
  <c r="Z466" i="23" s="1"/>
  <c r="T466" i="33"/>
  <c r="S466" i="33"/>
  <c r="G466" i="33"/>
  <c r="F466" i="33"/>
  <c r="W465" i="33"/>
  <c r="V465" i="33"/>
  <c r="U465" i="33"/>
  <c r="X465" i="33" s="1"/>
  <c r="Z465" i="23" s="1"/>
  <c r="T465" i="33"/>
  <c r="S465" i="33"/>
  <c r="G465" i="33"/>
  <c r="F465" i="33"/>
  <c r="V464" i="33"/>
  <c r="T464" i="33"/>
  <c r="U464" i="33" s="1"/>
  <c r="S464" i="33"/>
  <c r="G464" i="33"/>
  <c r="F464" i="33"/>
  <c r="V463" i="33"/>
  <c r="U463" i="33"/>
  <c r="X463" i="33" s="1"/>
  <c r="Z463" i="23" s="1"/>
  <c r="T463" i="33"/>
  <c r="S463" i="33"/>
  <c r="G463" i="33"/>
  <c r="F463" i="33"/>
  <c r="W462" i="33"/>
  <c r="V462" i="33"/>
  <c r="U462" i="33"/>
  <c r="X462" i="33" s="1"/>
  <c r="Z462" i="23" s="1"/>
  <c r="T462" i="33"/>
  <c r="S462" i="33"/>
  <c r="G462" i="33"/>
  <c r="F462" i="33"/>
  <c r="V461" i="33"/>
  <c r="T461" i="33"/>
  <c r="U461" i="33" s="1"/>
  <c r="S461" i="33"/>
  <c r="G461" i="33"/>
  <c r="F461" i="33"/>
  <c r="V460" i="33"/>
  <c r="U460" i="33"/>
  <c r="X460" i="33" s="1"/>
  <c r="Z460" i="23" s="1"/>
  <c r="T460" i="33"/>
  <c r="S460" i="33"/>
  <c r="G460" i="33"/>
  <c r="F460" i="33"/>
  <c r="W459" i="33"/>
  <c r="V459" i="33"/>
  <c r="U459" i="33"/>
  <c r="X459" i="33" s="1"/>
  <c r="Z459" i="23" s="1"/>
  <c r="T459" i="33"/>
  <c r="S459" i="33"/>
  <c r="G459" i="33"/>
  <c r="F459" i="33"/>
  <c r="V458" i="33"/>
  <c r="T458" i="33"/>
  <c r="U458" i="33" s="1"/>
  <c r="S458" i="33"/>
  <c r="G458" i="33"/>
  <c r="F458" i="33"/>
  <c r="V457" i="33"/>
  <c r="U457" i="33"/>
  <c r="X457" i="33" s="1"/>
  <c r="Z457" i="23" s="1"/>
  <c r="T457" i="33"/>
  <c r="S457" i="33"/>
  <c r="G457" i="33"/>
  <c r="F457" i="33"/>
  <c r="W456" i="33"/>
  <c r="V456" i="33"/>
  <c r="U456" i="33"/>
  <c r="X456" i="33" s="1"/>
  <c r="Z456" i="23" s="1"/>
  <c r="T456" i="33"/>
  <c r="S456" i="33"/>
  <c r="G456" i="33"/>
  <c r="F456" i="33"/>
  <c r="V455" i="33"/>
  <c r="T455" i="33"/>
  <c r="U455" i="33" s="1"/>
  <c r="S455" i="33"/>
  <c r="G455" i="33"/>
  <c r="F455" i="33"/>
  <c r="V454" i="33"/>
  <c r="U454" i="33"/>
  <c r="X454" i="33" s="1"/>
  <c r="T454" i="33"/>
  <c r="S454" i="33"/>
  <c r="G454" i="33"/>
  <c r="F454" i="33"/>
  <c r="P453" i="33"/>
  <c r="N453" i="33"/>
  <c r="N475" i="33" s="1"/>
  <c r="I453" i="33"/>
  <c r="I475" i="33" s="1"/>
  <c r="V452" i="33"/>
  <c r="T452" i="33"/>
  <c r="U452" i="33" s="1"/>
  <c r="S452" i="33"/>
  <c r="G452" i="33"/>
  <c r="F452" i="33"/>
  <c r="X451" i="33"/>
  <c r="Z451" i="23" s="1"/>
  <c r="V451" i="33"/>
  <c r="T451" i="33"/>
  <c r="U451" i="33" s="1"/>
  <c r="S451" i="33"/>
  <c r="G451" i="33"/>
  <c r="F451" i="33"/>
  <c r="X450" i="33"/>
  <c r="Z450" i="23" s="1"/>
  <c r="V450" i="33"/>
  <c r="T450" i="33"/>
  <c r="U450" i="33" s="1"/>
  <c r="S450" i="33"/>
  <c r="G450" i="33"/>
  <c r="F450" i="33"/>
  <c r="V449" i="33"/>
  <c r="T449" i="33"/>
  <c r="U449" i="33" s="1"/>
  <c r="X449" i="33" s="1"/>
  <c r="Z449" i="23" s="1"/>
  <c r="S449" i="33"/>
  <c r="G449" i="33"/>
  <c r="F449" i="33"/>
  <c r="V448" i="33"/>
  <c r="T448" i="33"/>
  <c r="U448" i="33" s="1"/>
  <c r="S448" i="33"/>
  <c r="G448" i="33"/>
  <c r="F448" i="33"/>
  <c r="V447" i="33"/>
  <c r="T447" i="33"/>
  <c r="U447" i="33" s="1"/>
  <c r="X447" i="33" s="1"/>
  <c r="Z447" i="23" s="1"/>
  <c r="S447" i="33"/>
  <c r="G447" i="33"/>
  <c r="F447" i="33"/>
  <c r="V446" i="33"/>
  <c r="T446" i="33"/>
  <c r="U446" i="33" s="1"/>
  <c r="X446" i="33" s="1"/>
  <c r="Z446" i="23" s="1"/>
  <c r="S446" i="33"/>
  <c r="G446" i="33"/>
  <c r="F446" i="33"/>
  <c r="V445" i="33"/>
  <c r="T445" i="33"/>
  <c r="U445" i="33" s="1"/>
  <c r="X445" i="33" s="1"/>
  <c r="Z445" i="23" s="1"/>
  <c r="S445" i="33"/>
  <c r="G445" i="33"/>
  <c r="F445" i="33"/>
  <c r="V444" i="33"/>
  <c r="T444" i="33"/>
  <c r="U444" i="33" s="1"/>
  <c r="S444" i="33"/>
  <c r="G444" i="33"/>
  <c r="F444" i="33"/>
  <c r="V443" i="33"/>
  <c r="T443" i="33"/>
  <c r="U443" i="33" s="1"/>
  <c r="X443" i="33" s="1"/>
  <c r="Z443" i="23" s="1"/>
  <c r="S443" i="33"/>
  <c r="G443" i="33"/>
  <c r="F443" i="33"/>
  <c r="V442" i="33"/>
  <c r="T442" i="33"/>
  <c r="U442" i="33" s="1"/>
  <c r="X442" i="33" s="1"/>
  <c r="Z442" i="23" s="1"/>
  <c r="S442" i="33"/>
  <c r="G442" i="33"/>
  <c r="F442" i="33"/>
  <c r="V441" i="33"/>
  <c r="T441" i="33"/>
  <c r="U441" i="33" s="1"/>
  <c r="X441" i="33" s="1"/>
  <c r="Z441" i="23" s="1"/>
  <c r="S441" i="33"/>
  <c r="G441" i="33"/>
  <c r="F441" i="33"/>
  <c r="V440" i="33"/>
  <c r="T440" i="33"/>
  <c r="U440" i="33" s="1"/>
  <c r="S440" i="33"/>
  <c r="G440" i="33"/>
  <c r="F440" i="33"/>
  <c r="X439" i="33"/>
  <c r="Z439" i="23" s="1"/>
  <c r="V439" i="33"/>
  <c r="T439" i="33"/>
  <c r="U439" i="33" s="1"/>
  <c r="S439" i="33"/>
  <c r="G439" i="33"/>
  <c r="F439" i="33"/>
  <c r="X438" i="33"/>
  <c r="Z438" i="23" s="1"/>
  <c r="V438" i="33"/>
  <c r="T438" i="33"/>
  <c r="U438" i="33" s="1"/>
  <c r="S438" i="33"/>
  <c r="G438" i="33"/>
  <c r="F438" i="33"/>
  <c r="V437" i="33"/>
  <c r="T437" i="33"/>
  <c r="U437" i="33" s="1"/>
  <c r="X437" i="33" s="1"/>
  <c r="Z437" i="23" s="1"/>
  <c r="S437" i="33"/>
  <c r="G437" i="33"/>
  <c r="F437" i="33"/>
  <c r="V436" i="33"/>
  <c r="T436" i="33"/>
  <c r="U436" i="33" s="1"/>
  <c r="S436" i="33"/>
  <c r="G436" i="33"/>
  <c r="F436" i="33"/>
  <c r="V435" i="33"/>
  <c r="T435" i="33"/>
  <c r="U435" i="33" s="1"/>
  <c r="X435" i="33" s="1"/>
  <c r="Z435" i="23" s="1"/>
  <c r="S435" i="33"/>
  <c r="G435" i="33"/>
  <c r="F435" i="33"/>
  <c r="V434" i="33"/>
  <c r="T434" i="33"/>
  <c r="U434" i="33" s="1"/>
  <c r="X434" i="33" s="1"/>
  <c r="Z434" i="23" s="1"/>
  <c r="S434" i="33"/>
  <c r="G434" i="33"/>
  <c r="F434" i="33"/>
  <c r="V433" i="33"/>
  <c r="T433" i="33"/>
  <c r="U433" i="33" s="1"/>
  <c r="X433" i="33" s="1"/>
  <c r="Z433" i="23" s="1"/>
  <c r="S433" i="33"/>
  <c r="G433" i="33"/>
  <c r="F433" i="33"/>
  <c r="P431" i="33"/>
  <c r="N431" i="33"/>
  <c r="I431" i="33"/>
  <c r="V430" i="33"/>
  <c r="U430" i="33"/>
  <c r="X430" i="33" s="1"/>
  <c r="Z430" i="23" s="1"/>
  <c r="T430" i="33"/>
  <c r="S430" i="33"/>
  <c r="G430" i="33"/>
  <c r="F430" i="33"/>
  <c r="V429" i="33"/>
  <c r="U429" i="33"/>
  <c r="X429" i="33" s="1"/>
  <c r="Z429" i="23" s="1"/>
  <c r="T429" i="33"/>
  <c r="S429" i="33"/>
  <c r="G429" i="33"/>
  <c r="F429" i="33"/>
  <c r="Y428" i="33"/>
  <c r="AA428" i="23" s="1"/>
  <c r="V428" i="33"/>
  <c r="U428" i="33"/>
  <c r="X428" i="33" s="1"/>
  <c r="Z428" i="23" s="1"/>
  <c r="T428" i="33"/>
  <c r="S428" i="33"/>
  <c r="G428" i="33"/>
  <c r="F428" i="33"/>
  <c r="V427" i="33"/>
  <c r="T427" i="33"/>
  <c r="U427" i="33" s="1"/>
  <c r="S427" i="33"/>
  <c r="G427" i="33"/>
  <c r="F427" i="33"/>
  <c r="V426" i="33"/>
  <c r="T426" i="33"/>
  <c r="U426" i="33" s="1"/>
  <c r="S426" i="33"/>
  <c r="G426" i="33"/>
  <c r="F426" i="33"/>
  <c r="V425" i="33"/>
  <c r="T425" i="33"/>
  <c r="U425" i="33" s="1"/>
  <c r="S425" i="33"/>
  <c r="G425" i="33"/>
  <c r="F425" i="33"/>
  <c r="V424" i="33"/>
  <c r="U424" i="33"/>
  <c r="X424" i="33" s="1"/>
  <c r="Z424" i="23" s="1"/>
  <c r="T424" i="33"/>
  <c r="S424" i="33"/>
  <c r="G424" i="33"/>
  <c r="F424" i="33"/>
  <c r="V423" i="33"/>
  <c r="U423" i="33"/>
  <c r="X423" i="33" s="1"/>
  <c r="Z423" i="23" s="1"/>
  <c r="T423" i="33"/>
  <c r="S423" i="33"/>
  <c r="G423" i="33"/>
  <c r="F423" i="33"/>
  <c r="Y422" i="33"/>
  <c r="AA422" i="23" s="1"/>
  <c r="V422" i="33"/>
  <c r="U422" i="33"/>
  <c r="X422" i="33" s="1"/>
  <c r="Z422" i="23" s="1"/>
  <c r="T422" i="33"/>
  <c r="S422" i="33"/>
  <c r="G422" i="33"/>
  <c r="F422" i="33"/>
  <c r="V421" i="33"/>
  <c r="T421" i="33"/>
  <c r="U421" i="33" s="1"/>
  <c r="S421" i="33"/>
  <c r="G421" i="33"/>
  <c r="F421" i="33"/>
  <c r="V420" i="33"/>
  <c r="T420" i="33"/>
  <c r="U420" i="33" s="1"/>
  <c r="S420" i="33"/>
  <c r="G420" i="33"/>
  <c r="F420" i="33"/>
  <c r="V419" i="33"/>
  <c r="T419" i="33"/>
  <c r="U419" i="33" s="1"/>
  <c r="S419" i="33"/>
  <c r="G419" i="33"/>
  <c r="F419" i="33"/>
  <c r="V418" i="33"/>
  <c r="U418" i="33"/>
  <c r="X418" i="33" s="1"/>
  <c r="Z418" i="23" s="1"/>
  <c r="T418" i="33"/>
  <c r="S418" i="33"/>
  <c r="G418" i="33"/>
  <c r="F418" i="33"/>
  <c r="V417" i="33"/>
  <c r="U417" i="33"/>
  <c r="X417" i="33" s="1"/>
  <c r="Z417" i="23" s="1"/>
  <c r="T417" i="33"/>
  <c r="S417" i="33"/>
  <c r="G417" i="33"/>
  <c r="F417" i="33"/>
  <c r="Y416" i="33"/>
  <c r="AA416" i="23" s="1"/>
  <c r="V416" i="33"/>
  <c r="U416" i="33"/>
  <c r="X416" i="33" s="1"/>
  <c r="Z416" i="23" s="1"/>
  <c r="T416" i="33"/>
  <c r="S416" i="33"/>
  <c r="G416" i="33"/>
  <c r="F416" i="33"/>
  <c r="V415" i="33"/>
  <c r="T415" i="33"/>
  <c r="U415" i="33" s="1"/>
  <c r="S415" i="33"/>
  <c r="G415" i="33"/>
  <c r="F415" i="33"/>
  <c r="V414" i="33"/>
  <c r="T414" i="33"/>
  <c r="U414" i="33" s="1"/>
  <c r="S414" i="33"/>
  <c r="G414" i="33"/>
  <c r="F414" i="33"/>
  <c r="V413" i="33"/>
  <c r="T413" i="33"/>
  <c r="U413" i="33" s="1"/>
  <c r="S413" i="33"/>
  <c r="G413" i="33"/>
  <c r="F413" i="33"/>
  <c r="V412" i="33"/>
  <c r="U412" i="33"/>
  <c r="X412" i="33" s="1"/>
  <c r="Z412" i="23" s="1"/>
  <c r="T412" i="33"/>
  <c r="S412" i="33"/>
  <c r="G412" i="33"/>
  <c r="F412" i="33"/>
  <c r="V411" i="33"/>
  <c r="V431" i="33" s="1"/>
  <c r="U411" i="33"/>
  <c r="X411" i="33" s="1"/>
  <c r="T411" i="33"/>
  <c r="S411" i="33"/>
  <c r="G411" i="33"/>
  <c r="F411" i="33"/>
  <c r="P410" i="33"/>
  <c r="P432" i="33" s="1"/>
  <c r="N410" i="33"/>
  <c r="N432" i="33" s="1"/>
  <c r="I410" i="33"/>
  <c r="I432" i="33" s="1"/>
  <c r="V409" i="33"/>
  <c r="T409" i="33"/>
  <c r="U409" i="33" s="1"/>
  <c r="X409" i="33" s="1"/>
  <c r="Z409" i="23" s="1"/>
  <c r="S409" i="33"/>
  <c r="G409" i="33"/>
  <c r="F409" i="33"/>
  <c r="V408" i="33"/>
  <c r="T408" i="33"/>
  <c r="U408" i="33" s="1"/>
  <c r="X408" i="33" s="1"/>
  <c r="Z408" i="23" s="1"/>
  <c r="S408" i="33"/>
  <c r="G408" i="33"/>
  <c r="F408" i="33"/>
  <c r="V407" i="33"/>
  <c r="T407" i="33"/>
  <c r="U407" i="33" s="1"/>
  <c r="S407" i="33"/>
  <c r="G407" i="33"/>
  <c r="F407" i="33"/>
  <c r="X406" i="33"/>
  <c r="Z406" i="23" s="1"/>
  <c r="V406" i="33"/>
  <c r="T406" i="33"/>
  <c r="U406" i="33" s="1"/>
  <c r="S406" i="33"/>
  <c r="G406" i="33"/>
  <c r="F406" i="33"/>
  <c r="X405" i="33"/>
  <c r="Z405" i="23" s="1"/>
  <c r="V405" i="33"/>
  <c r="T405" i="33"/>
  <c r="U405" i="33" s="1"/>
  <c r="S405" i="33"/>
  <c r="G405" i="33"/>
  <c r="F405" i="33"/>
  <c r="V404" i="33"/>
  <c r="T404" i="33"/>
  <c r="U404" i="33" s="1"/>
  <c r="X404" i="33" s="1"/>
  <c r="Z404" i="23" s="1"/>
  <c r="S404" i="33"/>
  <c r="G404" i="33"/>
  <c r="F404" i="33"/>
  <c r="V403" i="33"/>
  <c r="T403" i="33"/>
  <c r="U403" i="33" s="1"/>
  <c r="S403" i="33"/>
  <c r="G403" i="33"/>
  <c r="F403" i="33"/>
  <c r="V402" i="33"/>
  <c r="T402" i="33"/>
  <c r="U402" i="33" s="1"/>
  <c r="X402" i="33" s="1"/>
  <c r="Z402" i="23" s="1"/>
  <c r="S402" i="33"/>
  <c r="G402" i="33"/>
  <c r="F402" i="33"/>
  <c r="V401" i="33"/>
  <c r="T401" i="33"/>
  <c r="U401" i="33" s="1"/>
  <c r="X401" i="33" s="1"/>
  <c r="Z401" i="23" s="1"/>
  <c r="S401" i="33"/>
  <c r="G401" i="33"/>
  <c r="F401" i="33"/>
  <c r="V400" i="33"/>
  <c r="T400" i="33"/>
  <c r="U400" i="33" s="1"/>
  <c r="X400" i="33" s="1"/>
  <c r="Z400" i="23" s="1"/>
  <c r="S400" i="33"/>
  <c r="G400" i="33"/>
  <c r="F400" i="33"/>
  <c r="V399" i="33"/>
  <c r="T399" i="33"/>
  <c r="U399" i="33" s="1"/>
  <c r="S399" i="33"/>
  <c r="G399" i="33"/>
  <c r="F399" i="33"/>
  <c r="V398" i="33"/>
  <c r="T398" i="33"/>
  <c r="U398" i="33" s="1"/>
  <c r="X398" i="33" s="1"/>
  <c r="Z398" i="23" s="1"/>
  <c r="S398" i="33"/>
  <c r="G398" i="33"/>
  <c r="F398" i="33"/>
  <c r="V397" i="33"/>
  <c r="T397" i="33"/>
  <c r="U397" i="33" s="1"/>
  <c r="X397" i="33" s="1"/>
  <c r="Z397" i="23" s="1"/>
  <c r="S397" i="33"/>
  <c r="G397" i="33"/>
  <c r="F397" i="33"/>
  <c r="V396" i="33"/>
  <c r="T396" i="33"/>
  <c r="U396" i="33" s="1"/>
  <c r="X396" i="33" s="1"/>
  <c r="Z396" i="23" s="1"/>
  <c r="S396" i="33"/>
  <c r="G396" i="33"/>
  <c r="F396" i="33"/>
  <c r="V395" i="33"/>
  <c r="T395" i="33"/>
  <c r="U395" i="33" s="1"/>
  <c r="S395" i="33"/>
  <c r="G395" i="33"/>
  <c r="F395" i="33"/>
  <c r="X394" i="33"/>
  <c r="Z394" i="23" s="1"/>
  <c r="V394" i="33"/>
  <c r="T394" i="33"/>
  <c r="U394" i="33" s="1"/>
  <c r="S394" i="33"/>
  <c r="G394" i="33"/>
  <c r="F394" i="33"/>
  <c r="X393" i="33"/>
  <c r="Z393" i="23" s="1"/>
  <c r="V393" i="33"/>
  <c r="T393" i="33"/>
  <c r="U393" i="33" s="1"/>
  <c r="S393" i="33"/>
  <c r="G393" i="33"/>
  <c r="F393" i="33"/>
  <c r="V392" i="33"/>
  <c r="T392" i="33"/>
  <c r="U392" i="33" s="1"/>
  <c r="X392" i="33" s="1"/>
  <c r="Z392" i="23" s="1"/>
  <c r="S392" i="33"/>
  <c r="G392" i="33"/>
  <c r="F392" i="33"/>
  <c r="V391" i="33"/>
  <c r="T391" i="33"/>
  <c r="U391" i="33" s="1"/>
  <c r="S391" i="33"/>
  <c r="G391" i="33"/>
  <c r="F391" i="33"/>
  <c r="V390" i="33"/>
  <c r="U390" i="33"/>
  <c r="X390" i="33" s="1"/>
  <c r="Z390" i="23" s="1"/>
  <c r="T390" i="33"/>
  <c r="S390" i="33"/>
  <c r="G390" i="33"/>
  <c r="F390" i="33"/>
  <c r="P388" i="33"/>
  <c r="N388" i="33"/>
  <c r="I388" i="33"/>
  <c r="V387" i="33"/>
  <c r="T387" i="33"/>
  <c r="U387" i="33" s="1"/>
  <c r="S387" i="33"/>
  <c r="G387" i="33"/>
  <c r="F387" i="33"/>
  <c r="V386" i="33"/>
  <c r="T386" i="33"/>
  <c r="U386" i="33" s="1"/>
  <c r="S386" i="33"/>
  <c r="G386" i="33"/>
  <c r="F386" i="33"/>
  <c r="V385" i="33"/>
  <c r="T385" i="33"/>
  <c r="U385" i="33" s="1"/>
  <c r="S385" i="33"/>
  <c r="G385" i="33"/>
  <c r="F385" i="33"/>
  <c r="V384" i="33"/>
  <c r="T384" i="33"/>
  <c r="U384" i="33" s="1"/>
  <c r="S384" i="33"/>
  <c r="G384" i="33"/>
  <c r="F384" i="33"/>
  <c r="V383" i="33"/>
  <c r="T383" i="33"/>
  <c r="U383" i="33" s="1"/>
  <c r="S383" i="33"/>
  <c r="G383" i="33"/>
  <c r="F383" i="33"/>
  <c r="V382" i="33"/>
  <c r="T382" i="33"/>
  <c r="U382" i="33" s="1"/>
  <c r="S382" i="33"/>
  <c r="G382" i="33"/>
  <c r="F382" i="33"/>
  <c r="V381" i="33"/>
  <c r="T381" i="33"/>
  <c r="U381" i="33" s="1"/>
  <c r="S381" i="33"/>
  <c r="G381" i="33"/>
  <c r="F381" i="33"/>
  <c r="V380" i="33"/>
  <c r="T380" i="33"/>
  <c r="U380" i="33" s="1"/>
  <c r="S380" i="33"/>
  <c r="G380" i="33"/>
  <c r="F380" i="33"/>
  <c r="V379" i="33"/>
  <c r="T379" i="33"/>
  <c r="U379" i="33" s="1"/>
  <c r="S379" i="33"/>
  <c r="G379" i="33"/>
  <c r="F379" i="33"/>
  <c r="V378" i="33"/>
  <c r="T378" i="33"/>
  <c r="U378" i="33" s="1"/>
  <c r="S378" i="33"/>
  <c r="G378" i="33"/>
  <c r="F378" i="33"/>
  <c r="V377" i="33"/>
  <c r="T377" i="33"/>
  <c r="U377" i="33" s="1"/>
  <c r="S377" i="33"/>
  <c r="G377" i="33"/>
  <c r="F377" i="33"/>
  <c r="V376" i="33"/>
  <c r="T376" i="33"/>
  <c r="U376" i="33" s="1"/>
  <c r="S376" i="33"/>
  <c r="G376" i="33"/>
  <c r="F376" i="33"/>
  <c r="V375" i="33"/>
  <c r="T375" i="33"/>
  <c r="U375" i="33" s="1"/>
  <c r="S375" i="33"/>
  <c r="G375" i="33"/>
  <c r="F375" i="33"/>
  <c r="V374" i="33"/>
  <c r="T374" i="33"/>
  <c r="U374" i="33" s="1"/>
  <c r="S374" i="33"/>
  <c r="G374" i="33"/>
  <c r="F374" i="33"/>
  <c r="V373" i="33"/>
  <c r="T373" i="33"/>
  <c r="U373" i="33" s="1"/>
  <c r="S373" i="33"/>
  <c r="G373" i="33"/>
  <c r="F373" i="33"/>
  <c r="V372" i="33"/>
  <c r="T372" i="33"/>
  <c r="U372" i="33" s="1"/>
  <c r="S372" i="33"/>
  <c r="G372" i="33"/>
  <c r="F372" i="33"/>
  <c r="V371" i="33"/>
  <c r="T371" i="33"/>
  <c r="U371" i="33" s="1"/>
  <c r="S371" i="33"/>
  <c r="G371" i="33"/>
  <c r="F371" i="33"/>
  <c r="V370" i="33"/>
  <c r="T370" i="33"/>
  <c r="U370" i="33" s="1"/>
  <c r="S370" i="33"/>
  <c r="G370" i="33"/>
  <c r="F370" i="33"/>
  <c r="V369" i="33"/>
  <c r="T369" i="33"/>
  <c r="U369" i="33" s="1"/>
  <c r="S369" i="33"/>
  <c r="G369" i="33"/>
  <c r="F369" i="33"/>
  <c r="V368" i="33"/>
  <c r="T368" i="33"/>
  <c r="U368" i="33" s="1"/>
  <c r="S368" i="33"/>
  <c r="G368" i="33"/>
  <c r="F368" i="33"/>
  <c r="P367" i="33"/>
  <c r="N367" i="33"/>
  <c r="N389" i="33" s="1"/>
  <c r="I367" i="33"/>
  <c r="I389" i="33" s="1"/>
  <c r="W366" i="33"/>
  <c r="V366" i="33"/>
  <c r="U366" i="33"/>
  <c r="X366" i="33" s="1"/>
  <c r="Z366" i="23" s="1"/>
  <c r="T366" i="33"/>
  <c r="S366" i="33"/>
  <c r="G366" i="33"/>
  <c r="F366" i="33"/>
  <c r="V365" i="33"/>
  <c r="U365" i="33"/>
  <c r="X365" i="33" s="1"/>
  <c r="Z365" i="23" s="1"/>
  <c r="T365" i="33"/>
  <c r="S365" i="33"/>
  <c r="G365" i="33"/>
  <c r="F365" i="33"/>
  <c r="V364" i="33"/>
  <c r="T364" i="33"/>
  <c r="U364" i="33" s="1"/>
  <c r="S364" i="33"/>
  <c r="G364" i="33"/>
  <c r="F364" i="33"/>
  <c r="V363" i="33"/>
  <c r="T363" i="33"/>
  <c r="U363" i="33" s="1"/>
  <c r="X363" i="33" s="1"/>
  <c r="Z363" i="23" s="1"/>
  <c r="S363" i="33"/>
  <c r="G363" i="33"/>
  <c r="F363" i="33"/>
  <c r="V362" i="33"/>
  <c r="T362" i="33"/>
  <c r="U362" i="33" s="1"/>
  <c r="S362" i="33"/>
  <c r="G362" i="33"/>
  <c r="F362" i="33"/>
  <c r="V361" i="33"/>
  <c r="T361" i="33"/>
  <c r="U361" i="33" s="1"/>
  <c r="X361" i="33" s="1"/>
  <c r="Z361" i="23" s="1"/>
  <c r="S361" i="33"/>
  <c r="G361" i="33"/>
  <c r="F361" i="33"/>
  <c r="V360" i="33"/>
  <c r="T360" i="33"/>
  <c r="U360" i="33" s="1"/>
  <c r="S360" i="33"/>
  <c r="G360" i="33"/>
  <c r="F360" i="33"/>
  <c r="V359" i="33"/>
  <c r="T359" i="33"/>
  <c r="U359" i="33" s="1"/>
  <c r="X359" i="33" s="1"/>
  <c r="Z359" i="23" s="1"/>
  <c r="S359" i="33"/>
  <c r="G359" i="33"/>
  <c r="F359" i="33"/>
  <c r="V358" i="33"/>
  <c r="U358" i="33"/>
  <c r="X358" i="33" s="1"/>
  <c r="Z358" i="23" s="1"/>
  <c r="T358" i="33"/>
  <c r="S358" i="33"/>
  <c r="G358" i="33"/>
  <c r="F358" i="33"/>
  <c r="V357" i="33"/>
  <c r="U357" i="33"/>
  <c r="X357" i="33" s="1"/>
  <c r="Z357" i="23" s="1"/>
  <c r="T357" i="33"/>
  <c r="S357" i="33"/>
  <c r="G357" i="33"/>
  <c r="F357" i="33"/>
  <c r="V356" i="33"/>
  <c r="U356" i="33"/>
  <c r="X356" i="33" s="1"/>
  <c r="Z356" i="23" s="1"/>
  <c r="T356" i="33"/>
  <c r="S356" i="33"/>
  <c r="G356" i="33"/>
  <c r="F356" i="33"/>
  <c r="V355" i="33"/>
  <c r="U355" i="33"/>
  <c r="X355" i="33" s="1"/>
  <c r="Z355" i="23" s="1"/>
  <c r="T355" i="33"/>
  <c r="S355" i="33"/>
  <c r="G355" i="33"/>
  <c r="F355" i="33"/>
  <c r="W354" i="33"/>
  <c r="V354" i="33"/>
  <c r="U354" i="33"/>
  <c r="X354" i="33" s="1"/>
  <c r="Z354" i="23" s="1"/>
  <c r="T354" i="33"/>
  <c r="S354" i="33"/>
  <c r="G354" i="33"/>
  <c r="F354" i="33"/>
  <c r="V353" i="33"/>
  <c r="U353" i="33"/>
  <c r="X353" i="33" s="1"/>
  <c r="Z353" i="23" s="1"/>
  <c r="T353" i="33"/>
  <c r="S353" i="33"/>
  <c r="G353" i="33"/>
  <c r="F353" i="33"/>
  <c r="V352" i="33"/>
  <c r="T352" i="33"/>
  <c r="U352" i="33" s="1"/>
  <c r="S352" i="33"/>
  <c r="G352" i="33"/>
  <c r="F352" i="33"/>
  <c r="V351" i="33"/>
  <c r="V367" i="33" s="1"/>
  <c r="T351" i="33"/>
  <c r="U351" i="33" s="1"/>
  <c r="X351" i="33" s="1"/>
  <c r="Z351" i="23" s="1"/>
  <c r="S351" i="33"/>
  <c r="G351" i="33"/>
  <c r="F351" i="33"/>
  <c r="V350" i="33"/>
  <c r="T350" i="33"/>
  <c r="U350" i="33" s="1"/>
  <c r="S350" i="33"/>
  <c r="G350" i="33"/>
  <c r="F350" i="33"/>
  <c r="V349" i="33"/>
  <c r="T349" i="33"/>
  <c r="U349" i="33" s="1"/>
  <c r="X349" i="33" s="1"/>
  <c r="Z349" i="23" s="1"/>
  <c r="S349" i="33"/>
  <c r="G349" i="33"/>
  <c r="F349" i="33"/>
  <c r="V348" i="33"/>
  <c r="T348" i="33"/>
  <c r="U348" i="33" s="1"/>
  <c r="S348" i="33"/>
  <c r="G348" i="33"/>
  <c r="F348" i="33"/>
  <c r="V347" i="33"/>
  <c r="T347" i="33"/>
  <c r="U347" i="33" s="1"/>
  <c r="S347" i="33"/>
  <c r="G347" i="33"/>
  <c r="F347" i="33"/>
  <c r="P345" i="33"/>
  <c r="N345" i="33"/>
  <c r="I345" i="33"/>
  <c r="V344" i="33"/>
  <c r="T344" i="33"/>
  <c r="U344" i="33" s="1"/>
  <c r="S344" i="33"/>
  <c r="G344" i="33"/>
  <c r="F344" i="33"/>
  <c r="V343" i="33"/>
  <c r="T343" i="33"/>
  <c r="U343" i="33" s="1"/>
  <c r="S343" i="33"/>
  <c r="G343" i="33"/>
  <c r="F343" i="33"/>
  <c r="V342" i="33"/>
  <c r="T342" i="33"/>
  <c r="U342" i="33" s="1"/>
  <c r="S342" i="33"/>
  <c r="G342" i="33"/>
  <c r="F342" i="33"/>
  <c r="V341" i="33"/>
  <c r="T341" i="33"/>
  <c r="U341" i="33" s="1"/>
  <c r="S341" i="33"/>
  <c r="G341" i="33"/>
  <c r="F341" i="33"/>
  <c r="V340" i="33"/>
  <c r="T340" i="33"/>
  <c r="U340" i="33" s="1"/>
  <c r="S340" i="33"/>
  <c r="G340" i="33"/>
  <c r="F340" i="33"/>
  <c r="V339" i="33"/>
  <c r="T339" i="33"/>
  <c r="U339" i="33" s="1"/>
  <c r="S339" i="33"/>
  <c r="G339" i="33"/>
  <c r="F339" i="33"/>
  <c r="V338" i="33"/>
  <c r="T338" i="33"/>
  <c r="U338" i="33" s="1"/>
  <c r="S338" i="33"/>
  <c r="G338" i="33"/>
  <c r="F338" i="33"/>
  <c r="V337" i="33"/>
  <c r="T337" i="33"/>
  <c r="U337" i="33" s="1"/>
  <c r="S337" i="33"/>
  <c r="G337" i="33"/>
  <c r="F337" i="33"/>
  <c r="V336" i="33"/>
  <c r="T336" i="33"/>
  <c r="U336" i="33" s="1"/>
  <c r="S336" i="33"/>
  <c r="G336" i="33"/>
  <c r="F336" i="33"/>
  <c r="V335" i="33"/>
  <c r="T335" i="33"/>
  <c r="U335" i="33" s="1"/>
  <c r="S335" i="33"/>
  <c r="G335" i="33"/>
  <c r="F335" i="33"/>
  <c r="V334" i="33"/>
  <c r="T334" i="33"/>
  <c r="U334" i="33" s="1"/>
  <c r="S334" i="33"/>
  <c r="G334" i="33"/>
  <c r="F334" i="33"/>
  <c r="V333" i="33"/>
  <c r="T333" i="33"/>
  <c r="U333" i="33" s="1"/>
  <c r="S333" i="33"/>
  <c r="G333" i="33"/>
  <c r="F333" i="33"/>
  <c r="V332" i="33"/>
  <c r="T332" i="33"/>
  <c r="U332" i="33" s="1"/>
  <c r="S332" i="33"/>
  <c r="G332" i="33"/>
  <c r="F332" i="33"/>
  <c r="V331" i="33"/>
  <c r="T331" i="33"/>
  <c r="U331" i="33" s="1"/>
  <c r="S331" i="33"/>
  <c r="G331" i="33"/>
  <c r="F331" i="33"/>
  <c r="V330" i="33"/>
  <c r="T330" i="33"/>
  <c r="U330" i="33" s="1"/>
  <c r="S330" i="33"/>
  <c r="G330" i="33"/>
  <c r="F330" i="33"/>
  <c r="V329" i="33"/>
  <c r="T329" i="33"/>
  <c r="U329" i="33" s="1"/>
  <c r="S329" i="33"/>
  <c r="G329" i="33"/>
  <c r="F329" i="33"/>
  <c r="V328" i="33"/>
  <c r="T328" i="33"/>
  <c r="U328" i="33" s="1"/>
  <c r="S328" i="33"/>
  <c r="G328" i="33"/>
  <c r="F328" i="33"/>
  <c r="V327" i="33"/>
  <c r="T327" i="33"/>
  <c r="U327" i="33" s="1"/>
  <c r="S327" i="33"/>
  <c r="G327" i="33"/>
  <c r="F327" i="33"/>
  <c r="V326" i="33"/>
  <c r="T326" i="33"/>
  <c r="U326" i="33" s="1"/>
  <c r="S326" i="33"/>
  <c r="G326" i="33"/>
  <c r="F326" i="33"/>
  <c r="V325" i="33"/>
  <c r="T325" i="33"/>
  <c r="U325" i="33" s="1"/>
  <c r="S325" i="33"/>
  <c r="G325" i="33"/>
  <c r="F325" i="33"/>
  <c r="P324" i="33"/>
  <c r="P346" i="33" s="1"/>
  <c r="N324" i="33"/>
  <c r="N346" i="33" s="1"/>
  <c r="I324" i="33"/>
  <c r="V323" i="33"/>
  <c r="U323" i="33"/>
  <c r="X323" i="33" s="1"/>
  <c r="Z323" i="23" s="1"/>
  <c r="T323" i="33"/>
  <c r="S323" i="33"/>
  <c r="G323" i="33"/>
  <c r="F323" i="33"/>
  <c r="V322" i="33"/>
  <c r="U322" i="33"/>
  <c r="X322" i="33" s="1"/>
  <c r="Z322" i="23" s="1"/>
  <c r="T322" i="33"/>
  <c r="S322" i="33"/>
  <c r="G322" i="33"/>
  <c r="F322" i="33"/>
  <c r="W321" i="33"/>
  <c r="V321" i="33"/>
  <c r="U321" i="33"/>
  <c r="X321" i="33" s="1"/>
  <c r="Z321" i="23" s="1"/>
  <c r="T321" i="33"/>
  <c r="S321" i="33"/>
  <c r="G321" i="33"/>
  <c r="F321" i="33"/>
  <c r="V320" i="33"/>
  <c r="U320" i="33"/>
  <c r="X320" i="33" s="1"/>
  <c r="Z320" i="23" s="1"/>
  <c r="T320" i="33"/>
  <c r="S320" i="33"/>
  <c r="G320" i="33"/>
  <c r="F320" i="33"/>
  <c r="V319" i="33"/>
  <c r="T319" i="33"/>
  <c r="U319" i="33" s="1"/>
  <c r="S319" i="33"/>
  <c r="G319" i="33"/>
  <c r="F319" i="33"/>
  <c r="V318" i="33"/>
  <c r="T318" i="33"/>
  <c r="U318" i="33" s="1"/>
  <c r="X318" i="33" s="1"/>
  <c r="Z318" i="23" s="1"/>
  <c r="S318" i="33"/>
  <c r="G318" i="33"/>
  <c r="F318" i="33"/>
  <c r="V317" i="33"/>
  <c r="T317" i="33"/>
  <c r="U317" i="33" s="1"/>
  <c r="S317" i="33"/>
  <c r="G317" i="33"/>
  <c r="F317" i="33"/>
  <c r="V316" i="33"/>
  <c r="T316" i="33"/>
  <c r="U316" i="33" s="1"/>
  <c r="X316" i="33" s="1"/>
  <c r="Z316" i="23" s="1"/>
  <c r="S316" i="33"/>
  <c r="G316" i="33"/>
  <c r="F316" i="33"/>
  <c r="V315" i="33"/>
  <c r="T315" i="33"/>
  <c r="U315" i="33" s="1"/>
  <c r="S315" i="33"/>
  <c r="G315" i="33"/>
  <c r="F315" i="33"/>
  <c r="V314" i="33"/>
  <c r="T314" i="33"/>
  <c r="U314" i="33" s="1"/>
  <c r="X314" i="33" s="1"/>
  <c r="Z314" i="23" s="1"/>
  <c r="S314" i="33"/>
  <c r="G314" i="33"/>
  <c r="F314" i="33"/>
  <c r="V313" i="33"/>
  <c r="U313" i="33"/>
  <c r="X313" i="33" s="1"/>
  <c r="Z313" i="23" s="1"/>
  <c r="T313" i="33"/>
  <c r="S313" i="33"/>
  <c r="G313" i="33"/>
  <c r="F313" i="33"/>
  <c r="V312" i="33"/>
  <c r="U312" i="33"/>
  <c r="X312" i="33" s="1"/>
  <c r="Z312" i="23" s="1"/>
  <c r="T312" i="33"/>
  <c r="S312" i="33"/>
  <c r="G312" i="33"/>
  <c r="F312" i="33"/>
  <c r="V311" i="33"/>
  <c r="U311" i="33"/>
  <c r="X311" i="33" s="1"/>
  <c r="Z311" i="23" s="1"/>
  <c r="T311" i="33"/>
  <c r="S311" i="33"/>
  <c r="G311" i="33"/>
  <c r="F311" i="33"/>
  <c r="V310" i="33"/>
  <c r="U310" i="33"/>
  <c r="X310" i="33" s="1"/>
  <c r="Z310" i="23" s="1"/>
  <c r="T310" i="33"/>
  <c r="S310" i="33"/>
  <c r="G310" i="33"/>
  <c r="F310" i="33"/>
  <c r="W309" i="33"/>
  <c r="V309" i="33"/>
  <c r="U309" i="33"/>
  <c r="X309" i="33" s="1"/>
  <c r="Z309" i="23" s="1"/>
  <c r="T309" i="33"/>
  <c r="S309" i="33"/>
  <c r="G309" i="33"/>
  <c r="F309" i="33"/>
  <c r="V308" i="33"/>
  <c r="U308" i="33"/>
  <c r="X308" i="33" s="1"/>
  <c r="Z308" i="23" s="1"/>
  <c r="T308" i="33"/>
  <c r="S308" i="33"/>
  <c r="G308" i="33"/>
  <c r="F308" i="33"/>
  <c r="V307" i="33"/>
  <c r="T307" i="33"/>
  <c r="U307" i="33" s="1"/>
  <c r="S307" i="33"/>
  <c r="G307" i="33"/>
  <c r="F307" i="33"/>
  <c r="V306" i="33"/>
  <c r="V324" i="33" s="1"/>
  <c r="T306" i="33"/>
  <c r="U306" i="33" s="1"/>
  <c r="X306" i="33" s="1"/>
  <c r="Z306" i="23" s="1"/>
  <c r="S306" i="33"/>
  <c r="G306" i="33"/>
  <c r="F306" i="33"/>
  <c r="V305" i="33"/>
  <c r="T305" i="33"/>
  <c r="U305" i="33" s="1"/>
  <c r="S305" i="33"/>
  <c r="G305" i="33"/>
  <c r="F305" i="33"/>
  <c r="V304" i="33"/>
  <c r="T304" i="33"/>
  <c r="U304" i="33" s="1"/>
  <c r="U324" i="33" s="1"/>
  <c r="S304" i="33"/>
  <c r="G304" i="33"/>
  <c r="F304" i="33"/>
  <c r="P302" i="33"/>
  <c r="N302" i="33"/>
  <c r="I302" i="33"/>
  <c r="V301" i="33"/>
  <c r="T301" i="33"/>
  <c r="U301" i="33" s="1"/>
  <c r="S301" i="33"/>
  <c r="G301" i="33"/>
  <c r="F301" i="33"/>
  <c r="V300" i="33"/>
  <c r="T300" i="33"/>
  <c r="U300" i="33" s="1"/>
  <c r="S300" i="33"/>
  <c r="G300" i="33"/>
  <c r="F300" i="33"/>
  <c r="V299" i="33"/>
  <c r="T299" i="33"/>
  <c r="U299" i="33" s="1"/>
  <c r="S299" i="33"/>
  <c r="G299" i="33"/>
  <c r="F299" i="33"/>
  <c r="V298" i="33"/>
  <c r="T298" i="33"/>
  <c r="U298" i="33" s="1"/>
  <c r="S298" i="33"/>
  <c r="G298" i="33"/>
  <c r="F298" i="33"/>
  <c r="V297" i="33"/>
  <c r="T297" i="33"/>
  <c r="U297" i="33" s="1"/>
  <c r="S297" i="33"/>
  <c r="G297" i="33"/>
  <c r="F297" i="33"/>
  <c r="V296" i="33"/>
  <c r="T296" i="33"/>
  <c r="U296" i="33" s="1"/>
  <c r="S296" i="33"/>
  <c r="G296" i="33"/>
  <c r="F296" i="33"/>
  <c r="V295" i="33"/>
  <c r="T295" i="33"/>
  <c r="U295" i="33" s="1"/>
  <c r="S295" i="33"/>
  <c r="G295" i="33"/>
  <c r="F295" i="33"/>
  <c r="V294" i="33"/>
  <c r="T294" i="33"/>
  <c r="U294" i="33" s="1"/>
  <c r="S294" i="33"/>
  <c r="G294" i="33"/>
  <c r="F294" i="33"/>
  <c r="V293" i="33"/>
  <c r="T293" i="33"/>
  <c r="U293" i="33" s="1"/>
  <c r="S293" i="33"/>
  <c r="G293" i="33"/>
  <c r="F293" i="33"/>
  <c r="V292" i="33"/>
  <c r="T292" i="33"/>
  <c r="U292" i="33" s="1"/>
  <c r="S292" i="33"/>
  <c r="G292" i="33"/>
  <c r="F292" i="33"/>
  <c r="V291" i="33"/>
  <c r="T291" i="33"/>
  <c r="U291" i="33" s="1"/>
  <c r="S291" i="33"/>
  <c r="G291" i="33"/>
  <c r="F291" i="33"/>
  <c r="V290" i="33"/>
  <c r="T290" i="33"/>
  <c r="U290" i="33" s="1"/>
  <c r="S290" i="33"/>
  <c r="G290" i="33"/>
  <c r="F290" i="33"/>
  <c r="V289" i="33"/>
  <c r="T289" i="33"/>
  <c r="U289" i="33" s="1"/>
  <c r="S289" i="33"/>
  <c r="G289" i="33"/>
  <c r="F289" i="33"/>
  <c r="V288" i="33"/>
  <c r="T288" i="33"/>
  <c r="U288" i="33" s="1"/>
  <c r="S288" i="33"/>
  <c r="G288" i="33"/>
  <c r="F288" i="33"/>
  <c r="V287" i="33"/>
  <c r="T287" i="33"/>
  <c r="U287" i="33" s="1"/>
  <c r="S287" i="33"/>
  <c r="G287" i="33"/>
  <c r="F287" i="33"/>
  <c r="V286" i="33"/>
  <c r="T286" i="33"/>
  <c r="U286" i="33" s="1"/>
  <c r="S286" i="33"/>
  <c r="G286" i="33"/>
  <c r="F286" i="33"/>
  <c r="V285" i="33"/>
  <c r="T285" i="33"/>
  <c r="U285" i="33" s="1"/>
  <c r="S285" i="33"/>
  <c r="G285" i="33"/>
  <c r="F285" i="33"/>
  <c r="V284" i="33"/>
  <c r="T284" i="33"/>
  <c r="U284" i="33" s="1"/>
  <c r="S284" i="33"/>
  <c r="G284" i="33"/>
  <c r="F284" i="33"/>
  <c r="V283" i="33"/>
  <c r="T283" i="33"/>
  <c r="U283" i="33" s="1"/>
  <c r="S283" i="33"/>
  <c r="G283" i="33"/>
  <c r="F283" i="33"/>
  <c r="V282" i="33"/>
  <c r="T282" i="33"/>
  <c r="U282" i="33" s="1"/>
  <c r="S282" i="33"/>
  <c r="G282" i="33"/>
  <c r="F282" i="33"/>
  <c r="P281" i="33"/>
  <c r="P303" i="33" s="1"/>
  <c r="N281" i="33"/>
  <c r="N303" i="33" s="1"/>
  <c r="I281" i="33"/>
  <c r="V280" i="33"/>
  <c r="U280" i="33"/>
  <c r="X280" i="33" s="1"/>
  <c r="Z280" i="23" s="1"/>
  <c r="T280" i="33"/>
  <c r="S280" i="33"/>
  <c r="G280" i="33"/>
  <c r="F280" i="33"/>
  <c r="V279" i="33"/>
  <c r="U279" i="33"/>
  <c r="X279" i="33" s="1"/>
  <c r="Z279" i="23" s="1"/>
  <c r="T279" i="33"/>
  <c r="S279" i="33"/>
  <c r="G279" i="33"/>
  <c r="F279" i="33"/>
  <c r="V278" i="33"/>
  <c r="U278" i="33"/>
  <c r="X278" i="33" s="1"/>
  <c r="Z278" i="23" s="1"/>
  <c r="T278" i="33"/>
  <c r="S278" i="33"/>
  <c r="G278" i="33"/>
  <c r="F278" i="33"/>
  <c r="V277" i="33"/>
  <c r="U277" i="33"/>
  <c r="X277" i="33" s="1"/>
  <c r="Z277" i="23" s="1"/>
  <c r="T277" i="33"/>
  <c r="S277" i="33"/>
  <c r="G277" i="33"/>
  <c r="F277" i="33"/>
  <c r="W276" i="33"/>
  <c r="V276" i="33"/>
  <c r="U276" i="33"/>
  <c r="X276" i="33" s="1"/>
  <c r="Z276" i="23" s="1"/>
  <c r="T276" i="33"/>
  <c r="S276" i="33"/>
  <c r="G276" i="33"/>
  <c r="F276" i="33"/>
  <c r="V275" i="33"/>
  <c r="U275" i="33"/>
  <c r="X275" i="33" s="1"/>
  <c r="Z275" i="23" s="1"/>
  <c r="T275" i="33"/>
  <c r="S275" i="33"/>
  <c r="G275" i="33"/>
  <c r="F275" i="33"/>
  <c r="V274" i="33"/>
  <c r="T274" i="33"/>
  <c r="U274" i="33" s="1"/>
  <c r="S274" i="33"/>
  <c r="G274" i="33"/>
  <c r="F274" i="33"/>
  <c r="V273" i="33"/>
  <c r="T273" i="33"/>
  <c r="U273" i="33" s="1"/>
  <c r="X273" i="33" s="1"/>
  <c r="Z273" i="23" s="1"/>
  <c r="S273" i="33"/>
  <c r="G273" i="33"/>
  <c r="F273" i="33"/>
  <c r="V272" i="33"/>
  <c r="T272" i="33"/>
  <c r="U272" i="33" s="1"/>
  <c r="S272" i="33"/>
  <c r="G272" i="33"/>
  <c r="F272" i="33"/>
  <c r="V271" i="33"/>
  <c r="T271" i="33"/>
  <c r="U271" i="33" s="1"/>
  <c r="X271" i="33" s="1"/>
  <c r="Z271" i="23" s="1"/>
  <c r="S271" i="33"/>
  <c r="G271" i="33"/>
  <c r="F271" i="33"/>
  <c r="V270" i="33"/>
  <c r="T270" i="33"/>
  <c r="U270" i="33" s="1"/>
  <c r="S270" i="33"/>
  <c r="G270" i="33"/>
  <c r="F270" i="33"/>
  <c r="V269" i="33"/>
  <c r="T269" i="33"/>
  <c r="U269" i="33" s="1"/>
  <c r="X269" i="33" s="1"/>
  <c r="Z269" i="23" s="1"/>
  <c r="S269" i="33"/>
  <c r="G269" i="33"/>
  <c r="F269" i="33"/>
  <c r="V268" i="33"/>
  <c r="U268" i="33"/>
  <c r="X268" i="33" s="1"/>
  <c r="Z268" i="23" s="1"/>
  <c r="T268" i="33"/>
  <c r="S268" i="33"/>
  <c r="G268" i="33"/>
  <c r="F268" i="33"/>
  <c r="V267" i="33"/>
  <c r="U267" i="33"/>
  <c r="X267" i="33" s="1"/>
  <c r="Z267" i="23" s="1"/>
  <c r="T267" i="33"/>
  <c r="S267" i="33"/>
  <c r="G267" i="33"/>
  <c r="F267" i="33"/>
  <c r="V266" i="33"/>
  <c r="U266" i="33"/>
  <c r="X266" i="33" s="1"/>
  <c r="Z266" i="23" s="1"/>
  <c r="T266" i="33"/>
  <c r="S266" i="33"/>
  <c r="G266" i="33"/>
  <c r="F266" i="33"/>
  <c r="V265" i="33"/>
  <c r="V281" i="33" s="1"/>
  <c r="U265" i="33"/>
  <c r="X265" i="33" s="1"/>
  <c r="Z265" i="23" s="1"/>
  <c r="T265" i="33"/>
  <c r="S265" i="33"/>
  <c r="G265" i="33"/>
  <c r="F265" i="33"/>
  <c r="W264" i="33"/>
  <c r="V264" i="33"/>
  <c r="U264" i="33"/>
  <c r="X264" i="33" s="1"/>
  <c r="Z264" i="23" s="1"/>
  <c r="T264" i="33"/>
  <c r="S264" i="33"/>
  <c r="G264" i="33"/>
  <c r="F264" i="33"/>
  <c r="V263" i="33"/>
  <c r="U263" i="33"/>
  <c r="X263" i="33" s="1"/>
  <c r="Z263" i="23" s="1"/>
  <c r="T263" i="33"/>
  <c r="S263" i="33"/>
  <c r="G263" i="33"/>
  <c r="F263" i="33"/>
  <c r="V262" i="33"/>
  <c r="T262" i="33"/>
  <c r="U262" i="33" s="1"/>
  <c r="S262" i="33"/>
  <c r="G262" i="33"/>
  <c r="F262" i="33"/>
  <c r="V261" i="33"/>
  <c r="T261" i="33"/>
  <c r="U261" i="33" s="1"/>
  <c r="S261" i="33"/>
  <c r="G261" i="33"/>
  <c r="F261" i="33"/>
  <c r="P259" i="33"/>
  <c r="N259" i="33"/>
  <c r="I259" i="33"/>
  <c r="V258" i="33"/>
  <c r="T258" i="33"/>
  <c r="U258" i="33" s="1"/>
  <c r="S258" i="33"/>
  <c r="G258" i="33"/>
  <c r="F258" i="33"/>
  <c r="V257" i="33"/>
  <c r="T257" i="33"/>
  <c r="U257" i="33" s="1"/>
  <c r="S257" i="33"/>
  <c r="G257" i="33"/>
  <c r="F257" i="33"/>
  <c r="V256" i="33"/>
  <c r="T256" i="33"/>
  <c r="U256" i="33" s="1"/>
  <c r="S256" i="33"/>
  <c r="G256" i="33"/>
  <c r="F256" i="33"/>
  <c r="V255" i="33"/>
  <c r="T255" i="33"/>
  <c r="U255" i="33" s="1"/>
  <c r="S255" i="33"/>
  <c r="G255" i="33"/>
  <c r="F255" i="33"/>
  <c r="V254" i="33"/>
  <c r="T254" i="33"/>
  <c r="U254" i="33" s="1"/>
  <c r="S254" i="33"/>
  <c r="G254" i="33"/>
  <c r="F254" i="33"/>
  <c r="V253" i="33"/>
  <c r="T253" i="33"/>
  <c r="U253" i="33" s="1"/>
  <c r="S253" i="33"/>
  <c r="G253" i="33"/>
  <c r="F253" i="33"/>
  <c r="V252" i="33"/>
  <c r="T252" i="33"/>
  <c r="U252" i="33" s="1"/>
  <c r="S252" i="33"/>
  <c r="G252" i="33"/>
  <c r="F252" i="33"/>
  <c r="V251" i="33"/>
  <c r="T251" i="33"/>
  <c r="U251" i="33" s="1"/>
  <c r="S251" i="33"/>
  <c r="G251" i="33"/>
  <c r="F251" i="33"/>
  <c r="V250" i="33"/>
  <c r="T250" i="33"/>
  <c r="U250" i="33" s="1"/>
  <c r="S250" i="33"/>
  <c r="G250" i="33"/>
  <c r="F250" i="33"/>
  <c r="V249" i="33"/>
  <c r="T249" i="33"/>
  <c r="U249" i="33" s="1"/>
  <c r="S249" i="33"/>
  <c r="G249" i="33"/>
  <c r="F249" i="33"/>
  <c r="V248" i="33"/>
  <c r="T248" i="33"/>
  <c r="U248" i="33" s="1"/>
  <c r="S248" i="33"/>
  <c r="G248" i="33"/>
  <c r="F248" i="33"/>
  <c r="V247" i="33"/>
  <c r="T247" i="33"/>
  <c r="U247" i="33" s="1"/>
  <c r="S247" i="33"/>
  <c r="G247" i="33"/>
  <c r="F247" i="33"/>
  <c r="V246" i="33"/>
  <c r="T246" i="33"/>
  <c r="U246" i="33" s="1"/>
  <c r="S246" i="33"/>
  <c r="G246" i="33"/>
  <c r="F246" i="33"/>
  <c r="V245" i="33"/>
  <c r="T245" i="33"/>
  <c r="U245" i="33" s="1"/>
  <c r="S245" i="33"/>
  <c r="G245" i="33"/>
  <c r="F245" i="33"/>
  <c r="V244" i="33"/>
  <c r="T244" i="33"/>
  <c r="U244" i="33" s="1"/>
  <c r="S244" i="33"/>
  <c r="G244" i="33"/>
  <c r="F244" i="33"/>
  <c r="V243" i="33"/>
  <c r="T243" i="33"/>
  <c r="U243" i="33" s="1"/>
  <c r="S243" i="33"/>
  <c r="G243" i="33"/>
  <c r="F243" i="33"/>
  <c r="V242" i="33"/>
  <c r="T242" i="33"/>
  <c r="U242" i="33" s="1"/>
  <c r="S242" i="33"/>
  <c r="G242" i="33"/>
  <c r="F242" i="33"/>
  <c r="V241" i="33"/>
  <c r="T241" i="33"/>
  <c r="U241" i="33" s="1"/>
  <c r="S241" i="33"/>
  <c r="G241" i="33"/>
  <c r="F241" i="33"/>
  <c r="V240" i="33"/>
  <c r="T240" i="33"/>
  <c r="U240" i="33" s="1"/>
  <c r="S240" i="33"/>
  <c r="G240" i="33"/>
  <c r="F240" i="33"/>
  <c r="V239" i="33"/>
  <c r="V259" i="33" s="1"/>
  <c r="T239" i="33"/>
  <c r="U239" i="33" s="1"/>
  <c r="S239" i="33"/>
  <c r="G239" i="33"/>
  <c r="F239" i="33"/>
  <c r="P238" i="33"/>
  <c r="P260" i="33" s="1"/>
  <c r="N238" i="33"/>
  <c r="N260" i="33" s="1"/>
  <c r="I238" i="33"/>
  <c r="I260" i="33" s="1"/>
  <c r="V237" i="33"/>
  <c r="T237" i="33"/>
  <c r="U237" i="33" s="1"/>
  <c r="S237" i="33"/>
  <c r="G237" i="33"/>
  <c r="F237" i="33"/>
  <c r="V236" i="33"/>
  <c r="T236" i="33"/>
  <c r="U236" i="33" s="1"/>
  <c r="X236" i="33" s="1"/>
  <c r="Z236" i="23" s="1"/>
  <c r="S236" i="33"/>
  <c r="G236" i="33"/>
  <c r="F236" i="33"/>
  <c r="V235" i="33"/>
  <c r="U235" i="33"/>
  <c r="X235" i="33" s="1"/>
  <c r="Z235" i="23" s="1"/>
  <c r="T235" i="33"/>
  <c r="S235" i="33"/>
  <c r="G235" i="33"/>
  <c r="F235" i="33"/>
  <c r="V234" i="33"/>
  <c r="U234" i="33"/>
  <c r="X234" i="33" s="1"/>
  <c r="Z234" i="23" s="1"/>
  <c r="T234" i="33"/>
  <c r="S234" i="33"/>
  <c r="G234" i="33"/>
  <c r="F234" i="33"/>
  <c r="V233" i="33"/>
  <c r="U233" i="33"/>
  <c r="X233" i="33" s="1"/>
  <c r="Z233" i="23" s="1"/>
  <c r="T233" i="33"/>
  <c r="S233" i="33"/>
  <c r="G233" i="33"/>
  <c r="F233" i="33"/>
  <c r="V232" i="33"/>
  <c r="U232" i="33"/>
  <c r="X232" i="33" s="1"/>
  <c r="Z232" i="23" s="1"/>
  <c r="T232" i="33"/>
  <c r="S232" i="33"/>
  <c r="G232" i="33"/>
  <c r="F232" i="33"/>
  <c r="W231" i="33"/>
  <c r="V231" i="33"/>
  <c r="U231" i="33"/>
  <c r="X231" i="33" s="1"/>
  <c r="Z231" i="23" s="1"/>
  <c r="T231" i="33"/>
  <c r="S231" i="33"/>
  <c r="G231" i="33"/>
  <c r="F231" i="33"/>
  <c r="V230" i="33"/>
  <c r="U230" i="33"/>
  <c r="X230" i="33" s="1"/>
  <c r="Z230" i="23" s="1"/>
  <c r="T230" i="33"/>
  <c r="S230" i="33"/>
  <c r="G230" i="33"/>
  <c r="F230" i="33"/>
  <c r="V229" i="33"/>
  <c r="T229" i="33"/>
  <c r="U229" i="33" s="1"/>
  <c r="S229" i="33"/>
  <c r="G229" i="33"/>
  <c r="F229" i="33"/>
  <c r="V228" i="33"/>
  <c r="T228" i="33"/>
  <c r="U228" i="33" s="1"/>
  <c r="X228" i="33" s="1"/>
  <c r="Z228" i="23" s="1"/>
  <c r="S228" i="33"/>
  <c r="G228" i="33"/>
  <c r="F228" i="33"/>
  <c r="V227" i="33"/>
  <c r="T227" i="33"/>
  <c r="U227" i="33" s="1"/>
  <c r="S227" i="33"/>
  <c r="G227" i="33"/>
  <c r="F227" i="33"/>
  <c r="V226" i="33"/>
  <c r="T226" i="33"/>
  <c r="U226" i="33" s="1"/>
  <c r="X226" i="33" s="1"/>
  <c r="Z226" i="23" s="1"/>
  <c r="S226" i="33"/>
  <c r="G226" i="33"/>
  <c r="F226" i="33"/>
  <c r="V225" i="33"/>
  <c r="T225" i="33"/>
  <c r="U225" i="33" s="1"/>
  <c r="S225" i="33"/>
  <c r="G225" i="33"/>
  <c r="F225" i="33"/>
  <c r="V224" i="33"/>
  <c r="T224" i="33"/>
  <c r="U224" i="33" s="1"/>
  <c r="X224" i="33" s="1"/>
  <c r="Z224" i="23" s="1"/>
  <c r="S224" i="33"/>
  <c r="G224" i="33"/>
  <c r="F224" i="33"/>
  <c r="V223" i="33"/>
  <c r="U223" i="33"/>
  <c r="X223" i="33" s="1"/>
  <c r="Z223" i="23" s="1"/>
  <c r="T223" i="33"/>
  <c r="S223" i="33"/>
  <c r="G223" i="33"/>
  <c r="F223" i="33"/>
  <c r="V222" i="33"/>
  <c r="U222" i="33"/>
  <c r="X222" i="33" s="1"/>
  <c r="Z222" i="23" s="1"/>
  <c r="T222" i="33"/>
  <c r="S222" i="33"/>
  <c r="G222" i="33"/>
  <c r="F222" i="33"/>
  <c r="V221" i="33"/>
  <c r="U221" i="33"/>
  <c r="X221" i="33" s="1"/>
  <c r="Z221" i="23" s="1"/>
  <c r="T221" i="33"/>
  <c r="S221" i="33"/>
  <c r="G221" i="33"/>
  <c r="F221" i="33"/>
  <c r="V220" i="33"/>
  <c r="U220" i="33"/>
  <c r="X220" i="33" s="1"/>
  <c r="Z220" i="23" s="1"/>
  <c r="T220" i="33"/>
  <c r="S220" i="33"/>
  <c r="G220" i="33"/>
  <c r="F220" i="33"/>
  <c r="W219" i="33"/>
  <c r="V219" i="33"/>
  <c r="U219" i="33"/>
  <c r="X219" i="33" s="1"/>
  <c r="Z219" i="23" s="1"/>
  <c r="T219" i="33"/>
  <c r="S219" i="33"/>
  <c r="G219" i="33"/>
  <c r="F219" i="33"/>
  <c r="V218" i="33"/>
  <c r="V238" i="33" s="1"/>
  <c r="U218" i="33"/>
  <c r="T218" i="33"/>
  <c r="S218" i="33"/>
  <c r="G218" i="33"/>
  <c r="F218" i="33"/>
  <c r="P216" i="33"/>
  <c r="N216" i="33"/>
  <c r="I216" i="33"/>
  <c r="V215" i="33"/>
  <c r="T215" i="33"/>
  <c r="U215" i="33" s="1"/>
  <c r="S215" i="33"/>
  <c r="G215" i="33"/>
  <c r="F215" i="33"/>
  <c r="V214" i="33"/>
  <c r="T214" i="33"/>
  <c r="U214" i="33" s="1"/>
  <c r="S214" i="33"/>
  <c r="G214" i="33"/>
  <c r="F214" i="33"/>
  <c r="V213" i="33"/>
  <c r="T213" i="33"/>
  <c r="U213" i="33" s="1"/>
  <c r="S213" i="33"/>
  <c r="G213" i="33"/>
  <c r="F213" i="33"/>
  <c r="V212" i="33"/>
  <c r="T212" i="33"/>
  <c r="U212" i="33" s="1"/>
  <c r="S212" i="33"/>
  <c r="G212" i="33"/>
  <c r="F212" i="33"/>
  <c r="V211" i="33"/>
  <c r="T211" i="33"/>
  <c r="U211" i="33" s="1"/>
  <c r="S211" i="33"/>
  <c r="G211" i="33"/>
  <c r="F211" i="33"/>
  <c r="V210" i="33"/>
  <c r="T210" i="33"/>
  <c r="U210" i="33" s="1"/>
  <c r="S210" i="33"/>
  <c r="G210" i="33"/>
  <c r="F210" i="33"/>
  <c r="V209" i="33"/>
  <c r="T209" i="33"/>
  <c r="U209" i="33" s="1"/>
  <c r="S209" i="33"/>
  <c r="G209" i="33"/>
  <c r="F209" i="33"/>
  <c r="V208" i="33"/>
  <c r="T208" i="33"/>
  <c r="U208" i="33" s="1"/>
  <c r="S208" i="33"/>
  <c r="G208" i="33"/>
  <c r="F208" i="33"/>
  <c r="V207" i="33"/>
  <c r="T207" i="33"/>
  <c r="U207" i="33" s="1"/>
  <c r="S207" i="33"/>
  <c r="G207" i="33"/>
  <c r="F207" i="33"/>
  <c r="V206" i="33"/>
  <c r="T206" i="33"/>
  <c r="U206" i="33" s="1"/>
  <c r="S206" i="33"/>
  <c r="G206" i="33"/>
  <c r="F206" i="33"/>
  <c r="V205" i="33"/>
  <c r="T205" i="33"/>
  <c r="U205" i="33" s="1"/>
  <c r="S205" i="33"/>
  <c r="G205" i="33"/>
  <c r="F205" i="33"/>
  <c r="V204" i="33"/>
  <c r="T204" i="33"/>
  <c r="U204" i="33" s="1"/>
  <c r="S204" i="33"/>
  <c r="G204" i="33"/>
  <c r="F204" i="33"/>
  <c r="V203" i="33"/>
  <c r="T203" i="33"/>
  <c r="U203" i="33" s="1"/>
  <c r="S203" i="33"/>
  <c r="G203" i="33"/>
  <c r="F203" i="33"/>
  <c r="V202" i="33"/>
  <c r="T202" i="33"/>
  <c r="U202" i="33" s="1"/>
  <c r="S202" i="33"/>
  <c r="G202" i="33"/>
  <c r="F202" i="33"/>
  <c r="V201" i="33"/>
  <c r="T201" i="33"/>
  <c r="U201" i="33" s="1"/>
  <c r="S201" i="33"/>
  <c r="G201" i="33"/>
  <c r="F201" i="33"/>
  <c r="V200" i="33"/>
  <c r="T200" i="33"/>
  <c r="U200" i="33" s="1"/>
  <c r="S200" i="33"/>
  <c r="G200" i="33"/>
  <c r="F200" i="33"/>
  <c r="V199" i="33"/>
  <c r="T199" i="33"/>
  <c r="U199" i="33" s="1"/>
  <c r="S199" i="33"/>
  <c r="G199" i="33"/>
  <c r="F199" i="33"/>
  <c r="V198" i="33"/>
  <c r="T198" i="33"/>
  <c r="U198" i="33" s="1"/>
  <c r="S198" i="33"/>
  <c r="G198" i="33"/>
  <c r="F198" i="33"/>
  <c r="V197" i="33"/>
  <c r="T197" i="33"/>
  <c r="U197" i="33" s="1"/>
  <c r="S197" i="33"/>
  <c r="G197" i="33"/>
  <c r="F197" i="33"/>
  <c r="V196" i="33"/>
  <c r="T196" i="33"/>
  <c r="U196" i="33" s="1"/>
  <c r="S196" i="33"/>
  <c r="G196" i="33"/>
  <c r="F196" i="33"/>
  <c r="P195" i="33"/>
  <c r="P217" i="33" s="1"/>
  <c r="N195" i="33"/>
  <c r="N217" i="33" s="1"/>
  <c r="I195" i="33"/>
  <c r="I217" i="33" s="1"/>
  <c r="V194" i="33"/>
  <c r="T194" i="33"/>
  <c r="U194" i="33" s="1"/>
  <c r="S194" i="33"/>
  <c r="G194" i="33"/>
  <c r="F194" i="33"/>
  <c r="V193" i="33"/>
  <c r="T193" i="33"/>
  <c r="U193" i="33" s="1"/>
  <c r="X193" i="33" s="1"/>
  <c r="Z193" i="23" s="1"/>
  <c r="S193" i="33"/>
  <c r="G193" i="33"/>
  <c r="F193" i="33"/>
  <c r="V192" i="33"/>
  <c r="T192" i="33"/>
  <c r="U192" i="33" s="1"/>
  <c r="S192" i="33"/>
  <c r="G192" i="33"/>
  <c r="F192" i="33"/>
  <c r="V191" i="33"/>
  <c r="T191" i="33"/>
  <c r="U191" i="33" s="1"/>
  <c r="X191" i="33" s="1"/>
  <c r="Z191" i="23" s="1"/>
  <c r="S191" i="33"/>
  <c r="G191" i="33"/>
  <c r="F191" i="33"/>
  <c r="V190" i="33"/>
  <c r="U190" i="33"/>
  <c r="X190" i="33" s="1"/>
  <c r="Z190" i="23" s="1"/>
  <c r="T190" i="33"/>
  <c r="S190" i="33"/>
  <c r="G190" i="33"/>
  <c r="F190" i="33"/>
  <c r="V189" i="33"/>
  <c r="U189" i="33"/>
  <c r="X189" i="33" s="1"/>
  <c r="Z189" i="23" s="1"/>
  <c r="T189" i="33"/>
  <c r="S189" i="33"/>
  <c r="G189" i="33"/>
  <c r="F189" i="33"/>
  <c r="V188" i="33"/>
  <c r="T188" i="33"/>
  <c r="U188" i="33" s="1"/>
  <c r="S188" i="33"/>
  <c r="G188" i="33"/>
  <c r="F188" i="33"/>
  <c r="V187" i="33"/>
  <c r="T187" i="33"/>
  <c r="U187" i="33" s="1"/>
  <c r="X187" i="33" s="1"/>
  <c r="Z187" i="23" s="1"/>
  <c r="S187" i="33"/>
  <c r="G187" i="33"/>
  <c r="F187" i="33"/>
  <c r="W186" i="33"/>
  <c r="V186" i="33"/>
  <c r="U186" i="33"/>
  <c r="X186" i="33" s="1"/>
  <c r="Z186" i="23" s="1"/>
  <c r="T186" i="33"/>
  <c r="S186" i="33"/>
  <c r="G186" i="33"/>
  <c r="F186" i="33"/>
  <c r="V185" i="33"/>
  <c r="U185" i="33"/>
  <c r="X185" i="33" s="1"/>
  <c r="Z185" i="23" s="1"/>
  <c r="T185" i="33"/>
  <c r="S185" i="33"/>
  <c r="G185" i="33"/>
  <c r="F185" i="33"/>
  <c r="V184" i="33"/>
  <c r="T184" i="33"/>
  <c r="U184" i="33" s="1"/>
  <c r="S184" i="33"/>
  <c r="G184" i="33"/>
  <c r="F184" i="33"/>
  <c r="V183" i="33"/>
  <c r="T183" i="33"/>
  <c r="U183" i="33" s="1"/>
  <c r="X183" i="33" s="1"/>
  <c r="Z183" i="23" s="1"/>
  <c r="S183" i="33"/>
  <c r="G183" i="33"/>
  <c r="F183" i="33"/>
  <c r="V182" i="33"/>
  <c r="T182" i="33"/>
  <c r="U182" i="33" s="1"/>
  <c r="S182" i="33"/>
  <c r="G182" i="33"/>
  <c r="F182" i="33"/>
  <c r="V181" i="33"/>
  <c r="T181" i="33"/>
  <c r="U181" i="33" s="1"/>
  <c r="X181" i="33" s="1"/>
  <c r="Z181" i="23" s="1"/>
  <c r="S181" i="33"/>
  <c r="G181" i="33"/>
  <c r="F181" i="33"/>
  <c r="V180" i="33"/>
  <c r="T180" i="33"/>
  <c r="U180" i="33" s="1"/>
  <c r="S180" i="33"/>
  <c r="G180" i="33"/>
  <c r="F180" i="33"/>
  <c r="V179" i="33"/>
  <c r="T179" i="33"/>
  <c r="U179" i="33" s="1"/>
  <c r="X179" i="33" s="1"/>
  <c r="Z179" i="23" s="1"/>
  <c r="S179" i="33"/>
  <c r="G179" i="33"/>
  <c r="F179" i="33"/>
  <c r="V178" i="33"/>
  <c r="U178" i="33"/>
  <c r="X178" i="33" s="1"/>
  <c r="Z178" i="23" s="1"/>
  <c r="T178" i="33"/>
  <c r="S178" i="33"/>
  <c r="G178" i="33"/>
  <c r="F178" i="33"/>
  <c r="V177" i="33"/>
  <c r="U177" i="33"/>
  <c r="X177" i="33" s="1"/>
  <c r="Z177" i="23" s="1"/>
  <c r="T177" i="33"/>
  <c r="S177" i="33"/>
  <c r="G177" i="33"/>
  <c r="F177" i="33"/>
  <c r="V176" i="33"/>
  <c r="T176" i="33"/>
  <c r="U176" i="33" s="1"/>
  <c r="S176" i="33"/>
  <c r="G176" i="33"/>
  <c r="F176" i="33"/>
  <c r="V175" i="33"/>
  <c r="V195" i="33" s="1"/>
  <c r="T175" i="33"/>
  <c r="U175" i="33" s="1"/>
  <c r="S175" i="33"/>
  <c r="G175" i="33"/>
  <c r="F175" i="33"/>
  <c r="N174" i="33"/>
  <c r="P173" i="33"/>
  <c r="N173" i="33"/>
  <c r="I173" i="33"/>
  <c r="V172" i="33"/>
  <c r="T172" i="33"/>
  <c r="U172" i="33" s="1"/>
  <c r="S172" i="33"/>
  <c r="G172" i="33"/>
  <c r="F172" i="33"/>
  <c r="V171" i="33"/>
  <c r="T171" i="33"/>
  <c r="U171" i="33" s="1"/>
  <c r="S171" i="33"/>
  <c r="G171" i="33"/>
  <c r="F171" i="33"/>
  <c r="V170" i="33"/>
  <c r="T170" i="33"/>
  <c r="U170" i="33" s="1"/>
  <c r="S170" i="33"/>
  <c r="G170" i="33"/>
  <c r="F170" i="33"/>
  <c r="V169" i="33"/>
  <c r="T169" i="33"/>
  <c r="U169" i="33" s="1"/>
  <c r="S169" i="33"/>
  <c r="G169" i="33"/>
  <c r="F169" i="33"/>
  <c r="V168" i="33"/>
  <c r="T168" i="33"/>
  <c r="U168" i="33" s="1"/>
  <c r="S168" i="33"/>
  <c r="G168" i="33"/>
  <c r="F168" i="33"/>
  <c r="V167" i="33"/>
  <c r="T167" i="33"/>
  <c r="U167" i="33" s="1"/>
  <c r="S167" i="33"/>
  <c r="G167" i="33"/>
  <c r="F167" i="33"/>
  <c r="V166" i="33"/>
  <c r="T166" i="33"/>
  <c r="U166" i="33" s="1"/>
  <c r="S166" i="33"/>
  <c r="G166" i="33"/>
  <c r="F166" i="33"/>
  <c r="V165" i="33"/>
  <c r="T165" i="33"/>
  <c r="U165" i="33" s="1"/>
  <c r="S165" i="33"/>
  <c r="G165" i="33"/>
  <c r="F165" i="33"/>
  <c r="V164" i="33"/>
  <c r="T164" i="33"/>
  <c r="U164" i="33" s="1"/>
  <c r="S164" i="33"/>
  <c r="G164" i="33"/>
  <c r="F164" i="33"/>
  <c r="V163" i="33"/>
  <c r="T163" i="33"/>
  <c r="U163" i="33" s="1"/>
  <c r="S163" i="33"/>
  <c r="G163" i="33"/>
  <c r="F163" i="33"/>
  <c r="V162" i="33"/>
  <c r="T162" i="33"/>
  <c r="U162" i="33" s="1"/>
  <c r="S162" i="33"/>
  <c r="G162" i="33"/>
  <c r="F162" i="33"/>
  <c r="V161" i="33"/>
  <c r="T161" i="33"/>
  <c r="U161" i="33" s="1"/>
  <c r="S161" i="33"/>
  <c r="G161" i="33"/>
  <c r="F161" i="33"/>
  <c r="V160" i="33"/>
  <c r="T160" i="33"/>
  <c r="U160" i="33" s="1"/>
  <c r="S160" i="33"/>
  <c r="G160" i="33"/>
  <c r="F160" i="33"/>
  <c r="V159" i="33"/>
  <c r="T159" i="33"/>
  <c r="U159" i="33" s="1"/>
  <c r="S159" i="33"/>
  <c r="G159" i="33"/>
  <c r="F159" i="33"/>
  <c r="V158" i="33"/>
  <c r="T158" i="33"/>
  <c r="U158" i="33" s="1"/>
  <c r="S158" i="33"/>
  <c r="G158" i="33"/>
  <c r="F158" i="33"/>
  <c r="V157" i="33"/>
  <c r="T157" i="33"/>
  <c r="U157" i="33" s="1"/>
  <c r="S157" i="33"/>
  <c r="G157" i="33"/>
  <c r="F157" i="33"/>
  <c r="V156" i="33"/>
  <c r="T156" i="33"/>
  <c r="U156" i="33" s="1"/>
  <c r="S156" i="33"/>
  <c r="G156" i="33"/>
  <c r="F156" i="33"/>
  <c r="V155" i="33"/>
  <c r="T155" i="33"/>
  <c r="U155" i="33" s="1"/>
  <c r="S155" i="33"/>
  <c r="G155" i="33"/>
  <c r="F155" i="33"/>
  <c r="V154" i="33"/>
  <c r="T154" i="33"/>
  <c r="U154" i="33" s="1"/>
  <c r="S154" i="33"/>
  <c r="G154" i="33"/>
  <c r="F154" i="33"/>
  <c r="V153" i="33"/>
  <c r="T153" i="33"/>
  <c r="U153" i="33" s="1"/>
  <c r="S153" i="33"/>
  <c r="G153" i="33"/>
  <c r="F153" i="33"/>
  <c r="P152" i="33"/>
  <c r="P174" i="33" s="1"/>
  <c r="N152" i="33"/>
  <c r="I152" i="33"/>
  <c r="I174" i="33" s="1"/>
  <c r="V151" i="33"/>
  <c r="T151" i="33"/>
  <c r="U151" i="33" s="1"/>
  <c r="S151" i="33"/>
  <c r="G151" i="33"/>
  <c r="F151" i="33"/>
  <c r="V150" i="33"/>
  <c r="T150" i="33"/>
  <c r="U150" i="33" s="1"/>
  <c r="X150" i="33" s="1"/>
  <c r="Z150" i="23" s="1"/>
  <c r="S150" i="33"/>
  <c r="G150" i="33"/>
  <c r="F150" i="33"/>
  <c r="V149" i="33"/>
  <c r="T149" i="33"/>
  <c r="U149" i="33" s="1"/>
  <c r="S149" i="33"/>
  <c r="G149" i="33"/>
  <c r="F149" i="33"/>
  <c r="V148" i="33"/>
  <c r="T148" i="33"/>
  <c r="U148" i="33" s="1"/>
  <c r="X148" i="33" s="1"/>
  <c r="Z148" i="23" s="1"/>
  <c r="S148" i="33"/>
  <c r="G148" i="33"/>
  <c r="F148" i="33"/>
  <c r="V147" i="33"/>
  <c r="T147" i="33"/>
  <c r="U147" i="33" s="1"/>
  <c r="S147" i="33"/>
  <c r="G147" i="33"/>
  <c r="F147" i="33"/>
  <c r="V146" i="33"/>
  <c r="T146" i="33"/>
  <c r="U146" i="33" s="1"/>
  <c r="X146" i="33" s="1"/>
  <c r="Z146" i="23" s="1"/>
  <c r="S146" i="33"/>
  <c r="G146" i="33"/>
  <c r="F146" i="33"/>
  <c r="V145" i="33"/>
  <c r="U145" i="33"/>
  <c r="X145" i="33" s="1"/>
  <c r="Z145" i="23" s="1"/>
  <c r="T145" i="33"/>
  <c r="S145" i="33"/>
  <c r="G145" i="33"/>
  <c r="F145" i="33"/>
  <c r="V144" i="33"/>
  <c r="U144" i="33"/>
  <c r="X144" i="33" s="1"/>
  <c r="Z144" i="23" s="1"/>
  <c r="T144" i="33"/>
  <c r="S144" i="33"/>
  <c r="G144" i="33"/>
  <c r="F144" i="33"/>
  <c r="V143" i="33"/>
  <c r="T143" i="33"/>
  <c r="U143" i="33" s="1"/>
  <c r="S143" i="33"/>
  <c r="G143" i="33"/>
  <c r="F143" i="33"/>
  <c r="V142" i="33"/>
  <c r="T142" i="33"/>
  <c r="U142" i="33" s="1"/>
  <c r="X142" i="33" s="1"/>
  <c r="Z142" i="23" s="1"/>
  <c r="S142" i="33"/>
  <c r="G142" i="33"/>
  <c r="F142" i="33"/>
  <c r="W141" i="33"/>
  <c r="V141" i="33"/>
  <c r="U141" i="33"/>
  <c r="X141" i="33" s="1"/>
  <c r="Z141" i="23" s="1"/>
  <c r="T141" i="33"/>
  <c r="S141" i="33"/>
  <c r="G141" i="33"/>
  <c r="F141" i="33"/>
  <c r="V140" i="33"/>
  <c r="U140" i="33"/>
  <c r="Y140" i="33" s="1"/>
  <c r="AA140" i="23" s="1"/>
  <c r="T140" i="33"/>
  <c r="S140" i="33"/>
  <c r="G140" i="33"/>
  <c r="F140" i="33"/>
  <c r="V139" i="33"/>
  <c r="T139" i="33"/>
  <c r="U139" i="33" s="1"/>
  <c r="S139" i="33"/>
  <c r="G139" i="33"/>
  <c r="F139" i="33"/>
  <c r="V138" i="33"/>
  <c r="T138" i="33"/>
  <c r="U138" i="33" s="1"/>
  <c r="Y138" i="33" s="1"/>
  <c r="AA138" i="23" s="1"/>
  <c r="S138" i="33"/>
  <c r="G138" i="33"/>
  <c r="F138" i="33"/>
  <c r="V137" i="33"/>
  <c r="T137" i="33"/>
  <c r="U137" i="33" s="1"/>
  <c r="S137" i="33"/>
  <c r="G137" i="33"/>
  <c r="F137" i="33"/>
  <c r="V136" i="33"/>
  <c r="T136" i="33"/>
  <c r="U136" i="33" s="1"/>
  <c r="Y136" i="33" s="1"/>
  <c r="AA136" i="23" s="1"/>
  <c r="S136" i="33"/>
  <c r="G136" i="33"/>
  <c r="F136" i="33"/>
  <c r="V135" i="33"/>
  <c r="U135" i="33"/>
  <c r="X135" i="33" s="1"/>
  <c r="Z135" i="23" s="1"/>
  <c r="T135" i="33"/>
  <c r="S135" i="33"/>
  <c r="G135" i="33"/>
  <c r="F135" i="33"/>
  <c r="V134" i="33"/>
  <c r="T134" i="33"/>
  <c r="U134" i="33" s="1"/>
  <c r="Y134" i="33" s="1"/>
  <c r="AA134" i="23" s="1"/>
  <c r="S134" i="33"/>
  <c r="G134" i="33"/>
  <c r="F134" i="33"/>
  <c r="W133" i="33"/>
  <c r="V133" i="33"/>
  <c r="U133" i="33"/>
  <c r="X133" i="33" s="1"/>
  <c r="Z133" i="23" s="1"/>
  <c r="T133" i="33"/>
  <c r="S133" i="33"/>
  <c r="G133" i="33"/>
  <c r="F133" i="33"/>
  <c r="V132" i="33"/>
  <c r="V152" i="33" s="1"/>
  <c r="U132" i="33"/>
  <c r="Y132" i="33" s="1"/>
  <c r="AA132" i="23" s="1"/>
  <c r="T132" i="33"/>
  <c r="S132" i="33"/>
  <c r="G132" i="33"/>
  <c r="F132" i="33"/>
  <c r="P130" i="33"/>
  <c r="N130" i="33"/>
  <c r="I130" i="33"/>
  <c r="V129" i="33"/>
  <c r="T129" i="33"/>
  <c r="U129" i="33" s="1"/>
  <c r="S129" i="33"/>
  <c r="G129" i="33"/>
  <c r="F129" i="33"/>
  <c r="V128" i="33"/>
  <c r="T128" i="33"/>
  <c r="U128" i="33" s="1"/>
  <c r="X128" i="33" s="1"/>
  <c r="Z128" i="23" s="1"/>
  <c r="S128" i="33"/>
  <c r="G128" i="33"/>
  <c r="F128" i="33"/>
  <c r="V127" i="33"/>
  <c r="T127" i="33"/>
  <c r="U127" i="33" s="1"/>
  <c r="S127" i="33"/>
  <c r="G127" i="33"/>
  <c r="F127" i="33"/>
  <c r="V126" i="33"/>
  <c r="T126" i="33"/>
  <c r="U126" i="33" s="1"/>
  <c r="X126" i="33" s="1"/>
  <c r="Z126" i="23" s="1"/>
  <c r="S126" i="33"/>
  <c r="G126" i="33"/>
  <c r="F126" i="33"/>
  <c r="V125" i="33"/>
  <c r="T125" i="33"/>
  <c r="U125" i="33" s="1"/>
  <c r="S125" i="33"/>
  <c r="G125" i="33"/>
  <c r="F125" i="33"/>
  <c r="V124" i="33"/>
  <c r="T124" i="33"/>
  <c r="U124" i="33" s="1"/>
  <c r="X124" i="33" s="1"/>
  <c r="Z124" i="23" s="1"/>
  <c r="S124" i="33"/>
  <c r="G124" i="33"/>
  <c r="F124" i="33"/>
  <c r="V123" i="33"/>
  <c r="T123" i="33"/>
  <c r="U123" i="33" s="1"/>
  <c r="S123" i="33"/>
  <c r="G123" i="33"/>
  <c r="F123" i="33"/>
  <c r="V122" i="33"/>
  <c r="T122" i="33"/>
  <c r="U122" i="33" s="1"/>
  <c r="X122" i="33" s="1"/>
  <c r="Z122" i="23" s="1"/>
  <c r="S122" i="33"/>
  <c r="G122" i="33"/>
  <c r="F122" i="33"/>
  <c r="V121" i="33"/>
  <c r="T121" i="33"/>
  <c r="U121" i="33" s="1"/>
  <c r="S121" i="33"/>
  <c r="G121" i="33"/>
  <c r="F121" i="33"/>
  <c r="V120" i="33"/>
  <c r="T120" i="33"/>
  <c r="U120" i="33" s="1"/>
  <c r="X120" i="33" s="1"/>
  <c r="Z120" i="23" s="1"/>
  <c r="S120" i="33"/>
  <c r="G120" i="33"/>
  <c r="F120" i="33"/>
  <c r="V119" i="33"/>
  <c r="T119" i="33"/>
  <c r="U119" i="33" s="1"/>
  <c r="S119" i="33"/>
  <c r="G119" i="33"/>
  <c r="F119" i="33"/>
  <c r="V118" i="33"/>
  <c r="T118" i="33"/>
  <c r="U118" i="33" s="1"/>
  <c r="X118" i="33" s="1"/>
  <c r="Z118" i="23" s="1"/>
  <c r="S118" i="33"/>
  <c r="G118" i="33"/>
  <c r="F118" i="33"/>
  <c r="V117" i="33"/>
  <c r="T117" i="33"/>
  <c r="U117" i="33" s="1"/>
  <c r="S117" i="33"/>
  <c r="G117" i="33"/>
  <c r="F117" i="33"/>
  <c r="V116" i="33"/>
  <c r="T116" i="33"/>
  <c r="U116" i="33" s="1"/>
  <c r="X116" i="33" s="1"/>
  <c r="Z116" i="23" s="1"/>
  <c r="S116" i="33"/>
  <c r="G116" i="33"/>
  <c r="F116" i="33"/>
  <c r="V115" i="33"/>
  <c r="T115" i="33"/>
  <c r="U115" i="33" s="1"/>
  <c r="S115" i="33"/>
  <c r="G115" i="33"/>
  <c r="F115" i="33"/>
  <c r="V114" i="33"/>
  <c r="T114" i="33"/>
  <c r="U114" i="33" s="1"/>
  <c r="X114" i="33" s="1"/>
  <c r="Z114" i="23" s="1"/>
  <c r="S114" i="33"/>
  <c r="G114" i="33"/>
  <c r="F114" i="33"/>
  <c r="V113" i="33"/>
  <c r="T113" i="33"/>
  <c r="U113" i="33" s="1"/>
  <c r="S113" i="33"/>
  <c r="G113" i="33"/>
  <c r="F113" i="33"/>
  <c r="V112" i="33"/>
  <c r="T112" i="33"/>
  <c r="U112" i="33" s="1"/>
  <c r="X112" i="33" s="1"/>
  <c r="Z112" i="23" s="1"/>
  <c r="S112" i="33"/>
  <c r="G112" i="33"/>
  <c r="F112" i="33"/>
  <c r="V111" i="33"/>
  <c r="T111" i="33"/>
  <c r="U111" i="33" s="1"/>
  <c r="S111" i="33"/>
  <c r="G111" i="33"/>
  <c r="F111" i="33"/>
  <c r="V110" i="33"/>
  <c r="T110" i="33"/>
  <c r="U110" i="33" s="1"/>
  <c r="X110" i="33" s="1"/>
  <c r="Z110" i="23" s="1"/>
  <c r="S110" i="33"/>
  <c r="G110" i="33"/>
  <c r="F110" i="33"/>
  <c r="P109" i="33"/>
  <c r="N109" i="33"/>
  <c r="N131" i="33" s="1"/>
  <c r="I109" i="33"/>
  <c r="I131" i="33" s="1"/>
  <c r="V108" i="33"/>
  <c r="T108" i="33"/>
  <c r="U108" i="33" s="1"/>
  <c r="S108" i="33"/>
  <c r="G108" i="33"/>
  <c r="F108" i="33"/>
  <c r="V107" i="33"/>
  <c r="T107" i="33"/>
  <c r="U107" i="33" s="1"/>
  <c r="Y107" i="33" s="1"/>
  <c r="AA107" i="23" s="1"/>
  <c r="S107" i="33"/>
  <c r="G107" i="33"/>
  <c r="F107" i="33"/>
  <c r="V106" i="33"/>
  <c r="U106" i="33"/>
  <c r="X106" i="33" s="1"/>
  <c r="Z106" i="23" s="1"/>
  <c r="T106" i="33"/>
  <c r="S106" i="33"/>
  <c r="G106" i="33"/>
  <c r="F106" i="33"/>
  <c r="V105" i="33"/>
  <c r="U105" i="33"/>
  <c r="Y105" i="33" s="1"/>
  <c r="AA105" i="23" s="1"/>
  <c r="T105" i="33"/>
  <c r="S105" i="33"/>
  <c r="G105" i="33"/>
  <c r="F105" i="33"/>
  <c r="V104" i="33"/>
  <c r="T104" i="33"/>
  <c r="U104" i="33" s="1"/>
  <c r="S104" i="33"/>
  <c r="G104" i="33"/>
  <c r="F104" i="33"/>
  <c r="Y103" i="33"/>
  <c r="AA103" i="23" s="1"/>
  <c r="V103" i="33"/>
  <c r="U103" i="33"/>
  <c r="T103" i="33"/>
  <c r="S103" i="33"/>
  <c r="G103" i="33"/>
  <c r="F103" i="33"/>
  <c r="V102" i="33"/>
  <c r="T102" i="33"/>
  <c r="U102" i="33" s="1"/>
  <c r="S102" i="33"/>
  <c r="G102" i="33"/>
  <c r="F102" i="33"/>
  <c r="V101" i="33"/>
  <c r="T101" i="33"/>
  <c r="U101" i="33" s="1"/>
  <c r="Y101" i="33" s="1"/>
  <c r="AA101" i="23" s="1"/>
  <c r="S101" i="33"/>
  <c r="G101" i="33"/>
  <c r="F101" i="33"/>
  <c r="V100" i="33"/>
  <c r="T100" i="33"/>
  <c r="U100" i="33" s="1"/>
  <c r="S100" i="33"/>
  <c r="G100" i="33"/>
  <c r="F100" i="33"/>
  <c r="V99" i="33"/>
  <c r="T99" i="33"/>
  <c r="U99" i="33" s="1"/>
  <c r="S99" i="33"/>
  <c r="G99" i="33"/>
  <c r="F99" i="33"/>
  <c r="V98" i="33"/>
  <c r="U98" i="33"/>
  <c r="X98" i="33" s="1"/>
  <c r="Z98" i="23" s="1"/>
  <c r="T98" i="33"/>
  <c r="S98" i="33"/>
  <c r="G98" i="33"/>
  <c r="F98" i="33"/>
  <c r="V97" i="33"/>
  <c r="T97" i="33"/>
  <c r="U97" i="33" s="1"/>
  <c r="S97" i="33"/>
  <c r="G97" i="33"/>
  <c r="F97" i="33"/>
  <c r="Y96" i="33"/>
  <c r="AA96" i="23" s="1"/>
  <c r="V96" i="33"/>
  <c r="U96" i="33"/>
  <c r="X96" i="33" s="1"/>
  <c r="Z96" i="23" s="1"/>
  <c r="T96" i="33"/>
  <c r="S96" i="33"/>
  <c r="G96" i="33"/>
  <c r="F96" i="33"/>
  <c r="V95" i="33"/>
  <c r="T95" i="33"/>
  <c r="U95" i="33" s="1"/>
  <c r="S95" i="33"/>
  <c r="G95" i="33"/>
  <c r="F95" i="33"/>
  <c r="V94" i="33"/>
  <c r="T94" i="33"/>
  <c r="U94" i="33" s="1"/>
  <c r="S94" i="33"/>
  <c r="G94" i="33"/>
  <c r="F94" i="33"/>
  <c r="V93" i="33"/>
  <c r="T93" i="33"/>
  <c r="U93" i="33" s="1"/>
  <c r="S93" i="33"/>
  <c r="G93" i="33"/>
  <c r="F93" i="33"/>
  <c r="V92" i="33"/>
  <c r="U92" i="33"/>
  <c r="X92" i="33" s="1"/>
  <c r="Z92" i="23" s="1"/>
  <c r="T92" i="33"/>
  <c r="S92" i="33"/>
  <c r="G92" i="33"/>
  <c r="F92" i="33"/>
  <c r="V91" i="33"/>
  <c r="T91" i="33"/>
  <c r="U91" i="33" s="1"/>
  <c r="S91" i="33"/>
  <c r="G91" i="33"/>
  <c r="F91" i="33"/>
  <c r="V90" i="33"/>
  <c r="T90" i="33"/>
  <c r="U90" i="33" s="1"/>
  <c r="X90" i="33" s="1"/>
  <c r="Z90" i="23" s="1"/>
  <c r="S90" i="33"/>
  <c r="G90" i="33"/>
  <c r="F90" i="33"/>
  <c r="V89" i="33"/>
  <c r="V109" i="33" s="1"/>
  <c r="T89" i="33"/>
  <c r="U89" i="33" s="1"/>
  <c r="W89" i="33" s="1"/>
  <c r="S89" i="33"/>
  <c r="G89" i="33"/>
  <c r="F89" i="33"/>
  <c r="P87" i="33"/>
  <c r="N87" i="33"/>
  <c r="I87" i="33"/>
  <c r="V86" i="33"/>
  <c r="T86" i="33"/>
  <c r="U86" i="33" s="1"/>
  <c r="S86" i="33"/>
  <c r="G86" i="33"/>
  <c r="F86" i="33"/>
  <c r="V85" i="33"/>
  <c r="T85" i="33"/>
  <c r="U85" i="33" s="1"/>
  <c r="X85" i="33" s="1"/>
  <c r="Z85" i="23" s="1"/>
  <c r="S85" i="33"/>
  <c r="G85" i="33"/>
  <c r="F85" i="33"/>
  <c r="V84" i="33"/>
  <c r="T84" i="33"/>
  <c r="U84" i="33" s="1"/>
  <c r="X84" i="33" s="1"/>
  <c r="Z84" i="23" s="1"/>
  <c r="S84" i="33"/>
  <c r="G84" i="33"/>
  <c r="F84" i="33"/>
  <c r="V83" i="33"/>
  <c r="T83" i="33"/>
  <c r="U83" i="33" s="1"/>
  <c r="X83" i="33" s="1"/>
  <c r="Z83" i="23" s="1"/>
  <c r="S83" i="33"/>
  <c r="G83" i="33"/>
  <c r="F83" i="33"/>
  <c r="V82" i="33"/>
  <c r="T82" i="33"/>
  <c r="U82" i="33" s="1"/>
  <c r="X82" i="33" s="1"/>
  <c r="Z82" i="23" s="1"/>
  <c r="S82" i="33"/>
  <c r="G82" i="33"/>
  <c r="F82" i="33"/>
  <c r="X81" i="33"/>
  <c r="Z81" i="23" s="1"/>
  <c r="V81" i="33"/>
  <c r="T81" i="33"/>
  <c r="U81" i="33" s="1"/>
  <c r="S81" i="33"/>
  <c r="G81" i="33"/>
  <c r="F81" i="33"/>
  <c r="X80" i="33"/>
  <c r="Z80" i="23" s="1"/>
  <c r="V80" i="33"/>
  <c r="T80" i="33"/>
  <c r="U80" i="33" s="1"/>
  <c r="S80" i="33"/>
  <c r="G80" i="33"/>
  <c r="F80" i="33"/>
  <c r="V79" i="33"/>
  <c r="T79" i="33"/>
  <c r="U79" i="33" s="1"/>
  <c r="X79" i="33" s="1"/>
  <c r="Z79" i="23" s="1"/>
  <c r="S79" i="33"/>
  <c r="G79" i="33"/>
  <c r="F79" i="33"/>
  <c r="V78" i="33"/>
  <c r="T78" i="33"/>
  <c r="U78" i="33" s="1"/>
  <c r="S78" i="33"/>
  <c r="G78" i="33"/>
  <c r="F78" i="33"/>
  <c r="X77" i="33"/>
  <c r="Z77" i="23" s="1"/>
  <c r="V77" i="33"/>
  <c r="T77" i="33"/>
  <c r="U77" i="33" s="1"/>
  <c r="S77" i="33"/>
  <c r="G77" i="33"/>
  <c r="F77" i="33"/>
  <c r="X76" i="33"/>
  <c r="Z76" i="23" s="1"/>
  <c r="V76" i="33"/>
  <c r="T76" i="33"/>
  <c r="U76" i="33" s="1"/>
  <c r="S76" i="33"/>
  <c r="G76" i="33"/>
  <c r="F76" i="33"/>
  <c r="V75" i="33"/>
  <c r="T75" i="33"/>
  <c r="U75" i="33" s="1"/>
  <c r="X75" i="33" s="1"/>
  <c r="Z75" i="23" s="1"/>
  <c r="S75" i="33"/>
  <c r="G75" i="33"/>
  <c r="F75" i="33"/>
  <c r="V74" i="33"/>
  <c r="T74" i="33"/>
  <c r="U74" i="33" s="1"/>
  <c r="X74" i="33" s="1"/>
  <c r="Z74" i="23" s="1"/>
  <c r="S74" i="33"/>
  <c r="G74" i="33"/>
  <c r="F74" i="33"/>
  <c r="V73" i="33"/>
  <c r="T73" i="33"/>
  <c r="U73" i="33" s="1"/>
  <c r="X73" i="33" s="1"/>
  <c r="Z73" i="23" s="1"/>
  <c r="S73" i="33"/>
  <c r="G73" i="33"/>
  <c r="F73" i="33"/>
  <c r="V72" i="33"/>
  <c r="T72" i="33"/>
  <c r="U72" i="33" s="1"/>
  <c r="X72" i="33" s="1"/>
  <c r="Z72" i="23" s="1"/>
  <c r="S72" i="33"/>
  <c r="G72" i="33"/>
  <c r="F72" i="33"/>
  <c r="V71" i="33"/>
  <c r="T71" i="33"/>
  <c r="U71" i="33" s="1"/>
  <c r="X71" i="33" s="1"/>
  <c r="Z71" i="23" s="1"/>
  <c r="S71" i="33"/>
  <c r="G71" i="33"/>
  <c r="F71" i="33"/>
  <c r="V70" i="33"/>
  <c r="T70" i="33"/>
  <c r="U70" i="33" s="1"/>
  <c r="S70" i="33"/>
  <c r="G70" i="33"/>
  <c r="F70" i="33"/>
  <c r="X69" i="33"/>
  <c r="Z69" i="23" s="1"/>
  <c r="V69" i="33"/>
  <c r="T69" i="33"/>
  <c r="U69" i="33" s="1"/>
  <c r="S69" i="33"/>
  <c r="G69" i="33"/>
  <c r="F69" i="33"/>
  <c r="X68" i="33"/>
  <c r="Z68" i="23" s="1"/>
  <c r="V68" i="33"/>
  <c r="T68" i="33"/>
  <c r="U68" i="33" s="1"/>
  <c r="S68" i="33"/>
  <c r="G68" i="33"/>
  <c r="F68" i="33"/>
  <c r="V67" i="33"/>
  <c r="T67" i="33"/>
  <c r="U67" i="33" s="1"/>
  <c r="X67" i="33" s="1"/>
  <c r="Z67" i="23" s="1"/>
  <c r="S67" i="33"/>
  <c r="G67" i="33"/>
  <c r="F67" i="33"/>
  <c r="P66" i="33"/>
  <c r="P88" i="33" s="1"/>
  <c r="N66" i="33"/>
  <c r="N88" i="33" s="1"/>
  <c r="I66" i="33"/>
  <c r="I88" i="33" s="1"/>
  <c r="V65" i="33"/>
  <c r="U65" i="33"/>
  <c r="X65" i="33" s="1"/>
  <c r="Z65" i="23" s="1"/>
  <c r="T65" i="33"/>
  <c r="S65" i="33"/>
  <c r="G65" i="33"/>
  <c r="F65" i="33"/>
  <c r="V64" i="33"/>
  <c r="T64" i="33"/>
  <c r="U64" i="33" s="1"/>
  <c r="S64" i="33"/>
  <c r="G64" i="33"/>
  <c r="F64" i="33"/>
  <c r="W63" i="33"/>
  <c r="V63" i="33"/>
  <c r="U63" i="33"/>
  <c r="X63" i="33" s="1"/>
  <c r="Z63" i="23" s="1"/>
  <c r="T63" i="33"/>
  <c r="S63" i="33"/>
  <c r="G63" i="33"/>
  <c r="F63" i="33"/>
  <c r="V62" i="33"/>
  <c r="T62" i="33"/>
  <c r="U62" i="33" s="1"/>
  <c r="S62" i="33"/>
  <c r="G62" i="33"/>
  <c r="F62" i="33"/>
  <c r="V61" i="33"/>
  <c r="T61" i="33"/>
  <c r="U61" i="33" s="1"/>
  <c r="S61" i="33"/>
  <c r="G61" i="33"/>
  <c r="F61" i="33"/>
  <c r="V60" i="33"/>
  <c r="T60" i="33"/>
  <c r="U60" i="33" s="1"/>
  <c r="S60" i="33"/>
  <c r="G60" i="33"/>
  <c r="F60" i="33"/>
  <c r="V59" i="33"/>
  <c r="U59" i="33"/>
  <c r="X59" i="33" s="1"/>
  <c r="Z59" i="23" s="1"/>
  <c r="T59" i="33"/>
  <c r="S59" i="33"/>
  <c r="G59" i="33"/>
  <c r="F59" i="33"/>
  <c r="V58" i="33"/>
  <c r="T58" i="33"/>
  <c r="U58" i="33" s="1"/>
  <c r="S58" i="33"/>
  <c r="G58" i="33"/>
  <c r="F58" i="33"/>
  <c r="W57" i="33"/>
  <c r="V57" i="33"/>
  <c r="U57" i="33"/>
  <c r="X57" i="33" s="1"/>
  <c r="Z57" i="23" s="1"/>
  <c r="T57" i="33"/>
  <c r="S57" i="33"/>
  <c r="G57" i="33"/>
  <c r="F57" i="33"/>
  <c r="V56" i="33"/>
  <c r="T56" i="33"/>
  <c r="U56" i="33" s="1"/>
  <c r="S56" i="33"/>
  <c r="G56" i="33"/>
  <c r="F56" i="33"/>
  <c r="V55" i="33"/>
  <c r="T55" i="33"/>
  <c r="U55" i="33" s="1"/>
  <c r="S55" i="33"/>
  <c r="G55" i="33"/>
  <c r="F55" i="33"/>
  <c r="V54" i="33"/>
  <c r="T54" i="33"/>
  <c r="U54" i="33" s="1"/>
  <c r="S54" i="33"/>
  <c r="G54" i="33"/>
  <c r="V53" i="33"/>
  <c r="T53" i="33"/>
  <c r="U53" i="33" s="1"/>
  <c r="X53" i="33" s="1"/>
  <c r="Z53" i="23" s="1"/>
  <c r="S53" i="33"/>
  <c r="G53" i="33"/>
  <c r="F53" i="33"/>
  <c r="V52" i="33"/>
  <c r="T52" i="33"/>
  <c r="U52" i="33" s="1"/>
  <c r="X52" i="33" s="1"/>
  <c r="Z52" i="23" s="1"/>
  <c r="S52" i="33"/>
  <c r="G52" i="33"/>
  <c r="F52" i="33"/>
  <c r="X51" i="33"/>
  <c r="Z51" i="23" s="1"/>
  <c r="V51" i="33"/>
  <c r="T51" i="33"/>
  <c r="U51" i="33" s="1"/>
  <c r="S51" i="33"/>
  <c r="G51" i="33"/>
  <c r="F51" i="33"/>
  <c r="X50" i="33"/>
  <c r="Z50" i="23" s="1"/>
  <c r="V50" i="33"/>
  <c r="T50" i="33"/>
  <c r="U50" i="33" s="1"/>
  <c r="S50" i="33"/>
  <c r="G50" i="33"/>
  <c r="F50" i="33"/>
  <c r="V49" i="33"/>
  <c r="T49" i="33"/>
  <c r="U49" i="33" s="1"/>
  <c r="X49" i="33" s="1"/>
  <c r="Z49" i="23" s="1"/>
  <c r="S49" i="33"/>
  <c r="G49" i="33"/>
  <c r="F49" i="33"/>
  <c r="V48" i="33"/>
  <c r="T48" i="33"/>
  <c r="U48" i="33" s="1"/>
  <c r="S48" i="33"/>
  <c r="G48" i="33"/>
  <c r="F48" i="33"/>
  <c r="V47" i="33"/>
  <c r="T47" i="33"/>
  <c r="U47" i="33" s="1"/>
  <c r="X47" i="33" s="1"/>
  <c r="Z47" i="23" s="1"/>
  <c r="S47" i="33"/>
  <c r="G47" i="33"/>
  <c r="F47" i="33"/>
  <c r="V46" i="33"/>
  <c r="V66" i="33" s="1"/>
  <c r="T46" i="33"/>
  <c r="U46" i="33" s="1"/>
  <c r="X46" i="33" s="1"/>
  <c r="Z46" i="23" s="1"/>
  <c r="S46" i="33"/>
  <c r="G46" i="33"/>
  <c r="F46" i="33"/>
  <c r="P44" i="33"/>
  <c r="N44" i="33"/>
  <c r="I44" i="33"/>
  <c r="V43" i="33"/>
  <c r="U43" i="33"/>
  <c r="X43" i="33" s="1"/>
  <c r="Z43" i="23" s="1"/>
  <c r="T43" i="33"/>
  <c r="S43" i="33"/>
  <c r="G43" i="33"/>
  <c r="F43" i="33"/>
  <c r="V42" i="33"/>
  <c r="T42" i="33"/>
  <c r="U42" i="33" s="1"/>
  <c r="S42" i="33"/>
  <c r="G42" i="33"/>
  <c r="F42" i="33"/>
  <c r="Y41" i="33"/>
  <c r="AA41" i="23" s="1"/>
  <c r="V41" i="33"/>
  <c r="U41" i="33"/>
  <c r="X41" i="33" s="1"/>
  <c r="Z41" i="23" s="1"/>
  <c r="T41" i="33"/>
  <c r="S41" i="33"/>
  <c r="G41" i="33"/>
  <c r="F41" i="33"/>
  <c r="V40" i="33"/>
  <c r="T40" i="33"/>
  <c r="U40" i="33" s="1"/>
  <c r="S40" i="33"/>
  <c r="G40" i="33"/>
  <c r="F40" i="33"/>
  <c r="V39" i="33"/>
  <c r="T39" i="33"/>
  <c r="U39" i="33" s="1"/>
  <c r="S39" i="33"/>
  <c r="G39" i="33"/>
  <c r="F39" i="33"/>
  <c r="V38" i="33"/>
  <c r="T38" i="33"/>
  <c r="U38" i="33" s="1"/>
  <c r="S38" i="33"/>
  <c r="G38" i="33"/>
  <c r="F38" i="33"/>
  <c r="V37" i="33"/>
  <c r="U37" i="33"/>
  <c r="X37" i="33" s="1"/>
  <c r="Z37" i="23" s="1"/>
  <c r="T37" i="33"/>
  <c r="S37" i="33"/>
  <c r="G37" i="33"/>
  <c r="F37" i="33"/>
  <c r="V36" i="33"/>
  <c r="U36" i="33"/>
  <c r="X36" i="33" s="1"/>
  <c r="Z36" i="23" s="1"/>
  <c r="T36" i="33"/>
  <c r="S36" i="33"/>
  <c r="G36" i="33"/>
  <c r="F36" i="33"/>
  <c r="V35" i="33"/>
  <c r="U35" i="33"/>
  <c r="X35" i="33" s="1"/>
  <c r="Z35" i="23" s="1"/>
  <c r="T35" i="33"/>
  <c r="S35" i="33"/>
  <c r="G35" i="33"/>
  <c r="F35" i="33"/>
  <c r="V34" i="33"/>
  <c r="U34" i="33"/>
  <c r="X34" i="33" s="1"/>
  <c r="Z34" i="23" s="1"/>
  <c r="T34" i="33"/>
  <c r="S34" i="33"/>
  <c r="G34" i="33"/>
  <c r="F34" i="33"/>
  <c r="V33" i="33"/>
  <c r="U33" i="33"/>
  <c r="X33" i="33" s="1"/>
  <c r="Z33" i="23" s="1"/>
  <c r="T33" i="33"/>
  <c r="S33" i="33"/>
  <c r="G33" i="33"/>
  <c r="F33" i="33"/>
  <c r="V32" i="33"/>
  <c r="U32" i="33"/>
  <c r="X32" i="33" s="1"/>
  <c r="Z32" i="23" s="1"/>
  <c r="T32" i="33"/>
  <c r="S32" i="33"/>
  <c r="G32" i="33"/>
  <c r="F32" i="33"/>
  <c r="V31" i="33"/>
  <c r="U31" i="33"/>
  <c r="X31" i="33" s="1"/>
  <c r="Z31" i="23" s="1"/>
  <c r="T31" i="33"/>
  <c r="S31" i="33"/>
  <c r="G31" i="33"/>
  <c r="F31" i="33"/>
  <c r="V30" i="33"/>
  <c r="U30" i="33"/>
  <c r="X30" i="33" s="1"/>
  <c r="Z30" i="23" s="1"/>
  <c r="T30" i="33"/>
  <c r="S30" i="33"/>
  <c r="G30" i="33"/>
  <c r="F30" i="33"/>
  <c r="V29" i="33"/>
  <c r="U29" i="33"/>
  <c r="X29" i="33" s="1"/>
  <c r="Z29" i="23" s="1"/>
  <c r="T29" i="33"/>
  <c r="S29" i="33"/>
  <c r="G29" i="33"/>
  <c r="F29" i="33"/>
  <c r="V28" i="33"/>
  <c r="U28" i="33"/>
  <c r="X28" i="33" s="1"/>
  <c r="Z28" i="23" s="1"/>
  <c r="T28" i="33"/>
  <c r="S28" i="33"/>
  <c r="G28" i="33"/>
  <c r="F28" i="33"/>
  <c r="V27" i="33"/>
  <c r="U27" i="33"/>
  <c r="X27" i="33" s="1"/>
  <c r="Z27" i="23" s="1"/>
  <c r="T27" i="33"/>
  <c r="S27" i="33"/>
  <c r="G27" i="33"/>
  <c r="F27" i="33"/>
  <c r="V26" i="33"/>
  <c r="U26" i="33"/>
  <c r="X26" i="33" s="1"/>
  <c r="Z26" i="23" s="1"/>
  <c r="T26" i="33"/>
  <c r="S26" i="33"/>
  <c r="G26" i="33"/>
  <c r="F26" i="33"/>
  <c r="V25" i="33"/>
  <c r="U25" i="33"/>
  <c r="X25" i="33" s="1"/>
  <c r="Z25" i="23" s="1"/>
  <c r="T25" i="33"/>
  <c r="S25" i="33"/>
  <c r="G25" i="33"/>
  <c r="F25" i="33"/>
  <c r="V24" i="33"/>
  <c r="T24" i="33"/>
  <c r="U24" i="33" s="1"/>
  <c r="X24" i="33" s="1"/>
  <c r="S24" i="33"/>
  <c r="P23" i="33"/>
  <c r="P45" i="33" s="1"/>
  <c r="N23" i="33"/>
  <c r="I23" i="33"/>
  <c r="V22" i="33"/>
  <c r="T22" i="33"/>
  <c r="U22" i="33" s="1"/>
  <c r="X22" i="33" s="1"/>
  <c r="Z22" i="23" s="1"/>
  <c r="S22" i="33"/>
  <c r="G22" i="33"/>
  <c r="F22" i="33"/>
  <c r="V21" i="33"/>
  <c r="T21" i="33"/>
  <c r="U21" i="33" s="1"/>
  <c r="X21" i="33" s="1"/>
  <c r="Z21" i="23" s="1"/>
  <c r="S21" i="33"/>
  <c r="G21" i="33"/>
  <c r="F21" i="33"/>
  <c r="V20" i="33"/>
  <c r="T20" i="33"/>
  <c r="U20" i="33" s="1"/>
  <c r="S20" i="33"/>
  <c r="G20" i="33"/>
  <c r="F20" i="33"/>
  <c r="V19" i="33"/>
  <c r="T19" i="33"/>
  <c r="U19" i="33" s="1"/>
  <c r="S19" i="33"/>
  <c r="G19" i="33"/>
  <c r="F19" i="33"/>
  <c r="X18" i="33"/>
  <c r="Z18" i="23" s="1"/>
  <c r="V18" i="33"/>
  <c r="T18" i="33"/>
  <c r="U18" i="33" s="1"/>
  <c r="S18" i="33"/>
  <c r="G18" i="33"/>
  <c r="F18" i="33"/>
  <c r="X17" i="33"/>
  <c r="Z17" i="23" s="1"/>
  <c r="V17" i="33"/>
  <c r="T17" i="33"/>
  <c r="U17" i="33" s="1"/>
  <c r="S17" i="33"/>
  <c r="G17" i="33"/>
  <c r="F17" i="33"/>
  <c r="V16" i="33"/>
  <c r="T16" i="33"/>
  <c r="U16" i="33" s="1"/>
  <c r="S16" i="33"/>
  <c r="G16" i="33"/>
  <c r="F16" i="33"/>
  <c r="V15" i="33"/>
  <c r="T15" i="33"/>
  <c r="U15" i="33" s="1"/>
  <c r="X15" i="33" s="1"/>
  <c r="Z15" i="23" s="1"/>
  <c r="S15" i="33"/>
  <c r="G15" i="33"/>
  <c r="F15" i="33"/>
  <c r="V14" i="33"/>
  <c r="T14" i="33"/>
  <c r="U14" i="33" s="1"/>
  <c r="X14" i="33" s="1"/>
  <c r="Z14" i="23" s="1"/>
  <c r="S14" i="33"/>
  <c r="G14" i="33"/>
  <c r="F14" i="33"/>
  <c r="V13" i="33"/>
  <c r="T13" i="33"/>
  <c r="U13" i="33" s="1"/>
  <c r="X13" i="33" s="1"/>
  <c r="Z13" i="23" s="1"/>
  <c r="S13" i="33"/>
  <c r="G13" i="33"/>
  <c r="F13" i="33"/>
  <c r="V12" i="33"/>
  <c r="T12" i="33"/>
  <c r="U12" i="33" s="1"/>
  <c r="X12" i="33" s="1"/>
  <c r="Z12" i="23" s="1"/>
  <c r="S12" i="33"/>
  <c r="G12" i="33"/>
  <c r="F12" i="33"/>
  <c r="V11" i="33"/>
  <c r="T11" i="33"/>
  <c r="U11" i="33" s="1"/>
  <c r="S11" i="33"/>
  <c r="G11" i="33"/>
  <c r="F11" i="33"/>
  <c r="V10" i="33"/>
  <c r="T10" i="33"/>
  <c r="U10" i="33" s="1"/>
  <c r="X10" i="33" s="1"/>
  <c r="Z10" i="23" s="1"/>
  <c r="S10" i="33"/>
  <c r="G10" i="33"/>
  <c r="F10" i="33"/>
  <c r="V9" i="33"/>
  <c r="T9" i="33"/>
  <c r="U9" i="33" s="1"/>
  <c r="X9" i="33" s="1"/>
  <c r="Z9" i="23" s="1"/>
  <c r="S9" i="33"/>
  <c r="G9" i="33"/>
  <c r="F9" i="33"/>
  <c r="V8" i="33"/>
  <c r="T8" i="33"/>
  <c r="U8" i="33" s="1"/>
  <c r="X8" i="33" s="1"/>
  <c r="Z8" i="23" s="1"/>
  <c r="S8" i="33"/>
  <c r="G8" i="33"/>
  <c r="F8" i="33"/>
  <c r="V7" i="33"/>
  <c r="T7" i="33"/>
  <c r="U7" i="33" s="1"/>
  <c r="X7" i="33" s="1"/>
  <c r="Z7" i="23" s="1"/>
  <c r="S7" i="33"/>
  <c r="G7" i="33"/>
  <c r="F7" i="33"/>
  <c r="X6" i="33"/>
  <c r="Z6" i="23" s="1"/>
  <c r="V6" i="33"/>
  <c r="T6" i="33"/>
  <c r="U6" i="33" s="1"/>
  <c r="S6" i="33"/>
  <c r="G6" i="33"/>
  <c r="F6" i="33"/>
  <c r="X5" i="33"/>
  <c r="Z5" i="23" s="1"/>
  <c r="V5" i="33"/>
  <c r="T5" i="33"/>
  <c r="U5" i="33" s="1"/>
  <c r="S5" i="33"/>
  <c r="F5" i="33"/>
  <c r="V4" i="33"/>
  <c r="T4" i="33"/>
  <c r="U4" i="33" s="1"/>
  <c r="X4" i="33" s="1"/>
  <c r="Z4" i="23" s="1"/>
  <c r="S4" i="33"/>
  <c r="F4" i="33"/>
  <c r="V3" i="33"/>
  <c r="T3" i="33"/>
  <c r="U3" i="33" s="1"/>
  <c r="X3" i="33" s="1"/>
  <c r="Z3" i="23" s="1"/>
  <c r="S3" i="33"/>
  <c r="F3" i="33"/>
  <c r="A3" i="33"/>
  <c r="A4" i="33" s="1"/>
  <c r="A5" i="33" s="1"/>
  <c r="A6" i="33" s="1"/>
  <c r="A7" i="33" s="1"/>
  <c r="A8" i="33" s="1"/>
  <c r="A9" i="33" s="1"/>
  <c r="A10" i="33" s="1"/>
  <c r="A11" i="33" s="1"/>
  <c r="A12" i="33" s="1"/>
  <c r="A13" i="33" s="1"/>
  <c r="A14" i="33" s="1"/>
  <c r="A15" i="33" s="1"/>
  <c r="A16" i="33" s="1"/>
  <c r="A17" i="33" s="1"/>
  <c r="A18" i="33" s="1"/>
  <c r="A19" i="33" s="1"/>
  <c r="A20" i="33" s="1"/>
  <c r="A21" i="33" s="1"/>
  <c r="A22" i="33" s="1"/>
  <c r="A23" i="33" s="1"/>
  <c r="A24" i="33" s="1"/>
  <c r="A25" i="33" s="1"/>
  <c r="A26" i="33" s="1"/>
  <c r="A27" i="33" s="1"/>
  <c r="A28" i="33" s="1"/>
  <c r="A29" i="33" s="1"/>
  <c r="A30" i="33" s="1"/>
  <c r="A31" i="33" s="1"/>
  <c r="A32" i="33" s="1"/>
  <c r="A33" i="33" s="1"/>
  <c r="A34" i="33" s="1"/>
  <c r="A35" i="33" s="1"/>
  <c r="A36" i="33" s="1"/>
  <c r="A37" i="33" s="1"/>
  <c r="A38" i="33" s="1"/>
  <c r="A39" i="33" s="1"/>
  <c r="A40" i="33" s="1"/>
  <c r="A41" i="33" s="1"/>
  <c r="A42" i="33" s="1"/>
  <c r="A43" i="33" s="1"/>
  <c r="A44" i="33" s="1"/>
  <c r="A45" i="33" s="1"/>
  <c r="A46" i="33" s="1"/>
  <c r="A47" i="33" s="1"/>
  <c r="A48" i="33" s="1"/>
  <c r="A49" i="33" s="1"/>
  <c r="A50" i="33" s="1"/>
  <c r="A51" i="33" s="1"/>
  <c r="A52" i="33" s="1"/>
  <c r="A53" i="33" s="1"/>
  <c r="A54" i="33" s="1"/>
  <c r="A55" i="33" s="1"/>
  <c r="A56" i="33" s="1"/>
  <c r="A57" i="33" s="1"/>
  <c r="A58" i="33" s="1"/>
  <c r="A59" i="33" s="1"/>
  <c r="A60" i="33" s="1"/>
  <c r="A61" i="33" s="1"/>
  <c r="A62" i="33" s="1"/>
  <c r="A63" i="33" s="1"/>
  <c r="A64" i="33" s="1"/>
  <c r="A65" i="33" s="1"/>
  <c r="A66" i="33" s="1"/>
  <c r="A67" i="33" s="1"/>
  <c r="A68" i="33" s="1"/>
  <c r="A69" i="33" s="1"/>
  <c r="A70" i="33" s="1"/>
  <c r="A71" i="33" s="1"/>
  <c r="A72" i="33" s="1"/>
  <c r="A73" i="33" s="1"/>
  <c r="A74" i="33" s="1"/>
  <c r="A75" i="33" s="1"/>
  <c r="A76" i="33" s="1"/>
  <c r="A77" i="33" s="1"/>
  <c r="A78" i="33" s="1"/>
  <c r="A79" i="33" s="1"/>
  <c r="A80" i="33" s="1"/>
  <c r="A81" i="33" s="1"/>
  <c r="A82" i="33" s="1"/>
  <c r="A83" i="33" s="1"/>
  <c r="A84" i="33" s="1"/>
  <c r="A85" i="33" s="1"/>
  <c r="A86" i="33" s="1"/>
  <c r="A87" i="33" s="1"/>
  <c r="A88" i="33" s="1"/>
  <c r="A89" i="33" s="1"/>
  <c r="A90" i="33" s="1"/>
  <c r="A91" i="33" s="1"/>
  <c r="A92" i="33" s="1"/>
  <c r="A93" i="33" s="1"/>
  <c r="A94" i="33" s="1"/>
  <c r="A95" i="33" s="1"/>
  <c r="A96" i="33" s="1"/>
  <c r="A97" i="33" s="1"/>
  <c r="A98" i="33" s="1"/>
  <c r="A99" i="33" s="1"/>
  <c r="A100" i="33" s="1"/>
  <c r="A101" i="33" s="1"/>
  <c r="A102" i="33" s="1"/>
  <c r="A103" i="33" s="1"/>
  <c r="A104" i="33" s="1"/>
  <c r="A105" i="33" s="1"/>
  <c r="A106" i="33" s="1"/>
  <c r="A107" i="33" s="1"/>
  <c r="A108" i="33" s="1"/>
  <c r="A109" i="33" s="1"/>
  <c r="A110" i="33" s="1"/>
  <c r="A111" i="33" s="1"/>
  <c r="A112" i="33" s="1"/>
  <c r="A113" i="33" s="1"/>
  <c r="A114" i="33" s="1"/>
  <c r="A115" i="33" s="1"/>
  <c r="A116" i="33" s="1"/>
  <c r="A117" i="33" s="1"/>
  <c r="A118" i="33" s="1"/>
  <c r="A119" i="33" s="1"/>
  <c r="A120" i="33" s="1"/>
  <c r="A121" i="33" s="1"/>
  <c r="A122" i="33" s="1"/>
  <c r="A123" i="33" s="1"/>
  <c r="A124" i="33" s="1"/>
  <c r="A125" i="33" s="1"/>
  <c r="A126" i="33" s="1"/>
  <c r="A127" i="33" s="1"/>
  <c r="A128" i="33" s="1"/>
  <c r="A129" i="33" s="1"/>
  <c r="A130" i="33" s="1"/>
  <c r="A131" i="33" s="1"/>
  <c r="A132" i="33" s="1"/>
  <c r="A133" i="33" s="1"/>
  <c r="A134" i="33" s="1"/>
  <c r="A135" i="33" s="1"/>
  <c r="A136" i="33" s="1"/>
  <c r="A137" i="33" s="1"/>
  <c r="A138" i="33" s="1"/>
  <c r="A139" i="33" s="1"/>
  <c r="A140" i="33" s="1"/>
  <c r="A141" i="33" s="1"/>
  <c r="A142" i="33" s="1"/>
  <c r="A143" i="33" s="1"/>
  <c r="A144" i="33" s="1"/>
  <c r="A145" i="33" s="1"/>
  <c r="A146" i="33" s="1"/>
  <c r="A147" i="33" s="1"/>
  <c r="A148" i="33" s="1"/>
  <c r="A149" i="33" s="1"/>
  <c r="A150" i="33" s="1"/>
  <c r="A151" i="33" s="1"/>
  <c r="A152" i="33" s="1"/>
  <c r="A153" i="33" s="1"/>
  <c r="A154" i="33" s="1"/>
  <c r="A155" i="33" s="1"/>
  <c r="A156" i="33" s="1"/>
  <c r="A157" i="33" s="1"/>
  <c r="A158" i="33" s="1"/>
  <c r="A159" i="33" s="1"/>
  <c r="A160" i="33" s="1"/>
  <c r="A161" i="33" s="1"/>
  <c r="A162" i="33" s="1"/>
  <c r="A163" i="33" s="1"/>
  <c r="A164" i="33" s="1"/>
  <c r="A165" i="33" s="1"/>
  <c r="A166" i="33" s="1"/>
  <c r="A167" i="33" s="1"/>
  <c r="A168" i="33" s="1"/>
  <c r="A169" i="33" s="1"/>
  <c r="A170" i="33" s="1"/>
  <c r="A171" i="33" s="1"/>
  <c r="A172" i="33" s="1"/>
  <c r="A173" i="33" s="1"/>
  <c r="A174" i="33" s="1"/>
  <c r="A175" i="33" s="1"/>
  <c r="A176" i="33" s="1"/>
  <c r="A177" i="33" s="1"/>
  <c r="A178" i="33" s="1"/>
  <c r="A179" i="33" s="1"/>
  <c r="A180" i="33" s="1"/>
  <c r="A181" i="33" s="1"/>
  <c r="A182" i="33" s="1"/>
  <c r="A183" i="33" s="1"/>
  <c r="A184" i="33" s="1"/>
  <c r="A185" i="33" s="1"/>
  <c r="A186" i="33" s="1"/>
  <c r="A187" i="33" s="1"/>
  <c r="A188" i="33" s="1"/>
  <c r="A189" i="33" s="1"/>
  <c r="A190" i="33" s="1"/>
  <c r="A191" i="33" s="1"/>
  <c r="A192" i="33" s="1"/>
  <c r="A193" i="33" s="1"/>
  <c r="A194" i="33" s="1"/>
  <c r="A195" i="33" s="1"/>
  <c r="A196" i="33" s="1"/>
  <c r="A197" i="33" s="1"/>
  <c r="A198" i="33" s="1"/>
  <c r="A199" i="33" s="1"/>
  <c r="A200" i="33" s="1"/>
  <c r="A201" i="33" s="1"/>
  <c r="A202" i="33" s="1"/>
  <c r="A203" i="33" s="1"/>
  <c r="A204" i="33" s="1"/>
  <c r="A205" i="33" s="1"/>
  <c r="A206" i="33" s="1"/>
  <c r="A207" i="33" s="1"/>
  <c r="A208" i="33" s="1"/>
  <c r="A209" i="33" s="1"/>
  <c r="A210" i="33" s="1"/>
  <c r="A211" i="33" s="1"/>
  <c r="A212" i="33" s="1"/>
  <c r="A213" i="33" s="1"/>
  <c r="A214" i="33" s="1"/>
  <c r="A215" i="33" s="1"/>
  <c r="A216" i="33" s="1"/>
  <c r="A217" i="33" s="1"/>
  <c r="A218" i="33" s="1"/>
  <c r="A219" i="33" s="1"/>
  <c r="A220" i="33" s="1"/>
  <c r="A221" i="33" s="1"/>
  <c r="A222" i="33" s="1"/>
  <c r="A223" i="33" s="1"/>
  <c r="A224" i="33" s="1"/>
  <c r="A225" i="33" s="1"/>
  <c r="A226" i="33" s="1"/>
  <c r="A227" i="33" s="1"/>
  <c r="A228" i="33" s="1"/>
  <c r="A229" i="33" s="1"/>
  <c r="A230" i="33" s="1"/>
  <c r="A231" i="33" s="1"/>
  <c r="A232" i="33" s="1"/>
  <c r="A233" i="33" s="1"/>
  <c r="A234" i="33" s="1"/>
  <c r="A235" i="33" s="1"/>
  <c r="A236" i="33" s="1"/>
  <c r="A237" i="33" s="1"/>
  <c r="A238" i="33" s="1"/>
  <c r="A239" i="33" s="1"/>
  <c r="A240" i="33" s="1"/>
  <c r="A241" i="33" s="1"/>
  <c r="A242" i="33" s="1"/>
  <c r="A243" i="33" s="1"/>
  <c r="A244" i="33" s="1"/>
  <c r="A245" i="33" s="1"/>
  <c r="A246" i="33" s="1"/>
  <c r="A247" i="33" s="1"/>
  <c r="A248" i="33" s="1"/>
  <c r="A249" i="33" s="1"/>
  <c r="A250" i="33" s="1"/>
  <c r="A251" i="33" s="1"/>
  <c r="A252" i="33" s="1"/>
  <c r="A253" i="33" s="1"/>
  <c r="A254" i="33" s="1"/>
  <c r="A255" i="33" s="1"/>
  <c r="A256" i="33" s="1"/>
  <c r="A257" i="33" s="1"/>
  <c r="A258" i="33" s="1"/>
  <c r="A259" i="33" s="1"/>
  <c r="A260" i="33" s="1"/>
  <c r="A261" i="33" s="1"/>
  <c r="A262" i="33" s="1"/>
  <c r="A263" i="33" s="1"/>
  <c r="A264" i="33" s="1"/>
  <c r="A265" i="33" s="1"/>
  <c r="A266" i="33" s="1"/>
  <c r="A267" i="33" s="1"/>
  <c r="A268" i="33" s="1"/>
  <c r="A269" i="33" s="1"/>
  <c r="A270" i="33" s="1"/>
  <c r="A271" i="33" s="1"/>
  <c r="A272" i="33" s="1"/>
  <c r="A273" i="33" s="1"/>
  <c r="A274" i="33" s="1"/>
  <c r="A275" i="33" s="1"/>
  <c r="A276" i="33" s="1"/>
  <c r="A277" i="33" s="1"/>
  <c r="A278" i="33" s="1"/>
  <c r="A279" i="33" s="1"/>
  <c r="A280" i="33" s="1"/>
  <c r="A281" i="33" s="1"/>
  <c r="A282" i="33" s="1"/>
  <c r="A283" i="33" s="1"/>
  <c r="A284" i="33" s="1"/>
  <c r="A285" i="33" s="1"/>
  <c r="A286" i="33" s="1"/>
  <c r="A287" i="33" s="1"/>
  <c r="A288" i="33" s="1"/>
  <c r="A289" i="33" s="1"/>
  <c r="A290" i="33" s="1"/>
  <c r="A291" i="33" s="1"/>
  <c r="A292" i="33" s="1"/>
  <c r="A293" i="33" s="1"/>
  <c r="A294" i="33" s="1"/>
  <c r="A295" i="33" s="1"/>
  <c r="A296" i="33" s="1"/>
  <c r="A297" i="33" s="1"/>
  <c r="A298" i="33" s="1"/>
  <c r="A299" i="33" s="1"/>
  <c r="A300" i="33" s="1"/>
  <c r="A301" i="33" s="1"/>
  <c r="A302" i="33" s="1"/>
  <c r="A303" i="33" s="1"/>
  <c r="A304" i="33" s="1"/>
  <c r="A305" i="33" s="1"/>
  <c r="A306" i="33" s="1"/>
  <c r="A307" i="33" s="1"/>
  <c r="A308" i="33" s="1"/>
  <c r="A309" i="33" s="1"/>
  <c r="A310" i="33" s="1"/>
  <c r="A311" i="33" s="1"/>
  <c r="A312" i="33" s="1"/>
  <c r="A313" i="33" s="1"/>
  <c r="A314" i="33" s="1"/>
  <c r="A315" i="33" s="1"/>
  <c r="A316" i="33" s="1"/>
  <c r="A317" i="33" s="1"/>
  <c r="A318" i="33" s="1"/>
  <c r="A319" i="33" s="1"/>
  <c r="A320" i="33" s="1"/>
  <c r="A321" i="33" s="1"/>
  <c r="A322" i="33" s="1"/>
  <c r="A323" i="33" s="1"/>
  <c r="A324" i="33" s="1"/>
  <c r="A325" i="33" s="1"/>
  <c r="A326" i="33" s="1"/>
  <c r="A327" i="33" s="1"/>
  <c r="A328" i="33" s="1"/>
  <c r="A329" i="33" s="1"/>
  <c r="A330" i="33" s="1"/>
  <c r="A331" i="33" s="1"/>
  <c r="A332" i="33" s="1"/>
  <c r="A333" i="33" s="1"/>
  <c r="A334" i="33" s="1"/>
  <c r="A335" i="33" s="1"/>
  <c r="A336" i="33" s="1"/>
  <c r="A337" i="33" s="1"/>
  <c r="A338" i="33" s="1"/>
  <c r="A339" i="33" s="1"/>
  <c r="A340" i="33" s="1"/>
  <c r="A341" i="33" s="1"/>
  <c r="A342" i="33" s="1"/>
  <c r="A343" i="33" s="1"/>
  <c r="A344" i="33" s="1"/>
  <c r="A345" i="33" s="1"/>
  <c r="A346" i="33" s="1"/>
  <c r="A347" i="33" s="1"/>
  <c r="A348" i="33" s="1"/>
  <c r="A349" i="33" s="1"/>
  <c r="A350" i="33" s="1"/>
  <c r="A351" i="33" s="1"/>
  <c r="A352" i="33" s="1"/>
  <c r="A353" i="33" s="1"/>
  <c r="A354" i="33" s="1"/>
  <c r="A355" i="33" s="1"/>
  <c r="A356" i="33" s="1"/>
  <c r="A357" i="33" s="1"/>
  <c r="A358" i="33" s="1"/>
  <c r="A359" i="33" s="1"/>
  <c r="A360" i="33" s="1"/>
  <c r="A361" i="33" s="1"/>
  <c r="A362" i="33" s="1"/>
  <c r="A363" i="33" s="1"/>
  <c r="A364" i="33" s="1"/>
  <c r="A365" i="33" s="1"/>
  <c r="A366" i="33" s="1"/>
  <c r="A367" i="33" s="1"/>
  <c r="A368" i="33" s="1"/>
  <c r="A369" i="33" s="1"/>
  <c r="A370" i="33" s="1"/>
  <c r="A371" i="33" s="1"/>
  <c r="A372" i="33" s="1"/>
  <c r="A373" i="33" s="1"/>
  <c r="A374" i="33" s="1"/>
  <c r="A375" i="33" s="1"/>
  <c r="A376" i="33" s="1"/>
  <c r="A377" i="33" s="1"/>
  <c r="A378" i="33" s="1"/>
  <c r="A379" i="33" s="1"/>
  <c r="A380" i="33" s="1"/>
  <c r="A381" i="33" s="1"/>
  <c r="A382" i="33" s="1"/>
  <c r="A383" i="33" s="1"/>
  <c r="A384" i="33" s="1"/>
  <c r="A385" i="33" s="1"/>
  <c r="A386" i="33" s="1"/>
  <c r="A387" i="33" s="1"/>
  <c r="A388" i="33" s="1"/>
  <c r="A389" i="33" s="1"/>
  <c r="A390" i="33" s="1"/>
  <c r="A391" i="33" s="1"/>
  <c r="A392" i="33" s="1"/>
  <c r="A393" i="33" s="1"/>
  <c r="A394" i="33" s="1"/>
  <c r="A395" i="33" s="1"/>
  <c r="A396" i="33" s="1"/>
  <c r="A397" i="33" s="1"/>
  <c r="A398" i="33" s="1"/>
  <c r="A399" i="33" s="1"/>
  <c r="A400" i="33" s="1"/>
  <c r="A401" i="33" s="1"/>
  <c r="A402" i="33" s="1"/>
  <c r="A403" i="33" s="1"/>
  <c r="A404" i="33" s="1"/>
  <c r="A405" i="33" s="1"/>
  <c r="A406" i="33" s="1"/>
  <c r="A407" i="33" s="1"/>
  <c r="A408" i="33" s="1"/>
  <c r="A409" i="33" s="1"/>
  <c r="A410" i="33" s="1"/>
  <c r="A411" i="33" s="1"/>
  <c r="A412" i="33" s="1"/>
  <c r="A413" i="33" s="1"/>
  <c r="A414" i="33" s="1"/>
  <c r="A415" i="33" s="1"/>
  <c r="A416" i="33" s="1"/>
  <c r="A417" i="33" s="1"/>
  <c r="A418" i="33" s="1"/>
  <c r="A419" i="33" s="1"/>
  <c r="A420" i="33" s="1"/>
  <c r="A421" i="33" s="1"/>
  <c r="A422" i="33" s="1"/>
  <c r="A423" i="33" s="1"/>
  <c r="A424" i="33" s="1"/>
  <c r="A425" i="33" s="1"/>
  <c r="A426" i="33" s="1"/>
  <c r="A427" i="33" s="1"/>
  <c r="A428" i="33" s="1"/>
  <c r="A429" i="33" s="1"/>
  <c r="A430" i="33" s="1"/>
  <c r="A431" i="33" s="1"/>
  <c r="A432" i="33" s="1"/>
  <c r="A433" i="33" s="1"/>
  <c r="A434" i="33" s="1"/>
  <c r="A435" i="33" s="1"/>
  <c r="A436" i="33" s="1"/>
  <c r="A437" i="33" s="1"/>
  <c r="A438" i="33" s="1"/>
  <c r="A439" i="33" s="1"/>
  <c r="A440" i="33" s="1"/>
  <c r="A441" i="33" s="1"/>
  <c r="A442" i="33" s="1"/>
  <c r="A443" i="33" s="1"/>
  <c r="A444" i="33" s="1"/>
  <c r="A445" i="33" s="1"/>
  <c r="A446" i="33" s="1"/>
  <c r="A447" i="33" s="1"/>
  <c r="A448" i="33" s="1"/>
  <c r="A449" i="33" s="1"/>
  <c r="A450" i="33" s="1"/>
  <c r="A451" i="33" s="1"/>
  <c r="A452" i="33" s="1"/>
  <c r="A453" i="33" s="1"/>
  <c r="A454" i="33" s="1"/>
  <c r="A455" i="33" s="1"/>
  <c r="A456" i="33" s="1"/>
  <c r="A457" i="33" s="1"/>
  <c r="A458" i="33" s="1"/>
  <c r="A459" i="33" s="1"/>
  <c r="A460" i="33" s="1"/>
  <c r="A461" i="33" s="1"/>
  <c r="A462" i="33" s="1"/>
  <c r="A463" i="33" s="1"/>
  <c r="A464" i="33" s="1"/>
  <c r="A465" i="33" s="1"/>
  <c r="A466" i="33" s="1"/>
  <c r="A467" i="33" s="1"/>
  <c r="A468" i="33" s="1"/>
  <c r="A469" i="33" s="1"/>
  <c r="A470" i="33" s="1"/>
  <c r="A471" i="33" s="1"/>
  <c r="A472" i="33" s="1"/>
  <c r="A473" i="33" s="1"/>
  <c r="A474" i="33" s="1"/>
  <c r="A475" i="33" s="1"/>
  <c r="A476" i="33" s="1"/>
  <c r="A477" i="33" s="1"/>
  <c r="A478" i="33" s="1"/>
  <c r="A479" i="33" s="1"/>
  <c r="A480" i="33" s="1"/>
  <c r="A481" i="33" s="1"/>
  <c r="A482" i="33" s="1"/>
  <c r="A483" i="33" s="1"/>
  <c r="A484" i="33" s="1"/>
  <c r="A485" i="33" s="1"/>
  <c r="A486" i="33" s="1"/>
  <c r="A487" i="33" s="1"/>
  <c r="A488" i="33" s="1"/>
  <c r="A489" i="33" s="1"/>
  <c r="A490" i="33" s="1"/>
  <c r="A491" i="33" s="1"/>
  <c r="A492" i="33" s="1"/>
  <c r="A493" i="33" s="1"/>
  <c r="A494" i="33" s="1"/>
  <c r="A495" i="33" s="1"/>
  <c r="A496" i="33" s="1"/>
  <c r="A497" i="33" s="1"/>
  <c r="A498" i="33" s="1"/>
  <c r="A499" i="33" s="1"/>
  <c r="A500" i="33" s="1"/>
  <c r="A501" i="33" s="1"/>
  <c r="A502" i="33" s="1"/>
  <c r="A503" i="33" s="1"/>
  <c r="A504" i="33" s="1"/>
  <c r="A505" i="33" s="1"/>
  <c r="A506" i="33" s="1"/>
  <c r="A507" i="33" s="1"/>
  <c r="A508" i="33" s="1"/>
  <c r="A509" i="33" s="1"/>
  <c r="A510" i="33" s="1"/>
  <c r="A511" i="33" s="1"/>
  <c r="A512" i="33" s="1"/>
  <c r="A513" i="33" s="1"/>
  <c r="A514" i="33" s="1"/>
  <c r="A515" i="33" s="1"/>
  <c r="A516" i="33" s="1"/>
  <c r="A517" i="33" s="1"/>
  <c r="A518" i="33" s="1"/>
  <c r="A519" i="33" s="1"/>
  <c r="A520" i="33" s="1"/>
  <c r="A521" i="33" s="1"/>
  <c r="A522" i="33" s="1"/>
  <c r="A523" i="33" s="1"/>
  <c r="A524" i="33" s="1"/>
  <c r="A525" i="33" s="1"/>
  <c r="A526" i="33" s="1"/>
  <c r="A527" i="33" s="1"/>
  <c r="A528" i="33" s="1"/>
  <c r="A529" i="33" s="1"/>
  <c r="A530" i="33" s="1"/>
  <c r="A531" i="33" s="1"/>
  <c r="A532" i="33" s="1"/>
  <c r="A533" i="33" s="1"/>
  <c r="A534" i="33" s="1"/>
  <c r="A535" i="33" s="1"/>
  <c r="A536" i="33" s="1"/>
  <c r="A537" i="33" s="1"/>
  <c r="A538" i="33" s="1"/>
  <c r="A539" i="33" s="1"/>
  <c r="A540" i="33" s="1"/>
  <c r="A541" i="33" s="1"/>
  <c r="A542" i="33" s="1"/>
  <c r="A543" i="33" s="1"/>
  <c r="A544" i="33" s="1"/>
  <c r="A545" i="33" s="1"/>
  <c r="A546" i="33" s="1"/>
  <c r="A547" i="33" s="1"/>
  <c r="A548" i="33" s="1"/>
  <c r="A549" i="33" s="1"/>
  <c r="A550" i="33" s="1"/>
  <c r="A551" i="33" s="1"/>
  <c r="A552" i="33" s="1"/>
  <c r="A553" i="33" s="1"/>
  <c r="A554" i="33" s="1"/>
  <c r="A555" i="33" s="1"/>
  <c r="A556" i="33" s="1"/>
  <c r="A557" i="33" s="1"/>
  <c r="A558" i="33" s="1"/>
  <c r="A559" i="33" s="1"/>
  <c r="A560" i="33" s="1"/>
  <c r="A561" i="33" s="1"/>
  <c r="A562" i="33" s="1"/>
  <c r="A563" i="33" s="1"/>
  <c r="A564" i="33" s="1"/>
  <c r="A565" i="33" s="1"/>
  <c r="A566" i="33" s="1"/>
  <c r="A567" i="33" s="1"/>
  <c r="A568" i="33" s="1"/>
  <c r="A569" i="33" s="1"/>
  <c r="A570" i="33" s="1"/>
  <c r="A571" i="33" s="1"/>
  <c r="A572" i="33" s="1"/>
  <c r="A573" i="33" s="1"/>
  <c r="A574" i="33" s="1"/>
  <c r="A575" i="33" s="1"/>
  <c r="A576" i="33" s="1"/>
  <c r="A577" i="33" s="1"/>
  <c r="A578" i="33" s="1"/>
  <c r="A579" i="33" s="1"/>
  <c r="A580" i="33" s="1"/>
  <c r="A581" i="33" s="1"/>
  <c r="A582" i="33" s="1"/>
  <c r="A583" i="33" s="1"/>
  <c r="A584" i="33" s="1"/>
  <c r="A585" i="33" s="1"/>
  <c r="A586" i="33" s="1"/>
  <c r="A587" i="33" s="1"/>
  <c r="A588" i="33" s="1"/>
  <c r="A589" i="33" s="1"/>
  <c r="A590" i="33" s="1"/>
  <c r="A591" i="33" s="1"/>
  <c r="A592" i="33" s="1"/>
  <c r="A593" i="33" s="1"/>
  <c r="A594" i="33" s="1"/>
  <c r="A595" i="33" s="1"/>
  <c r="A596" i="33" s="1"/>
  <c r="A597" i="33" s="1"/>
  <c r="A598" i="33" s="1"/>
  <c r="A599" i="33" s="1"/>
  <c r="A600" i="33" s="1"/>
  <c r="A601" i="33" s="1"/>
  <c r="A602" i="33" s="1"/>
  <c r="A603" i="33" s="1"/>
  <c r="A604" i="33" s="1"/>
  <c r="A605" i="33" s="1"/>
  <c r="A606" i="33" s="1"/>
  <c r="A607" i="33" s="1"/>
  <c r="A608" i="33" s="1"/>
  <c r="A609" i="33" s="1"/>
  <c r="A610" i="33" s="1"/>
  <c r="A611" i="33" s="1"/>
  <c r="A612" i="33" s="1"/>
  <c r="A613" i="33" s="1"/>
  <c r="A614" i="33" s="1"/>
  <c r="A615" i="33" s="1"/>
  <c r="A616" i="33" s="1"/>
  <c r="A617" i="33" s="1"/>
  <c r="A618" i="33" s="1"/>
  <c r="A619" i="33" s="1"/>
  <c r="A620" i="33" s="1"/>
  <c r="A621" i="33" s="1"/>
  <c r="A622" i="33" s="1"/>
  <c r="A623" i="33" s="1"/>
  <c r="A624" i="33" s="1"/>
  <c r="A625" i="33" s="1"/>
  <c r="A626" i="33" s="1"/>
  <c r="A627" i="33" s="1"/>
  <c r="A628" i="33" s="1"/>
  <c r="A629" i="33" s="1"/>
  <c r="A630" i="33" s="1"/>
  <c r="A631" i="33" s="1"/>
  <c r="A632" i="33" s="1"/>
  <c r="A633" i="33" s="1"/>
  <c r="A634" i="33" s="1"/>
  <c r="A635" i="33" s="1"/>
  <c r="A636" i="33" s="1"/>
  <c r="A637" i="33" s="1"/>
  <c r="A638" i="33" s="1"/>
  <c r="A639" i="33" s="1"/>
  <c r="A640" i="33" s="1"/>
  <c r="A641" i="33" s="1"/>
  <c r="A642" i="33" s="1"/>
  <c r="A643" i="33" s="1"/>
  <c r="A644" i="33" s="1"/>
  <c r="A645" i="33" s="1"/>
  <c r="A646" i="33" s="1"/>
  <c r="A647" i="33" s="1"/>
  <c r="A648" i="33" s="1"/>
  <c r="A649" i="33" s="1"/>
  <c r="A650" i="33" s="1"/>
  <c r="A651" i="33" s="1"/>
  <c r="A652" i="33" s="1"/>
  <c r="A653" i="33" s="1"/>
  <c r="A654" i="33" s="1"/>
  <c r="A655" i="33" s="1"/>
  <c r="A656" i="33" s="1"/>
  <c r="A657" i="33" s="1"/>
  <c r="A658" i="33" s="1"/>
  <c r="A659" i="33" s="1"/>
  <c r="A660" i="33" s="1"/>
  <c r="A661" i="33" s="1"/>
  <c r="A662" i="33" s="1"/>
  <c r="A663" i="33" s="1"/>
  <c r="A664" i="33" s="1"/>
  <c r="A665" i="33" s="1"/>
  <c r="A666" i="33" s="1"/>
  <c r="A667" i="33" s="1"/>
  <c r="A668" i="33" s="1"/>
  <c r="A669" i="33" s="1"/>
  <c r="A670" i="33" s="1"/>
  <c r="A671" i="33" s="1"/>
  <c r="A672" i="33" s="1"/>
  <c r="A673" i="33" s="1"/>
  <c r="A674" i="33" s="1"/>
  <c r="A675" i="33" s="1"/>
  <c r="A676" i="33" s="1"/>
  <c r="A677" i="33" s="1"/>
  <c r="A678" i="33" s="1"/>
  <c r="A679" i="33" s="1"/>
  <c r="A680" i="33" s="1"/>
  <c r="A681" i="33" s="1"/>
  <c r="A682" i="33" s="1"/>
  <c r="A683" i="33" s="1"/>
  <c r="A684" i="33" s="1"/>
  <c r="A685" i="33" s="1"/>
  <c r="A686" i="33" s="1"/>
  <c r="A687" i="33" s="1"/>
  <c r="A688" i="33" s="1"/>
  <c r="A689" i="33" s="1"/>
  <c r="A690" i="33" s="1"/>
  <c r="A691" i="33" s="1"/>
  <c r="A692" i="33" s="1"/>
  <c r="A693" i="33" s="1"/>
  <c r="A694" i="33" s="1"/>
  <c r="A695" i="33" s="1"/>
  <c r="A696" i="33" s="1"/>
  <c r="A697" i="33" s="1"/>
  <c r="A698" i="33" s="1"/>
  <c r="A699" i="33" s="1"/>
  <c r="A700" i="33" s="1"/>
  <c r="A701" i="33" s="1"/>
  <c r="A702" i="33" s="1"/>
  <c r="A703" i="33" s="1"/>
  <c r="A704" i="33" s="1"/>
  <c r="A705" i="33" s="1"/>
  <c r="A706" i="33" s="1"/>
  <c r="A707" i="33" s="1"/>
  <c r="A708" i="33" s="1"/>
  <c r="A709" i="33" s="1"/>
  <c r="A710" i="33" s="1"/>
  <c r="A711" i="33" s="1"/>
  <c r="A712" i="33" s="1"/>
  <c r="A713" i="33" s="1"/>
  <c r="A714" i="33" s="1"/>
  <c r="A715" i="33" s="1"/>
  <c r="A716" i="33" s="1"/>
  <c r="A717" i="33" s="1"/>
  <c r="A718" i="33" s="1"/>
  <c r="A719" i="33" s="1"/>
  <c r="A720" i="33" s="1"/>
  <c r="A721" i="33" s="1"/>
  <c r="A722" i="33" s="1"/>
  <c r="A723" i="33" s="1"/>
  <c r="A724" i="33" s="1"/>
  <c r="A725" i="33" s="1"/>
  <c r="A726" i="33" s="1"/>
  <c r="A727" i="33" s="1"/>
  <c r="A728" i="33" s="1"/>
  <c r="A729" i="33" s="1"/>
  <c r="A730" i="33" s="1"/>
  <c r="A731" i="33" s="1"/>
  <c r="A732" i="33" s="1"/>
  <c r="A733" i="33" s="1"/>
  <c r="A734" i="33" s="1"/>
  <c r="A735" i="33" s="1"/>
  <c r="A736" i="33" s="1"/>
  <c r="A737" i="33" s="1"/>
  <c r="A738" i="33" s="1"/>
  <c r="A739" i="33" s="1"/>
  <c r="A740" i="33" s="1"/>
  <c r="A741" i="33" s="1"/>
  <c r="A742" i="33" s="1"/>
  <c r="A743" i="33" s="1"/>
  <c r="A744" i="33" s="1"/>
  <c r="A745" i="33" s="1"/>
  <c r="A746" i="33" s="1"/>
  <c r="A747" i="33" s="1"/>
  <c r="A748" i="33" s="1"/>
  <c r="A749" i="33" s="1"/>
  <c r="A750" i="33" s="1"/>
  <c r="A751" i="33" s="1"/>
  <c r="A752" i="33" s="1"/>
  <c r="A753" i="33" s="1"/>
  <c r="A754" i="33" s="1"/>
  <c r="A755" i="33" s="1"/>
  <c r="A756" i="33" s="1"/>
  <c r="A757" i="33" s="1"/>
  <c r="A758" i="33" s="1"/>
  <c r="A759" i="33" s="1"/>
  <c r="A760" i="33" s="1"/>
  <c r="A761" i="33" s="1"/>
  <c r="A762" i="33" s="1"/>
  <c r="A763" i="33" s="1"/>
  <c r="A764" i="33" s="1"/>
  <c r="A765" i="33" s="1"/>
  <c r="A766" i="33" s="1"/>
  <c r="A767" i="33" s="1"/>
  <c r="A768" i="33" s="1"/>
  <c r="A769" i="33" s="1"/>
  <c r="A770" i="33" s="1"/>
  <c r="A771" i="33" s="1"/>
  <c r="A772" i="33" s="1"/>
  <c r="A773" i="33" s="1"/>
  <c r="A774" i="33" s="1"/>
  <c r="A775" i="33" s="1"/>
  <c r="A776" i="33" s="1"/>
  <c r="A777" i="33" s="1"/>
  <c r="A778" i="33" s="1"/>
  <c r="A779" i="33" s="1"/>
  <c r="A780" i="33" s="1"/>
  <c r="A781" i="33" s="1"/>
  <c r="A782" i="33" s="1"/>
  <c r="A783" i="33" s="1"/>
  <c r="A784" i="33" s="1"/>
  <c r="A785" i="33" s="1"/>
  <c r="A786" i="33" s="1"/>
  <c r="A787" i="33" s="1"/>
  <c r="A788" i="33" s="1"/>
  <c r="A789" i="33" s="1"/>
  <c r="A790" i="33" s="1"/>
  <c r="A791" i="33" s="1"/>
  <c r="A792" i="33" s="1"/>
  <c r="A793" i="33" s="1"/>
  <c r="A794" i="33" s="1"/>
  <c r="A795" i="33" s="1"/>
  <c r="A796" i="33" s="1"/>
  <c r="A797" i="33" s="1"/>
  <c r="A798" i="33" s="1"/>
  <c r="A799" i="33" s="1"/>
  <c r="A800" i="33" s="1"/>
  <c r="A801" i="33" s="1"/>
  <c r="A802" i="33" s="1"/>
  <c r="A803" i="33" s="1"/>
  <c r="A804" i="33" s="1"/>
  <c r="A805" i="33" s="1"/>
  <c r="A806" i="33" s="1"/>
  <c r="A807" i="33" s="1"/>
  <c r="A808" i="33" s="1"/>
  <c r="A809" i="33" s="1"/>
  <c r="A810" i="33" s="1"/>
  <c r="A811" i="33" s="1"/>
  <c r="A812" i="33" s="1"/>
  <c r="A813" i="33" s="1"/>
  <c r="A814" i="33" s="1"/>
  <c r="A815" i="33" s="1"/>
  <c r="A816" i="33" s="1"/>
  <c r="A817" i="33" s="1"/>
  <c r="A818" i="33" s="1"/>
  <c r="A819" i="33" s="1"/>
  <c r="A820" i="33" s="1"/>
  <c r="A821" i="33" s="1"/>
  <c r="A822" i="33" s="1"/>
  <c r="A823" i="33" s="1"/>
  <c r="A824" i="33" s="1"/>
  <c r="A825" i="33" s="1"/>
  <c r="A826" i="33" s="1"/>
  <c r="A827" i="33" s="1"/>
  <c r="A828" i="33" s="1"/>
  <c r="A829" i="33" s="1"/>
  <c r="A830" i="33" s="1"/>
  <c r="A831" i="33" s="1"/>
  <c r="A832" i="33" s="1"/>
  <c r="A833" i="33" s="1"/>
  <c r="A834" i="33" s="1"/>
  <c r="A835" i="33" s="1"/>
  <c r="A836" i="33" s="1"/>
  <c r="A837" i="33" s="1"/>
  <c r="A838" i="33" s="1"/>
  <c r="A839" i="33" s="1"/>
  <c r="A840" i="33" s="1"/>
  <c r="A841" i="33" s="1"/>
  <c r="A842" i="33" s="1"/>
  <c r="A843" i="33" s="1"/>
  <c r="A844" i="33" s="1"/>
  <c r="A845" i="33" s="1"/>
  <c r="A846" i="33" s="1"/>
  <c r="A847" i="33" s="1"/>
  <c r="A848" i="33" s="1"/>
  <c r="A849" i="33" s="1"/>
  <c r="A850" i="33" s="1"/>
  <c r="A851" i="33" s="1"/>
  <c r="A852" i="33" s="1"/>
  <c r="A853" i="33" s="1"/>
  <c r="A854" i="33" s="1"/>
  <c r="A855" i="33" s="1"/>
  <c r="A856" i="33" s="1"/>
  <c r="A857" i="33" s="1"/>
  <c r="A858" i="33" s="1"/>
  <c r="A859" i="33" s="1"/>
  <c r="A860" i="33" s="1"/>
  <c r="A861" i="33" s="1"/>
  <c r="A862" i="33" s="1"/>
  <c r="A863" i="33" s="1"/>
  <c r="A864" i="33" s="1"/>
  <c r="A865" i="33" s="1"/>
  <c r="A866" i="33" s="1"/>
  <c r="A867" i="33" s="1"/>
  <c r="A868" i="33" s="1"/>
  <c r="A869" i="33" s="1"/>
  <c r="A870" i="33" s="1"/>
  <c r="A871" i="33" s="1"/>
  <c r="A872" i="33" s="1"/>
  <c r="A873" i="33" s="1"/>
  <c r="A874" i="33" s="1"/>
  <c r="A875" i="33" s="1"/>
  <c r="A876" i="33" s="1"/>
  <c r="A877" i="33" s="1"/>
  <c r="A878" i="33" s="1"/>
  <c r="A879" i="33" s="1"/>
  <c r="A880" i="33" s="1"/>
  <c r="A881" i="33" s="1"/>
  <c r="A882" i="33" s="1"/>
  <c r="A883" i="33" s="1"/>
  <c r="A884" i="33" s="1"/>
  <c r="A885" i="33" s="1"/>
  <c r="A886" i="33" s="1"/>
  <c r="A887" i="33" s="1"/>
  <c r="A888" i="33" s="1"/>
  <c r="A889" i="33" s="1"/>
  <c r="A890" i="33" s="1"/>
  <c r="A891" i="33" s="1"/>
  <c r="A892" i="33" s="1"/>
  <c r="A893" i="33" s="1"/>
  <c r="A894" i="33" s="1"/>
  <c r="A895" i="33" s="1"/>
  <c r="A896" i="33" s="1"/>
  <c r="A897" i="33" s="1"/>
  <c r="A898" i="33" s="1"/>
  <c r="A899" i="33" s="1"/>
  <c r="A900" i="33" s="1"/>
  <c r="A901" i="33" s="1"/>
  <c r="A902" i="33" s="1"/>
  <c r="A903" i="33" s="1"/>
  <c r="A904" i="33" s="1"/>
  <c r="A905" i="33" s="1"/>
  <c r="A906" i="33" s="1"/>
  <c r="A907" i="33" s="1"/>
  <c r="A908" i="33" s="1"/>
  <c r="A909" i="33" s="1"/>
  <c r="A910" i="33" s="1"/>
  <c r="A911" i="33" s="1"/>
  <c r="A912" i="33" s="1"/>
  <c r="A913" i="33" s="1"/>
  <c r="A914" i="33" s="1"/>
  <c r="A915" i="33" s="1"/>
  <c r="A916" i="33" s="1"/>
  <c r="A917" i="33" s="1"/>
  <c r="A918" i="33" s="1"/>
  <c r="A919" i="33" s="1"/>
  <c r="A920" i="33" s="1"/>
  <c r="A921" i="33" s="1"/>
  <c r="A922" i="33" s="1"/>
  <c r="A923" i="33" s="1"/>
  <c r="A924" i="33" s="1"/>
  <c r="A925" i="33" s="1"/>
  <c r="A926" i="33" s="1"/>
  <c r="A927" i="33" s="1"/>
  <c r="A928" i="33" s="1"/>
  <c r="A929" i="33" s="1"/>
  <c r="A930" i="33" s="1"/>
  <c r="A931" i="33" s="1"/>
  <c r="A932" i="33" s="1"/>
  <c r="A933" i="33" s="1"/>
  <c r="A934" i="33" s="1"/>
  <c r="A935" i="33" s="1"/>
  <c r="A936" i="33" s="1"/>
  <c r="A937" i="33" s="1"/>
  <c r="A938" i="33" s="1"/>
  <c r="A939" i="33" s="1"/>
  <c r="A940" i="33" s="1"/>
  <c r="A941" i="33" s="1"/>
  <c r="A942" i="33" s="1"/>
  <c r="A943" i="33" s="1"/>
  <c r="A944" i="33" s="1"/>
  <c r="A945" i="33" s="1"/>
  <c r="A946" i="33" s="1"/>
  <c r="A947" i="33" s="1"/>
  <c r="A948" i="33" s="1"/>
  <c r="A949" i="33" s="1"/>
  <c r="A950" i="33" s="1"/>
  <c r="A951" i="33" s="1"/>
  <c r="A952" i="33" s="1"/>
  <c r="A953" i="33" s="1"/>
  <c r="A954" i="33" s="1"/>
  <c r="A955" i="33" s="1"/>
  <c r="A956" i="33" s="1"/>
  <c r="A957" i="33" s="1"/>
  <c r="A958" i="33" s="1"/>
  <c r="A959" i="33" s="1"/>
  <c r="A960" i="33" s="1"/>
  <c r="A961" i="33" s="1"/>
  <c r="A962" i="33" s="1"/>
  <c r="A963" i="33" s="1"/>
  <c r="A964" i="33" s="1"/>
  <c r="A965" i="33" s="1"/>
  <c r="A966" i="33" s="1"/>
  <c r="A967" i="33" s="1"/>
  <c r="A968" i="33" s="1"/>
  <c r="A969" i="33" s="1"/>
  <c r="A970" i="33" s="1"/>
  <c r="A971" i="33" s="1"/>
  <c r="A972" i="33" s="1"/>
  <c r="A973" i="33" s="1"/>
  <c r="A974" i="33" s="1"/>
  <c r="A975" i="33" s="1"/>
  <c r="A976" i="33" s="1"/>
  <c r="A977" i="33" s="1"/>
  <c r="A978" i="33" s="1"/>
  <c r="A979" i="33" s="1"/>
  <c r="A980" i="33" s="1"/>
  <c r="A981" i="33" s="1"/>
  <c r="A982" i="33" s="1"/>
  <c r="A983" i="33" s="1"/>
  <c r="A984" i="33" s="1"/>
  <c r="A985" i="33" s="1"/>
  <c r="A986" i="33" s="1"/>
  <c r="A987" i="33" s="1"/>
  <c r="A988" i="33" s="1"/>
  <c r="A989" i="33" s="1"/>
  <c r="A990" i="33" s="1"/>
  <c r="A991" i="33" s="1"/>
  <c r="A992" i="33" s="1"/>
  <c r="A993" i="33" s="1"/>
  <c r="A994" i="33" s="1"/>
  <c r="A995" i="33" s="1"/>
  <c r="A996" i="33" s="1"/>
  <c r="A997" i="33" s="1"/>
  <c r="A998" i="33" s="1"/>
  <c r="A999" i="33" s="1"/>
  <c r="A1000" i="33" s="1"/>
  <c r="A1001" i="33" s="1"/>
  <c r="A1002" i="33" s="1"/>
  <c r="A1003" i="33" s="1"/>
  <c r="A1004" i="33" s="1"/>
  <c r="A1005" i="33" s="1"/>
  <c r="A1006" i="33" s="1"/>
  <c r="A1007" i="33" s="1"/>
  <c r="A1008" i="33" s="1"/>
  <c r="A1009" i="33" s="1"/>
  <c r="A1010" i="33" s="1"/>
  <c r="A1011" i="33" s="1"/>
  <c r="A1012" i="33" s="1"/>
  <c r="A1013" i="33" s="1"/>
  <c r="A1014" i="33" s="1"/>
  <c r="A1015" i="33" s="1"/>
  <c r="A1016" i="33" s="1"/>
  <c r="A1017" i="33" s="1"/>
  <c r="A1018" i="33" s="1"/>
  <c r="A1019" i="33" s="1"/>
  <c r="A1020" i="33" s="1"/>
  <c r="A1021" i="33" s="1"/>
  <c r="A1022" i="33" s="1"/>
  <c r="A1023" i="33" s="1"/>
  <c r="A1024" i="33" s="1"/>
  <c r="A1025" i="33" s="1"/>
  <c r="A1026" i="33" s="1"/>
  <c r="A1027" i="33" s="1"/>
  <c r="A1028" i="33" s="1"/>
  <c r="A1029" i="33" s="1"/>
  <c r="A1030" i="33" s="1"/>
  <c r="A1031" i="33" s="1"/>
  <c r="A1032" i="33" s="1"/>
  <c r="A1033" i="33" s="1"/>
  <c r="A1034" i="33" s="1"/>
  <c r="A1035" i="33" s="1"/>
  <c r="A1036" i="33" s="1"/>
  <c r="A1037" i="33" s="1"/>
  <c r="A1038" i="33" s="1"/>
  <c r="A1039" i="33" s="1"/>
  <c r="A1040" i="33" s="1"/>
  <c r="A1041" i="33" s="1"/>
  <c r="A1042" i="33" s="1"/>
  <c r="A1043" i="33" s="1"/>
  <c r="A1044" i="33" s="1"/>
  <c r="A1045" i="33" s="1"/>
  <c r="A1046" i="33" s="1"/>
  <c r="A1047" i="33" s="1"/>
  <c r="A1048" i="33" s="1"/>
  <c r="A1049" i="33" s="1"/>
  <c r="A1050" i="33" s="1"/>
  <c r="A1051" i="33" s="1"/>
  <c r="A1052" i="33" s="1"/>
  <c r="A1053" i="33" s="1"/>
  <c r="A1054" i="33" s="1"/>
  <c r="A1055" i="33" s="1"/>
  <c r="A1056" i="33" s="1"/>
  <c r="A1057" i="33" s="1"/>
  <c r="A1058" i="33" s="1"/>
  <c r="A1059" i="33" s="1"/>
  <c r="A1060" i="33" s="1"/>
  <c r="A1061" i="33" s="1"/>
  <c r="A1062" i="33" s="1"/>
  <c r="A1063" i="33" s="1"/>
  <c r="A1064" i="33" s="1"/>
  <c r="A1065" i="33" s="1"/>
  <c r="A1066" i="33" s="1"/>
  <c r="A1067" i="33" s="1"/>
  <c r="A1068" i="33" s="1"/>
  <c r="A1069" i="33" s="1"/>
  <c r="A1070" i="33" s="1"/>
  <c r="A1071" i="33" s="1"/>
  <c r="A1072" i="33" s="1"/>
  <c r="A1073" i="33" s="1"/>
  <c r="A1074" i="33" s="1"/>
  <c r="A1075" i="33" s="1"/>
  <c r="A1076" i="33" s="1"/>
  <c r="A1077" i="33" s="1"/>
  <c r="A1078" i="33" s="1"/>
  <c r="A1079" i="33" s="1"/>
  <c r="A1080" i="33" s="1"/>
  <c r="A1081" i="33" s="1"/>
  <c r="A1082" i="33" s="1"/>
  <c r="A1083" i="33" s="1"/>
  <c r="A1084" i="33" s="1"/>
  <c r="A1085" i="33" s="1"/>
  <c r="A1086" i="33" s="1"/>
  <c r="A1087" i="33" s="1"/>
  <c r="A1088" i="33" s="1"/>
  <c r="A1089" i="33" s="1"/>
  <c r="A1090" i="33" s="1"/>
  <c r="A1091" i="33" s="1"/>
  <c r="A1092" i="33" s="1"/>
  <c r="A1093" i="33" s="1"/>
  <c r="A1094" i="33" s="1"/>
  <c r="A1095" i="33" s="1"/>
  <c r="A1096" i="33" s="1"/>
  <c r="A1097" i="33" s="1"/>
  <c r="A1098" i="33" s="1"/>
  <c r="A1099" i="33" s="1"/>
  <c r="A1100" i="33" s="1"/>
  <c r="A1101" i="33" s="1"/>
  <c r="A1102" i="33" s="1"/>
  <c r="A1103" i="33" s="1"/>
  <c r="A1104" i="33" s="1"/>
  <c r="A1105" i="33" s="1"/>
  <c r="A1106" i="33" s="1"/>
  <c r="A1107" i="33" s="1"/>
  <c r="A1108" i="33" s="1"/>
  <c r="A1109" i="33" s="1"/>
  <c r="A1110" i="33" s="1"/>
  <c r="A1111" i="33" s="1"/>
  <c r="A1112" i="33" s="1"/>
  <c r="A1113" i="33" s="1"/>
  <c r="A1114" i="33" s="1"/>
  <c r="A1115" i="33" s="1"/>
  <c r="A1116" i="33" s="1"/>
  <c r="A1117" i="33" s="1"/>
  <c r="A1118" i="33" s="1"/>
  <c r="A1119" i="33" s="1"/>
  <c r="A1120" i="33" s="1"/>
  <c r="A1121" i="33" s="1"/>
  <c r="A1122" i="33" s="1"/>
  <c r="A1123" i="33" s="1"/>
  <c r="A1124" i="33" s="1"/>
  <c r="A1125" i="33" s="1"/>
  <c r="A1126" i="33" s="1"/>
  <c r="A1127" i="33" s="1"/>
  <c r="A1128" i="33" s="1"/>
  <c r="A1129" i="33" s="1"/>
  <c r="A1130" i="33" s="1"/>
  <c r="A1131" i="33" s="1"/>
  <c r="A1132" i="33" s="1"/>
  <c r="A1133" i="33" s="1"/>
  <c r="A1134" i="33" s="1"/>
  <c r="A1135" i="33" s="1"/>
  <c r="A1136" i="33" s="1"/>
  <c r="A1137" i="33" s="1"/>
  <c r="A1138" i="33" s="1"/>
  <c r="A1139" i="33" s="1"/>
  <c r="A1140" i="33" s="1"/>
  <c r="A1141" i="33" s="1"/>
  <c r="A1142" i="33" s="1"/>
  <c r="A1143" i="33" s="1"/>
  <c r="A1144" i="33" s="1"/>
  <c r="A1145" i="33" s="1"/>
  <c r="A1146" i="33" s="1"/>
  <c r="A1147" i="33" s="1"/>
  <c r="A1148" i="33" s="1"/>
  <c r="A1149" i="33" s="1"/>
  <c r="A1150" i="33" s="1"/>
  <c r="A1151" i="33" s="1"/>
  <c r="A1152" i="33" s="1"/>
  <c r="A1153" i="33" s="1"/>
  <c r="A1154" i="33" s="1"/>
  <c r="A1155" i="33" s="1"/>
  <c r="A1156" i="33" s="1"/>
  <c r="A1157" i="33" s="1"/>
  <c r="A1158" i="33" s="1"/>
  <c r="A1159" i="33" s="1"/>
  <c r="A1160" i="33" s="1"/>
  <c r="A1161" i="33" s="1"/>
  <c r="A1162" i="33" s="1"/>
  <c r="A1163" i="33" s="1"/>
  <c r="A1164" i="33" s="1"/>
  <c r="A1165" i="33" s="1"/>
  <c r="A1166" i="33" s="1"/>
  <c r="A1167" i="33" s="1"/>
  <c r="A1168" i="33" s="1"/>
  <c r="A1169" i="33" s="1"/>
  <c r="A1170" i="33" s="1"/>
  <c r="A1171" i="33" s="1"/>
  <c r="A1172" i="33" s="1"/>
  <c r="A1173" i="33" s="1"/>
  <c r="A1174" i="33" s="1"/>
  <c r="A1175" i="33" s="1"/>
  <c r="A1176" i="33" s="1"/>
  <c r="A1177" i="33" s="1"/>
  <c r="A1178" i="33" s="1"/>
  <c r="A1179" i="33" s="1"/>
  <c r="A1180" i="33" s="1"/>
  <c r="A1181" i="33" s="1"/>
  <c r="A1182" i="33" s="1"/>
  <c r="A1183" i="33" s="1"/>
  <c r="A1184" i="33" s="1"/>
  <c r="A1185" i="33" s="1"/>
  <c r="A1186" i="33" s="1"/>
  <c r="A1187" i="33" s="1"/>
  <c r="A1188" i="33" s="1"/>
  <c r="A1189" i="33" s="1"/>
  <c r="A1190" i="33" s="1"/>
  <c r="A1191" i="33" s="1"/>
  <c r="A1192" i="33" s="1"/>
  <c r="A1193" i="33" s="1"/>
  <c r="A1194" i="33" s="1"/>
  <c r="A1195" i="33" s="1"/>
  <c r="A1196" i="33" s="1"/>
  <c r="A1197" i="33" s="1"/>
  <c r="A1198" i="33" s="1"/>
  <c r="A1199" i="33" s="1"/>
  <c r="A1200" i="33" s="1"/>
  <c r="A1201" i="33" s="1"/>
  <c r="A1202" i="33" s="1"/>
  <c r="A1203" i="33" s="1"/>
  <c r="A1204" i="33" s="1"/>
  <c r="A1205" i="33" s="1"/>
  <c r="A1206" i="33" s="1"/>
  <c r="A1207" i="33" s="1"/>
  <c r="A1208" i="33" s="1"/>
  <c r="A1209" i="33" s="1"/>
  <c r="A1210" i="33" s="1"/>
  <c r="A1211" i="33" s="1"/>
  <c r="A1212" i="33" s="1"/>
  <c r="A1213" i="33" s="1"/>
  <c r="A1214" i="33" s="1"/>
  <c r="A1215" i="33" s="1"/>
  <c r="A1216" i="33" s="1"/>
  <c r="A1217" i="33" s="1"/>
  <c r="A1218" i="33" s="1"/>
  <c r="A1219" i="33" s="1"/>
  <c r="A1220" i="33" s="1"/>
  <c r="A1221" i="33" s="1"/>
  <c r="A1222" i="33" s="1"/>
  <c r="A1223" i="33" s="1"/>
  <c r="A1224" i="33" s="1"/>
  <c r="A1225" i="33" s="1"/>
  <c r="A1226" i="33" s="1"/>
  <c r="A1227" i="33" s="1"/>
  <c r="A1228" i="33" s="1"/>
  <c r="A1229" i="33" s="1"/>
  <c r="A1230" i="33" s="1"/>
  <c r="A1231" i="33" s="1"/>
  <c r="A1232" i="33" s="1"/>
  <c r="A1233" i="33" s="1"/>
  <c r="A1234" i="33" s="1"/>
  <c r="A1235" i="33" s="1"/>
  <c r="A1236" i="33" s="1"/>
  <c r="A1237" i="33" s="1"/>
  <c r="A1238" i="33" s="1"/>
  <c r="A1239" i="33" s="1"/>
  <c r="A1240" i="33" s="1"/>
  <c r="A1241" i="33" s="1"/>
  <c r="A1242" i="33" s="1"/>
  <c r="A1243" i="33" s="1"/>
  <c r="A1244" i="33" s="1"/>
  <c r="A1245" i="33" s="1"/>
  <c r="A1246" i="33" s="1"/>
  <c r="A1247" i="33" s="1"/>
  <c r="A1248" i="33" s="1"/>
  <c r="A1249" i="33" s="1"/>
  <c r="A1250" i="33" s="1"/>
  <c r="A1251" i="33" s="1"/>
  <c r="A1252" i="33" s="1"/>
  <c r="A1253" i="33" s="1"/>
  <c r="A1254" i="33" s="1"/>
  <c r="A1255" i="33" s="1"/>
  <c r="A1256" i="33" s="1"/>
  <c r="A1257" i="33" s="1"/>
  <c r="A1258" i="33" s="1"/>
  <c r="A1259" i="33" s="1"/>
  <c r="A1260" i="33" s="1"/>
  <c r="A1261" i="33" s="1"/>
  <c r="A1262" i="33" s="1"/>
  <c r="A1263" i="33" s="1"/>
  <c r="A1264" i="33" s="1"/>
  <c r="A1265" i="33" s="1"/>
  <c r="A1266" i="33" s="1"/>
  <c r="A1267" i="33" s="1"/>
  <c r="A1268" i="33" s="1"/>
  <c r="A1269" i="33" s="1"/>
  <c r="A1270" i="33" s="1"/>
  <c r="A1271" i="33" s="1"/>
  <c r="A1272" i="33" s="1"/>
  <c r="A1273" i="33" s="1"/>
  <c r="A1274" i="33" s="1"/>
  <c r="A1275" i="33" s="1"/>
  <c r="A1276" i="33" s="1"/>
  <c r="A1277" i="33" s="1"/>
  <c r="A1278" i="33" s="1"/>
  <c r="A1279" i="33" s="1"/>
  <c r="A1280" i="33" s="1"/>
  <c r="A1281" i="33" s="1"/>
  <c r="A1282" i="33" s="1"/>
  <c r="A1283" i="33" s="1"/>
  <c r="A1284" i="33" s="1"/>
  <c r="A1285" i="33" s="1"/>
  <c r="A1286" i="33" s="1"/>
  <c r="A1287" i="33" s="1"/>
  <c r="A1288" i="33" s="1"/>
  <c r="A1289" i="33" s="1"/>
  <c r="A1290" i="33" s="1"/>
  <c r="A1291" i="33" s="1"/>
  <c r="A1292" i="33" s="1"/>
  <c r="A1293" i="33" s="1"/>
  <c r="A1294" i="33" s="1"/>
  <c r="A1295" i="33" s="1"/>
  <c r="A1296" i="33" s="1"/>
  <c r="A1297" i="33" s="1"/>
  <c r="A1298" i="33" s="1"/>
  <c r="A1299" i="33" s="1"/>
  <c r="A1300" i="33" s="1"/>
  <c r="A1301" i="33" s="1"/>
  <c r="A1302" i="33" s="1"/>
  <c r="A1303" i="33" s="1"/>
  <c r="A1304" i="33" s="1"/>
  <c r="A1305" i="33" s="1"/>
  <c r="A1306" i="33" s="1"/>
  <c r="A1307" i="33" s="1"/>
  <c r="A1308" i="33" s="1"/>
  <c r="A1309" i="33" s="1"/>
  <c r="A1310" i="33" s="1"/>
  <c r="A1311" i="33" s="1"/>
  <c r="A1312" i="33" s="1"/>
  <c r="A1313" i="33" s="1"/>
  <c r="A1314" i="33" s="1"/>
  <c r="A1315" i="33" s="1"/>
  <c r="A1316" i="33" s="1"/>
  <c r="A1317" i="33" s="1"/>
  <c r="A1318" i="33" s="1"/>
  <c r="A1319" i="33" s="1"/>
  <c r="A1320" i="33" s="1"/>
  <c r="A1321" i="33" s="1"/>
  <c r="A1322" i="33" s="1"/>
  <c r="A1323" i="33" s="1"/>
  <c r="A1324" i="33" s="1"/>
  <c r="A1325" i="33" s="1"/>
  <c r="A1326" i="33" s="1"/>
  <c r="A1327" i="33" s="1"/>
  <c r="A1328" i="33" s="1"/>
  <c r="A1329" i="33" s="1"/>
  <c r="A1330" i="33" s="1"/>
  <c r="A1331" i="33" s="1"/>
  <c r="A1332" i="33" s="1"/>
  <c r="A1333" i="33" s="1"/>
  <c r="A1334" i="33" s="1"/>
  <c r="A1335" i="33" s="1"/>
  <c r="A3" i="32"/>
  <c r="A109" i="32" s="1"/>
  <c r="X64" i="33" l="1"/>
  <c r="Z64" i="23" s="1"/>
  <c r="W64" i="33"/>
  <c r="X61" i="33"/>
  <c r="Z61" i="23" s="1"/>
  <c r="W61" i="33"/>
  <c r="X93" i="33"/>
  <c r="Z93" i="23" s="1"/>
  <c r="Y93" i="33"/>
  <c r="AA93" i="23" s="1"/>
  <c r="X102" i="33"/>
  <c r="Z102" i="23" s="1"/>
  <c r="W102" i="33"/>
  <c r="X104" i="33"/>
  <c r="Z104" i="23" s="1"/>
  <c r="W104" i="33"/>
  <c r="U281" i="33"/>
  <c r="X274" i="33"/>
  <c r="Z274" i="23" s="1"/>
  <c r="W274" i="33"/>
  <c r="X60" i="33"/>
  <c r="Z60" i="23" s="1"/>
  <c r="W60" i="33"/>
  <c r="X91" i="33"/>
  <c r="Z91" i="23" s="1"/>
  <c r="Y91" i="33"/>
  <c r="AA91" i="23" s="1"/>
  <c r="X137" i="33"/>
  <c r="Z137" i="23" s="1"/>
  <c r="W137" i="33"/>
  <c r="X40" i="33"/>
  <c r="Z40" i="23" s="1"/>
  <c r="Y40" i="33"/>
  <c r="AA40" i="23" s="1"/>
  <c r="X42" i="33"/>
  <c r="Z42" i="23" s="1"/>
  <c r="Y42" i="33"/>
  <c r="AA42" i="23" s="1"/>
  <c r="X56" i="33"/>
  <c r="Z56" i="23" s="1"/>
  <c r="W56" i="33"/>
  <c r="X58" i="33"/>
  <c r="Z58" i="23" s="1"/>
  <c r="W58" i="33"/>
  <c r="X100" i="33"/>
  <c r="Z100" i="23" s="1"/>
  <c r="Y100" i="33"/>
  <c r="AA100" i="23" s="1"/>
  <c r="X147" i="33"/>
  <c r="Z147" i="23" s="1"/>
  <c r="W147" i="33"/>
  <c r="X176" i="33"/>
  <c r="Z176" i="23" s="1"/>
  <c r="W176" i="33"/>
  <c r="X184" i="33"/>
  <c r="Z184" i="23" s="1"/>
  <c r="W184" i="33"/>
  <c r="X237" i="33"/>
  <c r="Z237" i="23" s="1"/>
  <c r="W237" i="33"/>
  <c r="X272" i="33"/>
  <c r="Z272" i="23" s="1"/>
  <c r="W272" i="33"/>
  <c r="X307" i="33"/>
  <c r="Z307" i="23" s="1"/>
  <c r="W307" i="33"/>
  <c r="U367" i="33"/>
  <c r="X360" i="33"/>
  <c r="Z360" i="23" s="1"/>
  <c r="W360" i="33"/>
  <c r="X414" i="33"/>
  <c r="Z414" i="23" s="1"/>
  <c r="Y414" i="33"/>
  <c r="AA414" i="23" s="1"/>
  <c r="X497" i="33"/>
  <c r="Y497" i="33"/>
  <c r="X55" i="33"/>
  <c r="Z55" i="23" s="1"/>
  <c r="W55" i="33"/>
  <c r="X194" i="33"/>
  <c r="Z194" i="23" s="1"/>
  <c r="W194" i="33"/>
  <c r="X229" i="33"/>
  <c r="Z229" i="23" s="1"/>
  <c r="W229" i="33"/>
  <c r="X319" i="33"/>
  <c r="Z319" i="23" s="1"/>
  <c r="W319" i="33"/>
  <c r="X352" i="33"/>
  <c r="Z352" i="23" s="1"/>
  <c r="W352" i="33"/>
  <c r="X413" i="33"/>
  <c r="Z413" i="23" s="1"/>
  <c r="Y413" i="33"/>
  <c r="AA413" i="23" s="1"/>
  <c r="X427" i="33"/>
  <c r="Z427" i="23" s="1"/>
  <c r="Y427" i="33"/>
  <c r="AA427" i="23" s="1"/>
  <c r="X507" i="33"/>
  <c r="Z507" i="23" s="1"/>
  <c r="Y507" i="33"/>
  <c r="AA507" i="23" s="1"/>
  <c r="X39" i="33"/>
  <c r="Z39" i="23" s="1"/>
  <c r="Y39" i="33"/>
  <c r="AA39" i="23" s="1"/>
  <c r="X99" i="33"/>
  <c r="Z99" i="23" s="1"/>
  <c r="Y99" i="33"/>
  <c r="AA99" i="23" s="1"/>
  <c r="U195" i="33"/>
  <c r="X38" i="33"/>
  <c r="Z38" i="23" s="1"/>
  <c r="Y38" i="33"/>
  <c r="AA38" i="23" s="1"/>
  <c r="X54" i="33"/>
  <c r="Z54" i="23" s="1"/>
  <c r="W54" i="33"/>
  <c r="X95" i="33"/>
  <c r="Z95" i="23" s="1"/>
  <c r="Y95" i="33"/>
  <c r="AA95" i="23" s="1"/>
  <c r="X97" i="33"/>
  <c r="Z97" i="23" s="1"/>
  <c r="Y97" i="33"/>
  <c r="AA97" i="23" s="1"/>
  <c r="X108" i="33"/>
  <c r="Z108" i="23" s="1"/>
  <c r="W108" i="33"/>
  <c r="X143" i="33"/>
  <c r="Z143" i="23" s="1"/>
  <c r="W143" i="33"/>
  <c r="X151" i="33"/>
  <c r="Z151" i="23" s="1"/>
  <c r="W151" i="33"/>
  <c r="X182" i="33"/>
  <c r="Z182" i="23" s="1"/>
  <c r="W182" i="33"/>
  <c r="X270" i="33"/>
  <c r="Z270" i="23" s="1"/>
  <c r="W270" i="33"/>
  <c r="X305" i="33"/>
  <c r="Z305" i="23" s="1"/>
  <c r="W305" i="33"/>
  <c r="X364" i="33"/>
  <c r="Z364" i="23" s="1"/>
  <c r="W364" i="33"/>
  <c r="X426" i="33"/>
  <c r="Z426" i="23" s="1"/>
  <c r="Y426" i="33"/>
  <c r="AA426" i="23" s="1"/>
  <c r="X506" i="33"/>
  <c r="Z506" i="23" s="1"/>
  <c r="Y506" i="33"/>
  <c r="AA506" i="23" s="1"/>
  <c r="X192" i="33"/>
  <c r="Z192" i="23" s="1"/>
  <c r="W192" i="33"/>
  <c r="X227" i="33"/>
  <c r="Z227" i="23" s="1"/>
  <c r="W227" i="33"/>
  <c r="X262" i="33"/>
  <c r="Z262" i="23" s="1"/>
  <c r="W262" i="33"/>
  <c r="X317" i="33"/>
  <c r="Z317" i="23" s="1"/>
  <c r="W317" i="33"/>
  <c r="X350" i="33"/>
  <c r="Z350" i="23" s="1"/>
  <c r="W350" i="33"/>
  <c r="V389" i="33"/>
  <c r="X421" i="33"/>
  <c r="Z421" i="23" s="1"/>
  <c r="Y421" i="33"/>
  <c r="AA421" i="23" s="1"/>
  <c r="X425" i="33"/>
  <c r="Z425" i="23" s="1"/>
  <c r="Y425" i="33"/>
  <c r="AA425" i="23" s="1"/>
  <c r="X503" i="33"/>
  <c r="Z503" i="23" s="1"/>
  <c r="Y503" i="33"/>
  <c r="AA503" i="23" s="1"/>
  <c r="X62" i="33"/>
  <c r="Z62" i="23" s="1"/>
  <c r="W62" i="33"/>
  <c r="X139" i="33"/>
  <c r="Z139" i="23" s="1"/>
  <c r="W139" i="33"/>
  <c r="X149" i="33"/>
  <c r="Z149" i="23" s="1"/>
  <c r="W149" i="33"/>
  <c r="X180" i="33"/>
  <c r="Z180" i="23" s="1"/>
  <c r="W180" i="33"/>
  <c r="X362" i="33"/>
  <c r="Z362" i="23" s="1"/>
  <c r="W362" i="33"/>
  <c r="X420" i="33"/>
  <c r="Z420" i="23" s="1"/>
  <c r="Y420" i="33"/>
  <c r="AA420" i="23" s="1"/>
  <c r="X455" i="33"/>
  <c r="Z455" i="23" s="1"/>
  <c r="Y455" i="33"/>
  <c r="AA455" i="23" s="1"/>
  <c r="W455" i="33"/>
  <c r="X458" i="33"/>
  <c r="Z458" i="23" s="1"/>
  <c r="Y458" i="33"/>
  <c r="AA458" i="23" s="1"/>
  <c r="W458" i="33"/>
  <c r="X461" i="33"/>
  <c r="Z461" i="23" s="1"/>
  <c r="Y461" i="33"/>
  <c r="AA461" i="23" s="1"/>
  <c r="W461" i="33"/>
  <c r="X464" i="33"/>
  <c r="Z464" i="23" s="1"/>
  <c r="Y464" i="33"/>
  <c r="AA464" i="23" s="1"/>
  <c r="W464" i="33"/>
  <c r="X467" i="33"/>
  <c r="Z467" i="23" s="1"/>
  <c r="Y467" i="33"/>
  <c r="AA467" i="23" s="1"/>
  <c r="W467" i="33"/>
  <c r="X470" i="33"/>
  <c r="Z470" i="23" s="1"/>
  <c r="Y470" i="33"/>
  <c r="AA470" i="23" s="1"/>
  <c r="W470" i="33"/>
  <c r="X473" i="33"/>
  <c r="Z473" i="23" s="1"/>
  <c r="Y473" i="33"/>
  <c r="AA473" i="23" s="1"/>
  <c r="W473" i="33"/>
  <c r="X502" i="33"/>
  <c r="Z502" i="23" s="1"/>
  <c r="Y502" i="33"/>
  <c r="AA502" i="23" s="1"/>
  <c r="X94" i="33"/>
  <c r="Z94" i="23" s="1"/>
  <c r="Y94" i="33"/>
  <c r="AA94" i="23" s="1"/>
  <c r="X188" i="33"/>
  <c r="Z188" i="23" s="1"/>
  <c r="W188" i="33"/>
  <c r="X225" i="33"/>
  <c r="Z225" i="23" s="1"/>
  <c r="W225" i="33"/>
  <c r="V303" i="33"/>
  <c r="X315" i="33"/>
  <c r="Z315" i="23" s="1"/>
  <c r="W315" i="33"/>
  <c r="X348" i="33"/>
  <c r="Z348" i="23" s="1"/>
  <c r="W348" i="33"/>
  <c r="X415" i="33"/>
  <c r="Z415" i="23" s="1"/>
  <c r="Y415" i="33"/>
  <c r="AA415" i="23" s="1"/>
  <c r="X419" i="33"/>
  <c r="Z419" i="23" s="1"/>
  <c r="Y419" i="33"/>
  <c r="AA419" i="23" s="1"/>
  <c r="X501" i="33"/>
  <c r="Z501" i="23" s="1"/>
  <c r="Y501" i="33"/>
  <c r="AA501" i="23" s="1"/>
  <c r="I303" i="33"/>
  <c r="P389" i="33"/>
  <c r="V388" i="33"/>
  <c r="Y454" i="33"/>
  <c r="Y457" i="33"/>
  <c r="AA457" i="23" s="1"/>
  <c r="Y460" i="33"/>
  <c r="AA460" i="23" s="1"/>
  <c r="Y463" i="33"/>
  <c r="AA463" i="23" s="1"/>
  <c r="Y466" i="33"/>
  <c r="AA466" i="23" s="1"/>
  <c r="Y469" i="33"/>
  <c r="AA469" i="23" s="1"/>
  <c r="Y472" i="33"/>
  <c r="AA472" i="23" s="1"/>
  <c r="Y504" i="33"/>
  <c r="AA504" i="23" s="1"/>
  <c r="X508" i="33"/>
  <c r="Z508" i="23" s="1"/>
  <c r="Y508" i="33"/>
  <c r="AA508" i="23" s="1"/>
  <c r="X544" i="33"/>
  <c r="Z544" i="23" s="1"/>
  <c r="Y544" i="33"/>
  <c r="AA544" i="23" s="1"/>
  <c r="W544" i="33"/>
  <c r="X546" i="33"/>
  <c r="Z546" i="23" s="1"/>
  <c r="W546" i="33"/>
  <c r="Y546" i="33"/>
  <c r="AA546" i="23" s="1"/>
  <c r="X594" i="33"/>
  <c r="Z594" i="23" s="1"/>
  <c r="Y594" i="33"/>
  <c r="AA594" i="23" s="1"/>
  <c r="X630" i="33"/>
  <c r="Z630" i="23" s="1"/>
  <c r="W630" i="33"/>
  <c r="Y630" i="33"/>
  <c r="AA630" i="23" s="1"/>
  <c r="X639" i="33"/>
  <c r="Z639" i="23" s="1"/>
  <c r="W639" i="33"/>
  <c r="Y639" i="33"/>
  <c r="AA639" i="23" s="1"/>
  <c r="X674" i="33"/>
  <c r="Z674" i="23" s="1"/>
  <c r="Y674" i="33"/>
  <c r="AA674" i="23" s="1"/>
  <c r="X677" i="33"/>
  <c r="Z677" i="23" s="1"/>
  <c r="Y677" i="33"/>
  <c r="AA677" i="23" s="1"/>
  <c r="X730" i="33"/>
  <c r="Z730" i="23" s="1"/>
  <c r="W730" i="33"/>
  <c r="X769" i="33"/>
  <c r="Z769" i="23" s="1"/>
  <c r="W769" i="33"/>
  <c r="X855" i="33"/>
  <c r="Z855" i="23" s="1"/>
  <c r="W855" i="33"/>
  <c r="X894" i="33"/>
  <c r="Z894" i="23" s="1"/>
  <c r="W894" i="33"/>
  <c r="X943" i="33"/>
  <c r="Z943" i="23" s="1"/>
  <c r="W943" i="33"/>
  <c r="I45" i="33"/>
  <c r="V87" i="33"/>
  <c r="U238" i="33"/>
  <c r="V345" i="33"/>
  <c r="X514" i="33"/>
  <c r="Z514" i="23" s="1"/>
  <c r="Y514" i="33"/>
  <c r="AA514" i="23" s="1"/>
  <c r="X516" i="33"/>
  <c r="Z516" i="23" s="1"/>
  <c r="Y516" i="33"/>
  <c r="AA516" i="23" s="1"/>
  <c r="X541" i="33"/>
  <c r="Z541" i="23" s="1"/>
  <c r="Y541" i="33"/>
  <c r="AA541" i="23" s="1"/>
  <c r="W541" i="33"/>
  <c r="X543" i="33"/>
  <c r="Z543" i="23" s="1"/>
  <c r="W543" i="33"/>
  <c r="Y543" i="33"/>
  <c r="AA543" i="23" s="1"/>
  <c r="X559" i="33"/>
  <c r="Z559" i="23" s="1"/>
  <c r="Y559" i="33"/>
  <c r="AA559" i="23" s="1"/>
  <c r="W559" i="33"/>
  <c r="X590" i="33"/>
  <c r="Z590" i="23" s="1"/>
  <c r="Y590" i="33"/>
  <c r="AA590" i="23" s="1"/>
  <c r="X592" i="33"/>
  <c r="Z592" i="23" s="1"/>
  <c r="Y592" i="33"/>
  <c r="AA592" i="23" s="1"/>
  <c r="X602" i="33"/>
  <c r="Z602" i="23" s="1"/>
  <c r="Y602" i="33"/>
  <c r="AA602" i="23" s="1"/>
  <c r="X629" i="33"/>
  <c r="Z629" i="23" s="1"/>
  <c r="Y629" i="33"/>
  <c r="AA629" i="23" s="1"/>
  <c r="W629" i="33"/>
  <c r="X638" i="33"/>
  <c r="Z638" i="23" s="1"/>
  <c r="Y638" i="33"/>
  <c r="AA638" i="23" s="1"/>
  <c r="W638" i="33"/>
  <c r="X672" i="33"/>
  <c r="Z672" i="23" s="1"/>
  <c r="Y672" i="33"/>
  <c r="AA672" i="23" s="1"/>
  <c r="X800" i="33"/>
  <c r="Z800" i="23" s="1"/>
  <c r="W800" i="33"/>
  <c r="X816" i="33"/>
  <c r="Z816" i="23" s="1"/>
  <c r="W816" i="33"/>
  <c r="X845" i="33"/>
  <c r="Z845" i="23" s="1"/>
  <c r="W845" i="33"/>
  <c r="X888" i="33"/>
  <c r="Z888" i="23" s="1"/>
  <c r="W888" i="33"/>
  <c r="V302" i="33"/>
  <c r="X431" i="33"/>
  <c r="Z431" i="23" s="1"/>
  <c r="Z411" i="23"/>
  <c r="X512" i="33"/>
  <c r="Z512" i="23" s="1"/>
  <c r="Y512" i="33"/>
  <c r="AA512" i="23" s="1"/>
  <c r="X513" i="33"/>
  <c r="Z513" i="23" s="1"/>
  <c r="Y513" i="33"/>
  <c r="AA513" i="23" s="1"/>
  <c r="X540" i="33"/>
  <c r="W540" i="33"/>
  <c r="Y540" i="33"/>
  <c r="X556" i="33"/>
  <c r="Z556" i="23" s="1"/>
  <c r="Y556" i="33"/>
  <c r="AA556" i="23" s="1"/>
  <c r="W556" i="33"/>
  <c r="X558" i="33"/>
  <c r="Z558" i="23" s="1"/>
  <c r="W558" i="33"/>
  <c r="Y558" i="33"/>
  <c r="AA558" i="23" s="1"/>
  <c r="X589" i="33"/>
  <c r="Z589" i="23" s="1"/>
  <c r="Y589" i="33"/>
  <c r="AA589" i="23" s="1"/>
  <c r="X601" i="33"/>
  <c r="Z601" i="23" s="1"/>
  <c r="Y601" i="33"/>
  <c r="AA601" i="23" s="1"/>
  <c r="X627" i="33"/>
  <c r="Z627" i="23" s="1"/>
  <c r="W627" i="33"/>
  <c r="Y627" i="33"/>
  <c r="AA627" i="23" s="1"/>
  <c r="X636" i="33"/>
  <c r="Z636" i="23" s="1"/>
  <c r="W636" i="33"/>
  <c r="Y636" i="33"/>
  <c r="AA636" i="23" s="1"/>
  <c r="X645" i="33"/>
  <c r="Z645" i="23" s="1"/>
  <c r="W645" i="33"/>
  <c r="Y645" i="33"/>
  <c r="AA645" i="23" s="1"/>
  <c r="X671" i="33"/>
  <c r="Z671" i="23" s="1"/>
  <c r="Y671" i="33"/>
  <c r="AA671" i="23" s="1"/>
  <c r="X686" i="33"/>
  <c r="Z686" i="23" s="1"/>
  <c r="Y686" i="33"/>
  <c r="AA686" i="23" s="1"/>
  <c r="X726" i="33"/>
  <c r="Z726" i="23" s="1"/>
  <c r="W726" i="33"/>
  <c r="X767" i="33"/>
  <c r="Z767" i="23" s="1"/>
  <c r="W767" i="33"/>
  <c r="X810" i="33"/>
  <c r="Z810" i="23" s="1"/>
  <c r="W810" i="33"/>
  <c r="X841" i="33"/>
  <c r="Z841" i="23" s="1"/>
  <c r="W841" i="33"/>
  <c r="X853" i="33"/>
  <c r="Z853" i="23" s="1"/>
  <c r="W853" i="33"/>
  <c r="X941" i="33"/>
  <c r="Z941" i="23" s="1"/>
  <c r="W941" i="33"/>
  <c r="X44" i="33"/>
  <c r="Z44" i="23" s="1"/>
  <c r="X474" i="33"/>
  <c r="Z474" i="23" s="1"/>
  <c r="Z454" i="23"/>
  <c r="Y499" i="33"/>
  <c r="AA499" i="23" s="1"/>
  <c r="X553" i="33"/>
  <c r="Z553" i="23" s="1"/>
  <c r="Y553" i="33"/>
  <c r="AA553" i="23" s="1"/>
  <c r="W553" i="33"/>
  <c r="X555" i="33"/>
  <c r="Z555" i="23" s="1"/>
  <c r="W555" i="33"/>
  <c r="Y555" i="33"/>
  <c r="AA555" i="23" s="1"/>
  <c r="X588" i="33"/>
  <c r="Z588" i="23" s="1"/>
  <c r="Y588" i="33"/>
  <c r="AA588" i="23" s="1"/>
  <c r="X600" i="33"/>
  <c r="Z600" i="23" s="1"/>
  <c r="Y600" i="33"/>
  <c r="AA600" i="23" s="1"/>
  <c r="X626" i="33"/>
  <c r="Y626" i="33"/>
  <c r="W626" i="33"/>
  <c r="X635" i="33"/>
  <c r="Z635" i="23" s="1"/>
  <c r="Y635" i="33"/>
  <c r="AA635" i="23" s="1"/>
  <c r="W635" i="33"/>
  <c r="X644" i="33"/>
  <c r="Z644" i="23" s="1"/>
  <c r="Y644" i="33"/>
  <c r="AA644" i="23" s="1"/>
  <c r="W644" i="33"/>
  <c r="X684" i="33"/>
  <c r="Z684" i="23" s="1"/>
  <c r="Y684" i="33"/>
  <c r="AA684" i="23" s="1"/>
  <c r="X761" i="33"/>
  <c r="Z761" i="23" s="1"/>
  <c r="W761" i="33"/>
  <c r="X849" i="33"/>
  <c r="Z849" i="23" s="1"/>
  <c r="W849" i="33"/>
  <c r="X886" i="33"/>
  <c r="Z886" i="23" s="1"/>
  <c r="W886" i="33"/>
  <c r="X902" i="33"/>
  <c r="Z902" i="23" s="1"/>
  <c r="W902" i="33"/>
  <c r="X935" i="33"/>
  <c r="Z935" i="23" s="1"/>
  <c r="W935" i="33"/>
  <c r="V44" i="33"/>
  <c r="V130" i="33"/>
  <c r="V216" i="33"/>
  <c r="V217" i="33" s="1"/>
  <c r="W221" i="33"/>
  <c r="W233" i="33"/>
  <c r="W266" i="33"/>
  <c r="W278" i="33"/>
  <c r="W311" i="33"/>
  <c r="W323" i="33"/>
  <c r="W356" i="33"/>
  <c r="Y411" i="33"/>
  <c r="Y417" i="33"/>
  <c r="AA417" i="23" s="1"/>
  <c r="Y423" i="33"/>
  <c r="AA423" i="23" s="1"/>
  <c r="Y429" i="33"/>
  <c r="AA429" i="23" s="1"/>
  <c r="V474" i="33"/>
  <c r="Y456" i="33"/>
  <c r="AA456" i="23" s="1"/>
  <c r="Y459" i="33"/>
  <c r="AA459" i="23" s="1"/>
  <c r="Y462" i="33"/>
  <c r="AA462" i="23" s="1"/>
  <c r="Y465" i="33"/>
  <c r="AA465" i="23" s="1"/>
  <c r="Y468" i="33"/>
  <c r="AA468" i="23" s="1"/>
  <c r="Y471" i="33"/>
  <c r="AA471" i="23" s="1"/>
  <c r="Y500" i="33"/>
  <c r="AA500" i="23" s="1"/>
  <c r="X550" i="33"/>
  <c r="Z550" i="23" s="1"/>
  <c r="Y550" i="33"/>
  <c r="AA550" i="23" s="1"/>
  <c r="W550" i="33"/>
  <c r="X552" i="33"/>
  <c r="Z552" i="23" s="1"/>
  <c r="W552" i="33"/>
  <c r="Y552" i="33"/>
  <c r="AA552" i="23" s="1"/>
  <c r="X584" i="33"/>
  <c r="Z584" i="23" s="1"/>
  <c r="Y584" i="33"/>
  <c r="AA584" i="23" s="1"/>
  <c r="X586" i="33"/>
  <c r="Z586" i="23" s="1"/>
  <c r="Y586" i="33"/>
  <c r="AA586" i="23" s="1"/>
  <c r="X596" i="33"/>
  <c r="Z596" i="23" s="1"/>
  <c r="Y596" i="33"/>
  <c r="AA596" i="23" s="1"/>
  <c r="X598" i="33"/>
  <c r="Z598" i="23" s="1"/>
  <c r="Y598" i="33"/>
  <c r="AA598" i="23" s="1"/>
  <c r="X633" i="33"/>
  <c r="Z633" i="23" s="1"/>
  <c r="W633" i="33"/>
  <c r="Y633" i="33"/>
  <c r="AA633" i="23" s="1"/>
  <c r="X642" i="33"/>
  <c r="Z642" i="23" s="1"/>
  <c r="W642" i="33"/>
  <c r="Y642" i="33"/>
  <c r="AA642" i="23" s="1"/>
  <c r="X680" i="33"/>
  <c r="Z680" i="23" s="1"/>
  <c r="Y680" i="33"/>
  <c r="AA680" i="23" s="1"/>
  <c r="X683" i="33"/>
  <c r="Z683" i="23" s="1"/>
  <c r="Y683" i="33"/>
  <c r="AA683" i="23" s="1"/>
  <c r="X724" i="33"/>
  <c r="Z724" i="23" s="1"/>
  <c r="W724" i="33"/>
  <c r="X808" i="33"/>
  <c r="Z808" i="23" s="1"/>
  <c r="W808" i="33"/>
  <c r="X857" i="33"/>
  <c r="Z857" i="23" s="1"/>
  <c r="W857" i="33"/>
  <c r="X896" i="33"/>
  <c r="Z896" i="23" s="1"/>
  <c r="W896" i="33"/>
  <c r="Y37" i="33"/>
  <c r="AA37" i="23" s="1"/>
  <c r="Y43" i="33"/>
  <c r="AA43" i="23" s="1"/>
  <c r="W59" i="33"/>
  <c r="W65" i="33"/>
  <c r="Y92" i="33"/>
  <c r="AA92" i="23" s="1"/>
  <c r="Y98" i="33"/>
  <c r="AA98" i="23" s="1"/>
  <c r="W106" i="33"/>
  <c r="W135" i="33"/>
  <c r="W145" i="33"/>
  <c r="V173" i="33"/>
  <c r="W178" i="33"/>
  <c r="W190" i="33"/>
  <c r="W223" i="33"/>
  <c r="W235" i="33"/>
  <c r="W268" i="33"/>
  <c r="W280" i="33"/>
  <c r="W313" i="33"/>
  <c r="I346" i="33"/>
  <c r="W358" i="33"/>
  <c r="Y412" i="33"/>
  <c r="AA412" i="23" s="1"/>
  <c r="Y418" i="33"/>
  <c r="AA418" i="23" s="1"/>
  <c r="Y424" i="33"/>
  <c r="AA424" i="23" s="1"/>
  <c r="Y430" i="33"/>
  <c r="AA430" i="23" s="1"/>
  <c r="W454" i="33"/>
  <c r="W457" i="33"/>
  <c r="W460" i="33"/>
  <c r="W463" i="33"/>
  <c r="W466" i="33"/>
  <c r="W469" i="33"/>
  <c r="W472" i="33"/>
  <c r="X547" i="33"/>
  <c r="Z547" i="23" s="1"/>
  <c r="Y547" i="33"/>
  <c r="AA547" i="23" s="1"/>
  <c r="W547" i="33"/>
  <c r="X549" i="33"/>
  <c r="Z549" i="23" s="1"/>
  <c r="W549" i="33"/>
  <c r="Y549" i="33"/>
  <c r="AA549" i="23" s="1"/>
  <c r="X583" i="33"/>
  <c r="Y583" i="33"/>
  <c r="X595" i="33"/>
  <c r="Z595" i="23" s="1"/>
  <c r="Y595" i="33"/>
  <c r="AA595" i="23" s="1"/>
  <c r="X632" i="33"/>
  <c r="Z632" i="23" s="1"/>
  <c r="Y632" i="33"/>
  <c r="AA632" i="23" s="1"/>
  <c r="W632" i="33"/>
  <c r="X641" i="33"/>
  <c r="Z641" i="23" s="1"/>
  <c r="Y641" i="33"/>
  <c r="AA641" i="23" s="1"/>
  <c r="W641" i="33"/>
  <c r="X678" i="33"/>
  <c r="Z678" i="23" s="1"/>
  <c r="Y678" i="33"/>
  <c r="AA678" i="23" s="1"/>
  <c r="X759" i="33"/>
  <c r="Z759" i="23" s="1"/>
  <c r="W759" i="33"/>
  <c r="X802" i="33"/>
  <c r="Z802" i="23" s="1"/>
  <c r="W802" i="33"/>
  <c r="X847" i="33"/>
  <c r="Z847" i="23" s="1"/>
  <c r="W847" i="33"/>
  <c r="X933" i="33"/>
  <c r="Z933" i="23" s="1"/>
  <c r="W933" i="33"/>
  <c r="Y587" i="33"/>
  <c r="AA587" i="23" s="1"/>
  <c r="Y593" i="33"/>
  <c r="AA593" i="23" s="1"/>
  <c r="Y599" i="33"/>
  <c r="AA599" i="23" s="1"/>
  <c r="AA669" i="23"/>
  <c r="W728" i="33"/>
  <c r="I819" i="33"/>
  <c r="I905" i="33"/>
  <c r="N1034" i="33"/>
  <c r="W1062" i="33"/>
  <c r="N1077" i="33"/>
  <c r="V1205" i="33"/>
  <c r="W1235" i="33"/>
  <c r="W1272" i="33"/>
  <c r="W1288" i="33"/>
  <c r="V603" i="33"/>
  <c r="W628" i="33"/>
  <c r="W631" i="33"/>
  <c r="W634" i="33"/>
  <c r="W637" i="33"/>
  <c r="W640" i="33"/>
  <c r="W643" i="33"/>
  <c r="Y670" i="33"/>
  <c r="AA670" i="23" s="1"/>
  <c r="Y676" i="33"/>
  <c r="AA676" i="23" s="1"/>
  <c r="Y682" i="33"/>
  <c r="AA682" i="23" s="1"/>
  <c r="Y688" i="33"/>
  <c r="AA688" i="23" s="1"/>
  <c r="W734" i="33"/>
  <c r="X750" i="33"/>
  <c r="Z750" i="23" s="1"/>
  <c r="W757" i="33"/>
  <c r="W765" i="33"/>
  <c r="W773" i="33"/>
  <c r="X777" i="33"/>
  <c r="Z777" i="23" s="1"/>
  <c r="W785" i="33"/>
  <c r="W843" i="33"/>
  <c r="W851" i="33"/>
  <c r="W859" i="33"/>
  <c r="W871" i="33"/>
  <c r="X949" i="33"/>
  <c r="Z949" i="23" s="1"/>
  <c r="V1012" i="33"/>
  <c r="W1036" i="33"/>
  <c r="W1068" i="33"/>
  <c r="V646" i="33"/>
  <c r="Y628" i="33"/>
  <c r="AA628" i="23" s="1"/>
  <c r="Y631" i="33"/>
  <c r="AA631" i="23" s="1"/>
  <c r="Y634" i="33"/>
  <c r="AA634" i="23" s="1"/>
  <c r="Y637" i="33"/>
  <c r="AA637" i="23" s="1"/>
  <c r="Y640" i="33"/>
  <c r="AA640" i="23" s="1"/>
  <c r="Y643" i="33"/>
  <c r="AA643" i="23" s="1"/>
  <c r="X734" i="33"/>
  <c r="Z734" i="23" s="1"/>
  <c r="X779" i="33"/>
  <c r="Z779" i="23" s="1"/>
  <c r="X785" i="33"/>
  <c r="Z785" i="23" s="1"/>
  <c r="W793" i="33"/>
  <c r="W798" i="33"/>
  <c r="W806" i="33"/>
  <c r="W814" i="33"/>
  <c r="V840" i="33"/>
  <c r="X871" i="33"/>
  <c r="Z871" i="23" s="1"/>
  <c r="W879" i="33"/>
  <c r="W884" i="33"/>
  <c r="W892" i="33"/>
  <c r="W900" i="33"/>
  <c r="W931" i="33"/>
  <c r="W939" i="33"/>
  <c r="X953" i="33"/>
  <c r="Z953" i="23" s="1"/>
  <c r="W957" i="33"/>
  <c r="V990" i="33"/>
  <c r="X992" i="33"/>
  <c r="Z992" i="23" s="1"/>
  <c r="W996" i="33"/>
  <c r="X1036" i="33"/>
  <c r="Z1036" i="23" s="1"/>
  <c r="X1068" i="33"/>
  <c r="Z1068" i="23" s="1"/>
  <c r="V1119" i="33"/>
  <c r="W1109" i="33"/>
  <c r="W1115" i="33"/>
  <c r="W1145" i="33"/>
  <c r="W1151" i="33"/>
  <c r="W1190" i="33"/>
  <c r="V1248" i="33"/>
  <c r="Y1323" i="33"/>
  <c r="AA1323" i="23" s="1"/>
  <c r="X1323" i="33"/>
  <c r="Z1323" i="23" s="1"/>
  <c r="Y1325" i="33"/>
  <c r="AA1325" i="23" s="1"/>
  <c r="X1325" i="33"/>
  <c r="Z1325" i="23" s="1"/>
  <c r="W1325" i="33"/>
  <c r="V517" i="33"/>
  <c r="W542" i="33"/>
  <c r="W545" i="33"/>
  <c r="W548" i="33"/>
  <c r="W551" i="33"/>
  <c r="W554" i="33"/>
  <c r="W557" i="33"/>
  <c r="X787" i="33"/>
  <c r="Z787" i="23" s="1"/>
  <c r="X793" i="33"/>
  <c r="Z793" i="23" s="1"/>
  <c r="W820" i="33"/>
  <c r="I862" i="33"/>
  <c r="X875" i="33"/>
  <c r="Z875" i="23" s="1"/>
  <c r="X879" i="33"/>
  <c r="Z879" i="23" s="1"/>
  <c r="W906" i="33"/>
  <c r="I948" i="33"/>
  <c r="X957" i="33"/>
  <c r="Z957" i="23" s="1"/>
  <c r="P991" i="33"/>
  <c r="X996" i="33"/>
  <c r="Z996" i="23" s="1"/>
  <c r="P1034" i="33"/>
  <c r="W1070" i="33"/>
  <c r="V1098" i="33"/>
  <c r="X1088" i="33"/>
  <c r="Z1088" i="23" s="1"/>
  <c r="W1099" i="33"/>
  <c r="X1109" i="33"/>
  <c r="Z1109" i="23" s="1"/>
  <c r="X1115" i="33"/>
  <c r="Z1115" i="23" s="1"/>
  <c r="X1145" i="33"/>
  <c r="Z1145" i="23" s="1"/>
  <c r="X1151" i="33"/>
  <c r="Z1151" i="23" s="1"/>
  <c r="X1171" i="33"/>
  <c r="Z1171" i="23" s="1"/>
  <c r="X1190" i="33"/>
  <c r="Z1190" i="23" s="1"/>
  <c r="W1196" i="33"/>
  <c r="W1243" i="33"/>
  <c r="W1280" i="33"/>
  <c r="X689" i="33"/>
  <c r="Z689" i="23" s="1"/>
  <c r="Z669" i="23"/>
  <c r="Y673" i="33"/>
  <c r="AA673" i="23" s="1"/>
  <c r="Y679" i="33"/>
  <c r="AA679" i="23" s="1"/>
  <c r="Y685" i="33"/>
  <c r="AA685" i="23" s="1"/>
  <c r="I733" i="33"/>
  <c r="X820" i="33"/>
  <c r="Z820" i="23" s="1"/>
  <c r="V861" i="33"/>
  <c r="X906" i="33"/>
  <c r="Z906" i="23" s="1"/>
  <c r="X1000" i="33"/>
  <c r="Z1000" i="23" s="1"/>
  <c r="W1004" i="33"/>
  <c r="W1060" i="33"/>
  <c r="X1070" i="33"/>
  <c r="Z1070" i="23" s="1"/>
  <c r="Y1088" i="33"/>
  <c r="AA1088" i="23" s="1"/>
  <c r="W1117" i="33"/>
  <c r="W1153" i="33"/>
  <c r="Y1171" i="33"/>
  <c r="AA1171" i="23" s="1"/>
  <c r="X1196" i="33"/>
  <c r="Z1196" i="23" s="1"/>
  <c r="X1216" i="33"/>
  <c r="Z1216" i="23" s="1"/>
  <c r="W1233" i="33"/>
  <c r="X1243" i="33"/>
  <c r="Z1243" i="23" s="1"/>
  <c r="X1280" i="33"/>
  <c r="Z1280" i="23" s="1"/>
  <c r="W1286" i="33"/>
  <c r="W1323" i="33"/>
  <c r="X1060" i="33"/>
  <c r="Z1060" i="23" s="1"/>
  <c r="X1117" i="33"/>
  <c r="Z1117" i="23" s="1"/>
  <c r="X1153" i="33"/>
  <c r="Z1153" i="23" s="1"/>
  <c r="X1233" i="33"/>
  <c r="Z1233" i="23" s="1"/>
  <c r="X1286" i="33"/>
  <c r="Z1286" i="23" s="1"/>
  <c r="Y1331" i="33"/>
  <c r="AA1331" i="23" s="1"/>
  <c r="X1331" i="33"/>
  <c r="Z1331" i="23" s="1"/>
  <c r="W1331" i="33"/>
  <c r="W1333" i="33"/>
  <c r="N45" i="33"/>
  <c r="Z24" i="23"/>
  <c r="V88" i="33"/>
  <c r="W11" i="33"/>
  <c r="Y11" i="33"/>
  <c r="AA11" i="23" s="1"/>
  <c r="W19" i="33"/>
  <c r="Y19" i="33"/>
  <c r="AA19" i="23" s="1"/>
  <c r="W48" i="33"/>
  <c r="Y48" i="33"/>
  <c r="AA48" i="23" s="1"/>
  <c r="Y70" i="33"/>
  <c r="AA70" i="23" s="1"/>
  <c r="W70" i="33"/>
  <c r="Y78" i="33"/>
  <c r="AA78" i="23" s="1"/>
  <c r="W78" i="33"/>
  <c r="Y86" i="33"/>
  <c r="AA86" i="23" s="1"/>
  <c r="W86" i="33"/>
  <c r="Y168" i="33"/>
  <c r="AA168" i="23" s="1"/>
  <c r="W168" i="33"/>
  <c r="X168" i="33"/>
  <c r="Z168" i="23" s="1"/>
  <c r="W200" i="33"/>
  <c r="X200" i="33"/>
  <c r="Z200" i="23" s="1"/>
  <c r="Y200" i="33"/>
  <c r="AA200" i="23" s="1"/>
  <c r="W212" i="33"/>
  <c r="X212" i="33"/>
  <c r="Z212" i="23" s="1"/>
  <c r="Y212" i="33"/>
  <c r="AA212" i="23" s="1"/>
  <c r="Y244" i="33"/>
  <c r="AA244" i="23" s="1"/>
  <c r="W244" i="33"/>
  <c r="X244" i="33"/>
  <c r="Z244" i="23" s="1"/>
  <c r="Y252" i="33"/>
  <c r="AA252" i="23" s="1"/>
  <c r="W252" i="33"/>
  <c r="X252" i="33"/>
  <c r="Z252" i="23" s="1"/>
  <c r="Y256" i="33"/>
  <c r="AA256" i="23" s="1"/>
  <c r="W256" i="33"/>
  <c r="X256" i="33"/>
  <c r="Z256" i="23" s="1"/>
  <c r="Y16" i="33"/>
  <c r="AA16" i="23" s="1"/>
  <c r="W16" i="33"/>
  <c r="Y20" i="33"/>
  <c r="AA20" i="23" s="1"/>
  <c r="W20" i="33"/>
  <c r="W5" i="33"/>
  <c r="Y5" i="33"/>
  <c r="AA5" i="23" s="1"/>
  <c r="W9" i="33"/>
  <c r="Y9" i="33"/>
  <c r="AA9" i="23" s="1"/>
  <c r="W13" i="33"/>
  <c r="Y13" i="33"/>
  <c r="AA13" i="23" s="1"/>
  <c r="W17" i="33"/>
  <c r="Y17" i="33"/>
  <c r="AA17" i="23" s="1"/>
  <c r="W21" i="33"/>
  <c r="Y21" i="33"/>
  <c r="AA21" i="23" s="1"/>
  <c r="U66" i="33"/>
  <c r="W46" i="33"/>
  <c r="Y46" i="33"/>
  <c r="AA46" i="23" s="1"/>
  <c r="W50" i="33"/>
  <c r="Y50" i="33"/>
  <c r="AA50" i="23" s="1"/>
  <c r="Y68" i="33"/>
  <c r="AA68" i="23" s="1"/>
  <c r="W68" i="33"/>
  <c r="Y72" i="33"/>
  <c r="AA72" i="23" s="1"/>
  <c r="W72" i="33"/>
  <c r="Y76" i="33"/>
  <c r="AA76" i="23" s="1"/>
  <c r="W76" i="33"/>
  <c r="Y80" i="33"/>
  <c r="AA80" i="23" s="1"/>
  <c r="W80" i="33"/>
  <c r="Y84" i="33"/>
  <c r="AA84" i="23" s="1"/>
  <c r="W84" i="33"/>
  <c r="V131" i="33"/>
  <c r="Y154" i="33"/>
  <c r="AA154" i="23" s="1"/>
  <c r="W154" i="33"/>
  <c r="X154" i="33"/>
  <c r="Z154" i="23" s="1"/>
  <c r="Y158" i="33"/>
  <c r="AA158" i="23" s="1"/>
  <c r="W158" i="33"/>
  <c r="X158" i="33"/>
  <c r="Z158" i="23" s="1"/>
  <c r="Y162" i="33"/>
  <c r="AA162" i="23" s="1"/>
  <c r="W162" i="33"/>
  <c r="X162" i="33"/>
  <c r="Z162" i="23" s="1"/>
  <c r="Y166" i="33"/>
  <c r="AA166" i="23" s="1"/>
  <c r="W166" i="33"/>
  <c r="X166" i="33"/>
  <c r="Z166" i="23" s="1"/>
  <c r="Y170" i="33"/>
  <c r="AA170" i="23" s="1"/>
  <c r="W170" i="33"/>
  <c r="X170" i="33"/>
  <c r="Z170" i="23" s="1"/>
  <c r="W198" i="33"/>
  <c r="X198" i="33"/>
  <c r="Z198" i="23" s="1"/>
  <c r="Y198" i="33"/>
  <c r="AA198" i="23" s="1"/>
  <c r="W202" i="33"/>
  <c r="X202" i="33"/>
  <c r="Z202" i="23" s="1"/>
  <c r="Y202" i="33"/>
  <c r="AA202" i="23" s="1"/>
  <c r="W206" i="33"/>
  <c r="X206" i="33"/>
  <c r="Z206" i="23" s="1"/>
  <c r="Y206" i="33"/>
  <c r="AA206" i="23" s="1"/>
  <c r="W210" i="33"/>
  <c r="X210" i="33"/>
  <c r="Z210" i="23" s="1"/>
  <c r="Y210" i="33"/>
  <c r="AA210" i="23" s="1"/>
  <c r="W214" i="33"/>
  <c r="X214" i="33"/>
  <c r="Z214" i="23" s="1"/>
  <c r="Y214" i="33"/>
  <c r="AA214" i="23" s="1"/>
  <c r="Y242" i="33"/>
  <c r="AA242" i="23" s="1"/>
  <c r="W242" i="33"/>
  <c r="X242" i="33"/>
  <c r="Z242" i="23" s="1"/>
  <c r="Y246" i="33"/>
  <c r="AA246" i="23" s="1"/>
  <c r="W246" i="33"/>
  <c r="X246" i="33"/>
  <c r="Z246" i="23" s="1"/>
  <c r="Y250" i="33"/>
  <c r="AA250" i="23" s="1"/>
  <c r="W250" i="33"/>
  <c r="X250" i="33"/>
  <c r="Z250" i="23" s="1"/>
  <c r="Y254" i="33"/>
  <c r="AA254" i="23" s="1"/>
  <c r="W254" i="33"/>
  <c r="X254" i="33"/>
  <c r="Z254" i="23" s="1"/>
  <c r="Y258" i="33"/>
  <c r="AA258" i="23" s="1"/>
  <c r="W258" i="33"/>
  <c r="X258" i="33"/>
  <c r="Z258" i="23" s="1"/>
  <c r="W282" i="33"/>
  <c r="X282" i="33"/>
  <c r="Z282" i="23" s="1"/>
  <c r="U302" i="33"/>
  <c r="U303" i="33" s="1"/>
  <c r="W303" i="33" s="1"/>
  <c r="Y282" i="33"/>
  <c r="AA282" i="23" s="1"/>
  <c r="W286" i="33"/>
  <c r="X286" i="33"/>
  <c r="Z286" i="23" s="1"/>
  <c r="Y286" i="33"/>
  <c r="AA286" i="23" s="1"/>
  <c r="W290" i="33"/>
  <c r="X290" i="33"/>
  <c r="Z290" i="23" s="1"/>
  <c r="Y290" i="33"/>
  <c r="AA290" i="23" s="1"/>
  <c r="W294" i="33"/>
  <c r="X294" i="33"/>
  <c r="Z294" i="23" s="1"/>
  <c r="Y294" i="33"/>
  <c r="AA294" i="23" s="1"/>
  <c r="W298" i="33"/>
  <c r="X298" i="33"/>
  <c r="Z298" i="23" s="1"/>
  <c r="Y298" i="33"/>
  <c r="AA298" i="23" s="1"/>
  <c r="Y326" i="33"/>
  <c r="AA326" i="23" s="1"/>
  <c r="W326" i="33"/>
  <c r="X326" i="33"/>
  <c r="Z326" i="23" s="1"/>
  <c r="Y330" i="33"/>
  <c r="AA330" i="23" s="1"/>
  <c r="W330" i="33"/>
  <c r="X330" i="33"/>
  <c r="Z330" i="23" s="1"/>
  <c r="Y334" i="33"/>
  <c r="AA334" i="23" s="1"/>
  <c r="W334" i="33"/>
  <c r="X334" i="33"/>
  <c r="Z334" i="23" s="1"/>
  <c r="Y338" i="33"/>
  <c r="AA338" i="23" s="1"/>
  <c r="W338" i="33"/>
  <c r="X338" i="33"/>
  <c r="Z338" i="23" s="1"/>
  <c r="Y342" i="33"/>
  <c r="AA342" i="23" s="1"/>
  <c r="W342" i="33"/>
  <c r="X342" i="33"/>
  <c r="Z342" i="23" s="1"/>
  <c r="W370" i="33"/>
  <c r="X370" i="33"/>
  <c r="Z370" i="23" s="1"/>
  <c r="Y370" i="33"/>
  <c r="AA370" i="23" s="1"/>
  <c r="W374" i="33"/>
  <c r="X374" i="33"/>
  <c r="Z374" i="23" s="1"/>
  <c r="Y374" i="33"/>
  <c r="AA374" i="23" s="1"/>
  <c r="W378" i="33"/>
  <c r="X378" i="33"/>
  <c r="Z378" i="23" s="1"/>
  <c r="Y378" i="33"/>
  <c r="AA378" i="23" s="1"/>
  <c r="W382" i="33"/>
  <c r="X382" i="33"/>
  <c r="Z382" i="23" s="1"/>
  <c r="Y382" i="33"/>
  <c r="AA382" i="23" s="1"/>
  <c r="W386" i="33"/>
  <c r="X386" i="33"/>
  <c r="Z386" i="23" s="1"/>
  <c r="Y386" i="33"/>
  <c r="AA386" i="23" s="1"/>
  <c r="Y3" i="33"/>
  <c r="AA3" i="23" s="1"/>
  <c r="W3" i="33"/>
  <c r="Y6" i="33"/>
  <c r="AA6" i="23" s="1"/>
  <c r="W6" i="33"/>
  <c r="Y10" i="33"/>
  <c r="AA10" i="23" s="1"/>
  <c r="W10" i="33"/>
  <c r="Y14" i="33"/>
  <c r="AA14" i="23" s="1"/>
  <c r="W14" i="33"/>
  <c r="Y18" i="33"/>
  <c r="AA18" i="23" s="1"/>
  <c r="W18" i="33"/>
  <c r="Y22" i="33"/>
  <c r="AA22" i="23" s="1"/>
  <c r="W22" i="33"/>
  <c r="Y47" i="33"/>
  <c r="AA47" i="23" s="1"/>
  <c r="W47" i="33"/>
  <c r="Y51" i="33"/>
  <c r="AA51" i="23" s="1"/>
  <c r="W51" i="33"/>
  <c r="W69" i="33"/>
  <c r="Y69" i="33"/>
  <c r="AA69" i="23" s="1"/>
  <c r="W73" i="33"/>
  <c r="Y73" i="33"/>
  <c r="AA73" i="23" s="1"/>
  <c r="W77" i="33"/>
  <c r="Y77" i="33"/>
  <c r="AA77" i="23" s="1"/>
  <c r="W81" i="33"/>
  <c r="Y81" i="33"/>
  <c r="AA81" i="23" s="1"/>
  <c r="W85" i="33"/>
  <c r="Y85" i="33"/>
  <c r="AA85" i="23" s="1"/>
  <c r="X103" i="33"/>
  <c r="Z103" i="23" s="1"/>
  <c r="W103" i="33"/>
  <c r="X107" i="33"/>
  <c r="Z107" i="23" s="1"/>
  <c r="W107" i="33"/>
  <c r="Y111" i="33"/>
  <c r="AA111" i="23" s="1"/>
  <c r="W111" i="33"/>
  <c r="X111" i="33"/>
  <c r="Y113" i="33"/>
  <c r="AA113" i="23" s="1"/>
  <c r="W113" i="33"/>
  <c r="X113" i="33"/>
  <c r="Z113" i="23" s="1"/>
  <c r="Y115" i="33"/>
  <c r="AA115" i="23" s="1"/>
  <c r="W115" i="33"/>
  <c r="X115" i="33"/>
  <c r="Z115" i="23" s="1"/>
  <c r="Y117" i="33"/>
  <c r="AA117" i="23" s="1"/>
  <c r="W117" i="33"/>
  <c r="X117" i="33"/>
  <c r="Z117" i="23" s="1"/>
  <c r="Y119" i="33"/>
  <c r="AA119" i="23" s="1"/>
  <c r="W119" i="33"/>
  <c r="X119" i="33"/>
  <c r="Z119" i="23" s="1"/>
  <c r="Y121" i="33"/>
  <c r="AA121" i="23" s="1"/>
  <c r="W121" i="33"/>
  <c r="X121" i="33"/>
  <c r="Z121" i="23" s="1"/>
  <c r="Y123" i="33"/>
  <c r="AA123" i="23" s="1"/>
  <c r="W123" i="33"/>
  <c r="X123" i="33"/>
  <c r="Z123" i="23" s="1"/>
  <c r="Y125" i="33"/>
  <c r="AA125" i="23" s="1"/>
  <c r="W125" i="33"/>
  <c r="X125" i="33"/>
  <c r="Z125" i="23" s="1"/>
  <c r="Y127" i="33"/>
  <c r="AA127" i="23" s="1"/>
  <c r="W127" i="33"/>
  <c r="X127" i="33"/>
  <c r="Z127" i="23" s="1"/>
  <c r="Y129" i="33"/>
  <c r="AA129" i="23" s="1"/>
  <c r="W129" i="33"/>
  <c r="X129" i="33"/>
  <c r="Z129" i="23" s="1"/>
  <c r="X134" i="33"/>
  <c r="Z134" i="23" s="1"/>
  <c r="W134" i="33"/>
  <c r="X138" i="33"/>
  <c r="Z138" i="23" s="1"/>
  <c r="W138" i="33"/>
  <c r="W153" i="33"/>
  <c r="X153" i="33"/>
  <c r="Z153" i="23" s="1"/>
  <c r="U173" i="33"/>
  <c r="W173" i="33" s="1"/>
  <c r="Y153" i="33"/>
  <c r="AA153" i="23" s="1"/>
  <c r="W157" i="33"/>
  <c r="X157" i="33"/>
  <c r="Z157" i="23" s="1"/>
  <c r="Y157" i="33"/>
  <c r="AA157" i="23" s="1"/>
  <c r="W161" i="33"/>
  <c r="X161" i="33"/>
  <c r="Z161" i="23" s="1"/>
  <c r="Y161" i="33"/>
  <c r="AA161" i="23" s="1"/>
  <c r="W165" i="33"/>
  <c r="X165" i="33"/>
  <c r="Z165" i="23" s="1"/>
  <c r="Y165" i="33"/>
  <c r="AA165" i="23" s="1"/>
  <c r="W169" i="33"/>
  <c r="X169" i="33"/>
  <c r="Z169" i="23" s="1"/>
  <c r="Y169" i="33"/>
  <c r="AA169" i="23" s="1"/>
  <c r="Y197" i="33"/>
  <c r="AA197" i="23" s="1"/>
  <c r="W197" i="33"/>
  <c r="X197" i="33"/>
  <c r="Z197" i="23" s="1"/>
  <c r="Y201" i="33"/>
  <c r="AA201" i="23" s="1"/>
  <c r="W201" i="33"/>
  <c r="X201" i="33"/>
  <c r="Z201" i="23" s="1"/>
  <c r="Y205" i="33"/>
  <c r="AA205" i="23" s="1"/>
  <c r="W205" i="33"/>
  <c r="X205" i="33"/>
  <c r="Z205" i="23" s="1"/>
  <c r="Y209" i="33"/>
  <c r="AA209" i="23" s="1"/>
  <c r="W209" i="33"/>
  <c r="X209" i="33"/>
  <c r="Z209" i="23" s="1"/>
  <c r="Y213" i="33"/>
  <c r="AA213" i="23" s="1"/>
  <c r="W213" i="33"/>
  <c r="X213" i="33"/>
  <c r="Z213" i="23" s="1"/>
  <c r="W241" i="33"/>
  <c r="X241" i="33"/>
  <c r="Z241" i="23" s="1"/>
  <c r="Y241" i="33"/>
  <c r="AA241" i="23" s="1"/>
  <c r="W245" i="33"/>
  <c r="X245" i="33"/>
  <c r="Z245" i="23" s="1"/>
  <c r="Y245" i="33"/>
  <c r="AA245" i="23" s="1"/>
  <c r="W249" i="33"/>
  <c r="X249" i="33"/>
  <c r="Z249" i="23" s="1"/>
  <c r="Y249" i="33"/>
  <c r="AA249" i="23" s="1"/>
  <c r="W253" i="33"/>
  <c r="X253" i="33"/>
  <c r="Z253" i="23" s="1"/>
  <c r="Y253" i="33"/>
  <c r="AA253" i="23" s="1"/>
  <c r="W257" i="33"/>
  <c r="X257" i="33"/>
  <c r="Z257" i="23" s="1"/>
  <c r="Y257" i="33"/>
  <c r="AA257" i="23" s="1"/>
  <c r="Y285" i="33"/>
  <c r="AA285" i="23" s="1"/>
  <c r="W285" i="33"/>
  <c r="X285" i="33"/>
  <c r="Z285" i="23" s="1"/>
  <c r="Y289" i="33"/>
  <c r="AA289" i="23" s="1"/>
  <c r="W289" i="33"/>
  <c r="X289" i="33"/>
  <c r="Z289" i="23" s="1"/>
  <c r="Y293" i="33"/>
  <c r="AA293" i="23" s="1"/>
  <c r="W293" i="33"/>
  <c r="X293" i="33"/>
  <c r="Z293" i="23" s="1"/>
  <c r="Y297" i="33"/>
  <c r="AA297" i="23" s="1"/>
  <c r="W297" i="33"/>
  <c r="X297" i="33"/>
  <c r="Z297" i="23" s="1"/>
  <c r="Y301" i="33"/>
  <c r="AA301" i="23" s="1"/>
  <c r="W301" i="33"/>
  <c r="X301" i="33"/>
  <c r="Z301" i="23" s="1"/>
  <c r="W325" i="33"/>
  <c r="X325" i="33"/>
  <c r="Z325" i="23" s="1"/>
  <c r="U345" i="33"/>
  <c r="Y325" i="33"/>
  <c r="AA325" i="23" s="1"/>
  <c r="W329" i="33"/>
  <c r="X329" i="33"/>
  <c r="Z329" i="23" s="1"/>
  <c r="Y329" i="33"/>
  <c r="AA329" i="23" s="1"/>
  <c r="W333" i="33"/>
  <c r="X333" i="33"/>
  <c r="Z333" i="23" s="1"/>
  <c r="Y333" i="33"/>
  <c r="AA333" i="23" s="1"/>
  <c r="W337" i="33"/>
  <c r="X337" i="33"/>
  <c r="Z337" i="23" s="1"/>
  <c r="Y337" i="33"/>
  <c r="AA337" i="23" s="1"/>
  <c r="W341" i="33"/>
  <c r="X341" i="33"/>
  <c r="Z341" i="23" s="1"/>
  <c r="Y341" i="33"/>
  <c r="AA341" i="23" s="1"/>
  <c r="Y369" i="33"/>
  <c r="AA369" i="23" s="1"/>
  <c r="W369" i="33"/>
  <c r="X369" i="33"/>
  <c r="Z369" i="23" s="1"/>
  <c r="Y373" i="33"/>
  <c r="AA373" i="23" s="1"/>
  <c r="W373" i="33"/>
  <c r="X373" i="33"/>
  <c r="Z373" i="23" s="1"/>
  <c r="Y377" i="33"/>
  <c r="AA377" i="23" s="1"/>
  <c r="W377" i="33"/>
  <c r="X377" i="33"/>
  <c r="Z377" i="23" s="1"/>
  <c r="Y381" i="33"/>
  <c r="AA381" i="23" s="1"/>
  <c r="W381" i="33"/>
  <c r="X381" i="33"/>
  <c r="Z381" i="23" s="1"/>
  <c r="Y385" i="33"/>
  <c r="AA385" i="23" s="1"/>
  <c r="W385" i="33"/>
  <c r="X385" i="33"/>
  <c r="Z385" i="23" s="1"/>
  <c r="Y4" i="33"/>
  <c r="AA4" i="23" s="1"/>
  <c r="V23" i="33"/>
  <c r="W4" i="33"/>
  <c r="X11" i="33"/>
  <c r="X19" i="33"/>
  <c r="Z19" i="23" s="1"/>
  <c r="Y24" i="33"/>
  <c r="AA24" i="23" s="1"/>
  <c r="Y25" i="33"/>
  <c r="AA25" i="23" s="1"/>
  <c r="Y26" i="33"/>
  <c r="AA26" i="23" s="1"/>
  <c r="Y27" i="33"/>
  <c r="AA27" i="23" s="1"/>
  <c r="Y28" i="33"/>
  <c r="AA28" i="23" s="1"/>
  <c r="Y29" i="33"/>
  <c r="AA29" i="23" s="1"/>
  <c r="Y30" i="33"/>
  <c r="AA30" i="23" s="1"/>
  <c r="Y31" i="33"/>
  <c r="AA31" i="23" s="1"/>
  <c r="Y32" i="33"/>
  <c r="AA32" i="23" s="1"/>
  <c r="Y33" i="33"/>
  <c r="AA33" i="23" s="1"/>
  <c r="Y34" i="33"/>
  <c r="AA34" i="23" s="1"/>
  <c r="Y35" i="33"/>
  <c r="AA35" i="23" s="1"/>
  <c r="Y36" i="33"/>
  <c r="AA36" i="23" s="1"/>
  <c r="X48" i="33"/>
  <c r="X70" i="33"/>
  <c r="X78" i="33"/>
  <c r="Z78" i="23" s="1"/>
  <c r="X86" i="33"/>
  <c r="Z86" i="23" s="1"/>
  <c r="Y89" i="33"/>
  <c r="AA89" i="23" s="1"/>
  <c r="Y90" i="33"/>
  <c r="AA90" i="23" s="1"/>
  <c r="W345" i="33"/>
  <c r="X16" i="33"/>
  <c r="Z16" i="23" s="1"/>
  <c r="X20" i="33"/>
  <c r="Z20" i="23" s="1"/>
  <c r="W24" i="33"/>
  <c r="W25" i="33"/>
  <c r="W26" i="33"/>
  <c r="W27" i="33"/>
  <c r="W28" i="33"/>
  <c r="W29" i="33"/>
  <c r="W30" i="33"/>
  <c r="W31" i="33"/>
  <c r="W32" i="33"/>
  <c r="W33" i="33"/>
  <c r="W34" i="33"/>
  <c r="W35" i="33"/>
  <c r="W36" i="33"/>
  <c r="W37" i="33"/>
  <c r="W38" i="33"/>
  <c r="W39" i="33"/>
  <c r="W40" i="33"/>
  <c r="W41" i="33"/>
  <c r="W42" i="33"/>
  <c r="W43" i="33"/>
  <c r="Y54" i="33"/>
  <c r="AA54" i="23" s="1"/>
  <c r="Y55" i="33"/>
  <c r="AA55" i="23" s="1"/>
  <c r="Y56" i="33"/>
  <c r="AA56" i="23" s="1"/>
  <c r="Y57" i="33"/>
  <c r="AA57" i="23" s="1"/>
  <c r="Y58" i="33"/>
  <c r="AA58" i="23" s="1"/>
  <c r="Y59" i="33"/>
  <c r="AA59" i="23" s="1"/>
  <c r="Y60" i="33"/>
  <c r="AA60" i="23" s="1"/>
  <c r="Y61" i="33"/>
  <c r="AA61" i="23" s="1"/>
  <c r="Y62" i="33"/>
  <c r="AA62" i="23" s="1"/>
  <c r="Y63" i="33"/>
  <c r="AA63" i="23" s="1"/>
  <c r="Y64" i="33"/>
  <c r="AA64" i="23" s="1"/>
  <c r="Y65" i="33"/>
  <c r="AA65" i="23" s="1"/>
  <c r="W90" i="33"/>
  <c r="W91" i="33"/>
  <c r="W92" i="33"/>
  <c r="W93" i="33"/>
  <c r="W94" i="33"/>
  <c r="W95" i="33"/>
  <c r="W96" i="33"/>
  <c r="W97" i="33"/>
  <c r="W98" i="33"/>
  <c r="W99" i="33"/>
  <c r="W100" i="33"/>
  <c r="P131" i="33"/>
  <c r="V174" i="33"/>
  <c r="V346" i="33"/>
  <c r="W7" i="33"/>
  <c r="Y7" i="33"/>
  <c r="AA7" i="23" s="1"/>
  <c r="W15" i="33"/>
  <c r="Y15" i="33"/>
  <c r="AA15" i="23" s="1"/>
  <c r="W52" i="33"/>
  <c r="Y52" i="33"/>
  <c r="AA52" i="23" s="1"/>
  <c r="Y74" i="33"/>
  <c r="AA74" i="23" s="1"/>
  <c r="W74" i="33"/>
  <c r="Y82" i="33"/>
  <c r="AA82" i="23" s="1"/>
  <c r="W82" i="33"/>
  <c r="Y156" i="33"/>
  <c r="AA156" i="23" s="1"/>
  <c r="W156" i="33"/>
  <c r="X156" i="33"/>
  <c r="Z156" i="23" s="1"/>
  <c r="Y160" i="33"/>
  <c r="AA160" i="23" s="1"/>
  <c r="W160" i="33"/>
  <c r="X160" i="33"/>
  <c r="Z160" i="23" s="1"/>
  <c r="Y164" i="33"/>
  <c r="AA164" i="23" s="1"/>
  <c r="W164" i="33"/>
  <c r="X164" i="33"/>
  <c r="Z164" i="23" s="1"/>
  <c r="Y172" i="33"/>
  <c r="AA172" i="23" s="1"/>
  <c r="W172" i="33"/>
  <c r="X172" i="33"/>
  <c r="Z172" i="23" s="1"/>
  <c r="W196" i="33"/>
  <c r="X196" i="33"/>
  <c r="Z196" i="23" s="1"/>
  <c r="U216" i="33"/>
  <c r="W216" i="33" s="1"/>
  <c r="Y196" i="33"/>
  <c r="AA196" i="23" s="1"/>
  <c r="W204" i="33"/>
  <c r="X204" i="33"/>
  <c r="Z204" i="23" s="1"/>
  <c r="Y204" i="33"/>
  <c r="AA204" i="23" s="1"/>
  <c r="W208" i="33"/>
  <c r="X208" i="33"/>
  <c r="Z208" i="23" s="1"/>
  <c r="Y208" i="33"/>
  <c r="AA208" i="23" s="1"/>
  <c r="Y240" i="33"/>
  <c r="AA240" i="23" s="1"/>
  <c r="W240" i="33"/>
  <c r="X240" i="33"/>
  <c r="Z240" i="23" s="1"/>
  <c r="Y248" i="33"/>
  <c r="AA248" i="23" s="1"/>
  <c r="W248" i="33"/>
  <c r="X248" i="33"/>
  <c r="Z248" i="23" s="1"/>
  <c r="W284" i="33"/>
  <c r="X284" i="33"/>
  <c r="Z284" i="23" s="1"/>
  <c r="Y284" i="33"/>
  <c r="AA284" i="23" s="1"/>
  <c r="W288" i="33"/>
  <c r="X288" i="33"/>
  <c r="Z288" i="23" s="1"/>
  <c r="Y288" i="33"/>
  <c r="AA288" i="23" s="1"/>
  <c r="W292" i="33"/>
  <c r="X292" i="33"/>
  <c r="Z292" i="23" s="1"/>
  <c r="Y292" i="33"/>
  <c r="AA292" i="23" s="1"/>
  <c r="W296" i="33"/>
  <c r="X296" i="33"/>
  <c r="Z296" i="23" s="1"/>
  <c r="Y296" i="33"/>
  <c r="AA296" i="23" s="1"/>
  <c r="W300" i="33"/>
  <c r="X300" i="33"/>
  <c r="Z300" i="23" s="1"/>
  <c r="Y300" i="33"/>
  <c r="AA300" i="23" s="1"/>
  <c r="Y328" i="33"/>
  <c r="AA328" i="23" s="1"/>
  <c r="W328" i="33"/>
  <c r="X328" i="33"/>
  <c r="Z328" i="23" s="1"/>
  <c r="Y332" i="33"/>
  <c r="AA332" i="23" s="1"/>
  <c r="W332" i="33"/>
  <c r="X332" i="33"/>
  <c r="Z332" i="23" s="1"/>
  <c r="Y336" i="33"/>
  <c r="AA336" i="23" s="1"/>
  <c r="W336" i="33"/>
  <c r="X336" i="33"/>
  <c r="Z336" i="23" s="1"/>
  <c r="Y340" i="33"/>
  <c r="AA340" i="23" s="1"/>
  <c r="W340" i="33"/>
  <c r="X340" i="33"/>
  <c r="Z340" i="23" s="1"/>
  <c r="Y344" i="33"/>
  <c r="AA344" i="23" s="1"/>
  <c r="W344" i="33"/>
  <c r="X344" i="33"/>
  <c r="Z344" i="23" s="1"/>
  <c r="W368" i="33"/>
  <c r="X368" i="33"/>
  <c r="Z368" i="23" s="1"/>
  <c r="U388" i="33"/>
  <c r="W388" i="33" s="1"/>
  <c r="Y368" i="33"/>
  <c r="AA368" i="23" s="1"/>
  <c r="W372" i="33"/>
  <c r="X372" i="33"/>
  <c r="Z372" i="23" s="1"/>
  <c r="Y372" i="33"/>
  <c r="AA372" i="23" s="1"/>
  <c r="W376" i="33"/>
  <c r="X376" i="33"/>
  <c r="Z376" i="23" s="1"/>
  <c r="Y376" i="33"/>
  <c r="AA376" i="23" s="1"/>
  <c r="W380" i="33"/>
  <c r="X380" i="33"/>
  <c r="Z380" i="23" s="1"/>
  <c r="Y380" i="33"/>
  <c r="AA380" i="23" s="1"/>
  <c r="W384" i="33"/>
  <c r="X384" i="33"/>
  <c r="Z384" i="23" s="1"/>
  <c r="Y384" i="33"/>
  <c r="AA384" i="23" s="1"/>
  <c r="Y8" i="33"/>
  <c r="AA8" i="23" s="1"/>
  <c r="W8" i="33"/>
  <c r="Y12" i="33"/>
  <c r="AA12" i="23" s="1"/>
  <c r="W12" i="33"/>
  <c r="Y49" i="33"/>
  <c r="AA49" i="23" s="1"/>
  <c r="W49" i="33"/>
  <c r="Y53" i="33"/>
  <c r="AA53" i="23" s="1"/>
  <c r="W53" i="33"/>
  <c r="W67" i="33"/>
  <c r="U87" i="33"/>
  <c r="W87" i="33" s="1"/>
  <c r="Y67" i="33"/>
  <c r="AA67" i="23" s="1"/>
  <c r="W71" i="33"/>
  <c r="Y71" i="33"/>
  <c r="AA71" i="23" s="1"/>
  <c r="W75" i="33"/>
  <c r="Y75" i="33"/>
  <c r="AA75" i="23" s="1"/>
  <c r="W79" i="33"/>
  <c r="Y79" i="33"/>
  <c r="AA79" i="23" s="1"/>
  <c r="W83" i="33"/>
  <c r="Y83" i="33"/>
  <c r="AA83" i="23" s="1"/>
  <c r="U109" i="33"/>
  <c r="U131" i="33" s="1"/>
  <c r="X89" i="33"/>
  <c r="Z89" i="23" s="1"/>
  <c r="X101" i="33"/>
  <c r="Z101" i="23" s="1"/>
  <c r="W101" i="33"/>
  <c r="X105" i="33"/>
  <c r="Z105" i="23" s="1"/>
  <c r="W105" i="33"/>
  <c r="W110" i="33"/>
  <c r="U130" i="33"/>
  <c r="W130" i="33" s="1"/>
  <c r="Y110" i="33"/>
  <c r="AA110" i="23" s="1"/>
  <c r="W112" i="33"/>
  <c r="Y112" i="33"/>
  <c r="AA112" i="23" s="1"/>
  <c r="W114" i="33"/>
  <c r="Y114" i="33"/>
  <c r="AA114" i="23" s="1"/>
  <c r="W116" i="33"/>
  <c r="Y116" i="33"/>
  <c r="AA116" i="23" s="1"/>
  <c r="W118" i="33"/>
  <c r="Y118" i="33"/>
  <c r="AA118" i="23" s="1"/>
  <c r="W120" i="33"/>
  <c r="Y120" i="33"/>
  <c r="AA120" i="23" s="1"/>
  <c r="W122" i="33"/>
  <c r="Y122" i="33"/>
  <c r="AA122" i="23" s="1"/>
  <c r="W124" i="33"/>
  <c r="Y124" i="33"/>
  <c r="AA124" i="23" s="1"/>
  <c r="W126" i="33"/>
  <c r="Y126" i="33"/>
  <c r="AA126" i="23" s="1"/>
  <c r="W128" i="33"/>
  <c r="Y128" i="33"/>
  <c r="AA128" i="23" s="1"/>
  <c r="U152" i="33"/>
  <c r="W152" i="33" s="1"/>
  <c r="X132" i="33"/>
  <c r="Z132" i="23" s="1"/>
  <c r="W132" i="33"/>
  <c r="X136" i="33"/>
  <c r="Z136" i="23" s="1"/>
  <c r="W136" i="33"/>
  <c r="X140" i="33"/>
  <c r="Z140" i="23" s="1"/>
  <c r="W140" i="33"/>
  <c r="W155" i="33"/>
  <c r="X155" i="33"/>
  <c r="Z155" i="23" s="1"/>
  <c r="Y155" i="33"/>
  <c r="AA155" i="23" s="1"/>
  <c r="W159" i="33"/>
  <c r="X159" i="33"/>
  <c r="Z159" i="23" s="1"/>
  <c r="Y159" i="33"/>
  <c r="AA159" i="23" s="1"/>
  <c r="W163" i="33"/>
  <c r="X163" i="33"/>
  <c r="Z163" i="23" s="1"/>
  <c r="Y163" i="33"/>
  <c r="AA163" i="23" s="1"/>
  <c r="W167" i="33"/>
  <c r="X167" i="33"/>
  <c r="Z167" i="23" s="1"/>
  <c r="Y167" i="33"/>
  <c r="AA167" i="23" s="1"/>
  <c r="W171" i="33"/>
  <c r="X171" i="33"/>
  <c r="Z171" i="23" s="1"/>
  <c r="Y171" i="33"/>
  <c r="AA171" i="23" s="1"/>
  <c r="Y199" i="33"/>
  <c r="AA199" i="23" s="1"/>
  <c r="W199" i="33"/>
  <c r="X199" i="33"/>
  <c r="Z199" i="23" s="1"/>
  <c r="Y203" i="33"/>
  <c r="AA203" i="23" s="1"/>
  <c r="W203" i="33"/>
  <c r="X203" i="33"/>
  <c r="Z203" i="23" s="1"/>
  <c r="Y207" i="33"/>
  <c r="AA207" i="23" s="1"/>
  <c r="W207" i="33"/>
  <c r="X207" i="33"/>
  <c r="Z207" i="23" s="1"/>
  <c r="Y211" i="33"/>
  <c r="AA211" i="23" s="1"/>
  <c r="W211" i="33"/>
  <c r="X211" i="33"/>
  <c r="Z211" i="23" s="1"/>
  <c r="Y215" i="33"/>
  <c r="AA215" i="23" s="1"/>
  <c r="W215" i="33"/>
  <c r="X215" i="33"/>
  <c r="Z215" i="23" s="1"/>
  <c r="W239" i="33"/>
  <c r="X239" i="33"/>
  <c r="Z239" i="23" s="1"/>
  <c r="U259" i="33"/>
  <c r="W259" i="33" s="1"/>
  <c r="Y239" i="33"/>
  <c r="AA239" i="23" s="1"/>
  <c r="W243" i="33"/>
  <c r="X243" i="33"/>
  <c r="Z243" i="23" s="1"/>
  <c r="Y243" i="33"/>
  <c r="AA243" i="23" s="1"/>
  <c r="W247" i="33"/>
  <c r="X247" i="33"/>
  <c r="Z247" i="23" s="1"/>
  <c r="Y247" i="33"/>
  <c r="AA247" i="23" s="1"/>
  <c r="W251" i="33"/>
  <c r="X251" i="33"/>
  <c r="Z251" i="23" s="1"/>
  <c r="Y251" i="33"/>
  <c r="AA251" i="23" s="1"/>
  <c r="W255" i="33"/>
  <c r="X255" i="33"/>
  <c r="Z255" i="23" s="1"/>
  <c r="Y255" i="33"/>
  <c r="AA255" i="23" s="1"/>
  <c r="Y283" i="33"/>
  <c r="AA283" i="23" s="1"/>
  <c r="W283" i="33"/>
  <c r="X283" i="33"/>
  <c r="Z283" i="23" s="1"/>
  <c r="Y287" i="33"/>
  <c r="AA287" i="23" s="1"/>
  <c r="W287" i="33"/>
  <c r="X287" i="33"/>
  <c r="Z287" i="23" s="1"/>
  <c r="Y291" i="33"/>
  <c r="AA291" i="23" s="1"/>
  <c r="W291" i="33"/>
  <c r="X291" i="33"/>
  <c r="Z291" i="23" s="1"/>
  <c r="Y295" i="33"/>
  <c r="AA295" i="23" s="1"/>
  <c r="W295" i="33"/>
  <c r="X295" i="33"/>
  <c r="Z295" i="23" s="1"/>
  <c r="Y299" i="33"/>
  <c r="AA299" i="23" s="1"/>
  <c r="W299" i="33"/>
  <c r="X299" i="33"/>
  <c r="Z299" i="23" s="1"/>
  <c r="W327" i="33"/>
  <c r="X327" i="33"/>
  <c r="Z327" i="23" s="1"/>
  <c r="Y327" i="33"/>
  <c r="AA327" i="23" s="1"/>
  <c r="W331" i="33"/>
  <c r="X331" i="33"/>
  <c r="Z331" i="23" s="1"/>
  <c r="Y331" i="33"/>
  <c r="AA331" i="23" s="1"/>
  <c r="W335" i="33"/>
  <c r="X335" i="33"/>
  <c r="Z335" i="23" s="1"/>
  <c r="Y335" i="33"/>
  <c r="AA335" i="23" s="1"/>
  <c r="W339" i="33"/>
  <c r="X339" i="33"/>
  <c r="Z339" i="23" s="1"/>
  <c r="Y339" i="33"/>
  <c r="AA339" i="23" s="1"/>
  <c r="W343" i="33"/>
  <c r="X343" i="33"/>
  <c r="Z343" i="23" s="1"/>
  <c r="Y343" i="33"/>
  <c r="AA343" i="23" s="1"/>
  <c r="Y371" i="33"/>
  <c r="AA371" i="23" s="1"/>
  <c r="W371" i="33"/>
  <c r="X371" i="33"/>
  <c r="Z371" i="23" s="1"/>
  <c r="Y375" i="33"/>
  <c r="AA375" i="23" s="1"/>
  <c r="W375" i="33"/>
  <c r="X375" i="33"/>
  <c r="Z375" i="23" s="1"/>
  <c r="Y379" i="33"/>
  <c r="AA379" i="23" s="1"/>
  <c r="W379" i="33"/>
  <c r="X379" i="33"/>
  <c r="Z379" i="23" s="1"/>
  <c r="Y383" i="33"/>
  <c r="AA383" i="23" s="1"/>
  <c r="W383" i="33"/>
  <c r="X383" i="33"/>
  <c r="Z383" i="23" s="1"/>
  <c r="Y387" i="33"/>
  <c r="AA387" i="23" s="1"/>
  <c r="W387" i="33"/>
  <c r="X387" i="33"/>
  <c r="Z387" i="23" s="1"/>
  <c r="U23" i="33"/>
  <c r="U346" i="33"/>
  <c r="U44" i="33"/>
  <c r="W44" i="33" s="1"/>
  <c r="U217" i="33"/>
  <c r="V260" i="33"/>
  <c r="W302" i="33"/>
  <c r="U389" i="33"/>
  <c r="W389" i="33" s="1"/>
  <c r="Y394" i="33"/>
  <c r="AA394" i="23" s="1"/>
  <c r="W394" i="33"/>
  <c r="Y398" i="33"/>
  <c r="AA398" i="23" s="1"/>
  <c r="W398" i="33"/>
  <c r="Y402" i="33"/>
  <c r="AA402" i="23" s="1"/>
  <c r="W402" i="33"/>
  <c r="Y406" i="33"/>
  <c r="AA406" i="23" s="1"/>
  <c r="W406" i="33"/>
  <c r="Y435" i="33"/>
  <c r="AA435" i="23" s="1"/>
  <c r="W435" i="33"/>
  <c r="Y439" i="33"/>
  <c r="AA439" i="23" s="1"/>
  <c r="W439" i="33"/>
  <c r="Y443" i="33"/>
  <c r="AA443" i="23" s="1"/>
  <c r="W443" i="33"/>
  <c r="Y447" i="33"/>
  <c r="AA447" i="23" s="1"/>
  <c r="W447" i="33"/>
  <c r="Y451" i="33"/>
  <c r="AA451" i="23" s="1"/>
  <c r="W451" i="33"/>
  <c r="Y476" i="33"/>
  <c r="AA476" i="23" s="1"/>
  <c r="W476" i="33"/>
  <c r="Y480" i="33"/>
  <c r="AA480" i="23" s="1"/>
  <c r="W480" i="33"/>
  <c r="Y484" i="33"/>
  <c r="AA484" i="23" s="1"/>
  <c r="W484" i="33"/>
  <c r="Y488" i="33"/>
  <c r="AA488" i="23" s="1"/>
  <c r="W488" i="33"/>
  <c r="Y492" i="33"/>
  <c r="AA492" i="23" s="1"/>
  <c r="W492" i="33"/>
  <c r="Y521" i="33"/>
  <c r="AA521" i="23" s="1"/>
  <c r="W521" i="33"/>
  <c r="Y525" i="33"/>
  <c r="AA525" i="23" s="1"/>
  <c r="W525" i="33"/>
  <c r="Y529" i="33"/>
  <c r="AA529" i="23" s="1"/>
  <c r="W529" i="33"/>
  <c r="Y533" i="33"/>
  <c r="AA533" i="23" s="1"/>
  <c r="W533" i="33"/>
  <c r="Y537" i="33"/>
  <c r="AA537" i="23" s="1"/>
  <c r="W537" i="33"/>
  <c r="Y562" i="33"/>
  <c r="AA562" i="23" s="1"/>
  <c r="W562" i="33"/>
  <c r="Y566" i="33"/>
  <c r="AA566" i="23" s="1"/>
  <c r="W566" i="33"/>
  <c r="Y570" i="33"/>
  <c r="AA570" i="23" s="1"/>
  <c r="W570" i="33"/>
  <c r="Y574" i="33"/>
  <c r="AA574" i="23" s="1"/>
  <c r="W574" i="33"/>
  <c r="Y578" i="33"/>
  <c r="AA578" i="23" s="1"/>
  <c r="W578" i="33"/>
  <c r="Y607" i="33"/>
  <c r="AA607" i="23" s="1"/>
  <c r="W607" i="33"/>
  <c r="Y611" i="33"/>
  <c r="AA611" i="23" s="1"/>
  <c r="W611" i="33"/>
  <c r="Y615" i="33"/>
  <c r="AA615" i="23" s="1"/>
  <c r="W615" i="33"/>
  <c r="Y619" i="33"/>
  <c r="AA619" i="23" s="1"/>
  <c r="W619" i="33"/>
  <c r="Y623" i="33"/>
  <c r="AA623" i="23" s="1"/>
  <c r="W623" i="33"/>
  <c r="Y648" i="33"/>
  <c r="AA648" i="23" s="1"/>
  <c r="W648" i="33"/>
  <c r="Y652" i="33"/>
  <c r="AA652" i="23" s="1"/>
  <c r="W652" i="33"/>
  <c r="Y656" i="33"/>
  <c r="AA656" i="23" s="1"/>
  <c r="W656" i="33"/>
  <c r="Y660" i="33"/>
  <c r="AA660" i="23" s="1"/>
  <c r="W660" i="33"/>
  <c r="Y664" i="33"/>
  <c r="AA664" i="23" s="1"/>
  <c r="W664" i="33"/>
  <c r="Y693" i="33"/>
  <c r="AA693" i="23" s="1"/>
  <c r="W693" i="33"/>
  <c r="Y697" i="33"/>
  <c r="AA697" i="23" s="1"/>
  <c r="W697" i="33"/>
  <c r="Y701" i="33"/>
  <c r="AA701" i="23" s="1"/>
  <c r="W701" i="33"/>
  <c r="Y705" i="33"/>
  <c r="AA705" i="23" s="1"/>
  <c r="W705" i="33"/>
  <c r="Y715" i="33"/>
  <c r="AA715" i="23" s="1"/>
  <c r="W715" i="33"/>
  <c r="Y719" i="33"/>
  <c r="AA719" i="23" s="1"/>
  <c r="X719" i="33"/>
  <c r="Z719" i="23" s="1"/>
  <c r="Y723" i="33"/>
  <c r="AA723" i="23" s="1"/>
  <c r="X723" i="33"/>
  <c r="Z723" i="23" s="1"/>
  <c r="Y740" i="33"/>
  <c r="AA740" i="23" s="1"/>
  <c r="X740" i="33"/>
  <c r="Z740" i="23" s="1"/>
  <c r="Y744" i="33"/>
  <c r="AA744" i="23" s="1"/>
  <c r="X744" i="33"/>
  <c r="Z744" i="23" s="1"/>
  <c r="W747" i="33"/>
  <c r="X747" i="33"/>
  <c r="Z747" i="23" s="1"/>
  <c r="Y747" i="33"/>
  <c r="AA747" i="23" s="1"/>
  <c r="Y789" i="33"/>
  <c r="AA789" i="23" s="1"/>
  <c r="W789" i="33"/>
  <c r="Y822" i="33"/>
  <c r="AA822" i="23" s="1"/>
  <c r="U840" i="33"/>
  <c r="X822" i="33"/>
  <c r="Z822" i="23" s="1"/>
  <c r="Y830" i="33"/>
  <c r="AA830" i="23" s="1"/>
  <c r="X830" i="33"/>
  <c r="Z830" i="23" s="1"/>
  <c r="Y838" i="33"/>
  <c r="AA838" i="23" s="1"/>
  <c r="X838" i="33"/>
  <c r="Z838" i="23" s="1"/>
  <c r="W870" i="33"/>
  <c r="X870" i="33"/>
  <c r="Z870" i="23" s="1"/>
  <c r="W925" i="33"/>
  <c r="X925" i="33"/>
  <c r="Z925" i="23" s="1"/>
  <c r="W930" i="33"/>
  <c r="Y930" i="33"/>
  <c r="AA930" i="23" s="1"/>
  <c r="W934" i="33"/>
  <c r="Y934" i="33"/>
  <c r="AA934" i="23" s="1"/>
  <c r="W938" i="33"/>
  <c r="Y938" i="33"/>
  <c r="AA938" i="23" s="1"/>
  <c r="W942" i="33"/>
  <c r="Y942" i="33"/>
  <c r="AA942" i="23" s="1"/>
  <c r="W946" i="33"/>
  <c r="Y946" i="33"/>
  <c r="AA946" i="23" s="1"/>
  <c r="W985" i="33"/>
  <c r="Y985" i="33"/>
  <c r="AA985" i="23" s="1"/>
  <c r="W989" i="33"/>
  <c r="Y989" i="33"/>
  <c r="AA989" i="23" s="1"/>
  <c r="Y1002" i="33"/>
  <c r="AA1002" i="23" s="1"/>
  <c r="X1002" i="33"/>
  <c r="Z1002" i="23" s="1"/>
  <c r="Y1010" i="33"/>
  <c r="AA1010" i="23" s="1"/>
  <c r="X1010" i="33"/>
  <c r="Z1010" i="23" s="1"/>
  <c r="W1024" i="33"/>
  <c r="Y1024" i="33"/>
  <c r="AA1024" i="23" s="1"/>
  <c r="W1026" i="33"/>
  <c r="X1026" i="33"/>
  <c r="Z1026" i="23" s="1"/>
  <c r="W1032" i="33"/>
  <c r="Y1032" i="33"/>
  <c r="AA1032" i="23" s="1"/>
  <c r="Y1103" i="33"/>
  <c r="AA1103" i="23" s="1"/>
  <c r="W1103" i="33"/>
  <c r="W1169" i="33"/>
  <c r="Y1169" i="33"/>
  <c r="AA1169" i="23" s="1"/>
  <c r="X1169" i="33"/>
  <c r="Z1169" i="23" s="1"/>
  <c r="W1173" i="33"/>
  <c r="X1173" i="33"/>
  <c r="Z1173" i="23" s="1"/>
  <c r="Y1173" i="33"/>
  <c r="AA1173" i="23" s="1"/>
  <c r="W391" i="33"/>
  <c r="Y391" i="33"/>
  <c r="AA391" i="23" s="1"/>
  <c r="W395" i="33"/>
  <c r="Y395" i="33"/>
  <c r="AA395" i="23" s="1"/>
  <c r="W399" i="33"/>
  <c r="Y399" i="33"/>
  <c r="AA399" i="23" s="1"/>
  <c r="W403" i="33"/>
  <c r="Y403" i="33"/>
  <c r="AA403" i="23" s="1"/>
  <c r="W407" i="33"/>
  <c r="Y407" i="33"/>
  <c r="AA407" i="23" s="1"/>
  <c r="W436" i="33"/>
  <c r="Y436" i="33"/>
  <c r="AA436" i="23" s="1"/>
  <c r="W440" i="33"/>
  <c r="Y440" i="33"/>
  <c r="AA440" i="23" s="1"/>
  <c r="W444" i="33"/>
  <c r="Y444" i="33"/>
  <c r="AA444" i="23" s="1"/>
  <c r="W448" i="33"/>
  <c r="Y448" i="33"/>
  <c r="AA448" i="23" s="1"/>
  <c r="W452" i="33"/>
  <c r="Y452" i="33"/>
  <c r="AA452" i="23" s="1"/>
  <c r="W477" i="33"/>
  <c r="Y477" i="33"/>
  <c r="AA477" i="23" s="1"/>
  <c r="W481" i="33"/>
  <c r="Y481" i="33"/>
  <c r="AA481" i="23" s="1"/>
  <c r="W485" i="33"/>
  <c r="Y485" i="33"/>
  <c r="AA485" i="23" s="1"/>
  <c r="W489" i="33"/>
  <c r="Y489" i="33"/>
  <c r="AA489" i="23" s="1"/>
  <c r="W493" i="33"/>
  <c r="Y493" i="33"/>
  <c r="AA493" i="23" s="1"/>
  <c r="W522" i="33"/>
  <c r="Y522" i="33"/>
  <c r="AA522" i="23" s="1"/>
  <c r="W526" i="33"/>
  <c r="Y526" i="33"/>
  <c r="AA526" i="23" s="1"/>
  <c r="W530" i="33"/>
  <c r="Y530" i="33"/>
  <c r="AA530" i="23" s="1"/>
  <c r="W534" i="33"/>
  <c r="Y534" i="33"/>
  <c r="AA534" i="23" s="1"/>
  <c r="W538" i="33"/>
  <c r="Y538" i="33"/>
  <c r="AA538" i="23" s="1"/>
  <c r="W563" i="33"/>
  <c r="Y563" i="33"/>
  <c r="AA563" i="23" s="1"/>
  <c r="W567" i="33"/>
  <c r="Y567" i="33"/>
  <c r="AA567" i="23" s="1"/>
  <c r="W571" i="33"/>
  <c r="Y571" i="33"/>
  <c r="AA571" i="23" s="1"/>
  <c r="W575" i="33"/>
  <c r="Y575" i="33"/>
  <c r="AA575" i="23" s="1"/>
  <c r="W579" i="33"/>
  <c r="Y579" i="33"/>
  <c r="AA579" i="23" s="1"/>
  <c r="W608" i="33"/>
  <c r="Y608" i="33"/>
  <c r="AA608" i="23" s="1"/>
  <c r="W612" i="33"/>
  <c r="Y612" i="33"/>
  <c r="AA612" i="23" s="1"/>
  <c r="W616" i="33"/>
  <c r="Y616" i="33"/>
  <c r="AA616" i="23" s="1"/>
  <c r="W620" i="33"/>
  <c r="Y620" i="33"/>
  <c r="AA620" i="23" s="1"/>
  <c r="W624" i="33"/>
  <c r="Y624" i="33"/>
  <c r="AA624" i="23" s="1"/>
  <c r="W649" i="33"/>
  <c r="Y649" i="33"/>
  <c r="AA649" i="23" s="1"/>
  <c r="W653" i="33"/>
  <c r="Y653" i="33"/>
  <c r="AA653" i="23" s="1"/>
  <c r="W657" i="33"/>
  <c r="Y657" i="33"/>
  <c r="AA657" i="23" s="1"/>
  <c r="W661" i="33"/>
  <c r="Y661" i="33"/>
  <c r="AA661" i="23" s="1"/>
  <c r="W665" i="33"/>
  <c r="Y665" i="33"/>
  <c r="AA665" i="23" s="1"/>
  <c r="W694" i="33"/>
  <c r="Y694" i="33"/>
  <c r="AA694" i="23" s="1"/>
  <c r="W698" i="33"/>
  <c r="Y698" i="33"/>
  <c r="AA698" i="23" s="1"/>
  <c r="W702" i="33"/>
  <c r="Y702" i="33"/>
  <c r="AA702" i="23" s="1"/>
  <c r="W706" i="33"/>
  <c r="Y706" i="33"/>
  <c r="AA706" i="23" s="1"/>
  <c r="X712" i="33"/>
  <c r="U732" i="33"/>
  <c r="Y712" i="33"/>
  <c r="AA712" i="23" s="1"/>
  <c r="X716" i="33"/>
  <c r="Z716" i="23" s="1"/>
  <c r="Y716" i="33"/>
  <c r="AA716" i="23" s="1"/>
  <c r="X720" i="33"/>
  <c r="Z720" i="23" s="1"/>
  <c r="Y720" i="33"/>
  <c r="AA720" i="23" s="1"/>
  <c r="W745" i="33"/>
  <c r="X745" i="33"/>
  <c r="Z745" i="23" s="1"/>
  <c r="W756" i="33"/>
  <c r="Y756" i="33"/>
  <c r="AA756" i="23" s="1"/>
  <c r="W760" i="33"/>
  <c r="Y760" i="33"/>
  <c r="AA760" i="23" s="1"/>
  <c r="W764" i="33"/>
  <c r="Y764" i="33"/>
  <c r="AA764" i="23" s="1"/>
  <c r="W768" i="33"/>
  <c r="Y768" i="33"/>
  <c r="AA768" i="23" s="1"/>
  <c r="W772" i="33"/>
  <c r="Y772" i="33"/>
  <c r="AA772" i="23" s="1"/>
  <c r="W784" i="33"/>
  <c r="X784" i="33"/>
  <c r="Z784" i="23" s="1"/>
  <c r="W823" i="33"/>
  <c r="X823" i="33"/>
  <c r="Z823" i="23" s="1"/>
  <c r="W825" i="33"/>
  <c r="X825" i="33"/>
  <c r="Z825" i="23" s="1"/>
  <c r="Y825" i="33"/>
  <c r="AA825" i="23" s="1"/>
  <c r="W831" i="33"/>
  <c r="X831" i="33"/>
  <c r="Z831" i="23" s="1"/>
  <c r="W833" i="33"/>
  <c r="X833" i="33"/>
  <c r="Z833" i="23" s="1"/>
  <c r="Y833" i="33"/>
  <c r="AA833" i="23" s="1"/>
  <c r="W839" i="33"/>
  <c r="X839" i="33"/>
  <c r="Z839" i="23" s="1"/>
  <c r="W844" i="33"/>
  <c r="Y844" i="33"/>
  <c r="AA844" i="23" s="1"/>
  <c r="W848" i="33"/>
  <c r="Y848" i="33"/>
  <c r="AA848" i="23" s="1"/>
  <c r="W852" i="33"/>
  <c r="Y852" i="33"/>
  <c r="AA852" i="23" s="1"/>
  <c r="W856" i="33"/>
  <c r="Y856" i="33"/>
  <c r="AA856" i="23" s="1"/>
  <c r="W860" i="33"/>
  <c r="Y860" i="33"/>
  <c r="AA860" i="23" s="1"/>
  <c r="W866" i="33"/>
  <c r="X866" i="33"/>
  <c r="Z866" i="23" s="1"/>
  <c r="W874" i="33"/>
  <c r="X874" i="33"/>
  <c r="Z874" i="23" s="1"/>
  <c r="W878" i="33"/>
  <c r="X878" i="33"/>
  <c r="Z878" i="23" s="1"/>
  <c r="W885" i="33"/>
  <c r="Y885" i="33"/>
  <c r="AA885" i="23" s="1"/>
  <c r="W889" i="33"/>
  <c r="Y889" i="33"/>
  <c r="AA889" i="23" s="1"/>
  <c r="W893" i="33"/>
  <c r="Y893" i="33"/>
  <c r="AA893" i="23" s="1"/>
  <c r="W897" i="33"/>
  <c r="Y897" i="33"/>
  <c r="AA897" i="23" s="1"/>
  <c r="W901" i="33"/>
  <c r="Y901" i="33"/>
  <c r="AA901" i="23" s="1"/>
  <c r="W913" i="33"/>
  <c r="X913" i="33"/>
  <c r="Z913" i="23" s="1"/>
  <c r="W968" i="33"/>
  <c r="X968" i="33"/>
  <c r="Z968" i="23" s="1"/>
  <c r="W973" i="33"/>
  <c r="Y973" i="33"/>
  <c r="AA973" i="23" s="1"/>
  <c r="W975" i="33"/>
  <c r="X975" i="33"/>
  <c r="Z975" i="23" s="1"/>
  <c r="X980" i="33"/>
  <c r="Z980" i="23" s="1"/>
  <c r="Y980" i="33"/>
  <c r="AA980" i="23" s="1"/>
  <c r="Y1006" i="33"/>
  <c r="AA1006" i="23" s="1"/>
  <c r="X1006" i="33"/>
  <c r="Z1006" i="23" s="1"/>
  <c r="X1019" i="33"/>
  <c r="Z1019" i="23" s="1"/>
  <c r="Y1019" i="33"/>
  <c r="AA1019" i="23" s="1"/>
  <c r="W1041" i="33"/>
  <c r="Y1041" i="33"/>
  <c r="AA1041" i="23" s="1"/>
  <c r="W1043" i="33"/>
  <c r="X1043" i="33"/>
  <c r="Z1043" i="23" s="1"/>
  <c r="W1045" i="33"/>
  <c r="X1045" i="33"/>
  <c r="Z1045" i="23" s="1"/>
  <c r="Y1045" i="33"/>
  <c r="AA1045" i="23" s="1"/>
  <c r="W1049" i="33"/>
  <c r="Y1049" i="33"/>
  <c r="AA1049" i="23" s="1"/>
  <c r="W1051" i="33"/>
  <c r="X1051" i="33"/>
  <c r="Z1051" i="23" s="1"/>
  <c r="W1053" i="33"/>
  <c r="X1053" i="33"/>
  <c r="Z1053" i="23" s="1"/>
  <c r="Y1053" i="33"/>
  <c r="AA1053" i="23" s="1"/>
  <c r="X1081" i="33"/>
  <c r="Z1081" i="23" s="1"/>
  <c r="Y1081" i="33"/>
  <c r="AA1081" i="23" s="1"/>
  <c r="W1081" i="33"/>
  <c r="V1120" i="33"/>
  <c r="W1086" i="33"/>
  <c r="Y1086" i="33"/>
  <c r="AA1086" i="23" s="1"/>
  <c r="X1130" i="33"/>
  <c r="Z1130" i="23" s="1"/>
  <c r="Y1130" i="33"/>
  <c r="AA1130" i="23" s="1"/>
  <c r="W1130" i="33"/>
  <c r="X1138" i="33"/>
  <c r="Z1138" i="23" s="1"/>
  <c r="Y1138" i="33"/>
  <c r="AA1138" i="23" s="1"/>
  <c r="W1138" i="33"/>
  <c r="W1218" i="33"/>
  <c r="X1218" i="33"/>
  <c r="Z1218" i="23" s="1"/>
  <c r="Y1218" i="33"/>
  <c r="AA1218" i="23" s="1"/>
  <c r="X1225" i="33"/>
  <c r="Z1225" i="23" s="1"/>
  <c r="Y1225" i="33"/>
  <c r="AA1225" i="23" s="1"/>
  <c r="W1225" i="33"/>
  <c r="W1251" i="33"/>
  <c r="Y1251" i="33"/>
  <c r="AA1251" i="23" s="1"/>
  <c r="X1251" i="33"/>
  <c r="Z1251" i="23" s="1"/>
  <c r="W1253" i="33"/>
  <c r="X1253" i="33"/>
  <c r="Z1253" i="23" s="1"/>
  <c r="W1294" i="33"/>
  <c r="X1294" i="33"/>
  <c r="Z1294" i="23" s="1"/>
  <c r="Y1294" i="33"/>
  <c r="AA1294" i="23" s="1"/>
  <c r="W1298" i="33"/>
  <c r="X1298" i="33"/>
  <c r="Z1298" i="23" s="1"/>
  <c r="Y1298" i="33"/>
  <c r="AA1298" i="23" s="1"/>
  <c r="Y102" i="33"/>
  <c r="AA102" i="23" s="1"/>
  <c r="Y104" i="33"/>
  <c r="AA104" i="23" s="1"/>
  <c r="Y106" i="33"/>
  <c r="AA106" i="23" s="1"/>
  <c r="Y108" i="33"/>
  <c r="AA108" i="23" s="1"/>
  <c r="Y133" i="33"/>
  <c r="Y135" i="33"/>
  <c r="AA135" i="23" s="1"/>
  <c r="Y137" i="33"/>
  <c r="AA137" i="23" s="1"/>
  <c r="Y139" i="33"/>
  <c r="AA139" i="23" s="1"/>
  <c r="Y141" i="33"/>
  <c r="AA141" i="23" s="1"/>
  <c r="W142" i="33"/>
  <c r="Y143" i="33"/>
  <c r="AA143" i="23" s="1"/>
  <c r="W144" i="33"/>
  <c r="Y145" i="33"/>
  <c r="AA145" i="23" s="1"/>
  <c r="W146" i="33"/>
  <c r="Y147" i="33"/>
  <c r="AA147" i="23" s="1"/>
  <c r="W148" i="33"/>
  <c r="Y149" i="33"/>
  <c r="AA149" i="23" s="1"/>
  <c r="W150" i="33"/>
  <c r="Y151" i="33"/>
  <c r="AA151" i="23" s="1"/>
  <c r="W175" i="33"/>
  <c r="Y176" i="33"/>
  <c r="AA176" i="23" s="1"/>
  <c r="W177" i="33"/>
  <c r="Y178" i="33"/>
  <c r="AA178" i="23" s="1"/>
  <c r="W179" i="33"/>
  <c r="Y180" i="33"/>
  <c r="AA180" i="23" s="1"/>
  <c r="W181" i="33"/>
  <c r="Y182" i="33"/>
  <c r="AA182" i="23" s="1"/>
  <c r="W183" i="33"/>
  <c r="Y184" i="33"/>
  <c r="AA184" i="23" s="1"/>
  <c r="W185" i="33"/>
  <c r="Y186" i="33"/>
  <c r="AA186" i="23" s="1"/>
  <c r="W187" i="33"/>
  <c r="Y188" i="33"/>
  <c r="AA188" i="23" s="1"/>
  <c r="W189" i="33"/>
  <c r="Y190" i="33"/>
  <c r="AA190" i="23" s="1"/>
  <c r="W191" i="33"/>
  <c r="Y192" i="33"/>
  <c r="AA192" i="23" s="1"/>
  <c r="W193" i="33"/>
  <c r="Y194" i="33"/>
  <c r="AA194" i="23" s="1"/>
  <c r="W218" i="33"/>
  <c r="Y219" i="33"/>
  <c r="AA219" i="23" s="1"/>
  <c r="W220" i="33"/>
  <c r="Y221" i="33"/>
  <c r="AA221" i="23" s="1"/>
  <c r="W222" i="33"/>
  <c r="Y223" i="33"/>
  <c r="AA223" i="23" s="1"/>
  <c r="W224" i="33"/>
  <c r="Y225" i="33"/>
  <c r="AA225" i="23" s="1"/>
  <c r="W226" i="33"/>
  <c r="Y227" i="33"/>
  <c r="AA227" i="23" s="1"/>
  <c r="W228" i="33"/>
  <c r="Y229" i="33"/>
  <c r="AA229" i="23" s="1"/>
  <c r="W230" i="33"/>
  <c r="Y231" i="33"/>
  <c r="AA231" i="23" s="1"/>
  <c r="W232" i="33"/>
  <c r="Y233" i="33"/>
  <c r="AA233" i="23" s="1"/>
  <c r="W234" i="33"/>
  <c r="Y235" i="33"/>
  <c r="AA235" i="23" s="1"/>
  <c r="W236" i="33"/>
  <c r="Y237" i="33"/>
  <c r="AA237" i="23" s="1"/>
  <c r="W261" i="33"/>
  <c r="Y262" i="33"/>
  <c r="AA262" i="23" s="1"/>
  <c r="W263" i="33"/>
  <c r="Y264" i="33"/>
  <c r="AA264" i="23" s="1"/>
  <c r="W265" i="33"/>
  <c r="Y266" i="33"/>
  <c r="AA266" i="23" s="1"/>
  <c r="W267" i="33"/>
  <c r="Y268" i="33"/>
  <c r="AA268" i="23" s="1"/>
  <c r="W269" i="33"/>
  <c r="Y270" i="33"/>
  <c r="AA270" i="23" s="1"/>
  <c r="W271" i="33"/>
  <c r="Y272" i="33"/>
  <c r="AA272" i="23" s="1"/>
  <c r="W273" i="33"/>
  <c r="Y274" i="33"/>
  <c r="AA274" i="23" s="1"/>
  <c r="W275" i="33"/>
  <c r="Y276" i="33"/>
  <c r="AA276" i="23" s="1"/>
  <c r="W277" i="33"/>
  <c r="Y278" i="33"/>
  <c r="AA278" i="23" s="1"/>
  <c r="W279" i="33"/>
  <c r="Y280" i="33"/>
  <c r="AA280" i="23" s="1"/>
  <c r="W304" i="33"/>
  <c r="Y305" i="33"/>
  <c r="AA305" i="23" s="1"/>
  <c r="W306" i="33"/>
  <c r="Y307" i="33"/>
  <c r="AA307" i="23" s="1"/>
  <c r="W308" i="33"/>
  <c r="Y309" i="33"/>
  <c r="AA309" i="23" s="1"/>
  <c r="W310" i="33"/>
  <c r="Y311" i="33"/>
  <c r="AA311" i="23" s="1"/>
  <c r="W312" i="33"/>
  <c r="Y313" i="33"/>
  <c r="AA313" i="23" s="1"/>
  <c r="W314" i="33"/>
  <c r="Y315" i="33"/>
  <c r="AA315" i="23" s="1"/>
  <c r="W316" i="33"/>
  <c r="Y317" i="33"/>
  <c r="AA317" i="23" s="1"/>
  <c r="W318" i="33"/>
  <c r="Y319" i="33"/>
  <c r="AA319" i="23" s="1"/>
  <c r="W320" i="33"/>
  <c r="Y321" i="33"/>
  <c r="AA321" i="23" s="1"/>
  <c r="W322" i="33"/>
  <c r="Y323" i="33"/>
  <c r="AA323" i="23" s="1"/>
  <c r="W347" i="33"/>
  <c r="Y348" i="33"/>
  <c r="AA348" i="23" s="1"/>
  <c r="W349" i="33"/>
  <c r="Y350" i="33"/>
  <c r="AA350" i="23" s="1"/>
  <c r="W351" i="33"/>
  <c r="Y352" i="33"/>
  <c r="AA352" i="23" s="1"/>
  <c r="W353" i="33"/>
  <c r="Y354" i="33"/>
  <c r="AA354" i="23" s="1"/>
  <c r="W355" i="33"/>
  <c r="Y356" i="33"/>
  <c r="AA356" i="23" s="1"/>
  <c r="W357" i="33"/>
  <c r="Y358" i="33"/>
  <c r="AA358" i="23" s="1"/>
  <c r="W359" i="33"/>
  <c r="Y360" i="33"/>
  <c r="AA360" i="23" s="1"/>
  <c r="W361" i="33"/>
  <c r="Y362" i="33"/>
  <c r="AA362" i="23" s="1"/>
  <c r="W363" i="33"/>
  <c r="Y364" i="33"/>
  <c r="AA364" i="23" s="1"/>
  <c r="W365" i="33"/>
  <c r="Y366" i="33"/>
  <c r="AA366" i="23" s="1"/>
  <c r="W390" i="33"/>
  <c r="U410" i="33"/>
  <c r="U496" i="33"/>
  <c r="U582" i="33"/>
  <c r="U668" i="33"/>
  <c r="V754" i="33"/>
  <c r="X818" i="33"/>
  <c r="Z818" i="23" s="1"/>
  <c r="V1055" i="33"/>
  <c r="W195" i="33"/>
  <c r="W238" i="33"/>
  <c r="W281" i="33"/>
  <c r="W324" i="33"/>
  <c r="W367" i="33"/>
  <c r="V410" i="33"/>
  <c r="U431" i="33"/>
  <c r="W431" i="33" s="1"/>
  <c r="V453" i="33"/>
  <c r="U517" i="33"/>
  <c r="W517" i="33" s="1"/>
  <c r="V539" i="33"/>
  <c r="U603" i="33"/>
  <c r="W603" i="33" s="1"/>
  <c r="V625" i="33"/>
  <c r="U689" i="33"/>
  <c r="W689" i="33" s="1"/>
  <c r="V711" i="33"/>
  <c r="U797" i="33"/>
  <c r="Y392" i="33"/>
  <c r="AA392" i="23" s="1"/>
  <c r="W392" i="33"/>
  <c r="Y396" i="33"/>
  <c r="AA396" i="23" s="1"/>
  <c r="W396" i="33"/>
  <c r="Y400" i="33"/>
  <c r="AA400" i="23" s="1"/>
  <c r="W400" i="33"/>
  <c r="Y404" i="33"/>
  <c r="AA404" i="23" s="1"/>
  <c r="W404" i="33"/>
  <c r="Y408" i="33"/>
  <c r="AA408" i="23" s="1"/>
  <c r="W408" i="33"/>
  <c r="Y433" i="33"/>
  <c r="AA433" i="23" s="1"/>
  <c r="W433" i="33"/>
  <c r="Y437" i="33"/>
  <c r="AA437" i="23" s="1"/>
  <c r="W437" i="33"/>
  <c r="Y441" i="33"/>
  <c r="AA441" i="23" s="1"/>
  <c r="W441" i="33"/>
  <c r="Y445" i="33"/>
  <c r="AA445" i="23" s="1"/>
  <c r="W445" i="33"/>
  <c r="Y449" i="33"/>
  <c r="AA449" i="23" s="1"/>
  <c r="W449" i="33"/>
  <c r="Y478" i="33"/>
  <c r="AA478" i="23" s="1"/>
  <c r="W478" i="33"/>
  <c r="Y482" i="33"/>
  <c r="AA482" i="23" s="1"/>
  <c r="W482" i="33"/>
  <c r="Y486" i="33"/>
  <c r="AA486" i="23" s="1"/>
  <c r="W486" i="33"/>
  <c r="Y490" i="33"/>
  <c r="AA490" i="23" s="1"/>
  <c r="W490" i="33"/>
  <c r="Y494" i="33"/>
  <c r="AA494" i="23" s="1"/>
  <c r="W494" i="33"/>
  <c r="Y519" i="33"/>
  <c r="AA519" i="23" s="1"/>
  <c r="W519" i="33"/>
  <c r="Y523" i="33"/>
  <c r="AA523" i="23" s="1"/>
  <c r="W523" i="33"/>
  <c r="Y527" i="33"/>
  <c r="AA527" i="23" s="1"/>
  <c r="W527" i="33"/>
  <c r="Y531" i="33"/>
  <c r="AA531" i="23" s="1"/>
  <c r="W531" i="33"/>
  <c r="Y535" i="33"/>
  <c r="AA535" i="23" s="1"/>
  <c r="W535" i="33"/>
  <c r="Y564" i="33"/>
  <c r="AA564" i="23" s="1"/>
  <c r="W564" i="33"/>
  <c r="Y568" i="33"/>
  <c r="AA568" i="23" s="1"/>
  <c r="W568" i="33"/>
  <c r="Y572" i="33"/>
  <c r="AA572" i="23" s="1"/>
  <c r="W572" i="33"/>
  <c r="Y576" i="33"/>
  <c r="AA576" i="23" s="1"/>
  <c r="W576" i="33"/>
  <c r="Y580" i="33"/>
  <c r="AA580" i="23" s="1"/>
  <c r="W580" i="33"/>
  <c r="Y605" i="33"/>
  <c r="AA605" i="23" s="1"/>
  <c r="W605" i="33"/>
  <c r="Y609" i="33"/>
  <c r="AA609" i="23" s="1"/>
  <c r="W609" i="33"/>
  <c r="Y613" i="33"/>
  <c r="AA613" i="23" s="1"/>
  <c r="W613" i="33"/>
  <c r="Y617" i="33"/>
  <c r="AA617" i="23" s="1"/>
  <c r="W617" i="33"/>
  <c r="Y621" i="33"/>
  <c r="AA621" i="23" s="1"/>
  <c r="W621" i="33"/>
  <c r="Y650" i="33"/>
  <c r="AA650" i="23" s="1"/>
  <c r="W650" i="33"/>
  <c r="Y654" i="33"/>
  <c r="AA654" i="23" s="1"/>
  <c r="W654" i="33"/>
  <c r="Y658" i="33"/>
  <c r="AA658" i="23" s="1"/>
  <c r="W658" i="33"/>
  <c r="Y662" i="33"/>
  <c r="AA662" i="23" s="1"/>
  <c r="W662" i="33"/>
  <c r="Y666" i="33"/>
  <c r="AA666" i="23" s="1"/>
  <c r="W666" i="33"/>
  <c r="Y691" i="33"/>
  <c r="AA691" i="23" s="1"/>
  <c r="W691" i="33"/>
  <c r="Y695" i="33"/>
  <c r="AA695" i="23" s="1"/>
  <c r="W695" i="33"/>
  <c r="Y699" i="33"/>
  <c r="AA699" i="23" s="1"/>
  <c r="W699" i="33"/>
  <c r="Y703" i="33"/>
  <c r="AA703" i="23" s="1"/>
  <c r="W703" i="33"/>
  <c r="Y707" i="33"/>
  <c r="AA707" i="23" s="1"/>
  <c r="X707" i="33"/>
  <c r="Z707" i="23" s="1"/>
  <c r="W710" i="33"/>
  <c r="Y710" i="33"/>
  <c r="AA710" i="23" s="1"/>
  <c r="W713" i="33"/>
  <c r="Y713" i="33"/>
  <c r="AA713" i="23" s="1"/>
  <c r="W717" i="33"/>
  <c r="Y717" i="33"/>
  <c r="AA717" i="23" s="1"/>
  <c r="W721" i="33"/>
  <c r="Y721" i="33"/>
  <c r="AA721" i="23" s="1"/>
  <c r="Y736" i="33"/>
  <c r="AA736" i="23" s="1"/>
  <c r="U754" i="33"/>
  <c r="X736" i="33"/>
  <c r="W739" i="33"/>
  <c r="X739" i="33"/>
  <c r="Z739" i="23" s="1"/>
  <c r="Y739" i="33"/>
  <c r="AA739" i="23" s="1"/>
  <c r="Y748" i="33"/>
  <c r="AA748" i="23" s="1"/>
  <c r="X748" i="33"/>
  <c r="Z748" i="23" s="1"/>
  <c r="Y752" i="33"/>
  <c r="AA752" i="23" s="1"/>
  <c r="X752" i="33"/>
  <c r="Z752" i="23" s="1"/>
  <c r="W792" i="33"/>
  <c r="X792" i="33"/>
  <c r="Z792" i="23" s="1"/>
  <c r="W840" i="33"/>
  <c r="V862" i="33"/>
  <c r="W909" i="33"/>
  <c r="X909" i="33"/>
  <c r="Z909" i="23" s="1"/>
  <c r="W917" i="33"/>
  <c r="X917" i="33"/>
  <c r="Z917" i="23" s="1"/>
  <c r="W921" i="33"/>
  <c r="X921" i="33"/>
  <c r="Z921" i="23" s="1"/>
  <c r="W928" i="33"/>
  <c r="Y928" i="33"/>
  <c r="AA928" i="23" s="1"/>
  <c r="W932" i="33"/>
  <c r="Y932" i="33"/>
  <c r="AA932" i="23" s="1"/>
  <c r="W936" i="33"/>
  <c r="Y936" i="33"/>
  <c r="AA936" i="23" s="1"/>
  <c r="W940" i="33"/>
  <c r="Y940" i="33"/>
  <c r="AA940" i="23" s="1"/>
  <c r="W944" i="33"/>
  <c r="Y944" i="33"/>
  <c r="AA944" i="23" s="1"/>
  <c r="W956" i="33"/>
  <c r="X956" i="33"/>
  <c r="Z956" i="23" s="1"/>
  <c r="Y994" i="33"/>
  <c r="X994" i="33"/>
  <c r="Z994" i="23" s="1"/>
  <c r="Y998" i="33"/>
  <c r="AA998" i="23" s="1"/>
  <c r="X998" i="33"/>
  <c r="Z998" i="23" s="1"/>
  <c r="X1027" i="33"/>
  <c r="Z1027" i="23" s="1"/>
  <c r="Y1027" i="33"/>
  <c r="AA1027" i="23" s="1"/>
  <c r="W1150" i="33"/>
  <c r="X1150" i="33"/>
  <c r="Z1150" i="23" s="1"/>
  <c r="Y1150" i="33"/>
  <c r="AA1150" i="23" s="1"/>
  <c r="W1156" i="33"/>
  <c r="X1156" i="33"/>
  <c r="Z1156" i="23" s="1"/>
  <c r="Y1156" i="33"/>
  <c r="AA1156" i="23" s="1"/>
  <c r="X1172" i="33"/>
  <c r="Z1172" i="23" s="1"/>
  <c r="Y1172" i="33"/>
  <c r="AA1172" i="23" s="1"/>
  <c r="W1172" i="33"/>
  <c r="W393" i="33"/>
  <c r="Y393" i="33"/>
  <c r="AA393" i="23" s="1"/>
  <c r="W397" i="33"/>
  <c r="Y397" i="33"/>
  <c r="AA397" i="23" s="1"/>
  <c r="W401" i="33"/>
  <c r="Y401" i="33"/>
  <c r="AA401" i="23" s="1"/>
  <c r="W405" i="33"/>
  <c r="Y405" i="33"/>
  <c r="AA405" i="23" s="1"/>
  <c r="W409" i="33"/>
  <c r="Y409" i="33"/>
  <c r="AA409" i="23" s="1"/>
  <c r="W434" i="33"/>
  <c r="Y434" i="33"/>
  <c r="AA434" i="23" s="1"/>
  <c r="W438" i="33"/>
  <c r="Y438" i="33"/>
  <c r="AA438" i="23" s="1"/>
  <c r="W442" i="33"/>
  <c r="Y442" i="33"/>
  <c r="AA442" i="23" s="1"/>
  <c r="W446" i="33"/>
  <c r="Y446" i="33"/>
  <c r="AA446" i="23" s="1"/>
  <c r="W450" i="33"/>
  <c r="Y450" i="33"/>
  <c r="AA450" i="23" s="1"/>
  <c r="W479" i="33"/>
  <c r="Y479" i="33"/>
  <c r="AA479" i="23" s="1"/>
  <c r="W483" i="33"/>
  <c r="Y483" i="33"/>
  <c r="AA483" i="23" s="1"/>
  <c r="W487" i="33"/>
  <c r="Y487" i="33"/>
  <c r="AA487" i="23" s="1"/>
  <c r="W491" i="33"/>
  <c r="Y491" i="33"/>
  <c r="AA491" i="23" s="1"/>
  <c r="W495" i="33"/>
  <c r="Y495" i="33"/>
  <c r="AA495" i="23" s="1"/>
  <c r="W520" i="33"/>
  <c r="Y520" i="33"/>
  <c r="AA520" i="23" s="1"/>
  <c r="W524" i="33"/>
  <c r="Y524" i="33"/>
  <c r="AA524" i="23" s="1"/>
  <c r="W528" i="33"/>
  <c r="Y528" i="33"/>
  <c r="AA528" i="23" s="1"/>
  <c r="W532" i="33"/>
  <c r="Y532" i="33"/>
  <c r="AA532" i="23" s="1"/>
  <c r="W536" i="33"/>
  <c r="Y536" i="33"/>
  <c r="AA536" i="23" s="1"/>
  <c r="W565" i="33"/>
  <c r="Y565" i="33"/>
  <c r="AA565" i="23" s="1"/>
  <c r="W569" i="33"/>
  <c r="Y569" i="33"/>
  <c r="AA569" i="23" s="1"/>
  <c r="W573" i="33"/>
  <c r="Y573" i="33"/>
  <c r="AA573" i="23" s="1"/>
  <c r="W577" i="33"/>
  <c r="Y577" i="33"/>
  <c r="AA577" i="23" s="1"/>
  <c r="W581" i="33"/>
  <c r="Y581" i="33"/>
  <c r="AA581" i="23" s="1"/>
  <c r="W606" i="33"/>
  <c r="Y606" i="33"/>
  <c r="AA606" i="23" s="1"/>
  <c r="W610" i="33"/>
  <c r="Y610" i="33"/>
  <c r="AA610" i="23" s="1"/>
  <c r="W614" i="33"/>
  <c r="Y614" i="33"/>
  <c r="AA614" i="23" s="1"/>
  <c r="W618" i="33"/>
  <c r="Y618" i="33"/>
  <c r="AA618" i="23" s="1"/>
  <c r="W622" i="33"/>
  <c r="Y622" i="33"/>
  <c r="AA622" i="23" s="1"/>
  <c r="W651" i="33"/>
  <c r="Y651" i="33"/>
  <c r="AA651" i="23" s="1"/>
  <c r="W655" i="33"/>
  <c r="Y655" i="33"/>
  <c r="AA655" i="23" s="1"/>
  <c r="W659" i="33"/>
  <c r="Y659" i="33"/>
  <c r="AA659" i="23" s="1"/>
  <c r="W663" i="33"/>
  <c r="Y663" i="33"/>
  <c r="AA663" i="23" s="1"/>
  <c r="W667" i="33"/>
  <c r="Y667" i="33"/>
  <c r="AA667" i="23" s="1"/>
  <c r="W692" i="33"/>
  <c r="Y692" i="33"/>
  <c r="AA692" i="23" s="1"/>
  <c r="W696" i="33"/>
  <c r="Y696" i="33"/>
  <c r="AA696" i="23" s="1"/>
  <c r="W700" i="33"/>
  <c r="Y700" i="33"/>
  <c r="AA700" i="23" s="1"/>
  <c r="W704" i="33"/>
  <c r="Y704" i="33"/>
  <c r="AA704" i="23" s="1"/>
  <c r="W708" i="33"/>
  <c r="X708" i="33"/>
  <c r="Z708" i="23" s="1"/>
  <c r="X714" i="33"/>
  <c r="Z714" i="23" s="1"/>
  <c r="Y714" i="33"/>
  <c r="AA714" i="23" s="1"/>
  <c r="X718" i="33"/>
  <c r="Z718" i="23" s="1"/>
  <c r="Y718" i="33"/>
  <c r="AA718" i="23" s="1"/>
  <c r="X722" i="33"/>
  <c r="Z722" i="23" s="1"/>
  <c r="Y722" i="33"/>
  <c r="AA722" i="23" s="1"/>
  <c r="W737" i="33"/>
  <c r="X737" i="33"/>
  <c r="Z737" i="23" s="1"/>
  <c r="W753" i="33"/>
  <c r="X753" i="33"/>
  <c r="Z753" i="23" s="1"/>
  <c r="W758" i="33"/>
  <c r="Y758" i="33"/>
  <c r="AA758" i="23" s="1"/>
  <c r="W762" i="33"/>
  <c r="Y762" i="33"/>
  <c r="AA762" i="23" s="1"/>
  <c r="W766" i="33"/>
  <c r="Y766" i="33"/>
  <c r="AA766" i="23" s="1"/>
  <c r="W770" i="33"/>
  <c r="Y770" i="33"/>
  <c r="AA770" i="23" s="1"/>
  <c r="W774" i="33"/>
  <c r="Y774" i="33"/>
  <c r="AA774" i="23" s="1"/>
  <c r="Y781" i="33"/>
  <c r="AA781" i="23" s="1"/>
  <c r="W781" i="33"/>
  <c r="Y826" i="33"/>
  <c r="AA826" i="23" s="1"/>
  <c r="X826" i="33"/>
  <c r="Z826" i="23" s="1"/>
  <c r="Y834" i="33"/>
  <c r="AA834" i="23" s="1"/>
  <c r="X834" i="33"/>
  <c r="Z834" i="23" s="1"/>
  <c r="W842" i="33"/>
  <c r="Y842" i="33"/>
  <c r="AA842" i="23" s="1"/>
  <c r="W846" i="33"/>
  <c r="Y846" i="33"/>
  <c r="AA846" i="23" s="1"/>
  <c r="W850" i="33"/>
  <c r="Y850" i="33"/>
  <c r="AA850" i="23" s="1"/>
  <c r="W854" i="33"/>
  <c r="Y854" i="33"/>
  <c r="AA854" i="23" s="1"/>
  <c r="W858" i="33"/>
  <c r="Y858" i="33"/>
  <c r="AA858" i="23" s="1"/>
  <c r="W882" i="33"/>
  <c r="X882" i="33"/>
  <c r="Z882" i="23" s="1"/>
  <c r="W887" i="33"/>
  <c r="Y887" i="33"/>
  <c r="AA887" i="23" s="1"/>
  <c r="W891" i="33"/>
  <c r="Y891" i="33"/>
  <c r="AA891" i="23" s="1"/>
  <c r="W895" i="33"/>
  <c r="Y895" i="33"/>
  <c r="AA895" i="23" s="1"/>
  <c r="W899" i="33"/>
  <c r="Y899" i="33"/>
  <c r="AA899" i="23" s="1"/>
  <c r="W903" i="33"/>
  <c r="Y903" i="33"/>
  <c r="AA903" i="23" s="1"/>
  <c r="W952" i="33"/>
  <c r="X952" i="33"/>
  <c r="Z952" i="23" s="1"/>
  <c r="W960" i="33"/>
  <c r="X960" i="33"/>
  <c r="Z960" i="23" s="1"/>
  <c r="W964" i="33"/>
  <c r="X964" i="33"/>
  <c r="Z964" i="23" s="1"/>
  <c r="X976" i="33"/>
  <c r="Z976" i="23" s="1"/>
  <c r="Y976" i="33"/>
  <c r="AA976" i="23" s="1"/>
  <c r="W979" i="33"/>
  <c r="X979" i="33"/>
  <c r="Z979" i="23" s="1"/>
  <c r="W1016" i="33"/>
  <c r="Y1016" i="33"/>
  <c r="AA1016" i="23" s="1"/>
  <c r="W1018" i="33"/>
  <c r="X1018" i="33"/>
  <c r="Z1018" i="23" s="1"/>
  <c r="X1044" i="33"/>
  <c r="Z1044" i="23" s="1"/>
  <c r="Y1044" i="33"/>
  <c r="AA1044" i="23" s="1"/>
  <c r="W1044" i="33"/>
  <c r="X1052" i="33"/>
  <c r="Z1052" i="23" s="1"/>
  <c r="Y1052" i="33"/>
  <c r="AA1052" i="23" s="1"/>
  <c r="W1052" i="33"/>
  <c r="W1078" i="33"/>
  <c r="Y1078" i="33"/>
  <c r="AA1078" i="23" s="1"/>
  <c r="U1098" i="33"/>
  <c r="W1098" i="33" s="1"/>
  <c r="W1082" i="33"/>
  <c r="X1082" i="33"/>
  <c r="Z1082" i="23" s="1"/>
  <c r="Y1082" i="33"/>
  <c r="AA1082" i="23" s="1"/>
  <c r="W1127" i="33"/>
  <c r="Y1127" i="33"/>
  <c r="AA1127" i="23" s="1"/>
  <c r="W1129" i="33"/>
  <c r="X1129" i="33"/>
  <c r="Z1129" i="23" s="1"/>
  <c r="W1131" i="33"/>
  <c r="X1131" i="33"/>
  <c r="Z1131" i="23" s="1"/>
  <c r="Y1131" i="33"/>
  <c r="AA1131" i="23" s="1"/>
  <c r="W1135" i="33"/>
  <c r="Y1135" i="33"/>
  <c r="AA1135" i="23" s="1"/>
  <c r="W1137" i="33"/>
  <c r="X1137" i="33"/>
  <c r="Z1137" i="23" s="1"/>
  <c r="W1139" i="33"/>
  <c r="X1139" i="33"/>
  <c r="Z1139" i="23" s="1"/>
  <c r="Y1139" i="33"/>
  <c r="AA1139" i="23" s="1"/>
  <c r="W1222" i="33"/>
  <c r="Y1222" i="33"/>
  <c r="AA1222" i="23" s="1"/>
  <c r="X1222" i="33"/>
  <c r="Z1222" i="23" s="1"/>
  <c r="W1224" i="33"/>
  <c r="X1224" i="33"/>
  <c r="Z1224" i="23" s="1"/>
  <c r="W1230" i="33"/>
  <c r="X1230" i="33"/>
  <c r="Z1230" i="23" s="1"/>
  <c r="Y1230" i="33"/>
  <c r="AA1230" i="23" s="1"/>
  <c r="X1254" i="33"/>
  <c r="Z1254" i="23" s="1"/>
  <c r="Y1254" i="33"/>
  <c r="AA1254" i="23" s="1"/>
  <c r="W1254" i="33"/>
  <c r="X1256" i="33"/>
  <c r="Z1256" i="23" s="1"/>
  <c r="Y1256" i="33"/>
  <c r="AA1256" i="23" s="1"/>
  <c r="W1256" i="33"/>
  <c r="Y142" i="33"/>
  <c r="AA142" i="23" s="1"/>
  <c r="Y144" i="33"/>
  <c r="AA144" i="23" s="1"/>
  <c r="Y146" i="33"/>
  <c r="AA146" i="23" s="1"/>
  <c r="Y148" i="33"/>
  <c r="AA148" i="23" s="1"/>
  <c r="Y150" i="33"/>
  <c r="AA150" i="23" s="1"/>
  <c r="Y175" i="33"/>
  <c r="AA175" i="23" s="1"/>
  <c r="Y177" i="33"/>
  <c r="AA177" i="23" s="1"/>
  <c r="Y179" i="33"/>
  <c r="AA179" i="23" s="1"/>
  <c r="Y181" i="33"/>
  <c r="AA181" i="23" s="1"/>
  <c r="Y183" i="33"/>
  <c r="AA183" i="23" s="1"/>
  <c r="Y185" i="33"/>
  <c r="AA185" i="23" s="1"/>
  <c r="Y187" i="33"/>
  <c r="AA187" i="23" s="1"/>
  <c r="Y189" i="33"/>
  <c r="AA189" i="23" s="1"/>
  <c r="Y191" i="33"/>
  <c r="AA191" i="23" s="1"/>
  <c r="Y193" i="33"/>
  <c r="AA193" i="23" s="1"/>
  <c r="Y218" i="33"/>
  <c r="AA218" i="23" s="1"/>
  <c r="Y220" i="33"/>
  <c r="AA220" i="23" s="1"/>
  <c r="Y222" i="33"/>
  <c r="AA222" i="23" s="1"/>
  <c r="Y224" i="33"/>
  <c r="AA224" i="23" s="1"/>
  <c r="Y226" i="33"/>
  <c r="AA226" i="23" s="1"/>
  <c r="Y228" i="33"/>
  <c r="AA228" i="23" s="1"/>
  <c r="Y230" i="33"/>
  <c r="AA230" i="23" s="1"/>
  <c r="Y232" i="33"/>
  <c r="AA232" i="23" s="1"/>
  <c r="Y234" i="33"/>
  <c r="AA234" i="23" s="1"/>
  <c r="Y236" i="33"/>
  <c r="AA236" i="23" s="1"/>
  <c r="Y261" i="33"/>
  <c r="AA261" i="23" s="1"/>
  <c r="Y263" i="33"/>
  <c r="AA263" i="23" s="1"/>
  <c r="Y265" i="33"/>
  <c r="AA265" i="23" s="1"/>
  <c r="Y267" i="33"/>
  <c r="AA267" i="23" s="1"/>
  <c r="Y269" i="33"/>
  <c r="AA269" i="23" s="1"/>
  <c r="Y271" i="33"/>
  <c r="AA271" i="23" s="1"/>
  <c r="Y273" i="33"/>
  <c r="AA273" i="23" s="1"/>
  <c r="Y275" i="33"/>
  <c r="AA275" i="23" s="1"/>
  <c r="Y277" i="33"/>
  <c r="AA277" i="23" s="1"/>
  <c r="Y279" i="33"/>
  <c r="AA279" i="23" s="1"/>
  <c r="Y304" i="33"/>
  <c r="AA304" i="23" s="1"/>
  <c r="Y306" i="33"/>
  <c r="AA306" i="23" s="1"/>
  <c r="Y308" i="33"/>
  <c r="AA308" i="23" s="1"/>
  <c r="Y310" i="33"/>
  <c r="AA310" i="23" s="1"/>
  <c r="Y312" i="33"/>
  <c r="AA312" i="23" s="1"/>
  <c r="Y314" i="33"/>
  <c r="AA314" i="23" s="1"/>
  <c r="Y316" i="33"/>
  <c r="AA316" i="23" s="1"/>
  <c r="Y318" i="33"/>
  <c r="AA318" i="23" s="1"/>
  <c r="Y320" i="33"/>
  <c r="AA320" i="23" s="1"/>
  <c r="Y322" i="33"/>
  <c r="AA322" i="23" s="1"/>
  <c r="Y347" i="33"/>
  <c r="AA347" i="23" s="1"/>
  <c r="Y349" i="33"/>
  <c r="AA349" i="23" s="1"/>
  <c r="Y351" i="33"/>
  <c r="AA351" i="23" s="1"/>
  <c r="Y353" i="33"/>
  <c r="AA353" i="23" s="1"/>
  <c r="Y355" i="33"/>
  <c r="AA355" i="23" s="1"/>
  <c r="Y357" i="33"/>
  <c r="AA357" i="23" s="1"/>
  <c r="Y359" i="33"/>
  <c r="AA359" i="23" s="1"/>
  <c r="Y361" i="33"/>
  <c r="AA361" i="23" s="1"/>
  <c r="Y363" i="33"/>
  <c r="AA363" i="23" s="1"/>
  <c r="Y365" i="33"/>
  <c r="AA365" i="23" s="1"/>
  <c r="Y390" i="33"/>
  <c r="U453" i="33"/>
  <c r="U539" i="33"/>
  <c r="U625" i="33"/>
  <c r="X175" i="33"/>
  <c r="X218" i="33"/>
  <c r="X261" i="33"/>
  <c r="X304" i="33"/>
  <c r="X347" i="33"/>
  <c r="X391" i="33"/>
  <c r="X395" i="33"/>
  <c r="Z395" i="23" s="1"/>
  <c r="X399" i="33"/>
  <c r="Z399" i="23" s="1"/>
  <c r="X403" i="33"/>
  <c r="Z403" i="23" s="1"/>
  <c r="X407" i="33"/>
  <c r="Z407" i="23" s="1"/>
  <c r="W411" i="33"/>
  <c r="W412" i="33"/>
  <c r="W413" i="33"/>
  <c r="W414" i="33"/>
  <c r="W415" i="33"/>
  <c r="W416" i="33"/>
  <c r="W417" i="33"/>
  <c r="W418" i="33"/>
  <c r="W419" i="33"/>
  <c r="W420" i="33"/>
  <c r="W421" i="33"/>
  <c r="W422" i="33"/>
  <c r="W423" i="33"/>
  <c r="W424" i="33"/>
  <c r="W425" i="33"/>
  <c r="W426" i="33"/>
  <c r="W427" i="33"/>
  <c r="W428" i="33"/>
  <c r="W429" i="33"/>
  <c r="W430" i="33"/>
  <c r="X436" i="33"/>
  <c r="X440" i="33"/>
  <c r="Z440" i="23" s="1"/>
  <c r="X444" i="33"/>
  <c r="Z444" i="23" s="1"/>
  <c r="X448" i="33"/>
  <c r="Z448" i="23" s="1"/>
  <c r="X452" i="33"/>
  <c r="Z452" i="23" s="1"/>
  <c r="U474" i="33"/>
  <c r="W474" i="33" s="1"/>
  <c r="V496" i="33"/>
  <c r="X477" i="33"/>
  <c r="Z477" i="23" s="1"/>
  <c r="X481" i="33"/>
  <c r="Z481" i="23" s="1"/>
  <c r="X485" i="33"/>
  <c r="X489" i="33"/>
  <c r="Z489" i="23" s="1"/>
  <c r="X493" i="33"/>
  <c r="Z493" i="23" s="1"/>
  <c r="W497" i="33"/>
  <c r="W498" i="33"/>
  <c r="W499" i="33"/>
  <c r="W500" i="33"/>
  <c r="W501" i="33"/>
  <c r="W502" i="33"/>
  <c r="W503" i="33"/>
  <c r="W504" i="33"/>
  <c r="W505" i="33"/>
  <c r="W506" i="33"/>
  <c r="W507" i="33"/>
  <c r="W508" i="33"/>
  <c r="W509" i="33"/>
  <c r="W510" i="33"/>
  <c r="W511" i="33"/>
  <c r="W512" i="33"/>
  <c r="W513" i="33"/>
  <c r="W514" i="33"/>
  <c r="W515" i="33"/>
  <c r="W516" i="33"/>
  <c r="X522" i="33"/>
  <c r="Z522" i="23" s="1"/>
  <c r="X526" i="33"/>
  <c r="X530" i="33"/>
  <c r="Z530" i="23" s="1"/>
  <c r="X534" i="33"/>
  <c r="Z534" i="23" s="1"/>
  <c r="X538" i="33"/>
  <c r="Z538" i="23" s="1"/>
  <c r="U560" i="33"/>
  <c r="W560" i="33" s="1"/>
  <c r="V582" i="33"/>
  <c r="X563" i="33"/>
  <c r="X567" i="33"/>
  <c r="Z567" i="23" s="1"/>
  <c r="X571" i="33"/>
  <c r="Z571" i="23" s="1"/>
  <c r="X575" i="33"/>
  <c r="Z575" i="23" s="1"/>
  <c r="X579" i="33"/>
  <c r="Z579" i="23" s="1"/>
  <c r="W583" i="33"/>
  <c r="W584" i="33"/>
  <c r="W585" i="33"/>
  <c r="W586" i="33"/>
  <c r="W587" i="33"/>
  <c r="W588" i="33"/>
  <c r="W589" i="33"/>
  <c r="W590" i="33"/>
  <c r="W591" i="33"/>
  <c r="W592" i="33"/>
  <c r="W593" i="33"/>
  <c r="W594" i="33"/>
  <c r="W595" i="33"/>
  <c r="W596" i="33"/>
  <c r="W597" i="33"/>
  <c r="W598" i="33"/>
  <c r="W599" i="33"/>
  <c r="W600" i="33"/>
  <c r="W601" i="33"/>
  <c r="W602" i="33"/>
  <c r="X608" i="33"/>
  <c r="X612" i="33"/>
  <c r="Z612" i="23" s="1"/>
  <c r="X616" i="33"/>
  <c r="Z616" i="23" s="1"/>
  <c r="X620" i="33"/>
  <c r="Z620" i="23" s="1"/>
  <c r="X624" i="33"/>
  <c r="Z624" i="23" s="1"/>
  <c r="U646" i="33"/>
  <c r="W646" i="33" s="1"/>
  <c r="V668" i="33"/>
  <c r="X649" i="33"/>
  <c r="Z649" i="23" s="1"/>
  <c r="X653" i="33"/>
  <c r="Z653" i="23" s="1"/>
  <c r="X657" i="33"/>
  <c r="X661" i="33"/>
  <c r="Z661" i="23" s="1"/>
  <c r="X665" i="33"/>
  <c r="Z665" i="23" s="1"/>
  <c r="W669" i="33"/>
  <c r="W670" i="33"/>
  <c r="W671" i="33"/>
  <c r="W672" i="33"/>
  <c r="W673" i="33"/>
  <c r="W674" i="33"/>
  <c r="W675" i="33"/>
  <c r="W676" i="33"/>
  <c r="W677" i="33"/>
  <c r="W678" i="33"/>
  <c r="W679" i="33"/>
  <c r="W680" i="33"/>
  <c r="W681" i="33"/>
  <c r="W682" i="33"/>
  <c r="W683" i="33"/>
  <c r="W684" i="33"/>
  <c r="W685" i="33"/>
  <c r="W686" i="33"/>
  <c r="W687" i="33"/>
  <c r="W688" i="33"/>
  <c r="X694" i="33"/>
  <c r="Z694" i="23" s="1"/>
  <c r="X698" i="33"/>
  <c r="X702" i="33"/>
  <c r="Z702" i="23" s="1"/>
  <c r="X706" i="33"/>
  <c r="Z706" i="23" s="1"/>
  <c r="U711" i="33"/>
  <c r="U733" i="33" s="1"/>
  <c r="W712" i="33"/>
  <c r="W716" i="33"/>
  <c r="W720" i="33"/>
  <c r="W732" i="33"/>
  <c r="Y745" i="33"/>
  <c r="AA745" i="23" s="1"/>
  <c r="V775" i="33"/>
  <c r="X756" i="33"/>
  <c r="X760" i="33"/>
  <c r="Z760" i="23" s="1"/>
  <c r="X764" i="33"/>
  <c r="Z764" i="23" s="1"/>
  <c r="X768" i="33"/>
  <c r="Z768" i="23" s="1"/>
  <c r="X772" i="33"/>
  <c r="Z772" i="23" s="1"/>
  <c r="Y784" i="33"/>
  <c r="AA784" i="23" s="1"/>
  <c r="Y823" i="33"/>
  <c r="AA823" i="23" s="1"/>
  <c r="Y831" i="33"/>
  <c r="AA831" i="23" s="1"/>
  <c r="Y839" i="33"/>
  <c r="AA839" i="23" s="1"/>
  <c r="X844" i="33"/>
  <c r="X848" i="33"/>
  <c r="Z848" i="23" s="1"/>
  <c r="X852" i="33"/>
  <c r="Z852" i="23" s="1"/>
  <c r="X856" i="33"/>
  <c r="Z856" i="23" s="1"/>
  <c r="X860" i="33"/>
  <c r="Z860" i="23" s="1"/>
  <c r="Y866" i="33"/>
  <c r="AA866" i="23" s="1"/>
  <c r="Y874" i="33"/>
  <c r="AA874" i="23" s="1"/>
  <c r="Y878" i="33"/>
  <c r="AA878" i="23" s="1"/>
  <c r="X885" i="33"/>
  <c r="X889" i="33"/>
  <c r="Z889" i="23" s="1"/>
  <c r="X893" i="33"/>
  <c r="Z893" i="23" s="1"/>
  <c r="X897" i="33"/>
  <c r="Z897" i="23" s="1"/>
  <c r="X901" i="33"/>
  <c r="Z901" i="23" s="1"/>
  <c r="Y913" i="33"/>
  <c r="AA913" i="23" s="1"/>
  <c r="Y968" i="33"/>
  <c r="AA968" i="23" s="1"/>
  <c r="X973" i="33"/>
  <c r="Z973" i="23" s="1"/>
  <c r="Y975" i="33"/>
  <c r="AA975" i="23" s="1"/>
  <c r="W980" i="33"/>
  <c r="W1006" i="33"/>
  <c r="V1033" i="33"/>
  <c r="W1019" i="33"/>
  <c r="X1041" i="33"/>
  <c r="Z1041" i="23" s="1"/>
  <c r="Y1043" i="33"/>
  <c r="AA1043" i="23" s="1"/>
  <c r="Y1253" i="33"/>
  <c r="AA1253" i="23" s="1"/>
  <c r="W725" i="33"/>
  <c r="Y725" i="33"/>
  <c r="AA725" i="23" s="1"/>
  <c r="W729" i="33"/>
  <c r="Y729" i="33"/>
  <c r="AA729" i="23" s="1"/>
  <c r="Y738" i="33"/>
  <c r="AA738" i="23" s="1"/>
  <c r="W738" i="33"/>
  <c r="W741" i="33"/>
  <c r="X741" i="33"/>
  <c r="Z741" i="23" s="1"/>
  <c r="Y746" i="33"/>
  <c r="AA746" i="23" s="1"/>
  <c r="W746" i="33"/>
  <c r="W749" i="33"/>
  <c r="X749" i="33"/>
  <c r="Z749" i="23" s="1"/>
  <c r="W782" i="33"/>
  <c r="X782" i="33"/>
  <c r="Z782" i="23" s="1"/>
  <c r="Y782" i="33"/>
  <c r="W790" i="33"/>
  <c r="X790" i="33"/>
  <c r="Z790" i="23" s="1"/>
  <c r="Y790" i="33"/>
  <c r="AA790" i="23" s="1"/>
  <c r="W801" i="33"/>
  <c r="Y801" i="33"/>
  <c r="AA801" i="23" s="1"/>
  <c r="W805" i="33"/>
  <c r="Y805" i="33"/>
  <c r="AA805" i="23" s="1"/>
  <c r="W809" i="33"/>
  <c r="Y809" i="33"/>
  <c r="AA809" i="23" s="1"/>
  <c r="W813" i="33"/>
  <c r="Y813" i="33"/>
  <c r="AA813" i="23" s="1"/>
  <c r="W817" i="33"/>
  <c r="Y817" i="33"/>
  <c r="AA817" i="23" s="1"/>
  <c r="Y869" i="33"/>
  <c r="AA869" i="23" s="1"/>
  <c r="X869" i="33"/>
  <c r="Z869" i="23" s="1"/>
  <c r="Y873" i="33"/>
  <c r="AA873" i="23" s="1"/>
  <c r="X873" i="33"/>
  <c r="Z873" i="23" s="1"/>
  <c r="Y912" i="33"/>
  <c r="AA912" i="23" s="1"/>
  <c r="X912" i="33"/>
  <c r="Z912" i="23" s="1"/>
  <c r="Y916" i="33"/>
  <c r="AA916" i="23" s="1"/>
  <c r="X916" i="33"/>
  <c r="Z916" i="23" s="1"/>
  <c r="Y955" i="33"/>
  <c r="AA955" i="23" s="1"/>
  <c r="X955" i="33"/>
  <c r="Z955" i="23" s="1"/>
  <c r="Y959" i="33"/>
  <c r="AA959" i="23" s="1"/>
  <c r="X959" i="33"/>
  <c r="Z959" i="23" s="1"/>
  <c r="X972" i="33"/>
  <c r="Z972" i="23" s="1"/>
  <c r="Y972" i="33"/>
  <c r="AA972" i="23" s="1"/>
  <c r="W977" i="33"/>
  <c r="Y977" i="33"/>
  <c r="AA977" i="23" s="1"/>
  <c r="X984" i="33"/>
  <c r="Z984" i="23" s="1"/>
  <c r="Y984" i="33"/>
  <c r="AA984" i="23" s="1"/>
  <c r="W987" i="33"/>
  <c r="X987" i="33"/>
  <c r="Z987" i="23" s="1"/>
  <c r="W995" i="33"/>
  <c r="X995" i="33"/>
  <c r="Z995" i="23" s="1"/>
  <c r="W999" i="33"/>
  <c r="X999" i="33"/>
  <c r="Z999" i="23" s="1"/>
  <c r="W1011" i="33"/>
  <c r="X1011" i="33"/>
  <c r="Z1011" i="23" s="1"/>
  <c r="W1014" i="33"/>
  <c r="X1014" i="33"/>
  <c r="Z1014" i="23" s="1"/>
  <c r="X1023" i="33"/>
  <c r="Z1023" i="23" s="1"/>
  <c r="Y1023" i="33"/>
  <c r="AA1023" i="23" s="1"/>
  <c r="W1028" i="33"/>
  <c r="Y1028" i="33"/>
  <c r="AA1028" i="23" s="1"/>
  <c r="W1030" i="33"/>
  <c r="X1030" i="33"/>
  <c r="Z1030" i="23" s="1"/>
  <c r="W1065" i="33"/>
  <c r="X1065" i="33"/>
  <c r="Z1065" i="23" s="1"/>
  <c r="Y1065" i="33"/>
  <c r="AA1065" i="23" s="1"/>
  <c r="W1067" i="33"/>
  <c r="X1067" i="33"/>
  <c r="Z1067" i="23" s="1"/>
  <c r="Y1067" i="33"/>
  <c r="AA1067" i="23" s="1"/>
  <c r="X1089" i="33"/>
  <c r="Z1089" i="23" s="1"/>
  <c r="Y1089" i="33"/>
  <c r="AA1089" i="23" s="1"/>
  <c r="W1089" i="33"/>
  <c r="W1094" i="33"/>
  <c r="Y1094" i="33"/>
  <c r="AA1094" i="23" s="1"/>
  <c r="Y1113" i="33"/>
  <c r="AA1113" i="23" s="1"/>
  <c r="W1113" i="33"/>
  <c r="X1113" i="33"/>
  <c r="Z1113" i="23" s="1"/>
  <c r="X1122" i="33"/>
  <c r="Z1122" i="23" s="1"/>
  <c r="Y1122" i="33"/>
  <c r="W1122" i="33"/>
  <c r="U1162" i="33"/>
  <c r="Y1142" i="33"/>
  <c r="AA1142" i="23" s="1"/>
  <c r="W1142" i="33"/>
  <c r="X1182" i="33"/>
  <c r="Z1182" i="23" s="1"/>
  <c r="Y1182" i="33"/>
  <c r="AA1182" i="23" s="1"/>
  <c r="W1182" i="33"/>
  <c r="W1208" i="33"/>
  <c r="X1208" i="33"/>
  <c r="Z1208" i="23" s="1"/>
  <c r="W1267" i="33"/>
  <c r="Y1267" i="33"/>
  <c r="AA1267" i="23" s="1"/>
  <c r="X1267" i="33"/>
  <c r="Z1267" i="23" s="1"/>
  <c r="W1269" i="33"/>
  <c r="X1269" i="33"/>
  <c r="Z1269" i="23" s="1"/>
  <c r="X1307" i="33"/>
  <c r="Z1307" i="23" s="1"/>
  <c r="Y1307" i="33"/>
  <c r="AA1307" i="23" s="1"/>
  <c r="W1307" i="33"/>
  <c r="Y1321" i="33"/>
  <c r="AA1321" i="23" s="1"/>
  <c r="W1321" i="33"/>
  <c r="X1321" i="33"/>
  <c r="Z1321" i="23" s="1"/>
  <c r="Y1327" i="33"/>
  <c r="AA1327" i="23" s="1"/>
  <c r="W1327" i="33"/>
  <c r="X1327" i="33"/>
  <c r="Z1327" i="23" s="1"/>
  <c r="Y1329" i="33"/>
  <c r="AA1329" i="23" s="1"/>
  <c r="W1329" i="33"/>
  <c r="X1329" i="33"/>
  <c r="Z1329" i="23" s="1"/>
  <c r="W709" i="33"/>
  <c r="V797" i="33"/>
  <c r="W779" i="33"/>
  <c r="W787" i="33"/>
  <c r="W795" i="33"/>
  <c r="V883" i="33"/>
  <c r="V926" i="33"/>
  <c r="X947" i="33"/>
  <c r="Z947" i="23" s="1"/>
  <c r="V969" i="33"/>
  <c r="W727" i="33"/>
  <c r="Y727" i="33"/>
  <c r="AA727" i="23" s="1"/>
  <c r="W731" i="33"/>
  <c r="Y731" i="33"/>
  <c r="AA731" i="23" s="1"/>
  <c r="W780" i="33"/>
  <c r="X780" i="33"/>
  <c r="Z780" i="23" s="1"/>
  <c r="Y783" i="33"/>
  <c r="AA783" i="23" s="1"/>
  <c r="X783" i="33"/>
  <c r="Z783" i="23" s="1"/>
  <c r="W788" i="33"/>
  <c r="X788" i="33"/>
  <c r="Z788" i="23" s="1"/>
  <c r="Y791" i="33"/>
  <c r="AA791" i="23" s="1"/>
  <c r="X791" i="33"/>
  <c r="Z791" i="23" s="1"/>
  <c r="W796" i="33"/>
  <c r="X796" i="33"/>
  <c r="Z796" i="23" s="1"/>
  <c r="W799" i="33"/>
  <c r="Y799" i="33"/>
  <c r="AA799" i="23" s="1"/>
  <c r="W803" i="33"/>
  <c r="Y803" i="33"/>
  <c r="AA803" i="23" s="1"/>
  <c r="W807" i="33"/>
  <c r="Y807" i="33"/>
  <c r="AA807" i="23" s="1"/>
  <c r="W811" i="33"/>
  <c r="Y811" i="33"/>
  <c r="AA811" i="23" s="1"/>
  <c r="W815" i="33"/>
  <c r="Y815" i="33"/>
  <c r="AA815" i="23" s="1"/>
  <c r="Y824" i="33"/>
  <c r="AA824" i="23" s="1"/>
  <c r="W824" i="33"/>
  <c r="W827" i="33"/>
  <c r="X827" i="33"/>
  <c r="Z827" i="23" s="1"/>
  <c r="Y832" i="33"/>
  <c r="AA832" i="23" s="1"/>
  <c r="W832" i="33"/>
  <c r="W835" i="33"/>
  <c r="X835" i="33"/>
  <c r="Z835" i="23" s="1"/>
  <c r="Y865" i="33"/>
  <c r="U883" i="33"/>
  <c r="X865" i="33"/>
  <c r="Z865" i="23" s="1"/>
  <c r="Y877" i="33"/>
  <c r="AA877" i="23" s="1"/>
  <c r="X877" i="33"/>
  <c r="Z877" i="23" s="1"/>
  <c r="Y881" i="33"/>
  <c r="AA881" i="23" s="1"/>
  <c r="X881" i="33"/>
  <c r="Z881" i="23" s="1"/>
  <c r="Y908" i="33"/>
  <c r="AA908" i="23" s="1"/>
  <c r="U926" i="33"/>
  <c r="X908" i="33"/>
  <c r="Z908" i="23" s="1"/>
  <c r="Y920" i="33"/>
  <c r="X920" i="33"/>
  <c r="Z920" i="23" s="1"/>
  <c r="Y924" i="33"/>
  <c r="AA924" i="23" s="1"/>
  <c r="X924" i="33"/>
  <c r="Z924" i="23" s="1"/>
  <c r="Y951" i="33"/>
  <c r="X951" i="33"/>
  <c r="Z951" i="23" s="1"/>
  <c r="Y963" i="33"/>
  <c r="AA963" i="23" s="1"/>
  <c r="X963" i="33"/>
  <c r="Z963" i="23" s="1"/>
  <c r="Y967" i="33"/>
  <c r="AA967" i="23" s="1"/>
  <c r="X967" i="33"/>
  <c r="Z967" i="23" s="1"/>
  <c r="W971" i="33"/>
  <c r="X971" i="33"/>
  <c r="Z971" i="23" s="1"/>
  <c r="W981" i="33"/>
  <c r="Y981" i="33"/>
  <c r="AA981" i="23" s="1"/>
  <c r="W983" i="33"/>
  <c r="X983" i="33"/>
  <c r="Z983" i="23" s="1"/>
  <c r="X988" i="33"/>
  <c r="Z988" i="23" s="1"/>
  <c r="Y988" i="33"/>
  <c r="AA988" i="23" s="1"/>
  <c r="W1003" i="33"/>
  <c r="X1003" i="33"/>
  <c r="Z1003" i="23" s="1"/>
  <c r="W1007" i="33"/>
  <c r="X1007" i="33"/>
  <c r="Z1007" i="23" s="1"/>
  <c r="X1015" i="33"/>
  <c r="Z1015" i="23" s="1"/>
  <c r="Y1015" i="33"/>
  <c r="AA1015" i="23" s="1"/>
  <c r="W1020" i="33"/>
  <c r="Y1020" i="33"/>
  <c r="AA1020" i="23" s="1"/>
  <c r="W1022" i="33"/>
  <c r="X1022" i="33"/>
  <c r="Z1022" i="23" s="1"/>
  <c r="X1031" i="33"/>
  <c r="Z1031" i="23" s="1"/>
  <c r="Y1031" i="33"/>
  <c r="AA1031" i="23" s="1"/>
  <c r="W1039" i="33"/>
  <c r="X1039" i="33"/>
  <c r="Z1039" i="23" s="1"/>
  <c r="U1076" i="33"/>
  <c r="Y1056" i="33"/>
  <c r="AA1056" i="23" s="1"/>
  <c r="W1056" i="33"/>
  <c r="Y1066" i="33"/>
  <c r="AA1066" i="23" s="1"/>
  <c r="W1066" i="33"/>
  <c r="X1066" i="33"/>
  <c r="Z1066" i="23" s="1"/>
  <c r="Y1072" i="33"/>
  <c r="AA1072" i="23" s="1"/>
  <c r="W1072" i="33"/>
  <c r="W1090" i="33"/>
  <c r="X1090" i="33"/>
  <c r="Z1090" i="23" s="1"/>
  <c r="Y1090" i="33"/>
  <c r="AA1090" i="23" s="1"/>
  <c r="X1097" i="33"/>
  <c r="Z1097" i="23" s="1"/>
  <c r="Y1097" i="33"/>
  <c r="AA1097" i="23" s="1"/>
  <c r="W1097" i="33"/>
  <c r="W1112" i="33"/>
  <c r="X1112" i="33"/>
  <c r="Z1112" i="23" s="1"/>
  <c r="Y1112" i="33"/>
  <c r="AA1112" i="23" s="1"/>
  <c r="W1114" i="33"/>
  <c r="X1114" i="33"/>
  <c r="Z1114" i="23" s="1"/>
  <c r="Y1114" i="33"/>
  <c r="AA1114" i="23" s="1"/>
  <c r="W1121" i="33"/>
  <c r="U1141" i="33"/>
  <c r="X1121" i="33"/>
  <c r="Z1121" i="23" s="1"/>
  <c r="W1123" i="33"/>
  <c r="X1123" i="33"/>
  <c r="Z1123" i="23" s="1"/>
  <c r="Y1123" i="33"/>
  <c r="AA1123" i="23" s="1"/>
  <c r="W1181" i="33"/>
  <c r="X1181" i="33"/>
  <c r="Z1181" i="23" s="1"/>
  <c r="W1187" i="33"/>
  <c r="X1187" i="33"/>
  <c r="Z1187" i="23" s="1"/>
  <c r="Y1187" i="33"/>
  <c r="AA1187" i="23" s="1"/>
  <c r="W1193" i="33"/>
  <c r="X1193" i="33"/>
  <c r="Z1193" i="23" s="1"/>
  <c r="Y1193" i="33"/>
  <c r="AA1193" i="23" s="1"/>
  <c r="X1209" i="33"/>
  <c r="Z1209" i="23" s="1"/>
  <c r="Y1209" i="33"/>
  <c r="AA1209" i="23" s="1"/>
  <c r="W1209" i="33"/>
  <c r="X1211" i="33"/>
  <c r="Z1211" i="23" s="1"/>
  <c r="Y1211" i="33"/>
  <c r="AA1211" i="23" s="1"/>
  <c r="W1211" i="33"/>
  <c r="W1263" i="33"/>
  <c r="X1263" i="33"/>
  <c r="Z1263" i="23" s="1"/>
  <c r="Y1263" i="33"/>
  <c r="AA1263" i="23" s="1"/>
  <c r="W1275" i="33"/>
  <c r="X1275" i="33"/>
  <c r="Z1275" i="23" s="1"/>
  <c r="Y1275" i="33"/>
  <c r="AA1275" i="23" s="1"/>
  <c r="W1304" i="33"/>
  <c r="Y1304" i="33"/>
  <c r="AA1304" i="23" s="1"/>
  <c r="X1304" i="33"/>
  <c r="Z1304" i="23" s="1"/>
  <c r="W1308" i="33"/>
  <c r="X1308" i="33"/>
  <c r="Z1308" i="23" s="1"/>
  <c r="Y1308" i="33"/>
  <c r="AA1308" i="23" s="1"/>
  <c r="W1314" i="33"/>
  <c r="X1314" i="33"/>
  <c r="Z1314" i="23" s="1"/>
  <c r="U1334" i="33"/>
  <c r="Y1314" i="33"/>
  <c r="AA1314" i="23" s="1"/>
  <c r="Y754" i="33"/>
  <c r="AA754" i="23" s="1"/>
  <c r="W735" i="33"/>
  <c r="X735" i="33"/>
  <c r="Z735" i="23" s="1"/>
  <c r="W743" i="33"/>
  <c r="X743" i="33"/>
  <c r="Z743" i="23" s="1"/>
  <c r="W751" i="33"/>
  <c r="X751" i="33"/>
  <c r="Z751" i="23" s="1"/>
  <c r="W778" i="33"/>
  <c r="X778" i="33"/>
  <c r="W786" i="33"/>
  <c r="X786" i="33"/>
  <c r="Z786" i="23" s="1"/>
  <c r="W794" i="33"/>
  <c r="X794" i="33"/>
  <c r="Z794" i="23" s="1"/>
  <c r="W821" i="33"/>
  <c r="X821" i="33"/>
  <c r="W829" i="33"/>
  <c r="X829" i="33"/>
  <c r="Z829" i="23" s="1"/>
  <c r="W837" i="33"/>
  <c r="X837" i="33"/>
  <c r="Z837" i="23" s="1"/>
  <c r="W864" i="33"/>
  <c r="X864" i="33"/>
  <c r="Z864" i="23" s="1"/>
  <c r="W872" i="33"/>
  <c r="X872" i="33"/>
  <c r="Z872" i="23" s="1"/>
  <c r="W880" i="33"/>
  <c r="X880" i="33"/>
  <c r="Z880" i="23" s="1"/>
  <c r="W907" i="33"/>
  <c r="X907" i="33"/>
  <c r="Z907" i="23" s="1"/>
  <c r="W915" i="33"/>
  <c r="X915" i="33"/>
  <c r="Z915" i="23" s="1"/>
  <c r="W923" i="33"/>
  <c r="X923" i="33"/>
  <c r="Z923" i="23" s="1"/>
  <c r="W950" i="33"/>
  <c r="X950" i="33"/>
  <c r="Z950" i="23" s="1"/>
  <c r="W958" i="33"/>
  <c r="X958" i="33"/>
  <c r="Z958" i="23" s="1"/>
  <c r="W966" i="33"/>
  <c r="X966" i="33"/>
  <c r="Z966" i="23" s="1"/>
  <c r="X970" i="33"/>
  <c r="U990" i="33"/>
  <c r="W990" i="33" s="1"/>
  <c r="Y970" i="33"/>
  <c r="AA970" i="23" s="1"/>
  <c r="X978" i="33"/>
  <c r="Z978" i="23" s="1"/>
  <c r="Y978" i="33"/>
  <c r="AA978" i="23" s="1"/>
  <c r="X986" i="33"/>
  <c r="Z986" i="23" s="1"/>
  <c r="Y986" i="33"/>
  <c r="AA986" i="23" s="1"/>
  <c r="W997" i="33"/>
  <c r="X997" i="33"/>
  <c r="Z997" i="23" s="1"/>
  <c r="W1005" i="33"/>
  <c r="X1005" i="33"/>
  <c r="Z1005" i="23" s="1"/>
  <c r="X1017" i="33"/>
  <c r="Z1017" i="23" s="1"/>
  <c r="Y1017" i="33"/>
  <c r="AA1017" i="23" s="1"/>
  <c r="X1025" i="33"/>
  <c r="Z1025" i="23" s="1"/>
  <c r="Y1025" i="33"/>
  <c r="AA1025" i="23" s="1"/>
  <c r="W1037" i="33"/>
  <c r="X1037" i="33"/>
  <c r="Y1037" i="33"/>
  <c r="AA1037" i="23" s="1"/>
  <c r="Y1040" i="33"/>
  <c r="AA1040" i="23" s="1"/>
  <c r="W1040" i="33"/>
  <c r="W1047" i="33"/>
  <c r="Y1047" i="33"/>
  <c r="AA1047" i="23" s="1"/>
  <c r="X1050" i="33"/>
  <c r="Z1050" i="23" s="1"/>
  <c r="Y1050" i="33"/>
  <c r="AA1050" i="23" s="1"/>
  <c r="W1050" i="33"/>
  <c r="Y1058" i="33"/>
  <c r="AA1058" i="23" s="1"/>
  <c r="W1058" i="33"/>
  <c r="X1058" i="33"/>
  <c r="Z1058" i="23" s="1"/>
  <c r="Y1064" i="33"/>
  <c r="AA1064" i="23" s="1"/>
  <c r="W1064" i="33"/>
  <c r="W1073" i="33"/>
  <c r="X1073" i="33"/>
  <c r="Z1073" i="23" s="1"/>
  <c r="Y1073" i="33"/>
  <c r="AA1073" i="23" s="1"/>
  <c r="W1075" i="33"/>
  <c r="X1075" i="33"/>
  <c r="Z1075" i="23" s="1"/>
  <c r="Y1075" i="33"/>
  <c r="AA1075" i="23" s="1"/>
  <c r="W1084" i="33"/>
  <c r="X1084" i="33"/>
  <c r="Z1084" i="23" s="1"/>
  <c r="Y1084" i="33"/>
  <c r="AA1084" i="23" s="1"/>
  <c r="X1091" i="33"/>
  <c r="Z1091" i="23" s="1"/>
  <c r="Y1091" i="33"/>
  <c r="AA1091" i="23" s="1"/>
  <c r="W1091" i="33"/>
  <c r="W1104" i="33"/>
  <c r="X1104" i="33"/>
  <c r="Z1104" i="23" s="1"/>
  <c r="Y1104" i="33"/>
  <c r="AA1104" i="23" s="1"/>
  <c r="W1106" i="33"/>
  <c r="X1106" i="33"/>
  <c r="Z1106" i="23" s="1"/>
  <c r="Y1106" i="33"/>
  <c r="AA1106" i="23" s="1"/>
  <c r="W1133" i="33"/>
  <c r="Y1133" i="33"/>
  <c r="AA1133" i="23" s="1"/>
  <c r="X1136" i="33"/>
  <c r="Z1136" i="23" s="1"/>
  <c r="Y1136" i="33"/>
  <c r="AA1136" i="23" s="1"/>
  <c r="W1136" i="33"/>
  <c r="W1148" i="33"/>
  <c r="X1148" i="33"/>
  <c r="Z1148" i="23" s="1"/>
  <c r="Y1148" i="33"/>
  <c r="AA1148" i="23" s="1"/>
  <c r="W1165" i="33"/>
  <c r="X1165" i="33"/>
  <c r="Z1165" i="23" s="1"/>
  <c r="W1195" i="33"/>
  <c r="X1195" i="33"/>
  <c r="Z1195" i="23" s="1"/>
  <c r="Y1195" i="33"/>
  <c r="AA1195" i="23" s="1"/>
  <c r="W1220" i="33"/>
  <c r="X1220" i="33"/>
  <c r="Z1220" i="23" s="1"/>
  <c r="Y1220" i="33"/>
  <c r="AA1220" i="23" s="1"/>
  <c r="Y1239" i="33"/>
  <c r="AA1239" i="23" s="1"/>
  <c r="W1239" i="33"/>
  <c r="X1239" i="33"/>
  <c r="Z1239" i="23" s="1"/>
  <c r="Y1245" i="33"/>
  <c r="AA1245" i="23" s="1"/>
  <c r="W1245" i="33"/>
  <c r="X1245" i="33"/>
  <c r="Z1245" i="23" s="1"/>
  <c r="Y1247" i="33"/>
  <c r="AA1247" i="23" s="1"/>
  <c r="W1247" i="33"/>
  <c r="X1247" i="33"/>
  <c r="Z1247" i="23" s="1"/>
  <c r="W1265" i="33"/>
  <c r="X1265" i="33"/>
  <c r="Z1265" i="23" s="1"/>
  <c r="Y1265" i="33"/>
  <c r="AA1265" i="23" s="1"/>
  <c r="W1277" i="33"/>
  <c r="X1277" i="33"/>
  <c r="Z1277" i="23" s="1"/>
  <c r="Y1277" i="33"/>
  <c r="AA1277" i="23" s="1"/>
  <c r="X1301" i="33"/>
  <c r="Z1301" i="23" s="1"/>
  <c r="Y1301" i="33"/>
  <c r="AA1301" i="23" s="1"/>
  <c r="W1301" i="33"/>
  <c r="W1310" i="33"/>
  <c r="X1310" i="33"/>
  <c r="Z1310" i="23" s="1"/>
  <c r="Y1310" i="33"/>
  <c r="AA1310" i="23" s="1"/>
  <c r="N776" i="33"/>
  <c r="N819" i="33"/>
  <c r="N862" i="33"/>
  <c r="W867" i="33"/>
  <c r="W875" i="33"/>
  <c r="N905" i="33"/>
  <c r="W910" i="33"/>
  <c r="W918" i="33"/>
  <c r="N948" i="33"/>
  <c r="W953" i="33"/>
  <c r="W961" i="33"/>
  <c r="N991" i="33"/>
  <c r="W992" i="33"/>
  <c r="W1000" i="33"/>
  <c r="W1008" i="33"/>
  <c r="U1012" i="33"/>
  <c r="X1080" i="33"/>
  <c r="Z1080" i="23" s="1"/>
  <c r="X1096" i="33"/>
  <c r="Z1096" i="23" s="1"/>
  <c r="U1248" i="33"/>
  <c r="W1248" i="33" s="1"/>
  <c r="W868" i="33"/>
  <c r="X868" i="33"/>
  <c r="Z868" i="23" s="1"/>
  <c r="W876" i="33"/>
  <c r="X876" i="33"/>
  <c r="Z876" i="23" s="1"/>
  <c r="W911" i="33"/>
  <c r="X911" i="33"/>
  <c r="Z911" i="23" s="1"/>
  <c r="W919" i="33"/>
  <c r="X919" i="33"/>
  <c r="Z919" i="23" s="1"/>
  <c r="W954" i="33"/>
  <c r="X954" i="33"/>
  <c r="Z954" i="23" s="1"/>
  <c r="W962" i="33"/>
  <c r="X962" i="33"/>
  <c r="Z962" i="23" s="1"/>
  <c r="X974" i="33"/>
  <c r="Z974" i="23" s="1"/>
  <c r="Y974" i="33"/>
  <c r="AA974" i="23" s="1"/>
  <c r="X982" i="33"/>
  <c r="Z982" i="23" s="1"/>
  <c r="Y982" i="33"/>
  <c r="AA982" i="23" s="1"/>
  <c r="W993" i="33"/>
  <c r="X993" i="33"/>
  <c r="W1001" i="33"/>
  <c r="X1001" i="33"/>
  <c r="Z1001" i="23" s="1"/>
  <c r="W1009" i="33"/>
  <c r="X1009" i="33"/>
  <c r="Z1009" i="23" s="1"/>
  <c r="X1013" i="33"/>
  <c r="Z1013" i="23" s="1"/>
  <c r="U1033" i="33"/>
  <c r="Y1013" i="33"/>
  <c r="AA1013" i="23" s="1"/>
  <c r="X1021" i="33"/>
  <c r="Z1021" i="23" s="1"/>
  <c r="Y1021" i="33"/>
  <c r="AA1021" i="23" s="1"/>
  <c r="X1029" i="33"/>
  <c r="Z1029" i="23" s="1"/>
  <c r="Y1029" i="33"/>
  <c r="AA1029" i="23" s="1"/>
  <c r="W1035" i="33"/>
  <c r="U1055" i="33"/>
  <c r="Y1035" i="33"/>
  <c r="AA1035" i="23" s="1"/>
  <c r="Y1038" i="33"/>
  <c r="AA1038" i="23" s="1"/>
  <c r="W1038" i="33"/>
  <c r="X1038" i="33"/>
  <c r="Z1038" i="23" s="1"/>
  <c r="X1042" i="33"/>
  <c r="Z1042" i="23" s="1"/>
  <c r="Y1042" i="33"/>
  <c r="AA1042" i="23" s="1"/>
  <c r="W1042" i="33"/>
  <c r="W1057" i="33"/>
  <c r="X1057" i="33"/>
  <c r="Y1057" i="33"/>
  <c r="AA1057" i="23" s="1"/>
  <c r="W1059" i="33"/>
  <c r="X1059" i="33"/>
  <c r="Z1059" i="23" s="1"/>
  <c r="Y1059" i="33"/>
  <c r="AA1059" i="23" s="1"/>
  <c r="Y1074" i="33"/>
  <c r="AA1074" i="23" s="1"/>
  <c r="W1074" i="33"/>
  <c r="X1074" i="33"/>
  <c r="Z1074" i="23" s="1"/>
  <c r="X1083" i="33"/>
  <c r="Y1083" i="33"/>
  <c r="AA1083" i="23" s="1"/>
  <c r="W1083" i="33"/>
  <c r="W1092" i="33"/>
  <c r="X1092" i="33"/>
  <c r="Z1092" i="23" s="1"/>
  <c r="Y1092" i="33"/>
  <c r="AA1092" i="23" s="1"/>
  <c r="Y1105" i="33"/>
  <c r="AA1105" i="23" s="1"/>
  <c r="W1105" i="33"/>
  <c r="X1105" i="33"/>
  <c r="Z1105" i="23" s="1"/>
  <c r="Y1111" i="33"/>
  <c r="AA1111" i="23" s="1"/>
  <c r="W1111" i="33"/>
  <c r="W1125" i="33"/>
  <c r="Y1125" i="33"/>
  <c r="AA1125" i="23" s="1"/>
  <c r="X1128" i="33"/>
  <c r="Z1128" i="23" s="1"/>
  <c r="Y1128" i="33"/>
  <c r="AA1128" i="23" s="1"/>
  <c r="W1128" i="33"/>
  <c r="Y1147" i="33"/>
  <c r="AA1147" i="23" s="1"/>
  <c r="W1147" i="33"/>
  <c r="X1147" i="33"/>
  <c r="Z1147" i="23" s="1"/>
  <c r="W1158" i="33"/>
  <c r="X1158" i="33"/>
  <c r="Z1158" i="23" s="1"/>
  <c r="Y1158" i="33"/>
  <c r="AA1158" i="23" s="1"/>
  <c r="X1166" i="33"/>
  <c r="Z1166" i="23" s="1"/>
  <c r="Y1166" i="33"/>
  <c r="AA1166" i="23" s="1"/>
  <c r="W1166" i="33"/>
  <c r="W1175" i="33"/>
  <c r="X1175" i="33"/>
  <c r="Z1175" i="23" s="1"/>
  <c r="Y1175" i="33"/>
  <c r="AA1175" i="23" s="1"/>
  <c r="W1179" i="33"/>
  <c r="X1179" i="33"/>
  <c r="Z1179" i="23" s="1"/>
  <c r="Y1179" i="33"/>
  <c r="AA1179" i="23" s="1"/>
  <c r="W1185" i="33"/>
  <c r="X1185" i="33"/>
  <c r="Z1185" i="23" s="1"/>
  <c r="U1205" i="33"/>
  <c r="Y1185" i="33"/>
  <c r="AA1185" i="23" s="1"/>
  <c r="Y1202" i="33"/>
  <c r="AA1202" i="23" s="1"/>
  <c r="W1202" i="33"/>
  <c r="X1202" i="33"/>
  <c r="Z1202" i="23" s="1"/>
  <c r="W1232" i="33"/>
  <c r="X1232" i="33"/>
  <c r="Z1232" i="23" s="1"/>
  <c r="Y1232" i="33"/>
  <c r="AA1232" i="23" s="1"/>
  <c r="Y1284" i="33"/>
  <c r="AA1284" i="23" s="1"/>
  <c r="W1284" i="33"/>
  <c r="X1284" i="33"/>
  <c r="Z1284" i="23" s="1"/>
  <c r="Y1290" i="33"/>
  <c r="AA1290" i="23" s="1"/>
  <c r="W1290" i="33"/>
  <c r="X1290" i="33"/>
  <c r="Z1290" i="23" s="1"/>
  <c r="W1300" i="33"/>
  <c r="X1300" i="33"/>
  <c r="Z1300" i="23" s="1"/>
  <c r="U969" i="33"/>
  <c r="W1017" i="33"/>
  <c r="W1025" i="33"/>
  <c r="V1141" i="33"/>
  <c r="W1205" i="33"/>
  <c r="U1291" i="33"/>
  <c r="X1046" i="33"/>
  <c r="Z1046" i="23" s="1"/>
  <c r="Y1046" i="33"/>
  <c r="AA1046" i="23" s="1"/>
  <c r="X1054" i="33"/>
  <c r="Z1054" i="23" s="1"/>
  <c r="Y1054" i="33"/>
  <c r="AA1054" i="23" s="1"/>
  <c r="W1061" i="33"/>
  <c r="X1061" i="33"/>
  <c r="Z1061" i="23" s="1"/>
  <c r="W1069" i="33"/>
  <c r="X1069" i="33"/>
  <c r="Z1069" i="23" s="1"/>
  <c r="X1085" i="33"/>
  <c r="Z1085" i="23" s="1"/>
  <c r="Y1085" i="33"/>
  <c r="AA1085" i="23" s="1"/>
  <c r="X1093" i="33"/>
  <c r="Z1093" i="23" s="1"/>
  <c r="Y1093" i="33"/>
  <c r="AA1093" i="23" s="1"/>
  <c r="U1119" i="33"/>
  <c r="W1119" i="33" s="1"/>
  <c r="Y1099" i="33"/>
  <c r="W1100" i="33"/>
  <c r="X1100" i="33"/>
  <c r="W1108" i="33"/>
  <c r="X1108" i="33"/>
  <c r="Z1108" i="23" s="1"/>
  <c r="W1116" i="33"/>
  <c r="X1116" i="33"/>
  <c r="Z1116" i="23" s="1"/>
  <c r="X1124" i="33"/>
  <c r="Z1124" i="23" s="1"/>
  <c r="Y1124" i="33"/>
  <c r="AA1124" i="23" s="1"/>
  <c r="X1132" i="33"/>
  <c r="Z1132" i="23" s="1"/>
  <c r="Y1132" i="33"/>
  <c r="AA1132" i="23" s="1"/>
  <c r="X1140" i="33"/>
  <c r="Z1140" i="23" s="1"/>
  <c r="Y1140" i="33"/>
  <c r="AA1140" i="23" s="1"/>
  <c r="Y1157" i="33"/>
  <c r="AA1157" i="23" s="1"/>
  <c r="W1157" i="33"/>
  <c r="X1157" i="33"/>
  <c r="Z1157" i="23" s="1"/>
  <c r="U1184" i="33"/>
  <c r="X1164" i="33"/>
  <c r="Z1164" i="23" s="1"/>
  <c r="Y1164" i="33"/>
  <c r="AA1164" i="23" s="1"/>
  <c r="W1164" i="33"/>
  <c r="W1177" i="33"/>
  <c r="Y1177" i="33"/>
  <c r="AA1177" i="23" s="1"/>
  <c r="X1180" i="33"/>
  <c r="Z1180" i="23" s="1"/>
  <c r="Y1180" i="33"/>
  <c r="AA1180" i="23" s="1"/>
  <c r="W1180" i="33"/>
  <c r="Y1194" i="33"/>
  <c r="AA1194" i="23" s="1"/>
  <c r="W1194" i="33"/>
  <c r="X1194" i="33"/>
  <c r="Z1194" i="23" s="1"/>
  <c r="Y1200" i="33"/>
  <c r="AA1200" i="23" s="1"/>
  <c r="W1200" i="33"/>
  <c r="W1210" i="33"/>
  <c r="X1210" i="33"/>
  <c r="Z1210" i="23" s="1"/>
  <c r="W1212" i="33"/>
  <c r="X1212" i="33"/>
  <c r="Z1212" i="23" s="1"/>
  <c r="Y1212" i="33"/>
  <c r="AA1212" i="23" s="1"/>
  <c r="X1219" i="33"/>
  <c r="Z1219" i="23" s="1"/>
  <c r="Y1219" i="33"/>
  <c r="AA1219" i="23" s="1"/>
  <c r="W1219" i="33"/>
  <c r="W1226" i="33"/>
  <c r="X1226" i="33"/>
  <c r="Z1226" i="23" s="1"/>
  <c r="Y1231" i="33"/>
  <c r="AA1231" i="23" s="1"/>
  <c r="W1231" i="33"/>
  <c r="X1231" i="33"/>
  <c r="Z1231" i="23" s="1"/>
  <c r="Y1237" i="33"/>
  <c r="AA1237" i="23" s="1"/>
  <c r="W1237" i="33"/>
  <c r="W1246" i="33"/>
  <c r="X1246" i="33"/>
  <c r="Z1246" i="23" s="1"/>
  <c r="Y1246" i="33"/>
  <c r="AA1246" i="23" s="1"/>
  <c r="W1255" i="33"/>
  <c r="X1255" i="33"/>
  <c r="Z1255" i="23" s="1"/>
  <c r="W1257" i="33"/>
  <c r="X1257" i="33"/>
  <c r="Z1257" i="23" s="1"/>
  <c r="Y1257" i="33"/>
  <c r="AA1257" i="23" s="1"/>
  <c r="X1264" i="33"/>
  <c r="Z1264" i="23" s="1"/>
  <c r="Y1264" i="33"/>
  <c r="AA1264" i="23" s="1"/>
  <c r="W1264" i="33"/>
  <c r="Y1276" i="33"/>
  <c r="AA1276" i="23" s="1"/>
  <c r="W1276" i="33"/>
  <c r="X1276" i="33"/>
  <c r="Z1276" i="23" s="1"/>
  <c r="Y1282" i="33"/>
  <c r="AA1282" i="23" s="1"/>
  <c r="W1282" i="33"/>
  <c r="W1296" i="33"/>
  <c r="Y1296" i="33"/>
  <c r="AA1296" i="23" s="1"/>
  <c r="X1299" i="33"/>
  <c r="Z1299" i="23" s="1"/>
  <c r="Y1299" i="33"/>
  <c r="AA1299" i="23" s="1"/>
  <c r="W1299" i="33"/>
  <c r="W1312" i="33"/>
  <c r="Y1312" i="33"/>
  <c r="AA1312" i="23" s="1"/>
  <c r="Y1319" i="33"/>
  <c r="AA1319" i="23" s="1"/>
  <c r="W1319" i="33"/>
  <c r="W1328" i="33"/>
  <c r="X1328" i="33"/>
  <c r="Z1328" i="23" s="1"/>
  <c r="Y1328" i="33"/>
  <c r="AA1328" i="23" s="1"/>
  <c r="W1330" i="33"/>
  <c r="X1330" i="33"/>
  <c r="Z1330" i="23" s="1"/>
  <c r="Y1330" i="33"/>
  <c r="AA1330" i="23" s="1"/>
  <c r="Y724" i="33"/>
  <c r="AA724" i="23" s="1"/>
  <c r="Y726" i="33"/>
  <c r="AA726" i="23" s="1"/>
  <c r="Y728" i="33"/>
  <c r="AA728" i="23" s="1"/>
  <c r="Y730" i="33"/>
  <c r="AA730" i="23" s="1"/>
  <c r="Y755" i="33"/>
  <c r="AA755" i="23" s="1"/>
  <c r="Y757" i="33"/>
  <c r="AA757" i="23" s="1"/>
  <c r="Y759" i="33"/>
  <c r="AA759" i="23" s="1"/>
  <c r="Y761" i="33"/>
  <c r="AA761" i="23" s="1"/>
  <c r="Y763" i="33"/>
  <c r="AA763" i="23" s="1"/>
  <c r="Y765" i="33"/>
  <c r="AA765" i="23" s="1"/>
  <c r="Y767" i="33"/>
  <c r="AA767" i="23" s="1"/>
  <c r="Y769" i="33"/>
  <c r="AA769" i="23" s="1"/>
  <c r="Y771" i="33"/>
  <c r="AA771" i="23" s="1"/>
  <c r="Y773" i="33"/>
  <c r="AA773" i="23" s="1"/>
  <c r="U775" i="33"/>
  <c r="Y798" i="33"/>
  <c r="AA798" i="23" s="1"/>
  <c r="Y800" i="33"/>
  <c r="AA800" i="23" s="1"/>
  <c r="Y802" i="33"/>
  <c r="AA802" i="23" s="1"/>
  <c r="Y804" i="33"/>
  <c r="AA804" i="23" s="1"/>
  <c r="Y806" i="33"/>
  <c r="AA806" i="23" s="1"/>
  <c r="Y808" i="33"/>
  <c r="AA808" i="23" s="1"/>
  <c r="Y810" i="33"/>
  <c r="AA810" i="23" s="1"/>
  <c r="Y812" i="33"/>
  <c r="AA812" i="23" s="1"/>
  <c r="Y814" i="33"/>
  <c r="AA814" i="23" s="1"/>
  <c r="Y816" i="33"/>
  <c r="AA816" i="23" s="1"/>
  <c r="U818" i="33"/>
  <c r="W818" i="33" s="1"/>
  <c r="Y841" i="33"/>
  <c r="AA841" i="23" s="1"/>
  <c r="Y843" i="33"/>
  <c r="AA843" i="23" s="1"/>
  <c r="Y845" i="33"/>
  <c r="AA845" i="23" s="1"/>
  <c r="Y847" i="33"/>
  <c r="AA847" i="23" s="1"/>
  <c r="Y849" i="33"/>
  <c r="AA849" i="23" s="1"/>
  <c r="Y851" i="33"/>
  <c r="AA851" i="23" s="1"/>
  <c r="Y853" i="33"/>
  <c r="AA853" i="23" s="1"/>
  <c r="Y855" i="33"/>
  <c r="AA855" i="23" s="1"/>
  <c r="Y857" i="33"/>
  <c r="AA857" i="23" s="1"/>
  <c r="Y859" i="33"/>
  <c r="AA859" i="23" s="1"/>
  <c r="U861" i="33"/>
  <c r="W861" i="33" s="1"/>
  <c r="Y884" i="33"/>
  <c r="AA884" i="23" s="1"/>
  <c r="Y886" i="33"/>
  <c r="AA886" i="23" s="1"/>
  <c r="Y888" i="33"/>
  <c r="AA888" i="23" s="1"/>
  <c r="Y890" i="33"/>
  <c r="AA890" i="23" s="1"/>
  <c r="Y892" i="33"/>
  <c r="AA892" i="23" s="1"/>
  <c r="Y894" i="33"/>
  <c r="AA894" i="23" s="1"/>
  <c r="Y896" i="33"/>
  <c r="AA896" i="23" s="1"/>
  <c r="Y898" i="33"/>
  <c r="AA898" i="23" s="1"/>
  <c r="Y900" i="33"/>
  <c r="AA900" i="23" s="1"/>
  <c r="Y902" i="33"/>
  <c r="AA902" i="23" s="1"/>
  <c r="U904" i="33"/>
  <c r="W904" i="33" s="1"/>
  <c r="Y927" i="33"/>
  <c r="Y929" i="33"/>
  <c r="AA929" i="23" s="1"/>
  <c r="Y931" i="33"/>
  <c r="AA931" i="23" s="1"/>
  <c r="Y933" i="33"/>
  <c r="AA933" i="23" s="1"/>
  <c r="Y935" i="33"/>
  <c r="AA935" i="23" s="1"/>
  <c r="Y937" i="33"/>
  <c r="AA937" i="23" s="1"/>
  <c r="Y939" i="33"/>
  <c r="AA939" i="23" s="1"/>
  <c r="Y941" i="33"/>
  <c r="AA941" i="23" s="1"/>
  <c r="Y943" i="33"/>
  <c r="AA943" i="23" s="1"/>
  <c r="Y945" i="33"/>
  <c r="AA945" i="23" s="1"/>
  <c r="U947" i="33"/>
  <c r="W947" i="33" s="1"/>
  <c r="P1120" i="33"/>
  <c r="V1270" i="33"/>
  <c r="V1313" i="33"/>
  <c r="X1048" i="33"/>
  <c r="Z1048" i="23" s="1"/>
  <c r="Y1048" i="33"/>
  <c r="AA1048" i="23" s="1"/>
  <c r="W1063" i="33"/>
  <c r="X1063" i="33"/>
  <c r="Z1063" i="23" s="1"/>
  <c r="W1071" i="33"/>
  <c r="X1071" i="33"/>
  <c r="Z1071" i="23" s="1"/>
  <c r="X1079" i="33"/>
  <c r="Z1079" i="23" s="1"/>
  <c r="Y1079" i="33"/>
  <c r="AA1079" i="23" s="1"/>
  <c r="X1087" i="33"/>
  <c r="Z1087" i="23" s="1"/>
  <c r="Y1087" i="33"/>
  <c r="AA1087" i="23" s="1"/>
  <c r="X1095" i="33"/>
  <c r="Z1095" i="23" s="1"/>
  <c r="Y1095" i="33"/>
  <c r="AA1095" i="23" s="1"/>
  <c r="W1102" i="33"/>
  <c r="X1102" i="33"/>
  <c r="Z1102" i="23" s="1"/>
  <c r="W1110" i="33"/>
  <c r="X1110" i="33"/>
  <c r="Z1110" i="23" s="1"/>
  <c r="W1118" i="33"/>
  <c r="X1118" i="33"/>
  <c r="Z1118" i="23" s="1"/>
  <c r="X1126" i="33"/>
  <c r="Z1126" i="23" s="1"/>
  <c r="Y1126" i="33"/>
  <c r="AA1126" i="23" s="1"/>
  <c r="X1134" i="33"/>
  <c r="Z1134" i="23" s="1"/>
  <c r="Y1134" i="33"/>
  <c r="AA1134" i="23" s="1"/>
  <c r="Y1149" i="33"/>
  <c r="AA1149" i="23" s="1"/>
  <c r="W1149" i="33"/>
  <c r="X1149" i="33"/>
  <c r="Z1149" i="23" s="1"/>
  <c r="Y1155" i="33"/>
  <c r="AA1155" i="23" s="1"/>
  <c r="W1155" i="33"/>
  <c r="W1167" i="33"/>
  <c r="X1167" i="33"/>
  <c r="Z1167" i="23" s="1"/>
  <c r="Y1167" i="33"/>
  <c r="AA1167" i="23" s="1"/>
  <c r="X1174" i="33"/>
  <c r="Z1174" i="23" s="1"/>
  <c r="Y1174" i="33"/>
  <c r="AA1174" i="23" s="1"/>
  <c r="W1174" i="33"/>
  <c r="W1183" i="33"/>
  <c r="X1183" i="33"/>
  <c r="Z1183" i="23" s="1"/>
  <c r="Y1183" i="33"/>
  <c r="AA1183" i="23" s="1"/>
  <c r="Y1186" i="33"/>
  <c r="AA1186" i="23" s="1"/>
  <c r="W1186" i="33"/>
  <c r="X1186" i="33"/>
  <c r="Z1186" i="23" s="1"/>
  <c r="Y1192" i="33"/>
  <c r="AA1192" i="23" s="1"/>
  <c r="W1192" i="33"/>
  <c r="W1201" i="33"/>
  <c r="X1201" i="33"/>
  <c r="Z1201" i="23" s="1"/>
  <c r="Y1201" i="33"/>
  <c r="AA1201" i="23" s="1"/>
  <c r="W1203" i="33"/>
  <c r="X1203" i="33"/>
  <c r="Z1203" i="23" s="1"/>
  <c r="Y1203" i="33"/>
  <c r="AA1203" i="23" s="1"/>
  <c r="W1214" i="33"/>
  <c r="Y1214" i="33"/>
  <c r="AA1214" i="23" s="1"/>
  <c r="X1217" i="33"/>
  <c r="Z1217" i="23" s="1"/>
  <c r="Y1217" i="33"/>
  <c r="AA1217" i="23" s="1"/>
  <c r="W1217" i="33"/>
  <c r="Y1229" i="33"/>
  <c r="W1229" i="33"/>
  <c r="W1238" i="33"/>
  <c r="X1238" i="33"/>
  <c r="Z1238" i="23" s="1"/>
  <c r="Y1238" i="33"/>
  <c r="AA1238" i="23" s="1"/>
  <c r="W1240" i="33"/>
  <c r="X1240" i="33"/>
  <c r="Z1240" i="23" s="1"/>
  <c r="Y1240" i="33"/>
  <c r="AA1240" i="23" s="1"/>
  <c r="W1259" i="33"/>
  <c r="Y1259" i="33"/>
  <c r="AA1259" i="23" s="1"/>
  <c r="X1262" i="33"/>
  <c r="Z1262" i="23" s="1"/>
  <c r="Y1262" i="33"/>
  <c r="AA1262" i="23" s="1"/>
  <c r="W1262" i="33"/>
  <c r="Y1274" i="33"/>
  <c r="W1274" i="33"/>
  <c r="W1283" i="33"/>
  <c r="X1283" i="33"/>
  <c r="Z1283" i="23" s="1"/>
  <c r="Y1283" i="33"/>
  <c r="AA1283" i="23" s="1"/>
  <c r="W1285" i="33"/>
  <c r="X1285" i="33"/>
  <c r="Z1285" i="23" s="1"/>
  <c r="Y1285" i="33"/>
  <c r="AA1285" i="23" s="1"/>
  <c r="U1313" i="33"/>
  <c r="U1335" i="33" s="1"/>
  <c r="X1293" i="33"/>
  <c r="Z1293" i="23" s="1"/>
  <c r="Y1293" i="33"/>
  <c r="AA1293" i="23" s="1"/>
  <c r="W1293" i="33"/>
  <c r="W1302" i="33"/>
  <c r="X1302" i="33"/>
  <c r="Z1302" i="23" s="1"/>
  <c r="Y1302" i="33"/>
  <c r="AA1302" i="23" s="1"/>
  <c r="X1309" i="33"/>
  <c r="Z1309" i="23" s="1"/>
  <c r="Y1309" i="33"/>
  <c r="AA1309" i="23" s="1"/>
  <c r="W1309" i="33"/>
  <c r="W1320" i="33"/>
  <c r="X1320" i="33"/>
  <c r="Z1320" i="23" s="1"/>
  <c r="Y1320" i="33"/>
  <c r="AA1320" i="23" s="1"/>
  <c r="W1322" i="33"/>
  <c r="X1322" i="33"/>
  <c r="Z1322" i="23" s="1"/>
  <c r="Y1322" i="33"/>
  <c r="AA1322" i="23" s="1"/>
  <c r="V1076" i="33"/>
  <c r="W1076" i="33" s="1"/>
  <c r="V1162" i="33"/>
  <c r="Y1216" i="33"/>
  <c r="AA1216" i="23" s="1"/>
  <c r="I1249" i="33"/>
  <c r="Y1261" i="33"/>
  <c r="AA1261" i="23" s="1"/>
  <c r="V1291" i="33"/>
  <c r="V1334" i="33"/>
  <c r="W1334" i="33" s="1"/>
  <c r="W1144" i="33"/>
  <c r="X1144" i="33"/>
  <c r="W1152" i="33"/>
  <c r="X1152" i="33"/>
  <c r="Z1152" i="23" s="1"/>
  <c r="W1160" i="33"/>
  <c r="X1160" i="33"/>
  <c r="Z1160" i="23" s="1"/>
  <c r="X1168" i="33"/>
  <c r="Z1168" i="23" s="1"/>
  <c r="Y1168" i="33"/>
  <c r="AA1168" i="23" s="1"/>
  <c r="X1176" i="33"/>
  <c r="Z1176" i="23" s="1"/>
  <c r="Y1176" i="33"/>
  <c r="AA1176" i="23" s="1"/>
  <c r="W1189" i="33"/>
  <c r="X1189" i="33"/>
  <c r="Z1189" i="23" s="1"/>
  <c r="W1197" i="33"/>
  <c r="X1197" i="33"/>
  <c r="Z1197" i="23" s="1"/>
  <c r="X1213" i="33"/>
  <c r="Z1213" i="23" s="1"/>
  <c r="Y1213" i="33"/>
  <c r="AA1213" i="23" s="1"/>
  <c r="X1221" i="33"/>
  <c r="Z1221" i="23" s="1"/>
  <c r="Y1221" i="33"/>
  <c r="AA1221" i="23" s="1"/>
  <c r="W1234" i="33"/>
  <c r="X1234" i="33"/>
  <c r="Z1234" i="23" s="1"/>
  <c r="W1242" i="33"/>
  <c r="X1242" i="33"/>
  <c r="Z1242" i="23" s="1"/>
  <c r="U1270" i="33"/>
  <c r="X1250" i="33"/>
  <c r="Z1250" i="23" s="1"/>
  <c r="Y1250" i="33"/>
  <c r="AA1250" i="23" s="1"/>
  <c r="X1258" i="33"/>
  <c r="Z1258" i="23" s="1"/>
  <c r="Y1258" i="33"/>
  <c r="AA1258" i="23" s="1"/>
  <c r="X1266" i="33"/>
  <c r="Z1266" i="23" s="1"/>
  <c r="Y1266" i="33"/>
  <c r="AA1266" i="23" s="1"/>
  <c r="W1271" i="33"/>
  <c r="X1271" i="33"/>
  <c r="Z1271" i="23" s="1"/>
  <c r="W1279" i="33"/>
  <c r="X1279" i="33"/>
  <c r="Z1279" i="23" s="1"/>
  <c r="W1287" i="33"/>
  <c r="X1287" i="33"/>
  <c r="Z1287" i="23" s="1"/>
  <c r="X1295" i="33"/>
  <c r="Z1295" i="23" s="1"/>
  <c r="Y1295" i="33"/>
  <c r="AA1295" i="23" s="1"/>
  <c r="X1303" i="33"/>
  <c r="Z1303" i="23" s="1"/>
  <c r="Y1303" i="33"/>
  <c r="AA1303" i="23" s="1"/>
  <c r="X1311" i="33"/>
  <c r="Z1311" i="23" s="1"/>
  <c r="Y1311" i="33"/>
  <c r="AA1311" i="23" s="1"/>
  <c r="W1316" i="33"/>
  <c r="X1316" i="33"/>
  <c r="Z1316" i="23" s="1"/>
  <c r="W1324" i="33"/>
  <c r="X1324" i="33"/>
  <c r="Z1324" i="23" s="1"/>
  <c r="W1332" i="33"/>
  <c r="X1332" i="33"/>
  <c r="Z1332" i="23" s="1"/>
  <c r="V1227" i="33"/>
  <c r="W1146" i="33"/>
  <c r="X1146" i="33"/>
  <c r="Z1146" i="23" s="1"/>
  <c r="W1154" i="33"/>
  <c r="X1154" i="33"/>
  <c r="Z1154" i="23" s="1"/>
  <c r="X1170" i="33"/>
  <c r="Z1170" i="23" s="1"/>
  <c r="Y1170" i="33"/>
  <c r="AA1170" i="23" s="1"/>
  <c r="X1178" i="33"/>
  <c r="Z1178" i="23" s="1"/>
  <c r="Y1178" i="33"/>
  <c r="AA1178" i="23" s="1"/>
  <c r="W1191" i="33"/>
  <c r="X1191" i="33"/>
  <c r="Z1191" i="23" s="1"/>
  <c r="W1199" i="33"/>
  <c r="X1199" i="33"/>
  <c r="Z1199" i="23" s="1"/>
  <c r="U1227" i="33"/>
  <c r="X1207" i="33"/>
  <c r="Y1207" i="33"/>
  <c r="AA1207" i="23" s="1"/>
  <c r="X1215" i="33"/>
  <c r="Z1215" i="23" s="1"/>
  <c r="Y1215" i="33"/>
  <c r="AA1215" i="23" s="1"/>
  <c r="X1223" i="33"/>
  <c r="Z1223" i="23" s="1"/>
  <c r="Y1223" i="33"/>
  <c r="AA1223" i="23" s="1"/>
  <c r="W1228" i="33"/>
  <c r="X1228" i="33"/>
  <c r="Z1228" i="23" s="1"/>
  <c r="W1236" i="33"/>
  <c r="X1236" i="33"/>
  <c r="Z1236" i="23" s="1"/>
  <c r="W1244" i="33"/>
  <c r="X1244" i="33"/>
  <c r="Z1244" i="23" s="1"/>
  <c r="X1252" i="33"/>
  <c r="Z1252" i="23" s="1"/>
  <c r="Y1252" i="33"/>
  <c r="AA1252" i="23" s="1"/>
  <c r="X1260" i="33"/>
  <c r="Z1260" i="23" s="1"/>
  <c r="Y1260" i="33"/>
  <c r="AA1260" i="23" s="1"/>
  <c r="X1268" i="33"/>
  <c r="Z1268" i="23" s="1"/>
  <c r="Y1268" i="33"/>
  <c r="AA1268" i="23" s="1"/>
  <c r="W1273" i="33"/>
  <c r="X1273" i="33"/>
  <c r="Z1273" i="23" s="1"/>
  <c r="W1281" i="33"/>
  <c r="X1281" i="33"/>
  <c r="Z1281" i="23" s="1"/>
  <c r="W1289" i="33"/>
  <c r="X1289" i="33"/>
  <c r="Z1289" i="23" s="1"/>
  <c r="X1297" i="33"/>
  <c r="Z1297" i="23" s="1"/>
  <c r="Y1297" i="33"/>
  <c r="AA1297" i="23" s="1"/>
  <c r="X1305" i="33"/>
  <c r="Z1305" i="23" s="1"/>
  <c r="Y1305" i="33"/>
  <c r="AA1305" i="23" s="1"/>
  <c r="W1318" i="33"/>
  <c r="X1318" i="33"/>
  <c r="Z1318" i="23" s="1"/>
  <c r="W1326" i="33"/>
  <c r="X1326" i="33"/>
  <c r="Z1326" i="23" s="1"/>
  <c r="V1184" i="33"/>
  <c r="A49" i="32"/>
  <c r="A89" i="32"/>
  <c r="A215" i="32"/>
  <c r="A155" i="32"/>
  <c r="A195" i="32"/>
  <c r="I2" i="14"/>
  <c r="F33" i="8"/>
  <c r="F34" i="8"/>
  <c r="F35" i="8"/>
  <c r="F36" i="8"/>
  <c r="F37" i="8"/>
  <c r="F38" i="8"/>
  <c r="F39" i="8"/>
  <c r="F40" i="8"/>
  <c r="F41" i="8"/>
  <c r="F42" i="8"/>
  <c r="F43" i="8"/>
  <c r="F44" i="8"/>
  <c r="F45" i="8"/>
  <c r="F46" i="8"/>
  <c r="F47" i="8"/>
  <c r="F48" i="8"/>
  <c r="F49" i="8"/>
  <c r="F50" i="8"/>
  <c r="F51" i="8"/>
  <c r="F52" i="8"/>
  <c r="F53" i="8"/>
  <c r="F54" i="8"/>
  <c r="F55" i="8"/>
  <c r="F56" i="8"/>
  <c r="F57" i="8"/>
  <c r="F58" i="8"/>
  <c r="F59" i="8"/>
  <c r="F60" i="8"/>
  <c r="F61" i="8"/>
  <c r="F62" i="8"/>
  <c r="F63" i="8"/>
  <c r="F64" i="8"/>
  <c r="F65" i="8"/>
  <c r="G65" i="8"/>
  <c r="F66" i="8"/>
  <c r="G66" i="8"/>
  <c r="F67" i="8"/>
  <c r="G67" i="8"/>
  <c r="A3" i="31"/>
  <c r="A6" i="31" s="1"/>
  <c r="A9" i="31" s="1"/>
  <c r="A12" i="31" s="1"/>
  <c r="A15" i="31" s="1"/>
  <c r="A18" i="31" s="1"/>
  <c r="A21" i="31" s="1"/>
  <c r="A24" i="31" s="1"/>
  <c r="A27" i="31" s="1"/>
  <c r="A30" i="31" s="1"/>
  <c r="A33" i="31" s="1"/>
  <c r="A36" i="31" s="1"/>
  <c r="A39" i="31" s="1"/>
  <c r="A42" i="31" s="1"/>
  <c r="A45" i="31" s="1"/>
  <c r="A48" i="31" s="1"/>
  <c r="A51" i="31" s="1"/>
  <c r="A54" i="31" s="1"/>
  <c r="A57" i="31" s="1"/>
  <c r="A60" i="31" s="1"/>
  <c r="A63" i="31" s="1"/>
  <c r="A66" i="31" s="1"/>
  <c r="A69" i="31" s="1"/>
  <c r="A72" i="31" s="1"/>
  <c r="A75" i="31" s="1"/>
  <c r="A78" i="31" s="1"/>
  <c r="A81" i="31" s="1"/>
  <c r="A84" i="31" s="1"/>
  <c r="A87" i="31" s="1"/>
  <c r="A90" i="31" s="1"/>
  <c r="A93" i="31" s="1"/>
  <c r="Y1291" i="33" l="1"/>
  <c r="AA1291" i="23" s="1"/>
  <c r="AA1274" i="23"/>
  <c r="U991" i="33"/>
  <c r="Y797" i="33"/>
  <c r="AA797" i="23" s="1"/>
  <c r="AA782" i="23"/>
  <c r="X904" i="33"/>
  <c r="Z904" i="23" s="1"/>
  <c r="Z885" i="23"/>
  <c r="X625" i="33"/>
  <c r="Z608" i="23"/>
  <c r="X367" i="33"/>
  <c r="Z367" i="23" s="1"/>
  <c r="Z347" i="23"/>
  <c r="X66" i="33"/>
  <c r="Z48" i="23"/>
  <c r="Y431" i="33"/>
  <c r="AA431" i="23" s="1"/>
  <c r="AA411" i="23"/>
  <c r="Y646" i="33"/>
  <c r="AA646" i="23" s="1"/>
  <c r="AA626" i="23"/>
  <c r="Y517" i="33"/>
  <c r="AA517" i="23" s="1"/>
  <c r="AA497" i="23"/>
  <c r="Y1248" i="33"/>
  <c r="AA1248" i="23" s="1"/>
  <c r="AA1229" i="23"/>
  <c r="Y947" i="33"/>
  <c r="AA947" i="23" s="1"/>
  <c r="AA927" i="23"/>
  <c r="U1206" i="33"/>
  <c r="X1098" i="33"/>
  <c r="Z1083" i="23"/>
  <c r="X1012" i="33"/>
  <c r="Z1012" i="23" s="1"/>
  <c r="Z993" i="23"/>
  <c r="X840" i="33"/>
  <c r="Z840" i="23" s="1"/>
  <c r="Z821" i="23"/>
  <c r="X797" i="33"/>
  <c r="Z778" i="23"/>
  <c r="Y926" i="33"/>
  <c r="AA920" i="23"/>
  <c r="Y840" i="33"/>
  <c r="AA840" i="23" s="1"/>
  <c r="X582" i="33"/>
  <c r="Z563" i="23"/>
  <c r="X539" i="33"/>
  <c r="Z526" i="23"/>
  <c r="X496" i="33"/>
  <c r="Z485" i="23"/>
  <c r="X324" i="33"/>
  <c r="Z324" i="23" s="1"/>
  <c r="Z304" i="23"/>
  <c r="X646" i="33"/>
  <c r="Z646" i="23" s="1"/>
  <c r="Z626" i="23"/>
  <c r="X517" i="33"/>
  <c r="Z517" i="23" s="1"/>
  <c r="Z497" i="23"/>
  <c r="X990" i="33"/>
  <c r="Z990" i="23" s="1"/>
  <c r="Z970" i="23"/>
  <c r="X861" i="33"/>
  <c r="Z861" i="23" s="1"/>
  <c r="Z844" i="23"/>
  <c r="X281" i="33"/>
  <c r="Z281" i="23" s="1"/>
  <c r="Z261" i="23"/>
  <c r="Y410" i="33"/>
  <c r="AA390" i="23"/>
  <c r="Y1012" i="33"/>
  <c r="AA1012" i="23" s="1"/>
  <c r="AA994" i="23"/>
  <c r="X754" i="33"/>
  <c r="Z736" i="23"/>
  <c r="X1119" i="33"/>
  <c r="Z1119" i="23" s="1"/>
  <c r="Z1100" i="23"/>
  <c r="X1076" i="33"/>
  <c r="Z1076" i="23" s="1"/>
  <c r="Z1057" i="23"/>
  <c r="Y969" i="33"/>
  <c r="AA969" i="23" s="1"/>
  <c r="AA951" i="23"/>
  <c r="Y1141" i="33"/>
  <c r="AA1141" i="23" s="1"/>
  <c r="AA1122" i="23"/>
  <c r="X711" i="33"/>
  <c r="Z698" i="23"/>
  <c r="X668" i="33"/>
  <c r="Z657" i="23"/>
  <c r="X238" i="33"/>
  <c r="Z238" i="23" s="1"/>
  <c r="Z218" i="23"/>
  <c r="U819" i="33"/>
  <c r="X23" i="33"/>
  <c r="Z11" i="23"/>
  <c r="Y603" i="33"/>
  <c r="AA603" i="23" s="1"/>
  <c r="AA583" i="23"/>
  <c r="Y560" i="33"/>
  <c r="AA560" i="23" s="1"/>
  <c r="AA540" i="23"/>
  <c r="X1227" i="33"/>
  <c r="Z1227" i="23" s="1"/>
  <c r="Z1207" i="23"/>
  <c r="X1162" i="33"/>
  <c r="Z1162" i="23" s="1"/>
  <c r="Z1144" i="23"/>
  <c r="X1055" i="33"/>
  <c r="Z1055" i="23" s="1"/>
  <c r="Z1037" i="23"/>
  <c r="X453" i="33"/>
  <c r="Z436" i="23"/>
  <c r="X195" i="33"/>
  <c r="Z195" i="23" s="1"/>
  <c r="Z175" i="23"/>
  <c r="Y152" i="33"/>
  <c r="AA152" i="23" s="1"/>
  <c r="AA133" i="23"/>
  <c r="X603" i="33"/>
  <c r="Z603" i="23" s="1"/>
  <c r="Z583" i="23"/>
  <c r="Y1119" i="33"/>
  <c r="AA1119" i="23" s="1"/>
  <c r="AA1099" i="23"/>
  <c r="Y883" i="33"/>
  <c r="AA883" i="23" s="1"/>
  <c r="AA865" i="23"/>
  <c r="X775" i="33"/>
  <c r="Z775" i="23" s="1"/>
  <c r="Z756" i="23"/>
  <c r="X410" i="33"/>
  <c r="Z391" i="23"/>
  <c r="X732" i="33"/>
  <c r="Z732" i="23" s="1"/>
  <c r="Z712" i="23"/>
  <c r="W217" i="33"/>
  <c r="X87" i="33"/>
  <c r="Z87" i="23" s="1"/>
  <c r="Z70" i="23"/>
  <c r="X130" i="33"/>
  <c r="Z130" i="23" s="1"/>
  <c r="Z111" i="23"/>
  <c r="Y689" i="33"/>
  <c r="AA689" i="23" s="1"/>
  <c r="X560" i="33"/>
  <c r="Z560" i="23" s="1"/>
  <c r="Z540" i="23"/>
  <c r="Y474" i="33"/>
  <c r="AA474" i="23" s="1"/>
  <c r="AA454" i="23"/>
  <c r="X1077" i="33"/>
  <c r="Z1077" i="23" s="1"/>
  <c r="X862" i="33"/>
  <c r="Z862" i="23" s="1"/>
  <c r="V1163" i="33"/>
  <c r="W1141" i="33"/>
  <c r="W969" i="33"/>
  <c r="V991" i="33"/>
  <c r="W991" i="33" s="1"/>
  <c r="W797" i="33"/>
  <c r="V819" i="33"/>
  <c r="W926" i="33"/>
  <c r="V948" i="33"/>
  <c r="W668" i="33"/>
  <c r="V690" i="33"/>
  <c r="W582" i="33"/>
  <c r="V604" i="33"/>
  <c r="W496" i="33"/>
  <c r="V518" i="33"/>
  <c r="W711" i="33"/>
  <c r="V733" i="33"/>
  <c r="W733" i="33" s="1"/>
  <c r="V561" i="33"/>
  <c r="W539" i="33"/>
  <c r="W410" i="33"/>
  <c r="V432" i="33"/>
  <c r="W1055" i="33"/>
  <c r="V1077" i="33"/>
  <c r="V45" i="33"/>
  <c r="W23" i="33"/>
  <c r="Y775" i="33"/>
  <c r="AA775" i="23" s="1"/>
  <c r="X1205" i="33"/>
  <c r="Z1205" i="23" s="1"/>
  <c r="Y1055" i="33"/>
  <c r="AA1055" i="23" s="1"/>
  <c r="U1034" i="33"/>
  <c r="Y776" i="33"/>
  <c r="AA776" i="23" s="1"/>
  <c r="W1033" i="33"/>
  <c r="Y367" i="33"/>
  <c r="AA367" i="23" s="1"/>
  <c r="Y281" i="33"/>
  <c r="AA281" i="23" s="1"/>
  <c r="Y195" i="33"/>
  <c r="AA195" i="23" s="1"/>
  <c r="V1034" i="33"/>
  <c r="W1034" i="33" s="1"/>
  <c r="U518" i="33"/>
  <c r="Y732" i="33"/>
  <c r="AA732" i="23" s="1"/>
  <c r="Y668" i="33"/>
  <c r="Y582" i="33"/>
  <c r="Y496" i="33"/>
  <c r="X152" i="33"/>
  <c r="Z152" i="23" s="1"/>
  <c r="Y130" i="33"/>
  <c r="AA130" i="23" s="1"/>
  <c r="Y388" i="33"/>
  <c r="AA388" i="23" s="1"/>
  <c r="X216" i="33"/>
  <c r="Y345" i="33"/>
  <c r="AA345" i="23" s="1"/>
  <c r="Y23" i="33"/>
  <c r="AA23" i="23" s="1"/>
  <c r="W109" i="33"/>
  <c r="U88" i="33"/>
  <c r="W88" i="33" s="1"/>
  <c r="Y1227" i="33"/>
  <c r="X1291" i="33"/>
  <c r="Z1291" i="23" s="1"/>
  <c r="U1292" i="33"/>
  <c r="W1291" i="33"/>
  <c r="W1162" i="33"/>
  <c r="X1313" i="33"/>
  <c r="Y904" i="33"/>
  <c r="AA904" i="23" s="1"/>
  <c r="X1184" i="33"/>
  <c r="Y1033" i="33"/>
  <c r="AA1033" i="23" s="1"/>
  <c r="X926" i="33"/>
  <c r="X1334" i="33"/>
  <c r="Z1334" i="23" s="1"/>
  <c r="U1163" i="33"/>
  <c r="Y1076" i="33"/>
  <c r="AA1076" i="23" s="1"/>
  <c r="W775" i="33"/>
  <c r="U561" i="33"/>
  <c r="W1012" i="33"/>
  <c r="W862" i="33"/>
  <c r="U776" i="33"/>
  <c r="U604" i="33"/>
  <c r="U45" i="33"/>
  <c r="X259" i="33"/>
  <c r="Z259" i="23" s="1"/>
  <c r="X109" i="33"/>
  <c r="U260" i="33"/>
  <c r="W260" i="33" s="1"/>
  <c r="Y44" i="33"/>
  <c r="AA44" i="23" s="1"/>
  <c r="X173" i="33"/>
  <c r="Z173" i="23" s="1"/>
  <c r="Y302" i="33"/>
  <c r="AA302" i="23" s="1"/>
  <c r="W66" i="33"/>
  <c r="V1206" i="33"/>
  <c r="W1206" i="33" s="1"/>
  <c r="W1184" i="33"/>
  <c r="V1292" i="33"/>
  <c r="W1270" i="33"/>
  <c r="V1249" i="33"/>
  <c r="W1227" i="33"/>
  <c r="V1335" i="33"/>
  <c r="W1335" i="33" s="1"/>
  <c r="W1313" i="33"/>
  <c r="W883" i="33"/>
  <c r="V905" i="33"/>
  <c r="V647" i="33"/>
  <c r="W625" i="33"/>
  <c r="V475" i="33"/>
  <c r="W453" i="33"/>
  <c r="W754" i="33"/>
  <c r="V776" i="33"/>
  <c r="X1270" i="33"/>
  <c r="Z1270" i="23" s="1"/>
  <c r="Y1313" i="33"/>
  <c r="AA1313" i="23" s="1"/>
  <c r="Y861" i="33"/>
  <c r="Y1184" i="33"/>
  <c r="Y1205" i="33"/>
  <c r="AA1205" i="23" s="1"/>
  <c r="Y990" i="33"/>
  <c r="AA990" i="23" s="1"/>
  <c r="X1141" i="33"/>
  <c r="U948" i="33"/>
  <c r="X260" i="33"/>
  <c r="Z260" i="23" s="1"/>
  <c r="Y324" i="33"/>
  <c r="Y238" i="33"/>
  <c r="Y1098" i="33"/>
  <c r="Y711" i="33"/>
  <c r="Y625" i="33"/>
  <c r="Y539" i="33"/>
  <c r="Y453" i="33"/>
  <c r="U690" i="33"/>
  <c r="U862" i="33"/>
  <c r="X388" i="33"/>
  <c r="Y216" i="33"/>
  <c r="AA216" i="23" s="1"/>
  <c r="W346" i="33"/>
  <c r="Y109" i="33"/>
  <c r="X345" i="33"/>
  <c r="Y66" i="33"/>
  <c r="AA66" i="23" s="1"/>
  <c r="X1248" i="33"/>
  <c r="Z1248" i="23" s="1"/>
  <c r="U1249" i="33"/>
  <c r="Y1270" i="33"/>
  <c r="Y818" i="33"/>
  <c r="U1077" i="33"/>
  <c r="X1033" i="33"/>
  <c r="X969" i="33"/>
  <c r="X883" i="33"/>
  <c r="Y1334" i="33"/>
  <c r="AA1334" i="23" s="1"/>
  <c r="U905" i="33"/>
  <c r="Y1162" i="33"/>
  <c r="U647" i="33"/>
  <c r="U475" i="33"/>
  <c r="U1120" i="33"/>
  <c r="W1120" i="33" s="1"/>
  <c r="U432" i="33"/>
  <c r="Y259" i="33"/>
  <c r="AA259" i="23" s="1"/>
  <c r="U174" i="33"/>
  <c r="W174" i="33" s="1"/>
  <c r="Y87" i="33"/>
  <c r="AA87" i="23" s="1"/>
  <c r="Y173" i="33"/>
  <c r="AA173" i="23" s="1"/>
  <c r="X302" i="33"/>
  <c r="W131" i="33"/>
  <c r="A261" i="32"/>
  <c r="A301" i="32"/>
  <c r="A321" i="32"/>
  <c r="G328" i="23"/>
  <c r="F328" i="23"/>
  <c r="G327" i="23"/>
  <c r="F327" i="23"/>
  <c r="G326" i="23"/>
  <c r="F326" i="23"/>
  <c r="G325" i="23"/>
  <c r="F325" i="23"/>
  <c r="G305" i="23"/>
  <c r="F305" i="23"/>
  <c r="G304" i="23"/>
  <c r="F304" i="23"/>
  <c r="G286" i="23"/>
  <c r="G285" i="23"/>
  <c r="G284" i="23"/>
  <c r="G283" i="23"/>
  <c r="G282" i="23"/>
  <c r="G267" i="23"/>
  <c r="F267" i="23"/>
  <c r="G266" i="23"/>
  <c r="F266" i="23"/>
  <c r="G265" i="23"/>
  <c r="F265" i="23"/>
  <c r="G264" i="23"/>
  <c r="F264" i="23"/>
  <c r="G263" i="23"/>
  <c r="F263" i="23"/>
  <c r="G262" i="23"/>
  <c r="F262" i="23"/>
  <c r="G261" i="23"/>
  <c r="F261" i="23"/>
  <c r="G242" i="23"/>
  <c r="G241" i="23"/>
  <c r="G240" i="23"/>
  <c r="G239" i="23"/>
  <c r="G223" i="23"/>
  <c r="F223" i="23"/>
  <c r="G222" i="23"/>
  <c r="F222" i="23"/>
  <c r="G221" i="23"/>
  <c r="F221" i="23"/>
  <c r="G220" i="23"/>
  <c r="F220" i="23"/>
  <c r="G219" i="23"/>
  <c r="F219" i="23"/>
  <c r="G218" i="23"/>
  <c r="F218" i="23"/>
  <c r="G204" i="23"/>
  <c r="G203" i="23"/>
  <c r="G202" i="23"/>
  <c r="G201" i="23"/>
  <c r="G200" i="23"/>
  <c r="G199" i="23"/>
  <c r="G198" i="23"/>
  <c r="G197" i="23"/>
  <c r="G196" i="23"/>
  <c r="G177" i="23"/>
  <c r="F177" i="23"/>
  <c r="G176" i="23"/>
  <c r="F176" i="23"/>
  <c r="G175" i="23"/>
  <c r="F175" i="23"/>
  <c r="G164" i="23"/>
  <c r="F164" i="23"/>
  <c r="G163" i="23"/>
  <c r="F163" i="23"/>
  <c r="G162" i="23"/>
  <c r="F162" i="23"/>
  <c r="G161" i="23"/>
  <c r="F161" i="23"/>
  <c r="G160" i="23"/>
  <c r="F160" i="23"/>
  <c r="G159" i="23"/>
  <c r="F159" i="23"/>
  <c r="G158" i="23"/>
  <c r="F158" i="23"/>
  <c r="G157" i="23"/>
  <c r="F157" i="23"/>
  <c r="G156" i="23"/>
  <c r="F156" i="23"/>
  <c r="G155" i="23"/>
  <c r="F155" i="23"/>
  <c r="G154" i="23"/>
  <c r="F154" i="23"/>
  <c r="G153" i="23"/>
  <c r="F153" i="23"/>
  <c r="G133" i="23"/>
  <c r="G132" i="23"/>
  <c r="G112" i="23"/>
  <c r="F112" i="23"/>
  <c r="G96" i="23"/>
  <c r="F96" i="23"/>
  <c r="G95" i="23"/>
  <c r="F95" i="23"/>
  <c r="G94" i="23"/>
  <c r="F94" i="23"/>
  <c r="G93" i="23"/>
  <c r="F93" i="23"/>
  <c r="G92" i="23"/>
  <c r="F92" i="23"/>
  <c r="G91" i="23"/>
  <c r="F91" i="23"/>
  <c r="G90" i="23"/>
  <c r="F90" i="23"/>
  <c r="G69" i="23"/>
  <c r="F69" i="23"/>
  <c r="G54" i="23"/>
  <c r="G53" i="23"/>
  <c r="G52" i="23"/>
  <c r="G51" i="23"/>
  <c r="G50" i="23"/>
  <c r="G49" i="23"/>
  <c r="G27" i="23"/>
  <c r="G28" i="23"/>
  <c r="G29" i="23"/>
  <c r="G30" i="23"/>
  <c r="G31" i="23"/>
  <c r="G32" i="23"/>
  <c r="G33" i="23"/>
  <c r="F27" i="23"/>
  <c r="F28" i="23"/>
  <c r="F29" i="23"/>
  <c r="F30" i="23"/>
  <c r="F31" i="23"/>
  <c r="A43" i="29"/>
  <c r="Y1163" i="33" l="1"/>
  <c r="AA1163" i="23" s="1"/>
  <c r="AA1162" i="23"/>
  <c r="X346" i="33"/>
  <c r="Z346" i="23" s="1"/>
  <c r="Z345" i="23"/>
  <c r="Y260" i="33"/>
  <c r="AA260" i="23" s="1"/>
  <c r="AA238" i="23"/>
  <c r="W776" i="33"/>
  <c r="Y1249" i="33"/>
  <c r="AA1249" i="23" s="1"/>
  <c r="AA1227" i="23"/>
  <c r="W604" i="33"/>
  <c r="W819" i="33"/>
  <c r="Y905" i="33"/>
  <c r="AA905" i="23" s="1"/>
  <c r="Y432" i="33"/>
  <c r="AA432" i="23" s="1"/>
  <c r="AA410" i="23"/>
  <c r="X604" i="33"/>
  <c r="Z604" i="23" s="1"/>
  <c r="Z582" i="23"/>
  <c r="X88" i="33"/>
  <c r="Z88" i="23" s="1"/>
  <c r="Z66" i="23"/>
  <c r="Y819" i="33"/>
  <c r="AA819" i="23" s="1"/>
  <c r="AA818" i="23"/>
  <c r="Y131" i="33"/>
  <c r="AA131" i="23" s="1"/>
  <c r="AA109" i="23"/>
  <c r="Y475" i="33"/>
  <c r="AA475" i="23" s="1"/>
  <c r="AA453" i="23"/>
  <c r="Y346" i="33"/>
  <c r="AA346" i="23" s="1"/>
  <c r="AA324" i="23"/>
  <c r="Y1206" i="33"/>
  <c r="AA1206" i="23" s="1"/>
  <c r="AA1184" i="23"/>
  <c r="X1335" i="33"/>
  <c r="Z1335" i="23" s="1"/>
  <c r="Z1313" i="23"/>
  <c r="W561" i="33"/>
  <c r="X432" i="33"/>
  <c r="Z432" i="23" s="1"/>
  <c r="Z410" i="23"/>
  <c r="Y1292" i="33"/>
  <c r="AA1292" i="23" s="1"/>
  <c r="AA1270" i="23"/>
  <c r="Y561" i="33"/>
  <c r="AA561" i="23" s="1"/>
  <c r="AA539" i="23"/>
  <c r="Y862" i="33"/>
  <c r="AA862" i="23" s="1"/>
  <c r="AA861" i="23"/>
  <c r="Y174" i="33"/>
  <c r="AA174" i="23" s="1"/>
  <c r="X690" i="33"/>
  <c r="Z690" i="23" s="1"/>
  <c r="Z668" i="23"/>
  <c r="X776" i="33"/>
  <c r="Z776" i="23" s="1"/>
  <c r="Z754" i="23"/>
  <c r="X518" i="33"/>
  <c r="Z518" i="23" s="1"/>
  <c r="Z496" i="23"/>
  <c r="X303" i="33"/>
  <c r="Z303" i="23" s="1"/>
  <c r="Z302" i="23"/>
  <c r="X905" i="33"/>
  <c r="Z905" i="23" s="1"/>
  <c r="Z883" i="23"/>
  <c r="Y647" i="33"/>
  <c r="AA647" i="23" s="1"/>
  <c r="AA625" i="23"/>
  <c r="W475" i="33"/>
  <c r="X131" i="33"/>
  <c r="Z131" i="23" s="1"/>
  <c r="Z109" i="23"/>
  <c r="X948" i="33"/>
  <c r="Z948" i="23" s="1"/>
  <c r="Z926" i="23"/>
  <c r="Y518" i="33"/>
  <c r="AA518" i="23" s="1"/>
  <c r="AA496" i="23"/>
  <c r="Y1034" i="33"/>
  <c r="AA1034" i="23" s="1"/>
  <c r="X475" i="33"/>
  <c r="Z475" i="23" s="1"/>
  <c r="Z453" i="23"/>
  <c r="X45" i="33"/>
  <c r="Z45" i="23" s="1"/>
  <c r="Z23" i="23"/>
  <c r="Y948" i="33"/>
  <c r="AA948" i="23" s="1"/>
  <c r="AA926" i="23"/>
  <c r="X991" i="33"/>
  <c r="Z991" i="23" s="1"/>
  <c r="Z969" i="23"/>
  <c r="X389" i="33"/>
  <c r="Z389" i="23" s="1"/>
  <c r="Z388" i="23"/>
  <c r="Y733" i="33"/>
  <c r="AA733" i="23" s="1"/>
  <c r="AA711" i="23"/>
  <c r="X1163" i="33"/>
  <c r="Z1163" i="23" s="1"/>
  <c r="Z1141" i="23"/>
  <c r="Y604" i="33"/>
  <c r="AA604" i="23" s="1"/>
  <c r="AA582" i="23"/>
  <c r="W432" i="33"/>
  <c r="W948" i="33"/>
  <c r="X733" i="33"/>
  <c r="Z733" i="23" s="1"/>
  <c r="Z711" i="23"/>
  <c r="X561" i="33"/>
  <c r="Z561" i="23" s="1"/>
  <c r="Z539" i="23"/>
  <c r="X647" i="33"/>
  <c r="Z647" i="23" s="1"/>
  <c r="Z625" i="23"/>
  <c r="X1034" i="33"/>
  <c r="Z1034" i="23" s="1"/>
  <c r="Z1033" i="23"/>
  <c r="Y1120" i="33"/>
  <c r="AA1120" i="23" s="1"/>
  <c r="AA1098" i="23"/>
  <c r="X1249" i="33"/>
  <c r="Z1249" i="23" s="1"/>
  <c r="W1249" i="33"/>
  <c r="X1206" i="33"/>
  <c r="Z1206" i="23" s="1"/>
  <c r="Z1184" i="23"/>
  <c r="X217" i="33"/>
  <c r="Z217" i="23" s="1"/>
  <c r="Z216" i="23"/>
  <c r="Y690" i="33"/>
  <c r="AA690" i="23" s="1"/>
  <c r="AA668" i="23"/>
  <c r="W1163" i="33"/>
  <c r="Y991" i="33"/>
  <c r="AA991" i="23" s="1"/>
  <c r="X819" i="33"/>
  <c r="Z819" i="23" s="1"/>
  <c r="Z797" i="23"/>
  <c r="X1120" i="33"/>
  <c r="Z1120" i="23" s="1"/>
  <c r="Z1098" i="23"/>
  <c r="Y88" i="33"/>
  <c r="AA88" i="23" s="1"/>
  <c r="Y389" i="33"/>
  <c r="AA389" i="23" s="1"/>
  <c r="X1292" i="33"/>
  <c r="Z1292" i="23" s="1"/>
  <c r="W905" i="33"/>
  <c r="X174" i="33"/>
  <c r="Z174" i="23" s="1"/>
  <c r="Y303" i="33"/>
  <c r="AA303" i="23" s="1"/>
  <c r="W1077" i="33"/>
  <c r="W518" i="33"/>
  <c r="W690" i="33"/>
  <c r="Y1335" i="33"/>
  <c r="AA1335" i="23" s="1"/>
  <c r="W647" i="33"/>
  <c r="W1292" i="33"/>
  <c r="Y45" i="33"/>
  <c r="AA45" i="23" s="1"/>
  <c r="Y217" i="33"/>
  <c r="AA217" i="23" s="1"/>
  <c r="Y1077" i="33"/>
  <c r="AA1077" i="23" s="1"/>
  <c r="W45" i="33"/>
  <c r="A407" i="32"/>
  <c r="A367" i="32"/>
  <c r="A427" i="32"/>
  <c r="A103" i="29"/>
  <c r="A83" i="29"/>
  <c r="F285" i="23"/>
  <c r="F284" i="23"/>
  <c r="F283" i="23"/>
  <c r="F282" i="23"/>
  <c r="A533" i="32" l="1"/>
  <c r="A513" i="32"/>
  <c r="A473" i="32"/>
  <c r="A189" i="29"/>
  <c r="A209" i="29"/>
  <c r="A149" i="29"/>
  <c r="A639" i="32" l="1"/>
  <c r="A579" i="32"/>
  <c r="A619" i="32"/>
  <c r="A315" i="29"/>
  <c r="A255" i="29"/>
  <c r="A295" i="29"/>
  <c r="F204" i="23"/>
  <c r="F203" i="23"/>
  <c r="F202" i="23"/>
  <c r="F201" i="23"/>
  <c r="F200" i="23"/>
  <c r="F199" i="23"/>
  <c r="F242" i="23"/>
  <c r="F241" i="23"/>
  <c r="F240" i="23"/>
  <c r="F239" i="23"/>
  <c r="A685" i="32" l="1"/>
  <c r="A725" i="32"/>
  <c r="A745" i="32"/>
  <c r="A361" i="29"/>
  <c r="A401" i="29"/>
  <c r="A421" i="29"/>
  <c r="A831" i="32" l="1"/>
  <c r="A791" i="32"/>
  <c r="A851" i="32"/>
  <c r="A467" i="29"/>
  <c r="A507" i="29"/>
  <c r="A527" i="29"/>
  <c r="F198" i="23"/>
  <c r="F197" i="23"/>
  <c r="F196" i="23"/>
  <c r="G165" i="23"/>
  <c r="G166" i="23"/>
  <c r="G167" i="23"/>
  <c r="F165" i="23"/>
  <c r="F166" i="23"/>
  <c r="F167" i="23"/>
  <c r="A957" i="32" l="1"/>
  <c r="A937" i="32"/>
  <c r="A897" i="32"/>
  <c r="A613" i="29"/>
  <c r="A633" i="29"/>
  <c r="A573" i="29"/>
  <c r="G97" i="23"/>
  <c r="F97" i="23"/>
  <c r="G134" i="23"/>
  <c r="F134" i="23"/>
  <c r="F133" i="23"/>
  <c r="F132" i="23"/>
  <c r="G98" i="23"/>
  <c r="G99" i="23"/>
  <c r="G100" i="23"/>
  <c r="G101" i="23"/>
  <c r="G102" i="23"/>
  <c r="F98" i="23"/>
  <c r="F99" i="23"/>
  <c r="F100" i="23"/>
  <c r="F101" i="23"/>
  <c r="F102" i="23"/>
  <c r="F53" i="23"/>
  <c r="F52" i="23"/>
  <c r="F51" i="23"/>
  <c r="G111" i="23"/>
  <c r="F111" i="23"/>
  <c r="G110" i="23"/>
  <c r="F110" i="23"/>
  <c r="A1063" i="32" l="1"/>
  <c r="A1003" i="32"/>
  <c r="A1043" i="32"/>
  <c r="A739" i="29"/>
  <c r="A679" i="29"/>
  <c r="A719" i="29"/>
  <c r="G55" i="23"/>
  <c r="F55" i="23"/>
  <c r="F50" i="23"/>
  <c r="F49" i="23"/>
  <c r="G68" i="23"/>
  <c r="F68" i="23"/>
  <c r="G67" i="23"/>
  <c r="F67" i="23"/>
  <c r="F32" i="23"/>
  <c r="A1109" i="32" l="1"/>
  <c r="A1149" i="32"/>
  <c r="A1169" i="32"/>
  <c r="A785" i="29"/>
  <c r="A825" i="29"/>
  <c r="A845" i="29"/>
  <c r="V1333" i="23"/>
  <c r="T1333" i="23"/>
  <c r="U1333" i="23" s="1"/>
  <c r="W1333" i="23" s="1"/>
  <c r="S1333" i="23"/>
  <c r="V1332" i="23"/>
  <c r="T1332" i="23"/>
  <c r="U1332" i="23" s="1"/>
  <c r="S1332" i="23"/>
  <c r="V1331" i="23"/>
  <c r="T1331" i="23"/>
  <c r="U1331" i="23" s="1"/>
  <c r="S1331" i="23"/>
  <c r="V1330" i="23"/>
  <c r="T1330" i="23"/>
  <c r="U1330" i="23" s="1"/>
  <c r="W1330" i="23" s="1"/>
  <c r="S1330" i="23"/>
  <c r="V1329" i="23"/>
  <c r="T1329" i="23"/>
  <c r="U1329" i="23" s="1"/>
  <c r="W1329" i="23" s="1"/>
  <c r="S1329" i="23"/>
  <c r="V1328" i="23"/>
  <c r="T1328" i="23"/>
  <c r="U1328" i="23" s="1"/>
  <c r="S1328" i="23"/>
  <c r="V1327" i="23"/>
  <c r="T1327" i="23"/>
  <c r="U1327" i="23" s="1"/>
  <c r="S1327" i="23"/>
  <c r="V1326" i="23"/>
  <c r="T1326" i="23"/>
  <c r="U1326" i="23" s="1"/>
  <c r="W1326" i="23" s="1"/>
  <c r="S1326" i="23"/>
  <c r="V1325" i="23"/>
  <c r="T1325" i="23"/>
  <c r="U1325" i="23" s="1"/>
  <c r="X1325" i="23" s="1"/>
  <c r="S1325" i="23"/>
  <c r="V1324" i="23"/>
  <c r="T1324" i="23"/>
  <c r="U1324" i="23" s="1"/>
  <c r="S1324" i="23"/>
  <c r="V1323" i="23"/>
  <c r="T1323" i="23"/>
  <c r="U1323" i="23" s="1"/>
  <c r="S1323" i="23"/>
  <c r="V1322" i="23"/>
  <c r="T1322" i="23"/>
  <c r="U1322" i="23" s="1"/>
  <c r="W1322" i="23" s="1"/>
  <c r="S1322" i="23"/>
  <c r="V1321" i="23"/>
  <c r="T1321" i="23"/>
  <c r="U1321" i="23" s="1"/>
  <c r="X1321" i="23" s="1"/>
  <c r="S1321" i="23"/>
  <c r="V1320" i="23"/>
  <c r="T1320" i="23"/>
  <c r="U1320" i="23" s="1"/>
  <c r="S1320" i="23"/>
  <c r="V1319" i="23"/>
  <c r="T1319" i="23"/>
  <c r="U1319" i="23" s="1"/>
  <c r="S1319" i="23"/>
  <c r="V1318" i="23"/>
  <c r="T1318" i="23"/>
  <c r="U1318" i="23" s="1"/>
  <c r="W1318" i="23" s="1"/>
  <c r="S1318" i="23"/>
  <c r="V1317" i="23"/>
  <c r="T1317" i="23"/>
  <c r="U1317" i="23" s="1"/>
  <c r="X1317" i="23" s="1"/>
  <c r="S1317" i="23"/>
  <c r="V1316" i="23"/>
  <c r="T1316" i="23"/>
  <c r="U1316" i="23" s="1"/>
  <c r="S1316" i="23"/>
  <c r="V1315" i="23"/>
  <c r="T1315" i="23"/>
  <c r="U1315" i="23" s="1"/>
  <c r="S1315" i="23"/>
  <c r="V1314" i="23"/>
  <c r="T1314" i="23"/>
  <c r="U1314" i="23" s="1"/>
  <c r="W1314" i="23" s="1"/>
  <c r="S1314" i="23"/>
  <c r="V1312" i="23"/>
  <c r="T1312" i="23"/>
  <c r="U1312" i="23" s="1"/>
  <c r="W1312" i="23" s="1"/>
  <c r="S1312" i="23"/>
  <c r="V1311" i="23"/>
  <c r="T1311" i="23"/>
  <c r="U1311" i="23" s="1"/>
  <c r="Y1311" i="23" s="1"/>
  <c r="S1311" i="23"/>
  <c r="V1310" i="23"/>
  <c r="T1310" i="23"/>
  <c r="U1310" i="23" s="1"/>
  <c r="S1310" i="23"/>
  <c r="V1309" i="23"/>
  <c r="T1309" i="23"/>
  <c r="U1309" i="23" s="1"/>
  <c r="S1309" i="23"/>
  <c r="V1308" i="23"/>
  <c r="T1308" i="23"/>
  <c r="U1308" i="23" s="1"/>
  <c r="W1308" i="23" s="1"/>
  <c r="S1308" i="23"/>
  <c r="V1307" i="23"/>
  <c r="T1307" i="23"/>
  <c r="U1307" i="23" s="1"/>
  <c r="Y1307" i="23" s="1"/>
  <c r="S1307" i="23"/>
  <c r="V1306" i="23"/>
  <c r="T1306" i="23"/>
  <c r="U1306" i="23" s="1"/>
  <c r="S1306" i="23"/>
  <c r="V1305" i="23"/>
  <c r="T1305" i="23"/>
  <c r="U1305" i="23" s="1"/>
  <c r="S1305" i="23"/>
  <c r="V1304" i="23"/>
  <c r="T1304" i="23"/>
  <c r="U1304" i="23" s="1"/>
  <c r="W1304" i="23" s="1"/>
  <c r="S1304" i="23"/>
  <c r="V1303" i="23"/>
  <c r="T1303" i="23"/>
  <c r="U1303" i="23" s="1"/>
  <c r="Y1303" i="23" s="1"/>
  <c r="S1303" i="23"/>
  <c r="V1302" i="23"/>
  <c r="T1302" i="23"/>
  <c r="U1302" i="23" s="1"/>
  <c r="S1302" i="23"/>
  <c r="V1301" i="23"/>
  <c r="T1301" i="23"/>
  <c r="U1301" i="23" s="1"/>
  <c r="S1301" i="23"/>
  <c r="V1300" i="23"/>
  <c r="T1300" i="23"/>
  <c r="U1300" i="23" s="1"/>
  <c r="W1300" i="23" s="1"/>
  <c r="S1300" i="23"/>
  <c r="V1299" i="23"/>
  <c r="T1299" i="23"/>
  <c r="U1299" i="23" s="1"/>
  <c r="Y1299" i="23" s="1"/>
  <c r="S1299" i="23"/>
  <c r="V1298" i="23"/>
  <c r="T1298" i="23"/>
  <c r="U1298" i="23" s="1"/>
  <c r="S1298" i="23"/>
  <c r="V1297" i="23"/>
  <c r="T1297" i="23"/>
  <c r="U1297" i="23" s="1"/>
  <c r="S1297" i="23"/>
  <c r="V1296" i="23"/>
  <c r="T1296" i="23"/>
  <c r="U1296" i="23" s="1"/>
  <c r="W1296" i="23" s="1"/>
  <c r="S1296" i="23"/>
  <c r="V1295" i="23"/>
  <c r="T1295" i="23"/>
  <c r="U1295" i="23" s="1"/>
  <c r="Y1295" i="23" s="1"/>
  <c r="S1295" i="23"/>
  <c r="V1294" i="23"/>
  <c r="T1294" i="23"/>
  <c r="U1294" i="23" s="1"/>
  <c r="S1294" i="23"/>
  <c r="V1293" i="23"/>
  <c r="T1293" i="23"/>
  <c r="U1293" i="23" s="1"/>
  <c r="S1293" i="23"/>
  <c r="W1290" i="23"/>
  <c r="V1290" i="23"/>
  <c r="U1290" i="23"/>
  <c r="X1290" i="23" s="1"/>
  <c r="T1290" i="23"/>
  <c r="S1290" i="23"/>
  <c r="V1289" i="23"/>
  <c r="T1289" i="23"/>
  <c r="U1289" i="23" s="1"/>
  <c r="S1289" i="23"/>
  <c r="V1288" i="23"/>
  <c r="T1288" i="23"/>
  <c r="U1288" i="23" s="1"/>
  <c r="X1288" i="23" s="1"/>
  <c r="S1288" i="23"/>
  <c r="V1287" i="23"/>
  <c r="T1287" i="23"/>
  <c r="U1287" i="23" s="1"/>
  <c r="S1287" i="23"/>
  <c r="V1286" i="23"/>
  <c r="T1286" i="23"/>
  <c r="U1286" i="23" s="1"/>
  <c r="S1286" i="23"/>
  <c r="V1285" i="23"/>
  <c r="T1285" i="23"/>
  <c r="U1285" i="23" s="1"/>
  <c r="S1285" i="23"/>
  <c r="V1284" i="23"/>
  <c r="U1284" i="23"/>
  <c r="X1284" i="23" s="1"/>
  <c r="T1284" i="23"/>
  <c r="S1284" i="23"/>
  <c r="V1283" i="23"/>
  <c r="T1283" i="23"/>
  <c r="U1283" i="23" s="1"/>
  <c r="S1283" i="23"/>
  <c r="W1282" i="23"/>
  <c r="V1282" i="23"/>
  <c r="U1282" i="23"/>
  <c r="X1282" i="23" s="1"/>
  <c r="T1282" i="23"/>
  <c r="S1282" i="23"/>
  <c r="V1281" i="23"/>
  <c r="T1281" i="23"/>
  <c r="U1281" i="23" s="1"/>
  <c r="S1281" i="23"/>
  <c r="V1280" i="23"/>
  <c r="T1280" i="23"/>
  <c r="U1280" i="23" s="1"/>
  <c r="X1280" i="23" s="1"/>
  <c r="S1280" i="23"/>
  <c r="V1279" i="23"/>
  <c r="T1279" i="23"/>
  <c r="U1279" i="23" s="1"/>
  <c r="S1279" i="23"/>
  <c r="V1278" i="23"/>
  <c r="T1278" i="23"/>
  <c r="U1278" i="23" s="1"/>
  <c r="S1278" i="23"/>
  <c r="V1277" i="23"/>
  <c r="T1277" i="23"/>
  <c r="U1277" i="23" s="1"/>
  <c r="S1277" i="23"/>
  <c r="V1276" i="23"/>
  <c r="U1276" i="23"/>
  <c r="X1276" i="23" s="1"/>
  <c r="T1276" i="23"/>
  <c r="S1276" i="23"/>
  <c r="V1275" i="23"/>
  <c r="T1275" i="23"/>
  <c r="U1275" i="23" s="1"/>
  <c r="S1275" i="23"/>
  <c r="W1274" i="23"/>
  <c r="V1274" i="23"/>
  <c r="U1274" i="23"/>
  <c r="X1274" i="23" s="1"/>
  <c r="T1274" i="23"/>
  <c r="S1274" i="23"/>
  <c r="V1273" i="23"/>
  <c r="T1273" i="23"/>
  <c r="U1273" i="23" s="1"/>
  <c r="S1273" i="23"/>
  <c r="V1272" i="23"/>
  <c r="T1272" i="23"/>
  <c r="U1272" i="23" s="1"/>
  <c r="X1272" i="23" s="1"/>
  <c r="S1272" i="23"/>
  <c r="V1271" i="23"/>
  <c r="T1271" i="23"/>
  <c r="U1271" i="23" s="1"/>
  <c r="S1271" i="23"/>
  <c r="V1269" i="23"/>
  <c r="T1269" i="23"/>
  <c r="U1269" i="23" s="1"/>
  <c r="S1269" i="23"/>
  <c r="W1268" i="23"/>
  <c r="V1268" i="23"/>
  <c r="U1268" i="23"/>
  <c r="X1268" i="23" s="1"/>
  <c r="T1268" i="23"/>
  <c r="S1268" i="23"/>
  <c r="V1267" i="23"/>
  <c r="T1267" i="23"/>
  <c r="U1267" i="23" s="1"/>
  <c r="S1267" i="23"/>
  <c r="V1266" i="23"/>
  <c r="T1266" i="23"/>
  <c r="U1266" i="23" s="1"/>
  <c r="X1266" i="23" s="1"/>
  <c r="S1266" i="23"/>
  <c r="V1265" i="23"/>
  <c r="T1265" i="23"/>
  <c r="U1265" i="23" s="1"/>
  <c r="S1265" i="23"/>
  <c r="V1264" i="23"/>
  <c r="T1264" i="23"/>
  <c r="U1264" i="23" s="1"/>
  <c r="S1264" i="23"/>
  <c r="V1263" i="23"/>
  <c r="T1263" i="23"/>
  <c r="U1263" i="23" s="1"/>
  <c r="S1263" i="23"/>
  <c r="V1262" i="23"/>
  <c r="U1262" i="23"/>
  <c r="X1262" i="23" s="1"/>
  <c r="T1262" i="23"/>
  <c r="S1262" i="23"/>
  <c r="V1261" i="23"/>
  <c r="T1261" i="23"/>
  <c r="U1261" i="23" s="1"/>
  <c r="S1261" i="23"/>
  <c r="W1260" i="23"/>
  <c r="V1260" i="23"/>
  <c r="U1260" i="23"/>
  <c r="X1260" i="23" s="1"/>
  <c r="T1260" i="23"/>
  <c r="S1260" i="23"/>
  <c r="V1259" i="23"/>
  <c r="T1259" i="23"/>
  <c r="U1259" i="23" s="1"/>
  <c r="S1259" i="23"/>
  <c r="V1258" i="23"/>
  <c r="T1258" i="23"/>
  <c r="U1258" i="23" s="1"/>
  <c r="X1258" i="23" s="1"/>
  <c r="S1258" i="23"/>
  <c r="V1257" i="23"/>
  <c r="T1257" i="23"/>
  <c r="U1257" i="23" s="1"/>
  <c r="S1257" i="23"/>
  <c r="V1256" i="23"/>
  <c r="T1256" i="23"/>
  <c r="U1256" i="23" s="1"/>
  <c r="S1256" i="23"/>
  <c r="V1255" i="23"/>
  <c r="T1255" i="23"/>
  <c r="U1255" i="23" s="1"/>
  <c r="S1255" i="23"/>
  <c r="V1254" i="23"/>
  <c r="U1254" i="23"/>
  <c r="X1254" i="23" s="1"/>
  <c r="T1254" i="23"/>
  <c r="S1254" i="23"/>
  <c r="V1253" i="23"/>
  <c r="T1253" i="23"/>
  <c r="U1253" i="23" s="1"/>
  <c r="S1253" i="23"/>
  <c r="W1252" i="23"/>
  <c r="V1252" i="23"/>
  <c r="U1252" i="23"/>
  <c r="X1252" i="23" s="1"/>
  <c r="T1252" i="23"/>
  <c r="S1252" i="23"/>
  <c r="V1251" i="23"/>
  <c r="T1251" i="23"/>
  <c r="U1251" i="23" s="1"/>
  <c r="S1251" i="23"/>
  <c r="V1250" i="23"/>
  <c r="T1250" i="23"/>
  <c r="U1250" i="23" s="1"/>
  <c r="X1250" i="23" s="1"/>
  <c r="S1250" i="23"/>
  <c r="V1247" i="23"/>
  <c r="T1247" i="23"/>
  <c r="U1247" i="23" s="1"/>
  <c r="W1247" i="23" s="1"/>
  <c r="S1247" i="23"/>
  <c r="V1246" i="23"/>
  <c r="T1246" i="23"/>
  <c r="U1246" i="23" s="1"/>
  <c r="S1246" i="23"/>
  <c r="V1245" i="23"/>
  <c r="T1245" i="23"/>
  <c r="U1245" i="23" s="1"/>
  <c r="S1245" i="23"/>
  <c r="V1244" i="23"/>
  <c r="T1244" i="23"/>
  <c r="U1244" i="23" s="1"/>
  <c r="W1244" i="23" s="1"/>
  <c r="S1244" i="23"/>
  <c r="V1243" i="23"/>
  <c r="T1243" i="23"/>
  <c r="U1243" i="23" s="1"/>
  <c r="W1243" i="23" s="1"/>
  <c r="S1243" i="23"/>
  <c r="V1242" i="23"/>
  <c r="T1242" i="23"/>
  <c r="U1242" i="23" s="1"/>
  <c r="S1242" i="23"/>
  <c r="V1241" i="23"/>
  <c r="T1241" i="23"/>
  <c r="U1241" i="23" s="1"/>
  <c r="S1241" i="23"/>
  <c r="V1240" i="23"/>
  <c r="T1240" i="23"/>
  <c r="U1240" i="23" s="1"/>
  <c r="W1240" i="23" s="1"/>
  <c r="S1240" i="23"/>
  <c r="V1239" i="23"/>
  <c r="T1239" i="23"/>
  <c r="U1239" i="23" s="1"/>
  <c r="W1239" i="23" s="1"/>
  <c r="S1239" i="23"/>
  <c r="V1238" i="23"/>
  <c r="T1238" i="23"/>
  <c r="U1238" i="23" s="1"/>
  <c r="S1238" i="23"/>
  <c r="V1237" i="23"/>
  <c r="T1237" i="23"/>
  <c r="U1237" i="23" s="1"/>
  <c r="S1237" i="23"/>
  <c r="V1236" i="23"/>
  <c r="T1236" i="23"/>
  <c r="U1236" i="23" s="1"/>
  <c r="W1236" i="23" s="1"/>
  <c r="S1236" i="23"/>
  <c r="V1235" i="23"/>
  <c r="T1235" i="23"/>
  <c r="U1235" i="23" s="1"/>
  <c r="X1235" i="23" s="1"/>
  <c r="S1235" i="23"/>
  <c r="V1234" i="23"/>
  <c r="T1234" i="23"/>
  <c r="U1234" i="23" s="1"/>
  <c r="S1234" i="23"/>
  <c r="V1233" i="23"/>
  <c r="T1233" i="23"/>
  <c r="U1233" i="23" s="1"/>
  <c r="S1233" i="23"/>
  <c r="V1232" i="23"/>
  <c r="T1232" i="23"/>
  <c r="U1232" i="23" s="1"/>
  <c r="W1232" i="23" s="1"/>
  <c r="S1232" i="23"/>
  <c r="V1231" i="23"/>
  <c r="T1231" i="23"/>
  <c r="U1231" i="23" s="1"/>
  <c r="X1231" i="23" s="1"/>
  <c r="S1231" i="23"/>
  <c r="V1230" i="23"/>
  <c r="T1230" i="23"/>
  <c r="U1230" i="23" s="1"/>
  <c r="S1230" i="23"/>
  <c r="V1229" i="23"/>
  <c r="T1229" i="23"/>
  <c r="U1229" i="23" s="1"/>
  <c r="S1229" i="23"/>
  <c r="V1228" i="23"/>
  <c r="T1228" i="23"/>
  <c r="U1228" i="23" s="1"/>
  <c r="W1228" i="23" s="1"/>
  <c r="S1228" i="23"/>
  <c r="V1226" i="23"/>
  <c r="T1226" i="23"/>
  <c r="U1226" i="23" s="1"/>
  <c r="W1226" i="23" s="1"/>
  <c r="S1226" i="23"/>
  <c r="V1225" i="23"/>
  <c r="T1225" i="23"/>
  <c r="U1225" i="23" s="1"/>
  <c r="Y1225" i="23" s="1"/>
  <c r="S1225" i="23"/>
  <c r="V1224" i="23"/>
  <c r="T1224" i="23"/>
  <c r="U1224" i="23" s="1"/>
  <c r="S1224" i="23"/>
  <c r="V1223" i="23"/>
  <c r="T1223" i="23"/>
  <c r="U1223" i="23" s="1"/>
  <c r="S1223" i="23"/>
  <c r="V1222" i="23"/>
  <c r="T1222" i="23"/>
  <c r="U1222" i="23" s="1"/>
  <c r="W1222" i="23" s="1"/>
  <c r="S1222" i="23"/>
  <c r="V1221" i="23"/>
  <c r="T1221" i="23"/>
  <c r="U1221" i="23" s="1"/>
  <c r="Y1221" i="23" s="1"/>
  <c r="S1221" i="23"/>
  <c r="V1220" i="23"/>
  <c r="T1220" i="23"/>
  <c r="U1220" i="23" s="1"/>
  <c r="S1220" i="23"/>
  <c r="V1219" i="23"/>
  <c r="T1219" i="23"/>
  <c r="U1219" i="23" s="1"/>
  <c r="S1219" i="23"/>
  <c r="V1218" i="23"/>
  <c r="T1218" i="23"/>
  <c r="U1218" i="23" s="1"/>
  <c r="W1218" i="23" s="1"/>
  <c r="S1218" i="23"/>
  <c r="V1217" i="23"/>
  <c r="T1217" i="23"/>
  <c r="U1217" i="23" s="1"/>
  <c r="Y1217" i="23" s="1"/>
  <c r="S1217" i="23"/>
  <c r="V1216" i="23"/>
  <c r="T1216" i="23"/>
  <c r="U1216" i="23" s="1"/>
  <c r="S1216" i="23"/>
  <c r="V1215" i="23"/>
  <c r="T1215" i="23"/>
  <c r="U1215" i="23" s="1"/>
  <c r="S1215" i="23"/>
  <c r="V1214" i="23"/>
  <c r="T1214" i="23"/>
  <c r="U1214" i="23" s="1"/>
  <c r="W1214" i="23" s="1"/>
  <c r="S1214" i="23"/>
  <c r="V1213" i="23"/>
  <c r="T1213" i="23"/>
  <c r="U1213" i="23" s="1"/>
  <c r="Y1213" i="23" s="1"/>
  <c r="S1213" i="23"/>
  <c r="V1212" i="23"/>
  <c r="T1212" i="23"/>
  <c r="U1212" i="23" s="1"/>
  <c r="S1212" i="23"/>
  <c r="V1211" i="23"/>
  <c r="T1211" i="23"/>
  <c r="U1211" i="23" s="1"/>
  <c r="S1211" i="23"/>
  <c r="V1210" i="23"/>
  <c r="T1210" i="23"/>
  <c r="U1210" i="23" s="1"/>
  <c r="W1210" i="23" s="1"/>
  <c r="S1210" i="23"/>
  <c r="V1209" i="23"/>
  <c r="T1209" i="23"/>
  <c r="U1209" i="23" s="1"/>
  <c r="Y1209" i="23" s="1"/>
  <c r="S1209" i="23"/>
  <c r="V1208" i="23"/>
  <c r="T1208" i="23"/>
  <c r="U1208" i="23" s="1"/>
  <c r="S1208" i="23"/>
  <c r="V1207" i="23"/>
  <c r="T1207" i="23"/>
  <c r="U1207" i="23" s="1"/>
  <c r="S1207" i="23"/>
  <c r="V1204" i="23"/>
  <c r="T1204" i="23"/>
  <c r="U1204" i="23" s="1"/>
  <c r="Y1204" i="23" s="1"/>
  <c r="S1204" i="23"/>
  <c r="V1203" i="23"/>
  <c r="T1203" i="23"/>
  <c r="U1203" i="23" s="1"/>
  <c r="S1203" i="23"/>
  <c r="V1202" i="23"/>
  <c r="T1202" i="23"/>
  <c r="U1202" i="23" s="1"/>
  <c r="S1202" i="23"/>
  <c r="V1201" i="23"/>
  <c r="T1201" i="23"/>
  <c r="U1201" i="23" s="1"/>
  <c r="W1201" i="23" s="1"/>
  <c r="S1201" i="23"/>
  <c r="V1200" i="23"/>
  <c r="T1200" i="23"/>
  <c r="U1200" i="23" s="1"/>
  <c r="Y1200" i="23" s="1"/>
  <c r="S1200" i="23"/>
  <c r="V1199" i="23"/>
  <c r="T1199" i="23"/>
  <c r="U1199" i="23" s="1"/>
  <c r="S1199" i="23"/>
  <c r="V1198" i="23"/>
  <c r="T1198" i="23"/>
  <c r="U1198" i="23" s="1"/>
  <c r="S1198" i="23"/>
  <c r="V1197" i="23"/>
  <c r="T1197" i="23"/>
  <c r="U1197" i="23" s="1"/>
  <c r="W1197" i="23" s="1"/>
  <c r="S1197" i="23"/>
  <c r="V1196" i="23"/>
  <c r="T1196" i="23"/>
  <c r="U1196" i="23" s="1"/>
  <c r="W1196" i="23" s="1"/>
  <c r="S1196" i="23"/>
  <c r="V1195" i="23"/>
  <c r="T1195" i="23"/>
  <c r="U1195" i="23" s="1"/>
  <c r="S1195" i="23"/>
  <c r="V1194" i="23"/>
  <c r="T1194" i="23"/>
  <c r="U1194" i="23" s="1"/>
  <c r="S1194" i="23"/>
  <c r="V1193" i="23"/>
  <c r="T1193" i="23"/>
  <c r="U1193" i="23" s="1"/>
  <c r="W1193" i="23" s="1"/>
  <c r="S1193" i="23"/>
  <c r="V1192" i="23"/>
  <c r="T1192" i="23"/>
  <c r="U1192" i="23" s="1"/>
  <c r="W1192" i="23" s="1"/>
  <c r="S1192" i="23"/>
  <c r="V1191" i="23"/>
  <c r="T1191" i="23"/>
  <c r="U1191" i="23" s="1"/>
  <c r="S1191" i="23"/>
  <c r="V1190" i="23"/>
  <c r="T1190" i="23"/>
  <c r="U1190" i="23" s="1"/>
  <c r="S1190" i="23"/>
  <c r="V1189" i="23"/>
  <c r="T1189" i="23"/>
  <c r="U1189" i="23" s="1"/>
  <c r="W1189" i="23" s="1"/>
  <c r="S1189" i="23"/>
  <c r="V1188" i="23"/>
  <c r="T1188" i="23"/>
  <c r="U1188" i="23" s="1"/>
  <c r="Y1188" i="23" s="1"/>
  <c r="S1188" i="23"/>
  <c r="V1187" i="23"/>
  <c r="T1187" i="23"/>
  <c r="U1187" i="23" s="1"/>
  <c r="S1187" i="23"/>
  <c r="V1186" i="23"/>
  <c r="T1186" i="23"/>
  <c r="U1186" i="23" s="1"/>
  <c r="S1186" i="23"/>
  <c r="V1185" i="23"/>
  <c r="T1185" i="23"/>
  <c r="U1185" i="23" s="1"/>
  <c r="W1185" i="23" s="1"/>
  <c r="S1185" i="23"/>
  <c r="V1183" i="23"/>
  <c r="T1183" i="23"/>
  <c r="U1183" i="23" s="1"/>
  <c r="W1183" i="23" s="1"/>
  <c r="S1183" i="23"/>
  <c r="V1182" i="23"/>
  <c r="T1182" i="23"/>
  <c r="U1182" i="23" s="1"/>
  <c r="X1182" i="23" s="1"/>
  <c r="S1182" i="23"/>
  <c r="V1181" i="23"/>
  <c r="T1181" i="23"/>
  <c r="U1181" i="23" s="1"/>
  <c r="S1181" i="23"/>
  <c r="V1180" i="23"/>
  <c r="T1180" i="23"/>
  <c r="U1180" i="23" s="1"/>
  <c r="S1180" i="23"/>
  <c r="V1179" i="23"/>
  <c r="T1179" i="23"/>
  <c r="U1179" i="23" s="1"/>
  <c r="W1179" i="23" s="1"/>
  <c r="S1179" i="23"/>
  <c r="V1178" i="23"/>
  <c r="T1178" i="23"/>
  <c r="U1178" i="23" s="1"/>
  <c r="X1178" i="23" s="1"/>
  <c r="S1178" i="23"/>
  <c r="V1177" i="23"/>
  <c r="T1177" i="23"/>
  <c r="U1177" i="23" s="1"/>
  <c r="S1177" i="23"/>
  <c r="V1176" i="23"/>
  <c r="T1176" i="23"/>
  <c r="U1176" i="23" s="1"/>
  <c r="S1176" i="23"/>
  <c r="V1175" i="23"/>
  <c r="T1175" i="23"/>
  <c r="U1175" i="23" s="1"/>
  <c r="W1175" i="23" s="1"/>
  <c r="S1175" i="23"/>
  <c r="V1174" i="23"/>
  <c r="T1174" i="23"/>
  <c r="U1174" i="23" s="1"/>
  <c r="X1174" i="23" s="1"/>
  <c r="S1174" i="23"/>
  <c r="V1173" i="23"/>
  <c r="T1173" i="23"/>
  <c r="U1173" i="23" s="1"/>
  <c r="S1173" i="23"/>
  <c r="V1172" i="23"/>
  <c r="T1172" i="23"/>
  <c r="U1172" i="23" s="1"/>
  <c r="S1172" i="23"/>
  <c r="V1171" i="23"/>
  <c r="T1171" i="23"/>
  <c r="U1171" i="23" s="1"/>
  <c r="W1171" i="23" s="1"/>
  <c r="S1171" i="23"/>
  <c r="V1170" i="23"/>
  <c r="T1170" i="23"/>
  <c r="U1170" i="23" s="1"/>
  <c r="X1170" i="23" s="1"/>
  <c r="S1170" i="23"/>
  <c r="V1169" i="23"/>
  <c r="T1169" i="23"/>
  <c r="U1169" i="23" s="1"/>
  <c r="S1169" i="23"/>
  <c r="V1168" i="23"/>
  <c r="T1168" i="23"/>
  <c r="U1168" i="23" s="1"/>
  <c r="S1168" i="23"/>
  <c r="V1167" i="23"/>
  <c r="T1167" i="23"/>
  <c r="U1167" i="23" s="1"/>
  <c r="W1167" i="23" s="1"/>
  <c r="S1167" i="23"/>
  <c r="V1166" i="23"/>
  <c r="T1166" i="23"/>
  <c r="U1166" i="23" s="1"/>
  <c r="X1166" i="23" s="1"/>
  <c r="S1166" i="23"/>
  <c r="V1165" i="23"/>
  <c r="T1165" i="23"/>
  <c r="U1165" i="23" s="1"/>
  <c r="S1165" i="23"/>
  <c r="V1164" i="23"/>
  <c r="T1164" i="23"/>
  <c r="U1164" i="23" s="1"/>
  <c r="S1164" i="23"/>
  <c r="V1161" i="23"/>
  <c r="T1161" i="23"/>
  <c r="U1161" i="23" s="1"/>
  <c r="Y1161" i="23" s="1"/>
  <c r="S1161" i="23"/>
  <c r="V1160" i="23"/>
  <c r="T1160" i="23"/>
  <c r="U1160" i="23" s="1"/>
  <c r="S1160" i="23"/>
  <c r="V1159" i="23"/>
  <c r="T1159" i="23"/>
  <c r="U1159" i="23" s="1"/>
  <c r="S1159" i="23"/>
  <c r="V1158" i="23"/>
  <c r="T1158" i="23"/>
  <c r="U1158" i="23" s="1"/>
  <c r="W1158" i="23" s="1"/>
  <c r="S1158" i="23"/>
  <c r="V1157" i="23"/>
  <c r="T1157" i="23"/>
  <c r="U1157" i="23" s="1"/>
  <c r="W1157" i="23" s="1"/>
  <c r="S1157" i="23"/>
  <c r="V1156" i="23"/>
  <c r="T1156" i="23"/>
  <c r="U1156" i="23" s="1"/>
  <c r="S1156" i="23"/>
  <c r="V1155" i="23"/>
  <c r="T1155" i="23"/>
  <c r="U1155" i="23" s="1"/>
  <c r="S1155" i="23"/>
  <c r="V1154" i="23"/>
  <c r="T1154" i="23"/>
  <c r="U1154" i="23" s="1"/>
  <c r="W1154" i="23" s="1"/>
  <c r="S1154" i="23"/>
  <c r="V1153" i="23"/>
  <c r="T1153" i="23"/>
  <c r="U1153" i="23" s="1"/>
  <c r="Y1153" i="23" s="1"/>
  <c r="S1153" i="23"/>
  <c r="V1152" i="23"/>
  <c r="T1152" i="23"/>
  <c r="U1152" i="23" s="1"/>
  <c r="S1152" i="23"/>
  <c r="V1151" i="23"/>
  <c r="T1151" i="23"/>
  <c r="U1151" i="23" s="1"/>
  <c r="S1151" i="23"/>
  <c r="V1150" i="23"/>
  <c r="T1150" i="23"/>
  <c r="U1150" i="23" s="1"/>
  <c r="W1150" i="23" s="1"/>
  <c r="S1150" i="23"/>
  <c r="V1149" i="23"/>
  <c r="T1149" i="23"/>
  <c r="U1149" i="23" s="1"/>
  <c r="Y1149" i="23" s="1"/>
  <c r="S1149" i="23"/>
  <c r="V1148" i="23"/>
  <c r="T1148" i="23"/>
  <c r="U1148" i="23" s="1"/>
  <c r="S1148" i="23"/>
  <c r="V1147" i="23"/>
  <c r="T1147" i="23"/>
  <c r="U1147" i="23" s="1"/>
  <c r="S1147" i="23"/>
  <c r="V1146" i="23"/>
  <c r="T1146" i="23"/>
  <c r="U1146" i="23" s="1"/>
  <c r="W1146" i="23" s="1"/>
  <c r="S1146" i="23"/>
  <c r="V1145" i="23"/>
  <c r="T1145" i="23"/>
  <c r="U1145" i="23" s="1"/>
  <c r="W1145" i="23" s="1"/>
  <c r="S1145" i="23"/>
  <c r="V1144" i="23"/>
  <c r="T1144" i="23"/>
  <c r="U1144" i="23" s="1"/>
  <c r="S1144" i="23"/>
  <c r="V1143" i="23"/>
  <c r="T1143" i="23"/>
  <c r="U1143" i="23" s="1"/>
  <c r="S1143" i="23"/>
  <c r="V1142" i="23"/>
  <c r="T1142" i="23"/>
  <c r="U1142" i="23" s="1"/>
  <c r="W1142" i="23" s="1"/>
  <c r="S1142" i="23"/>
  <c r="V1140" i="23"/>
  <c r="T1140" i="23"/>
  <c r="U1140" i="23" s="1"/>
  <c r="W1140" i="23" s="1"/>
  <c r="S1140" i="23"/>
  <c r="V1139" i="23"/>
  <c r="T1139" i="23"/>
  <c r="U1139" i="23" s="1"/>
  <c r="W1139" i="23" s="1"/>
  <c r="S1139" i="23"/>
  <c r="V1138" i="23"/>
  <c r="T1138" i="23"/>
  <c r="U1138" i="23" s="1"/>
  <c r="S1138" i="23"/>
  <c r="V1137" i="23"/>
  <c r="T1137" i="23"/>
  <c r="U1137" i="23" s="1"/>
  <c r="S1137" i="23"/>
  <c r="V1136" i="23"/>
  <c r="T1136" i="23"/>
  <c r="U1136" i="23" s="1"/>
  <c r="W1136" i="23" s="1"/>
  <c r="S1136" i="23"/>
  <c r="V1135" i="23"/>
  <c r="T1135" i="23"/>
  <c r="U1135" i="23" s="1"/>
  <c r="W1135" i="23" s="1"/>
  <c r="S1135" i="23"/>
  <c r="V1134" i="23"/>
  <c r="T1134" i="23"/>
  <c r="U1134" i="23" s="1"/>
  <c r="S1134" i="23"/>
  <c r="V1133" i="23"/>
  <c r="T1133" i="23"/>
  <c r="U1133" i="23" s="1"/>
  <c r="S1133" i="23"/>
  <c r="V1132" i="23"/>
  <c r="T1132" i="23"/>
  <c r="U1132" i="23" s="1"/>
  <c r="W1132" i="23" s="1"/>
  <c r="S1132" i="23"/>
  <c r="V1131" i="23"/>
  <c r="T1131" i="23"/>
  <c r="U1131" i="23" s="1"/>
  <c r="W1131" i="23" s="1"/>
  <c r="S1131" i="23"/>
  <c r="V1130" i="23"/>
  <c r="T1130" i="23"/>
  <c r="U1130" i="23" s="1"/>
  <c r="S1130" i="23"/>
  <c r="V1129" i="23"/>
  <c r="T1129" i="23"/>
  <c r="U1129" i="23" s="1"/>
  <c r="S1129" i="23"/>
  <c r="V1128" i="23"/>
  <c r="T1128" i="23"/>
  <c r="U1128" i="23" s="1"/>
  <c r="W1128" i="23" s="1"/>
  <c r="S1128" i="23"/>
  <c r="V1127" i="23"/>
  <c r="T1127" i="23"/>
  <c r="U1127" i="23" s="1"/>
  <c r="Y1127" i="23" s="1"/>
  <c r="S1127" i="23"/>
  <c r="V1126" i="23"/>
  <c r="T1126" i="23"/>
  <c r="U1126" i="23" s="1"/>
  <c r="S1126" i="23"/>
  <c r="V1125" i="23"/>
  <c r="T1125" i="23"/>
  <c r="U1125" i="23" s="1"/>
  <c r="S1125" i="23"/>
  <c r="V1124" i="23"/>
  <c r="T1124" i="23"/>
  <c r="U1124" i="23" s="1"/>
  <c r="W1124" i="23" s="1"/>
  <c r="S1124" i="23"/>
  <c r="V1123" i="23"/>
  <c r="T1123" i="23"/>
  <c r="U1123" i="23" s="1"/>
  <c r="W1123" i="23" s="1"/>
  <c r="S1123" i="23"/>
  <c r="V1122" i="23"/>
  <c r="T1122" i="23"/>
  <c r="U1122" i="23" s="1"/>
  <c r="S1122" i="23"/>
  <c r="V1121" i="23"/>
  <c r="T1121" i="23"/>
  <c r="U1121" i="23" s="1"/>
  <c r="S1121" i="23"/>
  <c r="V1118" i="23"/>
  <c r="T1118" i="23"/>
  <c r="U1118" i="23" s="1"/>
  <c r="W1118" i="23" s="1"/>
  <c r="S1118" i="23"/>
  <c r="V1117" i="23"/>
  <c r="T1117" i="23"/>
  <c r="U1117" i="23" s="1"/>
  <c r="S1117" i="23"/>
  <c r="V1116" i="23"/>
  <c r="T1116" i="23"/>
  <c r="U1116" i="23" s="1"/>
  <c r="S1116" i="23"/>
  <c r="V1115" i="23"/>
  <c r="T1115" i="23"/>
  <c r="U1115" i="23" s="1"/>
  <c r="S1115" i="23"/>
  <c r="V1114" i="23"/>
  <c r="U1114" i="23"/>
  <c r="W1114" i="23" s="1"/>
  <c r="T1114" i="23"/>
  <c r="S1114" i="23"/>
  <c r="V1113" i="23"/>
  <c r="T1113" i="23"/>
  <c r="U1113" i="23" s="1"/>
  <c r="S1113" i="23"/>
  <c r="V1112" i="23"/>
  <c r="U1112" i="23"/>
  <c r="X1112" i="23" s="1"/>
  <c r="T1112" i="23"/>
  <c r="S1112" i="23"/>
  <c r="V1111" i="23"/>
  <c r="T1111" i="23"/>
  <c r="U1111" i="23" s="1"/>
  <c r="S1111" i="23"/>
  <c r="V1110" i="23"/>
  <c r="T1110" i="23"/>
  <c r="U1110" i="23" s="1"/>
  <c r="W1110" i="23" s="1"/>
  <c r="S1110" i="23"/>
  <c r="V1109" i="23"/>
  <c r="T1109" i="23"/>
  <c r="U1109" i="23" s="1"/>
  <c r="S1109" i="23"/>
  <c r="V1108" i="23"/>
  <c r="T1108" i="23"/>
  <c r="U1108" i="23" s="1"/>
  <c r="S1108" i="23"/>
  <c r="V1107" i="23"/>
  <c r="T1107" i="23"/>
  <c r="U1107" i="23" s="1"/>
  <c r="S1107" i="23"/>
  <c r="V1106" i="23"/>
  <c r="U1106" i="23"/>
  <c r="W1106" i="23" s="1"/>
  <c r="T1106" i="23"/>
  <c r="S1106" i="23"/>
  <c r="V1105" i="23"/>
  <c r="T1105" i="23"/>
  <c r="U1105" i="23" s="1"/>
  <c r="S1105" i="23"/>
  <c r="V1104" i="23"/>
  <c r="U1104" i="23"/>
  <c r="X1104" i="23" s="1"/>
  <c r="T1104" i="23"/>
  <c r="S1104" i="23"/>
  <c r="V1103" i="23"/>
  <c r="T1103" i="23"/>
  <c r="U1103" i="23" s="1"/>
  <c r="S1103" i="23"/>
  <c r="V1102" i="23"/>
  <c r="T1102" i="23"/>
  <c r="U1102" i="23" s="1"/>
  <c r="W1102" i="23" s="1"/>
  <c r="S1102" i="23"/>
  <c r="V1101" i="23"/>
  <c r="T1101" i="23"/>
  <c r="U1101" i="23" s="1"/>
  <c r="S1101" i="23"/>
  <c r="V1100" i="23"/>
  <c r="T1100" i="23"/>
  <c r="U1100" i="23" s="1"/>
  <c r="S1100" i="23"/>
  <c r="V1099" i="23"/>
  <c r="T1099" i="23"/>
  <c r="U1099" i="23" s="1"/>
  <c r="S1099" i="23"/>
  <c r="V1097" i="23"/>
  <c r="T1097" i="23"/>
  <c r="U1097" i="23" s="1"/>
  <c r="S1097" i="23"/>
  <c r="V1096" i="23"/>
  <c r="T1096" i="23"/>
  <c r="U1096" i="23" s="1"/>
  <c r="W1096" i="23" s="1"/>
  <c r="S1096" i="23"/>
  <c r="V1095" i="23"/>
  <c r="T1095" i="23"/>
  <c r="U1095" i="23" s="1"/>
  <c r="S1095" i="23"/>
  <c r="V1094" i="23"/>
  <c r="T1094" i="23"/>
  <c r="U1094" i="23" s="1"/>
  <c r="S1094" i="23"/>
  <c r="V1093" i="23"/>
  <c r="T1093" i="23"/>
  <c r="U1093" i="23" s="1"/>
  <c r="S1093" i="23"/>
  <c r="V1092" i="23"/>
  <c r="U1092" i="23"/>
  <c r="W1092" i="23" s="1"/>
  <c r="T1092" i="23"/>
  <c r="S1092" i="23"/>
  <c r="V1091" i="23"/>
  <c r="T1091" i="23"/>
  <c r="U1091" i="23" s="1"/>
  <c r="S1091" i="23"/>
  <c r="V1090" i="23"/>
  <c r="U1090" i="23"/>
  <c r="X1090" i="23" s="1"/>
  <c r="T1090" i="23"/>
  <c r="S1090" i="23"/>
  <c r="V1089" i="23"/>
  <c r="T1089" i="23"/>
  <c r="U1089" i="23" s="1"/>
  <c r="S1089" i="23"/>
  <c r="V1088" i="23"/>
  <c r="T1088" i="23"/>
  <c r="U1088" i="23" s="1"/>
  <c r="W1088" i="23" s="1"/>
  <c r="S1088" i="23"/>
  <c r="V1087" i="23"/>
  <c r="T1087" i="23"/>
  <c r="U1087" i="23" s="1"/>
  <c r="S1087" i="23"/>
  <c r="V1086" i="23"/>
  <c r="T1086" i="23"/>
  <c r="U1086" i="23" s="1"/>
  <c r="S1086" i="23"/>
  <c r="V1085" i="23"/>
  <c r="T1085" i="23"/>
  <c r="U1085" i="23" s="1"/>
  <c r="S1085" i="23"/>
  <c r="V1084" i="23"/>
  <c r="U1084" i="23"/>
  <c r="W1084" i="23" s="1"/>
  <c r="T1084" i="23"/>
  <c r="S1084" i="23"/>
  <c r="V1083" i="23"/>
  <c r="T1083" i="23"/>
  <c r="U1083" i="23" s="1"/>
  <c r="S1083" i="23"/>
  <c r="V1082" i="23"/>
  <c r="U1082" i="23"/>
  <c r="X1082" i="23" s="1"/>
  <c r="T1082" i="23"/>
  <c r="S1082" i="23"/>
  <c r="V1081" i="23"/>
  <c r="T1081" i="23"/>
  <c r="U1081" i="23" s="1"/>
  <c r="S1081" i="23"/>
  <c r="V1080" i="23"/>
  <c r="T1080" i="23"/>
  <c r="U1080" i="23" s="1"/>
  <c r="W1080" i="23" s="1"/>
  <c r="S1080" i="23"/>
  <c r="V1079" i="23"/>
  <c r="T1079" i="23"/>
  <c r="U1079" i="23" s="1"/>
  <c r="S1079" i="23"/>
  <c r="V1078" i="23"/>
  <c r="T1078" i="23"/>
  <c r="U1078" i="23" s="1"/>
  <c r="S1078" i="23"/>
  <c r="V1075" i="23"/>
  <c r="T1075" i="23"/>
  <c r="U1075" i="23" s="1"/>
  <c r="Y1075" i="23" s="1"/>
  <c r="S1075" i="23"/>
  <c r="V1074" i="23"/>
  <c r="T1074" i="23"/>
  <c r="U1074" i="23" s="1"/>
  <c r="S1074" i="23"/>
  <c r="V1073" i="23"/>
  <c r="T1073" i="23"/>
  <c r="U1073" i="23" s="1"/>
  <c r="S1073" i="23"/>
  <c r="V1072" i="23"/>
  <c r="T1072" i="23"/>
  <c r="U1072" i="23" s="1"/>
  <c r="W1072" i="23" s="1"/>
  <c r="S1072" i="23"/>
  <c r="V1071" i="23"/>
  <c r="T1071" i="23"/>
  <c r="U1071" i="23" s="1"/>
  <c r="W1071" i="23" s="1"/>
  <c r="S1071" i="23"/>
  <c r="V1070" i="23"/>
  <c r="T1070" i="23"/>
  <c r="U1070" i="23" s="1"/>
  <c r="S1070" i="23"/>
  <c r="V1069" i="23"/>
  <c r="T1069" i="23"/>
  <c r="U1069" i="23" s="1"/>
  <c r="S1069" i="23"/>
  <c r="V1068" i="23"/>
  <c r="T1068" i="23"/>
  <c r="U1068" i="23" s="1"/>
  <c r="W1068" i="23" s="1"/>
  <c r="S1068" i="23"/>
  <c r="V1067" i="23"/>
  <c r="T1067" i="23"/>
  <c r="U1067" i="23" s="1"/>
  <c r="X1067" i="23" s="1"/>
  <c r="S1067" i="23"/>
  <c r="V1066" i="23"/>
  <c r="T1066" i="23"/>
  <c r="U1066" i="23" s="1"/>
  <c r="S1066" i="23"/>
  <c r="V1065" i="23"/>
  <c r="T1065" i="23"/>
  <c r="U1065" i="23" s="1"/>
  <c r="S1065" i="23"/>
  <c r="V1064" i="23"/>
  <c r="T1064" i="23"/>
  <c r="U1064" i="23" s="1"/>
  <c r="W1064" i="23" s="1"/>
  <c r="S1064" i="23"/>
  <c r="V1063" i="23"/>
  <c r="T1063" i="23"/>
  <c r="U1063" i="23" s="1"/>
  <c r="X1063" i="23" s="1"/>
  <c r="S1063" i="23"/>
  <c r="V1062" i="23"/>
  <c r="T1062" i="23"/>
  <c r="U1062" i="23" s="1"/>
  <c r="S1062" i="23"/>
  <c r="V1061" i="23"/>
  <c r="T1061" i="23"/>
  <c r="U1061" i="23" s="1"/>
  <c r="S1061" i="23"/>
  <c r="V1060" i="23"/>
  <c r="T1060" i="23"/>
  <c r="U1060" i="23" s="1"/>
  <c r="W1060" i="23" s="1"/>
  <c r="S1060" i="23"/>
  <c r="V1059" i="23"/>
  <c r="T1059" i="23"/>
  <c r="U1059" i="23" s="1"/>
  <c r="W1059" i="23" s="1"/>
  <c r="S1059" i="23"/>
  <c r="V1058" i="23"/>
  <c r="T1058" i="23"/>
  <c r="U1058" i="23" s="1"/>
  <c r="S1058" i="23"/>
  <c r="V1057" i="23"/>
  <c r="T1057" i="23"/>
  <c r="U1057" i="23" s="1"/>
  <c r="S1057" i="23"/>
  <c r="V1056" i="23"/>
  <c r="T1056" i="23"/>
  <c r="U1056" i="23" s="1"/>
  <c r="W1056" i="23" s="1"/>
  <c r="S1056" i="23"/>
  <c r="V1054" i="23"/>
  <c r="T1054" i="23"/>
  <c r="U1054" i="23" s="1"/>
  <c r="W1054" i="23" s="1"/>
  <c r="S1054" i="23"/>
  <c r="V1053" i="23"/>
  <c r="T1053" i="23"/>
  <c r="U1053" i="23" s="1"/>
  <c r="Y1053" i="23" s="1"/>
  <c r="S1053" i="23"/>
  <c r="V1052" i="23"/>
  <c r="T1052" i="23"/>
  <c r="U1052" i="23" s="1"/>
  <c r="S1052" i="23"/>
  <c r="V1051" i="23"/>
  <c r="T1051" i="23"/>
  <c r="U1051" i="23" s="1"/>
  <c r="S1051" i="23"/>
  <c r="V1050" i="23"/>
  <c r="T1050" i="23"/>
  <c r="U1050" i="23" s="1"/>
  <c r="W1050" i="23" s="1"/>
  <c r="S1050" i="23"/>
  <c r="V1049" i="23"/>
  <c r="T1049" i="23"/>
  <c r="U1049" i="23" s="1"/>
  <c r="Y1049" i="23" s="1"/>
  <c r="S1049" i="23"/>
  <c r="V1048" i="23"/>
  <c r="T1048" i="23"/>
  <c r="U1048" i="23" s="1"/>
  <c r="S1048" i="23"/>
  <c r="V1047" i="23"/>
  <c r="T1047" i="23"/>
  <c r="U1047" i="23" s="1"/>
  <c r="S1047" i="23"/>
  <c r="V1046" i="23"/>
  <c r="T1046" i="23"/>
  <c r="U1046" i="23" s="1"/>
  <c r="W1046" i="23" s="1"/>
  <c r="S1046" i="23"/>
  <c r="V1045" i="23"/>
  <c r="T1045" i="23"/>
  <c r="U1045" i="23" s="1"/>
  <c r="Y1045" i="23" s="1"/>
  <c r="S1045" i="23"/>
  <c r="V1044" i="23"/>
  <c r="T1044" i="23"/>
  <c r="U1044" i="23" s="1"/>
  <c r="S1044" i="23"/>
  <c r="V1043" i="23"/>
  <c r="T1043" i="23"/>
  <c r="U1043" i="23" s="1"/>
  <c r="S1043" i="23"/>
  <c r="V1042" i="23"/>
  <c r="T1042" i="23"/>
  <c r="U1042" i="23" s="1"/>
  <c r="W1042" i="23" s="1"/>
  <c r="S1042" i="23"/>
  <c r="Y1041" i="23"/>
  <c r="V1041" i="23"/>
  <c r="U1041" i="23"/>
  <c r="W1041" i="23" s="1"/>
  <c r="T1041" i="23"/>
  <c r="S1041" i="23"/>
  <c r="V1040" i="23"/>
  <c r="T1040" i="23"/>
  <c r="U1040" i="23" s="1"/>
  <c r="S1040" i="23"/>
  <c r="V1039" i="23"/>
  <c r="T1039" i="23"/>
  <c r="U1039" i="23" s="1"/>
  <c r="S1039" i="23"/>
  <c r="V1038" i="23"/>
  <c r="U1038" i="23"/>
  <c r="W1038" i="23" s="1"/>
  <c r="T1038" i="23"/>
  <c r="S1038" i="23"/>
  <c r="V1037" i="23"/>
  <c r="U1037" i="23"/>
  <c r="Y1037" i="23" s="1"/>
  <c r="T1037" i="23"/>
  <c r="S1037" i="23"/>
  <c r="V1036" i="23"/>
  <c r="T1036" i="23"/>
  <c r="U1036" i="23" s="1"/>
  <c r="S1036" i="23"/>
  <c r="V1035" i="23"/>
  <c r="V1055" i="23" s="1"/>
  <c r="T1035" i="23"/>
  <c r="U1035" i="23" s="1"/>
  <c r="S1035" i="23"/>
  <c r="V1032" i="23"/>
  <c r="U1032" i="23"/>
  <c r="Y1032" i="23" s="1"/>
  <c r="T1032" i="23"/>
  <c r="S1032" i="23"/>
  <c r="V1031" i="23"/>
  <c r="T1031" i="23"/>
  <c r="U1031" i="23" s="1"/>
  <c r="S1031" i="23"/>
  <c r="V1030" i="23"/>
  <c r="T1030" i="23"/>
  <c r="U1030" i="23" s="1"/>
  <c r="S1030" i="23"/>
  <c r="V1029" i="23"/>
  <c r="U1029" i="23"/>
  <c r="W1029" i="23" s="1"/>
  <c r="T1029" i="23"/>
  <c r="S1029" i="23"/>
  <c r="V1028" i="23"/>
  <c r="U1028" i="23"/>
  <c r="Y1028" i="23" s="1"/>
  <c r="T1028" i="23"/>
  <c r="S1028" i="23"/>
  <c r="V1027" i="23"/>
  <c r="T1027" i="23"/>
  <c r="U1027" i="23" s="1"/>
  <c r="S1027" i="23"/>
  <c r="V1026" i="23"/>
  <c r="T1026" i="23"/>
  <c r="U1026" i="23" s="1"/>
  <c r="S1026" i="23"/>
  <c r="V1025" i="23"/>
  <c r="U1025" i="23"/>
  <c r="W1025" i="23" s="1"/>
  <c r="T1025" i="23"/>
  <c r="S1025" i="23"/>
  <c r="V1024" i="23"/>
  <c r="U1024" i="23"/>
  <c r="W1024" i="23" s="1"/>
  <c r="T1024" i="23"/>
  <c r="S1024" i="23"/>
  <c r="V1023" i="23"/>
  <c r="T1023" i="23"/>
  <c r="U1023" i="23" s="1"/>
  <c r="S1023" i="23"/>
  <c r="V1022" i="23"/>
  <c r="T1022" i="23"/>
  <c r="U1022" i="23" s="1"/>
  <c r="S1022" i="23"/>
  <c r="V1021" i="23"/>
  <c r="U1021" i="23"/>
  <c r="W1021" i="23" s="1"/>
  <c r="T1021" i="23"/>
  <c r="S1021" i="23"/>
  <c r="V1020" i="23"/>
  <c r="U1020" i="23"/>
  <c r="W1020" i="23" s="1"/>
  <c r="T1020" i="23"/>
  <c r="S1020" i="23"/>
  <c r="V1019" i="23"/>
  <c r="T1019" i="23"/>
  <c r="U1019" i="23" s="1"/>
  <c r="S1019" i="23"/>
  <c r="V1018" i="23"/>
  <c r="T1018" i="23"/>
  <c r="U1018" i="23" s="1"/>
  <c r="S1018" i="23"/>
  <c r="V1017" i="23"/>
  <c r="U1017" i="23"/>
  <c r="W1017" i="23" s="1"/>
  <c r="T1017" i="23"/>
  <c r="S1017" i="23"/>
  <c r="V1016" i="23"/>
  <c r="U1016" i="23"/>
  <c r="W1016" i="23" s="1"/>
  <c r="T1016" i="23"/>
  <c r="S1016" i="23"/>
  <c r="V1015" i="23"/>
  <c r="T1015" i="23"/>
  <c r="U1015" i="23" s="1"/>
  <c r="S1015" i="23"/>
  <c r="V1014" i="23"/>
  <c r="T1014" i="23"/>
  <c r="U1014" i="23" s="1"/>
  <c r="S1014" i="23"/>
  <c r="V1013" i="23"/>
  <c r="U1013" i="23"/>
  <c r="W1013" i="23" s="1"/>
  <c r="T1013" i="23"/>
  <c r="S1013" i="23"/>
  <c r="V1011" i="23"/>
  <c r="U1011" i="23"/>
  <c r="W1011" i="23" s="1"/>
  <c r="T1011" i="23"/>
  <c r="S1011" i="23"/>
  <c r="V1010" i="23"/>
  <c r="U1010" i="23"/>
  <c r="X1010" i="23" s="1"/>
  <c r="T1010" i="23"/>
  <c r="S1010" i="23"/>
  <c r="V1009" i="23"/>
  <c r="T1009" i="23"/>
  <c r="U1009" i="23" s="1"/>
  <c r="S1009" i="23"/>
  <c r="V1008" i="23"/>
  <c r="T1008" i="23"/>
  <c r="U1008" i="23" s="1"/>
  <c r="S1008" i="23"/>
  <c r="V1007" i="23"/>
  <c r="U1007" i="23"/>
  <c r="W1007" i="23" s="1"/>
  <c r="T1007" i="23"/>
  <c r="S1007" i="23"/>
  <c r="V1006" i="23"/>
  <c r="U1006" i="23"/>
  <c r="X1006" i="23" s="1"/>
  <c r="T1006" i="23"/>
  <c r="S1006" i="23"/>
  <c r="V1005" i="23"/>
  <c r="T1005" i="23"/>
  <c r="U1005" i="23" s="1"/>
  <c r="S1005" i="23"/>
  <c r="V1004" i="23"/>
  <c r="T1004" i="23"/>
  <c r="U1004" i="23" s="1"/>
  <c r="S1004" i="23"/>
  <c r="V1003" i="23"/>
  <c r="U1003" i="23"/>
  <c r="W1003" i="23" s="1"/>
  <c r="T1003" i="23"/>
  <c r="S1003" i="23"/>
  <c r="V1002" i="23"/>
  <c r="U1002" i="23"/>
  <c r="X1002" i="23" s="1"/>
  <c r="T1002" i="23"/>
  <c r="S1002" i="23"/>
  <c r="V1001" i="23"/>
  <c r="T1001" i="23"/>
  <c r="U1001" i="23" s="1"/>
  <c r="S1001" i="23"/>
  <c r="V1000" i="23"/>
  <c r="T1000" i="23"/>
  <c r="U1000" i="23" s="1"/>
  <c r="S1000" i="23"/>
  <c r="V999" i="23"/>
  <c r="U999" i="23"/>
  <c r="W999" i="23" s="1"/>
  <c r="T999" i="23"/>
  <c r="S999" i="23"/>
  <c r="V998" i="23"/>
  <c r="U998" i="23"/>
  <c r="X998" i="23" s="1"/>
  <c r="T998" i="23"/>
  <c r="S998" i="23"/>
  <c r="V997" i="23"/>
  <c r="T997" i="23"/>
  <c r="U997" i="23" s="1"/>
  <c r="S997" i="23"/>
  <c r="V996" i="23"/>
  <c r="T996" i="23"/>
  <c r="U996" i="23" s="1"/>
  <c r="S996" i="23"/>
  <c r="V995" i="23"/>
  <c r="U995" i="23"/>
  <c r="W995" i="23" s="1"/>
  <c r="T995" i="23"/>
  <c r="S995" i="23"/>
  <c r="V994" i="23"/>
  <c r="U994" i="23"/>
  <c r="X994" i="23" s="1"/>
  <c r="T994" i="23"/>
  <c r="S994" i="23"/>
  <c r="V993" i="23"/>
  <c r="T993" i="23"/>
  <c r="U993" i="23" s="1"/>
  <c r="S993" i="23"/>
  <c r="V992" i="23"/>
  <c r="T992" i="23"/>
  <c r="U992" i="23" s="1"/>
  <c r="S992" i="23"/>
  <c r="V989" i="23"/>
  <c r="U989" i="23"/>
  <c r="W989" i="23" s="1"/>
  <c r="T989" i="23"/>
  <c r="S989" i="23"/>
  <c r="V988" i="23"/>
  <c r="T988" i="23"/>
  <c r="U988" i="23" s="1"/>
  <c r="S988" i="23"/>
  <c r="V987" i="23"/>
  <c r="T987" i="23"/>
  <c r="U987" i="23" s="1"/>
  <c r="S987" i="23"/>
  <c r="V986" i="23"/>
  <c r="U986" i="23"/>
  <c r="W986" i="23" s="1"/>
  <c r="T986" i="23"/>
  <c r="S986" i="23"/>
  <c r="V985" i="23"/>
  <c r="U985" i="23"/>
  <c r="W985" i="23" s="1"/>
  <c r="T985" i="23"/>
  <c r="S985" i="23"/>
  <c r="V984" i="23"/>
  <c r="T984" i="23"/>
  <c r="U984" i="23" s="1"/>
  <c r="S984" i="23"/>
  <c r="V983" i="23"/>
  <c r="T983" i="23"/>
  <c r="U983" i="23" s="1"/>
  <c r="S983" i="23"/>
  <c r="V982" i="23"/>
  <c r="U982" i="23"/>
  <c r="W982" i="23" s="1"/>
  <c r="T982" i="23"/>
  <c r="S982" i="23"/>
  <c r="V981" i="23"/>
  <c r="U981" i="23"/>
  <c r="W981" i="23" s="1"/>
  <c r="T981" i="23"/>
  <c r="S981" i="23"/>
  <c r="V980" i="23"/>
  <c r="T980" i="23"/>
  <c r="U980" i="23" s="1"/>
  <c r="S980" i="23"/>
  <c r="V979" i="23"/>
  <c r="T979" i="23"/>
  <c r="U979" i="23" s="1"/>
  <c r="S979" i="23"/>
  <c r="V978" i="23"/>
  <c r="U978" i="23"/>
  <c r="W978" i="23" s="1"/>
  <c r="T978" i="23"/>
  <c r="S978" i="23"/>
  <c r="V977" i="23"/>
  <c r="U977" i="23"/>
  <c r="W977" i="23" s="1"/>
  <c r="T977" i="23"/>
  <c r="S977" i="23"/>
  <c r="V976" i="23"/>
  <c r="T976" i="23"/>
  <c r="U976" i="23" s="1"/>
  <c r="S976" i="23"/>
  <c r="V975" i="23"/>
  <c r="T975" i="23"/>
  <c r="U975" i="23" s="1"/>
  <c r="S975" i="23"/>
  <c r="V974" i="23"/>
  <c r="U974" i="23"/>
  <c r="W974" i="23" s="1"/>
  <c r="T974" i="23"/>
  <c r="S974" i="23"/>
  <c r="V973" i="23"/>
  <c r="U973" i="23"/>
  <c r="W973" i="23" s="1"/>
  <c r="T973" i="23"/>
  <c r="S973" i="23"/>
  <c r="V972" i="23"/>
  <c r="T972" i="23"/>
  <c r="U972" i="23" s="1"/>
  <c r="S972" i="23"/>
  <c r="V971" i="23"/>
  <c r="T971" i="23"/>
  <c r="U971" i="23" s="1"/>
  <c r="S971" i="23"/>
  <c r="V970" i="23"/>
  <c r="U970" i="23"/>
  <c r="W970" i="23" s="1"/>
  <c r="T970" i="23"/>
  <c r="S970" i="23"/>
  <c r="V968" i="23"/>
  <c r="U968" i="23"/>
  <c r="W968" i="23" s="1"/>
  <c r="T968" i="23"/>
  <c r="S968" i="23"/>
  <c r="V967" i="23"/>
  <c r="U967" i="23"/>
  <c r="W967" i="23" s="1"/>
  <c r="T967" i="23"/>
  <c r="S967" i="23"/>
  <c r="V966" i="23"/>
  <c r="T966" i="23"/>
  <c r="U966" i="23" s="1"/>
  <c r="S966" i="23"/>
  <c r="V965" i="23"/>
  <c r="T965" i="23"/>
  <c r="U965" i="23" s="1"/>
  <c r="S965" i="23"/>
  <c r="V964" i="23"/>
  <c r="U964" i="23"/>
  <c r="W964" i="23" s="1"/>
  <c r="T964" i="23"/>
  <c r="S964" i="23"/>
  <c r="V963" i="23"/>
  <c r="U963" i="23"/>
  <c r="W963" i="23" s="1"/>
  <c r="T963" i="23"/>
  <c r="S963" i="23"/>
  <c r="V962" i="23"/>
  <c r="T962" i="23"/>
  <c r="U962" i="23" s="1"/>
  <c r="S962" i="23"/>
  <c r="V961" i="23"/>
  <c r="T961" i="23"/>
  <c r="U961" i="23" s="1"/>
  <c r="S961" i="23"/>
  <c r="V960" i="23"/>
  <c r="U960" i="23"/>
  <c r="W960" i="23" s="1"/>
  <c r="T960" i="23"/>
  <c r="S960" i="23"/>
  <c r="V959" i="23"/>
  <c r="U959" i="23"/>
  <c r="W959" i="23" s="1"/>
  <c r="T959" i="23"/>
  <c r="S959" i="23"/>
  <c r="V958" i="23"/>
  <c r="T958" i="23"/>
  <c r="U958" i="23" s="1"/>
  <c r="S958" i="23"/>
  <c r="V957" i="23"/>
  <c r="T957" i="23"/>
  <c r="U957" i="23" s="1"/>
  <c r="S957" i="23"/>
  <c r="V956" i="23"/>
  <c r="U956" i="23"/>
  <c r="W956" i="23" s="1"/>
  <c r="T956" i="23"/>
  <c r="S956" i="23"/>
  <c r="V955" i="23"/>
  <c r="U955" i="23"/>
  <c r="W955" i="23" s="1"/>
  <c r="T955" i="23"/>
  <c r="S955" i="23"/>
  <c r="V954" i="23"/>
  <c r="T954" i="23"/>
  <c r="U954" i="23" s="1"/>
  <c r="S954" i="23"/>
  <c r="V953" i="23"/>
  <c r="T953" i="23"/>
  <c r="U953" i="23" s="1"/>
  <c r="S953" i="23"/>
  <c r="V952" i="23"/>
  <c r="U952" i="23"/>
  <c r="W952" i="23" s="1"/>
  <c r="T952" i="23"/>
  <c r="S952" i="23"/>
  <c r="V951" i="23"/>
  <c r="U951" i="23"/>
  <c r="W951" i="23" s="1"/>
  <c r="T951" i="23"/>
  <c r="S951" i="23"/>
  <c r="V950" i="23"/>
  <c r="T950" i="23"/>
  <c r="U950" i="23" s="1"/>
  <c r="S950" i="23"/>
  <c r="V949" i="23"/>
  <c r="T949" i="23"/>
  <c r="U949" i="23" s="1"/>
  <c r="S949" i="23"/>
  <c r="V946" i="23"/>
  <c r="U946" i="23"/>
  <c r="Y946" i="23" s="1"/>
  <c r="T946" i="23"/>
  <c r="S946" i="23"/>
  <c r="V945" i="23"/>
  <c r="T945" i="23"/>
  <c r="U945" i="23" s="1"/>
  <c r="S945" i="23"/>
  <c r="V944" i="23"/>
  <c r="T944" i="23"/>
  <c r="U944" i="23" s="1"/>
  <c r="S944" i="23"/>
  <c r="V943" i="23"/>
  <c r="U943" i="23"/>
  <c r="W943" i="23" s="1"/>
  <c r="T943" i="23"/>
  <c r="S943" i="23"/>
  <c r="V942" i="23"/>
  <c r="U942" i="23"/>
  <c r="X942" i="23" s="1"/>
  <c r="T942" i="23"/>
  <c r="S942" i="23"/>
  <c r="V941" i="23"/>
  <c r="T941" i="23"/>
  <c r="U941" i="23" s="1"/>
  <c r="S941" i="23"/>
  <c r="V940" i="23"/>
  <c r="T940" i="23"/>
  <c r="U940" i="23" s="1"/>
  <c r="S940" i="23"/>
  <c r="V939" i="23"/>
  <c r="U939" i="23"/>
  <c r="W939" i="23" s="1"/>
  <c r="T939" i="23"/>
  <c r="S939" i="23"/>
  <c r="V938" i="23"/>
  <c r="U938" i="23"/>
  <c r="X938" i="23" s="1"/>
  <c r="T938" i="23"/>
  <c r="S938" i="23"/>
  <c r="V937" i="23"/>
  <c r="T937" i="23"/>
  <c r="U937" i="23" s="1"/>
  <c r="S937" i="23"/>
  <c r="V936" i="23"/>
  <c r="T936" i="23"/>
  <c r="U936" i="23" s="1"/>
  <c r="S936" i="23"/>
  <c r="V935" i="23"/>
  <c r="U935" i="23"/>
  <c r="W935" i="23" s="1"/>
  <c r="T935" i="23"/>
  <c r="S935" i="23"/>
  <c r="V934" i="23"/>
  <c r="U934" i="23"/>
  <c r="X934" i="23" s="1"/>
  <c r="T934" i="23"/>
  <c r="S934" i="23"/>
  <c r="V933" i="23"/>
  <c r="T933" i="23"/>
  <c r="U933" i="23" s="1"/>
  <c r="S933" i="23"/>
  <c r="V932" i="23"/>
  <c r="T932" i="23"/>
  <c r="U932" i="23" s="1"/>
  <c r="S932" i="23"/>
  <c r="V931" i="23"/>
  <c r="U931" i="23"/>
  <c r="W931" i="23" s="1"/>
  <c r="T931" i="23"/>
  <c r="S931" i="23"/>
  <c r="V930" i="23"/>
  <c r="U930" i="23"/>
  <c r="X930" i="23" s="1"/>
  <c r="T930" i="23"/>
  <c r="S930" i="23"/>
  <c r="V929" i="23"/>
  <c r="T929" i="23"/>
  <c r="U929" i="23" s="1"/>
  <c r="S929" i="23"/>
  <c r="V928" i="23"/>
  <c r="T928" i="23"/>
  <c r="U928" i="23" s="1"/>
  <c r="S928" i="23"/>
  <c r="V927" i="23"/>
  <c r="U927" i="23"/>
  <c r="W927" i="23" s="1"/>
  <c r="T927" i="23"/>
  <c r="S927" i="23"/>
  <c r="V925" i="23"/>
  <c r="U925" i="23"/>
  <c r="W925" i="23" s="1"/>
  <c r="T925" i="23"/>
  <c r="S925" i="23"/>
  <c r="V924" i="23"/>
  <c r="U924" i="23"/>
  <c r="X924" i="23" s="1"/>
  <c r="T924" i="23"/>
  <c r="S924" i="23"/>
  <c r="V923" i="23"/>
  <c r="T923" i="23"/>
  <c r="U923" i="23" s="1"/>
  <c r="S923" i="23"/>
  <c r="V922" i="23"/>
  <c r="T922" i="23"/>
  <c r="U922" i="23" s="1"/>
  <c r="S922" i="23"/>
  <c r="V921" i="23"/>
  <c r="U921" i="23"/>
  <c r="W921" i="23" s="1"/>
  <c r="T921" i="23"/>
  <c r="S921" i="23"/>
  <c r="V920" i="23"/>
  <c r="U920" i="23"/>
  <c r="X920" i="23" s="1"/>
  <c r="T920" i="23"/>
  <c r="S920" i="23"/>
  <c r="V919" i="23"/>
  <c r="T919" i="23"/>
  <c r="U919" i="23" s="1"/>
  <c r="S919" i="23"/>
  <c r="V918" i="23"/>
  <c r="T918" i="23"/>
  <c r="U918" i="23" s="1"/>
  <c r="S918" i="23"/>
  <c r="V917" i="23"/>
  <c r="U917" i="23"/>
  <c r="W917" i="23" s="1"/>
  <c r="T917" i="23"/>
  <c r="S917" i="23"/>
  <c r="V916" i="23"/>
  <c r="U916" i="23"/>
  <c r="X916" i="23" s="1"/>
  <c r="T916" i="23"/>
  <c r="S916" i="23"/>
  <c r="V915" i="23"/>
  <c r="T915" i="23"/>
  <c r="U915" i="23" s="1"/>
  <c r="S915" i="23"/>
  <c r="V914" i="23"/>
  <c r="T914" i="23"/>
  <c r="U914" i="23" s="1"/>
  <c r="S914" i="23"/>
  <c r="V913" i="23"/>
  <c r="U913" i="23"/>
  <c r="W913" i="23" s="1"/>
  <c r="T913" i="23"/>
  <c r="S913" i="23"/>
  <c r="V912" i="23"/>
  <c r="U912" i="23"/>
  <c r="X912" i="23" s="1"/>
  <c r="T912" i="23"/>
  <c r="S912" i="23"/>
  <c r="V911" i="23"/>
  <c r="T911" i="23"/>
  <c r="U911" i="23" s="1"/>
  <c r="S911" i="23"/>
  <c r="V910" i="23"/>
  <c r="T910" i="23"/>
  <c r="U910" i="23" s="1"/>
  <c r="S910" i="23"/>
  <c r="V909" i="23"/>
  <c r="U909" i="23"/>
  <c r="W909" i="23" s="1"/>
  <c r="T909" i="23"/>
  <c r="S909" i="23"/>
  <c r="V908" i="23"/>
  <c r="U908" i="23"/>
  <c r="X908" i="23" s="1"/>
  <c r="T908" i="23"/>
  <c r="S908" i="23"/>
  <c r="V907" i="23"/>
  <c r="T907" i="23"/>
  <c r="U907" i="23" s="1"/>
  <c r="S907" i="23"/>
  <c r="V906" i="23"/>
  <c r="V926" i="23" s="1"/>
  <c r="T906" i="23"/>
  <c r="U906" i="23" s="1"/>
  <c r="S906" i="23"/>
  <c r="V903" i="23"/>
  <c r="U903" i="23"/>
  <c r="W903" i="23" s="1"/>
  <c r="T903" i="23"/>
  <c r="S903" i="23"/>
  <c r="V902" i="23"/>
  <c r="U902" i="23"/>
  <c r="W902" i="23" s="1"/>
  <c r="T902" i="23"/>
  <c r="S902" i="23"/>
  <c r="V901" i="23"/>
  <c r="T901" i="23"/>
  <c r="U901" i="23" s="1"/>
  <c r="S901" i="23"/>
  <c r="W900" i="23"/>
  <c r="V900" i="23"/>
  <c r="U900" i="23"/>
  <c r="X900" i="23" s="1"/>
  <c r="T900" i="23"/>
  <c r="S900" i="23"/>
  <c r="V899" i="23"/>
  <c r="U899" i="23"/>
  <c r="W899" i="23" s="1"/>
  <c r="T899" i="23"/>
  <c r="S899" i="23"/>
  <c r="V898" i="23"/>
  <c r="U898" i="23"/>
  <c r="W898" i="23" s="1"/>
  <c r="T898" i="23"/>
  <c r="S898" i="23"/>
  <c r="V897" i="23"/>
  <c r="T897" i="23"/>
  <c r="U897" i="23" s="1"/>
  <c r="S897" i="23"/>
  <c r="W896" i="23"/>
  <c r="V896" i="23"/>
  <c r="U896" i="23"/>
  <c r="X896" i="23" s="1"/>
  <c r="T896" i="23"/>
  <c r="S896" i="23"/>
  <c r="V895" i="23"/>
  <c r="U895" i="23"/>
  <c r="W895" i="23" s="1"/>
  <c r="T895" i="23"/>
  <c r="S895" i="23"/>
  <c r="V894" i="23"/>
  <c r="U894" i="23"/>
  <c r="W894" i="23" s="1"/>
  <c r="T894" i="23"/>
  <c r="S894" i="23"/>
  <c r="V893" i="23"/>
  <c r="T893" i="23"/>
  <c r="U893" i="23" s="1"/>
  <c r="S893" i="23"/>
  <c r="V892" i="23"/>
  <c r="U892" i="23"/>
  <c r="X892" i="23" s="1"/>
  <c r="T892" i="23"/>
  <c r="S892" i="23"/>
  <c r="V891" i="23"/>
  <c r="U891" i="23"/>
  <c r="W891" i="23" s="1"/>
  <c r="T891" i="23"/>
  <c r="S891" i="23"/>
  <c r="V890" i="23"/>
  <c r="U890" i="23"/>
  <c r="W890" i="23" s="1"/>
  <c r="T890" i="23"/>
  <c r="S890" i="23"/>
  <c r="V889" i="23"/>
  <c r="T889" i="23"/>
  <c r="U889" i="23" s="1"/>
  <c r="S889" i="23"/>
  <c r="W888" i="23"/>
  <c r="V888" i="23"/>
  <c r="U888" i="23"/>
  <c r="X888" i="23" s="1"/>
  <c r="T888" i="23"/>
  <c r="S888" i="23"/>
  <c r="V887" i="23"/>
  <c r="U887" i="23"/>
  <c r="W887" i="23" s="1"/>
  <c r="T887" i="23"/>
  <c r="S887" i="23"/>
  <c r="V886" i="23"/>
  <c r="U886" i="23"/>
  <c r="W886" i="23" s="1"/>
  <c r="T886" i="23"/>
  <c r="S886" i="23"/>
  <c r="V885" i="23"/>
  <c r="T885" i="23"/>
  <c r="U885" i="23" s="1"/>
  <c r="S885" i="23"/>
  <c r="W884" i="23"/>
  <c r="V884" i="23"/>
  <c r="U884" i="23"/>
  <c r="X884" i="23" s="1"/>
  <c r="T884" i="23"/>
  <c r="S884" i="23"/>
  <c r="V882" i="23"/>
  <c r="T882" i="23"/>
  <c r="U882" i="23" s="1"/>
  <c r="S882" i="23"/>
  <c r="V881" i="23"/>
  <c r="T881" i="23"/>
  <c r="U881" i="23" s="1"/>
  <c r="W881" i="23" s="1"/>
  <c r="S881" i="23"/>
  <c r="V880" i="23"/>
  <c r="T880" i="23"/>
  <c r="U880" i="23" s="1"/>
  <c r="W880" i="23" s="1"/>
  <c r="S880" i="23"/>
  <c r="V879" i="23"/>
  <c r="T879" i="23"/>
  <c r="U879" i="23" s="1"/>
  <c r="S879" i="23"/>
  <c r="V878" i="23"/>
  <c r="T878" i="23"/>
  <c r="U878" i="23" s="1"/>
  <c r="S878" i="23"/>
  <c r="V877" i="23"/>
  <c r="T877" i="23"/>
  <c r="U877" i="23" s="1"/>
  <c r="W877" i="23" s="1"/>
  <c r="S877" i="23"/>
  <c r="V876" i="23"/>
  <c r="T876" i="23"/>
  <c r="U876" i="23" s="1"/>
  <c r="W876" i="23" s="1"/>
  <c r="S876" i="23"/>
  <c r="V875" i="23"/>
  <c r="T875" i="23"/>
  <c r="U875" i="23" s="1"/>
  <c r="S875" i="23"/>
  <c r="V874" i="23"/>
  <c r="T874" i="23"/>
  <c r="U874" i="23" s="1"/>
  <c r="S874" i="23"/>
  <c r="V873" i="23"/>
  <c r="T873" i="23"/>
  <c r="U873" i="23" s="1"/>
  <c r="W873" i="23" s="1"/>
  <c r="S873" i="23"/>
  <c r="V872" i="23"/>
  <c r="T872" i="23"/>
  <c r="U872" i="23" s="1"/>
  <c r="W872" i="23" s="1"/>
  <c r="S872" i="23"/>
  <c r="V871" i="23"/>
  <c r="T871" i="23"/>
  <c r="U871" i="23" s="1"/>
  <c r="S871" i="23"/>
  <c r="V870" i="23"/>
  <c r="T870" i="23"/>
  <c r="U870" i="23" s="1"/>
  <c r="S870" i="23"/>
  <c r="V869" i="23"/>
  <c r="T869" i="23"/>
  <c r="U869" i="23" s="1"/>
  <c r="W869" i="23" s="1"/>
  <c r="S869" i="23"/>
  <c r="V868" i="23"/>
  <c r="T868" i="23"/>
  <c r="U868" i="23" s="1"/>
  <c r="W868" i="23" s="1"/>
  <c r="S868" i="23"/>
  <c r="V867" i="23"/>
  <c r="T867" i="23"/>
  <c r="U867" i="23" s="1"/>
  <c r="S867" i="23"/>
  <c r="V866" i="23"/>
  <c r="T866" i="23"/>
  <c r="U866" i="23" s="1"/>
  <c r="S866" i="23"/>
  <c r="V865" i="23"/>
  <c r="T865" i="23"/>
  <c r="U865" i="23" s="1"/>
  <c r="W865" i="23" s="1"/>
  <c r="S865" i="23"/>
  <c r="V864" i="23"/>
  <c r="T864" i="23"/>
  <c r="U864" i="23" s="1"/>
  <c r="W864" i="23" s="1"/>
  <c r="S864" i="23"/>
  <c r="V863" i="23"/>
  <c r="T863" i="23"/>
  <c r="U863" i="23" s="1"/>
  <c r="S863" i="23"/>
  <c r="V860" i="23"/>
  <c r="U860" i="23"/>
  <c r="Y860" i="23" s="1"/>
  <c r="T860" i="23"/>
  <c r="S860" i="23"/>
  <c r="V859" i="23"/>
  <c r="T859" i="23"/>
  <c r="U859" i="23" s="1"/>
  <c r="S859" i="23"/>
  <c r="V858" i="23"/>
  <c r="T858" i="23"/>
  <c r="U858" i="23" s="1"/>
  <c r="S858" i="23"/>
  <c r="V857" i="23"/>
  <c r="U857" i="23"/>
  <c r="W857" i="23" s="1"/>
  <c r="T857" i="23"/>
  <c r="S857" i="23"/>
  <c r="V856" i="23"/>
  <c r="U856" i="23"/>
  <c r="W856" i="23" s="1"/>
  <c r="T856" i="23"/>
  <c r="S856" i="23"/>
  <c r="V855" i="23"/>
  <c r="T855" i="23"/>
  <c r="U855" i="23" s="1"/>
  <c r="S855" i="23"/>
  <c r="V854" i="23"/>
  <c r="T854" i="23"/>
  <c r="U854" i="23" s="1"/>
  <c r="S854" i="23"/>
  <c r="V853" i="23"/>
  <c r="U853" i="23"/>
  <c r="W853" i="23" s="1"/>
  <c r="T853" i="23"/>
  <c r="S853" i="23"/>
  <c r="V852" i="23"/>
  <c r="U852" i="23"/>
  <c r="Y852" i="23" s="1"/>
  <c r="T852" i="23"/>
  <c r="S852" i="23"/>
  <c r="V851" i="23"/>
  <c r="T851" i="23"/>
  <c r="U851" i="23" s="1"/>
  <c r="S851" i="23"/>
  <c r="V850" i="23"/>
  <c r="T850" i="23"/>
  <c r="U850" i="23" s="1"/>
  <c r="S850" i="23"/>
  <c r="V849" i="23"/>
  <c r="U849" i="23"/>
  <c r="W849" i="23" s="1"/>
  <c r="T849" i="23"/>
  <c r="S849" i="23"/>
  <c r="V848" i="23"/>
  <c r="U848" i="23"/>
  <c r="X848" i="23" s="1"/>
  <c r="T848" i="23"/>
  <c r="S848" i="23"/>
  <c r="V847" i="23"/>
  <c r="T847" i="23"/>
  <c r="U847" i="23" s="1"/>
  <c r="S847" i="23"/>
  <c r="V846" i="23"/>
  <c r="T846" i="23"/>
  <c r="U846" i="23" s="1"/>
  <c r="S846" i="23"/>
  <c r="V845" i="23"/>
  <c r="U845" i="23"/>
  <c r="W845" i="23" s="1"/>
  <c r="T845" i="23"/>
  <c r="S845" i="23"/>
  <c r="V844" i="23"/>
  <c r="U844" i="23"/>
  <c r="X844" i="23" s="1"/>
  <c r="T844" i="23"/>
  <c r="S844" i="23"/>
  <c r="V843" i="23"/>
  <c r="T843" i="23"/>
  <c r="U843" i="23" s="1"/>
  <c r="S843" i="23"/>
  <c r="V842" i="23"/>
  <c r="T842" i="23"/>
  <c r="U842" i="23" s="1"/>
  <c r="S842" i="23"/>
  <c r="V841" i="23"/>
  <c r="U841" i="23"/>
  <c r="W841" i="23" s="1"/>
  <c r="T841" i="23"/>
  <c r="S841" i="23"/>
  <c r="V839" i="23"/>
  <c r="U839" i="23"/>
  <c r="W839" i="23" s="1"/>
  <c r="T839" i="23"/>
  <c r="S839" i="23"/>
  <c r="V838" i="23"/>
  <c r="U838" i="23"/>
  <c r="X838" i="23" s="1"/>
  <c r="T838" i="23"/>
  <c r="S838" i="23"/>
  <c r="V837" i="23"/>
  <c r="T837" i="23"/>
  <c r="U837" i="23" s="1"/>
  <c r="S837" i="23"/>
  <c r="V836" i="23"/>
  <c r="T836" i="23"/>
  <c r="U836" i="23" s="1"/>
  <c r="S836" i="23"/>
  <c r="V835" i="23"/>
  <c r="U835" i="23"/>
  <c r="W835" i="23" s="1"/>
  <c r="T835" i="23"/>
  <c r="S835" i="23"/>
  <c r="V834" i="23"/>
  <c r="U834" i="23"/>
  <c r="X834" i="23" s="1"/>
  <c r="T834" i="23"/>
  <c r="S834" i="23"/>
  <c r="V833" i="23"/>
  <c r="T833" i="23"/>
  <c r="U833" i="23" s="1"/>
  <c r="S833" i="23"/>
  <c r="V832" i="23"/>
  <c r="T832" i="23"/>
  <c r="U832" i="23" s="1"/>
  <c r="S832" i="23"/>
  <c r="V831" i="23"/>
  <c r="U831" i="23"/>
  <c r="W831" i="23" s="1"/>
  <c r="T831" i="23"/>
  <c r="S831" i="23"/>
  <c r="V830" i="23"/>
  <c r="U830" i="23"/>
  <c r="X830" i="23" s="1"/>
  <c r="T830" i="23"/>
  <c r="S830" i="23"/>
  <c r="V829" i="23"/>
  <c r="T829" i="23"/>
  <c r="U829" i="23" s="1"/>
  <c r="S829" i="23"/>
  <c r="V828" i="23"/>
  <c r="T828" i="23"/>
  <c r="U828" i="23" s="1"/>
  <c r="S828" i="23"/>
  <c r="V827" i="23"/>
  <c r="U827" i="23"/>
  <c r="W827" i="23" s="1"/>
  <c r="T827" i="23"/>
  <c r="S827" i="23"/>
  <c r="V826" i="23"/>
  <c r="U826" i="23"/>
  <c r="X826" i="23" s="1"/>
  <c r="T826" i="23"/>
  <c r="S826" i="23"/>
  <c r="V825" i="23"/>
  <c r="T825" i="23"/>
  <c r="U825" i="23" s="1"/>
  <c r="S825" i="23"/>
  <c r="V824" i="23"/>
  <c r="T824" i="23"/>
  <c r="U824" i="23" s="1"/>
  <c r="S824" i="23"/>
  <c r="V823" i="23"/>
  <c r="U823" i="23"/>
  <c r="W823" i="23" s="1"/>
  <c r="T823" i="23"/>
  <c r="S823" i="23"/>
  <c r="V822" i="23"/>
  <c r="U822" i="23"/>
  <c r="X822" i="23" s="1"/>
  <c r="T822" i="23"/>
  <c r="S822" i="23"/>
  <c r="V821" i="23"/>
  <c r="T821" i="23"/>
  <c r="U821" i="23" s="1"/>
  <c r="S821" i="23"/>
  <c r="V820" i="23"/>
  <c r="V840" i="23" s="1"/>
  <c r="T820" i="23"/>
  <c r="U820" i="23" s="1"/>
  <c r="S820" i="23"/>
  <c r="V817" i="23"/>
  <c r="U817" i="23"/>
  <c r="W817" i="23" s="1"/>
  <c r="T817" i="23"/>
  <c r="S817" i="23"/>
  <c r="V816" i="23"/>
  <c r="T816" i="23"/>
  <c r="U816" i="23" s="1"/>
  <c r="S816" i="23"/>
  <c r="V815" i="23"/>
  <c r="T815" i="23"/>
  <c r="U815" i="23" s="1"/>
  <c r="S815" i="23"/>
  <c r="V814" i="23"/>
  <c r="U814" i="23"/>
  <c r="W814" i="23" s="1"/>
  <c r="T814" i="23"/>
  <c r="S814" i="23"/>
  <c r="V813" i="23"/>
  <c r="U813" i="23"/>
  <c r="X813" i="23" s="1"/>
  <c r="T813" i="23"/>
  <c r="S813" i="23"/>
  <c r="V812" i="23"/>
  <c r="T812" i="23"/>
  <c r="U812" i="23" s="1"/>
  <c r="S812" i="23"/>
  <c r="V811" i="23"/>
  <c r="T811" i="23"/>
  <c r="U811" i="23" s="1"/>
  <c r="S811" i="23"/>
  <c r="V810" i="23"/>
  <c r="U810" i="23"/>
  <c r="W810" i="23" s="1"/>
  <c r="T810" i="23"/>
  <c r="S810" i="23"/>
  <c r="V809" i="23"/>
  <c r="U809" i="23"/>
  <c r="W809" i="23" s="1"/>
  <c r="T809" i="23"/>
  <c r="S809" i="23"/>
  <c r="V808" i="23"/>
  <c r="T808" i="23"/>
  <c r="U808" i="23" s="1"/>
  <c r="S808" i="23"/>
  <c r="V807" i="23"/>
  <c r="T807" i="23"/>
  <c r="U807" i="23" s="1"/>
  <c r="S807" i="23"/>
  <c r="V806" i="23"/>
  <c r="U806" i="23"/>
  <c r="W806" i="23" s="1"/>
  <c r="T806" i="23"/>
  <c r="S806" i="23"/>
  <c r="V805" i="23"/>
  <c r="U805" i="23"/>
  <c r="W805" i="23" s="1"/>
  <c r="T805" i="23"/>
  <c r="S805" i="23"/>
  <c r="V804" i="23"/>
  <c r="T804" i="23"/>
  <c r="U804" i="23" s="1"/>
  <c r="S804" i="23"/>
  <c r="V803" i="23"/>
  <c r="T803" i="23"/>
  <c r="U803" i="23" s="1"/>
  <c r="S803" i="23"/>
  <c r="V802" i="23"/>
  <c r="U802" i="23"/>
  <c r="W802" i="23" s="1"/>
  <c r="T802" i="23"/>
  <c r="S802" i="23"/>
  <c r="V801" i="23"/>
  <c r="U801" i="23"/>
  <c r="W801" i="23" s="1"/>
  <c r="T801" i="23"/>
  <c r="S801" i="23"/>
  <c r="V800" i="23"/>
  <c r="T800" i="23"/>
  <c r="U800" i="23" s="1"/>
  <c r="S800" i="23"/>
  <c r="V799" i="23"/>
  <c r="T799" i="23"/>
  <c r="U799" i="23" s="1"/>
  <c r="S799" i="23"/>
  <c r="V798" i="23"/>
  <c r="U798" i="23"/>
  <c r="W798" i="23" s="1"/>
  <c r="T798" i="23"/>
  <c r="S798" i="23"/>
  <c r="V796" i="23"/>
  <c r="U796" i="23"/>
  <c r="W796" i="23" s="1"/>
  <c r="T796" i="23"/>
  <c r="S796" i="23"/>
  <c r="V795" i="23"/>
  <c r="U795" i="23"/>
  <c r="W795" i="23" s="1"/>
  <c r="T795" i="23"/>
  <c r="S795" i="23"/>
  <c r="V794" i="23"/>
  <c r="T794" i="23"/>
  <c r="U794" i="23" s="1"/>
  <c r="S794" i="23"/>
  <c r="V793" i="23"/>
  <c r="T793" i="23"/>
  <c r="U793" i="23" s="1"/>
  <c r="S793" i="23"/>
  <c r="V792" i="23"/>
  <c r="U792" i="23"/>
  <c r="W792" i="23" s="1"/>
  <c r="T792" i="23"/>
  <c r="S792" i="23"/>
  <c r="V791" i="23"/>
  <c r="U791" i="23"/>
  <c r="W791" i="23" s="1"/>
  <c r="T791" i="23"/>
  <c r="S791" i="23"/>
  <c r="V790" i="23"/>
  <c r="T790" i="23"/>
  <c r="U790" i="23" s="1"/>
  <c r="S790" i="23"/>
  <c r="V789" i="23"/>
  <c r="T789" i="23"/>
  <c r="U789" i="23" s="1"/>
  <c r="S789" i="23"/>
  <c r="V788" i="23"/>
  <c r="U788" i="23"/>
  <c r="W788" i="23" s="1"/>
  <c r="T788" i="23"/>
  <c r="S788" i="23"/>
  <c r="V787" i="23"/>
  <c r="U787" i="23"/>
  <c r="W787" i="23" s="1"/>
  <c r="T787" i="23"/>
  <c r="S787" i="23"/>
  <c r="V786" i="23"/>
  <c r="T786" i="23"/>
  <c r="U786" i="23" s="1"/>
  <c r="S786" i="23"/>
  <c r="V785" i="23"/>
  <c r="T785" i="23"/>
  <c r="U785" i="23" s="1"/>
  <c r="S785" i="23"/>
  <c r="V784" i="23"/>
  <c r="U784" i="23"/>
  <c r="W784" i="23" s="1"/>
  <c r="T784" i="23"/>
  <c r="S784" i="23"/>
  <c r="V783" i="23"/>
  <c r="U783" i="23"/>
  <c r="W783" i="23" s="1"/>
  <c r="T783" i="23"/>
  <c r="S783" i="23"/>
  <c r="V782" i="23"/>
  <c r="T782" i="23"/>
  <c r="U782" i="23" s="1"/>
  <c r="S782" i="23"/>
  <c r="V781" i="23"/>
  <c r="T781" i="23"/>
  <c r="U781" i="23" s="1"/>
  <c r="S781" i="23"/>
  <c r="V780" i="23"/>
  <c r="U780" i="23"/>
  <c r="W780" i="23" s="1"/>
  <c r="T780" i="23"/>
  <c r="S780" i="23"/>
  <c r="V779" i="23"/>
  <c r="U779" i="23"/>
  <c r="W779" i="23" s="1"/>
  <c r="T779" i="23"/>
  <c r="S779" i="23"/>
  <c r="V778" i="23"/>
  <c r="T778" i="23"/>
  <c r="U778" i="23" s="1"/>
  <c r="S778" i="23"/>
  <c r="V777" i="23"/>
  <c r="T777" i="23"/>
  <c r="U777" i="23" s="1"/>
  <c r="S777" i="23"/>
  <c r="V774" i="23"/>
  <c r="T774" i="23"/>
  <c r="U774" i="23" s="1"/>
  <c r="S774" i="23"/>
  <c r="V773" i="23"/>
  <c r="T773" i="23"/>
  <c r="U773" i="23" s="1"/>
  <c r="S773" i="23"/>
  <c r="V772" i="23"/>
  <c r="U772" i="23"/>
  <c r="X772" i="23" s="1"/>
  <c r="T772" i="23"/>
  <c r="S772" i="23"/>
  <c r="V771" i="23"/>
  <c r="T771" i="23"/>
  <c r="U771" i="23" s="1"/>
  <c r="S771" i="23"/>
  <c r="W770" i="23"/>
  <c r="V770" i="23"/>
  <c r="U770" i="23"/>
  <c r="X770" i="23" s="1"/>
  <c r="T770" i="23"/>
  <c r="S770" i="23"/>
  <c r="V769" i="23"/>
  <c r="T769" i="23"/>
  <c r="U769" i="23" s="1"/>
  <c r="S769" i="23"/>
  <c r="V768" i="23"/>
  <c r="T768" i="23"/>
  <c r="U768" i="23" s="1"/>
  <c r="X768" i="23" s="1"/>
  <c r="S768" i="23"/>
  <c r="V767" i="23"/>
  <c r="T767" i="23"/>
  <c r="U767" i="23" s="1"/>
  <c r="S767" i="23"/>
  <c r="V766" i="23"/>
  <c r="T766" i="23"/>
  <c r="U766" i="23" s="1"/>
  <c r="S766" i="23"/>
  <c r="V765" i="23"/>
  <c r="T765" i="23"/>
  <c r="U765" i="23" s="1"/>
  <c r="S765" i="23"/>
  <c r="V764" i="23"/>
  <c r="U764" i="23"/>
  <c r="X764" i="23" s="1"/>
  <c r="T764" i="23"/>
  <c r="S764" i="23"/>
  <c r="V763" i="23"/>
  <c r="T763" i="23"/>
  <c r="U763" i="23" s="1"/>
  <c r="S763" i="23"/>
  <c r="W762" i="23"/>
  <c r="V762" i="23"/>
  <c r="U762" i="23"/>
  <c r="X762" i="23" s="1"/>
  <c r="T762" i="23"/>
  <c r="S762" i="23"/>
  <c r="V761" i="23"/>
  <c r="T761" i="23"/>
  <c r="U761" i="23" s="1"/>
  <c r="S761" i="23"/>
  <c r="V760" i="23"/>
  <c r="T760" i="23"/>
  <c r="U760" i="23" s="1"/>
  <c r="X760" i="23" s="1"/>
  <c r="S760" i="23"/>
  <c r="V759" i="23"/>
  <c r="T759" i="23"/>
  <c r="U759" i="23" s="1"/>
  <c r="S759" i="23"/>
  <c r="V758" i="23"/>
  <c r="T758" i="23"/>
  <c r="U758" i="23" s="1"/>
  <c r="S758" i="23"/>
  <c r="V757" i="23"/>
  <c r="T757" i="23"/>
  <c r="U757" i="23" s="1"/>
  <c r="S757" i="23"/>
  <c r="V756" i="23"/>
  <c r="U756" i="23"/>
  <c r="X756" i="23" s="1"/>
  <c r="T756" i="23"/>
  <c r="S756" i="23"/>
  <c r="V755" i="23"/>
  <c r="T755" i="23"/>
  <c r="U755" i="23" s="1"/>
  <c r="S755" i="23"/>
  <c r="V753" i="23"/>
  <c r="T753" i="23"/>
  <c r="U753" i="23" s="1"/>
  <c r="S753" i="23"/>
  <c r="V752" i="23"/>
  <c r="T752" i="23"/>
  <c r="U752" i="23" s="1"/>
  <c r="S752" i="23"/>
  <c r="V751" i="23"/>
  <c r="T751" i="23"/>
  <c r="U751" i="23" s="1"/>
  <c r="S751" i="23"/>
  <c r="V750" i="23"/>
  <c r="U750" i="23"/>
  <c r="W750" i="23" s="1"/>
  <c r="T750" i="23"/>
  <c r="S750" i="23"/>
  <c r="V749" i="23"/>
  <c r="T749" i="23"/>
  <c r="U749" i="23" s="1"/>
  <c r="S749" i="23"/>
  <c r="V748" i="23"/>
  <c r="T748" i="23"/>
  <c r="U748" i="23" s="1"/>
  <c r="S748" i="23"/>
  <c r="V747" i="23"/>
  <c r="T747" i="23"/>
  <c r="U747" i="23" s="1"/>
  <c r="S747" i="23"/>
  <c r="V746" i="23"/>
  <c r="T746" i="23"/>
  <c r="U746" i="23" s="1"/>
  <c r="W746" i="23" s="1"/>
  <c r="S746" i="23"/>
  <c r="V745" i="23"/>
  <c r="T745" i="23"/>
  <c r="U745" i="23" s="1"/>
  <c r="S745" i="23"/>
  <c r="V744" i="23"/>
  <c r="T744" i="23"/>
  <c r="U744" i="23" s="1"/>
  <c r="S744" i="23"/>
  <c r="V743" i="23"/>
  <c r="U743" i="23"/>
  <c r="X743" i="23" s="1"/>
  <c r="T743" i="23"/>
  <c r="S743" i="23"/>
  <c r="V742" i="23"/>
  <c r="U742" i="23"/>
  <c r="W742" i="23" s="1"/>
  <c r="T742" i="23"/>
  <c r="S742" i="23"/>
  <c r="V741" i="23"/>
  <c r="T741" i="23"/>
  <c r="U741" i="23" s="1"/>
  <c r="S741" i="23"/>
  <c r="V740" i="23"/>
  <c r="T740" i="23"/>
  <c r="U740" i="23" s="1"/>
  <c r="S740" i="23"/>
  <c r="V739" i="23"/>
  <c r="T739" i="23"/>
  <c r="U739" i="23" s="1"/>
  <c r="S739" i="23"/>
  <c r="V738" i="23"/>
  <c r="T738" i="23"/>
  <c r="U738" i="23" s="1"/>
  <c r="W738" i="23" s="1"/>
  <c r="S738" i="23"/>
  <c r="V737" i="23"/>
  <c r="T737" i="23"/>
  <c r="U737" i="23" s="1"/>
  <c r="S737" i="23"/>
  <c r="V736" i="23"/>
  <c r="T736" i="23"/>
  <c r="U736" i="23" s="1"/>
  <c r="S736" i="23"/>
  <c r="V735" i="23"/>
  <c r="U735" i="23"/>
  <c r="X735" i="23" s="1"/>
  <c r="T735" i="23"/>
  <c r="S735" i="23"/>
  <c r="V734" i="23"/>
  <c r="U734" i="23"/>
  <c r="W734" i="23" s="1"/>
  <c r="T734" i="23"/>
  <c r="S734" i="23"/>
  <c r="V731" i="23"/>
  <c r="U731" i="23"/>
  <c r="W731" i="23" s="1"/>
  <c r="T731" i="23"/>
  <c r="S731" i="23"/>
  <c r="V730" i="23"/>
  <c r="T730" i="23"/>
  <c r="U730" i="23" s="1"/>
  <c r="S730" i="23"/>
  <c r="V729" i="23"/>
  <c r="T729" i="23"/>
  <c r="U729" i="23" s="1"/>
  <c r="S729" i="23"/>
  <c r="V728" i="23"/>
  <c r="U728" i="23"/>
  <c r="W728" i="23" s="1"/>
  <c r="T728" i="23"/>
  <c r="S728" i="23"/>
  <c r="V727" i="23"/>
  <c r="U727" i="23"/>
  <c r="W727" i="23" s="1"/>
  <c r="T727" i="23"/>
  <c r="S727" i="23"/>
  <c r="V726" i="23"/>
  <c r="T726" i="23"/>
  <c r="U726" i="23" s="1"/>
  <c r="S726" i="23"/>
  <c r="V725" i="23"/>
  <c r="T725" i="23"/>
  <c r="U725" i="23" s="1"/>
  <c r="S725" i="23"/>
  <c r="V724" i="23"/>
  <c r="U724" i="23"/>
  <c r="W724" i="23" s="1"/>
  <c r="T724" i="23"/>
  <c r="S724" i="23"/>
  <c r="V723" i="23"/>
  <c r="U723" i="23"/>
  <c r="Y723" i="23" s="1"/>
  <c r="T723" i="23"/>
  <c r="S723" i="23"/>
  <c r="V722" i="23"/>
  <c r="T722" i="23"/>
  <c r="U722" i="23" s="1"/>
  <c r="S722" i="23"/>
  <c r="V721" i="23"/>
  <c r="T721" i="23"/>
  <c r="U721" i="23" s="1"/>
  <c r="S721" i="23"/>
  <c r="V720" i="23"/>
  <c r="U720" i="23"/>
  <c r="W720" i="23" s="1"/>
  <c r="T720" i="23"/>
  <c r="S720" i="23"/>
  <c r="V719" i="23"/>
  <c r="U719" i="23"/>
  <c r="W719" i="23" s="1"/>
  <c r="T719" i="23"/>
  <c r="S719" i="23"/>
  <c r="V718" i="23"/>
  <c r="T718" i="23"/>
  <c r="U718" i="23" s="1"/>
  <c r="S718" i="23"/>
  <c r="V717" i="23"/>
  <c r="T717" i="23"/>
  <c r="U717" i="23" s="1"/>
  <c r="S717" i="23"/>
  <c r="V716" i="23"/>
  <c r="U716" i="23"/>
  <c r="W716" i="23" s="1"/>
  <c r="T716" i="23"/>
  <c r="S716" i="23"/>
  <c r="V715" i="23"/>
  <c r="U715" i="23"/>
  <c r="X715" i="23" s="1"/>
  <c r="T715" i="23"/>
  <c r="S715" i="23"/>
  <c r="V714" i="23"/>
  <c r="T714" i="23"/>
  <c r="U714" i="23" s="1"/>
  <c r="S714" i="23"/>
  <c r="V713" i="23"/>
  <c r="T713" i="23"/>
  <c r="U713" i="23" s="1"/>
  <c r="S713" i="23"/>
  <c r="V712" i="23"/>
  <c r="U712" i="23"/>
  <c r="W712" i="23" s="1"/>
  <c r="T712" i="23"/>
  <c r="S712" i="23"/>
  <c r="V710" i="23"/>
  <c r="U710" i="23"/>
  <c r="Y710" i="23" s="1"/>
  <c r="T710" i="23"/>
  <c r="S710" i="23"/>
  <c r="V709" i="23"/>
  <c r="T709" i="23"/>
  <c r="U709" i="23" s="1"/>
  <c r="S709" i="23"/>
  <c r="V708" i="23"/>
  <c r="T708" i="23"/>
  <c r="U708" i="23" s="1"/>
  <c r="S708" i="23"/>
  <c r="V707" i="23"/>
  <c r="U707" i="23"/>
  <c r="W707" i="23" s="1"/>
  <c r="T707" i="23"/>
  <c r="S707" i="23"/>
  <c r="V706" i="23"/>
  <c r="U706" i="23"/>
  <c r="Y706" i="23" s="1"/>
  <c r="T706" i="23"/>
  <c r="S706" i="23"/>
  <c r="V705" i="23"/>
  <c r="T705" i="23"/>
  <c r="U705" i="23" s="1"/>
  <c r="S705" i="23"/>
  <c r="V704" i="23"/>
  <c r="T704" i="23"/>
  <c r="U704" i="23" s="1"/>
  <c r="S704" i="23"/>
  <c r="V703" i="23"/>
  <c r="U703" i="23"/>
  <c r="W703" i="23" s="1"/>
  <c r="T703" i="23"/>
  <c r="S703" i="23"/>
  <c r="V702" i="23"/>
  <c r="U702" i="23"/>
  <c r="W702" i="23" s="1"/>
  <c r="T702" i="23"/>
  <c r="S702" i="23"/>
  <c r="V701" i="23"/>
  <c r="T701" i="23"/>
  <c r="U701" i="23" s="1"/>
  <c r="S701" i="23"/>
  <c r="V700" i="23"/>
  <c r="T700" i="23"/>
  <c r="U700" i="23" s="1"/>
  <c r="S700" i="23"/>
  <c r="V699" i="23"/>
  <c r="U699" i="23"/>
  <c r="W699" i="23" s="1"/>
  <c r="T699" i="23"/>
  <c r="S699" i="23"/>
  <c r="V698" i="23"/>
  <c r="U698" i="23"/>
  <c r="Y698" i="23" s="1"/>
  <c r="T698" i="23"/>
  <c r="S698" i="23"/>
  <c r="V697" i="23"/>
  <c r="T697" i="23"/>
  <c r="U697" i="23" s="1"/>
  <c r="S697" i="23"/>
  <c r="V696" i="23"/>
  <c r="T696" i="23"/>
  <c r="U696" i="23" s="1"/>
  <c r="S696" i="23"/>
  <c r="V695" i="23"/>
  <c r="U695" i="23"/>
  <c r="W695" i="23" s="1"/>
  <c r="T695" i="23"/>
  <c r="S695" i="23"/>
  <c r="V694" i="23"/>
  <c r="U694" i="23"/>
  <c r="Y694" i="23" s="1"/>
  <c r="T694" i="23"/>
  <c r="S694" i="23"/>
  <c r="V693" i="23"/>
  <c r="T693" i="23"/>
  <c r="U693" i="23" s="1"/>
  <c r="S693" i="23"/>
  <c r="V692" i="23"/>
  <c r="T692" i="23"/>
  <c r="U692" i="23" s="1"/>
  <c r="S692" i="23"/>
  <c r="V691" i="23"/>
  <c r="U691" i="23"/>
  <c r="W691" i="23" s="1"/>
  <c r="T691" i="23"/>
  <c r="S691" i="23"/>
  <c r="V688" i="23"/>
  <c r="U688" i="23"/>
  <c r="W688" i="23" s="1"/>
  <c r="T688" i="23"/>
  <c r="S688" i="23"/>
  <c r="V687" i="23"/>
  <c r="T687" i="23"/>
  <c r="U687" i="23" s="1"/>
  <c r="S687" i="23"/>
  <c r="V686" i="23"/>
  <c r="U686" i="23"/>
  <c r="X686" i="23" s="1"/>
  <c r="T686" i="23"/>
  <c r="S686" i="23"/>
  <c r="V685" i="23"/>
  <c r="U685" i="23"/>
  <c r="W685" i="23" s="1"/>
  <c r="T685" i="23"/>
  <c r="S685" i="23"/>
  <c r="V684" i="23"/>
  <c r="U684" i="23"/>
  <c r="W684" i="23" s="1"/>
  <c r="T684" i="23"/>
  <c r="S684" i="23"/>
  <c r="V683" i="23"/>
  <c r="T683" i="23"/>
  <c r="U683" i="23" s="1"/>
  <c r="S683" i="23"/>
  <c r="W682" i="23"/>
  <c r="V682" i="23"/>
  <c r="U682" i="23"/>
  <c r="X682" i="23" s="1"/>
  <c r="T682" i="23"/>
  <c r="S682" i="23"/>
  <c r="V681" i="23"/>
  <c r="U681" i="23"/>
  <c r="W681" i="23" s="1"/>
  <c r="T681" i="23"/>
  <c r="S681" i="23"/>
  <c r="V680" i="23"/>
  <c r="U680" i="23"/>
  <c r="W680" i="23" s="1"/>
  <c r="T680" i="23"/>
  <c r="S680" i="23"/>
  <c r="V679" i="23"/>
  <c r="T679" i="23"/>
  <c r="U679" i="23" s="1"/>
  <c r="S679" i="23"/>
  <c r="W678" i="23"/>
  <c r="V678" i="23"/>
  <c r="U678" i="23"/>
  <c r="X678" i="23" s="1"/>
  <c r="T678" i="23"/>
  <c r="S678" i="23"/>
  <c r="V677" i="23"/>
  <c r="U677" i="23"/>
  <c r="W677" i="23" s="1"/>
  <c r="T677" i="23"/>
  <c r="S677" i="23"/>
  <c r="V676" i="23"/>
  <c r="U676" i="23"/>
  <c r="W676" i="23" s="1"/>
  <c r="T676" i="23"/>
  <c r="S676" i="23"/>
  <c r="V675" i="23"/>
  <c r="T675" i="23"/>
  <c r="U675" i="23" s="1"/>
  <c r="S675" i="23"/>
  <c r="V674" i="23"/>
  <c r="U674" i="23"/>
  <c r="X674" i="23" s="1"/>
  <c r="T674" i="23"/>
  <c r="S674" i="23"/>
  <c r="V673" i="23"/>
  <c r="U673" i="23"/>
  <c r="W673" i="23" s="1"/>
  <c r="T673" i="23"/>
  <c r="S673" i="23"/>
  <c r="V672" i="23"/>
  <c r="U672" i="23"/>
  <c r="W672" i="23" s="1"/>
  <c r="T672" i="23"/>
  <c r="S672" i="23"/>
  <c r="V671" i="23"/>
  <c r="T671" i="23"/>
  <c r="U671" i="23" s="1"/>
  <c r="S671" i="23"/>
  <c r="W670" i="23"/>
  <c r="V670" i="23"/>
  <c r="U670" i="23"/>
  <c r="X670" i="23" s="1"/>
  <c r="T670" i="23"/>
  <c r="S670" i="23"/>
  <c r="V669" i="23"/>
  <c r="U669" i="23"/>
  <c r="W669" i="23" s="1"/>
  <c r="T669" i="23"/>
  <c r="S669" i="23"/>
  <c r="V667" i="23"/>
  <c r="T667" i="23"/>
  <c r="U667" i="23" s="1"/>
  <c r="S667" i="23"/>
  <c r="V666" i="23"/>
  <c r="T666" i="23"/>
  <c r="U666" i="23" s="1"/>
  <c r="S666" i="23"/>
  <c r="V665" i="23"/>
  <c r="U665" i="23"/>
  <c r="X665" i="23" s="1"/>
  <c r="T665" i="23"/>
  <c r="S665" i="23"/>
  <c r="V664" i="23"/>
  <c r="T664" i="23"/>
  <c r="U664" i="23" s="1"/>
  <c r="S664" i="23"/>
  <c r="W663" i="23"/>
  <c r="V663" i="23"/>
  <c r="U663" i="23"/>
  <c r="X663" i="23" s="1"/>
  <c r="T663" i="23"/>
  <c r="S663" i="23"/>
  <c r="V662" i="23"/>
  <c r="T662" i="23"/>
  <c r="U662" i="23" s="1"/>
  <c r="S662" i="23"/>
  <c r="V661" i="23"/>
  <c r="T661" i="23"/>
  <c r="U661" i="23" s="1"/>
  <c r="X661" i="23" s="1"/>
  <c r="S661" i="23"/>
  <c r="V660" i="23"/>
  <c r="T660" i="23"/>
  <c r="U660" i="23" s="1"/>
  <c r="S660" i="23"/>
  <c r="V659" i="23"/>
  <c r="T659" i="23"/>
  <c r="U659" i="23" s="1"/>
  <c r="S659" i="23"/>
  <c r="V658" i="23"/>
  <c r="T658" i="23"/>
  <c r="U658" i="23" s="1"/>
  <c r="S658" i="23"/>
  <c r="V657" i="23"/>
  <c r="U657" i="23"/>
  <c r="X657" i="23" s="1"/>
  <c r="T657" i="23"/>
  <c r="S657" i="23"/>
  <c r="V656" i="23"/>
  <c r="T656" i="23"/>
  <c r="U656" i="23" s="1"/>
  <c r="S656" i="23"/>
  <c r="W655" i="23"/>
  <c r="V655" i="23"/>
  <c r="U655" i="23"/>
  <c r="X655" i="23" s="1"/>
  <c r="T655" i="23"/>
  <c r="S655" i="23"/>
  <c r="V654" i="23"/>
  <c r="T654" i="23"/>
  <c r="U654" i="23" s="1"/>
  <c r="S654" i="23"/>
  <c r="V653" i="23"/>
  <c r="T653" i="23"/>
  <c r="U653" i="23" s="1"/>
  <c r="X653" i="23" s="1"/>
  <c r="S653" i="23"/>
  <c r="V652" i="23"/>
  <c r="T652" i="23"/>
  <c r="U652" i="23" s="1"/>
  <c r="S652" i="23"/>
  <c r="V651" i="23"/>
  <c r="T651" i="23"/>
  <c r="U651" i="23" s="1"/>
  <c r="S651" i="23"/>
  <c r="V650" i="23"/>
  <c r="T650" i="23"/>
  <c r="U650" i="23" s="1"/>
  <c r="S650" i="23"/>
  <c r="V649" i="23"/>
  <c r="U649" i="23"/>
  <c r="X649" i="23" s="1"/>
  <c r="T649" i="23"/>
  <c r="S649" i="23"/>
  <c r="V648" i="23"/>
  <c r="T648" i="23"/>
  <c r="U648" i="23" s="1"/>
  <c r="S648" i="23"/>
  <c r="V645" i="23"/>
  <c r="T645" i="23"/>
  <c r="U645" i="23" s="1"/>
  <c r="W645" i="23" s="1"/>
  <c r="S645" i="23"/>
  <c r="V644" i="23"/>
  <c r="T644" i="23"/>
  <c r="U644" i="23" s="1"/>
  <c r="S644" i="23"/>
  <c r="V643" i="23"/>
  <c r="T643" i="23"/>
  <c r="U643" i="23" s="1"/>
  <c r="S643" i="23"/>
  <c r="V642" i="23"/>
  <c r="T642" i="23"/>
  <c r="U642" i="23" s="1"/>
  <c r="W642" i="23" s="1"/>
  <c r="S642" i="23"/>
  <c r="V641" i="23"/>
  <c r="T641" i="23"/>
  <c r="U641" i="23" s="1"/>
  <c r="W641" i="23" s="1"/>
  <c r="S641" i="23"/>
  <c r="V640" i="23"/>
  <c r="T640" i="23"/>
  <c r="U640" i="23" s="1"/>
  <c r="S640" i="23"/>
  <c r="V639" i="23"/>
  <c r="T639" i="23"/>
  <c r="U639" i="23" s="1"/>
  <c r="S639" i="23"/>
  <c r="V638" i="23"/>
  <c r="T638" i="23"/>
  <c r="U638" i="23" s="1"/>
  <c r="W638" i="23" s="1"/>
  <c r="S638" i="23"/>
  <c r="V637" i="23"/>
  <c r="T637" i="23"/>
  <c r="U637" i="23" s="1"/>
  <c r="W637" i="23" s="1"/>
  <c r="S637" i="23"/>
  <c r="V636" i="23"/>
  <c r="T636" i="23"/>
  <c r="U636" i="23" s="1"/>
  <c r="S636" i="23"/>
  <c r="V635" i="23"/>
  <c r="T635" i="23"/>
  <c r="U635" i="23" s="1"/>
  <c r="S635" i="23"/>
  <c r="V634" i="23"/>
  <c r="T634" i="23"/>
  <c r="U634" i="23" s="1"/>
  <c r="W634" i="23" s="1"/>
  <c r="S634" i="23"/>
  <c r="V633" i="23"/>
  <c r="T633" i="23"/>
  <c r="U633" i="23" s="1"/>
  <c r="Y633" i="23" s="1"/>
  <c r="S633" i="23"/>
  <c r="V632" i="23"/>
  <c r="T632" i="23"/>
  <c r="U632" i="23" s="1"/>
  <c r="S632" i="23"/>
  <c r="V631" i="23"/>
  <c r="T631" i="23"/>
  <c r="U631" i="23" s="1"/>
  <c r="S631" i="23"/>
  <c r="V630" i="23"/>
  <c r="T630" i="23"/>
  <c r="U630" i="23" s="1"/>
  <c r="W630" i="23" s="1"/>
  <c r="S630" i="23"/>
  <c r="V629" i="23"/>
  <c r="T629" i="23"/>
  <c r="U629" i="23" s="1"/>
  <c r="X629" i="23" s="1"/>
  <c r="S629" i="23"/>
  <c r="V628" i="23"/>
  <c r="T628" i="23"/>
  <c r="U628" i="23" s="1"/>
  <c r="S628" i="23"/>
  <c r="V627" i="23"/>
  <c r="T627" i="23"/>
  <c r="U627" i="23" s="1"/>
  <c r="S627" i="23"/>
  <c r="V626" i="23"/>
  <c r="T626" i="23"/>
  <c r="U626" i="23" s="1"/>
  <c r="W626" i="23" s="1"/>
  <c r="S626" i="23"/>
  <c r="V624" i="23"/>
  <c r="T624" i="23"/>
  <c r="U624" i="23" s="1"/>
  <c r="W624" i="23" s="1"/>
  <c r="S624" i="23"/>
  <c r="V623" i="23"/>
  <c r="T623" i="23"/>
  <c r="U623" i="23" s="1"/>
  <c r="W623" i="23" s="1"/>
  <c r="S623" i="23"/>
  <c r="V622" i="23"/>
  <c r="T622" i="23"/>
  <c r="U622" i="23" s="1"/>
  <c r="S622" i="23"/>
  <c r="V621" i="23"/>
  <c r="T621" i="23"/>
  <c r="U621" i="23" s="1"/>
  <c r="S621" i="23"/>
  <c r="V620" i="23"/>
  <c r="T620" i="23"/>
  <c r="U620" i="23" s="1"/>
  <c r="W620" i="23" s="1"/>
  <c r="S620" i="23"/>
  <c r="V619" i="23"/>
  <c r="T619" i="23"/>
  <c r="U619" i="23" s="1"/>
  <c r="W619" i="23" s="1"/>
  <c r="S619" i="23"/>
  <c r="V618" i="23"/>
  <c r="T618" i="23"/>
  <c r="U618" i="23" s="1"/>
  <c r="S618" i="23"/>
  <c r="V617" i="23"/>
  <c r="T617" i="23"/>
  <c r="U617" i="23" s="1"/>
  <c r="S617" i="23"/>
  <c r="V616" i="23"/>
  <c r="T616" i="23"/>
  <c r="U616" i="23" s="1"/>
  <c r="W616" i="23" s="1"/>
  <c r="S616" i="23"/>
  <c r="V615" i="23"/>
  <c r="T615" i="23"/>
  <c r="U615" i="23" s="1"/>
  <c r="W615" i="23" s="1"/>
  <c r="S615" i="23"/>
  <c r="V614" i="23"/>
  <c r="T614" i="23"/>
  <c r="U614" i="23" s="1"/>
  <c r="S614" i="23"/>
  <c r="V613" i="23"/>
  <c r="T613" i="23"/>
  <c r="U613" i="23" s="1"/>
  <c r="S613" i="23"/>
  <c r="V612" i="23"/>
  <c r="T612" i="23"/>
  <c r="U612" i="23" s="1"/>
  <c r="W612" i="23" s="1"/>
  <c r="S612" i="23"/>
  <c r="V611" i="23"/>
  <c r="T611" i="23"/>
  <c r="U611" i="23" s="1"/>
  <c r="W611" i="23" s="1"/>
  <c r="S611" i="23"/>
  <c r="V610" i="23"/>
  <c r="T610" i="23"/>
  <c r="U610" i="23" s="1"/>
  <c r="S610" i="23"/>
  <c r="V609" i="23"/>
  <c r="T609" i="23"/>
  <c r="U609" i="23" s="1"/>
  <c r="S609" i="23"/>
  <c r="V608" i="23"/>
  <c r="T608" i="23"/>
  <c r="U608" i="23" s="1"/>
  <c r="W608" i="23" s="1"/>
  <c r="S608" i="23"/>
  <c r="V607" i="23"/>
  <c r="T607" i="23"/>
  <c r="U607" i="23" s="1"/>
  <c r="W607" i="23" s="1"/>
  <c r="S607" i="23"/>
  <c r="V606" i="23"/>
  <c r="T606" i="23"/>
  <c r="U606" i="23" s="1"/>
  <c r="S606" i="23"/>
  <c r="V605" i="23"/>
  <c r="T605" i="23"/>
  <c r="U605" i="23" s="1"/>
  <c r="S605" i="23"/>
  <c r="V602" i="23"/>
  <c r="T602" i="23"/>
  <c r="U602" i="23" s="1"/>
  <c r="W602" i="23" s="1"/>
  <c r="S602" i="23"/>
  <c r="V601" i="23"/>
  <c r="T601" i="23"/>
  <c r="U601" i="23" s="1"/>
  <c r="S601" i="23"/>
  <c r="V600" i="23"/>
  <c r="T600" i="23"/>
  <c r="U600" i="23" s="1"/>
  <c r="S600" i="23"/>
  <c r="V599" i="23"/>
  <c r="T599" i="23"/>
  <c r="U599" i="23" s="1"/>
  <c r="W599" i="23" s="1"/>
  <c r="S599" i="23"/>
  <c r="V598" i="23"/>
  <c r="T598" i="23"/>
  <c r="U598" i="23" s="1"/>
  <c r="W598" i="23" s="1"/>
  <c r="S598" i="23"/>
  <c r="V597" i="23"/>
  <c r="T597" i="23"/>
  <c r="U597" i="23" s="1"/>
  <c r="S597" i="23"/>
  <c r="V596" i="23"/>
  <c r="T596" i="23"/>
  <c r="U596" i="23" s="1"/>
  <c r="S596" i="23"/>
  <c r="V595" i="23"/>
  <c r="T595" i="23"/>
  <c r="U595" i="23" s="1"/>
  <c r="W595" i="23" s="1"/>
  <c r="S595" i="23"/>
  <c r="V594" i="23"/>
  <c r="T594" i="23"/>
  <c r="U594" i="23" s="1"/>
  <c r="W594" i="23" s="1"/>
  <c r="S594" i="23"/>
  <c r="V593" i="23"/>
  <c r="T593" i="23"/>
  <c r="U593" i="23" s="1"/>
  <c r="S593" i="23"/>
  <c r="V592" i="23"/>
  <c r="T592" i="23"/>
  <c r="U592" i="23" s="1"/>
  <c r="S592" i="23"/>
  <c r="V591" i="23"/>
  <c r="T591" i="23"/>
  <c r="U591" i="23" s="1"/>
  <c r="W591" i="23" s="1"/>
  <c r="S591" i="23"/>
  <c r="V590" i="23"/>
  <c r="T590" i="23"/>
  <c r="U590" i="23" s="1"/>
  <c r="W590" i="23" s="1"/>
  <c r="S590" i="23"/>
  <c r="V589" i="23"/>
  <c r="T589" i="23"/>
  <c r="U589" i="23" s="1"/>
  <c r="S589" i="23"/>
  <c r="V588" i="23"/>
  <c r="T588" i="23"/>
  <c r="U588" i="23" s="1"/>
  <c r="S588" i="23"/>
  <c r="V587" i="23"/>
  <c r="T587" i="23"/>
  <c r="U587" i="23" s="1"/>
  <c r="W587" i="23" s="1"/>
  <c r="S587" i="23"/>
  <c r="V586" i="23"/>
  <c r="T586" i="23"/>
  <c r="U586" i="23" s="1"/>
  <c r="W586" i="23" s="1"/>
  <c r="S586" i="23"/>
  <c r="V585" i="23"/>
  <c r="T585" i="23"/>
  <c r="U585" i="23" s="1"/>
  <c r="S585" i="23"/>
  <c r="V584" i="23"/>
  <c r="T584" i="23"/>
  <c r="U584" i="23" s="1"/>
  <c r="S584" i="23"/>
  <c r="V583" i="23"/>
  <c r="T583" i="23"/>
  <c r="U583" i="23" s="1"/>
  <c r="W583" i="23" s="1"/>
  <c r="S583" i="23"/>
  <c r="V581" i="23"/>
  <c r="T581" i="23"/>
  <c r="U581" i="23" s="1"/>
  <c r="W581" i="23" s="1"/>
  <c r="S581" i="23"/>
  <c r="V580" i="23"/>
  <c r="T580" i="23"/>
  <c r="U580" i="23" s="1"/>
  <c r="S580" i="23"/>
  <c r="V579" i="23"/>
  <c r="T579" i="23"/>
  <c r="U579" i="23" s="1"/>
  <c r="S579" i="23"/>
  <c r="V578" i="23"/>
  <c r="T578" i="23"/>
  <c r="U578" i="23" s="1"/>
  <c r="W578" i="23" s="1"/>
  <c r="S578" i="23"/>
  <c r="V577" i="23"/>
  <c r="T577" i="23"/>
  <c r="U577" i="23" s="1"/>
  <c r="W577" i="23" s="1"/>
  <c r="S577" i="23"/>
  <c r="V576" i="23"/>
  <c r="T576" i="23"/>
  <c r="U576" i="23" s="1"/>
  <c r="S576" i="23"/>
  <c r="V575" i="23"/>
  <c r="T575" i="23"/>
  <c r="U575" i="23" s="1"/>
  <c r="S575" i="23"/>
  <c r="V574" i="23"/>
  <c r="T574" i="23"/>
  <c r="U574" i="23" s="1"/>
  <c r="W574" i="23" s="1"/>
  <c r="S574" i="23"/>
  <c r="V573" i="23"/>
  <c r="T573" i="23"/>
  <c r="U573" i="23" s="1"/>
  <c r="W573" i="23" s="1"/>
  <c r="S573" i="23"/>
  <c r="V572" i="23"/>
  <c r="T572" i="23"/>
  <c r="U572" i="23" s="1"/>
  <c r="S572" i="23"/>
  <c r="V571" i="23"/>
  <c r="T571" i="23"/>
  <c r="U571" i="23" s="1"/>
  <c r="S571" i="23"/>
  <c r="V570" i="23"/>
  <c r="T570" i="23"/>
  <c r="U570" i="23" s="1"/>
  <c r="W570" i="23" s="1"/>
  <c r="S570" i="23"/>
  <c r="V569" i="23"/>
  <c r="T569" i="23"/>
  <c r="U569" i="23" s="1"/>
  <c r="W569" i="23" s="1"/>
  <c r="S569" i="23"/>
  <c r="V568" i="23"/>
  <c r="T568" i="23"/>
  <c r="U568" i="23" s="1"/>
  <c r="S568" i="23"/>
  <c r="V567" i="23"/>
  <c r="T567" i="23"/>
  <c r="U567" i="23" s="1"/>
  <c r="S567" i="23"/>
  <c r="V566" i="23"/>
  <c r="T566" i="23"/>
  <c r="U566" i="23" s="1"/>
  <c r="W566" i="23" s="1"/>
  <c r="S566" i="23"/>
  <c r="V565" i="23"/>
  <c r="T565" i="23"/>
  <c r="U565" i="23" s="1"/>
  <c r="W565" i="23" s="1"/>
  <c r="S565" i="23"/>
  <c r="V564" i="23"/>
  <c r="T564" i="23"/>
  <c r="U564" i="23" s="1"/>
  <c r="S564" i="23"/>
  <c r="V563" i="23"/>
  <c r="T563" i="23"/>
  <c r="U563" i="23" s="1"/>
  <c r="S563" i="23"/>
  <c r="V562" i="23"/>
  <c r="T562" i="23"/>
  <c r="U562" i="23" s="1"/>
  <c r="W562" i="23" s="1"/>
  <c r="S562" i="23"/>
  <c r="V559" i="23"/>
  <c r="T559" i="23"/>
  <c r="U559" i="23" s="1"/>
  <c r="W559" i="23" s="1"/>
  <c r="S559" i="23"/>
  <c r="V558" i="23"/>
  <c r="T558" i="23"/>
  <c r="U558" i="23" s="1"/>
  <c r="S558" i="23"/>
  <c r="V557" i="23"/>
  <c r="T557" i="23"/>
  <c r="U557" i="23" s="1"/>
  <c r="S557" i="23"/>
  <c r="V556" i="23"/>
  <c r="T556" i="23"/>
  <c r="U556" i="23" s="1"/>
  <c r="W556" i="23" s="1"/>
  <c r="S556" i="23"/>
  <c r="V555" i="23"/>
  <c r="T555" i="23"/>
  <c r="U555" i="23" s="1"/>
  <c r="W555" i="23" s="1"/>
  <c r="S555" i="23"/>
  <c r="V554" i="23"/>
  <c r="T554" i="23"/>
  <c r="U554" i="23" s="1"/>
  <c r="S554" i="23"/>
  <c r="V553" i="23"/>
  <c r="T553" i="23"/>
  <c r="U553" i="23" s="1"/>
  <c r="S553" i="23"/>
  <c r="V552" i="23"/>
  <c r="T552" i="23"/>
  <c r="U552" i="23" s="1"/>
  <c r="W552" i="23" s="1"/>
  <c r="S552" i="23"/>
  <c r="V551" i="23"/>
  <c r="T551" i="23"/>
  <c r="U551" i="23" s="1"/>
  <c r="W551" i="23" s="1"/>
  <c r="S551" i="23"/>
  <c r="V550" i="23"/>
  <c r="T550" i="23"/>
  <c r="U550" i="23" s="1"/>
  <c r="S550" i="23"/>
  <c r="V549" i="23"/>
  <c r="T549" i="23"/>
  <c r="U549" i="23" s="1"/>
  <c r="S549" i="23"/>
  <c r="V548" i="23"/>
  <c r="T548" i="23"/>
  <c r="U548" i="23" s="1"/>
  <c r="W548" i="23" s="1"/>
  <c r="S548" i="23"/>
  <c r="V547" i="23"/>
  <c r="T547" i="23"/>
  <c r="U547" i="23" s="1"/>
  <c r="W547" i="23" s="1"/>
  <c r="S547" i="23"/>
  <c r="V546" i="23"/>
  <c r="T546" i="23"/>
  <c r="U546" i="23" s="1"/>
  <c r="S546" i="23"/>
  <c r="V545" i="23"/>
  <c r="T545" i="23"/>
  <c r="U545" i="23" s="1"/>
  <c r="S545" i="23"/>
  <c r="V544" i="23"/>
  <c r="T544" i="23"/>
  <c r="U544" i="23" s="1"/>
  <c r="S544" i="23"/>
  <c r="V543" i="23"/>
  <c r="U543" i="23"/>
  <c r="W543" i="23" s="1"/>
  <c r="T543" i="23"/>
  <c r="S543" i="23"/>
  <c r="V542" i="23"/>
  <c r="T542" i="23"/>
  <c r="U542" i="23" s="1"/>
  <c r="S542" i="23"/>
  <c r="V541" i="23"/>
  <c r="T541" i="23"/>
  <c r="U541" i="23" s="1"/>
  <c r="S541" i="23"/>
  <c r="V540" i="23"/>
  <c r="T540" i="23"/>
  <c r="U540" i="23" s="1"/>
  <c r="S540" i="23"/>
  <c r="V538" i="23"/>
  <c r="U538" i="23"/>
  <c r="X538" i="23" s="1"/>
  <c r="T538" i="23"/>
  <c r="S538" i="23"/>
  <c r="V537" i="23"/>
  <c r="T537" i="23"/>
  <c r="U537" i="23" s="1"/>
  <c r="S537" i="23"/>
  <c r="V536" i="23"/>
  <c r="T536" i="23"/>
  <c r="U536" i="23" s="1"/>
  <c r="X536" i="23" s="1"/>
  <c r="S536" i="23"/>
  <c r="V535" i="23"/>
  <c r="T535" i="23"/>
  <c r="U535" i="23" s="1"/>
  <c r="S535" i="23"/>
  <c r="V534" i="23"/>
  <c r="T534" i="23"/>
  <c r="U534" i="23" s="1"/>
  <c r="S534" i="23"/>
  <c r="V533" i="23"/>
  <c r="T533" i="23"/>
  <c r="U533" i="23" s="1"/>
  <c r="S533" i="23"/>
  <c r="V532" i="23"/>
  <c r="U532" i="23"/>
  <c r="X532" i="23" s="1"/>
  <c r="T532" i="23"/>
  <c r="S532" i="23"/>
  <c r="V531" i="23"/>
  <c r="T531" i="23"/>
  <c r="U531" i="23" s="1"/>
  <c r="S531" i="23"/>
  <c r="V530" i="23"/>
  <c r="U530" i="23"/>
  <c r="X530" i="23" s="1"/>
  <c r="T530" i="23"/>
  <c r="S530" i="23"/>
  <c r="V529" i="23"/>
  <c r="T529" i="23"/>
  <c r="U529" i="23" s="1"/>
  <c r="S529" i="23"/>
  <c r="V528" i="23"/>
  <c r="T528" i="23"/>
  <c r="U528" i="23" s="1"/>
  <c r="X528" i="23" s="1"/>
  <c r="S528" i="23"/>
  <c r="V527" i="23"/>
  <c r="T527" i="23"/>
  <c r="U527" i="23" s="1"/>
  <c r="S527" i="23"/>
  <c r="V526" i="23"/>
  <c r="T526" i="23"/>
  <c r="U526" i="23" s="1"/>
  <c r="S526" i="23"/>
  <c r="V525" i="23"/>
  <c r="T525" i="23"/>
  <c r="U525" i="23" s="1"/>
  <c r="S525" i="23"/>
  <c r="V524" i="23"/>
  <c r="U524" i="23"/>
  <c r="X524" i="23" s="1"/>
  <c r="T524" i="23"/>
  <c r="S524" i="23"/>
  <c r="V523" i="23"/>
  <c r="T523" i="23"/>
  <c r="U523" i="23" s="1"/>
  <c r="S523" i="23"/>
  <c r="V522" i="23"/>
  <c r="U522" i="23"/>
  <c r="X522" i="23" s="1"/>
  <c r="T522" i="23"/>
  <c r="S522" i="23"/>
  <c r="V521" i="23"/>
  <c r="T521" i="23"/>
  <c r="U521" i="23" s="1"/>
  <c r="S521" i="23"/>
  <c r="V520" i="23"/>
  <c r="T520" i="23"/>
  <c r="U520" i="23" s="1"/>
  <c r="X520" i="23" s="1"/>
  <c r="S520" i="23"/>
  <c r="V519" i="23"/>
  <c r="T519" i="23"/>
  <c r="U519" i="23" s="1"/>
  <c r="S519" i="23"/>
  <c r="V516" i="23"/>
  <c r="U516" i="23"/>
  <c r="W516" i="23" s="1"/>
  <c r="T516" i="23"/>
  <c r="S516" i="23"/>
  <c r="V515" i="23"/>
  <c r="T515" i="23"/>
  <c r="U515" i="23" s="1"/>
  <c r="S515" i="23"/>
  <c r="V514" i="23"/>
  <c r="T514" i="23"/>
  <c r="U514" i="23" s="1"/>
  <c r="S514" i="23"/>
  <c r="V513" i="23"/>
  <c r="U513" i="23"/>
  <c r="W513" i="23" s="1"/>
  <c r="T513" i="23"/>
  <c r="S513" i="23"/>
  <c r="V512" i="23"/>
  <c r="U512" i="23"/>
  <c r="X512" i="23" s="1"/>
  <c r="T512" i="23"/>
  <c r="S512" i="23"/>
  <c r="V511" i="23"/>
  <c r="T511" i="23"/>
  <c r="U511" i="23" s="1"/>
  <c r="S511" i="23"/>
  <c r="V510" i="23"/>
  <c r="T510" i="23"/>
  <c r="U510" i="23" s="1"/>
  <c r="S510" i="23"/>
  <c r="V509" i="23"/>
  <c r="U509" i="23"/>
  <c r="W509" i="23" s="1"/>
  <c r="T509" i="23"/>
  <c r="S509" i="23"/>
  <c r="V508" i="23"/>
  <c r="U508" i="23"/>
  <c r="X508" i="23" s="1"/>
  <c r="T508" i="23"/>
  <c r="S508" i="23"/>
  <c r="V507" i="23"/>
  <c r="T507" i="23"/>
  <c r="U507" i="23" s="1"/>
  <c r="S507" i="23"/>
  <c r="V506" i="23"/>
  <c r="T506" i="23"/>
  <c r="U506" i="23" s="1"/>
  <c r="S506" i="23"/>
  <c r="V505" i="23"/>
  <c r="U505" i="23"/>
  <c r="W505" i="23" s="1"/>
  <c r="T505" i="23"/>
  <c r="S505" i="23"/>
  <c r="V504" i="23"/>
  <c r="U504" i="23"/>
  <c r="X504" i="23" s="1"/>
  <c r="T504" i="23"/>
  <c r="S504" i="23"/>
  <c r="V503" i="23"/>
  <c r="T503" i="23"/>
  <c r="U503" i="23" s="1"/>
  <c r="S503" i="23"/>
  <c r="V502" i="23"/>
  <c r="T502" i="23"/>
  <c r="U502" i="23" s="1"/>
  <c r="S502" i="23"/>
  <c r="V501" i="23"/>
  <c r="U501" i="23"/>
  <c r="W501" i="23" s="1"/>
  <c r="T501" i="23"/>
  <c r="S501" i="23"/>
  <c r="V500" i="23"/>
  <c r="U500" i="23"/>
  <c r="X500" i="23" s="1"/>
  <c r="T500" i="23"/>
  <c r="S500" i="23"/>
  <c r="V499" i="23"/>
  <c r="T499" i="23"/>
  <c r="U499" i="23" s="1"/>
  <c r="S499" i="23"/>
  <c r="V498" i="23"/>
  <c r="T498" i="23"/>
  <c r="U498" i="23" s="1"/>
  <c r="S498" i="23"/>
  <c r="V497" i="23"/>
  <c r="U497" i="23"/>
  <c r="W497" i="23" s="1"/>
  <c r="T497" i="23"/>
  <c r="S497" i="23"/>
  <c r="V495" i="23"/>
  <c r="U495" i="23"/>
  <c r="W495" i="23" s="1"/>
  <c r="T495" i="23"/>
  <c r="S495" i="23"/>
  <c r="V494" i="23"/>
  <c r="T494" i="23"/>
  <c r="U494" i="23" s="1"/>
  <c r="S494" i="23"/>
  <c r="V493" i="23"/>
  <c r="T493" i="23"/>
  <c r="U493" i="23" s="1"/>
  <c r="X493" i="23" s="1"/>
  <c r="S493" i="23"/>
  <c r="V492" i="23"/>
  <c r="T492" i="23"/>
  <c r="U492" i="23" s="1"/>
  <c r="S492" i="23"/>
  <c r="V491" i="23"/>
  <c r="U491" i="23"/>
  <c r="W491" i="23" s="1"/>
  <c r="T491" i="23"/>
  <c r="S491" i="23"/>
  <c r="V490" i="23"/>
  <c r="T490" i="23"/>
  <c r="U490" i="23" s="1"/>
  <c r="S490" i="23"/>
  <c r="V489" i="23"/>
  <c r="T489" i="23"/>
  <c r="U489" i="23" s="1"/>
  <c r="X489" i="23" s="1"/>
  <c r="S489" i="23"/>
  <c r="V488" i="23"/>
  <c r="T488" i="23"/>
  <c r="U488" i="23" s="1"/>
  <c r="S488" i="23"/>
  <c r="V487" i="23"/>
  <c r="U487" i="23"/>
  <c r="W487" i="23" s="1"/>
  <c r="T487" i="23"/>
  <c r="S487" i="23"/>
  <c r="V486" i="23"/>
  <c r="T486" i="23"/>
  <c r="U486" i="23" s="1"/>
  <c r="S486" i="23"/>
  <c r="V485" i="23"/>
  <c r="T485" i="23"/>
  <c r="U485" i="23" s="1"/>
  <c r="X485" i="23" s="1"/>
  <c r="S485" i="23"/>
  <c r="V484" i="23"/>
  <c r="T484" i="23"/>
  <c r="U484" i="23" s="1"/>
  <c r="S484" i="23"/>
  <c r="V483" i="23"/>
  <c r="U483" i="23"/>
  <c r="W483" i="23" s="1"/>
  <c r="T483" i="23"/>
  <c r="S483" i="23"/>
  <c r="V482" i="23"/>
  <c r="T482" i="23"/>
  <c r="U482" i="23" s="1"/>
  <c r="S482" i="23"/>
  <c r="W481" i="23"/>
  <c r="V481" i="23"/>
  <c r="U481" i="23"/>
  <c r="X481" i="23" s="1"/>
  <c r="T481" i="23"/>
  <c r="S481" i="23"/>
  <c r="V480" i="23"/>
  <c r="T480" i="23"/>
  <c r="U480" i="23" s="1"/>
  <c r="S480" i="23"/>
  <c r="V479" i="23"/>
  <c r="T479" i="23"/>
  <c r="U479" i="23" s="1"/>
  <c r="W479" i="23" s="1"/>
  <c r="S479" i="23"/>
  <c r="V478" i="23"/>
  <c r="T478" i="23"/>
  <c r="U478" i="23" s="1"/>
  <c r="S478" i="23"/>
  <c r="V477" i="23"/>
  <c r="T477" i="23"/>
  <c r="U477" i="23" s="1"/>
  <c r="S477" i="23"/>
  <c r="V476" i="23"/>
  <c r="T476" i="23"/>
  <c r="U476" i="23" s="1"/>
  <c r="S476" i="23"/>
  <c r="V473" i="23"/>
  <c r="U473" i="23"/>
  <c r="W473" i="23" s="1"/>
  <c r="T473" i="23"/>
  <c r="S473" i="23"/>
  <c r="V472" i="23"/>
  <c r="T472" i="23"/>
  <c r="U472" i="23" s="1"/>
  <c r="S472" i="23"/>
  <c r="V471" i="23"/>
  <c r="T471" i="23"/>
  <c r="U471" i="23" s="1"/>
  <c r="S471" i="23"/>
  <c r="V470" i="23"/>
  <c r="U470" i="23"/>
  <c r="W470" i="23" s="1"/>
  <c r="T470" i="23"/>
  <c r="S470" i="23"/>
  <c r="V469" i="23"/>
  <c r="U469" i="23"/>
  <c r="W469" i="23" s="1"/>
  <c r="T469" i="23"/>
  <c r="S469" i="23"/>
  <c r="V468" i="23"/>
  <c r="T468" i="23"/>
  <c r="U468" i="23" s="1"/>
  <c r="S468" i="23"/>
  <c r="V467" i="23"/>
  <c r="T467" i="23"/>
  <c r="U467" i="23" s="1"/>
  <c r="S467" i="23"/>
  <c r="V466" i="23"/>
  <c r="U466" i="23"/>
  <c r="W466" i="23" s="1"/>
  <c r="T466" i="23"/>
  <c r="S466" i="23"/>
  <c r="V465" i="23"/>
  <c r="U465" i="23"/>
  <c r="W465" i="23" s="1"/>
  <c r="T465" i="23"/>
  <c r="S465" i="23"/>
  <c r="V464" i="23"/>
  <c r="T464" i="23"/>
  <c r="U464" i="23" s="1"/>
  <c r="S464" i="23"/>
  <c r="V463" i="23"/>
  <c r="T463" i="23"/>
  <c r="U463" i="23" s="1"/>
  <c r="S463" i="23"/>
  <c r="V462" i="23"/>
  <c r="U462" i="23"/>
  <c r="W462" i="23" s="1"/>
  <c r="T462" i="23"/>
  <c r="S462" i="23"/>
  <c r="V461" i="23"/>
  <c r="U461" i="23"/>
  <c r="X461" i="23" s="1"/>
  <c r="T461" i="23"/>
  <c r="S461" i="23"/>
  <c r="V460" i="23"/>
  <c r="T460" i="23"/>
  <c r="U460" i="23" s="1"/>
  <c r="S460" i="23"/>
  <c r="V459" i="23"/>
  <c r="T459" i="23"/>
  <c r="U459" i="23" s="1"/>
  <c r="S459" i="23"/>
  <c r="V458" i="23"/>
  <c r="U458" i="23"/>
  <c r="W458" i="23" s="1"/>
  <c r="T458" i="23"/>
  <c r="S458" i="23"/>
  <c r="V457" i="23"/>
  <c r="U457" i="23"/>
  <c r="W457" i="23" s="1"/>
  <c r="T457" i="23"/>
  <c r="S457" i="23"/>
  <c r="V456" i="23"/>
  <c r="T456" i="23"/>
  <c r="U456" i="23" s="1"/>
  <c r="S456" i="23"/>
  <c r="V455" i="23"/>
  <c r="T455" i="23"/>
  <c r="U455" i="23" s="1"/>
  <c r="S455" i="23"/>
  <c r="V454" i="23"/>
  <c r="U454" i="23"/>
  <c r="W454" i="23" s="1"/>
  <c r="T454" i="23"/>
  <c r="S454" i="23"/>
  <c r="V452" i="23"/>
  <c r="U452" i="23"/>
  <c r="Y452" i="23" s="1"/>
  <c r="T452" i="23"/>
  <c r="S452" i="23"/>
  <c r="V451" i="23"/>
  <c r="T451" i="23"/>
  <c r="U451" i="23" s="1"/>
  <c r="S451" i="23"/>
  <c r="V450" i="23"/>
  <c r="T450" i="23"/>
  <c r="U450" i="23" s="1"/>
  <c r="S450" i="23"/>
  <c r="V449" i="23"/>
  <c r="U449" i="23"/>
  <c r="W449" i="23" s="1"/>
  <c r="T449" i="23"/>
  <c r="S449" i="23"/>
  <c r="V448" i="23"/>
  <c r="U448" i="23"/>
  <c r="X448" i="23" s="1"/>
  <c r="T448" i="23"/>
  <c r="S448" i="23"/>
  <c r="V447" i="23"/>
  <c r="T447" i="23"/>
  <c r="U447" i="23" s="1"/>
  <c r="S447" i="23"/>
  <c r="V446" i="23"/>
  <c r="T446" i="23"/>
  <c r="U446" i="23" s="1"/>
  <c r="S446" i="23"/>
  <c r="V445" i="23"/>
  <c r="U445" i="23"/>
  <c r="W445" i="23" s="1"/>
  <c r="T445" i="23"/>
  <c r="S445" i="23"/>
  <c r="V444" i="23"/>
  <c r="U444" i="23"/>
  <c r="X444" i="23" s="1"/>
  <c r="T444" i="23"/>
  <c r="S444" i="23"/>
  <c r="V443" i="23"/>
  <c r="T443" i="23"/>
  <c r="U443" i="23" s="1"/>
  <c r="S443" i="23"/>
  <c r="V442" i="23"/>
  <c r="T442" i="23"/>
  <c r="U442" i="23" s="1"/>
  <c r="S442" i="23"/>
  <c r="V441" i="23"/>
  <c r="U441" i="23"/>
  <c r="W441" i="23" s="1"/>
  <c r="T441" i="23"/>
  <c r="S441" i="23"/>
  <c r="V440" i="23"/>
  <c r="U440" i="23"/>
  <c r="X440" i="23" s="1"/>
  <c r="T440" i="23"/>
  <c r="S440" i="23"/>
  <c r="V439" i="23"/>
  <c r="T439" i="23"/>
  <c r="U439" i="23" s="1"/>
  <c r="S439" i="23"/>
  <c r="V438" i="23"/>
  <c r="T438" i="23"/>
  <c r="U438" i="23" s="1"/>
  <c r="S438" i="23"/>
  <c r="V437" i="23"/>
  <c r="U437" i="23"/>
  <c r="W437" i="23" s="1"/>
  <c r="T437" i="23"/>
  <c r="S437" i="23"/>
  <c r="V436" i="23"/>
  <c r="U436" i="23"/>
  <c r="Y436" i="23" s="1"/>
  <c r="T436" i="23"/>
  <c r="S436" i="23"/>
  <c r="V435" i="23"/>
  <c r="T435" i="23"/>
  <c r="U435" i="23" s="1"/>
  <c r="S435" i="23"/>
  <c r="V434" i="23"/>
  <c r="T434" i="23"/>
  <c r="U434" i="23" s="1"/>
  <c r="S434" i="23"/>
  <c r="V433" i="23"/>
  <c r="U433" i="23"/>
  <c r="W433" i="23" s="1"/>
  <c r="T433" i="23"/>
  <c r="S433" i="23"/>
  <c r="V430" i="23"/>
  <c r="T430" i="23"/>
  <c r="U430" i="23" s="1"/>
  <c r="S430" i="23"/>
  <c r="V429" i="23"/>
  <c r="T429" i="23"/>
  <c r="U429" i="23" s="1"/>
  <c r="S429" i="23"/>
  <c r="V428" i="23"/>
  <c r="U428" i="23"/>
  <c r="X428" i="23" s="1"/>
  <c r="T428" i="23"/>
  <c r="S428" i="23"/>
  <c r="V427" i="23"/>
  <c r="T427" i="23"/>
  <c r="U427" i="23" s="1"/>
  <c r="S427" i="23"/>
  <c r="V426" i="23"/>
  <c r="U426" i="23"/>
  <c r="X426" i="23" s="1"/>
  <c r="T426" i="23"/>
  <c r="S426" i="23"/>
  <c r="V425" i="23"/>
  <c r="T425" i="23"/>
  <c r="U425" i="23" s="1"/>
  <c r="S425" i="23"/>
  <c r="V424" i="23"/>
  <c r="T424" i="23"/>
  <c r="U424" i="23" s="1"/>
  <c r="X424" i="23" s="1"/>
  <c r="S424" i="23"/>
  <c r="V423" i="23"/>
  <c r="T423" i="23"/>
  <c r="U423" i="23" s="1"/>
  <c r="S423" i="23"/>
  <c r="V422" i="23"/>
  <c r="T422" i="23"/>
  <c r="U422" i="23" s="1"/>
  <c r="S422" i="23"/>
  <c r="V421" i="23"/>
  <c r="T421" i="23"/>
  <c r="U421" i="23" s="1"/>
  <c r="S421" i="23"/>
  <c r="V420" i="23"/>
  <c r="U420" i="23"/>
  <c r="X420" i="23" s="1"/>
  <c r="T420" i="23"/>
  <c r="S420" i="23"/>
  <c r="V419" i="23"/>
  <c r="T419" i="23"/>
  <c r="U419" i="23" s="1"/>
  <c r="S419" i="23"/>
  <c r="V418" i="23"/>
  <c r="U418" i="23"/>
  <c r="X418" i="23" s="1"/>
  <c r="T418" i="23"/>
  <c r="S418" i="23"/>
  <c r="V417" i="23"/>
  <c r="T417" i="23"/>
  <c r="U417" i="23" s="1"/>
  <c r="S417" i="23"/>
  <c r="V416" i="23"/>
  <c r="T416" i="23"/>
  <c r="U416" i="23" s="1"/>
  <c r="X416" i="23" s="1"/>
  <c r="S416" i="23"/>
  <c r="V415" i="23"/>
  <c r="T415" i="23"/>
  <c r="U415" i="23" s="1"/>
  <c r="S415" i="23"/>
  <c r="V414" i="23"/>
  <c r="T414" i="23"/>
  <c r="U414" i="23" s="1"/>
  <c r="S414" i="23"/>
  <c r="V413" i="23"/>
  <c r="T413" i="23"/>
  <c r="U413" i="23" s="1"/>
  <c r="S413" i="23"/>
  <c r="V412" i="23"/>
  <c r="U412" i="23"/>
  <c r="X412" i="23" s="1"/>
  <c r="T412" i="23"/>
  <c r="S412" i="23"/>
  <c r="V411" i="23"/>
  <c r="T411" i="23"/>
  <c r="U411" i="23" s="1"/>
  <c r="S411" i="23"/>
  <c r="V409" i="23"/>
  <c r="T409" i="23"/>
  <c r="U409" i="23" s="1"/>
  <c r="W409" i="23" s="1"/>
  <c r="S409" i="23"/>
  <c r="V408" i="23"/>
  <c r="T408" i="23"/>
  <c r="U408" i="23" s="1"/>
  <c r="S408" i="23"/>
  <c r="V407" i="23"/>
  <c r="T407" i="23"/>
  <c r="U407" i="23" s="1"/>
  <c r="S407" i="23"/>
  <c r="V406" i="23"/>
  <c r="T406" i="23"/>
  <c r="U406" i="23" s="1"/>
  <c r="S406" i="23"/>
  <c r="V405" i="23"/>
  <c r="U405" i="23"/>
  <c r="W405" i="23" s="1"/>
  <c r="T405" i="23"/>
  <c r="S405" i="23"/>
  <c r="V404" i="23"/>
  <c r="T404" i="23"/>
  <c r="U404" i="23" s="1"/>
  <c r="S404" i="23"/>
  <c r="V403" i="23"/>
  <c r="U403" i="23"/>
  <c r="X403" i="23" s="1"/>
  <c r="T403" i="23"/>
  <c r="S403" i="23"/>
  <c r="V402" i="23"/>
  <c r="T402" i="23"/>
  <c r="U402" i="23" s="1"/>
  <c r="S402" i="23"/>
  <c r="V401" i="23"/>
  <c r="T401" i="23"/>
  <c r="U401" i="23" s="1"/>
  <c r="W401" i="23" s="1"/>
  <c r="S401" i="23"/>
  <c r="V400" i="23"/>
  <c r="T400" i="23"/>
  <c r="U400" i="23" s="1"/>
  <c r="S400" i="23"/>
  <c r="V399" i="23"/>
  <c r="T399" i="23"/>
  <c r="U399" i="23" s="1"/>
  <c r="S399" i="23"/>
  <c r="V398" i="23"/>
  <c r="T398" i="23"/>
  <c r="U398" i="23" s="1"/>
  <c r="S398" i="23"/>
  <c r="V397" i="23"/>
  <c r="U397" i="23"/>
  <c r="W397" i="23" s="1"/>
  <c r="T397" i="23"/>
  <c r="S397" i="23"/>
  <c r="V396" i="23"/>
  <c r="T396" i="23"/>
  <c r="U396" i="23" s="1"/>
  <c r="S396" i="23"/>
  <c r="V395" i="23"/>
  <c r="U395" i="23"/>
  <c r="X395" i="23" s="1"/>
  <c r="T395" i="23"/>
  <c r="S395" i="23"/>
  <c r="V394" i="23"/>
  <c r="T394" i="23"/>
  <c r="U394" i="23" s="1"/>
  <c r="S394" i="23"/>
  <c r="V393" i="23"/>
  <c r="T393" i="23"/>
  <c r="U393" i="23" s="1"/>
  <c r="W393" i="23" s="1"/>
  <c r="S393" i="23"/>
  <c r="V392" i="23"/>
  <c r="T392" i="23"/>
  <c r="U392" i="23" s="1"/>
  <c r="S392" i="23"/>
  <c r="V391" i="23"/>
  <c r="T391" i="23"/>
  <c r="U391" i="23" s="1"/>
  <c r="S391" i="23"/>
  <c r="V390" i="23"/>
  <c r="T390" i="23"/>
  <c r="U390" i="23" s="1"/>
  <c r="S390" i="23"/>
  <c r="V387" i="23"/>
  <c r="T387" i="23"/>
  <c r="U387" i="23" s="1"/>
  <c r="S387" i="23"/>
  <c r="V386" i="23"/>
  <c r="T386" i="23"/>
  <c r="U386" i="23" s="1"/>
  <c r="S386" i="23"/>
  <c r="V385" i="23"/>
  <c r="U385" i="23"/>
  <c r="X385" i="23" s="1"/>
  <c r="T385" i="23"/>
  <c r="S385" i="23"/>
  <c r="V384" i="23"/>
  <c r="T384" i="23"/>
  <c r="U384" i="23" s="1"/>
  <c r="S384" i="23"/>
  <c r="V383" i="23"/>
  <c r="U383" i="23"/>
  <c r="X383" i="23" s="1"/>
  <c r="T383" i="23"/>
  <c r="S383" i="23"/>
  <c r="V382" i="23"/>
  <c r="T382" i="23"/>
  <c r="U382" i="23" s="1"/>
  <c r="S382" i="23"/>
  <c r="V381" i="23"/>
  <c r="T381" i="23"/>
  <c r="U381" i="23" s="1"/>
  <c r="X381" i="23" s="1"/>
  <c r="S381" i="23"/>
  <c r="V380" i="23"/>
  <c r="T380" i="23"/>
  <c r="U380" i="23" s="1"/>
  <c r="S380" i="23"/>
  <c r="V379" i="23"/>
  <c r="T379" i="23"/>
  <c r="U379" i="23" s="1"/>
  <c r="S379" i="23"/>
  <c r="V378" i="23"/>
  <c r="T378" i="23"/>
  <c r="U378" i="23" s="1"/>
  <c r="S378" i="23"/>
  <c r="V377" i="23"/>
  <c r="U377" i="23"/>
  <c r="X377" i="23" s="1"/>
  <c r="T377" i="23"/>
  <c r="S377" i="23"/>
  <c r="V376" i="23"/>
  <c r="T376" i="23"/>
  <c r="U376" i="23" s="1"/>
  <c r="S376" i="23"/>
  <c r="V375" i="23"/>
  <c r="U375" i="23"/>
  <c r="X375" i="23" s="1"/>
  <c r="T375" i="23"/>
  <c r="S375" i="23"/>
  <c r="V374" i="23"/>
  <c r="T374" i="23"/>
  <c r="U374" i="23" s="1"/>
  <c r="S374" i="23"/>
  <c r="V373" i="23"/>
  <c r="T373" i="23"/>
  <c r="U373" i="23" s="1"/>
  <c r="X373" i="23" s="1"/>
  <c r="S373" i="23"/>
  <c r="V372" i="23"/>
  <c r="T372" i="23"/>
  <c r="U372" i="23" s="1"/>
  <c r="S372" i="23"/>
  <c r="V371" i="23"/>
  <c r="T371" i="23"/>
  <c r="U371" i="23" s="1"/>
  <c r="S371" i="23"/>
  <c r="V370" i="23"/>
  <c r="T370" i="23"/>
  <c r="U370" i="23" s="1"/>
  <c r="S370" i="23"/>
  <c r="V369" i="23"/>
  <c r="U369" i="23"/>
  <c r="X369" i="23" s="1"/>
  <c r="T369" i="23"/>
  <c r="S369" i="23"/>
  <c r="V368" i="23"/>
  <c r="T368" i="23"/>
  <c r="U368" i="23" s="1"/>
  <c r="S368" i="23"/>
  <c r="V366" i="23"/>
  <c r="T366" i="23"/>
  <c r="U366" i="23" s="1"/>
  <c r="Y366" i="23" s="1"/>
  <c r="S366" i="23"/>
  <c r="V365" i="23"/>
  <c r="T365" i="23"/>
  <c r="U365" i="23" s="1"/>
  <c r="S365" i="23"/>
  <c r="V364" i="23"/>
  <c r="T364" i="23"/>
  <c r="U364" i="23" s="1"/>
  <c r="S364" i="23"/>
  <c r="V363" i="23"/>
  <c r="T363" i="23"/>
  <c r="U363" i="23" s="1"/>
  <c r="W363" i="23" s="1"/>
  <c r="S363" i="23"/>
  <c r="V362" i="23"/>
  <c r="T362" i="23"/>
  <c r="U362" i="23" s="1"/>
  <c r="Y362" i="23" s="1"/>
  <c r="S362" i="23"/>
  <c r="V361" i="23"/>
  <c r="T361" i="23"/>
  <c r="U361" i="23" s="1"/>
  <c r="S361" i="23"/>
  <c r="V360" i="23"/>
  <c r="T360" i="23"/>
  <c r="U360" i="23" s="1"/>
  <c r="S360" i="23"/>
  <c r="V359" i="23"/>
  <c r="T359" i="23"/>
  <c r="U359" i="23" s="1"/>
  <c r="W359" i="23" s="1"/>
  <c r="S359" i="23"/>
  <c r="V358" i="23"/>
  <c r="T358" i="23"/>
  <c r="U358" i="23" s="1"/>
  <c r="Y358" i="23" s="1"/>
  <c r="S358" i="23"/>
  <c r="V357" i="23"/>
  <c r="T357" i="23"/>
  <c r="U357" i="23" s="1"/>
  <c r="S357" i="23"/>
  <c r="V356" i="23"/>
  <c r="T356" i="23"/>
  <c r="U356" i="23" s="1"/>
  <c r="S356" i="23"/>
  <c r="V355" i="23"/>
  <c r="T355" i="23"/>
  <c r="U355" i="23" s="1"/>
  <c r="W355" i="23" s="1"/>
  <c r="S355" i="23"/>
  <c r="V354" i="23"/>
  <c r="T354" i="23"/>
  <c r="U354" i="23" s="1"/>
  <c r="Y354" i="23" s="1"/>
  <c r="S354" i="23"/>
  <c r="V353" i="23"/>
  <c r="T353" i="23"/>
  <c r="U353" i="23" s="1"/>
  <c r="S353" i="23"/>
  <c r="V352" i="23"/>
  <c r="T352" i="23"/>
  <c r="U352" i="23" s="1"/>
  <c r="S352" i="23"/>
  <c r="V351" i="23"/>
  <c r="T351" i="23"/>
  <c r="U351" i="23" s="1"/>
  <c r="W351" i="23" s="1"/>
  <c r="S351" i="23"/>
  <c r="V350" i="23"/>
  <c r="T350" i="23"/>
  <c r="U350" i="23" s="1"/>
  <c r="X350" i="23" s="1"/>
  <c r="S350" i="23"/>
  <c r="V349" i="23"/>
  <c r="T349" i="23"/>
  <c r="U349" i="23" s="1"/>
  <c r="S349" i="23"/>
  <c r="V348" i="23"/>
  <c r="T348" i="23"/>
  <c r="U348" i="23" s="1"/>
  <c r="S348" i="23"/>
  <c r="V347" i="23"/>
  <c r="T347" i="23"/>
  <c r="U347" i="23" s="1"/>
  <c r="W347" i="23" s="1"/>
  <c r="S347" i="23"/>
  <c r="V344" i="23"/>
  <c r="T344" i="23"/>
  <c r="U344" i="23" s="1"/>
  <c r="W344" i="23" s="1"/>
  <c r="S344" i="23"/>
  <c r="V343" i="23"/>
  <c r="T343" i="23"/>
  <c r="U343" i="23" s="1"/>
  <c r="S343" i="23"/>
  <c r="V342" i="23"/>
  <c r="T342" i="23"/>
  <c r="U342" i="23" s="1"/>
  <c r="S342" i="23"/>
  <c r="V341" i="23"/>
  <c r="T341" i="23"/>
  <c r="U341" i="23" s="1"/>
  <c r="W341" i="23" s="1"/>
  <c r="S341" i="23"/>
  <c r="V340" i="23"/>
  <c r="T340" i="23"/>
  <c r="U340" i="23" s="1"/>
  <c r="W340" i="23" s="1"/>
  <c r="S340" i="23"/>
  <c r="V339" i="23"/>
  <c r="T339" i="23"/>
  <c r="U339" i="23" s="1"/>
  <c r="S339" i="23"/>
  <c r="V338" i="23"/>
  <c r="T338" i="23"/>
  <c r="U338" i="23" s="1"/>
  <c r="S338" i="23"/>
  <c r="V337" i="23"/>
  <c r="T337" i="23"/>
  <c r="U337" i="23" s="1"/>
  <c r="S337" i="23"/>
  <c r="V336" i="23"/>
  <c r="U336" i="23"/>
  <c r="W336" i="23" s="1"/>
  <c r="T336" i="23"/>
  <c r="S336" i="23"/>
  <c r="V335" i="23"/>
  <c r="T335" i="23"/>
  <c r="U335" i="23" s="1"/>
  <c r="S335" i="23"/>
  <c r="V334" i="23"/>
  <c r="T334" i="23"/>
  <c r="U334" i="23" s="1"/>
  <c r="S334" i="23"/>
  <c r="V333" i="23"/>
  <c r="T333" i="23"/>
  <c r="U333" i="23" s="1"/>
  <c r="S333" i="23"/>
  <c r="V332" i="23"/>
  <c r="T332" i="23"/>
  <c r="U332" i="23" s="1"/>
  <c r="W332" i="23" s="1"/>
  <c r="S332" i="23"/>
  <c r="V331" i="23"/>
  <c r="T331" i="23"/>
  <c r="U331" i="23" s="1"/>
  <c r="S331" i="23"/>
  <c r="V330" i="23"/>
  <c r="T330" i="23"/>
  <c r="U330" i="23" s="1"/>
  <c r="S330" i="23"/>
  <c r="V329" i="23"/>
  <c r="T329" i="23"/>
  <c r="U329" i="23" s="1"/>
  <c r="S329" i="23"/>
  <c r="V328" i="23"/>
  <c r="T328" i="23"/>
  <c r="U328" i="23" s="1"/>
  <c r="W328" i="23" s="1"/>
  <c r="S328" i="23"/>
  <c r="V327" i="23"/>
  <c r="T327" i="23"/>
  <c r="U327" i="23" s="1"/>
  <c r="S327" i="23"/>
  <c r="V326" i="23"/>
  <c r="S326" i="23"/>
  <c r="T326" i="23" s="1"/>
  <c r="U326" i="23" s="1"/>
  <c r="V325" i="23"/>
  <c r="S325" i="23"/>
  <c r="T325" i="23" s="1"/>
  <c r="U325" i="23" s="1"/>
  <c r="V323" i="23"/>
  <c r="U323" i="23"/>
  <c r="W323" i="23" s="1"/>
  <c r="T323" i="23"/>
  <c r="S323" i="23"/>
  <c r="V322" i="23"/>
  <c r="T322" i="23"/>
  <c r="U322" i="23" s="1"/>
  <c r="S322" i="23"/>
  <c r="V321" i="23"/>
  <c r="T321" i="23"/>
  <c r="U321" i="23" s="1"/>
  <c r="X321" i="23" s="1"/>
  <c r="S321" i="23"/>
  <c r="V320" i="23"/>
  <c r="T320" i="23"/>
  <c r="U320" i="23" s="1"/>
  <c r="S320" i="23"/>
  <c r="V319" i="23"/>
  <c r="T319" i="23"/>
  <c r="U319" i="23" s="1"/>
  <c r="S319" i="23"/>
  <c r="V318" i="23"/>
  <c r="T318" i="23"/>
  <c r="U318" i="23" s="1"/>
  <c r="S318" i="23"/>
  <c r="V317" i="23"/>
  <c r="U317" i="23"/>
  <c r="X317" i="23" s="1"/>
  <c r="T317" i="23"/>
  <c r="S317" i="23"/>
  <c r="V316" i="23"/>
  <c r="T316" i="23"/>
  <c r="U316" i="23" s="1"/>
  <c r="S316" i="23"/>
  <c r="V315" i="23"/>
  <c r="U315" i="23"/>
  <c r="X315" i="23" s="1"/>
  <c r="T315" i="23"/>
  <c r="S315" i="23"/>
  <c r="V314" i="23"/>
  <c r="T314" i="23"/>
  <c r="U314" i="23" s="1"/>
  <c r="S314" i="23"/>
  <c r="V313" i="23"/>
  <c r="T313" i="23"/>
  <c r="U313" i="23" s="1"/>
  <c r="X313" i="23" s="1"/>
  <c r="S313" i="23"/>
  <c r="V312" i="23"/>
  <c r="T312" i="23"/>
  <c r="U312" i="23" s="1"/>
  <c r="S312" i="23"/>
  <c r="V311" i="23"/>
  <c r="T311" i="23"/>
  <c r="U311" i="23" s="1"/>
  <c r="S311" i="23"/>
  <c r="V310" i="23"/>
  <c r="T310" i="23"/>
  <c r="U310" i="23" s="1"/>
  <c r="S310" i="23"/>
  <c r="V309" i="23"/>
  <c r="U309" i="23"/>
  <c r="X309" i="23" s="1"/>
  <c r="T309" i="23"/>
  <c r="S309" i="23"/>
  <c r="V308" i="23"/>
  <c r="T308" i="23"/>
  <c r="U308" i="23" s="1"/>
  <c r="S308" i="23"/>
  <c r="V307" i="23"/>
  <c r="U307" i="23"/>
  <c r="X307" i="23" s="1"/>
  <c r="T307" i="23"/>
  <c r="S307" i="23"/>
  <c r="V306" i="23"/>
  <c r="T306" i="23"/>
  <c r="U306" i="23" s="1"/>
  <c r="S306" i="23"/>
  <c r="V305" i="23"/>
  <c r="S305" i="23"/>
  <c r="T305" i="23" s="1"/>
  <c r="U305" i="23" s="1"/>
  <c r="X305" i="23" s="1"/>
  <c r="V304" i="23"/>
  <c r="T304" i="23"/>
  <c r="U304" i="23" s="1"/>
  <c r="S304" i="23"/>
  <c r="V301" i="23"/>
  <c r="T301" i="23"/>
  <c r="U301" i="23" s="1"/>
  <c r="S301" i="23"/>
  <c r="V300" i="23"/>
  <c r="T300" i="23"/>
  <c r="U300" i="23" s="1"/>
  <c r="S300" i="23"/>
  <c r="V299" i="23"/>
  <c r="U299" i="23"/>
  <c r="X299" i="23" s="1"/>
  <c r="T299" i="23"/>
  <c r="S299" i="23"/>
  <c r="V298" i="23"/>
  <c r="T298" i="23"/>
  <c r="U298" i="23" s="1"/>
  <c r="S298" i="23"/>
  <c r="V297" i="23"/>
  <c r="U297" i="23"/>
  <c r="X297" i="23" s="1"/>
  <c r="T297" i="23"/>
  <c r="S297" i="23"/>
  <c r="V296" i="23"/>
  <c r="T296" i="23"/>
  <c r="U296" i="23" s="1"/>
  <c r="S296" i="23"/>
  <c r="V295" i="23"/>
  <c r="T295" i="23"/>
  <c r="U295" i="23" s="1"/>
  <c r="X295" i="23" s="1"/>
  <c r="S295" i="23"/>
  <c r="V294" i="23"/>
  <c r="T294" i="23"/>
  <c r="U294" i="23" s="1"/>
  <c r="S294" i="23"/>
  <c r="V293" i="23"/>
  <c r="T293" i="23"/>
  <c r="U293" i="23" s="1"/>
  <c r="S293" i="23"/>
  <c r="V292" i="23"/>
  <c r="T292" i="23"/>
  <c r="U292" i="23" s="1"/>
  <c r="S292" i="23"/>
  <c r="V291" i="23"/>
  <c r="U291" i="23"/>
  <c r="X291" i="23" s="1"/>
  <c r="T291" i="23"/>
  <c r="S291" i="23"/>
  <c r="V290" i="23"/>
  <c r="T290" i="23"/>
  <c r="U290" i="23" s="1"/>
  <c r="S290" i="23"/>
  <c r="V289" i="23"/>
  <c r="T289" i="23"/>
  <c r="U289" i="23" s="1"/>
  <c r="S289" i="23"/>
  <c r="V288" i="23"/>
  <c r="T288" i="23"/>
  <c r="U288" i="23" s="1"/>
  <c r="S288" i="23"/>
  <c r="V287" i="23"/>
  <c r="T287" i="23"/>
  <c r="U287" i="23" s="1"/>
  <c r="X287" i="23" s="1"/>
  <c r="S287" i="23"/>
  <c r="V286" i="23"/>
  <c r="T286" i="23"/>
  <c r="U286" i="23" s="1"/>
  <c r="S286" i="23"/>
  <c r="V285" i="23"/>
  <c r="T285" i="23"/>
  <c r="U285" i="23" s="1"/>
  <c r="S285" i="23"/>
  <c r="V284" i="23"/>
  <c r="S284" i="23"/>
  <c r="T284" i="23" s="1"/>
  <c r="U284" i="23" s="1"/>
  <c r="V283" i="23"/>
  <c r="S283" i="23"/>
  <c r="T283" i="23" s="1"/>
  <c r="U283" i="23" s="1"/>
  <c r="X283" i="23" s="1"/>
  <c r="V282" i="23"/>
  <c r="T282" i="23"/>
  <c r="U282" i="23" s="1"/>
  <c r="S282" i="23"/>
  <c r="V280" i="23"/>
  <c r="T280" i="23"/>
  <c r="U280" i="23" s="1"/>
  <c r="W280" i="23" s="1"/>
  <c r="S280" i="23"/>
  <c r="V279" i="23"/>
  <c r="T279" i="23"/>
  <c r="U279" i="23" s="1"/>
  <c r="S279" i="23"/>
  <c r="V278" i="23"/>
  <c r="T278" i="23"/>
  <c r="U278" i="23" s="1"/>
  <c r="S278" i="23"/>
  <c r="V277" i="23"/>
  <c r="T277" i="23"/>
  <c r="U277" i="23" s="1"/>
  <c r="S277" i="23"/>
  <c r="V276" i="23"/>
  <c r="U276" i="23"/>
  <c r="W276" i="23" s="1"/>
  <c r="T276" i="23"/>
  <c r="S276" i="23"/>
  <c r="V275" i="23"/>
  <c r="T275" i="23"/>
  <c r="U275" i="23" s="1"/>
  <c r="S275" i="23"/>
  <c r="V274" i="23"/>
  <c r="U274" i="23"/>
  <c r="X274" i="23" s="1"/>
  <c r="T274" i="23"/>
  <c r="S274" i="23"/>
  <c r="V273" i="23"/>
  <c r="T273" i="23"/>
  <c r="U273" i="23" s="1"/>
  <c r="S273" i="23"/>
  <c r="V272" i="23"/>
  <c r="T272" i="23"/>
  <c r="U272" i="23" s="1"/>
  <c r="W272" i="23" s="1"/>
  <c r="S272" i="23"/>
  <c r="V271" i="23"/>
  <c r="T271" i="23"/>
  <c r="U271" i="23" s="1"/>
  <c r="S271" i="23"/>
  <c r="V270" i="23"/>
  <c r="T270" i="23"/>
  <c r="U270" i="23" s="1"/>
  <c r="S270" i="23"/>
  <c r="V269" i="23"/>
  <c r="T269" i="23"/>
  <c r="U269" i="23" s="1"/>
  <c r="S269" i="23"/>
  <c r="V268" i="23"/>
  <c r="U268" i="23"/>
  <c r="W268" i="23" s="1"/>
  <c r="T268" i="23"/>
  <c r="S268" i="23"/>
  <c r="V267" i="23"/>
  <c r="T267" i="23"/>
  <c r="U267" i="23" s="1"/>
  <c r="S267" i="23"/>
  <c r="V266" i="23"/>
  <c r="T266" i="23"/>
  <c r="U266" i="23" s="1"/>
  <c r="X266" i="23" s="1"/>
  <c r="S266" i="23"/>
  <c r="V265" i="23"/>
  <c r="T265" i="23"/>
  <c r="U265" i="23" s="1"/>
  <c r="S265" i="23"/>
  <c r="V264" i="23"/>
  <c r="S264" i="23"/>
  <c r="T264" i="23" s="1"/>
  <c r="U264" i="23" s="1"/>
  <c r="W264" i="23" s="1"/>
  <c r="V263" i="23"/>
  <c r="S263" i="23"/>
  <c r="T263" i="23" s="1"/>
  <c r="U263" i="23" s="1"/>
  <c r="V262" i="23"/>
  <c r="T262" i="23"/>
  <c r="U262" i="23" s="1"/>
  <c r="S262" i="23"/>
  <c r="V261" i="23"/>
  <c r="T261" i="23"/>
  <c r="U261" i="23" s="1"/>
  <c r="S261" i="23"/>
  <c r="V258" i="23"/>
  <c r="T258" i="23"/>
  <c r="U258" i="23" s="1"/>
  <c r="Y258" i="23" s="1"/>
  <c r="S258" i="23"/>
  <c r="V257" i="23"/>
  <c r="T257" i="23"/>
  <c r="U257" i="23" s="1"/>
  <c r="S257" i="23"/>
  <c r="V256" i="23"/>
  <c r="T256" i="23"/>
  <c r="U256" i="23" s="1"/>
  <c r="S256" i="23"/>
  <c r="V255" i="23"/>
  <c r="T255" i="23"/>
  <c r="U255" i="23" s="1"/>
  <c r="W255" i="23" s="1"/>
  <c r="S255" i="23"/>
  <c r="V254" i="23"/>
  <c r="T254" i="23"/>
  <c r="U254" i="23" s="1"/>
  <c r="Y254" i="23" s="1"/>
  <c r="S254" i="23"/>
  <c r="V253" i="23"/>
  <c r="T253" i="23"/>
  <c r="U253" i="23" s="1"/>
  <c r="S253" i="23"/>
  <c r="V252" i="23"/>
  <c r="T252" i="23"/>
  <c r="U252" i="23" s="1"/>
  <c r="S252" i="23"/>
  <c r="V251" i="23"/>
  <c r="T251" i="23"/>
  <c r="U251" i="23" s="1"/>
  <c r="W251" i="23" s="1"/>
  <c r="S251" i="23"/>
  <c r="V250" i="23"/>
  <c r="T250" i="23"/>
  <c r="U250" i="23" s="1"/>
  <c r="W250" i="23" s="1"/>
  <c r="S250" i="23"/>
  <c r="V249" i="23"/>
  <c r="T249" i="23"/>
  <c r="U249" i="23" s="1"/>
  <c r="S249" i="23"/>
  <c r="V248" i="23"/>
  <c r="T248" i="23"/>
  <c r="U248" i="23" s="1"/>
  <c r="S248" i="23"/>
  <c r="V247" i="23"/>
  <c r="T247" i="23"/>
  <c r="U247" i="23" s="1"/>
  <c r="W247" i="23" s="1"/>
  <c r="S247" i="23"/>
  <c r="V246" i="23"/>
  <c r="T246" i="23"/>
  <c r="U246" i="23" s="1"/>
  <c r="W246" i="23" s="1"/>
  <c r="S246" i="23"/>
  <c r="V245" i="23"/>
  <c r="T245" i="23"/>
  <c r="U245" i="23" s="1"/>
  <c r="S245" i="23"/>
  <c r="V244" i="23"/>
  <c r="T244" i="23"/>
  <c r="U244" i="23" s="1"/>
  <c r="S244" i="23"/>
  <c r="V243" i="23"/>
  <c r="T243" i="23"/>
  <c r="U243" i="23" s="1"/>
  <c r="W243" i="23" s="1"/>
  <c r="S243" i="23"/>
  <c r="V242" i="23"/>
  <c r="S242" i="23"/>
  <c r="T242" i="23" s="1"/>
  <c r="U242" i="23" s="1"/>
  <c r="W242" i="23" s="1"/>
  <c r="V241" i="23"/>
  <c r="S241" i="23"/>
  <c r="T241" i="23" s="1"/>
  <c r="U241" i="23" s="1"/>
  <c r="V240" i="23"/>
  <c r="T240" i="23"/>
  <c r="U240" i="23" s="1"/>
  <c r="S240" i="23"/>
  <c r="V239" i="23"/>
  <c r="T239" i="23"/>
  <c r="U239" i="23" s="1"/>
  <c r="S239" i="23"/>
  <c r="W237" i="23"/>
  <c r="V237" i="23"/>
  <c r="U237" i="23"/>
  <c r="X237" i="23" s="1"/>
  <c r="T237" i="23"/>
  <c r="S237" i="23"/>
  <c r="V236" i="23"/>
  <c r="T236" i="23"/>
  <c r="U236" i="23" s="1"/>
  <c r="S236" i="23"/>
  <c r="V235" i="23"/>
  <c r="T235" i="23"/>
  <c r="U235" i="23" s="1"/>
  <c r="X235" i="23" s="1"/>
  <c r="S235" i="23"/>
  <c r="V234" i="23"/>
  <c r="T234" i="23"/>
  <c r="U234" i="23" s="1"/>
  <c r="S234" i="23"/>
  <c r="V233" i="23"/>
  <c r="T233" i="23"/>
  <c r="U233" i="23" s="1"/>
  <c r="S233" i="23"/>
  <c r="V232" i="23"/>
  <c r="T232" i="23"/>
  <c r="U232" i="23" s="1"/>
  <c r="S232" i="23"/>
  <c r="V231" i="23"/>
  <c r="U231" i="23"/>
  <c r="X231" i="23" s="1"/>
  <c r="T231" i="23"/>
  <c r="S231" i="23"/>
  <c r="V230" i="23"/>
  <c r="T230" i="23"/>
  <c r="U230" i="23" s="1"/>
  <c r="S230" i="23"/>
  <c r="W229" i="23"/>
  <c r="V229" i="23"/>
  <c r="U229" i="23"/>
  <c r="X229" i="23" s="1"/>
  <c r="T229" i="23"/>
  <c r="S229" i="23"/>
  <c r="V228" i="23"/>
  <c r="T228" i="23"/>
  <c r="U228" i="23" s="1"/>
  <c r="S228" i="23"/>
  <c r="V227" i="23"/>
  <c r="T227" i="23"/>
  <c r="U227" i="23" s="1"/>
  <c r="X227" i="23" s="1"/>
  <c r="S227" i="23"/>
  <c r="V226" i="23"/>
  <c r="T226" i="23"/>
  <c r="U226" i="23" s="1"/>
  <c r="S226" i="23"/>
  <c r="V225" i="23"/>
  <c r="U225" i="23"/>
  <c r="X225" i="23" s="1"/>
  <c r="T225" i="23"/>
  <c r="S225" i="23"/>
  <c r="V224" i="23"/>
  <c r="T224" i="23"/>
  <c r="U224" i="23" s="1"/>
  <c r="S224" i="23"/>
  <c r="V223" i="23"/>
  <c r="S223" i="23"/>
  <c r="T223" i="23" s="1"/>
  <c r="U223" i="23" s="1"/>
  <c r="X223" i="23" s="1"/>
  <c r="V222" i="23"/>
  <c r="T222" i="23"/>
  <c r="U222" i="23" s="1"/>
  <c r="S222" i="23"/>
  <c r="V221" i="23"/>
  <c r="U221" i="23"/>
  <c r="X221" i="23" s="1"/>
  <c r="T221" i="23"/>
  <c r="S221" i="23"/>
  <c r="V220" i="23"/>
  <c r="T220" i="23"/>
  <c r="U220" i="23" s="1"/>
  <c r="S220" i="23"/>
  <c r="V219" i="23"/>
  <c r="T219" i="23"/>
  <c r="U219" i="23" s="1"/>
  <c r="X219" i="23" s="1"/>
  <c r="S219" i="23"/>
  <c r="V218" i="23"/>
  <c r="T218" i="23"/>
  <c r="U218" i="23" s="1"/>
  <c r="S218" i="23"/>
  <c r="V215" i="23"/>
  <c r="T215" i="23"/>
  <c r="U215" i="23" s="1"/>
  <c r="S215" i="23"/>
  <c r="V214" i="23"/>
  <c r="T214" i="23"/>
  <c r="U214" i="23" s="1"/>
  <c r="S214" i="23"/>
  <c r="V213" i="23"/>
  <c r="U213" i="23"/>
  <c r="X213" i="23" s="1"/>
  <c r="T213" i="23"/>
  <c r="S213" i="23"/>
  <c r="V212" i="23"/>
  <c r="T212" i="23"/>
  <c r="U212" i="23" s="1"/>
  <c r="S212" i="23"/>
  <c r="V211" i="23"/>
  <c r="U211" i="23"/>
  <c r="X211" i="23" s="1"/>
  <c r="T211" i="23"/>
  <c r="S211" i="23"/>
  <c r="V210" i="23"/>
  <c r="T210" i="23"/>
  <c r="U210" i="23" s="1"/>
  <c r="S210" i="23"/>
  <c r="V209" i="23"/>
  <c r="T209" i="23"/>
  <c r="U209" i="23" s="1"/>
  <c r="X209" i="23" s="1"/>
  <c r="S209" i="23"/>
  <c r="V208" i="23"/>
  <c r="T208" i="23"/>
  <c r="U208" i="23" s="1"/>
  <c r="S208" i="23"/>
  <c r="V207" i="23"/>
  <c r="T207" i="23"/>
  <c r="U207" i="23" s="1"/>
  <c r="S207" i="23"/>
  <c r="V206" i="23"/>
  <c r="T206" i="23"/>
  <c r="U206" i="23" s="1"/>
  <c r="S206" i="23"/>
  <c r="V205" i="23"/>
  <c r="U205" i="23"/>
  <c r="X205" i="23" s="1"/>
  <c r="T205" i="23"/>
  <c r="S205" i="23"/>
  <c r="V204" i="23"/>
  <c r="T204" i="23"/>
  <c r="U204" i="23" s="1"/>
  <c r="S204" i="23"/>
  <c r="V203" i="23"/>
  <c r="S203" i="23"/>
  <c r="T203" i="23" s="1"/>
  <c r="U203" i="23" s="1"/>
  <c r="V202" i="23"/>
  <c r="T202" i="23"/>
  <c r="U202" i="23" s="1"/>
  <c r="S202" i="23"/>
  <c r="V201" i="23"/>
  <c r="T201" i="23"/>
  <c r="U201" i="23" s="1"/>
  <c r="X201" i="23" s="1"/>
  <c r="S201" i="23"/>
  <c r="V200" i="23"/>
  <c r="T200" i="23"/>
  <c r="U200" i="23" s="1"/>
  <c r="S200" i="23"/>
  <c r="V199" i="23"/>
  <c r="S199" i="23"/>
  <c r="T199" i="23" s="1"/>
  <c r="U199" i="23" s="1"/>
  <c r="X199" i="23" s="1"/>
  <c r="V198" i="23"/>
  <c r="S198" i="23"/>
  <c r="T198" i="23" s="1"/>
  <c r="U198" i="23" s="1"/>
  <c r="V197" i="23"/>
  <c r="T197" i="23"/>
  <c r="U197" i="23" s="1"/>
  <c r="X197" i="23" s="1"/>
  <c r="S197" i="23"/>
  <c r="V196" i="23"/>
  <c r="S196" i="23"/>
  <c r="T196" i="23" s="1"/>
  <c r="U196" i="23" s="1"/>
  <c r="V194" i="23"/>
  <c r="T194" i="23"/>
  <c r="U194" i="23" s="1"/>
  <c r="W194" i="23" s="1"/>
  <c r="S194" i="23"/>
  <c r="V193" i="23"/>
  <c r="T193" i="23"/>
  <c r="U193" i="23" s="1"/>
  <c r="S193" i="23"/>
  <c r="V192" i="23"/>
  <c r="T192" i="23"/>
  <c r="U192" i="23" s="1"/>
  <c r="S192" i="23"/>
  <c r="V191" i="23"/>
  <c r="T191" i="23"/>
  <c r="U191" i="23" s="1"/>
  <c r="W191" i="23" s="1"/>
  <c r="S191" i="23"/>
  <c r="V190" i="23"/>
  <c r="T190" i="23"/>
  <c r="U190" i="23" s="1"/>
  <c r="W190" i="23" s="1"/>
  <c r="S190" i="23"/>
  <c r="V189" i="23"/>
  <c r="T189" i="23"/>
  <c r="U189" i="23" s="1"/>
  <c r="S189" i="23"/>
  <c r="V188" i="23"/>
  <c r="T188" i="23"/>
  <c r="U188" i="23" s="1"/>
  <c r="S188" i="23"/>
  <c r="V187" i="23"/>
  <c r="T187" i="23"/>
  <c r="U187" i="23" s="1"/>
  <c r="W187" i="23" s="1"/>
  <c r="S187" i="23"/>
  <c r="V186" i="23"/>
  <c r="T186" i="23"/>
  <c r="U186" i="23" s="1"/>
  <c r="Y186" i="23" s="1"/>
  <c r="S186" i="23"/>
  <c r="V185" i="23"/>
  <c r="T185" i="23"/>
  <c r="U185" i="23" s="1"/>
  <c r="S185" i="23"/>
  <c r="V184" i="23"/>
  <c r="T184" i="23"/>
  <c r="U184" i="23" s="1"/>
  <c r="S184" i="23"/>
  <c r="V183" i="23"/>
  <c r="T183" i="23"/>
  <c r="U183" i="23" s="1"/>
  <c r="W183" i="23" s="1"/>
  <c r="S183" i="23"/>
  <c r="V182" i="23"/>
  <c r="T182" i="23"/>
  <c r="U182" i="23" s="1"/>
  <c r="W182" i="23" s="1"/>
  <c r="S182" i="23"/>
  <c r="V181" i="23"/>
  <c r="T181" i="23"/>
  <c r="U181" i="23" s="1"/>
  <c r="S181" i="23"/>
  <c r="V180" i="23"/>
  <c r="T180" i="23"/>
  <c r="U180" i="23" s="1"/>
  <c r="S180" i="23"/>
  <c r="V179" i="23"/>
  <c r="T179" i="23"/>
  <c r="U179" i="23" s="1"/>
  <c r="W179" i="23" s="1"/>
  <c r="S179" i="23"/>
  <c r="V178" i="23"/>
  <c r="T178" i="23"/>
  <c r="U178" i="23" s="1"/>
  <c r="W178" i="23" s="1"/>
  <c r="S178" i="23"/>
  <c r="V177" i="23"/>
  <c r="T177" i="23"/>
  <c r="U177" i="23" s="1"/>
  <c r="S177" i="23"/>
  <c r="V176" i="23"/>
  <c r="T176" i="23"/>
  <c r="U176" i="23" s="1"/>
  <c r="S176" i="23"/>
  <c r="V175" i="23"/>
  <c r="T175" i="23"/>
  <c r="U175" i="23" s="1"/>
  <c r="S175" i="23"/>
  <c r="V172" i="23"/>
  <c r="U172" i="23"/>
  <c r="W172" i="23" s="1"/>
  <c r="T172" i="23"/>
  <c r="S172" i="23"/>
  <c r="V171" i="23"/>
  <c r="T171" i="23"/>
  <c r="U171" i="23" s="1"/>
  <c r="S171" i="23"/>
  <c r="V170" i="23"/>
  <c r="U170" i="23"/>
  <c r="X170" i="23" s="1"/>
  <c r="T170" i="23"/>
  <c r="S170" i="23"/>
  <c r="V169" i="23"/>
  <c r="T169" i="23"/>
  <c r="U169" i="23" s="1"/>
  <c r="S169" i="23"/>
  <c r="V168" i="23"/>
  <c r="T168" i="23"/>
  <c r="U168" i="23" s="1"/>
  <c r="W168" i="23" s="1"/>
  <c r="S168" i="23"/>
  <c r="V167" i="23"/>
  <c r="S167" i="23"/>
  <c r="T167" i="23" s="1"/>
  <c r="U167" i="23" s="1"/>
  <c r="V166" i="23"/>
  <c r="T166" i="23"/>
  <c r="U166" i="23" s="1"/>
  <c r="S166" i="23"/>
  <c r="V165" i="23"/>
  <c r="S165" i="23"/>
  <c r="T165" i="23" s="1"/>
  <c r="U165" i="23" s="1"/>
  <c r="V164" i="23"/>
  <c r="S164" i="23"/>
  <c r="T164" i="23" s="1"/>
  <c r="U164" i="23" s="1"/>
  <c r="W164" i="23" s="1"/>
  <c r="V163" i="23"/>
  <c r="S163" i="23"/>
  <c r="T163" i="23" s="1"/>
  <c r="U163" i="23" s="1"/>
  <c r="V162" i="23"/>
  <c r="T162" i="23"/>
  <c r="U162" i="23" s="1"/>
  <c r="S162" i="23"/>
  <c r="V161" i="23"/>
  <c r="S161" i="23"/>
  <c r="T161" i="23" s="1"/>
  <c r="U161" i="23" s="1"/>
  <c r="V160" i="23"/>
  <c r="S160" i="23"/>
  <c r="T160" i="23" s="1"/>
  <c r="U160" i="23" s="1"/>
  <c r="V159" i="23"/>
  <c r="T159" i="23"/>
  <c r="U159" i="23" s="1"/>
  <c r="S159" i="23"/>
  <c r="V158" i="23"/>
  <c r="T158" i="23"/>
  <c r="U158" i="23" s="1"/>
  <c r="S158" i="23"/>
  <c r="V157" i="23"/>
  <c r="S157" i="23"/>
  <c r="T157" i="23" s="1"/>
  <c r="U157" i="23" s="1"/>
  <c r="V156" i="23"/>
  <c r="T156" i="23"/>
  <c r="U156" i="23" s="1"/>
  <c r="S156" i="23"/>
  <c r="V155" i="23"/>
  <c r="T155" i="23"/>
  <c r="U155" i="23" s="1"/>
  <c r="S155" i="23"/>
  <c r="V154" i="23"/>
  <c r="S154" i="23"/>
  <c r="T154" i="23" s="1"/>
  <c r="U154" i="23" s="1"/>
  <c r="X154" i="23" s="1"/>
  <c r="V153" i="23"/>
  <c r="T153" i="23"/>
  <c r="U153" i="23" s="1"/>
  <c r="S153" i="23"/>
  <c r="V151" i="23"/>
  <c r="U151" i="23"/>
  <c r="Y151" i="23" s="1"/>
  <c r="T151" i="23"/>
  <c r="S151" i="23"/>
  <c r="V150" i="23"/>
  <c r="T150" i="23"/>
  <c r="U150" i="23" s="1"/>
  <c r="S150" i="23"/>
  <c r="V149" i="23"/>
  <c r="T149" i="23"/>
  <c r="U149" i="23" s="1"/>
  <c r="S149" i="23"/>
  <c r="V148" i="23"/>
  <c r="U148" i="23"/>
  <c r="W148" i="23" s="1"/>
  <c r="T148" i="23"/>
  <c r="S148" i="23"/>
  <c r="V147" i="23"/>
  <c r="U147" i="23"/>
  <c r="W147" i="23" s="1"/>
  <c r="T147" i="23"/>
  <c r="S147" i="23"/>
  <c r="V146" i="23"/>
  <c r="T146" i="23"/>
  <c r="U146" i="23" s="1"/>
  <c r="S146" i="23"/>
  <c r="V145" i="23"/>
  <c r="T145" i="23"/>
  <c r="U145" i="23" s="1"/>
  <c r="S145" i="23"/>
  <c r="V144" i="23"/>
  <c r="U144" i="23"/>
  <c r="W144" i="23" s="1"/>
  <c r="T144" i="23"/>
  <c r="S144" i="23"/>
  <c r="V143" i="23"/>
  <c r="U143" i="23"/>
  <c r="W143" i="23" s="1"/>
  <c r="T143" i="23"/>
  <c r="S143" i="23"/>
  <c r="V142" i="23"/>
  <c r="T142" i="23"/>
  <c r="U142" i="23" s="1"/>
  <c r="S142" i="23"/>
  <c r="V141" i="23"/>
  <c r="T141" i="23"/>
  <c r="U141" i="23" s="1"/>
  <c r="S141" i="23"/>
  <c r="V140" i="23"/>
  <c r="U140" i="23"/>
  <c r="W140" i="23" s="1"/>
  <c r="T140" i="23"/>
  <c r="S140" i="23"/>
  <c r="V139" i="23"/>
  <c r="U139" i="23"/>
  <c r="W139" i="23" s="1"/>
  <c r="T139" i="23"/>
  <c r="S139" i="23"/>
  <c r="V138" i="23"/>
  <c r="T138" i="23"/>
  <c r="U138" i="23" s="1"/>
  <c r="S138" i="23"/>
  <c r="V137" i="23"/>
  <c r="T137" i="23"/>
  <c r="U137" i="23" s="1"/>
  <c r="S137" i="23"/>
  <c r="V136" i="23"/>
  <c r="U136" i="23"/>
  <c r="W136" i="23" s="1"/>
  <c r="T136" i="23"/>
  <c r="S136" i="23"/>
  <c r="V135" i="23"/>
  <c r="U135" i="23"/>
  <c r="Y135" i="23" s="1"/>
  <c r="T135" i="23"/>
  <c r="S135" i="23"/>
  <c r="V134" i="23"/>
  <c r="S134" i="23"/>
  <c r="T134" i="23" s="1"/>
  <c r="U134" i="23" s="1"/>
  <c r="V133" i="23"/>
  <c r="S133" i="23"/>
  <c r="T133" i="23" s="1"/>
  <c r="U133" i="23" s="1"/>
  <c r="V132" i="23"/>
  <c r="U132" i="23"/>
  <c r="T132" i="23"/>
  <c r="S132" i="23"/>
  <c r="P173" i="23"/>
  <c r="N173" i="23"/>
  <c r="I173" i="23"/>
  <c r="G172" i="23"/>
  <c r="F172" i="23"/>
  <c r="G171" i="23"/>
  <c r="F171" i="23"/>
  <c r="G170" i="23"/>
  <c r="F170" i="23"/>
  <c r="G169" i="23"/>
  <c r="F169" i="23"/>
  <c r="G168" i="23"/>
  <c r="F168" i="23"/>
  <c r="P152" i="23"/>
  <c r="N152" i="23"/>
  <c r="I152" i="23"/>
  <c r="G151" i="23"/>
  <c r="F151" i="23"/>
  <c r="G150" i="23"/>
  <c r="F150" i="23"/>
  <c r="G149" i="23"/>
  <c r="F149" i="23"/>
  <c r="G148" i="23"/>
  <c r="F148" i="23"/>
  <c r="G147" i="23"/>
  <c r="F147" i="23"/>
  <c r="G146" i="23"/>
  <c r="F146" i="23"/>
  <c r="G145" i="23"/>
  <c r="F145" i="23"/>
  <c r="G144" i="23"/>
  <c r="F144" i="23"/>
  <c r="G143" i="23"/>
  <c r="F143" i="23"/>
  <c r="G142" i="23"/>
  <c r="F142" i="23"/>
  <c r="G141" i="23"/>
  <c r="F141" i="23"/>
  <c r="G140" i="23"/>
  <c r="F140" i="23"/>
  <c r="G139" i="23"/>
  <c r="F139" i="23"/>
  <c r="G138" i="23"/>
  <c r="F138" i="23"/>
  <c r="G137" i="23"/>
  <c r="F137" i="23"/>
  <c r="G136" i="23"/>
  <c r="F136" i="23"/>
  <c r="G135" i="23"/>
  <c r="F135" i="23"/>
  <c r="V129" i="23"/>
  <c r="T129" i="23"/>
  <c r="U129" i="23" s="1"/>
  <c r="W129" i="23" s="1"/>
  <c r="S129" i="23"/>
  <c r="V128" i="23"/>
  <c r="T128" i="23"/>
  <c r="U128" i="23" s="1"/>
  <c r="S128" i="23"/>
  <c r="V127" i="23"/>
  <c r="T127" i="23"/>
  <c r="U127" i="23" s="1"/>
  <c r="S127" i="23"/>
  <c r="V126" i="23"/>
  <c r="T126" i="23"/>
  <c r="U126" i="23" s="1"/>
  <c r="W126" i="23" s="1"/>
  <c r="S126" i="23"/>
  <c r="V125" i="23"/>
  <c r="T125" i="23"/>
  <c r="U125" i="23" s="1"/>
  <c r="W125" i="23" s="1"/>
  <c r="S125" i="23"/>
  <c r="V124" i="23"/>
  <c r="T124" i="23"/>
  <c r="U124" i="23" s="1"/>
  <c r="S124" i="23"/>
  <c r="V123" i="23"/>
  <c r="T123" i="23"/>
  <c r="U123" i="23" s="1"/>
  <c r="S123" i="23"/>
  <c r="V122" i="23"/>
  <c r="T122" i="23"/>
  <c r="U122" i="23" s="1"/>
  <c r="W122" i="23" s="1"/>
  <c r="S122" i="23"/>
  <c r="V121" i="23"/>
  <c r="T121" i="23"/>
  <c r="U121" i="23" s="1"/>
  <c r="X121" i="23" s="1"/>
  <c r="S121" i="23"/>
  <c r="V120" i="23"/>
  <c r="T120" i="23"/>
  <c r="U120" i="23" s="1"/>
  <c r="S120" i="23"/>
  <c r="V119" i="23"/>
  <c r="T119" i="23"/>
  <c r="U119" i="23" s="1"/>
  <c r="S119" i="23"/>
  <c r="V118" i="23"/>
  <c r="T118" i="23"/>
  <c r="U118" i="23" s="1"/>
  <c r="W118" i="23" s="1"/>
  <c r="S118" i="23"/>
  <c r="V117" i="23"/>
  <c r="T117" i="23"/>
  <c r="U117" i="23" s="1"/>
  <c r="X117" i="23" s="1"/>
  <c r="S117" i="23"/>
  <c r="V116" i="23"/>
  <c r="T116" i="23"/>
  <c r="U116" i="23" s="1"/>
  <c r="S116" i="23"/>
  <c r="V115" i="23"/>
  <c r="T115" i="23"/>
  <c r="U115" i="23" s="1"/>
  <c r="S115" i="23"/>
  <c r="V114" i="23"/>
  <c r="T114" i="23"/>
  <c r="U114" i="23" s="1"/>
  <c r="W114" i="23" s="1"/>
  <c r="S114" i="23"/>
  <c r="V113" i="23"/>
  <c r="T113" i="23"/>
  <c r="U113" i="23" s="1"/>
  <c r="W113" i="23" s="1"/>
  <c r="S113" i="23"/>
  <c r="V112" i="23"/>
  <c r="T112" i="23"/>
  <c r="U112" i="23" s="1"/>
  <c r="S112" i="23"/>
  <c r="V111" i="23"/>
  <c r="T111" i="23"/>
  <c r="U111" i="23" s="1"/>
  <c r="S111" i="23"/>
  <c r="V110" i="23"/>
  <c r="T110" i="23"/>
  <c r="U110" i="23" s="1"/>
  <c r="S110" i="23"/>
  <c r="V108" i="23"/>
  <c r="T108" i="23"/>
  <c r="U108" i="23" s="1"/>
  <c r="S108" i="23"/>
  <c r="V107" i="23"/>
  <c r="T107" i="23"/>
  <c r="U107" i="23" s="1"/>
  <c r="S107" i="23"/>
  <c r="V106" i="23"/>
  <c r="U106" i="23"/>
  <c r="X106" i="23" s="1"/>
  <c r="T106" i="23"/>
  <c r="S106" i="23"/>
  <c r="V105" i="23"/>
  <c r="T105" i="23"/>
  <c r="U105" i="23" s="1"/>
  <c r="S105" i="23"/>
  <c r="W104" i="23"/>
  <c r="V104" i="23"/>
  <c r="U104" i="23"/>
  <c r="X104" i="23" s="1"/>
  <c r="T104" i="23"/>
  <c r="S104" i="23"/>
  <c r="V103" i="23"/>
  <c r="T103" i="23"/>
  <c r="U103" i="23" s="1"/>
  <c r="S103" i="23"/>
  <c r="V102" i="23"/>
  <c r="T102" i="23"/>
  <c r="U102" i="23" s="1"/>
  <c r="X102" i="23" s="1"/>
  <c r="S102" i="23"/>
  <c r="V101" i="23"/>
  <c r="T101" i="23"/>
  <c r="U101" i="23" s="1"/>
  <c r="S101" i="23"/>
  <c r="V100" i="23"/>
  <c r="S100" i="23"/>
  <c r="T100" i="23" s="1"/>
  <c r="U100" i="23" s="1"/>
  <c r="V99" i="23"/>
  <c r="S99" i="23"/>
  <c r="T99" i="23" s="1"/>
  <c r="U99" i="23" s="1"/>
  <c r="V98" i="23"/>
  <c r="S98" i="23"/>
  <c r="T98" i="23" s="1"/>
  <c r="U98" i="23" s="1"/>
  <c r="X98" i="23" s="1"/>
  <c r="V97" i="23"/>
  <c r="T97" i="23"/>
  <c r="U97" i="23" s="1"/>
  <c r="S97" i="23"/>
  <c r="V96" i="23"/>
  <c r="T96" i="23"/>
  <c r="U96" i="23" s="1"/>
  <c r="X96" i="23" s="1"/>
  <c r="S96" i="23"/>
  <c r="V95" i="23"/>
  <c r="T95" i="23"/>
  <c r="U95" i="23" s="1"/>
  <c r="S95" i="23"/>
  <c r="V94" i="23"/>
  <c r="T94" i="23"/>
  <c r="U94" i="23" s="1"/>
  <c r="X94" i="23" s="1"/>
  <c r="S94" i="23"/>
  <c r="V93" i="23"/>
  <c r="T93" i="23"/>
  <c r="U93" i="23" s="1"/>
  <c r="S93" i="23"/>
  <c r="V92" i="23"/>
  <c r="S92" i="23"/>
  <c r="T92" i="23" s="1"/>
  <c r="U92" i="23" s="1"/>
  <c r="V91" i="23"/>
  <c r="T91" i="23"/>
  <c r="U91" i="23" s="1"/>
  <c r="S91" i="23"/>
  <c r="V90" i="23"/>
  <c r="S90" i="23"/>
  <c r="T90" i="23" s="1"/>
  <c r="U90" i="23" s="1"/>
  <c r="X90" i="23" s="1"/>
  <c r="V89" i="23"/>
  <c r="T89" i="23"/>
  <c r="U89" i="23" s="1"/>
  <c r="S89" i="23"/>
  <c r="V86" i="23"/>
  <c r="T86" i="23"/>
  <c r="U86" i="23" s="1"/>
  <c r="W86" i="23" s="1"/>
  <c r="S86" i="23"/>
  <c r="V85" i="23"/>
  <c r="T85" i="23"/>
  <c r="U85" i="23" s="1"/>
  <c r="S85" i="23"/>
  <c r="V84" i="23"/>
  <c r="T84" i="23"/>
  <c r="U84" i="23" s="1"/>
  <c r="S84" i="23"/>
  <c r="V83" i="23"/>
  <c r="T83" i="23"/>
  <c r="U83" i="23" s="1"/>
  <c r="W83" i="23" s="1"/>
  <c r="S83" i="23"/>
  <c r="V82" i="23"/>
  <c r="T82" i="23"/>
  <c r="U82" i="23" s="1"/>
  <c r="W82" i="23" s="1"/>
  <c r="S82" i="23"/>
  <c r="V81" i="23"/>
  <c r="T81" i="23"/>
  <c r="U81" i="23" s="1"/>
  <c r="S81" i="23"/>
  <c r="V80" i="23"/>
  <c r="T80" i="23"/>
  <c r="U80" i="23" s="1"/>
  <c r="S80" i="23"/>
  <c r="V79" i="23"/>
  <c r="T79" i="23"/>
  <c r="U79" i="23" s="1"/>
  <c r="W79" i="23" s="1"/>
  <c r="S79" i="23"/>
  <c r="V78" i="23"/>
  <c r="T78" i="23"/>
  <c r="U78" i="23" s="1"/>
  <c r="W78" i="23" s="1"/>
  <c r="S78" i="23"/>
  <c r="V77" i="23"/>
  <c r="T77" i="23"/>
  <c r="U77" i="23" s="1"/>
  <c r="S77" i="23"/>
  <c r="V76" i="23"/>
  <c r="T76" i="23"/>
  <c r="U76" i="23" s="1"/>
  <c r="S76" i="23"/>
  <c r="V75" i="23"/>
  <c r="T75" i="23"/>
  <c r="U75" i="23" s="1"/>
  <c r="W75" i="23" s="1"/>
  <c r="S75" i="23"/>
  <c r="V74" i="23"/>
  <c r="T74" i="23"/>
  <c r="U74" i="23" s="1"/>
  <c r="W74" i="23" s="1"/>
  <c r="S74" i="23"/>
  <c r="V73" i="23"/>
  <c r="T73" i="23"/>
  <c r="U73" i="23" s="1"/>
  <c r="S73" i="23"/>
  <c r="V72" i="23"/>
  <c r="T72" i="23"/>
  <c r="U72" i="23" s="1"/>
  <c r="S72" i="23"/>
  <c r="V71" i="23"/>
  <c r="T71" i="23"/>
  <c r="U71" i="23" s="1"/>
  <c r="W71" i="23" s="1"/>
  <c r="S71" i="23"/>
  <c r="V70" i="23"/>
  <c r="T70" i="23"/>
  <c r="U70" i="23" s="1"/>
  <c r="W70" i="23" s="1"/>
  <c r="S70" i="23"/>
  <c r="V69" i="23"/>
  <c r="T69" i="23"/>
  <c r="U69" i="23" s="1"/>
  <c r="S69" i="23"/>
  <c r="V68" i="23"/>
  <c r="S68" i="23"/>
  <c r="T68" i="23" s="1"/>
  <c r="U68" i="23" s="1"/>
  <c r="V67" i="23"/>
  <c r="S67" i="23"/>
  <c r="T67" i="23" s="1"/>
  <c r="U67" i="23" s="1"/>
  <c r="V65" i="23"/>
  <c r="T65" i="23"/>
  <c r="U65" i="23" s="1"/>
  <c r="S65" i="23"/>
  <c r="V64" i="23"/>
  <c r="T64" i="23"/>
  <c r="U64" i="23" s="1"/>
  <c r="S64" i="23"/>
  <c r="V63" i="23"/>
  <c r="U63" i="23"/>
  <c r="X63" i="23" s="1"/>
  <c r="T63" i="23"/>
  <c r="S63" i="23"/>
  <c r="V62" i="23"/>
  <c r="T62" i="23"/>
  <c r="U62" i="23" s="1"/>
  <c r="S62" i="23"/>
  <c r="V61" i="23"/>
  <c r="U61" i="23"/>
  <c r="X61" i="23" s="1"/>
  <c r="T61" i="23"/>
  <c r="S61" i="23"/>
  <c r="V60" i="23"/>
  <c r="T60" i="23"/>
  <c r="U60" i="23" s="1"/>
  <c r="S60" i="23"/>
  <c r="V59" i="23"/>
  <c r="T59" i="23"/>
  <c r="U59" i="23" s="1"/>
  <c r="X59" i="23" s="1"/>
  <c r="S59" i="23"/>
  <c r="V58" i="23"/>
  <c r="T58" i="23"/>
  <c r="U58" i="23" s="1"/>
  <c r="S58" i="23"/>
  <c r="V57" i="23"/>
  <c r="T57" i="23"/>
  <c r="U57" i="23" s="1"/>
  <c r="S57" i="23"/>
  <c r="V56" i="23"/>
  <c r="T56" i="23"/>
  <c r="U56" i="23" s="1"/>
  <c r="S56" i="23"/>
  <c r="V55" i="23"/>
  <c r="S55" i="23"/>
  <c r="T55" i="23" s="1"/>
  <c r="U55" i="23" s="1"/>
  <c r="X55" i="23" s="1"/>
  <c r="V54" i="23"/>
  <c r="T54" i="23"/>
  <c r="U54" i="23" s="1"/>
  <c r="S54" i="23"/>
  <c r="V53" i="23"/>
  <c r="S53" i="23"/>
  <c r="T53" i="23" s="1"/>
  <c r="U53" i="23" s="1"/>
  <c r="V52" i="23"/>
  <c r="T52" i="23"/>
  <c r="U52" i="23" s="1"/>
  <c r="S52" i="23"/>
  <c r="V51" i="23"/>
  <c r="T51" i="23"/>
  <c r="U51" i="23" s="1"/>
  <c r="X51" i="23" s="1"/>
  <c r="S51" i="23"/>
  <c r="V50" i="23"/>
  <c r="S50" i="23"/>
  <c r="T50" i="23" s="1"/>
  <c r="U50" i="23" s="1"/>
  <c r="V49" i="23"/>
  <c r="T49" i="23"/>
  <c r="U49" i="23" s="1"/>
  <c r="S49" i="23"/>
  <c r="V48" i="23"/>
  <c r="S48" i="23"/>
  <c r="T48" i="23" s="1"/>
  <c r="U48" i="23" s="1"/>
  <c r="V47" i="23"/>
  <c r="T47" i="23"/>
  <c r="U47" i="23" s="1"/>
  <c r="X47" i="23" s="1"/>
  <c r="S47" i="23"/>
  <c r="V46" i="23"/>
  <c r="S46" i="23"/>
  <c r="T46" i="23" s="1"/>
  <c r="U46" i="23" s="1"/>
  <c r="V43" i="23"/>
  <c r="U43" i="23"/>
  <c r="W43" i="23" s="1"/>
  <c r="T43" i="23"/>
  <c r="S43" i="23"/>
  <c r="V42" i="23"/>
  <c r="T42" i="23"/>
  <c r="U42" i="23" s="1"/>
  <c r="S42" i="23"/>
  <c r="V41" i="23"/>
  <c r="T41" i="23"/>
  <c r="U41" i="23" s="1"/>
  <c r="S41" i="23"/>
  <c r="V40" i="23"/>
  <c r="U40" i="23"/>
  <c r="W40" i="23" s="1"/>
  <c r="T40" i="23"/>
  <c r="S40" i="23"/>
  <c r="V39" i="23"/>
  <c r="U39" i="23"/>
  <c r="W39" i="23" s="1"/>
  <c r="T39" i="23"/>
  <c r="S39" i="23"/>
  <c r="V38" i="23"/>
  <c r="T38" i="23"/>
  <c r="U38" i="23" s="1"/>
  <c r="S38" i="23"/>
  <c r="V37" i="23"/>
  <c r="T37" i="23"/>
  <c r="U37" i="23" s="1"/>
  <c r="S37" i="23"/>
  <c r="V36" i="23"/>
  <c r="U36" i="23"/>
  <c r="W36" i="23" s="1"/>
  <c r="T36" i="23"/>
  <c r="S36" i="23"/>
  <c r="V35" i="23"/>
  <c r="U35" i="23"/>
  <c r="W35" i="23" s="1"/>
  <c r="T35" i="23"/>
  <c r="S35" i="23"/>
  <c r="V34" i="23"/>
  <c r="T34" i="23"/>
  <c r="U34" i="23" s="1"/>
  <c r="S34" i="23"/>
  <c r="V33" i="23"/>
  <c r="T33" i="23"/>
  <c r="U33" i="23" s="1"/>
  <c r="S33" i="23"/>
  <c r="V32" i="23"/>
  <c r="T32" i="23"/>
  <c r="U32" i="23" s="1"/>
  <c r="S32" i="23"/>
  <c r="V31" i="23"/>
  <c r="T31" i="23"/>
  <c r="U31" i="23" s="1"/>
  <c r="S31" i="23"/>
  <c r="V30" i="23"/>
  <c r="T30" i="23"/>
  <c r="U30" i="23" s="1"/>
  <c r="S30" i="23"/>
  <c r="V29" i="23"/>
  <c r="S29" i="23"/>
  <c r="T29" i="23" s="1"/>
  <c r="U29" i="23" s="1"/>
  <c r="V28" i="23"/>
  <c r="S28" i="23"/>
  <c r="T28" i="23" s="1"/>
  <c r="U28" i="23" s="1"/>
  <c r="W28" i="23" s="1"/>
  <c r="V27" i="23"/>
  <c r="T27" i="23"/>
  <c r="U27" i="23" s="1"/>
  <c r="W27" i="23" s="1"/>
  <c r="S27" i="23"/>
  <c r="V26" i="23"/>
  <c r="S26" i="23"/>
  <c r="T26" i="23" s="1"/>
  <c r="U26" i="23" s="1"/>
  <c r="V25" i="23"/>
  <c r="S25" i="23"/>
  <c r="T25" i="23" s="1"/>
  <c r="U25" i="23" s="1"/>
  <c r="V24" i="23"/>
  <c r="S24" i="23"/>
  <c r="T24" i="23" s="1"/>
  <c r="U24" i="23" s="1"/>
  <c r="V22" i="23"/>
  <c r="U22" i="23"/>
  <c r="W22" i="23" s="1"/>
  <c r="T22" i="23"/>
  <c r="S22" i="23"/>
  <c r="V21" i="23"/>
  <c r="T21" i="23"/>
  <c r="U21" i="23" s="1"/>
  <c r="S21" i="23"/>
  <c r="V20" i="23"/>
  <c r="T20" i="23"/>
  <c r="U20" i="23" s="1"/>
  <c r="S20" i="23"/>
  <c r="V19" i="23"/>
  <c r="U19" i="23"/>
  <c r="W19" i="23" s="1"/>
  <c r="T19" i="23"/>
  <c r="S19" i="23"/>
  <c r="V18" i="23"/>
  <c r="U18" i="23"/>
  <c r="W18" i="23" s="1"/>
  <c r="T18" i="23"/>
  <c r="S18" i="23"/>
  <c r="V17" i="23"/>
  <c r="T17" i="23"/>
  <c r="U17" i="23" s="1"/>
  <c r="S17" i="23"/>
  <c r="V16" i="23"/>
  <c r="T16" i="23"/>
  <c r="U16" i="23" s="1"/>
  <c r="S16" i="23"/>
  <c r="V15" i="23"/>
  <c r="U15" i="23"/>
  <c r="W15" i="23" s="1"/>
  <c r="T15" i="23"/>
  <c r="S15" i="23"/>
  <c r="V14" i="23"/>
  <c r="U14" i="23"/>
  <c r="W14" i="23" s="1"/>
  <c r="T14" i="23"/>
  <c r="S14" i="23"/>
  <c r="V13" i="23"/>
  <c r="T13" i="23"/>
  <c r="U13" i="23" s="1"/>
  <c r="S13" i="23"/>
  <c r="V12" i="23"/>
  <c r="T12" i="23"/>
  <c r="U12" i="23" s="1"/>
  <c r="S12" i="23"/>
  <c r="V11" i="23"/>
  <c r="U11" i="23"/>
  <c r="W11" i="23" s="1"/>
  <c r="T11" i="23"/>
  <c r="S11" i="23"/>
  <c r="V10" i="23"/>
  <c r="U10" i="23"/>
  <c r="W10" i="23" s="1"/>
  <c r="T10" i="23"/>
  <c r="S10" i="23"/>
  <c r="V9" i="23"/>
  <c r="T9" i="23"/>
  <c r="U9" i="23" s="1"/>
  <c r="S9" i="23"/>
  <c r="V8" i="23"/>
  <c r="T8" i="23"/>
  <c r="U8" i="23" s="1"/>
  <c r="S8" i="23"/>
  <c r="V7" i="23"/>
  <c r="T7" i="23"/>
  <c r="U7" i="23" s="1"/>
  <c r="W7" i="23" s="1"/>
  <c r="S7" i="23"/>
  <c r="V6" i="23"/>
  <c r="S6" i="23"/>
  <c r="T6" i="23" s="1"/>
  <c r="U6" i="23" s="1"/>
  <c r="V5" i="23"/>
  <c r="T5" i="23"/>
  <c r="U5" i="23" s="1"/>
  <c r="S5" i="23"/>
  <c r="V4" i="23"/>
  <c r="S4" i="23"/>
  <c r="T4" i="23" s="1"/>
  <c r="U4" i="23" s="1"/>
  <c r="G113" i="23"/>
  <c r="F113" i="23"/>
  <c r="G68" i="8"/>
  <c r="G69" i="8"/>
  <c r="G70" i="8"/>
  <c r="G71" i="8"/>
  <c r="G72" i="8"/>
  <c r="G73" i="8"/>
  <c r="G74" i="8"/>
  <c r="G75" i="8"/>
  <c r="G76" i="8"/>
  <c r="G77" i="8"/>
  <c r="G78" i="8"/>
  <c r="G79" i="8"/>
  <c r="G80" i="8"/>
  <c r="G81" i="8"/>
  <c r="G82" i="8"/>
  <c r="G83" i="8"/>
  <c r="G84" i="8"/>
  <c r="G85" i="8"/>
  <c r="G86" i="8"/>
  <c r="G87" i="8"/>
  <c r="G88" i="8"/>
  <c r="G89" i="8"/>
  <c r="G90" i="8"/>
  <c r="G91" i="8"/>
  <c r="G92" i="8"/>
  <c r="G93" i="8"/>
  <c r="G94" i="8"/>
  <c r="G95" i="8"/>
  <c r="G96" i="8"/>
  <c r="G97" i="8"/>
  <c r="G98" i="8"/>
  <c r="G99" i="8"/>
  <c r="G100" i="8"/>
  <c r="G101" i="8"/>
  <c r="G102" i="8"/>
  <c r="G103" i="8"/>
  <c r="G104" i="8"/>
  <c r="G105" i="8"/>
  <c r="G106" i="8"/>
  <c r="G107" i="8"/>
  <c r="G108" i="8"/>
  <c r="G109" i="8"/>
  <c r="G110" i="8"/>
  <c r="G111" i="8"/>
  <c r="G112" i="8"/>
  <c r="G113" i="8"/>
  <c r="G114" i="8"/>
  <c r="G115" i="8"/>
  <c r="F114" i="8"/>
  <c r="F113" i="8"/>
  <c r="F112" i="8"/>
  <c r="F111" i="8"/>
  <c r="F110" i="8"/>
  <c r="F109" i="8"/>
  <c r="F108" i="8"/>
  <c r="F107" i="8"/>
  <c r="F106" i="8"/>
  <c r="F105" i="8"/>
  <c r="F104" i="8"/>
  <c r="F103" i="8"/>
  <c r="F102" i="8"/>
  <c r="F101" i="8"/>
  <c r="F100" i="8"/>
  <c r="F99" i="8"/>
  <c r="F98" i="8"/>
  <c r="F97" i="8"/>
  <c r="F96" i="8"/>
  <c r="F95" i="8"/>
  <c r="F94" i="8"/>
  <c r="F93" i="8"/>
  <c r="F92" i="8"/>
  <c r="F91" i="8"/>
  <c r="F90" i="8"/>
  <c r="F89" i="8"/>
  <c r="F88" i="8"/>
  <c r="F87" i="8"/>
  <c r="F86" i="8"/>
  <c r="F85" i="8"/>
  <c r="F84" i="8"/>
  <c r="F83" i="8"/>
  <c r="F82" i="8"/>
  <c r="F81" i="8"/>
  <c r="F80" i="8"/>
  <c r="F79" i="8"/>
  <c r="F78" i="8"/>
  <c r="F77" i="8"/>
  <c r="F76" i="8"/>
  <c r="F75" i="8"/>
  <c r="F74" i="8"/>
  <c r="F73" i="8"/>
  <c r="F72" i="8"/>
  <c r="F71" i="8"/>
  <c r="F70" i="8"/>
  <c r="F69" i="8"/>
  <c r="F68" i="8"/>
  <c r="X596" i="23" l="1"/>
  <c r="W596" i="23"/>
  <c r="X65" i="23"/>
  <c r="W65" i="23"/>
  <c r="X215" i="23"/>
  <c r="W215" i="23"/>
  <c r="X301" i="23"/>
  <c r="W301" i="23"/>
  <c r="X311" i="23"/>
  <c r="W311" i="23"/>
  <c r="X414" i="23"/>
  <c r="W414" i="23"/>
  <c r="X477" i="23"/>
  <c r="W477" i="23"/>
  <c r="X526" i="23"/>
  <c r="W526" i="23"/>
  <c r="X1116" i="23"/>
  <c r="W1116" i="23"/>
  <c r="X1256" i="23"/>
  <c r="W1256" i="23"/>
  <c r="X387" i="23"/>
  <c r="W387" i="23"/>
  <c r="X391" i="23"/>
  <c r="W391" i="23"/>
  <c r="X605" i="23"/>
  <c r="W605" i="23"/>
  <c r="X609" i="23"/>
  <c r="W609" i="23"/>
  <c r="X613" i="23"/>
  <c r="W613" i="23"/>
  <c r="X617" i="23"/>
  <c r="W617" i="23"/>
  <c r="X621" i="23"/>
  <c r="W621" i="23"/>
  <c r="X758" i="23"/>
  <c r="W758" i="23"/>
  <c r="X774" i="23"/>
  <c r="W774" i="23"/>
  <c r="X1078" i="23"/>
  <c r="W1078" i="23"/>
  <c r="X108" i="23"/>
  <c r="W108" i="23"/>
  <c r="X319" i="23"/>
  <c r="W319" i="23"/>
  <c r="X422" i="23"/>
  <c r="W422" i="23"/>
  <c r="X534" i="23"/>
  <c r="W534" i="23"/>
  <c r="X659" i="23"/>
  <c r="W659" i="23"/>
  <c r="X1100" i="23"/>
  <c r="W1100" i="23"/>
  <c r="X1286" i="23"/>
  <c r="W1286" i="23"/>
  <c r="X57" i="23"/>
  <c r="W57" i="23"/>
  <c r="X207" i="23"/>
  <c r="W207" i="23"/>
  <c r="X233" i="23"/>
  <c r="W233" i="23"/>
  <c r="X293" i="23"/>
  <c r="W293" i="23"/>
  <c r="X371" i="23"/>
  <c r="W371" i="23"/>
  <c r="X399" i="23"/>
  <c r="W399" i="23"/>
  <c r="X739" i="23"/>
  <c r="W739" i="23"/>
  <c r="X1086" i="23"/>
  <c r="W1086" i="23"/>
  <c r="X1264" i="23"/>
  <c r="W1264" i="23"/>
  <c r="X278" i="23"/>
  <c r="W278" i="23"/>
  <c r="X430" i="23"/>
  <c r="W430" i="23"/>
  <c r="X584" i="23"/>
  <c r="W584" i="23"/>
  <c r="X592" i="23"/>
  <c r="W592" i="23"/>
  <c r="X600" i="23"/>
  <c r="W600" i="23"/>
  <c r="X766" i="23"/>
  <c r="W766" i="23"/>
  <c r="X1108" i="23"/>
  <c r="W1108" i="23"/>
  <c r="X588" i="23"/>
  <c r="W588" i="23"/>
  <c r="X379" i="23"/>
  <c r="W379" i="23"/>
  <c r="X407" i="23"/>
  <c r="W407" i="23"/>
  <c r="X651" i="23"/>
  <c r="W651" i="23"/>
  <c r="X667" i="23"/>
  <c r="W667" i="23"/>
  <c r="X866" i="23"/>
  <c r="W866" i="23"/>
  <c r="X870" i="23"/>
  <c r="W870" i="23"/>
  <c r="X874" i="23"/>
  <c r="W874" i="23"/>
  <c r="X878" i="23"/>
  <c r="W878" i="23"/>
  <c r="X882" i="23"/>
  <c r="W882" i="23"/>
  <c r="X1094" i="23"/>
  <c r="W1094" i="23"/>
  <c r="X1278" i="23"/>
  <c r="W1278" i="23"/>
  <c r="V1141" i="23"/>
  <c r="V1313" i="23"/>
  <c r="W61" i="23"/>
  <c r="W170" i="23"/>
  <c r="W211" i="23"/>
  <c r="W297" i="23"/>
  <c r="W395" i="23"/>
  <c r="W403" i="23"/>
  <c r="V797" i="23"/>
  <c r="V883" i="23"/>
  <c r="V1012" i="23"/>
  <c r="V1098" i="23"/>
  <c r="V1270" i="23"/>
  <c r="V1184" i="23"/>
  <c r="V1227" i="23"/>
  <c r="W274" i="23"/>
  <c r="W307" i="23"/>
  <c r="W315" i="23"/>
  <c r="W375" i="23"/>
  <c r="W383" i="23"/>
  <c r="W418" i="23"/>
  <c r="W426" i="23"/>
  <c r="W522" i="23"/>
  <c r="W530" i="23"/>
  <c r="W538" i="23"/>
  <c r="W674" i="23"/>
  <c r="W686" i="23"/>
  <c r="W735" i="23"/>
  <c r="W743" i="23"/>
  <c r="W892" i="23"/>
  <c r="V969" i="23"/>
  <c r="W1082" i="23"/>
  <c r="W1090" i="23"/>
  <c r="W1104" i="23"/>
  <c r="W1112" i="23"/>
  <c r="A1255" i="32"/>
  <c r="A1215" i="32"/>
  <c r="A1275" i="32"/>
  <c r="X289" i="23"/>
  <c r="W289" i="23"/>
  <c r="X270" i="23"/>
  <c r="W270" i="23"/>
  <c r="W225" i="23"/>
  <c r="A891" i="29"/>
  <c r="A931" i="29"/>
  <c r="A951" i="29"/>
  <c r="W266" i="23"/>
  <c r="Y328" i="23"/>
  <c r="X285" i="23"/>
  <c r="W285" i="23"/>
  <c r="X262" i="23"/>
  <c r="W262" i="23"/>
  <c r="W221" i="23"/>
  <c r="W239" i="23"/>
  <c r="X203" i="23"/>
  <c r="W203" i="23"/>
  <c r="W175" i="23"/>
  <c r="X162" i="23"/>
  <c r="W162" i="23"/>
  <c r="W160" i="23"/>
  <c r="P174" i="23"/>
  <c r="W199" i="23"/>
  <c r="W156" i="23"/>
  <c r="V173" i="23"/>
  <c r="N174" i="23"/>
  <c r="X158" i="23"/>
  <c r="W158" i="23"/>
  <c r="X166" i="23"/>
  <c r="W166" i="23"/>
  <c r="V152" i="23"/>
  <c r="W132" i="23"/>
  <c r="W110" i="23"/>
  <c r="W96" i="23"/>
  <c r="W154" i="23"/>
  <c r="I174" i="23"/>
  <c r="X100" i="23"/>
  <c r="W100" i="23"/>
  <c r="X53" i="23"/>
  <c r="W53" i="23"/>
  <c r="X92" i="23"/>
  <c r="W92" i="23"/>
  <c r="W67" i="23"/>
  <c r="X49" i="23"/>
  <c r="W49" i="23"/>
  <c r="W24" i="23"/>
  <c r="W31" i="23"/>
  <c r="W32" i="23"/>
  <c r="W6" i="23"/>
  <c r="X1297" i="23"/>
  <c r="W1297" i="23"/>
  <c r="Y1297" i="23"/>
  <c r="X1305" i="23"/>
  <c r="W1305" i="23"/>
  <c r="Y1305" i="23"/>
  <c r="X1315" i="23"/>
  <c r="W1315" i="23"/>
  <c r="Y1315" i="23"/>
  <c r="X1323" i="23"/>
  <c r="W1323" i="23"/>
  <c r="Y1323" i="23"/>
  <c r="X1331" i="23"/>
  <c r="Y1331" i="23"/>
  <c r="W1331" i="23"/>
  <c r="Y1298" i="23"/>
  <c r="X1298" i="23"/>
  <c r="W1298" i="23"/>
  <c r="Y1306" i="23"/>
  <c r="X1306" i="23"/>
  <c r="W1306" i="23"/>
  <c r="Y1316" i="23"/>
  <c r="W1316" i="23"/>
  <c r="X1316" i="23"/>
  <c r="Y1324" i="23"/>
  <c r="W1324" i="23"/>
  <c r="X1324" i="23"/>
  <c r="Y1332" i="23"/>
  <c r="W1332" i="23"/>
  <c r="X1332" i="23"/>
  <c r="X1293" i="23"/>
  <c r="W1293" i="23"/>
  <c r="Y1293" i="23"/>
  <c r="U1313" i="23"/>
  <c r="X1301" i="23"/>
  <c r="W1301" i="23"/>
  <c r="Y1301" i="23"/>
  <c r="X1309" i="23"/>
  <c r="W1309" i="23"/>
  <c r="Y1309" i="23"/>
  <c r="X1319" i="23"/>
  <c r="W1319" i="23"/>
  <c r="Y1319" i="23"/>
  <c r="X1327" i="23"/>
  <c r="Y1327" i="23"/>
  <c r="W1327" i="23"/>
  <c r="Y1294" i="23"/>
  <c r="X1294" i="23"/>
  <c r="W1294" i="23"/>
  <c r="Y1302" i="23"/>
  <c r="X1302" i="23"/>
  <c r="W1302" i="23"/>
  <c r="Y1310" i="23"/>
  <c r="X1310" i="23"/>
  <c r="W1310" i="23"/>
  <c r="Y1320" i="23"/>
  <c r="W1320" i="23"/>
  <c r="X1320" i="23"/>
  <c r="Y1328" i="23"/>
  <c r="W1328" i="23"/>
  <c r="X1328" i="23"/>
  <c r="Y1317" i="23"/>
  <c r="Y1321" i="23"/>
  <c r="Y1325" i="23"/>
  <c r="Y1329" i="23"/>
  <c r="Y1333" i="23"/>
  <c r="X1295" i="23"/>
  <c r="Y1296" i="23"/>
  <c r="X1299" i="23"/>
  <c r="Y1300" i="23"/>
  <c r="X1303" i="23"/>
  <c r="Y1304" i="23"/>
  <c r="X1307" i="23"/>
  <c r="Y1308" i="23"/>
  <c r="X1311" i="23"/>
  <c r="Y1312" i="23"/>
  <c r="X1329" i="23"/>
  <c r="Y1330" i="23"/>
  <c r="X1333" i="23"/>
  <c r="W1295" i="23"/>
  <c r="X1296" i="23"/>
  <c r="W1299" i="23"/>
  <c r="X1300" i="23"/>
  <c r="W1303" i="23"/>
  <c r="X1304" i="23"/>
  <c r="W1307" i="23"/>
  <c r="X1308" i="23"/>
  <c r="W1311" i="23"/>
  <c r="X1312" i="23"/>
  <c r="X1314" i="23"/>
  <c r="W1317" i="23"/>
  <c r="X1318" i="23"/>
  <c r="W1321" i="23"/>
  <c r="X1322" i="23"/>
  <c r="W1325" i="23"/>
  <c r="X1326" i="23"/>
  <c r="X1330" i="23"/>
  <c r="Y1314" i="23"/>
  <c r="Y1318" i="23"/>
  <c r="Y1322" i="23"/>
  <c r="Y1326" i="23"/>
  <c r="Y1251" i="23"/>
  <c r="W1251" i="23"/>
  <c r="X1251" i="23"/>
  <c r="W1253" i="23"/>
  <c r="X1253" i="23"/>
  <c r="Y1253" i="23"/>
  <c r="Y1267" i="23"/>
  <c r="W1267" i="23"/>
  <c r="X1267" i="23"/>
  <c r="W1269" i="23"/>
  <c r="X1269" i="23"/>
  <c r="Y1269" i="23"/>
  <c r="Y1281" i="23"/>
  <c r="W1281" i="23"/>
  <c r="X1281" i="23"/>
  <c r="W1283" i="23"/>
  <c r="X1283" i="23"/>
  <c r="Y1283" i="23"/>
  <c r="Y1255" i="23"/>
  <c r="W1255" i="23"/>
  <c r="X1255" i="23"/>
  <c r="W1257" i="23"/>
  <c r="X1257" i="23"/>
  <c r="Y1257" i="23"/>
  <c r="W1271" i="23"/>
  <c r="X1271" i="23"/>
  <c r="Y1271" i="23"/>
  <c r="Y1285" i="23"/>
  <c r="W1285" i="23"/>
  <c r="X1285" i="23"/>
  <c r="W1287" i="23"/>
  <c r="X1287" i="23"/>
  <c r="Y1287" i="23"/>
  <c r="Y1259" i="23"/>
  <c r="W1259" i="23"/>
  <c r="X1259" i="23"/>
  <c r="W1261" i="23"/>
  <c r="X1261" i="23"/>
  <c r="Y1261" i="23"/>
  <c r="Y1273" i="23"/>
  <c r="W1273" i="23"/>
  <c r="X1273" i="23"/>
  <c r="W1275" i="23"/>
  <c r="X1275" i="23"/>
  <c r="Y1275" i="23"/>
  <c r="Y1289" i="23"/>
  <c r="W1289" i="23"/>
  <c r="X1289" i="23"/>
  <c r="Y1263" i="23"/>
  <c r="W1263" i="23"/>
  <c r="X1263" i="23"/>
  <c r="W1265" i="23"/>
  <c r="X1265" i="23"/>
  <c r="Y1265" i="23"/>
  <c r="Y1277" i="23"/>
  <c r="W1277" i="23"/>
  <c r="X1277" i="23"/>
  <c r="W1279" i="23"/>
  <c r="X1279" i="23"/>
  <c r="Y1279" i="23"/>
  <c r="W1250" i="23"/>
  <c r="Y1252" i="23"/>
  <c r="W1254" i="23"/>
  <c r="Y1256" i="23"/>
  <c r="W1258" i="23"/>
  <c r="Y1260" i="23"/>
  <c r="W1262" i="23"/>
  <c r="Y1264" i="23"/>
  <c r="W1266" i="23"/>
  <c r="Y1268" i="23"/>
  <c r="U1270" i="23"/>
  <c r="W1272" i="23"/>
  <c r="Y1274" i="23"/>
  <c r="W1276" i="23"/>
  <c r="Y1278" i="23"/>
  <c r="W1280" i="23"/>
  <c r="Y1282" i="23"/>
  <c r="W1284" i="23"/>
  <c r="Y1286" i="23"/>
  <c r="W1288" i="23"/>
  <c r="Y1290" i="23"/>
  <c r="Y1250" i="23"/>
  <c r="Y1254" i="23"/>
  <c r="Y1258" i="23"/>
  <c r="Y1262" i="23"/>
  <c r="Y1266" i="23"/>
  <c r="Y1272" i="23"/>
  <c r="Y1276" i="23"/>
  <c r="Y1280" i="23"/>
  <c r="Y1284" i="23"/>
  <c r="Y1288" i="23"/>
  <c r="X1211" i="23"/>
  <c r="W1211" i="23"/>
  <c r="Y1211" i="23"/>
  <c r="X1219" i="23"/>
  <c r="W1219" i="23"/>
  <c r="Y1219" i="23"/>
  <c r="X1229" i="23"/>
  <c r="W1229" i="23"/>
  <c r="Y1229" i="23"/>
  <c r="X1237" i="23"/>
  <c r="W1237" i="23"/>
  <c r="Y1237" i="23"/>
  <c r="X1245" i="23"/>
  <c r="Y1245" i="23"/>
  <c r="W1245" i="23"/>
  <c r="Y1212" i="23"/>
  <c r="X1212" i="23"/>
  <c r="W1212" i="23"/>
  <c r="Y1220" i="23"/>
  <c r="X1220" i="23"/>
  <c r="W1220" i="23"/>
  <c r="Y1230" i="23"/>
  <c r="W1230" i="23"/>
  <c r="X1230" i="23"/>
  <c r="Y1238" i="23"/>
  <c r="W1238" i="23"/>
  <c r="X1238" i="23"/>
  <c r="Y1246" i="23"/>
  <c r="W1246" i="23"/>
  <c r="X1246" i="23"/>
  <c r="X1207" i="23"/>
  <c r="U1227" i="23"/>
  <c r="Y1207" i="23"/>
  <c r="W1207" i="23"/>
  <c r="X1215" i="23"/>
  <c r="W1215" i="23"/>
  <c r="Y1215" i="23"/>
  <c r="X1223" i="23"/>
  <c r="W1223" i="23"/>
  <c r="Y1223" i="23"/>
  <c r="X1233" i="23"/>
  <c r="W1233" i="23"/>
  <c r="Y1233" i="23"/>
  <c r="X1241" i="23"/>
  <c r="W1241" i="23"/>
  <c r="Y1241" i="23"/>
  <c r="Y1208" i="23"/>
  <c r="X1208" i="23"/>
  <c r="W1208" i="23"/>
  <c r="Y1216" i="23"/>
  <c r="X1216" i="23"/>
  <c r="W1216" i="23"/>
  <c r="Y1224" i="23"/>
  <c r="X1224" i="23"/>
  <c r="W1224" i="23"/>
  <c r="Y1234" i="23"/>
  <c r="W1234" i="23"/>
  <c r="X1234" i="23"/>
  <c r="Y1242" i="23"/>
  <c r="W1242" i="23"/>
  <c r="X1242" i="23"/>
  <c r="W1227" i="23"/>
  <c r="Y1231" i="23"/>
  <c r="Y1235" i="23"/>
  <c r="Y1239" i="23"/>
  <c r="Y1243" i="23"/>
  <c r="Y1247" i="23"/>
  <c r="X1209" i="23"/>
  <c r="Y1210" i="23"/>
  <c r="X1213" i="23"/>
  <c r="Y1214" i="23"/>
  <c r="X1217" i="23"/>
  <c r="Y1218" i="23"/>
  <c r="X1221" i="23"/>
  <c r="Y1222" i="23"/>
  <c r="X1225" i="23"/>
  <c r="Y1226" i="23"/>
  <c r="X1239" i="23"/>
  <c r="Y1240" i="23"/>
  <c r="X1243" i="23"/>
  <c r="Y1244" i="23"/>
  <c r="X1247" i="23"/>
  <c r="W1209" i="23"/>
  <c r="X1210" i="23"/>
  <c r="W1213" i="23"/>
  <c r="X1214" i="23"/>
  <c r="W1217" i="23"/>
  <c r="X1218" i="23"/>
  <c r="W1221" i="23"/>
  <c r="X1222" i="23"/>
  <c r="W1225" i="23"/>
  <c r="X1226" i="23"/>
  <c r="X1228" i="23"/>
  <c r="W1231" i="23"/>
  <c r="X1232" i="23"/>
  <c r="W1235" i="23"/>
  <c r="X1236" i="23"/>
  <c r="X1240" i="23"/>
  <c r="X1244" i="23"/>
  <c r="Y1228" i="23"/>
  <c r="Y1232" i="23"/>
  <c r="Y1236" i="23"/>
  <c r="X1168" i="23"/>
  <c r="W1168" i="23"/>
  <c r="Y1168" i="23"/>
  <c r="X1176" i="23"/>
  <c r="Y1176" i="23"/>
  <c r="W1176" i="23"/>
  <c r="X1186" i="23"/>
  <c r="Y1186" i="23"/>
  <c r="W1186" i="23"/>
  <c r="X1194" i="23"/>
  <c r="W1194" i="23"/>
  <c r="Y1194" i="23"/>
  <c r="X1202" i="23"/>
  <c r="W1202" i="23"/>
  <c r="Y1202" i="23"/>
  <c r="Y1169" i="23"/>
  <c r="W1169" i="23"/>
  <c r="X1169" i="23"/>
  <c r="Y1177" i="23"/>
  <c r="W1177" i="23"/>
  <c r="X1177" i="23"/>
  <c r="Y1187" i="23"/>
  <c r="W1187" i="23"/>
  <c r="X1187" i="23"/>
  <c r="Y1195" i="23"/>
  <c r="W1195" i="23"/>
  <c r="X1195" i="23"/>
  <c r="X1164" i="23"/>
  <c r="W1164" i="23"/>
  <c r="Y1164" i="23"/>
  <c r="U1184" i="23"/>
  <c r="W1184" i="23" s="1"/>
  <c r="X1172" i="23"/>
  <c r="W1172" i="23"/>
  <c r="Y1172" i="23"/>
  <c r="X1180" i="23"/>
  <c r="Y1180" i="23"/>
  <c r="W1180" i="23"/>
  <c r="X1190" i="23"/>
  <c r="W1190" i="23"/>
  <c r="Y1190" i="23"/>
  <c r="X1198" i="23"/>
  <c r="Y1198" i="23"/>
  <c r="W1198" i="23"/>
  <c r="Y1203" i="23"/>
  <c r="X1203" i="23"/>
  <c r="W1203" i="23"/>
  <c r="Y1165" i="23"/>
  <c r="W1165" i="23"/>
  <c r="X1165" i="23"/>
  <c r="Y1173" i="23"/>
  <c r="W1173" i="23"/>
  <c r="X1173" i="23"/>
  <c r="Y1181" i="23"/>
  <c r="W1181" i="23"/>
  <c r="X1181" i="23"/>
  <c r="Y1191" i="23"/>
  <c r="W1191" i="23"/>
  <c r="X1191" i="23"/>
  <c r="Y1199" i="23"/>
  <c r="W1199" i="23"/>
  <c r="X1199" i="23"/>
  <c r="Y1166" i="23"/>
  <c r="Y1170" i="23"/>
  <c r="Y1174" i="23"/>
  <c r="Y1178" i="23"/>
  <c r="Y1182" i="23"/>
  <c r="Y1192" i="23"/>
  <c r="Y1196" i="23"/>
  <c r="Y1185" i="23"/>
  <c r="X1188" i="23"/>
  <c r="Y1189" i="23"/>
  <c r="X1192" i="23"/>
  <c r="Y1193" i="23"/>
  <c r="X1196" i="23"/>
  <c r="Y1197" i="23"/>
  <c r="X1200" i="23"/>
  <c r="Y1201" i="23"/>
  <c r="X1204" i="23"/>
  <c r="W1166" i="23"/>
  <c r="X1167" i="23"/>
  <c r="W1170" i="23"/>
  <c r="X1171" i="23"/>
  <c r="W1174" i="23"/>
  <c r="X1175" i="23"/>
  <c r="W1178" i="23"/>
  <c r="X1179" i="23"/>
  <c r="W1182" i="23"/>
  <c r="X1183" i="23"/>
  <c r="X1185" i="23"/>
  <c r="W1188" i="23"/>
  <c r="X1189" i="23"/>
  <c r="X1193" i="23"/>
  <c r="X1197" i="23"/>
  <c r="W1200" i="23"/>
  <c r="X1201" i="23"/>
  <c r="W1204" i="23"/>
  <c r="Y1167" i="23"/>
  <c r="Y1171" i="23"/>
  <c r="Y1175" i="23"/>
  <c r="Y1179" i="23"/>
  <c r="Y1183" i="23"/>
  <c r="X1125" i="23"/>
  <c r="W1125" i="23"/>
  <c r="Y1125" i="23"/>
  <c r="X1133" i="23"/>
  <c r="Y1133" i="23"/>
  <c r="W1133" i="23"/>
  <c r="X1143" i="23"/>
  <c r="W1143" i="23"/>
  <c r="Y1143" i="23"/>
  <c r="X1151" i="23"/>
  <c r="W1151" i="23"/>
  <c r="Y1151" i="23"/>
  <c r="X1159" i="23"/>
  <c r="Y1159" i="23"/>
  <c r="W1159" i="23"/>
  <c r="Y1126" i="23"/>
  <c r="X1126" i="23"/>
  <c r="W1126" i="23"/>
  <c r="Y1134" i="23"/>
  <c r="W1134" i="23"/>
  <c r="X1134" i="23"/>
  <c r="Y1144" i="23"/>
  <c r="W1144" i="23"/>
  <c r="X1144" i="23"/>
  <c r="Y1152" i="23"/>
  <c r="X1152" i="23"/>
  <c r="W1152" i="23"/>
  <c r="X1121" i="23"/>
  <c r="W1121" i="23"/>
  <c r="Y1121" i="23"/>
  <c r="U1141" i="23"/>
  <c r="W1141" i="23" s="1"/>
  <c r="X1129" i="23"/>
  <c r="Y1129" i="23"/>
  <c r="W1129" i="23"/>
  <c r="X1137" i="23"/>
  <c r="Y1137" i="23"/>
  <c r="W1137" i="23"/>
  <c r="X1147" i="23"/>
  <c r="W1147" i="23"/>
  <c r="Y1147" i="23"/>
  <c r="X1155" i="23"/>
  <c r="W1155" i="23"/>
  <c r="Y1155" i="23"/>
  <c r="Y1160" i="23"/>
  <c r="X1160" i="23"/>
  <c r="W1160" i="23"/>
  <c r="Y1122" i="23"/>
  <c r="W1122" i="23"/>
  <c r="X1122" i="23"/>
  <c r="Y1130" i="23"/>
  <c r="X1130" i="23"/>
  <c r="W1130" i="23"/>
  <c r="Y1138" i="23"/>
  <c r="W1138" i="23"/>
  <c r="X1138" i="23"/>
  <c r="Y1148" i="23"/>
  <c r="X1148" i="23"/>
  <c r="W1148" i="23"/>
  <c r="Y1156" i="23"/>
  <c r="W1156" i="23"/>
  <c r="X1156" i="23"/>
  <c r="Y1123" i="23"/>
  <c r="Y1131" i="23"/>
  <c r="Y1135" i="23"/>
  <c r="Y1139" i="23"/>
  <c r="Y1145" i="23"/>
  <c r="Y1157" i="23"/>
  <c r="X1123" i="23"/>
  <c r="Y1124" i="23"/>
  <c r="X1127" i="23"/>
  <c r="Y1128" i="23"/>
  <c r="X1131" i="23"/>
  <c r="Y1132" i="23"/>
  <c r="X1135" i="23"/>
  <c r="Y1136" i="23"/>
  <c r="X1139" i="23"/>
  <c r="Y1140" i="23"/>
  <c r="Y1142" i="23"/>
  <c r="X1145" i="23"/>
  <c r="Y1146" i="23"/>
  <c r="X1149" i="23"/>
  <c r="Y1150" i="23"/>
  <c r="X1153" i="23"/>
  <c r="Y1154" i="23"/>
  <c r="X1157" i="23"/>
  <c r="Y1158" i="23"/>
  <c r="X1161" i="23"/>
  <c r="X1124" i="23"/>
  <c r="W1127" i="23"/>
  <c r="X1128" i="23"/>
  <c r="X1132" i="23"/>
  <c r="X1136" i="23"/>
  <c r="X1140" i="23"/>
  <c r="X1142" i="23"/>
  <c r="X1146" i="23"/>
  <c r="W1149" i="23"/>
  <c r="X1150" i="23"/>
  <c r="W1153" i="23"/>
  <c r="X1154" i="23"/>
  <c r="X1158" i="23"/>
  <c r="W1161" i="23"/>
  <c r="W1081" i="23"/>
  <c r="X1081" i="23"/>
  <c r="Y1081" i="23"/>
  <c r="Y1083" i="23"/>
  <c r="W1083" i="23"/>
  <c r="X1083" i="23"/>
  <c r="W1097" i="23"/>
  <c r="X1097" i="23"/>
  <c r="Y1097" i="23"/>
  <c r="W1111" i="23"/>
  <c r="X1111" i="23"/>
  <c r="Y1111" i="23"/>
  <c r="Y1113" i="23"/>
  <c r="W1113" i="23"/>
  <c r="X1113" i="23"/>
  <c r="W1085" i="23"/>
  <c r="X1085" i="23"/>
  <c r="Y1085" i="23"/>
  <c r="Y1087" i="23"/>
  <c r="W1087" i="23"/>
  <c r="X1087" i="23"/>
  <c r="W1099" i="23"/>
  <c r="X1099" i="23"/>
  <c r="Y1099" i="23"/>
  <c r="Y1101" i="23"/>
  <c r="W1101" i="23"/>
  <c r="X1101" i="23"/>
  <c r="W1115" i="23"/>
  <c r="X1115" i="23"/>
  <c r="Y1115" i="23"/>
  <c r="W1089" i="23"/>
  <c r="X1089" i="23"/>
  <c r="Y1089" i="23"/>
  <c r="Y1091" i="23"/>
  <c r="W1091" i="23"/>
  <c r="X1091" i="23"/>
  <c r="W1103" i="23"/>
  <c r="X1103" i="23"/>
  <c r="Y1103" i="23"/>
  <c r="Y1105" i="23"/>
  <c r="W1105" i="23"/>
  <c r="X1105" i="23"/>
  <c r="Y1117" i="23"/>
  <c r="W1117" i="23"/>
  <c r="X1117" i="23"/>
  <c r="Y1079" i="23"/>
  <c r="W1079" i="23"/>
  <c r="X1079" i="23"/>
  <c r="W1093" i="23"/>
  <c r="X1093" i="23"/>
  <c r="Y1093" i="23"/>
  <c r="Y1095" i="23"/>
  <c r="W1095" i="23"/>
  <c r="X1095" i="23"/>
  <c r="W1107" i="23"/>
  <c r="X1107" i="23"/>
  <c r="Y1107" i="23"/>
  <c r="Y1109" i="23"/>
  <c r="W1109" i="23"/>
  <c r="X1109" i="23"/>
  <c r="Y1080" i="23"/>
  <c r="Y1084" i="23"/>
  <c r="Y1088" i="23"/>
  <c r="Y1092" i="23"/>
  <c r="Y1096" i="23"/>
  <c r="U1098" i="23"/>
  <c r="W1098" i="23" s="1"/>
  <c r="Y1102" i="23"/>
  <c r="Y1106" i="23"/>
  <c r="Y1110" i="23"/>
  <c r="Y1114" i="23"/>
  <c r="Y1118" i="23"/>
  <c r="X1080" i="23"/>
  <c r="X1084" i="23"/>
  <c r="X1088" i="23"/>
  <c r="X1092" i="23"/>
  <c r="X1096" i="23"/>
  <c r="X1102" i="23"/>
  <c r="X1106" i="23"/>
  <c r="X1110" i="23"/>
  <c r="X1114" i="23"/>
  <c r="X1118" i="23"/>
  <c r="Y1078" i="23"/>
  <c r="Y1082" i="23"/>
  <c r="Y1086" i="23"/>
  <c r="Y1090" i="23"/>
  <c r="Y1094" i="23"/>
  <c r="Y1100" i="23"/>
  <c r="Y1104" i="23"/>
  <c r="Y1108" i="23"/>
  <c r="Y1112" i="23"/>
  <c r="Y1116" i="23"/>
  <c r="Y1036" i="23"/>
  <c r="X1036" i="23"/>
  <c r="W1036" i="23"/>
  <c r="X1047" i="23"/>
  <c r="W1047" i="23"/>
  <c r="Y1047" i="23"/>
  <c r="X1057" i="23"/>
  <c r="W1057" i="23"/>
  <c r="Y1057" i="23"/>
  <c r="X1065" i="23"/>
  <c r="W1065" i="23"/>
  <c r="Y1065" i="23"/>
  <c r="X1073" i="23"/>
  <c r="W1073" i="23"/>
  <c r="Y1073" i="23"/>
  <c r="X1039" i="23"/>
  <c r="W1039" i="23"/>
  <c r="Y1039" i="23"/>
  <c r="Y1048" i="23"/>
  <c r="X1048" i="23"/>
  <c r="W1048" i="23"/>
  <c r="Y1058" i="23"/>
  <c r="W1058" i="23"/>
  <c r="X1058" i="23"/>
  <c r="Y1066" i="23"/>
  <c r="W1066" i="23"/>
  <c r="X1066" i="23"/>
  <c r="Y1040" i="23"/>
  <c r="X1040" i="23"/>
  <c r="W1040" i="23"/>
  <c r="X1043" i="23"/>
  <c r="W1043" i="23"/>
  <c r="Y1043" i="23"/>
  <c r="X1051" i="23"/>
  <c r="W1051" i="23"/>
  <c r="Y1051" i="23"/>
  <c r="X1061" i="23"/>
  <c r="Y1061" i="23"/>
  <c r="W1061" i="23"/>
  <c r="X1069" i="23"/>
  <c r="Y1069" i="23"/>
  <c r="W1069" i="23"/>
  <c r="Y1074" i="23"/>
  <c r="X1074" i="23"/>
  <c r="W1074" i="23"/>
  <c r="X1035" i="23"/>
  <c r="W1035" i="23"/>
  <c r="Y1035" i="23"/>
  <c r="U1055" i="23"/>
  <c r="W1055" i="23" s="1"/>
  <c r="Y1044" i="23"/>
  <c r="X1044" i="23"/>
  <c r="W1044" i="23"/>
  <c r="Y1052" i="23"/>
  <c r="X1052" i="23"/>
  <c r="W1052" i="23"/>
  <c r="Y1062" i="23"/>
  <c r="X1062" i="23"/>
  <c r="W1062" i="23"/>
  <c r="Y1070" i="23"/>
  <c r="W1070" i="23"/>
  <c r="X1070" i="23"/>
  <c r="Y1059" i="23"/>
  <c r="Y1067" i="23"/>
  <c r="Y1071" i="23"/>
  <c r="X1037" i="23"/>
  <c r="Y1038" i="23"/>
  <c r="X1041" i="23"/>
  <c r="Y1042" i="23"/>
  <c r="X1045" i="23"/>
  <c r="Y1046" i="23"/>
  <c r="X1049" i="23"/>
  <c r="Y1050" i="23"/>
  <c r="X1053" i="23"/>
  <c r="Y1054" i="23"/>
  <c r="X1059" i="23"/>
  <c r="Y1060" i="23"/>
  <c r="Y1068" i="23"/>
  <c r="X1071" i="23"/>
  <c r="Y1072" i="23"/>
  <c r="X1075" i="23"/>
  <c r="W1037" i="23"/>
  <c r="X1038" i="23"/>
  <c r="X1042" i="23"/>
  <c r="W1045" i="23"/>
  <c r="X1046" i="23"/>
  <c r="W1049" i="23"/>
  <c r="X1050" i="23"/>
  <c r="W1053" i="23"/>
  <c r="X1054" i="23"/>
  <c r="X1056" i="23"/>
  <c r="X1060" i="23"/>
  <c r="W1063" i="23"/>
  <c r="X1064" i="23"/>
  <c r="W1067" i="23"/>
  <c r="X1068" i="23"/>
  <c r="X1072" i="23"/>
  <c r="W1075" i="23"/>
  <c r="Y1063" i="23"/>
  <c r="Y1056" i="23"/>
  <c r="Y1064" i="23"/>
  <c r="X996" i="23"/>
  <c r="W996" i="23"/>
  <c r="Y996" i="23"/>
  <c r="X1004" i="23"/>
  <c r="Y1004" i="23"/>
  <c r="W1004" i="23"/>
  <c r="X1014" i="23"/>
  <c r="W1014" i="23"/>
  <c r="Y1014" i="23"/>
  <c r="X1022" i="23"/>
  <c r="Y1022" i="23"/>
  <c r="W1022" i="23"/>
  <c r="X1030" i="23"/>
  <c r="W1030" i="23"/>
  <c r="Y1030" i="23"/>
  <c r="Y997" i="23"/>
  <c r="W997" i="23"/>
  <c r="X997" i="23"/>
  <c r="Y1005" i="23"/>
  <c r="W1005" i="23"/>
  <c r="X1005" i="23"/>
  <c r="Y1015" i="23"/>
  <c r="W1015" i="23"/>
  <c r="X1015" i="23"/>
  <c r="Y1023" i="23"/>
  <c r="W1023" i="23"/>
  <c r="X1023" i="23"/>
  <c r="X992" i="23"/>
  <c r="Y992" i="23"/>
  <c r="U1012" i="23"/>
  <c r="W1012" i="23" s="1"/>
  <c r="W992" i="23"/>
  <c r="X1000" i="23"/>
  <c r="W1000" i="23"/>
  <c r="Y1000" i="23"/>
  <c r="X1008" i="23"/>
  <c r="Y1008" i="23"/>
  <c r="W1008" i="23"/>
  <c r="X1018" i="23"/>
  <c r="W1018" i="23"/>
  <c r="Y1018" i="23"/>
  <c r="X1026" i="23"/>
  <c r="Y1026" i="23"/>
  <c r="W1026" i="23"/>
  <c r="Y1031" i="23"/>
  <c r="X1031" i="23"/>
  <c r="W1031" i="23"/>
  <c r="Y993" i="23"/>
  <c r="W993" i="23"/>
  <c r="X993" i="23"/>
  <c r="Y1001" i="23"/>
  <c r="W1001" i="23"/>
  <c r="X1001" i="23"/>
  <c r="Y1009" i="23"/>
  <c r="W1009" i="23"/>
  <c r="X1009" i="23"/>
  <c r="Y1019" i="23"/>
  <c r="W1019" i="23"/>
  <c r="X1019" i="23"/>
  <c r="Y1027" i="23"/>
  <c r="W1027" i="23"/>
  <c r="X1027" i="23"/>
  <c r="Y994" i="23"/>
  <c r="Y998" i="23"/>
  <c r="Y1002" i="23"/>
  <c r="Y1006" i="23"/>
  <c r="Y1010" i="23"/>
  <c r="Y1016" i="23"/>
  <c r="Y1020" i="23"/>
  <c r="Y1024" i="23"/>
  <c r="Y1013" i="23"/>
  <c r="X1016" i="23"/>
  <c r="Y1017" i="23"/>
  <c r="X1020" i="23"/>
  <c r="Y1021" i="23"/>
  <c r="X1024" i="23"/>
  <c r="Y1025" i="23"/>
  <c r="X1028" i="23"/>
  <c r="Y1029" i="23"/>
  <c r="X1032" i="23"/>
  <c r="W994" i="23"/>
  <c r="X995" i="23"/>
  <c r="W998" i="23"/>
  <c r="X999" i="23"/>
  <c r="W1002" i="23"/>
  <c r="X1003" i="23"/>
  <c r="W1006" i="23"/>
  <c r="X1007" i="23"/>
  <c r="W1010" i="23"/>
  <c r="X1011" i="23"/>
  <c r="X1013" i="23"/>
  <c r="X1017" i="23"/>
  <c r="X1021" i="23"/>
  <c r="X1025" i="23"/>
  <c r="W1028" i="23"/>
  <c r="X1029" i="23"/>
  <c r="W1032" i="23"/>
  <c r="Y995" i="23"/>
  <c r="Y999" i="23"/>
  <c r="Y1003" i="23"/>
  <c r="Y1007" i="23"/>
  <c r="Y1011" i="23"/>
  <c r="X953" i="23"/>
  <c r="Y953" i="23"/>
  <c r="W953" i="23"/>
  <c r="X961" i="23"/>
  <c r="Y961" i="23"/>
  <c r="W961" i="23"/>
  <c r="X971" i="23"/>
  <c r="Y971" i="23"/>
  <c r="W971" i="23"/>
  <c r="X979" i="23"/>
  <c r="Y979" i="23"/>
  <c r="W979" i="23"/>
  <c r="X987" i="23"/>
  <c r="Y987" i="23"/>
  <c r="W987" i="23"/>
  <c r="Y954" i="23"/>
  <c r="W954" i="23"/>
  <c r="X954" i="23"/>
  <c r="Y962" i="23"/>
  <c r="W962" i="23"/>
  <c r="X962" i="23"/>
  <c r="Y972" i="23"/>
  <c r="W972" i="23"/>
  <c r="X972" i="23"/>
  <c r="Y980" i="23"/>
  <c r="W980" i="23"/>
  <c r="X980" i="23"/>
  <c r="X949" i="23"/>
  <c r="Y949" i="23"/>
  <c r="U969" i="23"/>
  <c r="W969" i="23" s="1"/>
  <c r="W949" i="23"/>
  <c r="X957" i="23"/>
  <c r="Y957" i="23"/>
  <c r="W957" i="23"/>
  <c r="X965" i="23"/>
  <c r="Y965" i="23"/>
  <c r="W965" i="23"/>
  <c r="X975" i="23"/>
  <c r="Y975" i="23"/>
  <c r="W975" i="23"/>
  <c r="X983" i="23"/>
  <c r="Y983" i="23"/>
  <c r="W983" i="23"/>
  <c r="Y988" i="23"/>
  <c r="W988" i="23"/>
  <c r="X988" i="23"/>
  <c r="Y950" i="23"/>
  <c r="W950" i="23"/>
  <c r="X950" i="23"/>
  <c r="Y958" i="23"/>
  <c r="W958" i="23"/>
  <c r="X958" i="23"/>
  <c r="Y966" i="23"/>
  <c r="W966" i="23"/>
  <c r="X966" i="23"/>
  <c r="Y976" i="23"/>
  <c r="W976" i="23"/>
  <c r="X976" i="23"/>
  <c r="Y984" i="23"/>
  <c r="W984" i="23"/>
  <c r="X984" i="23"/>
  <c r="Y951" i="23"/>
  <c r="Y955" i="23"/>
  <c r="Y959" i="23"/>
  <c r="Y963" i="23"/>
  <c r="Y967" i="23"/>
  <c r="Y973" i="23"/>
  <c r="Y977" i="23"/>
  <c r="Y981" i="23"/>
  <c r="Y985" i="23"/>
  <c r="Y989" i="23"/>
  <c r="X951" i="23"/>
  <c r="Y952" i="23"/>
  <c r="X955" i="23"/>
  <c r="Y956" i="23"/>
  <c r="X959" i="23"/>
  <c r="Y960" i="23"/>
  <c r="X963" i="23"/>
  <c r="Y964" i="23"/>
  <c r="X967" i="23"/>
  <c r="Y968" i="23"/>
  <c r="Y970" i="23"/>
  <c r="X973" i="23"/>
  <c r="Y974" i="23"/>
  <c r="X977" i="23"/>
  <c r="Y978" i="23"/>
  <c r="X981" i="23"/>
  <c r="Y982" i="23"/>
  <c r="X985" i="23"/>
  <c r="Y986" i="23"/>
  <c r="X989" i="23"/>
  <c r="X952" i="23"/>
  <c r="X956" i="23"/>
  <c r="X960" i="23"/>
  <c r="X964" i="23"/>
  <c r="X968" i="23"/>
  <c r="X970" i="23"/>
  <c r="X974" i="23"/>
  <c r="X978" i="23"/>
  <c r="X982" i="23"/>
  <c r="X986" i="23"/>
  <c r="X918" i="23"/>
  <c r="Y918" i="23"/>
  <c r="W918" i="23"/>
  <c r="X936" i="23"/>
  <c r="W936" i="23"/>
  <c r="Y936" i="23"/>
  <c r="Y911" i="23"/>
  <c r="W911" i="23"/>
  <c r="X911" i="23"/>
  <c r="Y919" i="23"/>
  <c r="W919" i="23"/>
  <c r="X919" i="23"/>
  <c r="Y929" i="23"/>
  <c r="W929" i="23"/>
  <c r="X929" i="23"/>
  <c r="Y937" i="23"/>
  <c r="W937" i="23"/>
  <c r="X937" i="23"/>
  <c r="X906" i="23"/>
  <c r="U926" i="23"/>
  <c r="W906" i="23"/>
  <c r="Y906" i="23"/>
  <c r="X914" i="23"/>
  <c r="Y914" i="23"/>
  <c r="W914" i="23"/>
  <c r="X922" i="23"/>
  <c r="Y922" i="23"/>
  <c r="W922" i="23"/>
  <c r="X932" i="23"/>
  <c r="W932" i="23"/>
  <c r="Y932" i="23"/>
  <c r="X940" i="23"/>
  <c r="Y940" i="23"/>
  <c r="W940" i="23"/>
  <c r="W926" i="23"/>
  <c r="X910" i="23"/>
  <c r="W910" i="23"/>
  <c r="Y910" i="23"/>
  <c r="X928" i="23"/>
  <c r="W928" i="23"/>
  <c r="Y928" i="23"/>
  <c r="X944" i="23"/>
  <c r="W944" i="23"/>
  <c r="Y944" i="23"/>
  <c r="Y945" i="23"/>
  <c r="X945" i="23"/>
  <c r="W945" i="23"/>
  <c r="Y907" i="23"/>
  <c r="W907" i="23"/>
  <c r="X907" i="23"/>
  <c r="Y915" i="23"/>
  <c r="W915" i="23"/>
  <c r="X915" i="23"/>
  <c r="Y923" i="23"/>
  <c r="W923" i="23"/>
  <c r="X923" i="23"/>
  <c r="Y933" i="23"/>
  <c r="W933" i="23"/>
  <c r="X933" i="23"/>
  <c r="Y941" i="23"/>
  <c r="W941" i="23"/>
  <c r="X941" i="23"/>
  <c r="Y908" i="23"/>
  <c r="Y912" i="23"/>
  <c r="Y916" i="23"/>
  <c r="Y920" i="23"/>
  <c r="Y924" i="23"/>
  <c r="Y930" i="23"/>
  <c r="Y934" i="23"/>
  <c r="Y938" i="23"/>
  <c r="Y942" i="23"/>
  <c r="Y927" i="23"/>
  <c r="X946" i="23"/>
  <c r="W908" i="23"/>
  <c r="X909" i="23"/>
  <c r="W912" i="23"/>
  <c r="X913" i="23"/>
  <c r="W916" i="23"/>
  <c r="X917" i="23"/>
  <c r="W920" i="23"/>
  <c r="X921" i="23"/>
  <c r="W924" i="23"/>
  <c r="X925" i="23"/>
  <c r="X927" i="23"/>
  <c r="W930" i="23"/>
  <c r="X931" i="23"/>
  <c r="W934" i="23"/>
  <c r="X935" i="23"/>
  <c r="W938" i="23"/>
  <c r="X939" i="23"/>
  <c r="W942" i="23"/>
  <c r="X943" i="23"/>
  <c r="W946" i="23"/>
  <c r="Y909" i="23"/>
  <c r="Y913" i="23"/>
  <c r="Y917" i="23"/>
  <c r="Y921" i="23"/>
  <c r="Y925" i="23"/>
  <c r="Y931" i="23"/>
  <c r="Y935" i="23"/>
  <c r="Y939" i="23"/>
  <c r="Y943" i="23"/>
  <c r="Y885" i="23"/>
  <c r="W885" i="23"/>
  <c r="X885" i="23"/>
  <c r="Y889" i="23"/>
  <c r="W889" i="23"/>
  <c r="X889" i="23"/>
  <c r="Y893" i="23"/>
  <c r="W893" i="23"/>
  <c r="X893" i="23"/>
  <c r="Y897" i="23"/>
  <c r="W897" i="23"/>
  <c r="X897" i="23"/>
  <c r="Y901" i="23"/>
  <c r="W901" i="23"/>
  <c r="X901" i="23"/>
  <c r="Y863" i="23"/>
  <c r="U883" i="23"/>
  <c r="W883" i="23" s="1"/>
  <c r="W863" i="23"/>
  <c r="X863" i="23"/>
  <c r="Y867" i="23"/>
  <c r="W867" i="23"/>
  <c r="X867" i="23"/>
  <c r="Y871" i="23"/>
  <c r="W871" i="23"/>
  <c r="X871" i="23"/>
  <c r="Y875" i="23"/>
  <c r="W875" i="23"/>
  <c r="X875" i="23"/>
  <c r="Y879" i="23"/>
  <c r="W879" i="23"/>
  <c r="X879" i="23"/>
  <c r="Y864" i="23"/>
  <c r="Y868" i="23"/>
  <c r="Y872" i="23"/>
  <c r="Y876" i="23"/>
  <c r="Y880" i="23"/>
  <c r="Y886" i="23"/>
  <c r="Y890" i="23"/>
  <c r="Y894" i="23"/>
  <c r="Y898" i="23"/>
  <c r="Y902" i="23"/>
  <c r="X864" i="23"/>
  <c r="Y865" i="23"/>
  <c r="X868" i="23"/>
  <c r="Y869" i="23"/>
  <c r="X872" i="23"/>
  <c r="Y873" i="23"/>
  <c r="X876" i="23"/>
  <c r="Y877" i="23"/>
  <c r="X880" i="23"/>
  <c r="Y881" i="23"/>
  <c r="X886" i="23"/>
  <c r="Y887" i="23"/>
  <c r="X890" i="23"/>
  <c r="Y891" i="23"/>
  <c r="X894" i="23"/>
  <c r="Y895" i="23"/>
  <c r="X898" i="23"/>
  <c r="Y899" i="23"/>
  <c r="X902" i="23"/>
  <c r="Y903" i="23"/>
  <c r="X865" i="23"/>
  <c r="Y866" i="23"/>
  <c r="X869" i="23"/>
  <c r="Y870" i="23"/>
  <c r="X873" i="23"/>
  <c r="Y874" i="23"/>
  <c r="X877" i="23"/>
  <c r="Y878" i="23"/>
  <c r="X881" i="23"/>
  <c r="Y882" i="23"/>
  <c r="Y884" i="23"/>
  <c r="X887" i="23"/>
  <c r="Y888" i="23"/>
  <c r="X891" i="23"/>
  <c r="Y892" i="23"/>
  <c r="X895" i="23"/>
  <c r="Y896" i="23"/>
  <c r="X899" i="23"/>
  <c r="Y900" i="23"/>
  <c r="X903" i="23"/>
  <c r="Y821" i="23"/>
  <c r="W821" i="23"/>
  <c r="X821" i="23"/>
  <c r="Y829" i="23"/>
  <c r="W829" i="23"/>
  <c r="X829" i="23"/>
  <c r="Y837" i="23"/>
  <c r="W837" i="23"/>
  <c r="X837" i="23"/>
  <c r="Y847" i="23"/>
  <c r="W847" i="23"/>
  <c r="X847" i="23"/>
  <c r="Y855" i="23"/>
  <c r="W855" i="23"/>
  <c r="X855" i="23"/>
  <c r="X824" i="23"/>
  <c r="W824" i="23"/>
  <c r="Y824" i="23"/>
  <c r="X832" i="23"/>
  <c r="Y832" i="23"/>
  <c r="W832" i="23"/>
  <c r="X842" i="23"/>
  <c r="Y842" i="23"/>
  <c r="W842" i="23"/>
  <c r="X850" i="23"/>
  <c r="Y850" i="23"/>
  <c r="W850" i="23"/>
  <c r="X858" i="23"/>
  <c r="W858" i="23"/>
  <c r="Y858" i="23"/>
  <c r="Y825" i="23"/>
  <c r="W825" i="23"/>
  <c r="X825" i="23"/>
  <c r="Y833" i="23"/>
  <c r="W833" i="23"/>
  <c r="X833" i="23"/>
  <c r="Y843" i="23"/>
  <c r="X843" i="23"/>
  <c r="W843" i="23"/>
  <c r="Y851" i="23"/>
  <c r="X851" i="23"/>
  <c r="W851" i="23"/>
  <c r="Y859" i="23"/>
  <c r="X859" i="23"/>
  <c r="W859" i="23"/>
  <c r="X820" i="23"/>
  <c r="U840" i="23"/>
  <c r="W840" i="23" s="1"/>
  <c r="Y820" i="23"/>
  <c r="W820" i="23"/>
  <c r="X828" i="23"/>
  <c r="Y828" i="23"/>
  <c r="W828" i="23"/>
  <c r="X836" i="23"/>
  <c r="Y836" i="23"/>
  <c r="W836" i="23"/>
  <c r="X846" i="23"/>
  <c r="W846" i="23"/>
  <c r="Y846" i="23"/>
  <c r="X854" i="23"/>
  <c r="W854" i="23"/>
  <c r="Y854" i="23"/>
  <c r="Y826" i="23"/>
  <c r="Y830" i="23"/>
  <c r="Y834" i="23"/>
  <c r="Y838" i="23"/>
  <c r="Y848" i="23"/>
  <c r="Y856" i="23"/>
  <c r="Y841" i="23"/>
  <c r="Y845" i="23"/>
  <c r="Y849" i="23"/>
  <c r="X852" i="23"/>
  <c r="Y853" i="23"/>
  <c r="X856" i="23"/>
  <c r="Y857" i="23"/>
  <c r="X860" i="23"/>
  <c r="W822" i="23"/>
  <c r="X823" i="23"/>
  <c r="W826" i="23"/>
  <c r="X827" i="23"/>
  <c r="W830" i="23"/>
  <c r="X831" i="23"/>
  <c r="W834" i="23"/>
  <c r="X835" i="23"/>
  <c r="W838" i="23"/>
  <c r="X839" i="23"/>
  <c r="X841" i="23"/>
  <c r="W844" i="23"/>
  <c r="X845" i="23"/>
  <c r="W848" i="23"/>
  <c r="X849" i="23"/>
  <c r="W852" i="23"/>
  <c r="X853" i="23"/>
  <c r="X857" i="23"/>
  <c r="W860" i="23"/>
  <c r="Y822" i="23"/>
  <c r="Y844" i="23"/>
  <c r="Y823" i="23"/>
  <c r="Y827" i="23"/>
  <c r="Y831" i="23"/>
  <c r="Y835" i="23"/>
  <c r="Y839" i="23"/>
  <c r="X781" i="23"/>
  <c r="Y781" i="23"/>
  <c r="W781" i="23"/>
  <c r="X789" i="23"/>
  <c r="Y789" i="23"/>
  <c r="W789" i="23"/>
  <c r="X799" i="23"/>
  <c r="Y799" i="23"/>
  <c r="W799" i="23"/>
  <c r="X807" i="23"/>
  <c r="Y807" i="23"/>
  <c r="W807" i="23"/>
  <c r="X815" i="23"/>
  <c r="Y815" i="23"/>
  <c r="W815" i="23"/>
  <c r="Y782" i="23"/>
  <c r="W782" i="23"/>
  <c r="X782" i="23"/>
  <c r="Y790" i="23"/>
  <c r="W790" i="23"/>
  <c r="X790" i="23"/>
  <c r="Y800" i="23"/>
  <c r="W800" i="23"/>
  <c r="X800" i="23"/>
  <c r="Y808" i="23"/>
  <c r="W808" i="23"/>
  <c r="X808" i="23"/>
  <c r="X777" i="23"/>
  <c r="Y777" i="23"/>
  <c r="U797" i="23"/>
  <c r="W777" i="23"/>
  <c r="X785" i="23"/>
  <c r="Y785" i="23"/>
  <c r="W785" i="23"/>
  <c r="X793" i="23"/>
  <c r="Y793" i="23"/>
  <c r="W793" i="23"/>
  <c r="X803" i="23"/>
  <c r="Y803" i="23"/>
  <c r="W803" i="23"/>
  <c r="X811" i="23"/>
  <c r="Y811" i="23"/>
  <c r="W811" i="23"/>
  <c r="W797" i="23"/>
  <c r="Y816" i="23"/>
  <c r="W816" i="23"/>
  <c r="X816" i="23"/>
  <c r="Y778" i="23"/>
  <c r="W778" i="23"/>
  <c r="X778" i="23"/>
  <c r="Y786" i="23"/>
  <c r="W786" i="23"/>
  <c r="X786" i="23"/>
  <c r="Y794" i="23"/>
  <c r="W794" i="23"/>
  <c r="X794" i="23"/>
  <c r="Y804" i="23"/>
  <c r="W804" i="23"/>
  <c r="X804" i="23"/>
  <c r="Y812" i="23"/>
  <c r="W812" i="23"/>
  <c r="X812" i="23"/>
  <c r="Y779" i="23"/>
  <c r="Y783" i="23"/>
  <c r="Y787" i="23"/>
  <c r="Y791" i="23"/>
  <c r="Y795" i="23"/>
  <c r="Y801" i="23"/>
  <c r="Y805" i="23"/>
  <c r="Y809" i="23"/>
  <c r="Y813" i="23"/>
  <c r="Y817" i="23"/>
  <c r="X779" i="23"/>
  <c r="Y780" i="23"/>
  <c r="X783" i="23"/>
  <c r="Y784" i="23"/>
  <c r="X787" i="23"/>
  <c r="Y788" i="23"/>
  <c r="X791" i="23"/>
  <c r="Y792" i="23"/>
  <c r="X795" i="23"/>
  <c r="Y796" i="23"/>
  <c r="Y798" i="23"/>
  <c r="X801" i="23"/>
  <c r="Y802" i="23"/>
  <c r="X805" i="23"/>
  <c r="Y806" i="23"/>
  <c r="X809" i="23"/>
  <c r="Y810" i="23"/>
  <c r="X817" i="23"/>
  <c r="X780" i="23"/>
  <c r="X784" i="23"/>
  <c r="X788" i="23"/>
  <c r="X792" i="23"/>
  <c r="X796" i="23"/>
  <c r="X798" i="23"/>
  <c r="X802" i="23"/>
  <c r="X806" i="23"/>
  <c r="X810" i="23"/>
  <c r="W813" i="23"/>
  <c r="X814" i="23"/>
  <c r="Y814" i="23"/>
  <c r="Y765" i="23"/>
  <c r="W765" i="23"/>
  <c r="X765" i="23"/>
  <c r="W767" i="23"/>
  <c r="X767" i="23"/>
  <c r="Y767" i="23"/>
  <c r="W755" i="23"/>
  <c r="X755" i="23"/>
  <c r="Y755" i="23"/>
  <c r="Y769" i="23"/>
  <c r="W769" i="23"/>
  <c r="X769" i="23"/>
  <c r="W771" i="23"/>
  <c r="X771" i="23"/>
  <c r="Y771" i="23"/>
  <c r="Y757" i="23"/>
  <c r="W757" i="23"/>
  <c r="X757" i="23"/>
  <c r="W759" i="23"/>
  <c r="X759" i="23"/>
  <c r="Y759" i="23"/>
  <c r="Y773" i="23"/>
  <c r="W773" i="23"/>
  <c r="X773" i="23"/>
  <c r="Y761" i="23"/>
  <c r="W761" i="23"/>
  <c r="X761" i="23"/>
  <c r="W763" i="23"/>
  <c r="X763" i="23"/>
  <c r="Y763" i="23"/>
  <c r="W756" i="23"/>
  <c r="Y758" i="23"/>
  <c r="W760" i="23"/>
  <c r="Y762" i="23"/>
  <c r="W764" i="23"/>
  <c r="Y766" i="23"/>
  <c r="W768" i="23"/>
  <c r="Y770" i="23"/>
  <c r="W772" i="23"/>
  <c r="Y774" i="23"/>
  <c r="Y756" i="23"/>
  <c r="Y760" i="23"/>
  <c r="Y764" i="23"/>
  <c r="Y768" i="23"/>
  <c r="Y772" i="23"/>
  <c r="W741" i="23"/>
  <c r="Y741" i="23"/>
  <c r="X741" i="23"/>
  <c r="Y744" i="23"/>
  <c r="W744" i="23"/>
  <c r="X744" i="23"/>
  <c r="W749" i="23"/>
  <c r="X749" i="23"/>
  <c r="Y749" i="23"/>
  <c r="Y736" i="23"/>
  <c r="W736" i="23"/>
  <c r="X736" i="23"/>
  <c r="X747" i="23"/>
  <c r="Y747" i="23"/>
  <c r="W747" i="23"/>
  <c r="Y752" i="23"/>
  <c r="X752" i="23"/>
  <c r="W752" i="23"/>
  <c r="W737" i="23"/>
  <c r="Y737" i="23"/>
  <c r="X737" i="23"/>
  <c r="Y740" i="23"/>
  <c r="W740" i="23"/>
  <c r="X740" i="23"/>
  <c r="Y748" i="23"/>
  <c r="W748" i="23"/>
  <c r="X748" i="23"/>
  <c r="X753" i="23"/>
  <c r="W753" i="23"/>
  <c r="Y753" i="23"/>
  <c r="W745" i="23"/>
  <c r="X745" i="23"/>
  <c r="Y745" i="23"/>
  <c r="X751" i="23"/>
  <c r="Y751" i="23"/>
  <c r="W751" i="23"/>
  <c r="Y738" i="23"/>
  <c r="Y746" i="23"/>
  <c r="Y750" i="23"/>
  <c r="X734" i="23"/>
  <c r="Y735" i="23"/>
  <c r="X738" i="23"/>
  <c r="Y739" i="23"/>
  <c r="X742" i="23"/>
  <c r="Y743" i="23"/>
  <c r="X746" i="23"/>
  <c r="X750" i="23"/>
  <c r="Y734" i="23"/>
  <c r="Y742" i="23"/>
  <c r="U754" i="23"/>
  <c r="X721" i="23"/>
  <c r="Y721" i="23"/>
  <c r="W721" i="23"/>
  <c r="X729" i="23"/>
  <c r="Y729" i="23"/>
  <c r="W729" i="23"/>
  <c r="Y722" i="23"/>
  <c r="X722" i="23"/>
  <c r="W722" i="23"/>
  <c r="X717" i="23"/>
  <c r="W717" i="23"/>
  <c r="Y717" i="23"/>
  <c r="X725" i="23"/>
  <c r="Y725" i="23"/>
  <c r="W725" i="23"/>
  <c r="X713" i="23"/>
  <c r="Y713" i="23"/>
  <c r="W713" i="23"/>
  <c r="Y714" i="23"/>
  <c r="X714" i="23"/>
  <c r="W714" i="23"/>
  <c r="Y730" i="23"/>
  <c r="W730" i="23"/>
  <c r="X730" i="23"/>
  <c r="Y718" i="23"/>
  <c r="W718" i="23"/>
  <c r="X718" i="23"/>
  <c r="Y726" i="23"/>
  <c r="W726" i="23"/>
  <c r="X726" i="23"/>
  <c r="Y715" i="23"/>
  <c r="Y719" i="23"/>
  <c r="Y727" i="23"/>
  <c r="Y731" i="23"/>
  <c r="Y716" i="23"/>
  <c r="X719" i="23"/>
  <c r="Y720" i="23"/>
  <c r="X723" i="23"/>
  <c r="Y724" i="23"/>
  <c r="X727" i="23"/>
  <c r="Y728" i="23"/>
  <c r="X731" i="23"/>
  <c r="X712" i="23"/>
  <c r="W715" i="23"/>
  <c r="X716" i="23"/>
  <c r="X720" i="23"/>
  <c r="W723" i="23"/>
  <c r="X724" i="23"/>
  <c r="X728" i="23"/>
  <c r="Y712" i="23"/>
  <c r="X692" i="23"/>
  <c r="Y692" i="23"/>
  <c r="W692" i="23"/>
  <c r="U711" i="23"/>
  <c r="X700" i="23"/>
  <c r="W700" i="23"/>
  <c r="Y700" i="23"/>
  <c r="X708" i="23"/>
  <c r="Y708" i="23"/>
  <c r="W708" i="23"/>
  <c r="Y693" i="23"/>
  <c r="W693" i="23"/>
  <c r="X693" i="23"/>
  <c r="Y701" i="23"/>
  <c r="W701" i="23"/>
  <c r="X701" i="23"/>
  <c r="Y709" i="23"/>
  <c r="X709" i="23"/>
  <c r="W709" i="23"/>
  <c r="X696" i="23"/>
  <c r="W696" i="23"/>
  <c r="Y696" i="23"/>
  <c r="X704" i="23"/>
  <c r="Y704" i="23"/>
  <c r="W704" i="23"/>
  <c r="Y697" i="23"/>
  <c r="W697" i="23"/>
  <c r="X697" i="23"/>
  <c r="Y705" i="23"/>
  <c r="X705" i="23"/>
  <c r="W705" i="23"/>
  <c r="Y702" i="23"/>
  <c r="Y691" i="23"/>
  <c r="X694" i="23"/>
  <c r="Y695" i="23"/>
  <c r="X698" i="23"/>
  <c r="Y699" i="23"/>
  <c r="X702" i="23"/>
  <c r="Y703" i="23"/>
  <c r="X706" i="23"/>
  <c r="Y707" i="23"/>
  <c r="X710" i="23"/>
  <c r="X691" i="23"/>
  <c r="W694" i="23"/>
  <c r="X695" i="23"/>
  <c r="W698" i="23"/>
  <c r="X699" i="23"/>
  <c r="X703" i="23"/>
  <c r="W706" i="23"/>
  <c r="X707" i="23"/>
  <c r="W710" i="23"/>
  <c r="Y671" i="23"/>
  <c r="W671" i="23"/>
  <c r="X671" i="23"/>
  <c r="Y675" i="23"/>
  <c r="W675" i="23"/>
  <c r="X675" i="23"/>
  <c r="Y679" i="23"/>
  <c r="W679" i="23"/>
  <c r="X679" i="23"/>
  <c r="Y683" i="23"/>
  <c r="W683" i="23"/>
  <c r="X683" i="23"/>
  <c r="Y687" i="23"/>
  <c r="W687" i="23"/>
  <c r="X687" i="23"/>
  <c r="Y672" i="23"/>
  <c r="Y676" i="23"/>
  <c r="Y680" i="23"/>
  <c r="Y684" i="23"/>
  <c r="Y688" i="23"/>
  <c r="Y669" i="23"/>
  <c r="X672" i="23"/>
  <c r="Y673" i="23"/>
  <c r="X676" i="23"/>
  <c r="Y677" i="23"/>
  <c r="X680" i="23"/>
  <c r="Y681" i="23"/>
  <c r="X684" i="23"/>
  <c r="Y685" i="23"/>
  <c r="X688" i="23"/>
  <c r="X669" i="23"/>
  <c r="Y670" i="23"/>
  <c r="X673" i="23"/>
  <c r="Y674" i="23"/>
  <c r="X677" i="23"/>
  <c r="Y678" i="23"/>
  <c r="X681" i="23"/>
  <c r="Y682" i="23"/>
  <c r="X685" i="23"/>
  <c r="Y686" i="23"/>
  <c r="Y658" i="23"/>
  <c r="W658" i="23"/>
  <c r="X658" i="23"/>
  <c r="W660" i="23"/>
  <c r="X660" i="23"/>
  <c r="Y660" i="23"/>
  <c r="W648" i="23"/>
  <c r="X648" i="23"/>
  <c r="Y648" i="23"/>
  <c r="U668" i="23"/>
  <c r="Y662" i="23"/>
  <c r="W662" i="23"/>
  <c r="X662" i="23"/>
  <c r="W664" i="23"/>
  <c r="X664" i="23"/>
  <c r="Y664" i="23"/>
  <c r="Y650" i="23"/>
  <c r="W650" i="23"/>
  <c r="X650" i="23"/>
  <c r="W652" i="23"/>
  <c r="X652" i="23"/>
  <c r="Y652" i="23"/>
  <c r="Y666" i="23"/>
  <c r="W666" i="23"/>
  <c r="X666" i="23"/>
  <c r="Y654" i="23"/>
  <c r="W654" i="23"/>
  <c r="X654" i="23"/>
  <c r="W656" i="23"/>
  <c r="X656" i="23"/>
  <c r="Y656" i="23"/>
  <c r="W649" i="23"/>
  <c r="Y651" i="23"/>
  <c r="W653" i="23"/>
  <c r="Y655" i="23"/>
  <c r="W657" i="23"/>
  <c r="Y659" i="23"/>
  <c r="W661" i="23"/>
  <c r="Y663" i="23"/>
  <c r="W665" i="23"/>
  <c r="Y667" i="23"/>
  <c r="Y649" i="23"/>
  <c r="Y653" i="23"/>
  <c r="Y657" i="23"/>
  <c r="Y661" i="23"/>
  <c r="Y665" i="23"/>
  <c r="X627" i="23"/>
  <c r="Y627" i="23"/>
  <c r="W627" i="23"/>
  <c r="X635" i="23"/>
  <c r="W635" i="23"/>
  <c r="Y635" i="23"/>
  <c r="X643" i="23"/>
  <c r="W643" i="23"/>
  <c r="Y643" i="23"/>
  <c r="Y628" i="23"/>
  <c r="W628" i="23"/>
  <c r="X628" i="23"/>
  <c r="Y636" i="23"/>
  <c r="W636" i="23"/>
  <c r="X636" i="23"/>
  <c r="X631" i="23"/>
  <c r="Y631" i="23"/>
  <c r="W631" i="23"/>
  <c r="X639" i="23"/>
  <c r="W639" i="23"/>
  <c r="Y639" i="23"/>
  <c r="Y644" i="23"/>
  <c r="W644" i="23"/>
  <c r="X644" i="23"/>
  <c r="Y632" i="23"/>
  <c r="X632" i="23"/>
  <c r="W632" i="23"/>
  <c r="Y640" i="23"/>
  <c r="W640" i="23"/>
  <c r="X640" i="23"/>
  <c r="Y629" i="23"/>
  <c r="Y637" i="23"/>
  <c r="Y641" i="23"/>
  <c r="Y645" i="23"/>
  <c r="X633" i="23"/>
  <c r="Y634" i="23"/>
  <c r="X637" i="23"/>
  <c r="Y638" i="23"/>
  <c r="X641" i="23"/>
  <c r="Y642" i="23"/>
  <c r="X645" i="23"/>
  <c r="X626" i="23"/>
  <c r="W629" i="23"/>
  <c r="X630" i="23"/>
  <c r="W633" i="23"/>
  <c r="X634" i="23"/>
  <c r="X638" i="23"/>
  <c r="X642" i="23"/>
  <c r="Y626" i="23"/>
  <c r="Y630" i="23"/>
  <c r="Y606" i="23"/>
  <c r="W606" i="23"/>
  <c r="X606" i="23"/>
  <c r="U625" i="23"/>
  <c r="Y610" i="23"/>
  <c r="W610" i="23"/>
  <c r="X610" i="23"/>
  <c r="Y614" i="23"/>
  <c r="W614" i="23"/>
  <c r="X614" i="23"/>
  <c r="Y618" i="23"/>
  <c r="W618" i="23"/>
  <c r="X618" i="23"/>
  <c r="Y622" i="23"/>
  <c r="W622" i="23"/>
  <c r="X622" i="23"/>
  <c r="Y607" i="23"/>
  <c r="Y611" i="23"/>
  <c r="Y615" i="23"/>
  <c r="Y619" i="23"/>
  <c r="Y623" i="23"/>
  <c r="X607" i="23"/>
  <c r="Y608" i="23"/>
  <c r="X611" i="23"/>
  <c r="Y612" i="23"/>
  <c r="X615" i="23"/>
  <c r="Y616" i="23"/>
  <c r="X619" i="23"/>
  <c r="Y620" i="23"/>
  <c r="X623" i="23"/>
  <c r="Y624" i="23"/>
  <c r="Y605" i="23"/>
  <c r="X608" i="23"/>
  <c r="Y609" i="23"/>
  <c r="X612" i="23"/>
  <c r="Y613" i="23"/>
  <c r="X616" i="23"/>
  <c r="Y617" i="23"/>
  <c r="X620" i="23"/>
  <c r="Y621" i="23"/>
  <c r="X624" i="23"/>
  <c r="Y585" i="23"/>
  <c r="W585" i="23"/>
  <c r="X585" i="23"/>
  <c r="Y589" i="23"/>
  <c r="W589" i="23"/>
  <c r="X589" i="23"/>
  <c r="Y593" i="23"/>
  <c r="W593" i="23"/>
  <c r="X593" i="23"/>
  <c r="Y597" i="23"/>
  <c r="W597" i="23"/>
  <c r="X597" i="23"/>
  <c r="Y601" i="23"/>
  <c r="W601" i="23"/>
  <c r="X601" i="23"/>
  <c r="Y586" i="23"/>
  <c r="Y590" i="23"/>
  <c r="Y594" i="23"/>
  <c r="Y598" i="23"/>
  <c r="Y602" i="23"/>
  <c r="Y583" i="23"/>
  <c r="X586" i="23"/>
  <c r="Y587" i="23"/>
  <c r="X590" i="23"/>
  <c r="Y591" i="23"/>
  <c r="X594" i="23"/>
  <c r="Y595" i="23"/>
  <c r="X598" i="23"/>
  <c r="Y599" i="23"/>
  <c r="X602" i="23"/>
  <c r="X583" i="23"/>
  <c r="Y584" i="23"/>
  <c r="X587" i="23"/>
  <c r="Y588" i="23"/>
  <c r="X591" i="23"/>
  <c r="Y592" i="23"/>
  <c r="X595" i="23"/>
  <c r="Y596" i="23"/>
  <c r="X599" i="23"/>
  <c r="Y600" i="23"/>
  <c r="X563" i="23"/>
  <c r="Y563" i="23"/>
  <c r="U582" i="23"/>
  <c r="W563" i="23"/>
  <c r="X571" i="23"/>
  <c r="Y571" i="23"/>
  <c r="W571" i="23"/>
  <c r="X579" i="23"/>
  <c r="Y579" i="23"/>
  <c r="W579" i="23"/>
  <c r="Y564" i="23"/>
  <c r="W564" i="23"/>
  <c r="X564" i="23"/>
  <c r="Y572" i="23"/>
  <c r="W572" i="23"/>
  <c r="X572" i="23"/>
  <c r="X567" i="23"/>
  <c r="Y567" i="23"/>
  <c r="W567" i="23"/>
  <c r="X575" i="23"/>
  <c r="Y575" i="23"/>
  <c r="W575" i="23"/>
  <c r="Y580" i="23"/>
  <c r="W580" i="23"/>
  <c r="X580" i="23"/>
  <c r="Y568" i="23"/>
  <c r="W568" i="23"/>
  <c r="X568" i="23"/>
  <c r="Y576" i="23"/>
  <c r="W576" i="23"/>
  <c r="X576" i="23"/>
  <c r="Y565" i="23"/>
  <c r="Y569" i="23"/>
  <c r="Y573" i="23"/>
  <c r="Y577" i="23"/>
  <c r="Y581" i="23"/>
  <c r="Y562" i="23"/>
  <c r="X565" i="23"/>
  <c r="Y566" i="23"/>
  <c r="X569" i="23"/>
  <c r="Y570" i="23"/>
  <c r="X573" i="23"/>
  <c r="Y574" i="23"/>
  <c r="X577" i="23"/>
  <c r="Y578" i="23"/>
  <c r="X581" i="23"/>
  <c r="X562" i="23"/>
  <c r="X566" i="23"/>
  <c r="X570" i="23"/>
  <c r="X574" i="23"/>
  <c r="X578" i="23"/>
  <c r="X557" i="23"/>
  <c r="Y557" i="23"/>
  <c r="W557" i="23"/>
  <c r="W544" i="23"/>
  <c r="X544" i="23"/>
  <c r="Y544" i="23"/>
  <c r="Y550" i="23"/>
  <c r="W550" i="23"/>
  <c r="X550" i="23"/>
  <c r="Y558" i="23"/>
  <c r="X558" i="23"/>
  <c r="W558" i="23"/>
  <c r="Y542" i="23"/>
  <c r="X542" i="23"/>
  <c r="W542" i="23"/>
  <c r="X549" i="23"/>
  <c r="Y549" i="23"/>
  <c r="W549" i="23"/>
  <c r="W540" i="23"/>
  <c r="X540" i="23"/>
  <c r="Y540" i="23"/>
  <c r="X545" i="23"/>
  <c r="W545" i="23"/>
  <c r="Y545" i="23"/>
  <c r="X553" i="23"/>
  <c r="Y553" i="23"/>
  <c r="W553" i="23"/>
  <c r="X541" i="23"/>
  <c r="Y541" i="23"/>
  <c r="W541" i="23"/>
  <c r="Y546" i="23"/>
  <c r="W546" i="23"/>
  <c r="X546" i="23"/>
  <c r="Y554" i="23"/>
  <c r="W554" i="23"/>
  <c r="X554" i="23"/>
  <c r="Y543" i="23"/>
  <c r="Y547" i="23"/>
  <c r="Y551" i="23"/>
  <c r="Y555" i="23"/>
  <c r="Y559" i="23"/>
  <c r="X543" i="23"/>
  <c r="X547" i="23"/>
  <c r="Y548" i="23"/>
  <c r="X551" i="23"/>
  <c r="Y552" i="23"/>
  <c r="X555" i="23"/>
  <c r="Y556" i="23"/>
  <c r="X559" i="23"/>
  <c r="X548" i="23"/>
  <c r="X552" i="23"/>
  <c r="X556" i="23"/>
  <c r="Y529" i="23"/>
  <c r="W529" i="23"/>
  <c r="X529" i="23"/>
  <c r="W531" i="23"/>
  <c r="X531" i="23"/>
  <c r="Y531" i="23"/>
  <c r="W519" i="23"/>
  <c r="X519" i="23"/>
  <c r="U539" i="23"/>
  <c r="Y519" i="23"/>
  <c r="Y533" i="23"/>
  <c r="W533" i="23"/>
  <c r="X533" i="23"/>
  <c r="W535" i="23"/>
  <c r="X535" i="23"/>
  <c r="Y535" i="23"/>
  <c r="Y521" i="23"/>
  <c r="W521" i="23"/>
  <c r="X521" i="23"/>
  <c r="W523" i="23"/>
  <c r="X523" i="23"/>
  <c r="Y523" i="23"/>
  <c r="Y537" i="23"/>
  <c r="W537" i="23"/>
  <c r="X537" i="23"/>
  <c r="Y525" i="23"/>
  <c r="W525" i="23"/>
  <c r="X525" i="23"/>
  <c r="W527" i="23"/>
  <c r="X527" i="23"/>
  <c r="Y527" i="23"/>
  <c r="W520" i="23"/>
  <c r="Y522" i="23"/>
  <c r="W524" i="23"/>
  <c r="Y526" i="23"/>
  <c r="W528" i="23"/>
  <c r="Y530" i="23"/>
  <c r="W532" i="23"/>
  <c r="Y534" i="23"/>
  <c r="W536" i="23"/>
  <c r="Y538" i="23"/>
  <c r="Y520" i="23"/>
  <c r="Y524" i="23"/>
  <c r="Y528" i="23"/>
  <c r="Y532" i="23"/>
  <c r="Y536" i="23"/>
  <c r="X498" i="23"/>
  <c r="Y498" i="23"/>
  <c r="W498" i="23"/>
  <c r="X506" i="23"/>
  <c r="W506" i="23"/>
  <c r="Y506" i="23"/>
  <c r="X514" i="23"/>
  <c r="Y514" i="23"/>
  <c r="W514" i="23"/>
  <c r="Y499" i="23"/>
  <c r="X499" i="23"/>
  <c r="W499" i="23"/>
  <c r="Y507" i="23"/>
  <c r="X507" i="23"/>
  <c r="W507" i="23"/>
  <c r="Y515" i="23"/>
  <c r="W515" i="23"/>
  <c r="X515" i="23"/>
  <c r="X502" i="23"/>
  <c r="Y502" i="23"/>
  <c r="W502" i="23"/>
  <c r="X510" i="23"/>
  <c r="W510" i="23"/>
  <c r="Y510" i="23"/>
  <c r="Y503" i="23"/>
  <c r="X503" i="23"/>
  <c r="W503" i="23"/>
  <c r="Y511" i="23"/>
  <c r="W511" i="23"/>
  <c r="X511" i="23"/>
  <c r="Y516" i="23"/>
  <c r="Y497" i="23"/>
  <c r="Y513" i="23"/>
  <c r="X516" i="23"/>
  <c r="X497" i="23"/>
  <c r="W500" i="23"/>
  <c r="X501" i="23"/>
  <c r="W504" i="23"/>
  <c r="X505" i="23"/>
  <c r="W508" i="23"/>
  <c r="X509" i="23"/>
  <c r="W512" i="23"/>
  <c r="X513" i="23"/>
  <c r="Y500" i="23"/>
  <c r="Y504" i="23"/>
  <c r="Y508" i="23"/>
  <c r="Y512" i="23"/>
  <c r="Y501" i="23"/>
  <c r="Y505" i="23"/>
  <c r="Y509" i="23"/>
  <c r="W484" i="23"/>
  <c r="X484" i="23"/>
  <c r="Y484" i="23"/>
  <c r="W492" i="23"/>
  <c r="X492" i="23"/>
  <c r="Y492" i="23"/>
  <c r="Y486" i="23"/>
  <c r="W486" i="23"/>
  <c r="X486" i="23"/>
  <c r="W476" i="23"/>
  <c r="X476" i="23"/>
  <c r="Y476" i="23"/>
  <c r="U496" i="23"/>
  <c r="Y478" i="23"/>
  <c r="W478" i="23"/>
  <c r="X478" i="23"/>
  <c r="W488" i="23"/>
  <c r="X488" i="23"/>
  <c r="Y488" i="23"/>
  <c r="Y494" i="23"/>
  <c r="W494" i="23"/>
  <c r="X494" i="23"/>
  <c r="W480" i="23"/>
  <c r="X480" i="23"/>
  <c r="Y480" i="23"/>
  <c r="Y482" i="23"/>
  <c r="W482" i="23"/>
  <c r="X482" i="23"/>
  <c r="Y490" i="23"/>
  <c r="W490" i="23"/>
  <c r="X490" i="23"/>
  <c r="Y479" i="23"/>
  <c r="Y483" i="23"/>
  <c r="W485" i="23"/>
  <c r="Y487" i="23"/>
  <c r="W489" i="23"/>
  <c r="Y491" i="23"/>
  <c r="W493" i="23"/>
  <c r="Y495" i="23"/>
  <c r="X479" i="23"/>
  <c r="X483" i="23"/>
  <c r="X487" i="23"/>
  <c r="X491" i="23"/>
  <c r="X495" i="23"/>
  <c r="Y477" i="23"/>
  <c r="Y481" i="23"/>
  <c r="Y485" i="23"/>
  <c r="Y489" i="23"/>
  <c r="Y493" i="23"/>
  <c r="X455" i="23"/>
  <c r="Y455" i="23"/>
  <c r="W455" i="23"/>
  <c r="X463" i="23"/>
  <c r="Y463" i="23"/>
  <c r="W463" i="23"/>
  <c r="X471" i="23"/>
  <c r="Y471" i="23"/>
  <c r="W471" i="23"/>
  <c r="Y456" i="23"/>
  <c r="W456" i="23"/>
  <c r="X456" i="23"/>
  <c r="Y464" i="23"/>
  <c r="W464" i="23"/>
  <c r="X464" i="23"/>
  <c r="Y472" i="23"/>
  <c r="W472" i="23"/>
  <c r="X472" i="23"/>
  <c r="X459" i="23"/>
  <c r="Y459" i="23"/>
  <c r="W459" i="23"/>
  <c r="X467" i="23"/>
  <c r="Y467" i="23"/>
  <c r="W467" i="23"/>
  <c r="Y460" i="23"/>
  <c r="W460" i="23"/>
  <c r="X460" i="23"/>
  <c r="Y468" i="23"/>
  <c r="W468" i="23"/>
  <c r="X468" i="23"/>
  <c r="Y457" i="23"/>
  <c r="Y461" i="23"/>
  <c r="Y465" i="23"/>
  <c r="Y469" i="23"/>
  <c r="Y473" i="23"/>
  <c r="X457" i="23"/>
  <c r="Y458" i="23"/>
  <c r="Y462" i="23"/>
  <c r="X465" i="23"/>
  <c r="Y466" i="23"/>
  <c r="X469" i="23"/>
  <c r="Y470" i="23"/>
  <c r="X473" i="23"/>
  <c r="X454" i="23"/>
  <c r="X458" i="23"/>
  <c r="W461" i="23"/>
  <c r="X462" i="23"/>
  <c r="X466" i="23"/>
  <c r="X470" i="23"/>
  <c r="Y454" i="23"/>
  <c r="X434" i="23"/>
  <c r="W434" i="23"/>
  <c r="Y434" i="23"/>
  <c r="U453" i="23"/>
  <c r="Y435" i="23"/>
  <c r="W435" i="23"/>
  <c r="X435" i="23"/>
  <c r="Y443" i="23"/>
  <c r="X443" i="23"/>
  <c r="W443" i="23"/>
  <c r="X438" i="23"/>
  <c r="W438" i="23"/>
  <c r="Y438" i="23"/>
  <c r="X446" i="23"/>
  <c r="W446" i="23"/>
  <c r="Y446" i="23"/>
  <c r="X442" i="23"/>
  <c r="Y442" i="23"/>
  <c r="W442" i="23"/>
  <c r="X450" i="23"/>
  <c r="Y450" i="23"/>
  <c r="W450" i="23"/>
  <c r="Y451" i="23"/>
  <c r="W451" i="23"/>
  <c r="X451" i="23"/>
  <c r="Y439" i="23"/>
  <c r="W439" i="23"/>
  <c r="X439" i="23"/>
  <c r="Y447" i="23"/>
  <c r="W447" i="23"/>
  <c r="X447" i="23"/>
  <c r="Y440" i="23"/>
  <c r="Y448" i="23"/>
  <c r="Y433" i="23"/>
  <c r="X436" i="23"/>
  <c r="X452" i="23"/>
  <c r="X433" i="23"/>
  <c r="W436" i="23"/>
  <c r="X437" i="23"/>
  <c r="W440" i="23"/>
  <c r="X441" i="23"/>
  <c r="W444" i="23"/>
  <c r="X445" i="23"/>
  <c r="W448" i="23"/>
  <c r="X449" i="23"/>
  <c r="W452" i="23"/>
  <c r="Y444" i="23"/>
  <c r="Y437" i="23"/>
  <c r="Y441" i="23"/>
  <c r="Y445" i="23"/>
  <c r="Y449" i="23"/>
  <c r="Y421" i="23"/>
  <c r="W421" i="23"/>
  <c r="X421" i="23"/>
  <c r="W423" i="23"/>
  <c r="X423" i="23"/>
  <c r="Y423" i="23"/>
  <c r="W411" i="23"/>
  <c r="X411" i="23"/>
  <c r="Y411" i="23"/>
  <c r="Y425" i="23"/>
  <c r="W425" i="23"/>
  <c r="X425" i="23"/>
  <c r="W427" i="23"/>
  <c r="X427" i="23"/>
  <c r="Y427" i="23"/>
  <c r="Y413" i="23"/>
  <c r="W413" i="23"/>
  <c r="X413" i="23"/>
  <c r="W415" i="23"/>
  <c r="X415" i="23"/>
  <c r="Y415" i="23"/>
  <c r="Y429" i="23"/>
  <c r="W429" i="23"/>
  <c r="X429" i="23"/>
  <c r="Y417" i="23"/>
  <c r="W417" i="23"/>
  <c r="X417" i="23"/>
  <c r="W419" i="23"/>
  <c r="X419" i="23"/>
  <c r="Y419" i="23"/>
  <c r="W412" i="23"/>
  <c r="Y414" i="23"/>
  <c r="W416" i="23"/>
  <c r="Y418" i="23"/>
  <c r="W420" i="23"/>
  <c r="Y422" i="23"/>
  <c r="W424" i="23"/>
  <c r="Y426" i="23"/>
  <c r="W428" i="23"/>
  <c r="Y430" i="23"/>
  <c r="Y412" i="23"/>
  <c r="Y416" i="23"/>
  <c r="Y420" i="23"/>
  <c r="Y424" i="23"/>
  <c r="Y428" i="23"/>
  <c r="W402" i="23"/>
  <c r="X402" i="23"/>
  <c r="Y402" i="23"/>
  <c r="Y404" i="23"/>
  <c r="W404" i="23"/>
  <c r="X404" i="23"/>
  <c r="W390" i="23"/>
  <c r="X390" i="23"/>
  <c r="U410" i="23"/>
  <c r="Y390" i="23"/>
  <c r="Y392" i="23"/>
  <c r="W392" i="23"/>
  <c r="X392" i="23"/>
  <c r="W406" i="23"/>
  <c r="X406" i="23"/>
  <c r="Y406" i="23"/>
  <c r="W394" i="23"/>
  <c r="X394" i="23"/>
  <c r="Y394" i="23"/>
  <c r="Y396" i="23"/>
  <c r="W396" i="23"/>
  <c r="X396" i="23"/>
  <c r="Y408" i="23"/>
  <c r="W408" i="23"/>
  <c r="X408" i="23"/>
  <c r="W398" i="23"/>
  <c r="X398" i="23"/>
  <c r="Y398" i="23"/>
  <c r="Y400" i="23"/>
  <c r="W400" i="23"/>
  <c r="X400" i="23"/>
  <c r="Y393" i="23"/>
  <c r="Y397" i="23"/>
  <c r="Y401" i="23"/>
  <c r="Y405" i="23"/>
  <c r="Y409" i="23"/>
  <c r="X393" i="23"/>
  <c r="X397" i="23"/>
  <c r="X401" i="23"/>
  <c r="X405" i="23"/>
  <c r="X409" i="23"/>
  <c r="Y391" i="23"/>
  <c r="Y395" i="23"/>
  <c r="Y399" i="23"/>
  <c r="Y403" i="23"/>
  <c r="Y407" i="23"/>
  <c r="W380" i="23"/>
  <c r="X380" i="23"/>
  <c r="Y380" i="23"/>
  <c r="Y378" i="23"/>
  <c r="W378" i="23"/>
  <c r="X378" i="23"/>
  <c r="W368" i="23"/>
  <c r="X368" i="23"/>
  <c r="Y368" i="23"/>
  <c r="Y382" i="23"/>
  <c r="W382" i="23"/>
  <c r="X382" i="23"/>
  <c r="W384" i="23"/>
  <c r="X384" i="23"/>
  <c r="Y384" i="23"/>
  <c r="Y370" i="23"/>
  <c r="W370" i="23"/>
  <c r="X370" i="23"/>
  <c r="W372" i="23"/>
  <c r="X372" i="23"/>
  <c r="Y372" i="23"/>
  <c r="Y386" i="23"/>
  <c r="W386" i="23"/>
  <c r="X386" i="23"/>
  <c r="Y374" i="23"/>
  <c r="W374" i="23"/>
  <c r="X374" i="23"/>
  <c r="W376" i="23"/>
  <c r="X376" i="23"/>
  <c r="Y376" i="23"/>
  <c r="W369" i="23"/>
  <c r="Y371" i="23"/>
  <c r="W373" i="23"/>
  <c r="Y375" i="23"/>
  <c r="W377" i="23"/>
  <c r="Y379" i="23"/>
  <c r="W381" i="23"/>
  <c r="Y383" i="23"/>
  <c r="W385" i="23"/>
  <c r="Y387" i="23"/>
  <c r="Y369" i="23"/>
  <c r="Y373" i="23"/>
  <c r="Y377" i="23"/>
  <c r="Y381" i="23"/>
  <c r="Y385" i="23"/>
  <c r="X348" i="23"/>
  <c r="W348" i="23"/>
  <c r="Y348" i="23"/>
  <c r="U367" i="23"/>
  <c r="X356" i="23"/>
  <c r="W356" i="23"/>
  <c r="Y356" i="23"/>
  <c r="X364" i="23"/>
  <c r="W364" i="23"/>
  <c r="Y364" i="23"/>
  <c r="X352" i="23"/>
  <c r="W352" i="23"/>
  <c r="Y352" i="23"/>
  <c r="X360" i="23"/>
  <c r="W360" i="23"/>
  <c r="Y360" i="23"/>
  <c r="Y349" i="23"/>
  <c r="X349" i="23"/>
  <c r="W349" i="23"/>
  <c r="Y357" i="23"/>
  <c r="X357" i="23"/>
  <c r="W357" i="23"/>
  <c r="Y365" i="23"/>
  <c r="X365" i="23"/>
  <c r="W365" i="23"/>
  <c r="Y353" i="23"/>
  <c r="X353" i="23"/>
  <c r="W353" i="23"/>
  <c r="Y361" i="23"/>
  <c r="X361" i="23"/>
  <c r="W361" i="23"/>
  <c r="Y347" i="23"/>
  <c r="Y351" i="23"/>
  <c r="X354" i="23"/>
  <c r="Y355" i="23"/>
  <c r="X358" i="23"/>
  <c r="Y359" i="23"/>
  <c r="X362" i="23"/>
  <c r="Y363" i="23"/>
  <c r="X366" i="23"/>
  <c r="X347" i="23"/>
  <c r="W350" i="23"/>
  <c r="X351" i="23"/>
  <c r="W354" i="23"/>
  <c r="X355" i="23"/>
  <c r="W358" i="23"/>
  <c r="X359" i="23"/>
  <c r="W362" i="23"/>
  <c r="X363" i="23"/>
  <c r="W366" i="23"/>
  <c r="Y350" i="23"/>
  <c r="Y335" i="23"/>
  <c r="W335" i="23"/>
  <c r="X335" i="23"/>
  <c r="W325" i="23"/>
  <c r="X325" i="23"/>
  <c r="Y325" i="23"/>
  <c r="Y331" i="23"/>
  <c r="W331" i="23"/>
  <c r="X331" i="23"/>
  <c r="W337" i="23"/>
  <c r="X337" i="23"/>
  <c r="Y337" i="23"/>
  <c r="Y343" i="23"/>
  <c r="X343" i="23"/>
  <c r="W343" i="23"/>
  <c r="X342" i="23"/>
  <c r="Y342" i="23"/>
  <c r="W342" i="23"/>
  <c r="X326" i="23"/>
  <c r="Y326" i="23"/>
  <c r="W326" i="23"/>
  <c r="W333" i="23"/>
  <c r="X333" i="23"/>
  <c r="Y333" i="23"/>
  <c r="X338" i="23"/>
  <c r="Y338" i="23"/>
  <c r="W338" i="23"/>
  <c r="X330" i="23"/>
  <c r="Y330" i="23"/>
  <c r="W330" i="23"/>
  <c r="Y327" i="23"/>
  <c r="X327" i="23"/>
  <c r="W327" i="23"/>
  <c r="W329" i="23"/>
  <c r="X329" i="23"/>
  <c r="Y329" i="23"/>
  <c r="X334" i="23"/>
  <c r="Y334" i="23"/>
  <c r="W334" i="23"/>
  <c r="Y339" i="23"/>
  <c r="W339" i="23"/>
  <c r="X339" i="23"/>
  <c r="Y332" i="23"/>
  <c r="Y336" i="23"/>
  <c r="Y340" i="23"/>
  <c r="Y344" i="23"/>
  <c r="X328" i="23"/>
  <c r="X332" i="23"/>
  <c r="X336" i="23"/>
  <c r="X340" i="23"/>
  <c r="Y341" i="23"/>
  <c r="X344" i="23"/>
  <c r="X341" i="23"/>
  <c r="W304" i="23"/>
  <c r="X304" i="23"/>
  <c r="Y304" i="23"/>
  <c r="U324" i="23"/>
  <c r="Y318" i="23"/>
  <c r="W318" i="23"/>
  <c r="X318" i="23"/>
  <c r="W320" i="23"/>
  <c r="X320" i="23"/>
  <c r="Y320" i="23"/>
  <c r="Y306" i="23"/>
  <c r="W306" i="23"/>
  <c r="X306" i="23"/>
  <c r="W308" i="23"/>
  <c r="X308" i="23"/>
  <c r="Y308" i="23"/>
  <c r="Y310" i="23"/>
  <c r="W310" i="23"/>
  <c r="X310" i="23"/>
  <c r="W312" i="23"/>
  <c r="X312" i="23"/>
  <c r="Y312" i="23"/>
  <c r="Y322" i="23"/>
  <c r="W322" i="23"/>
  <c r="X322" i="23"/>
  <c r="Y314" i="23"/>
  <c r="W314" i="23"/>
  <c r="X314" i="23"/>
  <c r="W316" i="23"/>
  <c r="X316" i="23"/>
  <c r="Y316" i="23"/>
  <c r="W305" i="23"/>
  <c r="Y307" i="23"/>
  <c r="W309" i="23"/>
  <c r="Y311" i="23"/>
  <c r="W313" i="23"/>
  <c r="Y315" i="23"/>
  <c r="W317" i="23"/>
  <c r="Y319" i="23"/>
  <c r="W321" i="23"/>
  <c r="Y323" i="23"/>
  <c r="X323" i="23"/>
  <c r="Y305" i="23"/>
  <c r="Y309" i="23"/>
  <c r="Y313" i="23"/>
  <c r="Y317" i="23"/>
  <c r="Y321" i="23"/>
  <c r="Y292" i="23"/>
  <c r="W292" i="23"/>
  <c r="X292" i="23"/>
  <c r="W294" i="23"/>
  <c r="X294" i="23"/>
  <c r="Y294" i="23"/>
  <c r="W282" i="23"/>
  <c r="X282" i="23"/>
  <c r="Y282" i="23"/>
  <c r="Y296" i="23"/>
  <c r="W296" i="23"/>
  <c r="X296" i="23"/>
  <c r="W298" i="23"/>
  <c r="X298" i="23"/>
  <c r="Y298" i="23"/>
  <c r="Y284" i="23"/>
  <c r="W284" i="23"/>
  <c r="X284" i="23"/>
  <c r="W286" i="23"/>
  <c r="X286" i="23"/>
  <c r="Y286" i="23"/>
  <c r="Y300" i="23"/>
  <c r="W300" i="23"/>
  <c r="X300" i="23"/>
  <c r="Y288" i="23"/>
  <c r="W288" i="23"/>
  <c r="X288" i="23"/>
  <c r="W290" i="23"/>
  <c r="X290" i="23"/>
  <c r="Y290" i="23"/>
  <c r="W283" i="23"/>
  <c r="Y285" i="23"/>
  <c r="W287" i="23"/>
  <c r="Y289" i="23"/>
  <c r="W291" i="23"/>
  <c r="Y293" i="23"/>
  <c r="W295" i="23"/>
  <c r="Y297" i="23"/>
  <c r="W299" i="23"/>
  <c r="Y301" i="23"/>
  <c r="Y283" i="23"/>
  <c r="Y287" i="23"/>
  <c r="Y291" i="23"/>
  <c r="Y295" i="23"/>
  <c r="Y299" i="23"/>
  <c r="W273" i="23"/>
  <c r="X273" i="23"/>
  <c r="Y273" i="23"/>
  <c r="Y275" i="23"/>
  <c r="W275" i="23"/>
  <c r="X275" i="23"/>
  <c r="W261" i="23"/>
  <c r="X261" i="23"/>
  <c r="U281" i="23"/>
  <c r="Y261" i="23"/>
  <c r="Y263" i="23"/>
  <c r="W263" i="23"/>
  <c r="X263" i="23"/>
  <c r="W277" i="23"/>
  <c r="X277" i="23"/>
  <c r="Y277" i="23"/>
  <c r="Y279" i="23"/>
  <c r="W279" i="23"/>
  <c r="X279" i="23"/>
  <c r="W265" i="23"/>
  <c r="X265" i="23"/>
  <c r="Y265" i="23"/>
  <c r="Y267" i="23"/>
  <c r="W267" i="23"/>
  <c r="X267" i="23"/>
  <c r="W269" i="23"/>
  <c r="X269" i="23"/>
  <c r="Y269" i="23"/>
  <c r="Y271" i="23"/>
  <c r="W271" i="23"/>
  <c r="X271" i="23"/>
  <c r="Y264" i="23"/>
  <c r="Y268" i="23"/>
  <c r="Y272" i="23"/>
  <c r="Y276" i="23"/>
  <c r="Y280" i="23"/>
  <c r="X264" i="23"/>
  <c r="X268" i="23"/>
  <c r="X272" i="23"/>
  <c r="X276" i="23"/>
  <c r="X280" i="23"/>
  <c r="Y262" i="23"/>
  <c r="Y266" i="23"/>
  <c r="Y270" i="23"/>
  <c r="Y274" i="23"/>
  <c r="Y278" i="23"/>
  <c r="X240" i="23"/>
  <c r="Y240" i="23"/>
  <c r="W240" i="23"/>
  <c r="X248" i="23"/>
  <c r="W248" i="23"/>
  <c r="Y248" i="23"/>
  <c r="X256" i="23"/>
  <c r="Y256" i="23"/>
  <c r="W256" i="23"/>
  <c r="Y241" i="23"/>
  <c r="W241" i="23"/>
  <c r="X241" i="23"/>
  <c r="Y249" i="23"/>
  <c r="W249" i="23"/>
  <c r="X249" i="23"/>
  <c r="X244" i="23"/>
  <c r="W244" i="23"/>
  <c r="Y244" i="23"/>
  <c r="X252" i="23"/>
  <c r="Y252" i="23"/>
  <c r="W252" i="23"/>
  <c r="Y257" i="23"/>
  <c r="X257" i="23"/>
  <c r="W257" i="23"/>
  <c r="Y245" i="23"/>
  <c r="W245" i="23"/>
  <c r="X245" i="23"/>
  <c r="Y253" i="23"/>
  <c r="X253" i="23"/>
  <c r="W253" i="23"/>
  <c r="Y242" i="23"/>
  <c r="Y246" i="23"/>
  <c r="Y250" i="23"/>
  <c r="X242" i="23"/>
  <c r="Y243" i="23"/>
  <c r="X246" i="23"/>
  <c r="Y247" i="23"/>
  <c r="X250" i="23"/>
  <c r="Y251" i="23"/>
  <c r="X254" i="23"/>
  <c r="Y255" i="23"/>
  <c r="X258" i="23"/>
  <c r="X239" i="23"/>
  <c r="X243" i="23"/>
  <c r="X247" i="23"/>
  <c r="X251" i="23"/>
  <c r="W254" i="23"/>
  <c r="X255" i="23"/>
  <c r="W258" i="23"/>
  <c r="Y239" i="23"/>
  <c r="Y228" i="23"/>
  <c r="W228" i="23"/>
  <c r="X228" i="23"/>
  <c r="W230" i="23"/>
  <c r="X230" i="23"/>
  <c r="Y230" i="23"/>
  <c r="W218" i="23"/>
  <c r="X218" i="23"/>
  <c r="U238" i="23"/>
  <c r="Y218" i="23"/>
  <c r="Y232" i="23"/>
  <c r="W232" i="23"/>
  <c r="X232" i="23"/>
  <c r="W234" i="23"/>
  <c r="X234" i="23"/>
  <c r="Y234" i="23"/>
  <c r="Y220" i="23"/>
  <c r="W220" i="23"/>
  <c r="X220" i="23"/>
  <c r="W222" i="23"/>
  <c r="X222" i="23"/>
  <c r="Y222" i="23"/>
  <c r="Y236" i="23"/>
  <c r="W236" i="23"/>
  <c r="X236" i="23"/>
  <c r="Y224" i="23"/>
  <c r="W224" i="23"/>
  <c r="X224" i="23"/>
  <c r="W226" i="23"/>
  <c r="X226" i="23"/>
  <c r="Y226" i="23"/>
  <c r="W219" i="23"/>
  <c r="Y221" i="23"/>
  <c r="W223" i="23"/>
  <c r="Y225" i="23"/>
  <c r="W227" i="23"/>
  <c r="Y229" i="23"/>
  <c r="W231" i="23"/>
  <c r="Y233" i="23"/>
  <c r="W235" i="23"/>
  <c r="Y237" i="23"/>
  <c r="Y219" i="23"/>
  <c r="Y223" i="23"/>
  <c r="Y227" i="23"/>
  <c r="Y231" i="23"/>
  <c r="Y235" i="23"/>
  <c r="Y202" i="23"/>
  <c r="W202" i="23"/>
  <c r="X202" i="23"/>
  <c r="W204" i="23"/>
  <c r="X204" i="23"/>
  <c r="Y204" i="23"/>
  <c r="Y206" i="23"/>
  <c r="W206" i="23"/>
  <c r="X206" i="23"/>
  <c r="W208" i="23"/>
  <c r="X208" i="23"/>
  <c r="Y208" i="23"/>
  <c r="W196" i="23"/>
  <c r="X196" i="23"/>
  <c r="Y196" i="23"/>
  <c r="Y210" i="23"/>
  <c r="W210" i="23"/>
  <c r="X210" i="23"/>
  <c r="W212" i="23"/>
  <c r="X212" i="23"/>
  <c r="Y212" i="23"/>
  <c r="Y198" i="23"/>
  <c r="W198" i="23"/>
  <c r="X198" i="23"/>
  <c r="W200" i="23"/>
  <c r="X200" i="23"/>
  <c r="Y200" i="23"/>
  <c r="Y214" i="23"/>
  <c r="W214" i="23"/>
  <c r="X214" i="23"/>
  <c r="W197" i="23"/>
  <c r="Y199" i="23"/>
  <c r="W201" i="23"/>
  <c r="Y203" i="23"/>
  <c r="W205" i="23"/>
  <c r="Y207" i="23"/>
  <c r="W209" i="23"/>
  <c r="Y211" i="23"/>
  <c r="W213" i="23"/>
  <c r="Y215" i="23"/>
  <c r="Y197" i="23"/>
  <c r="Y201" i="23"/>
  <c r="Y205" i="23"/>
  <c r="Y209" i="23"/>
  <c r="Y213" i="23"/>
  <c r="X176" i="23"/>
  <c r="Y176" i="23"/>
  <c r="W176" i="23"/>
  <c r="X184" i="23"/>
  <c r="Y184" i="23"/>
  <c r="W184" i="23"/>
  <c r="X192" i="23"/>
  <c r="W192" i="23"/>
  <c r="Y192" i="23"/>
  <c r="Y177" i="23"/>
  <c r="W177" i="23"/>
  <c r="X177" i="23"/>
  <c r="Y185" i="23"/>
  <c r="X185" i="23"/>
  <c r="W185" i="23"/>
  <c r="X180" i="23"/>
  <c r="Y180" i="23"/>
  <c r="W180" i="23"/>
  <c r="X188" i="23"/>
  <c r="W188" i="23"/>
  <c r="Y188" i="23"/>
  <c r="Y193" i="23"/>
  <c r="W193" i="23"/>
  <c r="X193" i="23"/>
  <c r="Y181" i="23"/>
  <c r="W181" i="23"/>
  <c r="X181" i="23"/>
  <c r="Y189" i="23"/>
  <c r="W189" i="23"/>
  <c r="X189" i="23"/>
  <c r="Y178" i="23"/>
  <c r="Y182" i="23"/>
  <c r="Y190" i="23"/>
  <c r="Y194" i="23"/>
  <c r="Y175" i="23"/>
  <c r="X178" i="23"/>
  <c r="Y179" i="23"/>
  <c r="X182" i="23"/>
  <c r="Y183" i="23"/>
  <c r="X186" i="23"/>
  <c r="Y187" i="23"/>
  <c r="X190" i="23"/>
  <c r="Y191" i="23"/>
  <c r="X194" i="23"/>
  <c r="U195" i="23"/>
  <c r="X175" i="23"/>
  <c r="X179" i="23"/>
  <c r="X183" i="23"/>
  <c r="W186" i="23"/>
  <c r="X187" i="23"/>
  <c r="X191" i="23"/>
  <c r="W165" i="23"/>
  <c r="X165" i="23"/>
  <c r="Y165" i="23"/>
  <c r="Y167" i="23"/>
  <c r="W167" i="23"/>
  <c r="X167" i="23"/>
  <c r="W153" i="23"/>
  <c r="X153" i="23"/>
  <c r="Y153" i="23"/>
  <c r="Y155" i="23"/>
  <c r="W155" i="23"/>
  <c r="X155" i="23"/>
  <c r="W169" i="23"/>
  <c r="X169" i="23"/>
  <c r="Y169" i="23"/>
  <c r="W157" i="23"/>
  <c r="X157" i="23"/>
  <c r="Y157" i="23"/>
  <c r="Y159" i="23"/>
  <c r="W159" i="23"/>
  <c r="X159" i="23"/>
  <c r="Y171" i="23"/>
  <c r="W171" i="23"/>
  <c r="X171" i="23"/>
  <c r="W161" i="23"/>
  <c r="X161" i="23"/>
  <c r="Y161" i="23"/>
  <c r="Y163" i="23"/>
  <c r="W163" i="23"/>
  <c r="X163" i="23"/>
  <c r="Y156" i="23"/>
  <c r="Y160" i="23"/>
  <c r="Y164" i="23"/>
  <c r="Y168" i="23"/>
  <c r="Y172" i="23"/>
  <c r="X156" i="23"/>
  <c r="X160" i="23"/>
  <c r="X164" i="23"/>
  <c r="X168" i="23"/>
  <c r="X172" i="23"/>
  <c r="Y154" i="23"/>
  <c r="Y158" i="23"/>
  <c r="Y162" i="23"/>
  <c r="Y166" i="23"/>
  <c r="Y170" i="23"/>
  <c r="X133" i="23"/>
  <c r="W133" i="23"/>
  <c r="Y133" i="23"/>
  <c r="X141" i="23"/>
  <c r="W141" i="23"/>
  <c r="Y141" i="23"/>
  <c r="X149" i="23"/>
  <c r="W149" i="23"/>
  <c r="Y149" i="23"/>
  <c r="Y134" i="23"/>
  <c r="W134" i="23"/>
  <c r="X134" i="23"/>
  <c r="Y142" i="23"/>
  <c r="W142" i="23"/>
  <c r="X142" i="23"/>
  <c r="X137" i="23"/>
  <c r="Y137" i="23"/>
  <c r="W137" i="23"/>
  <c r="X145" i="23"/>
  <c r="W145" i="23"/>
  <c r="Y145" i="23"/>
  <c r="Y150" i="23"/>
  <c r="X150" i="23"/>
  <c r="W150" i="23"/>
  <c r="Y138" i="23"/>
  <c r="X138" i="23"/>
  <c r="W138" i="23"/>
  <c r="Y146" i="23"/>
  <c r="W146" i="23"/>
  <c r="X146" i="23"/>
  <c r="Y139" i="23"/>
  <c r="Y143" i="23"/>
  <c r="Y147" i="23"/>
  <c r="Y132" i="23"/>
  <c r="X135" i="23"/>
  <c r="Y136" i="23"/>
  <c r="X139" i="23"/>
  <c r="Y140" i="23"/>
  <c r="X143" i="23"/>
  <c r="Y144" i="23"/>
  <c r="X147" i="23"/>
  <c r="Y148" i="23"/>
  <c r="X151" i="23"/>
  <c r="X132" i="23"/>
  <c r="W135" i="23"/>
  <c r="X136" i="23"/>
  <c r="X140" i="23"/>
  <c r="X144" i="23"/>
  <c r="X148" i="23"/>
  <c r="W151" i="23"/>
  <c r="U152" i="23"/>
  <c r="U173" i="23"/>
  <c r="X111" i="23"/>
  <c r="Y111" i="23"/>
  <c r="W111" i="23"/>
  <c r="X119" i="23"/>
  <c r="W119" i="23"/>
  <c r="Y119" i="23"/>
  <c r="X127" i="23"/>
  <c r="Y127" i="23"/>
  <c r="W127" i="23"/>
  <c r="Y112" i="23"/>
  <c r="W112" i="23"/>
  <c r="X112" i="23"/>
  <c r="Y120" i="23"/>
  <c r="W120" i="23"/>
  <c r="X120" i="23"/>
  <c r="X115" i="23"/>
  <c r="Y115" i="23"/>
  <c r="W115" i="23"/>
  <c r="X123" i="23"/>
  <c r="Y123" i="23"/>
  <c r="W123" i="23"/>
  <c r="Y128" i="23"/>
  <c r="W128" i="23"/>
  <c r="X128" i="23"/>
  <c r="Y116" i="23"/>
  <c r="X116" i="23"/>
  <c r="W116" i="23"/>
  <c r="Y124" i="23"/>
  <c r="W124" i="23"/>
  <c r="X124" i="23"/>
  <c r="Y113" i="23"/>
  <c r="Y121" i="23"/>
  <c r="Y125" i="23"/>
  <c r="Y129" i="23"/>
  <c r="Y110" i="23"/>
  <c r="X113" i="23"/>
  <c r="Y122" i="23"/>
  <c r="X125" i="23"/>
  <c r="Y126" i="23"/>
  <c r="X129" i="23"/>
  <c r="X110" i="23"/>
  <c r="X114" i="23"/>
  <c r="W117" i="23"/>
  <c r="X118" i="23"/>
  <c r="W121" i="23"/>
  <c r="X122" i="23"/>
  <c r="X126" i="23"/>
  <c r="Y117" i="23"/>
  <c r="Y114" i="23"/>
  <c r="Y118" i="23"/>
  <c r="Y99" i="23"/>
  <c r="W99" i="23"/>
  <c r="X99" i="23"/>
  <c r="W101" i="23"/>
  <c r="Y101" i="23"/>
  <c r="X101" i="23"/>
  <c r="W89" i="23"/>
  <c r="X89" i="23"/>
  <c r="Y89" i="23"/>
  <c r="U109" i="23"/>
  <c r="Y103" i="23"/>
  <c r="W103" i="23"/>
  <c r="X103" i="23"/>
  <c r="W105" i="23"/>
  <c r="Y105" i="23"/>
  <c r="X105" i="23"/>
  <c r="Y91" i="23"/>
  <c r="W91" i="23"/>
  <c r="X91" i="23"/>
  <c r="W93" i="23"/>
  <c r="X93" i="23"/>
  <c r="Y93" i="23"/>
  <c r="Y107" i="23"/>
  <c r="W107" i="23"/>
  <c r="X107" i="23"/>
  <c r="Y95" i="23"/>
  <c r="W95" i="23"/>
  <c r="X95" i="23"/>
  <c r="W97" i="23"/>
  <c r="X97" i="23"/>
  <c r="Y97" i="23"/>
  <c r="Y106" i="23"/>
  <c r="W90" i="23"/>
  <c r="Y92" i="23"/>
  <c r="W94" i="23"/>
  <c r="Y96" i="23"/>
  <c r="W98" i="23"/>
  <c r="Y100" i="23"/>
  <c r="W102" i="23"/>
  <c r="Y104" i="23"/>
  <c r="W106" i="23"/>
  <c r="Y108" i="23"/>
  <c r="Y102" i="23"/>
  <c r="Y90" i="23"/>
  <c r="Y94" i="23"/>
  <c r="Y98" i="23"/>
  <c r="X68" i="23"/>
  <c r="Y68" i="23"/>
  <c r="W68" i="23"/>
  <c r="X76" i="23"/>
  <c r="Y76" i="23"/>
  <c r="W76" i="23"/>
  <c r="X84" i="23"/>
  <c r="Y84" i="23"/>
  <c r="W84" i="23"/>
  <c r="Y69" i="23"/>
  <c r="W69" i="23"/>
  <c r="X69" i="23"/>
  <c r="Y77" i="23"/>
  <c r="W77" i="23"/>
  <c r="X77" i="23"/>
  <c r="X72" i="23"/>
  <c r="Y72" i="23"/>
  <c r="W72" i="23"/>
  <c r="X80" i="23"/>
  <c r="Y80" i="23"/>
  <c r="W80" i="23"/>
  <c r="Y85" i="23"/>
  <c r="W85" i="23"/>
  <c r="X85" i="23"/>
  <c r="Y73" i="23"/>
  <c r="W73" i="23"/>
  <c r="X73" i="23"/>
  <c r="Y81" i="23"/>
  <c r="W81" i="23"/>
  <c r="X81" i="23"/>
  <c r="Y70" i="23"/>
  <c r="Y74" i="23"/>
  <c r="Y78" i="23"/>
  <c r="Y82" i="23"/>
  <c r="Y86" i="23"/>
  <c r="Y67" i="23"/>
  <c r="X70" i="23"/>
  <c r="Y71" i="23"/>
  <c r="X74" i="23"/>
  <c r="Y75" i="23"/>
  <c r="X78" i="23"/>
  <c r="Y79" i="23"/>
  <c r="X82" i="23"/>
  <c r="Y83" i="23"/>
  <c r="X86" i="23"/>
  <c r="X67" i="23"/>
  <c r="X71" i="23"/>
  <c r="X75" i="23"/>
  <c r="X79" i="23"/>
  <c r="X83" i="23"/>
  <c r="Y56" i="23"/>
  <c r="W56" i="23"/>
  <c r="X56" i="23"/>
  <c r="W58" i="23"/>
  <c r="X58" i="23"/>
  <c r="Y58" i="23"/>
  <c r="W46" i="23"/>
  <c r="X46" i="23"/>
  <c r="Y46" i="23"/>
  <c r="U66" i="23"/>
  <c r="Y60" i="23"/>
  <c r="W60" i="23"/>
  <c r="X60" i="23"/>
  <c r="W62" i="23"/>
  <c r="X62" i="23"/>
  <c r="Y62" i="23"/>
  <c r="Y48" i="23"/>
  <c r="W48" i="23"/>
  <c r="X48" i="23"/>
  <c r="W50" i="23"/>
  <c r="X50" i="23"/>
  <c r="Y50" i="23"/>
  <c r="Y64" i="23"/>
  <c r="W64" i="23"/>
  <c r="X64" i="23"/>
  <c r="Y52" i="23"/>
  <c r="W52" i="23"/>
  <c r="X52" i="23"/>
  <c r="W54" i="23"/>
  <c r="X54" i="23"/>
  <c r="Y54" i="23"/>
  <c r="W47" i="23"/>
  <c r="Y49" i="23"/>
  <c r="W51" i="23"/>
  <c r="Y53" i="23"/>
  <c r="W55" i="23"/>
  <c r="Y57" i="23"/>
  <c r="W59" i="23"/>
  <c r="Y61" i="23"/>
  <c r="W63" i="23"/>
  <c r="Y65" i="23"/>
  <c r="Y47" i="23"/>
  <c r="Y51" i="23"/>
  <c r="Y55" i="23"/>
  <c r="Y59" i="23"/>
  <c r="Y63" i="23"/>
  <c r="X25" i="23"/>
  <c r="Y25" i="23"/>
  <c r="W25" i="23"/>
  <c r="X33" i="23"/>
  <c r="Y33" i="23"/>
  <c r="W33" i="23"/>
  <c r="X41" i="23"/>
  <c r="Y41" i="23"/>
  <c r="W41" i="23"/>
  <c r="Y26" i="23"/>
  <c r="W26" i="23"/>
  <c r="X26" i="23"/>
  <c r="Y34" i="23"/>
  <c r="W34" i="23"/>
  <c r="X34" i="23"/>
  <c r="X29" i="23"/>
  <c r="Y29" i="23"/>
  <c r="W29" i="23"/>
  <c r="X37" i="23"/>
  <c r="Y37" i="23"/>
  <c r="W37" i="23"/>
  <c r="Y42" i="23"/>
  <c r="W42" i="23"/>
  <c r="X42" i="23"/>
  <c r="Y30" i="23"/>
  <c r="W30" i="23"/>
  <c r="X30" i="23"/>
  <c r="Y38" i="23"/>
  <c r="W38" i="23"/>
  <c r="X38" i="23"/>
  <c r="Y27" i="23"/>
  <c r="Y31" i="23"/>
  <c r="Y35" i="23"/>
  <c r="Y39" i="23"/>
  <c r="Y43" i="23"/>
  <c r="Y24" i="23"/>
  <c r="X27" i="23"/>
  <c r="Y28" i="23"/>
  <c r="X31" i="23"/>
  <c r="Y32" i="23"/>
  <c r="X35" i="23"/>
  <c r="Y36" i="23"/>
  <c r="X39" i="23"/>
  <c r="Y40" i="23"/>
  <c r="X43" i="23"/>
  <c r="X24" i="23"/>
  <c r="X28" i="23"/>
  <c r="X32" i="23"/>
  <c r="X36" i="23"/>
  <c r="X40" i="23"/>
  <c r="X4" i="23"/>
  <c r="Y4" i="23"/>
  <c r="W4" i="23"/>
  <c r="X12" i="23"/>
  <c r="Y12" i="23"/>
  <c r="W12" i="23"/>
  <c r="X20" i="23"/>
  <c r="Y20" i="23"/>
  <c r="W20" i="23"/>
  <c r="Y5" i="23"/>
  <c r="W5" i="23"/>
  <c r="X5" i="23"/>
  <c r="Y13" i="23"/>
  <c r="W13" i="23"/>
  <c r="X13" i="23"/>
  <c r="X8" i="23"/>
  <c r="Y8" i="23"/>
  <c r="W8" i="23"/>
  <c r="X16" i="23"/>
  <c r="Y16" i="23"/>
  <c r="W16" i="23"/>
  <c r="Y21" i="23"/>
  <c r="W21" i="23"/>
  <c r="X21" i="23"/>
  <c r="Y9" i="23"/>
  <c r="W9" i="23"/>
  <c r="X9" i="23"/>
  <c r="Y17" i="23"/>
  <c r="W17" i="23"/>
  <c r="X17" i="23"/>
  <c r="Y6" i="23"/>
  <c r="Y10" i="23"/>
  <c r="Y14" i="23"/>
  <c r="Y18" i="23"/>
  <c r="Y22" i="23"/>
  <c r="X6" i="23"/>
  <c r="Y7" i="23"/>
  <c r="X10" i="23"/>
  <c r="Y11" i="23"/>
  <c r="X14" i="23"/>
  <c r="Y15" i="23"/>
  <c r="X18" i="23"/>
  <c r="Y19" i="23"/>
  <c r="X22" i="23"/>
  <c r="X7" i="23"/>
  <c r="X11" i="23"/>
  <c r="X15" i="23"/>
  <c r="X19" i="23"/>
  <c r="W1270" i="23" l="1"/>
  <c r="X1270" i="23"/>
  <c r="W1313" i="23"/>
  <c r="X1098" i="23"/>
  <c r="A1381" i="32"/>
  <c r="A1361" i="32"/>
  <c r="A1321" i="32"/>
  <c r="A1037" i="29"/>
  <c r="A1057" i="29"/>
  <c r="A997" i="29"/>
  <c r="V174" i="23"/>
  <c r="W173" i="23"/>
  <c r="Y173" i="23"/>
  <c r="Y1313" i="23"/>
  <c r="X1313" i="23"/>
  <c r="Y1270" i="23"/>
  <c r="Y1227" i="23"/>
  <c r="X1227" i="23"/>
  <c r="Y1184" i="23"/>
  <c r="X1184" i="23"/>
  <c r="Y1141" i="23"/>
  <c r="X1141" i="23"/>
  <c r="Y1098" i="23"/>
  <c r="Y1055" i="23"/>
  <c r="X1055" i="23"/>
  <c r="Y1012" i="23"/>
  <c r="X1012" i="23"/>
  <c r="Y969" i="23"/>
  <c r="X969" i="23"/>
  <c r="Y926" i="23"/>
  <c r="X926" i="23"/>
  <c r="X883" i="23"/>
  <c r="Y883" i="23"/>
  <c r="X840" i="23"/>
  <c r="Y840" i="23"/>
  <c r="Y797" i="23"/>
  <c r="X797" i="23"/>
  <c r="X173" i="23"/>
  <c r="X152" i="23"/>
  <c r="U174" i="23"/>
  <c r="Y152" i="23"/>
  <c r="W152" i="23"/>
  <c r="A1487" i="32" l="1"/>
  <c r="A1427" i="32"/>
  <c r="A1467" i="32"/>
  <c r="A1163" i="29"/>
  <c r="A1103" i="29"/>
  <c r="A1143" i="29"/>
  <c r="W174" i="23"/>
  <c r="Y174" i="23"/>
  <c r="X174" i="23"/>
  <c r="A1533" i="32" l="1"/>
  <c r="A1573" i="32"/>
  <c r="A1593" i="32"/>
  <c r="A1209" i="29"/>
  <c r="A1249" i="29"/>
  <c r="A1269" i="29"/>
  <c r="G301" i="23"/>
  <c r="F301" i="23"/>
  <c r="G300" i="23"/>
  <c r="F300" i="23"/>
  <c r="G299" i="23"/>
  <c r="F299" i="23"/>
  <c r="G298" i="23"/>
  <c r="F298" i="23"/>
  <c r="G297" i="23"/>
  <c r="F297" i="23"/>
  <c r="G296" i="23"/>
  <c r="F296" i="23"/>
  <c r="G295" i="23"/>
  <c r="F295" i="23"/>
  <c r="G294" i="23"/>
  <c r="F294" i="23"/>
  <c r="G293" i="23"/>
  <c r="F293" i="23"/>
  <c r="G292" i="23"/>
  <c r="F292" i="23"/>
  <c r="G291" i="23"/>
  <c r="F291" i="23"/>
  <c r="G290" i="23"/>
  <c r="F290" i="23"/>
  <c r="G289" i="23"/>
  <c r="F289" i="23"/>
  <c r="G288" i="23"/>
  <c r="F288" i="23"/>
  <c r="G287" i="23"/>
  <c r="F287" i="23"/>
  <c r="F286" i="23"/>
  <c r="G280" i="23"/>
  <c r="F280" i="23"/>
  <c r="G279" i="23"/>
  <c r="F279" i="23"/>
  <c r="G278" i="23"/>
  <c r="F278" i="23"/>
  <c r="G277" i="23"/>
  <c r="F277" i="23"/>
  <c r="G276" i="23"/>
  <c r="F276" i="23"/>
  <c r="G275" i="23"/>
  <c r="F275" i="23"/>
  <c r="G274" i="23"/>
  <c r="F274" i="23"/>
  <c r="G273" i="23"/>
  <c r="F273" i="23"/>
  <c r="G272" i="23"/>
  <c r="F272" i="23"/>
  <c r="G271" i="23"/>
  <c r="F271" i="23"/>
  <c r="G270" i="23"/>
  <c r="F270" i="23"/>
  <c r="G269" i="23"/>
  <c r="F269" i="23"/>
  <c r="G268" i="23"/>
  <c r="F268" i="23"/>
  <c r="G258" i="23"/>
  <c r="F258" i="23"/>
  <c r="G257" i="23"/>
  <c r="F257" i="23"/>
  <c r="G256" i="23"/>
  <c r="F256" i="23"/>
  <c r="G255" i="23"/>
  <c r="F255" i="23"/>
  <c r="G254" i="23"/>
  <c r="F254" i="23"/>
  <c r="G253" i="23"/>
  <c r="F253" i="23"/>
  <c r="G252" i="23"/>
  <c r="F252" i="23"/>
  <c r="G251" i="23"/>
  <c r="F251" i="23"/>
  <c r="G250" i="23"/>
  <c r="F250" i="23"/>
  <c r="G249" i="23"/>
  <c r="F249" i="23"/>
  <c r="G248" i="23"/>
  <c r="F248" i="23"/>
  <c r="G247" i="23"/>
  <c r="F247" i="23"/>
  <c r="G246" i="23"/>
  <c r="F246" i="23"/>
  <c r="G245" i="23"/>
  <c r="F245" i="23"/>
  <c r="G244" i="23"/>
  <c r="F244" i="23"/>
  <c r="G243" i="23"/>
  <c r="F243" i="23"/>
  <c r="G237" i="23"/>
  <c r="F237" i="23"/>
  <c r="G236" i="23"/>
  <c r="F236" i="23"/>
  <c r="G235" i="23"/>
  <c r="F235" i="23"/>
  <c r="G234" i="23"/>
  <c r="F234" i="23"/>
  <c r="G233" i="23"/>
  <c r="F233" i="23"/>
  <c r="G232" i="23"/>
  <c r="F232" i="23"/>
  <c r="G231" i="23"/>
  <c r="F231" i="23"/>
  <c r="G230" i="23"/>
  <c r="F230" i="23"/>
  <c r="G229" i="23"/>
  <c r="F229" i="23"/>
  <c r="G228" i="23"/>
  <c r="F228" i="23"/>
  <c r="G227" i="23"/>
  <c r="F227" i="23"/>
  <c r="G226" i="23"/>
  <c r="F226" i="23"/>
  <c r="G225" i="23"/>
  <c r="F225" i="23"/>
  <c r="G224" i="23"/>
  <c r="F224" i="23"/>
  <c r="G183" i="23"/>
  <c r="F183" i="23"/>
  <c r="G182" i="23"/>
  <c r="F182" i="23"/>
  <c r="G181" i="23"/>
  <c r="F181" i="23"/>
  <c r="G180" i="23"/>
  <c r="F180" i="23"/>
  <c r="G179" i="23"/>
  <c r="F179" i="23"/>
  <c r="G178" i="23"/>
  <c r="F178" i="23"/>
  <c r="G129" i="23"/>
  <c r="F129" i="23"/>
  <c r="G128" i="23"/>
  <c r="F128" i="23"/>
  <c r="G127" i="23"/>
  <c r="F127" i="23"/>
  <c r="G126" i="23"/>
  <c r="F126" i="23"/>
  <c r="G125" i="23"/>
  <c r="F125" i="23"/>
  <c r="G124" i="23"/>
  <c r="F124" i="23"/>
  <c r="G123" i="23"/>
  <c r="F123" i="23"/>
  <c r="G122" i="23"/>
  <c r="F122" i="23"/>
  <c r="G121" i="23"/>
  <c r="F121" i="23"/>
  <c r="G120" i="23"/>
  <c r="F120" i="23"/>
  <c r="G119" i="23"/>
  <c r="F119" i="23"/>
  <c r="G118" i="23"/>
  <c r="F118" i="23"/>
  <c r="G117" i="23"/>
  <c r="F117" i="23"/>
  <c r="G116" i="23"/>
  <c r="F116" i="23"/>
  <c r="G115" i="23"/>
  <c r="F115" i="23"/>
  <c r="G114" i="23"/>
  <c r="F114" i="23"/>
  <c r="G108" i="23"/>
  <c r="F108" i="23"/>
  <c r="G107" i="23"/>
  <c r="F107" i="23"/>
  <c r="G106" i="23"/>
  <c r="F106" i="23"/>
  <c r="G105" i="23"/>
  <c r="F105" i="23"/>
  <c r="G104" i="23"/>
  <c r="F104" i="23"/>
  <c r="G103" i="23"/>
  <c r="F103" i="23"/>
  <c r="G86" i="23"/>
  <c r="F86" i="23"/>
  <c r="G85" i="23"/>
  <c r="F85" i="23"/>
  <c r="G84" i="23"/>
  <c r="F84" i="23"/>
  <c r="G83" i="23"/>
  <c r="F83" i="23"/>
  <c r="G82" i="23"/>
  <c r="F82" i="23"/>
  <c r="G81" i="23"/>
  <c r="F81" i="23"/>
  <c r="G80" i="23"/>
  <c r="F80" i="23"/>
  <c r="G79" i="23"/>
  <c r="F79" i="23"/>
  <c r="G78" i="23"/>
  <c r="F78" i="23"/>
  <c r="G77" i="23"/>
  <c r="F77" i="23"/>
  <c r="G76" i="23"/>
  <c r="F76" i="23"/>
  <c r="G75" i="23"/>
  <c r="F75" i="23"/>
  <c r="G74" i="23"/>
  <c r="F74" i="23"/>
  <c r="G73" i="23"/>
  <c r="F73" i="23"/>
  <c r="G72" i="23"/>
  <c r="F72" i="23"/>
  <c r="G71" i="23"/>
  <c r="F71" i="23"/>
  <c r="G70" i="23"/>
  <c r="F70" i="23"/>
  <c r="G65" i="23"/>
  <c r="F65" i="23"/>
  <c r="G64" i="23"/>
  <c r="F64" i="23"/>
  <c r="G63" i="23"/>
  <c r="F63" i="23"/>
  <c r="G62" i="23"/>
  <c r="F62" i="23"/>
  <c r="G61" i="23"/>
  <c r="F61" i="23"/>
  <c r="G60" i="23"/>
  <c r="F60" i="23"/>
  <c r="G59" i="23"/>
  <c r="F59" i="23"/>
  <c r="G58" i="23"/>
  <c r="F58" i="23"/>
  <c r="G57" i="23"/>
  <c r="F57" i="23"/>
  <c r="G56" i="23"/>
  <c r="F56" i="23"/>
  <c r="G43" i="23"/>
  <c r="F43" i="23"/>
  <c r="G42" i="23"/>
  <c r="F42" i="23"/>
  <c r="G41" i="23"/>
  <c r="F41" i="23"/>
  <c r="G40" i="23"/>
  <c r="F40" i="23"/>
  <c r="G39" i="23"/>
  <c r="F39" i="23"/>
  <c r="G38" i="23"/>
  <c r="F38" i="23"/>
  <c r="G37" i="23"/>
  <c r="F37" i="23"/>
  <c r="G36" i="23"/>
  <c r="F36" i="23"/>
  <c r="G35" i="23"/>
  <c r="F35" i="23"/>
  <c r="G34" i="23"/>
  <c r="F34" i="23"/>
  <c r="F33" i="23"/>
  <c r="G22" i="23"/>
  <c r="F22" i="23"/>
  <c r="G21" i="23"/>
  <c r="F21" i="23"/>
  <c r="G20" i="23"/>
  <c r="F20" i="23"/>
  <c r="G19" i="23"/>
  <c r="F19" i="23"/>
  <c r="G18" i="23"/>
  <c r="F18" i="23"/>
  <c r="G17" i="23"/>
  <c r="F17" i="23"/>
  <c r="G16" i="23"/>
  <c r="F16" i="23"/>
  <c r="G15" i="23"/>
  <c r="F15" i="23"/>
  <c r="G14" i="23"/>
  <c r="F14" i="23"/>
  <c r="G13" i="23"/>
  <c r="F13" i="23"/>
  <c r="G12" i="23"/>
  <c r="F12" i="23"/>
  <c r="G11" i="23"/>
  <c r="F11" i="23"/>
  <c r="G10" i="23"/>
  <c r="F10" i="23"/>
  <c r="G9" i="23"/>
  <c r="F9" i="23"/>
  <c r="P281" i="23"/>
  <c r="N281" i="23"/>
  <c r="I281" i="23"/>
  <c r="P238" i="23"/>
  <c r="N238" i="23"/>
  <c r="I238" i="23"/>
  <c r="A1679" i="32" l="1"/>
  <c r="A1639" i="32"/>
  <c r="A1699" i="32"/>
  <c r="A1315" i="29"/>
  <c r="A1355" i="29"/>
  <c r="A1375" i="29"/>
  <c r="S3" i="23"/>
  <c r="A1805" i="32" l="1"/>
  <c r="A1785" i="32"/>
  <c r="A1745" i="32"/>
  <c r="A1461" i="29"/>
  <c r="A1481" i="29"/>
  <c r="A1421" i="29"/>
  <c r="A1911" i="32" l="1"/>
  <c r="A1851" i="32"/>
  <c r="A1891" i="32"/>
  <c r="A1587" i="29"/>
  <c r="A1527" i="29"/>
  <c r="A1567" i="29"/>
  <c r="A1957" i="32" l="1"/>
  <c r="A1997" i="32"/>
  <c r="A2017" i="32"/>
  <c r="A1633" i="29"/>
  <c r="A1673" i="29"/>
  <c r="A1693" i="29"/>
  <c r="P1334" i="23"/>
  <c r="N1334" i="23"/>
  <c r="I1334" i="23"/>
  <c r="G1333" i="23"/>
  <c r="F1333" i="23"/>
  <c r="G1332" i="23"/>
  <c r="F1332" i="23"/>
  <c r="G1331" i="23"/>
  <c r="F1331" i="23"/>
  <c r="G1330" i="23"/>
  <c r="F1330" i="23"/>
  <c r="G1329" i="23"/>
  <c r="F1329" i="23"/>
  <c r="G1328" i="23"/>
  <c r="F1328" i="23"/>
  <c r="G1327" i="23"/>
  <c r="F1327" i="23"/>
  <c r="G1326" i="23"/>
  <c r="F1326" i="23"/>
  <c r="G1325" i="23"/>
  <c r="F1325" i="23"/>
  <c r="G1324" i="23"/>
  <c r="F1324" i="23"/>
  <c r="G1323" i="23"/>
  <c r="F1323" i="23"/>
  <c r="G1322" i="23"/>
  <c r="F1322" i="23"/>
  <c r="G1321" i="23"/>
  <c r="F1321" i="23"/>
  <c r="G1320" i="23"/>
  <c r="F1320" i="23"/>
  <c r="G1319" i="23"/>
  <c r="F1319" i="23"/>
  <c r="G1318" i="23"/>
  <c r="F1318" i="23"/>
  <c r="G1317" i="23"/>
  <c r="F1317" i="23"/>
  <c r="G1316" i="23"/>
  <c r="F1316" i="23"/>
  <c r="G1315" i="23"/>
  <c r="F1315" i="23"/>
  <c r="G1314" i="23"/>
  <c r="F1314" i="23"/>
  <c r="P1313" i="23"/>
  <c r="N1313" i="23"/>
  <c r="N1335" i="23" s="1"/>
  <c r="I1313" i="23"/>
  <c r="I1335" i="23" s="1"/>
  <c r="G1312" i="23"/>
  <c r="F1312" i="23"/>
  <c r="G1311" i="23"/>
  <c r="F1311" i="23"/>
  <c r="G1310" i="23"/>
  <c r="F1310" i="23"/>
  <c r="G1309" i="23"/>
  <c r="F1309" i="23"/>
  <c r="G1308" i="23"/>
  <c r="F1308" i="23"/>
  <c r="G1307" i="23"/>
  <c r="F1307" i="23"/>
  <c r="G1306" i="23"/>
  <c r="F1306" i="23"/>
  <c r="G1305" i="23"/>
  <c r="F1305" i="23"/>
  <c r="G1304" i="23"/>
  <c r="F1304" i="23"/>
  <c r="G1303" i="23"/>
  <c r="F1303" i="23"/>
  <c r="G1302" i="23"/>
  <c r="F1302" i="23"/>
  <c r="G1301" i="23"/>
  <c r="F1301" i="23"/>
  <c r="G1300" i="23"/>
  <c r="F1300" i="23"/>
  <c r="G1299" i="23"/>
  <c r="F1299" i="23"/>
  <c r="G1298" i="23"/>
  <c r="F1298" i="23"/>
  <c r="G1297" i="23"/>
  <c r="F1297" i="23"/>
  <c r="G1296" i="23"/>
  <c r="F1296" i="23"/>
  <c r="G1295" i="23"/>
  <c r="F1295" i="23"/>
  <c r="G1294" i="23"/>
  <c r="F1294" i="23"/>
  <c r="G1293" i="23"/>
  <c r="F1293" i="23"/>
  <c r="P1291" i="23"/>
  <c r="N1291" i="23"/>
  <c r="I1291" i="23"/>
  <c r="G1290" i="23"/>
  <c r="F1290" i="23"/>
  <c r="G1289" i="23"/>
  <c r="F1289" i="23"/>
  <c r="G1288" i="23"/>
  <c r="F1288" i="23"/>
  <c r="G1287" i="23"/>
  <c r="F1287" i="23"/>
  <c r="G1286" i="23"/>
  <c r="F1286" i="23"/>
  <c r="G1285" i="23"/>
  <c r="F1285" i="23"/>
  <c r="G1284" i="23"/>
  <c r="F1284" i="23"/>
  <c r="G1283" i="23"/>
  <c r="F1283" i="23"/>
  <c r="G1282" i="23"/>
  <c r="F1282" i="23"/>
  <c r="G1281" i="23"/>
  <c r="F1281" i="23"/>
  <c r="G1280" i="23"/>
  <c r="F1280" i="23"/>
  <c r="G1279" i="23"/>
  <c r="F1279" i="23"/>
  <c r="G1278" i="23"/>
  <c r="F1278" i="23"/>
  <c r="G1277" i="23"/>
  <c r="F1277" i="23"/>
  <c r="G1276" i="23"/>
  <c r="F1276" i="23"/>
  <c r="G1275" i="23"/>
  <c r="F1275" i="23"/>
  <c r="G1274" i="23"/>
  <c r="F1274" i="23"/>
  <c r="G1273" i="23"/>
  <c r="F1273" i="23"/>
  <c r="G1272" i="23"/>
  <c r="F1272" i="23"/>
  <c r="V1291" i="23"/>
  <c r="G1271" i="23"/>
  <c r="F1271" i="23"/>
  <c r="P1270" i="23"/>
  <c r="P1292" i="23" s="1"/>
  <c r="N1270" i="23"/>
  <c r="N1292" i="23" s="1"/>
  <c r="I1270" i="23"/>
  <c r="I1292" i="23" s="1"/>
  <c r="G1269" i="23"/>
  <c r="F1269" i="23"/>
  <c r="G1268" i="23"/>
  <c r="F1268" i="23"/>
  <c r="G1267" i="23"/>
  <c r="F1267" i="23"/>
  <c r="G1266" i="23"/>
  <c r="F1266" i="23"/>
  <c r="G1265" i="23"/>
  <c r="F1265" i="23"/>
  <c r="V1292" i="23"/>
  <c r="G1264" i="23"/>
  <c r="F1264" i="23"/>
  <c r="G1263" i="23"/>
  <c r="F1263" i="23"/>
  <c r="G1262" i="23"/>
  <c r="F1262" i="23"/>
  <c r="G1261" i="23"/>
  <c r="F1261" i="23"/>
  <c r="G1260" i="23"/>
  <c r="F1260" i="23"/>
  <c r="G1259" i="23"/>
  <c r="F1259" i="23"/>
  <c r="G1258" i="23"/>
  <c r="F1258" i="23"/>
  <c r="G1257" i="23"/>
  <c r="F1257" i="23"/>
  <c r="G1256" i="23"/>
  <c r="F1256" i="23"/>
  <c r="G1255" i="23"/>
  <c r="F1255" i="23"/>
  <c r="G1254" i="23"/>
  <c r="F1254" i="23"/>
  <c r="G1253" i="23"/>
  <c r="F1253" i="23"/>
  <c r="G1252" i="23"/>
  <c r="F1252" i="23"/>
  <c r="G1251" i="23"/>
  <c r="F1251" i="23"/>
  <c r="G1250" i="23"/>
  <c r="F1250" i="23"/>
  <c r="P1248" i="23"/>
  <c r="N1248" i="23"/>
  <c r="I1248" i="23"/>
  <c r="G1247" i="23"/>
  <c r="F1247" i="23"/>
  <c r="G1246" i="23"/>
  <c r="F1246" i="23"/>
  <c r="G1245" i="23"/>
  <c r="F1245" i="23"/>
  <c r="G1244" i="23"/>
  <c r="F1244" i="23"/>
  <c r="G1243" i="23"/>
  <c r="F1243" i="23"/>
  <c r="G1242" i="23"/>
  <c r="F1242" i="23"/>
  <c r="G1241" i="23"/>
  <c r="F1241" i="23"/>
  <c r="G1240" i="23"/>
  <c r="F1240" i="23"/>
  <c r="G1239" i="23"/>
  <c r="F1239" i="23"/>
  <c r="G1238" i="23"/>
  <c r="F1238" i="23"/>
  <c r="G1237" i="23"/>
  <c r="F1237" i="23"/>
  <c r="G1236" i="23"/>
  <c r="F1236" i="23"/>
  <c r="G1235" i="23"/>
  <c r="F1235" i="23"/>
  <c r="G1234" i="23"/>
  <c r="F1234" i="23"/>
  <c r="G1233" i="23"/>
  <c r="F1233" i="23"/>
  <c r="G1232" i="23"/>
  <c r="F1232" i="23"/>
  <c r="G1231" i="23"/>
  <c r="F1231" i="23"/>
  <c r="G1230" i="23"/>
  <c r="F1230" i="23"/>
  <c r="G1229" i="23"/>
  <c r="F1229" i="23"/>
  <c r="V1248" i="23"/>
  <c r="G1228" i="23"/>
  <c r="F1228" i="23"/>
  <c r="P1227" i="23"/>
  <c r="P1249" i="23" s="1"/>
  <c r="N1227" i="23"/>
  <c r="N1249" i="23" s="1"/>
  <c r="I1227" i="23"/>
  <c r="G1226" i="23"/>
  <c r="F1226" i="23"/>
  <c r="G1225" i="23"/>
  <c r="F1225" i="23"/>
  <c r="G1224" i="23"/>
  <c r="F1224" i="23"/>
  <c r="G1223" i="23"/>
  <c r="F1223" i="23"/>
  <c r="G1222" i="23"/>
  <c r="F1222" i="23"/>
  <c r="G1221" i="23"/>
  <c r="F1221" i="23"/>
  <c r="G1220" i="23"/>
  <c r="F1220" i="23"/>
  <c r="G1219" i="23"/>
  <c r="F1219" i="23"/>
  <c r="G1218" i="23"/>
  <c r="F1218" i="23"/>
  <c r="G1217" i="23"/>
  <c r="F1217" i="23"/>
  <c r="G1216" i="23"/>
  <c r="F1216" i="23"/>
  <c r="G1215" i="23"/>
  <c r="F1215" i="23"/>
  <c r="G1214" i="23"/>
  <c r="F1214" i="23"/>
  <c r="G1213" i="23"/>
  <c r="F1213" i="23"/>
  <c r="G1212" i="23"/>
  <c r="F1212" i="23"/>
  <c r="G1211" i="23"/>
  <c r="F1211" i="23"/>
  <c r="G1210" i="23"/>
  <c r="F1210" i="23"/>
  <c r="G1209" i="23"/>
  <c r="F1209" i="23"/>
  <c r="G1208" i="23"/>
  <c r="F1208" i="23"/>
  <c r="G1207" i="23"/>
  <c r="F1207" i="23"/>
  <c r="P1205" i="23"/>
  <c r="N1205" i="23"/>
  <c r="I1205" i="23"/>
  <c r="G1204" i="23"/>
  <c r="F1204" i="23"/>
  <c r="G1203" i="23"/>
  <c r="F1203" i="23"/>
  <c r="G1202" i="23"/>
  <c r="F1202" i="23"/>
  <c r="G1201" i="23"/>
  <c r="F1201" i="23"/>
  <c r="G1200" i="23"/>
  <c r="F1200" i="23"/>
  <c r="G1199" i="23"/>
  <c r="F1199" i="23"/>
  <c r="G1198" i="23"/>
  <c r="F1198" i="23"/>
  <c r="G1197" i="23"/>
  <c r="F1197" i="23"/>
  <c r="G1196" i="23"/>
  <c r="F1196" i="23"/>
  <c r="G1195" i="23"/>
  <c r="F1195" i="23"/>
  <c r="G1194" i="23"/>
  <c r="F1194" i="23"/>
  <c r="G1193" i="23"/>
  <c r="F1193" i="23"/>
  <c r="G1192" i="23"/>
  <c r="F1192" i="23"/>
  <c r="G1191" i="23"/>
  <c r="F1191" i="23"/>
  <c r="G1190" i="23"/>
  <c r="F1190" i="23"/>
  <c r="G1189" i="23"/>
  <c r="F1189" i="23"/>
  <c r="G1188" i="23"/>
  <c r="F1188" i="23"/>
  <c r="G1187" i="23"/>
  <c r="F1187" i="23"/>
  <c r="G1186" i="23"/>
  <c r="F1186" i="23"/>
  <c r="V1205" i="23"/>
  <c r="G1185" i="23"/>
  <c r="F1185" i="23"/>
  <c r="P1184" i="23"/>
  <c r="P1206" i="23" s="1"/>
  <c r="N1184" i="23"/>
  <c r="N1206" i="23" s="1"/>
  <c r="I1184" i="23"/>
  <c r="I1206" i="23" s="1"/>
  <c r="G1183" i="23"/>
  <c r="F1183" i="23"/>
  <c r="G1182" i="23"/>
  <c r="F1182" i="23"/>
  <c r="G1181" i="23"/>
  <c r="F1181" i="23"/>
  <c r="G1180" i="23"/>
  <c r="F1180" i="23"/>
  <c r="G1179" i="23"/>
  <c r="F1179" i="23"/>
  <c r="G1178" i="23"/>
  <c r="F1178" i="23"/>
  <c r="G1177" i="23"/>
  <c r="F1177" i="23"/>
  <c r="G1176" i="23"/>
  <c r="F1176" i="23"/>
  <c r="G1175" i="23"/>
  <c r="F1175" i="23"/>
  <c r="G1174" i="23"/>
  <c r="F1174" i="23"/>
  <c r="G1173" i="23"/>
  <c r="F1173" i="23"/>
  <c r="G1172" i="23"/>
  <c r="F1172" i="23"/>
  <c r="G1171" i="23"/>
  <c r="F1171" i="23"/>
  <c r="G1170" i="23"/>
  <c r="F1170" i="23"/>
  <c r="G1169" i="23"/>
  <c r="F1169" i="23"/>
  <c r="G1168" i="23"/>
  <c r="F1168" i="23"/>
  <c r="G1167" i="23"/>
  <c r="F1167" i="23"/>
  <c r="G1166" i="23"/>
  <c r="F1166" i="23"/>
  <c r="G1165" i="23"/>
  <c r="F1165" i="23"/>
  <c r="G1164" i="23"/>
  <c r="F1164" i="23"/>
  <c r="P1162" i="23"/>
  <c r="N1162" i="23"/>
  <c r="I1162" i="23"/>
  <c r="G1161" i="23"/>
  <c r="F1161" i="23"/>
  <c r="G1160" i="23"/>
  <c r="F1160" i="23"/>
  <c r="G1159" i="23"/>
  <c r="F1159" i="23"/>
  <c r="G1158" i="23"/>
  <c r="F1158" i="23"/>
  <c r="G1157" i="23"/>
  <c r="F1157" i="23"/>
  <c r="G1156" i="23"/>
  <c r="F1156" i="23"/>
  <c r="G1155" i="23"/>
  <c r="F1155" i="23"/>
  <c r="G1154" i="23"/>
  <c r="F1154" i="23"/>
  <c r="G1153" i="23"/>
  <c r="F1153" i="23"/>
  <c r="G1152" i="23"/>
  <c r="F1152" i="23"/>
  <c r="G1151" i="23"/>
  <c r="F1151" i="23"/>
  <c r="G1150" i="23"/>
  <c r="F1150" i="23"/>
  <c r="G1149" i="23"/>
  <c r="F1149" i="23"/>
  <c r="G1148" i="23"/>
  <c r="F1148" i="23"/>
  <c r="G1147" i="23"/>
  <c r="F1147" i="23"/>
  <c r="G1146" i="23"/>
  <c r="F1146" i="23"/>
  <c r="G1145" i="23"/>
  <c r="F1145" i="23"/>
  <c r="G1144" i="23"/>
  <c r="F1144" i="23"/>
  <c r="G1143" i="23"/>
  <c r="F1143" i="23"/>
  <c r="V1162" i="23"/>
  <c r="G1142" i="23"/>
  <c r="F1142" i="23"/>
  <c r="P1141" i="23"/>
  <c r="P1163" i="23" s="1"/>
  <c r="N1141" i="23"/>
  <c r="N1163" i="23" s="1"/>
  <c r="I1141" i="23"/>
  <c r="G1140" i="23"/>
  <c r="F1140" i="23"/>
  <c r="G1139" i="23"/>
  <c r="F1139" i="23"/>
  <c r="G1138" i="23"/>
  <c r="F1138" i="23"/>
  <c r="G1137" i="23"/>
  <c r="F1137" i="23"/>
  <c r="G1136" i="23"/>
  <c r="F1136" i="23"/>
  <c r="G1135" i="23"/>
  <c r="F1135" i="23"/>
  <c r="G1134" i="23"/>
  <c r="F1134" i="23"/>
  <c r="G1133" i="23"/>
  <c r="F1133" i="23"/>
  <c r="G1132" i="23"/>
  <c r="F1132" i="23"/>
  <c r="G1131" i="23"/>
  <c r="F1131" i="23"/>
  <c r="G1130" i="23"/>
  <c r="F1130" i="23"/>
  <c r="G1129" i="23"/>
  <c r="F1129" i="23"/>
  <c r="G1128" i="23"/>
  <c r="F1128" i="23"/>
  <c r="G1127" i="23"/>
  <c r="F1127" i="23"/>
  <c r="G1126" i="23"/>
  <c r="F1126" i="23"/>
  <c r="G1125" i="23"/>
  <c r="F1125" i="23"/>
  <c r="G1124" i="23"/>
  <c r="F1124" i="23"/>
  <c r="G1123" i="23"/>
  <c r="F1123" i="23"/>
  <c r="G1122" i="23"/>
  <c r="F1122" i="23"/>
  <c r="G1121" i="23"/>
  <c r="F1121" i="23"/>
  <c r="P1119" i="23"/>
  <c r="N1119" i="23"/>
  <c r="I1119" i="23"/>
  <c r="G1118" i="23"/>
  <c r="F1118" i="23"/>
  <c r="G1117" i="23"/>
  <c r="F1117" i="23"/>
  <c r="G1116" i="23"/>
  <c r="F1116" i="23"/>
  <c r="G1115" i="23"/>
  <c r="F1115" i="23"/>
  <c r="G1114" i="23"/>
  <c r="F1114" i="23"/>
  <c r="G1113" i="23"/>
  <c r="F1113" i="23"/>
  <c r="G1112" i="23"/>
  <c r="F1112" i="23"/>
  <c r="G1111" i="23"/>
  <c r="F1111" i="23"/>
  <c r="G1110" i="23"/>
  <c r="F1110" i="23"/>
  <c r="G1109" i="23"/>
  <c r="F1109" i="23"/>
  <c r="G1108" i="23"/>
  <c r="F1108" i="23"/>
  <c r="G1107" i="23"/>
  <c r="F1107" i="23"/>
  <c r="G1106" i="23"/>
  <c r="F1106" i="23"/>
  <c r="G1105" i="23"/>
  <c r="F1105" i="23"/>
  <c r="G1104" i="23"/>
  <c r="F1104" i="23"/>
  <c r="G1103" i="23"/>
  <c r="F1103" i="23"/>
  <c r="G1102" i="23"/>
  <c r="F1102" i="23"/>
  <c r="G1101" i="23"/>
  <c r="F1101" i="23"/>
  <c r="G1100" i="23"/>
  <c r="F1100" i="23"/>
  <c r="V1119" i="23"/>
  <c r="G1099" i="23"/>
  <c r="F1099" i="23"/>
  <c r="P1098" i="23"/>
  <c r="P1120" i="23" s="1"/>
  <c r="N1098" i="23"/>
  <c r="N1120" i="23" s="1"/>
  <c r="I1098" i="23"/>
  <c r="I1120" i="23" s="1"/>
  <c r="G1097" i="23"/>
  <c r="F1097" i="23"/>
  <c r="G1096" i="23"/>
  <c r="F1096" i="23"/>
  <c r="G1095" i="23"/>
  <c r="F1095" i="23"/>
  <c r="G1094" i="23"/>
  <c r="F1094" i="23"/>
  <c r="G1093" i="23"/>
  <c r="F1093" i="23"/>
  <c r="G1092" i="23"/>
  <c r="F1092" i="23"/>
  <c r="G1091" i="23"/>
  <c r="F1091" i="23"/>
  <c r="G1090" i="23"/>
  <c r="F1090" i="23"/>
  <c r="G1089" i="23"/>
  <c r="F1089" i="23"/>
  <c r="G1088" i="23"/>
  <c r="F1088" i="23"/>
  <c r="G1087" i="23"/>
  <c r="F1087" i="23"/>
  <c r="G1086" i="23"/>
  <c r="F1086" i="23"/>
  <c r="G1085" i="23"/>
  <c r="F1085" i="23"/>
  <c r="G1084" i="23"/>
  <c r="F1084" i="23"/>
  <c r="G1083" i="23"/>
  <c r="F1083" i="23"/>
  <c r="G1082" i="23"/>
  <c r="F1082" i="23"/>
  <c r="G1081" i="23"/>
  <c r="F1081" i="23"/>
  <c r="G1080" i="23"/>
  <c r="F1080" i="23"/>
  <c r="G1079" i="23"/>
  <c r="F1079" i="23"/>
  <c r="G1078" i="23"/>
  <c r="F1078" i="23"/>
  <c r="P1076" i="23"/>
  <c r="N1076" i="23"/>
  <c r="I1076" i="23"/>
  <c r="G1075" i="23"/>
  <c r="F1075" i="23"/>
  <c r="G1074" i="23"/>
  <c r="F1074" i="23"/>
  <c r="G1073" i="23"/>
  <c r="F1073" i="23"/>
  <c r="G1072" i="23"/>
  <c r="F1072" i="23"/>
  <c r="G1071" i="23"/>
  <c r="F1071" i="23"/>
  <c r="G1070" i="23"/>
  <c r="F1070" i="23"/>
  <c r="G1069" i="23"/>
  <c r="F1069" i="23"/>
  <c r="G1068" i="23"/>
  <c r="F1068" i="23"/>
  <c r="G1067" i="23"/>
  <c r="F1067" i="23"/>
  <c r="G1066" i="23"/>
  <c r="F1066" i="23"/>
  <c r="G1065" i="23"/>
  <c r="F1065" i="23"/>
  <c r="G1064" i="23"/>
  <c r="F1064" i="23"/>
  <c r="G1063" i="23"/>
  <c r="F1063" i="23"/>
  <c r="G1062" i="23"/>
  <c r="F1062" i="23"/>
  <c r="G1061" i="23"/>
  <c r="F1061" i="23"/>
  <c r="G1060" i="23"/>
  <c r="F1060" i="23"/>
  <c r="G1059" i="23"/>
  <c r="F1059" i="23"/>
  <c r="G1058" i="23"/>
  <c r="F1058" i="23"/>
  <c r="G1057" i="23"/>
  <c r="F1057" i="23"/>
  <c r="V1076" i="23"/>
  <c r="G1056" i="23"/>
  <c r="F1056" i="23"/>
  <c r="P1055" i="23"/>
  <c r="P1077" i="23" s="1"/>
  <c r="N1055" i="23"/>
  <c r="N1077" i="23" s="1"/>
  <c r="I1055" i="23"/>
  <c r="I1077" i="23" s="1"/>
  <c r="G1054" i="23"/>
  <c r="F1054" i="23"/>
  <c r="G1053" i="23"/>
  <c r="F1053" i="23"/>
  <c r="G1052" i="23"/>
  <c r="F1052" i="23"/>
  <c r="G1051" i="23"/>
  <c r="F1051" i="23"/>
  <c r="G1050" i="23"/>
  <c r="F1050" i="23"/>
  <c r="G1049" i="23"/>
  <c r="F1049" i="23"/>
  <c r="G1048" i="23"/>
  <c r="F1048" i="23"/>
  <c r="G1047" i="23"/>
  <c r="F1047" i="23"/>
  <c r="G1046" i="23"/>
  <c r="F1046" i="23"/>
  <c r="G1045" i="23"/>
  <c r="F1045" i="23"/>
  <c r="G1044" i="23"/>
  <c r="F1044" i="23"/>
  <c r="G1043" i="23"/>
  <c r="F1043" i="23"/>
  <c r="G1042" i="23"/>
  <c r="F1042" i="23"/>
  <c r="G1041" i="23"/>
  <c r="F1041" i="23"/>
  <c r="G1040" i="23"/>
  <c r="F1040" i="23"/>
  <c r="G1039" i="23"/>
  <c r="F1039" i="23"/>
  <c r="G1038" i="23"/>
  <c r="F1038" i="23"/>
  <c r="G1037" i="23"/>
  <c r="F1037" i="23"/>
  <c r="G1036" i="23"/>
  <c r="F1036" i="23"/>
  <c r="G1035" i="23"/>
  <c r="F1035" i="23"/>
  <c r="P1033" i="23"/>
  <c r="N1033" i="23"/>
  <c r="I1033" i="23"/>
  <c r="G1032" i="23"/>
  <c r="F1032" i="23"/>
  <c r="G1031" i="23"/>
  <c r="F1031" i="23"/>
  <c r="G1030" i="23"/>
  <c r="F1030" i="23"/>
  <c r="G1029" i="23"/>
  <c r="F1029" i="23"/>
  <c r="G1028" i="23"/>
  <c r="F1028" i="23"/>
  <c r="G1027" i="23"/>
  <c r="F1027" i="23"/>
  <c r="G1026" i="23"/>
  <c r="F1026" i="23"/>
  <c r="G1025" i="23"/>
  <c r="F1025" i="23"/>
  <c r="G1024" i="23"/>
  <c r="F1024" i="23"/>
  <c r="G1023" i="23"/>
  <c r="F1023" i="23"/>
  <c r="G1022" i="23"/>
  <c r="F1022" i="23"/>
  <c r="G1021" i="23"/>
  <c r="F1021" i="23"/>
  <c r="G1020" i="23"/>
  <c r="F1020" i="23"/>
  <c r="G1019" i="23"/>
  <c r="F1019" i="23"/>
  <c r="G1018" i="23"/>
  <c r="F1018" i="23"/>
  <c r="G1017" i="23"/>
  <c r="F1017" i="23"/>
  <c r="G1016" i="23"/>
  <c r="F1016" i="23"/>
  <c r="G1015" i="23"/>
  <c r="F1015" i="23"/>
  <c r="G1014" i="23"/>
  <c r="F1014" i="23"/>
  <c r="G1013" i="23"/>
  <c r="F1013" i="23"/>
  <c r="P1012" i="23"/>
  <c r="N1012" i="23"/>
  <c r="I1012" i="23"/>
  <c r="G1011" i="23"/>
  <c r="F1011" i="23"/>
  <c r="G1010" i="23"/>
  <c r="F1010" i="23"/>
  <c r="G1009" i="23"/>
  <c r="F1009" i="23"/>
  <c r="G1008" i="23"/>
  <c r="F1008" i="23"/>
  <c r="G1007" i="23"/>
  <c r="F1007" i="23"/>
  <c r="G1006" i="23"/>
  <c r="F1006" i="23"/>
  <c r="G1005" i="23"/>
  <c r="F1005" i="23"/>
  <c r="G1004" i="23"/>
  <c r="F1004" i="23"/>
  <c r="G1003" i="23"/>
  <c r="F1003" i="23"/>
  <c r="G1002" i="23"/>
  <c r="F1002" i="23"/>
  <c r="G1001" i="23"/>
  <c r="F1001" i="23"/>
  <c r="G1000" i="23"/>
  <c r="F1000" i="23"/>
  <c r="G999" i="23"/>
  <c r="F999" i="23"/>
  <c r="G998" i="23"/>
  <c r="F998" i="23"/>
  <c r="G997" i="23"/>
  <c r="F997" i="23"/>
  <c r="G996" i="23"/>
  <c r="F996" i="23"/>
  <c r="G995" i="23"/>
  <c r="F995" i="23"/>
  <c r="G994" i="23"/>
  <c r="F994" i="23"/>
  <c r="G993" i="23"/>
  <c r="F993" i="23"/>
  <c r="G992" i="23"/>
  <c r="F992" i="23"/>
  <c r="P990" i="23"/>
  <c r="N990" i="23"/>
  <c r="I990" i="23"/>
  <c r="G989" i="23"/>
  <c r="F989" i="23"/>
  <c r="G988" i="23"/>
  <c r="F988" i="23"/>
  <c r="G987" i="23"/>
  <c r="F987" i="23"/>
  <c r="G986" i="23"/>
  <c r="F986" i="23"/>
  <c r="G985" i="23"/>
  <c r="F985" i="23"/>
  <c r="G984" i="23"/>
  <c r="F984" i="23"/>
  <c r="G983" i="23"/>
  <c r="F983" i="23"/>
  <c r="G982" i="23"/>
  <c r="F982" i="23"/>
  <c r="G981" i="23"/>
  <c r="F981" i="23"/>
  <c r="G980" i="23"/>
  <c r="F980" i="23"/>
  <c r="G979" i="23"/>
  <c r="F979" i="23"/>
  <c r="G978" i="23"/>
  <c r="F978" i="23"/>
  <c r="G977" i="23"/>
  <c r="F977" i="23"/>
  <c r="G976" i="23"/>
  <c r="F976" i="23"/>
  <c r="G975" i="23"/>
  <c r="F975" i="23"/>
  <c r="G974" i="23"/>
  <c r="F974" i="23"/>
  <c r="G973" i="23"/>
  <c r="F973" i="23"/>
  <c r="G972" i="23"/>
  <c r="F972" i="23"/>
  <c r="G971" i="23"/>
  <c r="F971" i="23"/>
  <c r="G970" i="23"/>
  <c r="F970" i="23"/>
  <c r="P969" i="23"/>
  <c r="P991" i="23" s="1"/>
  <c r="N969" i="23"/>
  <c r="I969" i="23"/>
  <c r="G968" i="23"/>
  <c r="F968" i="23"/>
  <c r="G967" i="23"/>
  <c r="F967" i="23"/>
  <c r="G966" i="23"/>
  <c r="F966" i="23"/>
  <c r="G965" i="23"/>
  <c r="F965" i="23"/>
  <c r="G964" i="23"/>
  <c r="F964" i="23"/>
  <c r="G963" i="23"/>
  <c r="F963" i="23"/>
  <c r="G962" i="23"/>
  <c r="F962" i="23"/>
  <c r="G961" i="23"/>
  <c r="F961" i="23"/>
  <c r="G960" i="23"/>
  <c r="F960" i="23"/>
  <c r="G959" i="23"/>
  <c r="F959" i="23"/>
  <c r="G958" i="23"/>
  <c r="F958" i="23"/>
  <c r="G957" i="23"/>
  <c r="F957" i="23"/>
  <c r="G956" i="23"/>
  <c r="F956" i="23"/>
  <c r="G955" i="23"/>
  <c r="F955" i="23"/>
  <c r="G954" i="23"/>
  <c r="F954" i="23"/>
  <c r="G953" i="23"/>
  <c r="F953" i="23"/>
  <c r="G952" i="23"/>
  <c r="F952" i="23"/>
  <c r="G951" i="23"/>
  <c r="F951" i="23"/>
  <c r="G950" i="23"/>
  <c r="F950" i="23"/>
  <c r="G949" i="23"/>
  <c r="F949" i="23"/>
  <c r="P947" i="23"/>
  <c r="N947" i="23"/>
  <c r="I947" i="23"/>
  <c r="G946" i="23"/>
  <c r="F946" i="23"/>
  <c r="G945" i="23"/>
  <c r="F945" i="23"/>
  <c r="G944" i="23"/>
  <c r="F944" i="23"/>
  <c r="G943" i="23"/>
  <c r="F943" i="23"/>
  <c r="G942" i="23"/>
  <c r="F942" i="23"/>
  <c r="G941" i="23"/>
  <c r="F941" i="23"/>
  <c r="G940" i="23"/>
  <c r="F940" i="23"/>
  <c r="G939" i="23"/>
  <c r="F939" i="23"/>
  <c r="G938" i="23"/>
  <c r="F938" i="23"/>
  <c r="G937" i="23"/>
  <c r="F937" i="23"/>
  <c r="G936" i="23"/>
  <c r="F936" i="23"/>
  <c r="G935" i="23"/>
  <c r="F935" i="23"/>
  <c r="G934" i="23"/>
  <c r="F934" i="23"/>
  <c r="G933" i="23"/>
  <c r="F933" i="23"/>
  <c r="G932" i="23"/>
  <c r="F932" i="23"/>
  <c r="G931" i="23"/>
  <c r="F931" i="23"/>
  <c r="G930" i="23"/>
  <c r="F930" i="23"/>
  <c r="G929" i="23"/>
  <c r="F929" i="23"/>
  <c r="G928" i="23"/>
  <c r="F928" i="23"/>
  <c r="V947" i="23"/>
  <c r="G927" i="23"/>
  <c r="F927" i="23"/>
  <c r="P926" i="23"/>
  <c r="P948" i="23" s="1"/>
  <c r="N926" i="23"/>
  <c r="I926" i="23"/>
  <c r="G925" i="23"/>
  <c r="F925" i="23"/>
  <c r="G924" i="23"/>
  <c r="F924" i="23"/>
  <c r="G923" i="23"/>
  <c r="F923" i="23"/>
  <c r="G922" i="23"/>
  <c r="F922" i="23"/>
  <c r="G921" i="23"/>
  <c r="F921" i="23"/>
  <c r="G920" i="23"/>
  <c r="F920" i="23"/>
  <c r="G919" i="23"/>
  <c r="F919" i="23"/>
  <c r="G918" i="23"/>
  <c r="F918" i="23"/>
  <c r="G917" i="23"/>
  <c r="F917" i="23"/>
  <c r="G916" i="23"/>
  <c r="F916" i="23"/>
  <c r="G915" i="23"/>
  <c r="F915" i="23"/>
  <c r="G914" i="23"/>
  <c r="F914" i="23"/>
  <c r="G913" i="23"/>
  <c r="F913" i="23"/>
  <c r="G912" i="23"/>
  <c r="F912" i="23"/>
  <c r="G911" i="23"/>
  <c r="F911" i="23"/>
  <c r="G910" i="23"/>
  <c r="F910" i="23"/>
  <c r="G909" i="23"/>
  <c r="F909" i="23"/>
  <c r="G908" i="23"/>
  <c r="F908" i="23"/>
  <c r="G907" i="23"/>
  <c r="F907" i="23"/>
  <c r="G906" i="23"/>
  <c r="F906" i="23"/>
  <c r="P904" i="23"/>
  <c r="N904" i="23"/>
  <c r="I904" i="23"/>
  <c r="G903" i="23"/>
  <c r="F903" i="23"/>
  <c r="G902" i="23"/>
  <c r="F902" i="23"/>
  <c r="G901" i="23"/>
  <c r="F901" i="23"/>
  <c r="G900" i="23"/>
  <c r="F900" i="23"/>
  <c r="G899" i="23"/>
  <c r="F899" i="23"/>
  <c r="G898" i="23"/>
  <c r="F898" i="23"/>
  <c r="G897" i="23"/>
  <c r="F897" i="23"/>
  <c r="G896" i="23"/>
  <c r="F896" i="23"/>
  <c r="G895" i="23"/>
  <c r="F895" i="23"/>
  <c r="G894" i="23"/>
  <c r="F894" i="23"/>
  <c r="G893" i="23"/>
  <c r="F893" i="23"/>
  <c r="G892" i="23"/>
  <c r="F892" i="23"/>
  <c r="G891" i="23"/>
  <c r="F891" i="23"/>
  <c r="G890" i="23"/>
  <c r="F890" i="23"/>
  <c r="G889" i="23"/>
  <c r="F889" i="23"/>
  <c r="G888" i="23"/>
  <c r="F888" i="23"/>
  <c r="G887" i="23"/>
  <c r="F887" i="23"/>
  <c r="G886" i="23"/>
  <c r="F886" i="23"/>
  <c r="G885" i="23"/>
  <c r="F885" i="23"/>
  <c r="V904" i="23"/>
  <c r="G884" i="23"/>
  <c r="F884" i="23"/>
  <c r="P883" i="23"/>
  <c r="N883" i="23"/>
  <c r="N905" i="23" s="1"/>
  <c r="I883" i="23"/>
  <c r="G882" i="23"/>
  <c r="F882" i="23"/>
  <c r="G881" i="23"/>
  <c r="F881" i="23"/>
  <c r="G880" i="23"/>
  <c r="F880" i="23"/>
  <c r="G879" i="23"/>
  <c r="F879" i="23"/>
  <c r="G878" i="23"/>
  <c r="F878" i="23"/>
  <c r="G877" i="23"/>
  <c r="F877" i="23"/>
  <c r="G876" i="23"/>
  <c r="F876" i="23"/>
  <c r="G875" i="23"/>
  <c r="F875" i="23"/>
  <c r="G874" i="23"/>
  <c r="F874" i="23"/>
  <c r="G873" i="23"/>
  <c r="F873" i="23"/>
  <c r="G872" i="23"/>
  <c r="F872" i="23"/>
  <c r="G871" i="23"/>
  <c r="F871" i="23"/>
  <c r="G870" i="23"/>
  <c r="F870" i="23"/>
  <c r="G869" i="23"/>
  <c r="F869" i="23"/>
  <c r="G868" i="23"/>
  <c r="F868" i="23"/>
  <c r="G867" i="23"/>
  <c r="F867" i="23"/>
  <c r="G866" i="23"/>
  <c r="F866" i="23"/>
  <c r="G865" i="23"/>
  <c r="F865" i="23"/>
  <c r="G864" i="23"/>
  <c r="F864" i="23"/>
  <c r="G863" i="23"/>
  <c r="F863" i="23"/>
  <c r="P861" i="23"/>
  <c r="N861" i="23"/>
  <c r="I861" i="23"/>
  <c r="G860" i="23"/>
  <c r="F860" i="23"/>
  <c r="G859" i="23"/>
  <c r="F859" i="23"/>
  <c r="G858" i="23"/>
  <c r="F858" i="23"/>
  <c r="G857" i="23"/>
  <c r="F857" i="23"/>
  <c r="G856" i="23"/>
  <c r="F856" i="23"/>
  <c r="G855" i="23"/>
  <c r="F855" i="23"/>
  <c r="G854" i="23"/>
  <c r="F854" i="23"/>
  <c r="G853" i="23"/>
  <c r="F853" i="23"/>
  <c r="G852" i="23"/>
  <c r="F852" i="23"/>
  <c r="G851" i="23"/>
  <c r="F851" i="23"/>
  <c r="G850" i="23"/>
  <c r="F850" i="23"/>
  <c r="G849" i="23"/>
  <c r="F849" i="23"/>
  <c r="G848" i="23"/>
  <c r="F848" i="23"/>
  <c r="G847" i="23"/>
  <c r="F847" i="23"/>
  <c r="G846" i="23"/>
  <c r="F846" i="23"/>
  <c r="G845" i="23"/>
  <c r="F845" i="23"/>
  <c r="G844" i="23"/>
  <c r="F844" i="23"/>
  <c r="G843" i="23"/>
  <c r="F843" i="23"/>
  <c r="G842" i="23"/>
  <c r="F842" i="23"/>
  <c r="G841" i="23"/>
  <c r="F841" i="23"/>
  <c r="P840" i="23"/>
  <c r="N840" i="23"/>
  <c r="I840" i="23"/>
  <c r="G839" i="23"/>
  <c r="F839" i="23"/>
  <c r="G838" i="23"/>
  <c r="F838" i="23"/>
  <c r="G837" i="23"/>
  <c r="F837" i="23"/>
  <c r="G836" i="23"/>
  <c r="F836" i="23"/>
  <c r="G835" i="23"/>
  <c r="F835" i="23"/>
  <c r="G834" i="23"/>
  <c r="F834" i="23"/>
  <c r="G833" i="23"/>
  <c r="F833" i="23"/>
  <c r="G832" i="23"/>
  <c r="F832" i="23"/>
  <c r="G831" i="23"/>
  <c r="F831" i="23"/>
  <c r="G830" i="23"/>
  <c r="F830" i="23"/>
  <c r="G829" i="23"/>
  <c r="F829" i="23"/>
  <c r="G828" i="23"/>
  <c r="F828" i="23"/>
  <c r="G827" i="23"/>
  <c r="F827" i="23"/>
  <c r="G826" i="23"/>
  <c r="F826" i="23"/>
  <c r="G825" i="23"/>
  <c r="F825" i="23"/>
  <c r="G824" i="23"/>
  <c r="F824" i="23"/>
  <c r="G823" i="23"/>
  <c r="F823" i="23"/>
  <c r="G822" i="23"/>
  <c r="F822" i="23"/>
  <c r="G821" i="23"/>
  <c r="F821" i="23"/>
  <c r="G820" i="23"/>
  <c r="F820" i="23"/>
  <c r="P818" i="23"/>
  <c r="N818" i="23"/>
  <c r="I818" i="23"/>
  <c r="G817" i="23"/>
  <c r="F817" i="23"/>
  <c r="G816" i="23"/>
  <c r="F816" i="23"/>
  <c r="G815" i="23"/>
  <c r="F815" i="23"/>
  <c r="G814" i="23"/>
  <c r="F814" i="23"/>
  <c r="G813" i="23"/>
  <c r="F813" i="23"/>
  <c r="G812" i="23"/>
  <c r="F812" i="23"/>
  <c r="G811" i="23"/>
  <c r="F811" i="23"/>
  <c r="G810" i="23"/>
  <c r="F810" i="23"/>
  <c r="G809" i="23"/>
  <c r="F809" i="23"/>
  <c r="G808" i="23"/>
  <c r="F808" i="23"/>
  <c r="G807" i="23"/>
  <c r="F807" i="23"/>
  <c r="G806" i="23"/>
  <c r="F806" i="23"/>
  <c r="G805" i="23"/>
  <c r="F805" i="23"/>
  <c r="G804" i="23"/>
  <c r="F804" i="23"/>
  <c r="G803" i="23"/>
  <c r="F803" i="23"/>
  <c r="G802" i="23"/>
  <c r="F802" i="23"/>
  <c r="G801" i="23"/>
  <c r="F801" i="23"/>
  <c r="G800" i="23"/>
  <c r="F800" i="23"/>
  <c r="G799" i="23"/>
  <c r="F799" i="23"/>
  <c r="V818" i="23"/>
  <c r="G798" i="23"/>
  <c r="F798" i="23"/>
  <c r="P797" i="23"/>
  <c r="N797" i="23"/>
  <c r="N819" i="23" s="1"/>
  <c r="I797" i="23"/>
  <c r="I819" i="23" s="1"/>
  <c r="G796" i="23"/>
  <c r="F796" i="23"/>
  <c r="G795" i="23"/>
  <c r="F795" i="23"/>
  <c r="G794" i="23"/>
  <c r="F794" i="23"/>
  <c r="G793" i="23"/>
  <c r="F793" i="23"/>
  <c r="G792" i="23"/>
  <c r="F792" i="23"/>
  <c r="G791" i="23"/>
  <c r="F791" i="23"/>
  <c r="G790" i="23"/>
  <c r="F790" i="23"/>
  <c r="G789" i="23"/>
  <c r="F789" i="23"/>
  <c r="G788" i="23"/>
  <c r="F788" i="23"/>
  <c r="G787" i="23"/>
  <c r="F787" i="23"/>
  <c r="G786" i="23"/>
  <c r="F786" i="23"/>
  <c r="G785" i="23"/>
  <c r="F785" i="23"/>
  <c r="G784" i="23"/>
  <c r="F784" i="23"/>
  <c r="G783" i="23"/>
  <c r="F783" i="23"/>
  <c r="G782" i="23"/>
  <c r="F782" i="23"/>
  <c r="G781" i="23"/>
  <c r="F781" i="23"/>
  <c r="G780" i="23"/>
  <c r="F780" i="23"/>
  <c r="G779" i="23"/>
  <c r="F779" i="23"/>
  <c r="G778" i="23"/>
  <c r="F778" i="23"/>
  <c r="G777" i="23"/>
  <c r="F777" i="23"/>
  <c r="P775" i="23"/>
  <c r="N775" i="23"/>
  <c r="I775" i="23"/>
  <c r="G774" i="23"/>
  <c r="F774" i="23"/>
  <c r="G773" i="23"/>
  <c r="F773" i="23"/>
  <c r="G772" i="23"/>
  <c r="F772" i="23"/>
  <c r="G771" i="23"/>
  <c r="F771" i="23"/>
  <c r="G770" i="23"/>
  <c r="F770" i="23"/>
  <c r="G769" i="23"/>
  <c r="F769" i="23"/>
  <c r="G768" i="23"/>
  <c r="F768" i="23"/>
  <c r="G767" i="23"/>
  <c r="F767" i="23"/>
  <c r="G766" i="23"/>
  <c r="F766" i="23"/>
  <c r="G765" i="23"/>
  <c r="F765" i="23"/>
  <c r="G764" i="23"/>
  <c r="F764" i="23"/>
  <c r="G763" i="23"/>
  <c r="F763" i="23"/>
  <c r="G762" i="23"/>
  <c r="F762" i="23"/>
  <c r="G761" i="23"/>
  <c r="F761" i="23"/>
  <c r="G760" i="23"/>
  <c r="F760" i="23"/>
  <c r="G759" i="23"/>
  <c r="F759" i="23"/>
  <c r="G758" i="23"/>
  <c r="F758" i="23"/>
  <c r="G757" i="23"/>
  <c r="F757" i="23"/>
  <c r="G756" i="23"/>
  <c r="F756" i="23"/>
  <c r="G755" i="23"/>
  <c r="F755" i="23"/>
  <c r="P754" i="23"/>
  <c r="P776" i="23" s="1"/>
  <c r="N754" i="23"/>
  <c r="I754" i="23"/>
  <c r="I776" i="23" s="1"/>
  <c r="G753" i="23"/>
  <c r="F753" i="23"/>
  <c r="G752" i="23"/>
  <c r="F752" i="23"/>
  <c r="G751" i="23"/>
  <c r="F751" i="23"/>
  <c r="G750" i="23"/>
  <c r="F750" i="23"/>
  <c r="G749" i="23"/>
  <c r="F749" i="23"/>
  <c r="G748" i="23"/>
  <c r="F748" i="23"/>
  <c r="G747" i="23"/>
  <c r="F747" i="23"/>
  <c r="G746" i="23"/>
  <c r="F746" i="23"/>
  <c r="G745" i="23"/>
  <c r="F745" i="23"/>
  <c r="G744" i="23"/>
  <c r="F744" i="23"/>
  <c r="G743" i="23"/>
  <c r="F743" i="23"/>
  <c r="G742" i="23"/>
  <c r="F742" i="23"/>
  <c r="G741" i="23"/>
  <c r="F741" i="23"/>
  <c r="G740" i="23"/>
  <c r="F740" i="23"/>
  <c r="G739" i="23"/>
  <c r="F739" i="23"/>
  <c r="G738" i="23"/>
  <c r="F738" i="23"/>
  <c r="G737" i="23"/>
  <c r="F737" i="23"/>
  <c r="G736" i="23"/>
  <c r="F736" i="23"/>
  <c r="G735" i="23"/>
  <c r="F735" i="23"/>
  <c r="V754" i="23"/>
  <c r="G734" i="23"/>
  <c r="F734" i="23"/>
  <c r="P732" i="23"/>
  <c r="N732" i="23"/>
  <c r="I732" i="23"/>
  <c r="G731" i="23"/>
  <c r="F731" i="23"/>
  <c r="G730" i="23"/>
  <c r="F730" i="23"/>
  <c r="G729" i="23"/>
  <c r="F729" i="23"/>
  <c r="G728" i="23"/>
  <c r="F728" i="23"/>
  <c r="G727" i="23"/>
  <c r="F727" i="23"/>
  <c r="G726" i="23"/>
  <c r="F726" i="23"/>
  <c r="G725" i="23"/>
  <c r="F725" i="23"/>
  <c r="G724" i="23"/>
  <c r="F724" i="23"/>
  <c r="G723" i="23"/>
  <c r="F723" i="23"/>
  <c r="G722" i="23"/>
  <c r="F722" i="23"/>
  <c r="G721" i="23"/>
  <c r="F721" i="23"/>
  <c r="G720" i="23"/>
  <c r="F720" i="23"/>
  <c r="G719" i="23"/>
  <c r="F719" i="23"/>
  <c r="G718" i="23"/>
  <c r="F718" i="23"/>
  <c r="G717" i="23"/>
  <c r="F717" i="23"/>
  <c r="G716" i="23"/>
  <c r="F716" i="23"/>
  <c r="G715" i="23"/>
  <c r="F715" i="23"/>
  <c r="G714" i="23"/>
  <c r="F714" i="23"/>
  <c r="G713" i="23"/>
  <c r="F713" i="23"/>
  <c r="V732" i="23"/>
  <c r="G712" i="23"/>
  <c r="F712" i="23"/>
  <c r="P711" i="23"/>
  <c r="N711" i="23"/>
  <c r="I711" i="23"/>
  <c r="G710" i="23"/>
  <c r="F710" i="23"/>
  <c r="G709" i="23"/>
  <c r="F709" i="23"/>
  <c r="G708" i="23"/>
  <c r="F708" i="23"/>
  <c r="G707" i="23"/>
  <c r="F707" i="23"/>
  <c r="G706" i="23"/>
  <c r="F706" i="23"/>
  <c r="G705" i="23"/>
  <c r="F705" i="23"/>
  <c r="G704" i="23"/>
  <c r="F704" i="23"/>
  <c r="G703" i="23"/>
  <c r="F703" i="23"/>
  <c r="G702" i="23"/>
  <c r="F702" i="23"/>
  <c r="G701" i="23"/>
  <c r="F701" i="23"/>
  <c r="G700" i="23"/>
  <c r="F700" i="23"/>
  <c r="G699" i="23"/>
  <c r="F699" i="23"/>
  <c r="G698" i="23"/>
  <c r="F698" i="23"/>
  <c r="G697" i="23"/>
  <c r="F697" i="23"/>
  <c r="G696" i="23"/>
  <c r="F696" i="23"/>
  <c r="G695" i="23"/>
  <c r="F695" i="23"/>
  <c r="G694" i="23"/>
  <c r="F694" i="23"/>
  <c r="G693" i="23"/>
  <c r="F693" i="23"/>
  <c r="G692" i="23"/>
  <c r="F692" i="23"/>
  <c r="V711" i="23"/>
  <c r="G691" i="23"/>
  <c r="F691" i="23"/>
  <c r="P689" i="23"/>
  <c r="N689" i="23"/>
  <c r="I689" i="23"/>
  <c r="G688" i="23"/>
  <c r="F688" i="23"/>
  <c r="G687" i="23"/>
  <c r="F687" i="23"/>
  <c r="G686" i="23"/>
  <c r="F686" i="23"/>
  <c r="G685" i="23"/>
  <c r="F685" i="23"/>
  <c r="G684" i="23"/>
  <c r="F684" i="23"/>
  <c r="G683" i="23"/>
  <c r="F683" i="23"/>
  <c r="G682" i="23"/>
  <c r="F682" i="23"/>
  <c r="G681" i="23"/>
  <c r="F681" i="23"/>
  <c r="G680" i="23"/>
  <c r="F680" i="23"/>
  <c r="G679" i="23"/>
  <c r="F679" i="23"/>
  <c r="G678" i="23"/>
  <c r="F678" i="23"/>
  <c r="G677" i="23"/>
  <c r="F677" i="23"/>
  <c r="G676" i="23"/>
  <c r="F676" i="23"/>
  <c r="G675" i="23"/>
  <c r="F675" i="23"/>
  <c r="G674" i="23"/>
  <c r="F674" i="23"/>
  <c r="G673" i="23"/>
  <c r="F673" i="23"/>
  <c r="G672" i="23"/>
  <c r="F672" i="23"/>
  <c r="G671" i="23"/>
  <c r="F671" i="23"/>
  <c r="G670" i="23"/>
  <c r="F670" i="23"/>
  <c r="G669" i="23"/>
  <c r="F669" i="23"/>
  <c r="P668" i="23"/>
  <c r="N668" i="23"/>
  <c r="I668" i="23"/>
  <c r="G667" i="23"/>
  <c r="F667" i="23"/>
  <c r="G666" i="23"/>
  <c r="F666" i="23"/>
  <c r="G665" i="23"/>
  <c r="F665" i="23"/>
  <c r="G664" i="23"/>
  <c r="F664" i="23"/>
  <c r="G663" i="23"/>
  <c r="F663" i="23"/>
  <c r="G662" i="23"/>
  <c r="F662" i="23"/>
  <c r="G661" i="23"/>
  <c r="F661" i="23"/>
  <c r="G660" i="23"/>
  <c r="F660" i="23"/>
  <c r="G659" i="23"/>
  <c r="F659" i="23"/>
  <c r="G658" i="23"/>
  <c r="F658" i="23"/>
  <c r="G657" i="23"/>
  <c r="F657" i="23"/>
  <c r="G656" i="23"/>
  <c r="F656" i="23"/>
  <c r="G655" i="23"/>
  <c r="F655" i="23"/>
  <c r="G654" i="23"/>
  <c r="F654" i="23"/>
  <c r="G653" i="23"/>
  <c r="F653" i="23"/>
  <c r="G652" i="23"/>
  <c r="F652" i="23"/>
  <c r="G651" i="23"/>
  <c r="F651" i="23"/>
  <c r="G650" i="23"/>
  <c r="F650" i="23"/>
  <c r="G649" i="23"/>
  <c r="F649" i="23"/>
  <c r="G648" i="23"/>
  <c r="F648" i="23"/>
  <c r="P646" i="23"/>
  <c r="N646" i="23"/>
  <c r="I646" i="23"/>
  <c r="G645" i="23"/>
  <c r="F645" i="23"/>
  <c r="G644" i="23"/>
  <c r="F644" i="23"/>
  <c r="G643" i="23"/>
  <c r="F643" i="23"/>
  <c r="G642" i="23"/>
  <c r="F642" i="23"/>
  <c r="G641" i="23"/>
  <c r="F641" i="23"/>
  <c r="G640" i="23"/>
  <c r="F640" i="23"/>
  <c r="G639" i="23"/>
  <c r="F639" i="23"/>
  <c r="G638" i="23"/>
  <c r="F638" i="23"/>
  <c r="G637" i="23"/>
  <c r="F637" i="23"/>
  <c r="G636" i="23"/>
  <c r="F636" i="23"/>
  <c r="G635" i="23"/>
  <c r="F635" i="23"/>
  <c r="G634" i="23"/>
  <c r="F634" i="23"/>
  <c r="G633" i="23"/>
  <c r="F633" i="23"/>
  <c r="G632" i="23"/>
  <c r="F632" i="23"/>
  <c r="G631" i="23"/>
  <c r="F631" i="23"/>
  <c r="G630" i="23"/>
  <c r="F630" i="23"/>
  <c r="G629" i="23"/>
  <c r="F629" i="23"/>
  <c r="G628" i="23"/>
  <c r="F628" i="23"/>
  <c r="G627" i="23"/>
  <c r="F627" i="23"/>
  <c r="G626" i="23"/>
  <c r="F626" i="23"/>
  <c r="P625" i="23"/>
  <c r="N625" i="23"/>
  <c r="N647" i="23" s="1"/>
  <c r="I625" i="23"/>
  <c r="I647" i="23" s="1"/>
  <c r="G624" i="23"/>
  <c r="F624" i="23"/>
  <c r="G623" i="23"/>
  <c r="F623" i="23"/>
  <c r="G622" i="23"/>
  <c r="F622" i="23"/>
  <c r="G621" i="23"/>
  <c r="F621" i="23"/>
  <c r="G620" i="23"/>
  <c r="F620" i="23"/>
  <c r="G619" i="23"/>
  <c r="F619" i="23"/>
  <c r="G618" i="23"/>
  <c r="F618" i="23"/>
  <c r="G617" i="23"/>
  <c r="F617" i="23"/>
  <c r="G616" i="23"/>
  <c r="F616" i="23"/>
  <c r="G615" i="23"/>
  <c r="F615" i="23"/>
  <c r="G614" i="23"/>
  <c r="F614" i="23"/>
  <c r="G613" i="23"/>
  <c r="F613" i="23"/>
  <c r="G612" i="23"/>
  <c r="F612" i="23"/>
  <c r="G611" i="23"/>
  <c r="F611" i="23"/>
  <c r="G610" i="23"/>
  <c r="F610" i="23"/>
  <c r="G609" i="23"/>
  <c r="F609" i="23"/>
  <c r="G608" i="23"/>
  <c r="F608" i="23"/>
  <c r="G607" i="23"/>
  <c r="F607" i="23"/>
  <c r="G606" i="23"/>
  <c r="F606" i="23"/>
  <c r="V625" i="23"/>
  <c r="G605" i="23"/>
  <c r="F605" i="23"/>
  <c r="P603" i="23"/>
  <c r="N603" i="23"/>
  <c r="I603" i="23"/>
  <c r="G602" i="23"/>
  <c r="F602" i="23"/>
  <c r="G601" i="23"/>
  <c r="F601" i="23"/>
  <c r="G600" i="23"/>
  <c r="F600" i="23"/>
  <c r="G599" i="23"/>
  <c r="F599" i="23"/>
  <c r="G598" i="23"/>
  <c r="F598" i="23"/>
  <c r="G597" i="23"/>
  <c r="F597" i="23"/>
  <c r="G596" i="23"/>
  <c r="F596" i="23"/>
  <c r="G595" i="23"/>
  <c r="F595" i="23"/>
  <c r="G594" i="23"/>
  <c r="F594" i="23"/>
  <c r="G593" i="23"/>
  <c r="F593" i="23"/>
  <c r="G592" i="23"/>
  <c r="F592" i="23"/>
  <c r="G591" i="23"/>
  <c r="F591" i="23"/>
  <c r="G590" i="23"/>
  <c r="F590" i="23"/>
  <c r="G589" i="23"/>
  <c r="F589" i="23"/>
  <c r="G588" i="23"/>
  <c r="F588" i="23"/>
  <c r="G587" i="23"/>
  <c r="F587" i="23"/>
  <c r="G586" i="23"/>
  <c r="F586" i="23"/>
  <c r="G585" i="23"/>
  <c r="F585" i="23"/>
  <c r="G584" i="23"/>
  <c r="F584" i="23"/>
  <c r="G583" i="23"/>
  <c r="F583" i="23"/>
  <c r="P582" i="23"/>
  <c r="N582" i="23"/>
  <c r="I582" i="23"/>
  <c r="I604" i="23" s="1"/>
  <c r="G581" i="23"/>
  <c r="F581" i="23"/>
  <c r="G580" i="23"/>
  <c r="F580" i="23"/>
  <c r="G579" i="23"/>
  <c r="F579" i="23"/>
  <c r="G578" i="23"/>
  <c r="F578" i="23"/>
  <c r="G577" i="23"/>
  <c r="F577" i="23"/>
  <c r="G576" i="23"/>
  <c r="F576" i="23"/>
  <c r="G575" i="23"/>
  <c r="F575" i="23"/>
  <c r="G574" i="23"/>
  <c r="F574" i="23"/>
  <c r="G573" i="23"/>
  <c r="F573" i="23"/>
  <c r="G572" i="23"/>
  <c r="F572" i="23"/>
  <c r="G571" i="23"/>
  <c r="F571" i="23"/>
  <c r="G570" i="23"/>
  <c r="F570" i="23"/>
  <c r="G569" i="23"/>
  <c r="F569" i="23"/>
  <c r="G568" i="23"/>
  <c r="F568" i="23"/>
  <c r="G567" i="23"/>
  <c r="F567" i="23"/>
  <c r="G566" i="23"/>
  <c r="F566" i="23"/>
  <c r="G565" i="23"/>
  <c r="F565" i="23"/>
  <c r="G564" i="23"/>
  <c r="F564" i="23"/>
  <c r="G563" i="23"/>
  <c r="F563" i="23"/>
  <c r="G562" i="23"/>
  <c r="F562" i="23"/>
  <c r="P560" i="23"/>
  <c r="N560" i="23"/>
  <c r="I560" i="23"/>
  <c r="G559" i="23"/>
  <c r="F559" i="23"/>
  <c r="G558" i="23"/>
  <c r="F558" i="23"/>
  <c r="G557" i="23"/>
  <c r="F557" i="23"/>
  <c r="G556" i="23"/>
  <c r="F556" i="23"/>
  <c r="G555" i="23"/>
  <c r="F555" i="23"/>
  <c r="G554" i="23"/>
  <c r="F554" i="23"/>
  <c r="G553" i="23"/>
  <c r="F553" i="23"/>
  <c r="G552" i="23"/>
  <c r="F552" i="23"/>
  <c r="G551" i="23"/>
  <c r="F551" i="23"/>
  <c r="G550" i="23"/>
  <c r="F550" i="23"/>
  <c r="G549" i="23"/>
  <c r="F549" i="23"/>
  <c r="G548" i="23"/>
  <c r="F548" i="23"/>
  <c r="G547" i="23"/>
  <c r="F547" i="23"/>
  <c r="G546" i="23"/>
  <c r="F546" i="23"/>
  <c r="G545" i="23"/>
  <c r="F545" i="23"/>
  <c r="G544" i="23"/>
  <c r="F544" i="23"/>
  <c r="G543" i="23"/>
  <c r="F543" i="23"/>
  <c r="G542" i="23"/>
  <c r="F542" i="23"/>
  <c r="G541" i="23"/>
  <c r="F541" i="23"/>
  <c r="V560" i="23"/>
  <c r="G540" i="23"/>
  <c r="F540" i="23"/>
  <c r="P539" i="23"/>
  <c r="N539" i="23"/>
  <c r="I539" i="23"/>
  <c r="G538" i="23"/>
  <c r="F538" i="23"/>
  <c r="G537" i="23"/>
  <c r="F537" i="23"/>
  <c r="G536" i="23"/>
  <c r="F536" i="23"/>
  <c r="G535" i="23"/>
  <c r="F535" i="23"/>
  <c r="G534" i="23"/>
  <c r="F534" i="23"/>
  <c r="G533" i="23"/>
  <c r="F533" i="23"/>
  <c r="G532" i="23"/>
  <c r="F532" i="23"/>
  <c r="G531" i="23"/>
  <c r="F531" i="23"/>
  <c r="G530" i="23"/>
  <c r="F530" i="23"/>
  <c r="G529" i="23"/>
  <c r="F529" i="23"/>
  <c r="G528" i="23"/>
  <c r="F528" i="23"/>
  <c r="G527" i="23"/>
  <c r="F527" i="23"/>
  <c r="G526" i="23"/>
  <c r="F526" i="23"/>
  <c r="G525" i="23"/>
  <c r="F525" i="23"/>
  <c r="G524" i="23"/>
  <c r="F524" i="23"/>
  <c r="G523" i="23"/>
  <c r="F523" i="23"/>
  <c r="G522" i="23"/>
  <c r="F522" i="23"/>
  <c r="G521" i="23"/>
  <c r="F521" i="23"/>
  <c r="G520" i="23"/>
  <c r="F520" i="23"/>
  <c r="G519" i="23"/>
  <c r="F519" i="23"/>
  <c r="P517" i="23"/>
  <c r="N517" i="23"/>
  <c r="I517" i="23"/>
  <c r="G516" i="23"/>
  <c r="F516" i="23"/>
  <c r="G515" i="23"/>
  <c r="F515" i="23"/>
  <c r="G514" i="23"/>
  <c r="F514" i="23"/>
  <c r="G513" i="23"/>
  <c r="F513" i="23"/>
  <c r="G512" i="23"/>
  <c r="F512" i="23"/>
  <c r="G511" i="23"/>
  <c r="F511" i="23"/>
  <c r="G510" i="23"/>
  <c r="F510" i="23"/>
  <c r="G509" i="23"/>
  <c r="F509" i="23"/>
  <c r="G508" i="23"/>
  <c r="F508" i="23"/>
  <c r="G507" i="23"/>
  <c r="F507" i="23"/>
  <c r="G506" i="23"/>
  <c r="F506" i="23"/>
  <c r="G505" i="23"/>
  <c r="F505" i="23"/>
  <c r="G504" i="23"/>
  <c r="F504" i="23"/>
  <c r="G503" i="23"/>
  <c r="F503" i="23"/>
  <c r="G502" i="23"/>
  <c r="F502" i="23"/>
  <c r="G501" i="23"/>
  <c r="F501" i="23"/>
  <c r="G500" i="23"/>
  <c r="F500" i="23"/>
  <c r="G499" i="23"/>
  <c r="F499" i="23"/>
  <c r="G498" i="23"/>
  <c r="F498" i="23"/>
  <c r="V517" i="23"/>
  <c r="G497" i="23"/>
  <c r="F497" i="23"/>
  <c r="P496" i="23"/>
  <c r="N496" i="23"/>
  <c r="I496" i="23"/>
  <c r="I518" i="23" s="1"/>
  <c r="G495" i="23"/>
  <c r="F495" i="23"/>
  <c r="G494" i="23"/>
  <c r="F494" i="23"/>
  <c r="G493" i="23"/>
  <c r="F493" i="23"/>
  <c r="G492" i="23"/>
  <c r="F492" i="23"/>
  <c r="G491" i="23"/>
  <c r="F491" i="23"/>
  <c r="G490" i="23"/>
  <c r="F490" i="23"/>
  <c r="G489" i="23"/>
  <c r="F489" i="23"/>
  <c r="G488" i="23"/>
  <c r="F488" i="23"/>
  <c r="G487" i="23"/>
  <c r="F487" i="23"/>
  <c r="G486" i="23"/>
  <c r="F486" i="23"/>
  <c r="G485" i="23"/>
  <c r="F485" i="23"/>
  <c r="G484" i="23"/>
  <c r="F484" i="23"/>
  <c r="G483" i="23"/>
  <c r="F483" i="23"/>
  <c r="G482" i="23"/>
  <c r="F482" i="23"/>
  <c r="G481" i="23"/>
  <c r="F481" i="23"/>
  <c r="G480" i="23"/>
  <c r="F480" i="23"/>
  <c r="G479" i="23"/>
  <c r="F479" i="23"/>
  <c r="G478" i="23"/>
  <c r="F478" i="23"/>
  <c r="G477" i="23"/>
  <c r="F477" i="23"/>
  <c r="G476" i="23"/>
  <c r="F476" i="23"/>
  <c r="P474" i="23"/>
  <c r="N474" i="23"/>
  <c r="I474" i="23"/>
  <c r="G473" i="23"/>
  <c r="F473" i="23"/>
  <c r="G472" i="23"/>
  <c r="F472" i="23"/>
  <c r="G471" i="23"/>
  <c r="F471" i="23"/>
  <c r="G470" i="23"/>
  <c r="F470" i="23"/>
  <c r="G469" i="23"/>
  <c r="F469" i="23"/>
  <c r="G468" i="23"/>
  <c r="F468" i="23"/>
  <c r="G467" i="23"/>
  <c r="F467" i="23"/>
  <c r="G466" i="23"/>
  <c r="F466" i="23"/>
  <c r="G465" i="23"/>
  <c r="F465" i="23"/>
  <c r="G464" i="23"/>
  <c r="F464" i="23"/>
  <c r="G463" i="23"/>
  <c r="F463" i="23"/>
  <c r="G462" i="23"/>
  <c r="F462" i="23"/>
  <c r="G461" i="23"/>
  <c r="F461" i="23"/>
  <c r="G460" i="23"/>
  <c r="F460" i="23"/>
  <c r="G459" i="23"/>
  <c r="F459" i="23"/>
  <c r="G458" i="23"/>
  <c r="F458" i="23"/>
  <c r="G457" i="23"/>
  <c r="F457" i="23"/>
  <c r="G456" i="23"/>
  <c r="F456" i="23"/>
  <c r="G455" i="23"/>
  <c r="F455" i="23"/>
  <c r="V474" i="23"/>
  <c r="G454" i="23"/>
  <c r="F454" i="23"/>
  <c r="P453" i="23"/>
  <c r="N453" i="23"/>
  <c r="I453" i="23"/>
  <c r="I475" i="23" s="1"/>
  <c r="G452" i="23"/>
  <c r="F452" i="23"/>
  <c r="G451" i="23"/>
  <c r="F451" i="23"/>
  <c r="G450" i="23"/>
  <c r="F450" i="23"/>
  <c r="G449" i="23"/>
  <c r="F449" i="23"/>
  <c r="G448" i="23"/>
  <c r="F448" i="23"/>
  <c r="G447" i="23"/>
  <c r="F447" i="23"/>
  <c r="G446" i="23"/>
  <c r="F446" i="23"/>
  <c r="G445" i="23"/>
  <c r="F445" i="23"/>
  <c r="G444" i="23"/>
  <c r="F444" i="23"/>
  <c r="G443" i="23"/>
  <c r="F443" i="23"/>
  <c r="G442" i="23"/>
  <c r="F442" i="23"/>
  <c r="G441" i="23"/>
  <c r="F441" i="23"/>
  <c r="G440" i="23"/>
  <c r="F440" i="23"/>
  <c r="G439" i="23"/>
  <c r="F439" i="23"/>
  <c r="G438" i="23"/>
  <c r="F438" i="23"/>
  <c r="G437" i="23"/>
  <c r="F437" i="23"/>
  <c r="G436" i="23"/>
  <c r="F436" i="23"/>
  <c r="G435" i="23"/>
  <c r="F435" i="23"/>
  <c r="G434" i="23"/>
  <c r="F434" i="23"/>
  <c r="G433" i="23"/>
  <c r="F433" i="23"/>
  <c r="V431" i="23"/>
  <c r="P431" i="23"/>
  <c r="N431" i="23"/>
  <c r="I431" i="23"/>
  <c r="G430" i="23"/>
  <c r="F430" i="23"/>
  <c r="G429" i="23"/>
  <c r="F429" i="23"/>
  <c r="G428" i="23"/>
  <c r="F428" i="23"/>
  <c r="G427" i="23"/>
  <c r="F427" i="23"/>
  <c r="G426" i="23"/>
  <c r="F426" i="23"/>
  <c r="G425" i="23"/>
  <c r="F425" i="23"/>
  <c r="G424" i="23"/>
  <c r="F424" i="23"/>
  <c r="G423" i="23"/>
  <c r="F423" i="23"/>
  <c r="G422" i="23"/>
  <c r="F422" i="23"/>
  <c r="G421" i="23"/>
  <c r="F421" i="23"/>
  <c r="G420" i="23"/>
  <c r="F420" i="23"/>
  <c r="G419" i="23"/>
  <c r="F419" i="23"/>
  <c r="G418" i="23"/>
  <c r="F418" i="23"/>
  <c r="G417" i="23"/>
  <c r="F417" i="23"/>
  <c r="G416" i="23"/>
  <c r="F416" i="23"/>
  <c r="G415" i="23"/>
  <c r="F415" i="23"/>
  <c r="G414" i="23"/>
  <c r="F414" i="23"/>
  <c r="G413" i="23"/>
  <c r="F413" i="23"/>
  <c r="G412" i="23"/>
  <c r="F412" i="23"/>
  <c r="G411" i="23"/>
  <c r="F411" i="23"/>
  <c r="P410" i="23"/>
  <c r="P432" i="23" s="1"/>
  <c r="N410" i="23"/>
  <c r="N432" i="23" s="1"/>
  <c r="I410" i="23"/>
  <c r="I432" i="23" s="1"/>
  <c r="G409" i="23"/>
  <c r="F409" i="23"/>
  <c r="G408" i="23"/>
  <c r="F408" i="23"/>
  <c r="G407" i="23"/>
  <c r="F407" i="23"/>
  <c r="G406" i="23"/>
  <c r="F406" i="23"/>
  <c r="G405" i="23"/>
  <c r="F405" i="23"/>
  <c r="G404" i="23"/>
  <c r="F404" i="23"/>
  <c r="G403" i="23"/>
  <c r="F403" i="23"/>
  <c r="G402" i="23"/>
  <c r="F402" i="23"/>
  <c r="G401" i="23"/>
  <c r="F401" i="23"/>
  <c r="G400" i="23"/>
  <c r="F400" i="23"/>
  <c r="G399" i="23"/>
  <c r="F399" i="23"/>
  <c r="G398" i="23"/>
  <c r="F398" i="23"/>
  <c r="G397" i="23"/>
  <c r="F397" i="23"/>
  <c r="G396" i="23"/>
  <c r="F396" i="23"/>
  <c r="G395" i="23"/>
  <c r="F395" i="23"/>
  <c r="G394" i="23"/>
  <c r="F394" i="23"/>
  <c r="G393" i="23"/>
  <c r="F393" i="23"/>
  <c r="G392" i="23"/>
  <c r="F392" i="23"/>
  <c r="G391" i="23"/>
  <c r="F391" i="23"/>
  <c r="V410" i="23"/>
  <c r="G390" i="23"/>
  <c r="F390" i="23"/>
  <c r="P388" i="23"/>
  <c r="N388" i="23"/>
  <c r="I388" i="23"/>
  <c r="G387" i="23"/>
  <c r="F387" i="23"/>
  <c r="G386" i="23"/>
  <c r="F386" i="23"/>
  <c r="G385" i="23"/>
  <c r="F385" i="23"/>
  <c r="G384" i="23"/>
  <c r="F384" i="23"/>
  <c r="G383" i="23"/>
  <c r="F383" i="23"/>
  <c r="G382" i="23"/>
  <c r="F382" i="23"/>
  <c r="G381" i="23"/>
  <c r="F381" i="23"/>
  <c r="G380" i="23"/>
  <c r="F380" i="23"/>
  <c r="G379" i="23"/>
  <c r="F379" i="23"/>
  <c r="G378" i="23"/>
  <c r="F378" i="23"/>
  <c r="G377" i="23"/>
  <c r="F377" i="23"/>
  <c r="G376" i="23"/>
  <c r="F376" i="23"/>
  <c r="G375" i="23"/>
  <c r="F375" i="23"/>
  <c r="G374" i="23"/>
  <c r="F374" i="23"/>
  <c r="G373" i="23"/>
  <c r="F373" i="23"/>
  <c r="G372" i="23"/>
  <c r="F372" i="23"/>
  <c r="G371" i="23"/>
  <c r="F371" i="23"/>
  <c r="G370" i="23"/>
  <c r="F370" i="23"/>
  <c r="G369" i="23"/>
  <c r="F369" i="23"/>
  <c r="G368" i="23"/>
  <c r="F368" i="23"/>
  <c r="P367" i="23"/>
  <c r="N367" i="23"/>
  <c r="I367" i="23"/>
  <c r="G366" i="23"/>
  <c r="F366" i="23"/>
  <c r="G365" i="23"/>
  <c r="F365" i="23"/>
  <c r="G364" i="23"/>
  <c r="F364" i="23"/>
  <c r="G363" i="23"/>
  <c r="F363" i="23"/>
  <c r="G362" i="23"/>
  <c r="F362" i="23"/>
  <c r="G361" i="23"/>
  <c r="F361" i="23"/>
  <c r="G360" i="23"/>
  <c r="F360" i="23"/>
  <c r="G359" i="23"/>
  <c r="F359" i="23"/>
  <c r="G358" i="23"/>
  <c r="F358" i="23"/>
  <c r="G357" i="23"/>
  <c r="F357" i="23"/>
  <c r="G356" i="23"/>
  <c r="F356" i="23"/>
  <c r="G355" i="23"/>
  <c r="F355" i="23"/>
  <c r="G354" i="23"/>
  <c r="F354" i="23"/>
  <c r="G353" i="23"/>
  <c r="F353" i="23"/>
  <c r="G352" i="23"/>
  <c r="F352" i="23"/>
  <c r="G351" i="23"/>
  <c r="F351" i="23"/>
  <c r="G350" i="23"/>
  <c r="F350" i="23"/>
  <c r="G349" i="23"/>
  <c r="F349" i="23"/>
  <c r="G348" i="23"/>
  <c r="F348" i="23"/>
  <c r="V367" i="23"/>
  <c r="G347" i="23"/>
  <c r="F347" i="23"/>
  <c r="P345" i="23"/>
  <c r="N345" i="23"/>
  <c r="I345" i="23"/>
  <c r="G344" i="23"/>
  <c r="F344" i="23"/>
  <c r="G343" i="23"/>
  <c r="F343" i="23"/>
  <c r="G342" i="23"/>
  <c r="F342" i="23"/>
  <c r="G341" i="23"/>
  <c r="F341" i="23"/>
  <c r="G340" i="23"/>
  <c r="F340" i="23"/>
  <c r="G339" i="23"/>
  <c r="F339" i="23"/>
  <c r="G338" i="23"/>
  <c r="F338" i="23"/>
  <c r="G337" i="23"/>
  <c r="F337" i="23"/>
  <c r="G336" i="23"/>
  <c r="F336" i="23"/>
  <c r="G335" i="23"/>
  <c r="F335" i="23"/>
  <c r="G334" i="23"/>
  <c r="F334" i="23"/>
  <c r="G333" i="23"/>
  <c r="F333" i="23"/>
  <c r="G332" i="23"/>
  <c r="F332" i="23"/>
  <c r="G331" i="23"/>
  <c r="F331" i="23"/>
  <c r="G330" i="23"/>
  <c r="F330" i="23"/>
  <c r="G329" i="23"/>
  <c r="F329" i="23"/>
  <c r="P324" i="23"/>
  <c r="N324" i="23"/>
  <c r="I324" i="23"/>
  <c r="I346" i="23" s="1"/>
  <c r="G323" i="23"/>
  <c r="F323" i="23"/>
  <c r="G322" i="23"/>
  <c r="F322" i="23"/>
  <c r="G321" i="23"/>
  <c r="F321" i="23"/>
  <c r="G320" i="23"/>
  <c r="F320" i="23"/>
  <c r="G319" i="23"/>
  <c r="F319" i="23"/>
  <c r="G318" i="23"/>
  <c r="F318" i="23"/>
  <c r="G317" i="23"/>
  <c r="F317" i="23"/>
  <c r="G316" i="23"/>
  <c r="F316" i="23"/>
  <c r="G315" i="23"/>
  <c r="F315" i="23"/>
  <c r="G314" i="23"/>
  <c r="F314" i="23"/>
  <c r="G313" i="23"/>
  <c r="F313" i="23"/>
  <c r="G312" i="23"/>
  <c r="F312" i="23"/>
  <c r="G311" i="23"/>
  <c r="F311" i="23"/>
  <c r="G310" i="23"/>
  <c r="F310" i="23"/>
  <c r="G309" i="23"/>
  <c r="F309" i="23"/>
  <c r="G308" i="23"/>
  <c r="F308" i="23"/>
  <c r="G307" i="23"/>
  <c r="F307" i="23"/>
  <c r="G306" i="23"/>
  <c r="F306" i="23"/>
  <c r="V324" i="23"/>
  <c r="P302" i="23"/>
  <c r="P303" i="23" s="1"/>
  <c r="N302" i="23"/>
  <c r="N303" i="23" s="1"/>
  <c r="I302" i="23"/>
  <c r="I303" i="23" s="1"/>
  <c r="P259" i="23"/>
  <c r="P260" i="23" s="1"/>
  <c r="N259" i="23"/>
  <c r="I259" i="23"/>
  <c r="I260" i="23" s="1"/>
  <c r="P216" i="23"/>
  <c r="N216" i="23"/>
  <c r="I216" i="23"/>
  <c r="G215" i="23"/>
  <c r="F215" i="23"/>
  <c r="G214" i="23"/>
  <c r="F214" i="23"/>
  <c r="G213" i="23"/>
  <c r="F213" i="23"/>
  <c r="G212" i="23"/>
  <c r="F212" i="23"/>
  <c r="G211" i="23"/>
  <c r="F211" i="23"/>
  <c r="G210" i="23"/>
  <c r="F210" i="23"/>
  <c r="G209" i="23"/>
  <c r="F209" i="23"/>
  <c r="G208" i="23"/>
  <c r="F208" i="23"/>
  <c r="G207" i="23"/>
  <c r="F207" i="23"/>
  <c r="G206" i="23"/>
  <c r="F206" i="23"/>
  <c r="G205" i="23"/>
  <c r="F205" i="23"/>
  <c r="P195" i="23"/>
  <c r="N195" i="23"/>
  <c r="I195" i="23"/>
  <c r="G194" i="23"/>
  <c r="F194" i="23"/>
  <c r="G193" i="23"/>
  <c r="F193" i="23"/>
  <c r="G192" i="23"/>
  <c r="F192" i="23"/>
  <c r="G191" i="23"/>
  <c r="F191" i="23"/>
  <c r="G190" i="23"/>
  <c r="F190" i="23"/>
  <c r="G189" i="23"/>
  <c r="F189" i="23"/>
  <c r="G188" i="23"/>
  <c r="F188" i="23"/>
  <c r="G187" i="23"/>
  <c r="F187" i="23"/>
  <c r="G186" i="23"/>
  <c r="F186" i="23"/>
  <c r="G185" i="23"/>
  <c r="F185" i="23"/>
  <c r="G184" i="23"/>
  <c r="F184" i="23"/>
  <c r="P130" i="23"/>
  <c r="N130" i="23"/>
  <c r="I130" i="23"/>
  <c r="P109" i="23"/>
  <c r="N109" i="23"/>
  <c r="I109" i="23"/>
  <c r="A3" i="23"/>
  <c r="N475" i="23" l="1"/>
  <c r="N604" i="23"/>
  <c r="P862" i="23"/>
  <c r="I1034" i="23"/>
  <c r="A2103" i="32"/>
  <c r="A2063" i="32"/>
  <c r="A2123" i="32"/>
  <c r="A1739" i="29"/>
  <c r="A1779" i="29"/>
  <c r="A1799" i="29"/>
  <c r="P475" i="23"/>
  <c r="I561" i="23"/>
  <c r="P604" i="23"/>
  <c r="V603" i="23"/>
  <c r="V668" i="23"/>
  <c r="P690" i="23"/>
  <c r="V689" i="23"/>
  <c r="P733" i="23"/>
  <c r="V775" i="23"/>
  <c r="V776" i="23" s="1"/>
  <c r="V819" i="23"/>
  <c r="I862" i="23"/>
  <c r="P905" i="23"/>
  <c r="N1034" i="23"/>
  <c r="V453" i="23"/>
  <c r="V475" i="23" s="1"/>
  <c r="V496" i="23"/>
  <c r="V518" i="23" s="1"/>
  <c r="N518" i="23"/>
  <c r="N561" i="23"/>
  <c r="V861" i="23"/>
  <c r="V862" i="23" s="1"/>
  <c r="V1033" i="23"/>
  <c r="P1034" i="23"/>
  <c r="P389" i="23"/>
  <c r="P518" i="23"/>
  <c r="V539" i="23"/>
  <c r="V561" i="23" s="1"/>
  <c r="P561" i="23"/>
  <c r="V582" i="23"/>
  <c r="V604" i="23" s="1"/>
  <c r="I690" i="23"/>
  <c r="N776" i="23"/>
  <c r="P819" i="23"/>
  <c r="I948" i="23"/>
  <c r="V990" i="23"/>
  <c r="V991" i="23" s="1"/>
  <c r="I991" i="23"/>
  <c r="I1163" i="23"/>
  <c r="I1249" i="23"/>
  <c r="P1335" i="23"/>
  <c r="V1249" i="23"/>
  <c r="V302" i="23"/>
  <c r="I389" i="23"/>
  <c r="N862" i="23"/>
  <c r="I905" i="23"/>
  <c r="N948" i="23"/>
  <c r="N991" i="23"/>
  <c r="V1334" i="23"/>
  <c r="V1335" i="23" s="1"/>
  <c r="I217" i="23"/>
  <c r="N346" i="23"/>
  <c r="V281" i="23"/>
  <c r="W281" i="23" s="1"/>
  <c r="P346" i="23"/>
  <c r="V345" i="23"/>
  <c r="N389" i="23"/>
  <c r="P647" i="23"/>
  <c r="V646" i="23"/>
  <c r="N690" i="23"/>
  <c r="I733" i="23"/>
  <c r="V388" i="23"/>
  <c r="N733" i="23"/>
  <c r="V238" i="23"/>
  <c r="V259" i="23"/>
  <c r="V216" i="23"/>
  <c r="P217" i="23"/>
  <c r="N260" i="23"/>
  <c r="N217" i="23"/>
  <c r="V195" i="23"/>
  <c r="P131" i="23"/>
  <c r="V109" i="23"/>
  <c r="V130" i="23"/>
  <c r="I131" i="23"/>
  <c r="N131" i="23"/>
  <c r="U517" i="23"/>
  <c r="W517" i="23" s="1"/>
  <c r="U1248" i="23"/>
  <c r="W1248" i="23" s="1"/>
  <c r="U1291" i="23"/>
  <c r="W1291" i="23" s="1"/>
  <c r="U818" i="23"/>
  <c r="W818" i="23" s="1"/>
  <c r="W625" i="23"/>
  <c r="U603" i="23"/>
  <c r="W603" i="23" s="1"/>
  <c r="U560" i="23"/>
  <c r="W560" i="23" s="1"/>
  <c r="U474" i="23"/>
  <c r="W474" i="23" s="1"/>
  <c r="W367" i="23"/>
  <c r="U1334" i="23"/>
  <c r="V1206" i="23"/>
  <c r="U1205" i="23"/>
  <c r="W1205" i="23" s="1"/>
  <c r="V1163" i="23"/>
  <c r="U1162" i="23"/>
  <c r="W1162" i="23" s="1"/>
  <c r="V1120" i="23"/>
  <c r="U1119" i="23"/>
  <c r="V1077" i="23"/>
  <c r="U1076" i="23"/>
  <c r="W1076" i="23" s="1"/>
  <c r="V1034" i="23"/>
  <c r="U1033" i="23"/>
  <c r="U990" i="23"/>
  <c r="V948" i="23"/>
  <c r="U947" i="23"/>
  <c r="W947" i="23" s="1"/>
  <c r="V905" i="23"/>
  <c r="U904" i="23"/>
  <c r="W904" i="23" s="1"/>
  <c r="U861" i="23"/>
  <c r="W754" i="23"/>
  <c r="U775" i="23"/>
  <c r="V733" i="23"/>
  <c r="W711" i="23"/>
  <c r="U732" i="23"/>
  <c r="W732" i="23" s="1"/>
  <c r="U689" i="23"/>
  <c r="V647" i="23"/>
  <c r="U646" i="23"/>
  <c r="W646" i="23" s="1"/>
  <c r="W410" i="23"/>
  <c r="V432" i="23"/>
  <c r="U431" i="23"/>
  <c r="W431" i="23" s="1"/>
  <c r="V389" i="23"/>
  <c r="U388" i="23"/>
  <c r="V346" i="23"/>
  <c r="U345" i="23"/>
  <c r="U302" i="23"/>
  <c r="U259" i="23"/>
  <c r="U260" i="23" s="1"/>
  <c r="U216" i="23"/>
  <c r="U130" i="23"/>
  <c r="V3" i="23"/>
  <c r="P87" i="23"/>
  <c r="N87" i="23"/>
  <c r="I87" i="23"/>
  <c r="P66" i="23"/>
  <c r="N66" i="23"/>
  <c r="I66" i="23"/>
  <c r="P44" i="23"/>
  <c r="N44" i="23"/>
  <c r="I44" i="23"/>
  <c r="P23" i="23"/>
  <c r="N23" i="23"/>
  <c r="I23" i="23"/>
  <c r="T3" i="23"/>
  <c r="W1033" i="23" l="1"/>
  <c r="W582" i="23"/>
  <c r="W775" i="23"/>
  <c r="V690" i="23"/>
  <c r="W689" i="23"/>
  <c r="W861" i="23"/>
  <c r="W990" i="23"/>
  <c r="A2229" i="32"/>
  <c r="A2209" i="32"/>
  <c r="A2169" i="32"/>
  <c r="A1885" i="29"/>
  <c r="A1905" i="29"/>
  <c r="A1845" i="29"/>
  <c r="W302" i="23"/>
  <c r="V217" i="23"/>
  <c r="I88" i="23"/>
  <c r="W1334" i="23"/>
  <c r="U561" i="23"/>
  <c r="W561" i="23" s="1"/>
  <c r="W345" i="23"/>
  <c r="P45" i="23"/>
  <c r="U819" i="23"/>
  <c r="W819" i="23" s="1"/>
  <c r="V303" i="23"/>
  <c r="W238" i="23"/>
  <c r="V260" i="23"/>
  <c r="W260" i="23" s="1"/>
  <c r="U1292" i="23"/>
  <c r="W1292" i="23" s="1"/>
  <c r="U475" i="23"/>
  <c r="W475" i="23" s="1"/>
  <c r="Y539" i="23"/>
  <c r="U604" i="23"/>
  <c r="W604" i="23" s="1"/>
  <c r="U1249" i="23"/>
  <c r="W1249" i="23" s="1"/>
  <c r="W216" i="23"/>
  <c r="Y281" i="23"/>
  <c r="W195" i="23"/>
  <c r="V131" i="23"/>
  <c r="W130" i="23"/>
  <c r="P88" i="23"/>
  <c r="N88" i="23"/>
  <c r="V66" i="23"/>
  <c r="Y474" i="23"/>
  <c r="X496" i="23"/>
  <c r="Y603" i="23"/>
  <c r="Y818" i="23"/>
  <c r="Y1291" i="23"/>
  <c r="Y560" i="23"/>
  <c r="Y388" i="23"/>
  <c r="W539" i="23"/>
  <c r="Y861" i="23"/>
  <c r="Y862" i="23" s="1"/>
  <c r="U1120" i="23"/>
  <c r="W1120" i="23" s="1"/>
  <c r="X517" i="23"/>
  <c r="Y431" i="23"/>
  <c r="Y216" i="23"/>
  <c r="U389" i="23"/>
  <c r="W389" i="23" s="1"/>
  <c r="X453" i="23"/>
  <c r="Y1248" i="23"/>
  <c r="X1291" i="23"/>
  <c r="X1248" i="23"/>
  <c r="Y1205" i="23"/>
  <c r="Y1162" i="23"/>
  <c r="Y1119" i="23"/>
  <c r="X1076" i="23"/>
  <c r="X1033" i="23"/>
  <c r="Y1033" i="23"/>
  <c r="Y990" i="23"/>
  <c r="Y947" i="23"/>
  <c r="Y948" i="23" s="1"/>
  <c r="X861" i="23"/>
  <c r="X818" i="23"/>
  <c r="X775" i="23"/>
  <c r="Y775" i="23"/>
  <c r="Y732" i="23"/>
  <c r="X732" i="23"/>
  <c r="U690" i="23"/>
  <c r="W690" i="23" s="1"/>
  <c r="Y646" i="23"/>
  <c r="X582" i="23"/>
  <c r="X603" i="23"/>
  <c r="X560" i="23"/>
  <c r="X539" i="23"/>
  <c r="W496" i="23"/>
  <c r="U518" i="23"/>
  <c r="W518" i="23" s="1"/>
  <c r="Y517" i="23"/>
  <c r="Y496" i="23"/>
  <c r="W453" i="23"/>
  <c r="X474" i="23"/>
  <c r="X431" i="23"/>
  <c r="X367" i="23"/>
  <c r="Y345" i="23"/>
  <c r="U303" i="23"/>
  <c r="X302" i="23"/>
  <c r="Y302" i="23"/>
  <c r="X259" i="23"/>
  <c r="X216" i="23"/>
  <c r="Y130" i="23"/>
  <c r="X130" i="23"/>
  <c r="N45" i="23"/>
  <c r="Y1334" i="23"/>
  <c r="U1335" i="23"/>
  <c r="W1335" i="23" s="1"/>
  <c r="X1334" i="23"/>
  <c r="U1206" i="23"/>
  <c r="W1206" i="23" s="1"/>
  <c r="X1205" i="23"/>
  <c r="X1162" i="23"/>
  <c r="U1163" i="23"/>
  <c r="W1163" i="23" s="1"/>
  <c r="X1119" i="23"/>
  <c r="W1119" i="23"/>
  <c r="Y1076" i="23"/>
  <c r="U1077" i="23"/>
  <c r="W1077" i="23" s="1"/>
  <c r="U1034" i="23"/>
  <c r="W1034" i="23" s="1"/>
  <c r="X990" i="23"/>
  <c r="U991" i="23"/>
  <c r="W991" i="23" s="1"/>
  <c r="U948" i="23"/>
  <c r="W948" i="23" s="1"/>
  <c r="X947" i="23"/>
  <c r="X904" i="23"/>
  <c r="Y904" i="23"/>
  <c r="U905" i="23"/>
  <c r="W905" i="23" s="1"/>
  <c r="U862" i="23"/>
  <c r="W862" i="23" s="1"/>
  <c r="Y754" i="23"/>
  <c r="U776" i="23"/>
  <c r="W776" i="23" s="1"/>
  <c r="X754" i="23"/>
  <c r="Y711" i="23"/>
  <c r="U733" i="23"/>
  <c r="W733" i="23" s="1"/>
  <c r="X711" i="23"/>
  <c r="Y689" i="23"/>
  <c r="W668" i="23"/>
  <c r="Y668" i="23"/>
  <c r="X668" i="23"/>
  <c r="X689" i="23"/>
  <c r="X646" i="23"/>
  <c r="U647" i="23"/>
  <c r="W647" i="23" s="1"/>
  <c r="X625" i="23"/>
  <c r="Y625" i="23"/>
  <c r="Y582" i="23"/>
  <c r="Y453" i="23"/>
  <c r="Y410" i="23"/>
  <c r="U432" i="23"/>
  <c r="W432" i="23" s="1"/>
  <c r="X410" i="23"/>
  <c r="Y367" i="23"/>
  <c r="X388" i="23"/>
  <c r="W388" i="23"/>
  <c r="U346" i="23"/>
  <c r="W346" i="23" s="1"/>
  <c r="X281" i="23"/>
  <c r="X324" i="23"/>
  <c r="X345" i="23"/>
  <c r="Y324" i="23"/>
  <c r="W324" i="23"/>
  <c r="X238" i="23"/>
  <c r="Y238" i="23"/>
  <c r="W259" i="23"/>
  <c r="Y259" i="23"/>
  <c r="U217" i="23"/>
  <c r="X195" i="23"/>
  <c r="Y195" i="23"/>
  <c r="U131" i="23"/>
  <c r="W109" i="23"/>
  <c r="X109" i="23"/>
  <c r="Y109" i="23"/>
  <c r="I45" i="23"/>
  <c r="V87" i="23"/>
  <c r="U3" i="23"/>
  <c r="X3" i="23" s="1"/>
  <c r="U87" i="23"/>
  <c r="V44" i="23"/>
  <c r="U44" i="23"/>
  <c r="V23" i="23"/>
  <c r="X2" i="17"/>
  <c r="A2335" i="32" l="1"/>
  <c r="A2275" i="32"/>
  <c r="A2315" i="32"/>
  <c r="A2011" i="29"/>
  <c r="A1951" i="29"/>
  <c r="A1991" i="29"/>
  <c r="W217" i="23"/>
  <c r="W303" i="23"/>
  <c r="Y1292" i="23"/>
  <c r="Y389" i="23"/>
  <c r="V88" i="23"/>
  <c r="Y561" i="23"/>
  <c r="X1292" i="23"/>
  <c r="X475" i="23"/>
  <c r="X1163" i="23"/>
  <c r="Y819" i="23"/>
  <c r="Y518" i="23"/>
  <c r="Y475" i="23"/>
  <c r="Y3" i="23"/>
  <c r="Y346" i="23"/>
  <c r="Y1249" i="23"/>
  <c r="X991" i="23"/>
  <c r="X1206" i="23"/>
  <c r="X604" i="23"/>
  <c r="Y303" i="23"/>
  <c r="Y217" i="23"/>
  <c r="W131" i="23"/>
  <c r="W87" i="23"/>
  <c r="X131" i="23"/>
  <c r="X518" i="23"/>
  <c r="X948" i="23"/>
  <c r="Y66" i="23"/>
  <c r="Y432" i="23"/>
  <c r="Y1335" i="23"/>
  <c r="X87" i="23"/>
  <c r="Y604" i="23"/>
  <c r="Y733" i="23"/>
  <c r="X819" i="23"/>
  <c r="Y1034" i="23"/>
  <c r="Y1206" i="23"/>
  <c r="X1034" i="23"/>
  <c r="X1335" i="23"/>
  <c r="X1249" i="23"/>
  <c r="Y1163" i="23"/>
  <c r="Y1120" i="23"/>
  <c r="X1120" i="23"/>
  <c r="X1077" i="23"/>
  <c r="Y1077" i="23"/>
  <c r="Y991" i="23"/>
  <c r="X905" i="23"/>
  <c r="X862" i="23"/>
  <c r="X776" i="23"/>
  <c r="Y776" i="23"/>
  <c r="X733" i="23"/>
  <c r="Y690" i="23"/>
  <c r="Y647" i="23"/>
  <c r="X561" i="23"/>
  <c r="X432" i="23"/>
  <c r="X389" i="23"/>
  <c r="X346" i="23"/>
  <c r="X303" i="23"/>
  <c r="X260" i="23"/>
  <c r="X217" i="23"/>
  <c r="Y131" i="23"/>
  <c r="U23" i="23"/>
  <c r="W23" i="23" s="1"/>
  <c r="W3" i="23"/>
  <c r="Y905" i="23"/>
  <c r="X690" i="23"/>
  <c r="X647" i="23"/>
  <c r="Y260" i="23"/>
  <c r="X66" i="23"/>
  <c r="U88" i="23"/>
  <c r="W44" i="23"/>
  <c r="W66" i="23"/>
  <c r="V2" i="17"/>
  <c r="W2" i="17" s="1"/>
  <c r="Y87" i="23"/>
  <c r="Y44" i="23"/>
  <c r="V45" i="23"/>
  <c r="X44" i="23"/>
  <c r="A2381" i="32" l="1"/>
  <c r="A2421" i="32"/>
  <c r="A2441" i="32"/>
  <c r="A2057" i="29"/>
  <c r="A2097" i="29"/>
  <c r="A2117" i="29"/>
  <c r="W88" i="23"/>
  <c r="X88" i="23"/>
  <c r="Y88" i="23"/>
  <c r="X23" i="23"/>
  <c r="X45" i="23" s="1"/>
  <c r="Y23" i="23"/>
  <c r="Y45" i="23" s="1"/>
  <c r="U45" i="23"/>
  <c r="W45" i="23" s="1"/>
  <c r="A2527" i="32" l="1"/>
  <c r="A2487" i="32"/>
  <c r="A2547" i="32"/>
  <c r="A2163" i="29"/>
  <c r="A2203" i="29"/>
  <c r="A2223" i="29"/>
  <c r="A2653" i="32" l="1"/>
  <c r="A2633" i="32"/>
  <c r="A2593" i="32"/>
  <c r="A2309" i="29"/>
  <c r="A2329" i="29"/>
  <c r="A2269" i="29"/>
  <c r="A2759" i="32" l="1"/>
  <c r="A2699" i="32"/>
  <c r="A2739" i="32"/>
  <c r="A2435" i="29"/>
  <c r="A2375" i="29"/>
  <c r="A2415" i="29"/>
  <c r="A2805" i="32" l="1"/>
  <c r="A2845" i="32"/>
  <c r="A2865" i="32"/>
  <c r="A2481" i="29"/>
  <c r="A2521" i="29"/>
  <c r="A2541" i="29"/>
  <c r="A2951" i="32" l="1"/>
  <c r="A2911" i="32"/>
  <c r="A2971" i="32"/>
  <c r="A2587" i="29"/>
  <c r="A2627" i="29"/>
  <c r="A2647" i="29"/>
  <c r="A3077" i="32" l="1"/>
  <c r="A3017" i="32"/>
  <c r="A3057" i="32"/>
  <c r="A2733" i="29"/>
  <c r="A2753" i="29"/>
  <c r="A2693" i="29"/>
  <c r="A3183" i="32" l="1"/>
  <c r="A3123" i="32"/>
  <c r="A3163" i="32"/>
  <c r="A2859" i="29"/>
  <c r="A2799" i="29"/>
  <c r="A2839" i="29"/>
  <c r="A3229" i="32" l="1"/>
  <c r="A3269" i="32"/>
  <c r="A2905" i="29"/>
  <c r="A2945" i="29"/>
  <c r="A2965" i="29"/>
  <c r="A3011" i="29" l="1"/>
  <c r="A3051" i="29"/>
  <c r="A3071" i="29"/>
  <c r="A4" i="23"/>
  <c r="A5" i="23" s="1"/>
  <c r="A6" i="23" s="1"/>
  <c r="A7" i="23" s="1"/>
  <c r="A8" i="23" s="1"/>
  <c r="A9" i="23" s="1"/>
  <c r="A10" i="23" s="1"/>
  <c r="A11" i="23" s="1"/>
  <c r="A12" i="23" s="1"/>
  <c r="A13" i="23" s="1"/>
  <c r="A14" i="23" s="1"/>
  <c r="A15" i="23" s="1"/>
  <c r="A16" i="23" s="1"/>
  <c r="A17" i="23" s="1"/>
  <c r="A18" i="23" s="1"/>
  <c r="A19" i="23" s="1"/>
  <c r="A20" i="23" s="1"/>
  <c r="A21" i="23" s="1"/>
  <c r="A22" i="23" s="1"/>
  <c r="A23" i="23" s="1"/>
  <c r="A24" i="23" s="1"/>
  <c r="A25" i="23" s="1"/>
  <c r="A26" i="23" s="1"/>
  <c r="A27" i="23" s="1"/>
  <c r="A28" i="23" s="1"/>
  <c r="A29" i="23" s="1"/>
  <c r="A30" i="23" s="1"/>
  <c r="A31" i="23" s="1"/>
  <c r="A32" i="23" s="1"/>
  <c r="A33" i="23" s="1"/>
  <c r="A34" i="23" s="1"/>
  <c r="A35" i="23" s="1"/>
  <c r="A36" i="23" s="1"/>
  <c r="A37" i="23" s="1"/>
  <c r="A38" i="23" s="1"/>
  <c r="A39" i="23" s="1"/>
  <c r="A40" i="23" s="1"/>
  <c r="A41" i="23" s="1"/>
  <c r="A42" i="23" s="1"/>
  <c r="A43" i="23" s="1"/>
  <c r="A44" i="23" s="1"/>
  <c r="A45" i="23" s="1"/>
  <c r="A46" i="23" s="1"/>
  <c r="A47" i="23" s="1"/>
  <c r="A48" i="23" s="1"/>
  <c r="A49" i="23" s="1"/>
  <c r="A50" i="23" s="1"/>
  <c r="A51" i="23" s="1"/>
  <c r="A52" i="23" s="1"/>
  <c r="A53" i="23" s="1"/>
  <c r="A54" i="23" s="1"/>
  <c r="A55" i="23" s="1"/>
  <c r="A56" i="23" s="1"/>
  <c r="A57" i="23" s="1"/>
  <c r="A58" i="23" s="1"/>
  <c r="A59" i="23" s="1"/>
  <c r="A60" i="23" s="1"/>
  <c r="A61" i="23" s="1"/>
  <c r="A62" i="23" s="1"/>
  <c r="A63" i="23" s="1"/>
  <c r="A64" i="23" s="1"/>
  <c r="A65" i="23" s="1"/>
  <c r="A66" i="23" s="1"/>
  <c r="A67" i="23" s="1"/>
  <c r="A68" i="23" s="1"/>
  <c r="A69" i="23" s="1"/>
  <c r="A70" i="23" s="1"/>
  <c r="A71" i="23" s="1"/>
  <c r="A72" i="23" s="1"/>
  <c r="A73" i="23" s="1"/>
  <c r="A74" i="23" s="1"/>
  <c r="A75" i="23" s="1"/>
  <c r="A76" i="23" s="1"/>
  <c r="A77" i="23" s="1"/>
  <c r="A78" i="23" s="1"/>
  <c r="A79" i="23" s="1"/>
  <c r="A80" i="23" s="1"/>
  <c r="A81" i="23" s="1"/>
  <c r="A82" i="23" s="1"/>
  <c r="A83" i="23" s="1"/>
  <c r="A84" i="23" s="1"/>
  <c r="A85" i="23" s="1"/>
  <c r="A86" i="23" s="1"/>
  <c r="A87" i="23" s="1"/>
  <c r="A88" i="23" s="1"/>
  <c r="A89" i="23" s="1"/>
  <c r="A90" i="23" s="1"/>
  <c r="A91" i="23" s="1"/>
  <c r="A92" i="23" s="1"/>
  <c r="A93" i="23" s="1"/>
  <c r="A94" i="23" s="1"/>
  <c r="A95" i="23" s="1"/>
  <c r="A96" i="23" s="1"/>
  <c r="A97" i="23" s="1"/>
  <c r="A98" i="23" s="1"/>
  <c r="A99" i="23" s="1"/>
  <c r="A100" i="23" s="1"/>
  <c r="A101" i="23" s="1"/>
  <c r="A102" i="23" s="1"/>
  <c r="A103" i="23" s="1"/>
  <c r="A104" i="23" s="1"/>
  <c r="A105" i="23" s="1"/>
  <c r="A106" i="23" s="1"/>
  <c r="A107" i="23" s="1"/>
  <c r="A108" i="23" s="1"/>
  <c r="A109" i="23" s="1"/>
  <c r="A110" i="23" s="1"/>
  <c r="A111" i="23" s="1"/>
  <c r="A112" i="23" s="1"/>
  <c r="A113" i="23" s="1"/>
  <c r="A114" i="23" s="1"/>
  <c r="A115" i="23" s="1"/>
  <c r="A116" i="23" s="1"/>
  <c r="A117" i="23" s="1"/>
  <c r="A118" i="23" s="1"/>
  <c r="A119" i="23" s="1"/>
  <c r="A120" i="23" s="1"/>
  <c r="A121" i="23" s="1"/>
  <c r="A122" i="23" s="1"/>
  <c r="A123" i="23" s="1"/>
  <c r="A124" i="23" s="1"/>
  <c r="A125" i="23" s="1"/>
  <c r="A126" i="23" s="1"/>
  <c r="A127" i="23" s="1"/>
  <c r="A128" i="23" s="1"/>
  <c r="A129" i="23" s="1"/>
  <c r="A130" i="23" s="1"/>
  <c r="A131" i="23" s="1"/>
  <c r="A3157" i="29" l="1"/>
  <c r="A3177" i="29"/>
  <c r="A3117" i="29"/>
  <c r="A132" i="23"/>
  <c r="A133" i="23" s="1"/>
  <c r="A134" i="23" s="1"/>
  <c r="A135" i="23" s="1"/>
  <c r="A136" i="23" s="1"/>
  <c r="A137" i="23" s="1"/>
  <c r="A138" i="23" s="1"/>
  <c r="A139" i="23" s="1"/>
  <c r="A140" i="23" s="1"/>
  <c r="A141" i="23" s="1"/>
  <c r="A142" i="23" s="1"/>
  <c r="A143" i="23" s="1"/>
  <c r="A144" i="23" s="1"/>
  <c r="A145" i="23" s="1"/>
  <c r="A146" i="23" s="1"/>
  <c r="A147" i="23" s="1"/>
  <c r="A148" i="23" s="1"/>
  <c r="A149" i="23" s="1"/>
  <c r="A150" i="23" s="1"/>
  <c r="A151" i="23" s="1"/>
  <c r="A152" i="23" s="1"/>
  <c r="A153" i="23" s="1"/>
  <c r="A154" i="23" s="1"/>
  <c r="A155" i="23" s="1"/>
  <c r="A156" i="23" s="1"/>
  <c r="A157" i="23" s="1"/>
  <c r="A158" i="23" s="1"/>
  <c r="A159" i="23" s="1"/>
  <c r="A160" i="23" s="1"/>
  <c r="A161" i="23" s="1"/>
  <c r="A162" i="23" s="1"/>
  <c r="A163" i="23" s="1"/>
  <c r="A164" i="23" s="1"/>
  <c r="A165" i="23" s="1"/>
  <c r="A166" i="23" s="1"/>
  <c r="A167" i="23" s="1"/>
  <c r="A168" i="23" s="1"/>
  <c r="A169" i="23" s="1"/>
  <c r="A170" i="23" s="1"/>
  <c r="A171" i="23" s="1"/>
  <c r="A172" i="23" s="1"/>
  <c r="A173" i="23" s="1"/>
  <c r="A174" i="23" s="1"/>
  <c r="A175" i="23" s="1"/>
  <c r="A176" i="23" s="1"/>
  <c r="A177" i="23" s="1"/>
  <c r="A178" i="23" s="1"/>
  <c r="A179" i="23" s="1"/>
  <c r="A180" i="23" s="1"/>
  <c r="A181" i="23" s="1"/>
  <c r="A182" i="23" s="1"/>
  <c r="A183" i="23" s="1"/>
  <c r="A184" i="23" s="1"/>
  <c r="A185" i="23" s="1"/>
  <c r="A186" i="23" s="1"/>
  <c r="A187" i="23" s="1"/>
  <c r="A188" i="23" s="1"/>
  <c r="A189" i="23" s="1"/>
  <c r="A190" i="23" s="1"/>
  <c r="A191" i="23" s="1"/>
  <c r="A192" i="23" s="1"/>
  <c r="A193" i="23" s="1"/>
  <c r="A194" i="23" s="1"/>
  <c r="A195" i="23" s="1"/>
  <c r="A196" i="23" s="1"/>
  <c r="A197" i="23" s="1"/>
  <c r="A198" i="23" s="1"/>
  <c r="A199" i="23" s="1"/>
  <c r="A200" i="23" s="1"/>
  <c r="A201" i="23" s="1"/>
  <c r="A202" i="23" s="1"/>
  <c r="A203" i="23" s="1"/>
  <c r="A204" i="23" s="1"/>
  <c r="A205" i="23" s="1"/>
  <c r="A206" i="23" s="1"/>
  <c r="A207" i="23" s="1"/>
  <c r="A208" i="23" s="1"/>
  <c r="A209" i="23" s="1"/>
  <c r="A210" i="23" s="1"/>
  <c r="A211" i="23" s="1"/>
  <c r="A212" i="23" s="1"/>
  <c r="A213" i="23" s="1"/>
  <c r="A214" i="23" s="1"/>
  <c r="A215" i="23" s="1"/>
  <c r="A216" i="23" s="1"/>
  <c r="A217" i="23" s="1"/>
  <c r="A218" i="23" s="1"/>
  <c r="A219" i="23" s="1"/>
  <c r="A220" i="23" s="1"/>
  <c r="A221" i="23" s="1"/>
  <c r="A222" i="23" s="1"/>
  <c r="A223" i="23" s="1"/>
  <c r="A224" i="23" s="1"/>
  <c r="A225" i="23" s="1"/>
  <c r="A226" i="23" s="1"/>
  <c r="A227" i="23" s="1"/>
  <c r="A228" i="23" s="1"/>
  <c r="A229" i="23" s="1"/>
  <c r="A230" i="23" s="1"/>
  <c r="A231" i="23" s="1"/>
  <c r="A232" i="23" s="1"/>
  <c r="A233" i="23" s="1"/>
  <c r="A234" i="23" s="1"/>
  <c r="A235" i="23" s="1"/>
  <c r="A236" i="23" s="1"/>
  <c r="A237" i="23" s="1"/>
  <c r="A238" i="23" s="1"/>
  <c r="A239" i="23" s="1"/>
  <c r="A240" i="23" s="1"/>
  <c r="A241" i="23" s="1"/>
  <c r="A242" i="23" s="1"/>
  <c r="A243" i="23" s="1"/>
  <c r="A244" i="23" s="1"/>
  <c r="A245" i="23" s="1"/>
  <c r="A246" i="23" s="1"/>
  <c r="A247" i="23" s="1"/>
  <c r="A248" i="23" s="1"/>
  <c r="A249" i="23" s="1"/>
  <c r="A250" i="23" s="1"/>
  <c r="A251" i="23" s="1"/>
  <c r="A252" i="23" s="1"/>
  <c r="A253" i="23" s="1"/>
  <c r="A254" i="23" s="1"/>
  <c r="A255" i="23" s="1"/>
  <c r="A256" i="23" s="1"/>
  <c r="A257" i="23" s="1"/>
  <c r="A258" i="23" s="1"/>
  <c r="A259" i="23" s="1"/>
  <c r="A260" i="23" s="1"/>
  <c r="A261" i="23" s="1"/>
  <c r="A262" i="23" s="1"/>
  <c r="A263" i="23" s="1"/>
  <c r="A264" i="23" s="1"/>
  <c r="A265" i="23" s="1"/>
  <c r="A266" i="23" s="1"/>
  <c r="A267" i="23" s="1"/>
  <c r="A268" i="23" s="1"/>
  <c r="A269" i="23" s="1"/>
  <c r="A270" i="23" s="1"/>
  <c r="A271" i="23" s="1"/>
  <c r="A272" i="23" s="1"/>
  <c r="A273" i="23" s="1"/>
  <c r="A274" i="23" s="1"/>
  <c r="A275" i="23" s="1"/>
  <c r="A276" i="23" s="1"/>
  <c r="A277" i="23" s="1"/>
  <c r="A278" i="23" s="1"/>
  <c r="A279" i="23" s="1"/>
  <c r="A280" i="23" s="1"/>
  <c r="A281" i="23" s="1"/>
  <c r="A282" i="23" s="1"/>
  <c r="A283" i="23" s="1"/>
  <c r="A284" i="23" s="1"/>
  <c r="A285" i="23" s="1"/>
  <c r="A286" i="23" s="1"/>
  <c r="A287" i="23" s="1"/>
  <c r="A288" i="23" s="1"/>
  <c r="A289" i="23" s="1"/>
  <c r="A290" i="23" s="1"/>
  <c r="A291" i="23" s="1"/>
  <c r="A292" i="23" s="1"/>
  <c r="A293" i="23" s="1"/>
  <c r="A294" i="23" s="1"/>
  <c r="A295" i="23" s="1"/>
  <c r="A296" i="23" s="1"/>
  <c r="A297" i="23" s="1"/>
  <c r="A298" i="23" s="1"/>
  <c r="A299" i="23" s="1"/>
  <c r="A300" i="23" s="1"/>
  <c r="A301" i="23" s="1"/>
  <c r="A302" i="23" s="1"/>
  <c r="A303" i="23" s="1"/>
  <c r="A304" i="23" s="1"/>
  <c r="A305" i="23" s="1"/>
  <c r="A306" i="23" s="1"/>
  <c r="A307" i="23" s="1"/>
  <c r="A308" i="23" s="1"/>
  <c r="A309" i="23" s="1"/>
  <c r="A310" i="23" s="1"/>
  <c r="A311" i="23" s="1"/>
  <c r="A312" i="23" s="1"/>
  <c r="A313" i="23" s="1"/>
  <c r="A314" i="23" s="1"/>
  <c r="A315" i="23" s="1"/>
  <c r="A316" i="23" s="1"/>
  <c r="A317" i="23" s="1"/>
  <c r="A318" i="23" s="1"/>
  <c r="A319" i="23" s="1"/>
  <c r="A320" i="23" s="1"/>
  <c r="A321" i="23" s="1"/>
  <c r="A322" i="23" s="1"/>
  <c r="A323" i="23" s="1"/>
  <c r="A324" i="23" s="1"/>
  <c r="A325" i="23" s="1"/>
  <c r="A326" i="23" s="1"/>
  <c r="A327" i="23" s="1"/>
  <c r="A328" i="23" s="1"/>
  <c r="A329" i="23" s="1"/>
  <c r="A330" i="23" s="1"/>
  <c r="A331" i="23" s="1"/>
  <c r="A332" i="23" s="1"/>
  <c r="A333" i="23" s="1"/>
  <c r="A334" i="23" s="1"/>
  <c r="A335" i="23" s="1"/>
  <c r="A336" i="23" s="1"/>
  <c r="A337" i="23" s="1"/>
  <c r="A338" i="23" s="1"/>
  <c r="A339" i="23" s="1"/>
  <c r="A340" i="23" s="1"/>
  <c r="A341" i="23" s="1"/>
  <c r="A342" i="23" s="1"/>
  <c r="A343" i="23" s="1"/>
  <c r="A344" i="23" s="1"/>
  <c r="A345" i="23" s="1"/>
  <c r="A346" i="23" s="1"/>
  <c r="A347" i="23" s="1"/>
  <c r="A348" i="23" s="1"/>
  <c r="A349" i="23" s="1"/>
  <c r="A350" i="23" s="1"/>
  <c r="A351" i="23" s="1"/>
  <c r="A352" i="23" s="1"/>
  <c r="A353" i="23" s="1"/>
  <c r="A354" i="23" s="1"/>
  <c r="A355" i="23" s="1"/>
  <c r="A356" i="23" s="1"/>
  <c r="A357" i="23" s="1"/>
  <c r="A358" i="23" s="1"/>
  <c r="A359" i="23" s="1"/>
  <c r="A360" i="23" s="1"/>
  <c r="A361" i="23" s="1"/>
  <c r="A362" i="23" s="1"/>
  <c r="A363" i="23" s="1"/>
  <c r="A364" i="23" s="1"/>
  <c r="A365" i="23" s="1"/>
  <c r="A366" i="23" s="1"/>
  <c r="A367" i="23" s="1"/>
  <c r="A368" i="23" s="1"/>
  <c r="A369" i="23" s="1"/>
  <c r="A370" i="23" s="1"/>
  <c r="A371" i="23" s="1"/>
  <c r="A372" i="23" s="1"/>
  <c r="A373" i="23" s="1"/>
  <c r="A374" i="23" s="1"/>
  <c r="A375" i="23" s="1"/>
  <c r="A376" i="23" s="1"/>
  <c r="A377" i="23" s="1"/>
  <c r="A378" i="23" s="1"/>
  <c r="A379" i="23" s="1"/>
  <c r="A380" i="23" s="1"/>
  <c r="A381" i="23" s="1"/>
  <c r="A382" i="23" s="1"/>
  <c r="A383" i="23" s="1"/>
  <c r="A384" i="23" s="1"/>
  <c r="A385" i="23" s="1"/>
  <c r="A386" i="23" s="1"/>
  <c r="A387" i="23" s="1"/>
  <c r="A388" i="23" s="1"/>
  <c r="A389" i="23" s="1"/>
  <c r="A390" i="23" s="1"/>
  <c r="A391" i="23" s="1"/>
  <c r="A392" i="23" s="1"/>
  <c r="A393" i="23" s="1"/>
  <c r="A394" i="23" s="1"/>
  <c r="A395" i="23" s="1"/>
  <c r="A396" i="23" s="1"/>
  <c r="A397" i="23" s="1"/>
  <c r="A398" i="23" s="1"/>
  <c r="A399" i="23" s="1"/>
  <c r="A400" i="23" s="1"/>
  <c r="A401" i="23" s="1"/>
  <c r="A402" i="23" s="1"/>
  <c r="A403" i="23" s="1"/>
  <c r="A404" i="23" s="1"/>
  <c r="A405" i="23" s="1"/>
  <c r="A406" i="23" s="1"/>
  <c r="A407" i="23" s="1"/>
  <c r="A408" i="23" s="1"/>
  <c r="A409" i="23" s="1"/>
  <c r="A410" i="23" s="1"/>
  <c r="A411" i="23" s="1"/>
  <c r="A412" i="23" s="1"/>
  <c r="A413" i="23" s="1"/>
  <c r="A414" i="23" s="1"/>
  <c r="A415" i="23" s="1"/>
  <c r="A416" i="23" s="1"/>
  <c r="A417" i="23" s="1"/>
  <c r="A418" i="23" s="1"/>
  <c r="A419" i="23" s="1"/>
  <c r="A420" i="23" s="1"/>
  <c r="A421" i="23" s="1"/>
  <c r="A422" i="23" s="1"/>
  <c r="A423" i="23" s="1"/>
  <c r="A424" i="23" s="1"/>
  <c r="A425" i="23" s="1"/>
  <c r="A426" i="23" s="1"/>
  <c r="A427" i="23" s="1"/>
  <c r="A428" i="23" s="1"/>
  <c r="A429" i="23" s="1"/>
  <c r="A430" i="23" s="1"/>
  <c r="A431" i="23" s="1"/>
  <c r="A432" i="23" s="1"/>
  <c r="A433" i="23" s="1"/>
  <c r="A434" i="23" s="1"/>
  <c r="A435" i="23" s="1"/>
  <c r="A436" i="23" s="1"/>
  <c r="A437" i="23" s="1"/>
  <c r="A438" i="23" s="1"/>
  <c r="A439" i="23" s="1"/>
  <c r="A440" i="23" s="1"/>
  <c r="A441" i="23" s="1"/>
  <c r="A442" i="23" s="1"/>
  <c r="A443" i="23" s="1"/>
  <c r="A444" i="23" s="1"/>
  <c r="A445" i="23" s="1"/>
  <c r="A446" i="23" s="1"/>
  <c r="A447" i="23" s="1"/>
  <c r="A448" i="23" s="1"/>
  <c r="A449" i="23" s="1"/>
  <c r="A450" i="23" s="1"/>
  <c r="A451" i="23" s="1"/>
  <c r="A452" i="23" s="1"/>
  <c r="A453" i="23" s="1"/>
  <c r="A454" i="23" s="1"/>
  <c r="A455" i="23" s="1"/>
  <c r="A456" i="23" s="1"/>
  <c r="A457" i="23" s="1"/>
  <c r="A458" i="23" s="1"/>
  <c r="A459" i="23" s="1"/>
  <c r="A460" i="23" s="1"/>
  <c r="A461" i="23" s="1"/>
  <c r="A462" i="23" s="1"/>
  <c r="A463" i="23" s="1"/>
  <c r="A464" i="23" s="1"/>
  <c r="A465" i="23" s="1"/>
  <c r="A466" i="23" s="1"/>
  <c r="A467" i="23" s="1"/>
  <c r="A468" i="23" s="1"/>
  <c r="A469" i="23" s="1"/>
  <c r="A470" i="23" s="1"/>
  <c r="A471" i="23" s="1"/>
  <c r="A472" i="23" s="1"/>
  <c r="A473" i="23" s="1"/>
  <c r="A474" i="23" s="1"/>
  <c r="A475" i="23" s="1"/>
  <c r="A476" i="23" s="1"/>
  <c r="A477" i="23" s="1"/>
  <c r="A478" i="23" s="1"/>
  <c r="A479" i="23" s="1"/>
  <c r="A480" i="23" s="1"/>
  <c r="A481" i="23" s="1"/>
  <c r="A482" i="23" s="1"/>
  <c r="A483" i="23" s="1"/>
  <c r="A484" i="23" s="1"/>
  <c r="A485" i="23" s="1"/>
  <c r="A486" i="23" s="1"/>
  <c r="A487" i="23" s="1"/>
  <c r="A488" i="23" s="1"/>
  <c r="A489" i="23" s="1"/>
  <c r="A490" i="23" s="1"/>
  <c r="A491" i="23" s="1"/>
  <c r="A492" i="23" s="1"/>
  <c r="A493" i="23" s="1"/>
  <c r="A494" i="23" s="1"/>
  <c r="A495" i="23" s="1"/>
  <c r="A496" i="23" s="1"/>
  <c r="A497" i="23" s="1"/>
  <c r="A498" i="23" s="1"/>
  <c r="A499" i="23" s="1"/>
  <c r="A500" i="23" s="1"/>
  <c r="A501" i="23" s="1"/>
  <c r="A502" i="23" s="1"/>
  <c r="A503" i="23" s="1"/>
  <c r="A504" i="23" s="1"/>
  <c r="A505" i="23" s="1"/>
  <c r="A506" i="23" s="1"/>
  <c r="A507" i="23" s="1"/>
  <c r="A508" i="23" s="1"/>
  <c r="A509" i="23" s="1"/>
  <c r="A510" i="23" s="1"/>
  <c r="A511" i="23" s="1"/>
  <c r="A512" i="23" s="1"/>
  <c r="A513" i="23" s="1"/>
  <c r="A514" i="23" s="1"/>
  <c r="A515" i="23" s="1"/>
  <c r="A516" i="23" s="1"/>
  <c r="A517" i="23" s="1"/>
  <c r="A518" i="23" s="1"/>
  <c r="A519" i="23" s="1"/>
  <c r="A520" i="23" s="1"/>
  <c r="A521" i="23" s="1"/>
  <c r="A522" i="23" s="1"/>
  <c r="A523" i="23" s="1"/>
  <c r="A524" i="23" s="1"/>
  <c r="A525" i="23" s="1"/>
  <c r="A526" i="23" s="1"/>
  <c r="A527" i="23" s="1"/>
  <c r="A528" i="23" s="1"/>
  <c r="A529" i="23" s="1"/>
  <c r="A530" i="23" s="1"/>
  <c r="A531" i="23" s="1"/>
  <c r="A532" i="23" s="1"/>
  <c r="A533" i="23" s="1"/>
  <c r="A534" i="23" s="1"/>
  <c r="A535" i="23" s="1"/>
  <c r="A536" i="23" s="1"/>
  <c r="A537" i="23" s="1"/>
  <c r="A538" i="23" s="1"/>
  <c r="A539" i="23" s="1"/>
  <c r="A540" i="23" s="1"/>
  <c r="A541" i="23" s="1"/>
  <c r="A542" i="23" s="1"/>
  <c r="A543" i="23" s="1"/>
  <c r="A544" i="23" s="1"/>
  <c r="A545" i="23" s="1"/>
  <c r="A546" i="23" s="1"/>
  <c r="A547" i="23" s="1"/>
  <c r="A548" i="23" s="1"/>
  <c r="A549" i="23" s="1"/>
  <c r="A550" i="23" s="1"/>
  <c r="A551" i="23" s="1"/>
  <c r="A552" i="23" s="1"/>
  <c r="A553" i="23" s="1"/>
  <c r="A554" i="23" s="1"/>
  <c r="A555" i="23" s="1"/>
  <c r="A556" i="23" s="1"/>
  <c r="A557" i="23" s="1"/>
  <c r="A558" i="23" s="1"/>
  <c r="A559" i="23" s="1"/>
  <c r="A560" i="23" s="1"/>
  <c r="A561" i="23" s="1"/>
  <c r="A562" i="23" s="1"/>
  <c r="A563" i="23" s="1"/>
  <c r="A564" i="23" s="1"/>
  <c r="A565" i="23" s="1"/>
  <c r="A566" i="23" s="1"/>
  <c r="A567" i="23" s="1"/>
  <c r="A568" i="23" s="1"/>
  <c r="A569" i="23" s="1"/>
  <c r="A570" i="23" s="1"/>
  <c r="A571" i="23" s="1"/>
  <c r="A572" i="23" s="1"/>
  <c r="A573" i="23" s="1"/>
  <c r="A574" i="23" s="1"/>
  <c r="A575" i="23" s="1"/>
  <c r="A576" i="23" s="1"/>
  <c r="A577" i="23" s="1"/>
  <c r="A578" i="23" s="1"/>
  <c r="A579" i="23" s="1"/>
  <c r="A580" i="23" s="1"/>
  <c r="A581" i="23" s="1"/>
  <c r="A582" i="23" s="1"/>
  <c r="A583" i="23" s="1"/>
  <c r="A584" i="23" s="1"/>
  <c r="A585" i="23" s="1"/>
  <c r="A586" i="23" s="1"/>
  <c r="A587" i="23" s="1"/>
  <c r="A588" i="23" s="1"/>
  <c r="A589" i="23" s="1"/>
  <c r="A590" i="23" s="1"/>
  <c r="A591" i="23" s="1"/>
  <c r="A592" i="23" s="1"/>
  <c r="A593" i="23" s="1"/>
  <c r="A594" i="23" s="1"/>
  <c r="A595" i="23" s="1"/>
  <c r="A596" i="23" s="1"/>
  <c r="A597" i="23" s="1"/>
  <c r="A598" i="23" s="1"/>
  <c r="A599" i="23" s="1"/>
  <c r="A600" i="23" s="1"/>
  <c r="A601" i="23" s="1"/>
  <c r="A602" i="23" s="1"/>
  <c r="A603" i="23" s="1"/>
  <c r="A604" i="23" s="1"/>
  <c r="A605" i="23" s="1"/>
  <c r="A606" i="23" s="1"/>
  <c r="A607" i="23" s="1"/>
  <c r="A608" i="23" s="1"/>
  <c r="A609" i="23" s="1"/>
  <c r="A610" i="23" s="1"/>
  <c r="A611" i="23" s="1"/>
  <c r="A612" i="23" s="1"/>
  <c r="A613" i="23" s="1"/>
  <c r="A614" i="23" s="1"/>
  <c r="A615" i="23" s="1"/>
  <c r="A616" i="23" s="1"/>
  <c r="A617" i="23" s="1"/>
  <c r="A618" i="23" s="1"/>
  <c r="A619" i="23" s="1"/>
  <c r="A620" i="23" s="1"/>
  <c r="A621" i="23" s="1"/>
  <c r="A622" i="23" s="1"/>
  <c r="A623" i="23" s="1"/>
  <c r="A624" i="23" s="1"/>
  <c r="A625" i="23" s="1"/>
  <c r="A626" i="23" s="1"/>
  <c r="A627" i="23" s="1"/>
  <c r="A628" i="23" s="1"/>
  <c r="A629" i="23" s="1"/>
  <c r="A630" i="23" s="1"/>
  <c r="A631" i="23" s="1"/>
  <c r="A632" i="23" s="1"/>
  <c r="A633" i="23" s="1"/>
  <c r="A634" i="23" s="1"/>
  <c r="A635" i="23" s="1"/>
  <c r="A636" i="23" s="1"/>
  <c r="A637" i="23" s="1"/>
  <c r="A638" i="23" s="1"/>
  <c r="A639" i="23" s="1"/>
  <c r="A640" i="23" s="1"/>
  <c r="A641" i="23" s="1"/>
  <c r="A642" i="23" s="1"/>
  <c r="A643" i="23" s="1"/>
  <c r="A644" i="23" s="1"/>
  <c r="A645" i="23" s="1"/>
  <c r="A646" i="23" s="1"/>
  <c r="A647" i="23" s="1"/>
  <c r="A648" i="23" s="1"/>
  <c r="A649" i="23" s="1"/>
  <c r="A650" i="23" s="1"/>
  <c r="A651" i="23" s="1"/>
  <c r="A652" i="23" s="1"/>
  <c r="A653" i="23" s="1"/>
  <c r="A654" i="23" s="1"/>
  <c r="A655" i="23" s="1"/>
  <c r="A656" i="23" s="1"/>
  <c r="A657" i="23" s="1"/>
  <c r="A658" i="23" s="1"/>
  <c r="A659" i="23" s="1"/>
  <c r="A660" i="23" s="1"/>
  <c r="A661" i="23" s="1"/>
  <c r="A662" i="23" s="1"/>
  <c r="A663" i="23" s="1"/>
  <c r="A664" i="23" s="1"/>
  <c r="A665" i="23" s="1"/>
  <c r="A666" i="23" s="1"/>
  <c r="A667" i="23" s="1"/>
  <c r="A668" i="23" s="1"/>
  <c r="A669" i="23" s="1"/>
  <c r="A670" i="23" s="1"/>
  <c r="A671" i="23" s="1"/>
  <c r="A672" i="23" s="1"/>
  <c r="A673" i="23" s="1"/>
  <c r="A674" i="23" s="1"/>
  <c r="A675" i="23" s="1"/>
  <c r="A676" i="23" s="1"/>
  <c r="A677" i="23" s="1"/>
  <c r="A678" i="23" s="1"/>
  <c r="A679" i="23" s="1"/>
  <c r="A680" i="23" s="1"/>
  <c r="A681" i="23" s="1"/>
  <c r="A682" i="23" s="1"/>
  <c r="A683" i="23" s="1"/>
  <c r="A684" i="23" s="1"/>
  <c r="A685" i="23" s="1"/>
  <c r="A686" i="23" s="1"/>
  <c r="A687" i="23" s="1"/>
  <c r="A688" i="23" s="1"/>
  <c r="A689" i="23" s="1"/>
  <c r="A690" i="23" s="1"/>
  <c r="A691" i="23" s="1"/>
  <c r="A692" i="23" s="1"/>
  <c r="A693" i="23" s="1"/>
  <c r="A694" i="23" s="1"/>
  <c r="A695" i="23" s="1"/>
  <c r="A696" i="23" s="1"/>
  <c r="A697" i="23" s="1"/>
  <c r="A698" i="23" s="1"/>
  <c r="A699" i="23" s="1"/>
  <c r="A700" i="23" s="1"/>
  <c r="A701" i="23" s="1"/>
  <c r="A702" i="23" s="1"/>
  <c r="A703" i="23" s="1"/>
  <c r="A704" i="23" s="1"/>
  <c r="A705" i="23" s="1"/>
  <c r="A706" i="23" s="1"/>
  <c r="A707" i="23" s="1"/>
  <c r="A708" i="23" s="1"/>
  <c r="A709" i="23" s="1"/>
  <c r="A710" i="23" s="1"/>
  <c r="A711" i="23" s="1"/>
  <c r="A712" i="23" s="1"/>
  <c r="A713" i="23" s="1"/>
  <c r="A714" i="23" s="1"/>
  <c r="A715" i="23" s="1"/>
  <c r="A716" i="23" s="1"/>
  <c r="A717" i="23" s="1"/>
  <c r="A718" i="23" s="1"/>
  <c r="A719" i="23" s="1"/>
  <c r="A720" i="23" s="1"/>
  <c r="A721" i="23" s="1"/>
  <c r="A722" i="23" s="1"/>
  <c r="A723" i="23" s="1"/>
  <c r="A724" i="23" s="1"/>
  <c r="A725" i="23" s="1"/>
  <c r="A726" i="23" s="1"/>
  <c r="A727" i="23" s="1"/>
  <c r="A728" i="23" s="1"/>
  <c r="A729" i="23" s="1"/>
  <c r="A730" i="23" s="1"/>
  <c r="A731" i="23" s="1"/>
  <c r="A732" i="23" s="1"/>
  <c r="A733" i="23" s="1"/>
  <c r="A734" i="23" s="1"/>
  <c r="A735" i="23" s="1"/>
  <c r="A736" i="23" s="1"/>
  <c r="A737" i="23" s="1"/>
  <c r="A738" i="23" s="1"/>
  <c r="A739" i="23" s="1"/>
  <c r="A740" i="23" s="1"/>
  <c r="A741" i="23" s="1"/>
  <c r="A742" i="23" s="1"/>
  <c r="A743" i="23" s="1"/>
  <c r="A744" i="23" s="1"/>
  <c r="A745" i="23" s="1"/>
  <c r="A746" i="23" s="1"/>
  <c r="A747" i="23" s="1"/>
  <c r="A748" i="23" s="1"/>
  <c r="A749" i="23" s="1"/>
  <c r="A750" i="23" s="1"/>
  <c r="A751" i="23" s="1"/>
  <c r="A752" i="23" s="1"/>
  <c r="A753" i="23" s="1"/>
  <c r="A754" i="23" s="1"/>
  <c r="A755" i="23" s="1"/>
  <c r="A756" i="23" s="1"/>
  <c r="A757" i="23" s="1"/>
  <c r="A758" i="23" s="1"/>
  <c r="A759" i="23" s="1"/>
  <c r="A760" i="23" s="1"/>
  <c r="A761" i="23" s="1"/>
  <c r="A762" i="23" s="1"/>
  <c r="A763" i="23" s="1"/>
  <c r="A764" i="23" s="1"/>
  <c r="A765" i="23" s="1"/>
  <c r="A766" i="23" s="1"/>
  <c r="A767" i="23" s="1"/>
  <c r="A768" i="23" s="1"/>
  <c r="A769" i="23" s="1"/>
  <c r="A770" i="23" s="1"/>
  <c r="A771" i="23" s="1"/>
  <c r="A772" i="23" s="1"/>
  <c r="A773" i="23" s="1"/>
  <c r="A774" i="23" s="1"/>
  <c r="A775" i="23" s="1"/>
  <c r="A776" i="23" s="1"/>
  <c r="A777" i="23" s="1"/>
  <c r="A778" i="23" s="1"/>
  <c r="A779" i="23" s="1"/>
  <c r="A780" i="23" s="1"/>
  <c r="A781" i="23" s="1"/>
  <c r="A782" i="23" s="1"/>
  <c r="A783" i="23" s="1"/>
  <c r="A784" i="23" s="1"/>
  <c r="A785" i="23" s="1"/>
  <c r="A786" i="23" s="1"/>
  <c r="A787" i="23" s="1"/>
  <c r="A788" i="23" s="1"/>
  <c r="A789" i="23" s="1"/>
  <c r="A790" i="23" s="1"/>
  <c r="A791" i="23" s="1"/>
  <c r="A792" i="23" s="1"/>
  <c r="A793" i="23" s="1"/>
  <c r="A794" i="23" s="1"/>
  <c r="A795" i="23" s="1"/>
  <c r="A796" i="23" s="1"/>
  <c r="A797" i="23" s="1"/>
  <c r="A798" i="23" s="1"/>
  <c r="A799" i="23" s="1"/>
  <c r="A800" i="23" s="1"/>
  <c r="A801" i="23" s="1"/>
  <c r="A802" i="23" s="1"/>
  <c r="A803" i="23" s="1"/>
  <c r="A804" i="23" s="1"/>
  <c r="A805" i="23" s="1"/>
  <c r="A806" i="23" s="1"/>
  <c r="A807" i="23" s="1"/>
  <c r="A808" i="23" s="1"/>
  <c r="A809" i="23" s="1"/>
  <c r="A810" i="23" s="1"/>
  <c r="A811" i="23" s="1"/>
  <c r="A812" i="23" s="1"/>
  <c r="A813" i="23" s="1"/>
  <c r="A814" i="23" s="1"/>
  <c r="A815" i="23" s="1"/>
  <c r="A816" i="23" s="1"/>
  <c r="A817" i="23" s="1"/>
  <c r="A818" i="23" s="1"/>
  <c r="A819" i="23" s="1"/>
  <c r="A820" i="23" s="1"/>
  <c r="A821" i="23" s="1"/>
  <c r="A822" i="23" s="1"/>
  <c r="A823" i="23" s="1"/>
  <c r="A824" i="23" s="1"/>
  <c r="A825" i="23" s="1"/>
  <c r="A826" i="23" s="1"/>
  <c r="A827" i="23" s="1"/>
  <c r="A828" i="23" s="1"/>
  <c r="A829" i="23" s="1"/>
  <c r="A830" i="23" s="1"/>
  <c r="A831" i="23" s="1"/>
  <c r="A832" i="23" s="1"/>
  <c r="A833" i="23" s="1"/>
  <c r="A834" i="23" s="1"/>
  <c r="A835" i="23" s="1"/>
  <c r="A836" i="23" s="1"/>
  <c r="A837" i="23" s="1"/>
  <c r="A838" i="23" s="1"/>
  <c r="A839" i="23" s="1"/>
  <c r="A840" i="23" s="1"/>
  <c r="A841" i="23" s="1"/>
  <c r="A842" i="23" s="1"/>
  <c r="A843" i="23" s="1"/>
  <c r="A844" i="23" s="1"/>
  <c r="A845" i="23" s="1"/>
  <c r="A846" i="23" s="1"/>
  <c r="A847" i="23" s="1"/>
  <c r="A848" i="23" s="1"/>
  <c r="A849" i="23" s="1"/>
  <c r="A850" i="23" s="1"/>
  <c r="A851" i="23" s="1"/>
  <c r="A852" i="23" s="1"/>
  <c r="A853" i="23" s="1"/>
  <c r="A854" i="23" s="1"/>
  <c r="A855" i="23" s="1"/>
  <c r="A856" i="23" s="1"/>
  <c r="A857" i="23" s="1"/>
  <c r="A858" i="23" s="1"/>
  <c r="A859" i="23" s="1"/>
  <c r="A860" i="23" s="1"/>
  <c r="A861" i="23" s="1"/>
  <c r="A862" i="23" s="1"/>
  <c r="A863" i="23" s="1"/>
  <c r="A864" i="23" s="1"/>
  <c r="A865" i="23" s="1"/>
  <c r="A866" i="23" s="1"/>
  <c r="A867" i="23" s="1"/>
  <c r="A868" i="23" s="1"/>
  <c r="A869" i="23" s="1"/>
  <c r="A870" i="23" s="1"/>
  <c r="A871" i="23" s="1"/>
  <c r="A872" i="23" s="1"/>
  <c r="A873" i="23" s="1"/>
  <c r="A874" i="23" s="1"/>
  <c r="A875" i="23" s="1"/>
  <c r="A876" i="23" s="1"/>
  <c r="A877" i="23" s="1"/>
  <c r="A878" i="23" s="1"/>
  <c r="A879" i="23" s="1"/>
  <c r="A880" i="23" s="1"/>
  <c r="A881" i="23" s="1"/>
  <c r="A882" i="23" s="1"/>
  <c r="A883" i="23" s="1"/>
  <c r="A884" i="23" s="1"/>
  <c r="A885" i="23" s="1"/>
  <c r="A886" i="23" s="1"/>
  <c r="A887" i="23" s="1"/>
  <c r="A888" i="23" s="1"/>
  <c r="A889" i="23" s="1"/>
  <c r="A890" i="23" s="1"/>
  <c r="A891" i="23" s="1"/>
  <c r="A892" i="23" s="1"/>
  <c r="A893" i="23" s="1"/>
  <c r="A894" i="23" s="1"/>
  <c r="A895" i="23" s="1"/>
  <c r="A896" i="23" s="1"/>
  <c r="A897" i="23" s="1"/>
  <c r="A898" i="23" s="1"/>
  <c r="A899" i="23" s="1"/>
  <c r="A900" i="23" s="1"/>
  <c r="A901" i="23" s="1"/>
  <c r="A902" i="23" s="1"/>
  <c r="A903" i="23" s="1"/>
  <c r="A904" i="23" s="1"/>
  <c r="A905" i="23" s="1"/>
  <c r="A906" i="23" s="1"/>
  <c r="A907" i="23" s="1"/>
  <c r="A908" i="23" s="1"/>
  <c r="A909" i="23" s="1"/>
  <c r="A910" i="23" s="1"/>
  <c r="A911" i="23" s="1"/>
  <c r="A912" i="23" s="1"/>
  <c r="A913" i="23" s="1"/>
  <c r="A914" i="23" s="1"/>
  <c r="A915" i="23" s="1"/>
  <c r="A916" i="23" s="1"/>
  <c r="A917" i="23" s="1"/>
  <c r="A918" i="23" s="1"/>
  <c r="A919" i="23" s="1"/>
  <c r="A920" i="23" s="1"/>
  <c r="A921" i="23" s="1"/>
  <c r="A922" i="23" s="1"/>
  <c r="A923" i="23" s="1"/>
  <c r="A924" i="23" s="1"/>
  <c r="A925" i="23" s="1"/>
  <c r="A926" i="23" s="1"/>
  <c r="A927" i="23" s="1"/>
  <c r="A928" i="23" s="1"/>
  <c r="A929" i="23" s="1"/>
  <c r="A930" i="23" s="1"/>
  <c r="A931" i="23" s="1"/>
  <c r="A932" i="23" s="1"/>
  <c r="A933" i="23" s="1"/>
  <c r="A934" i="23" s="1"/>
  <c r="A935" i="23" s="1"/>
  <c r="A936" i="23" s="1"/>
  <c r="A937" i="23" s="1"/>
  <c r="A938" i="23" s="1"/>
  <c r="A939" i="23" s="1"/>
  <c r="A940" i="23" s="1"/>
  <c r="A941" i="23" s="1"/>
  <c r="A942" i="23" s="1"/>
  <c r="A943" i="23" s="1"/>
  <c r="A944" i="23" s="1"/>
  <c r="A945" i="23" s="1"/>
  <c r="A946" i="23" s="1"/>
  <c r="A947" i="23" s="1"/>
  <c r="A948" i="23" s="1"/>
  <c r="A949" i="23" s="1"/>
  <c r="A950" i="23" s="1"/>
  <c r="A951" i="23" s="1"/>
  <c r="A952" i="23" s="1"/>
  <c r="A953" i="23" s="1"/>
  <c r="A954" i="23" s="1"/>
  <c r="A955" i="23" s="1"/>
  <c r="A956" i="23" s="1"/>
  <c r="A957" i="23" s="1"/>
  <c r="A958" i="23" s="1"/>
  <c r="A959" i="23" s="1"/>
  <c r="A960" i="23" s="1"/>
  <c r="A961" i="23" s="1"/>
  <c r="A962" i="23" s="1"/>
  <c r="A963" i="23" s="1"/>
  <c r="A964" i="23" s="1"/>
  <c r="A965" i="23" s="1"/>
  <c r="A966" i="23" s="1"/>
  <c r="A967" i="23" s="1"/>
  <c r="A968" i="23" s="1"/>
  <c r="A969" i="23" s="1"/>
  <c r="A970" i="23" s="1"/>
  <c r="A971" i="23" s="1"/>
  <c r="A972" i="23" s="1"/>
  <c r="A973" i="23" s="1"/>
  <c r="A974" i="23" s="1"/>
  <c r="A975" i="23" s="1"/>
  <c r="A976" i="23" s="1"/>
  <c r="A977" i="23" s="1"/>
  <c r="A978" i="23" s="1"/>
  <c r="A979" i="23" s="1"/>
  <c r="A980" i="23" s="1"/>
  <c r="A981" i="23" s="1"/>
  <c r="A982" i="23" s="1"/>
  <c r="A983" i="23" s="1"/>
  <c r="A984" i="23" s="1"/>
  <c r="A985" i="23" s="1"/>
  <c r="A986" i="23" s="1"/>
  <c r="A987" i="23" s="1"/>
  <c r="A988" i="23" s="1"/>
  <c r="A989" i="23" s="1"/>
  <c r="A990" i="23" s="1"/>
  <c r="A991" i="23" s="1"/>
  <c r="A992" i="23" s="1"/>
  <c r="A993" i="23" s="1"/>
  <c r="A994" i="23" s="1"/>
  <c r="A995" i="23" s="1"/>
  <c r="A996" i="23" s="1"/>
  <c r="A997" i="23" s="1"/>
  <c r="A998" i="23" s="1"/>
  <c r="A999" i="23" s="1"/>
  <c r="A1000" i="23" s="1"/>
  <c r="A1001" i="23" s="1"/>
  <c r="A1002" i="23" s="1"/>
  <c r="A1003" i="23" s="1"/>
  <c r="A1004" i="23" s="1"/>
  <c r="A1005" i="23" s="1"/>
  <c r="A1006" i="23" s="1"/>
  <c r="A1007" i="23" s="1"/>
  <c r="A1008" i="23" s="1"/>
  <c r="A1009" i="23" s="1"/>
  <c r="A1010" i="23" s="1"/>
  <c r="A1011" i="23" s="1"/>
  <c r="A1012" i="23" s="1"/>
  <c r="A1013" i="23" s="1"/>
  <c r="A1014" i="23" s="1"/>
  <c r="A1015" i="23" s="1"/>
  <c r="A1016" i="23" s="1"/>
  <c r="A1017" i="23" s="1"/>
  <c r="A1018" i="23" s="1"/>
  <c r="A1019" i="23" s="1"/>
  <c r="A1020" i="23" s="1"/>
  <c r="A1021" i="23" s="1"/>
  <c r="A1022" i="23" s="1"/>
  <c r="A1023" i="23" s="1"/>
  <c r="A1024" i="23" s="1"/>
  <c r="A1025" i="23" s="1"/>
  <c r="A1026" i="23" s="1"/>
  <c r="A1027" i="23" s="1"/>
  <c r="A1028" i="23" s="1"/>
  <c r="A1029" i="23" s="1"/>
  <c r="A1030" i="23" s="1"/>
  <c r="A1031" i="23" s="1"/>
  <c r="A1032" i="23" s="1"/>
  <c r="A1033" i="23" s="1"/>
  <c r="A1034" i="23" s="1"/>
  <c r="A1035" i="23" s="1"/>
  <c r="A1036" i="23" s="1"/>
  <c r="A1037" i="23" s="1"/>
  <c r="A1038" i="23" s="1"/>
  <c r="A1039" i="23" s="1"/>
  <c r="A1040" i="23" s="1"/>
  <c r="A1041" i="23" s="1"/>
  <c r="A1042" i="23" s="1"/>
  <c r="A1043" i="23" s="1"/>
  <c r="A1044" i="23" s="1"/>
  <c r="A1045" i="23" s="1"/>
  <c r="A1046" i="23" s="1"/>
  <c r="A1047" i="23" s="1"/>
  <c r="A1048" i="23" s="1"/>
  <c r="A1049" i="23" s="1"/>
  <c r="A1050" i="23" s="1"/>
  <c r="A1051" i="23" s="1"/>
  <c r="A1052" i="23" s="1"/>
  <c r="A1053" i="23" s="1"/>
  <c r="A1054" i="23" s="1"/>
  <c r="A1055" i="23" s="1"/>
  <c r="A1056" i="23" s="1"/>
  <c r="A1057" i="23" s="1"/>
  <c r="A1058" i="23" s="1"/>
  <c r="A1059" i="23" s="1"/>
  <c r="A1060" i="23" s="1"/>
  <c r="A1061" i="23" s="1"/>
  <c r="A1062" i="23" s="1"/>
  <c r="A1063" i="23" s="1"/>
  <c r="A1064" i="23" s="1"/>
  <c r="A1065" i="23" s="1"/>
  <c r="A1066" i="23" s="1"/>
  <c r="A1067" i="23" s="1"/>
  <c r="A1068" i="23" s="1"/>
  <c r="A1069" i="23" s="1"/>
  <c r="A1070" i="23" s="1"/>
  <c r="A1071" i="23" s="1"/>
  <c r="A1072" i="23" s="1"/>
  <c r="A1073" i="23" s="1"/>
  <c r="A1074" i="23" s="1"/>
  <c r="A1075" i="23" s="1"/>
  <c r="A1076" i="23" s="1"/>
  <c r="A1077" i="23" s="1"/>
  <c r="A1078" i="23" s="1"/>
  <c r="A1079" i="23" s="1"/>
  <c r="A1080" i="23" s="1"/>
  <c r="A1081" i="23" s="1"/>
  <c r="A1082" i="23" s="1"/>
  <c r="A1083" i="23" s="1"/>
  <c r="A1084" i="23" s="1"/>
  <c r="A1085" i="23" s="1"/>
  <c r="A1086" i="23" s="1"/>
  <c r="A1087" i="23" s="1"/>
  <c r="A1088" i="23" s="1"/>
  <c r="A1089" i="23" s="1"/>
  <c r="A1090" i="23" s="1"/>
  <c r="A1091" i="23" s="1"/>
  <c r="A1092" i="23" s="1"/>
  <c r="A1093" i="23" s="1"/>
  <c r="A1094" i="23" s="1"/>
  <c r="A1095" i="23" s="1"/>
  <c r="A1096" i="23" s="1"/>
  <c r="A1097" i="23" s="1"/>
  <c r="A1098" i="23" s="1"/>
  <c r="A1099" i="23" s="1"/>
  <c r="A1100" i="23" s="1"/>
  <c r="A1101" i="23" s="1"/>
  <c r="A1102" i="23" s="1"/>
  <c r="A1103" i="23" s="1"/>
  <c r="A1104" i="23" s="1"/>
  <c r="A1105" i="23" s="1"/>
  <c r="A1106" i="23" s="1"/>
  <c r="A1107" i="23" s="1"/>
  <c r="A1108" i="23" s="1"/>
  <c r="A1109" i="23" s="1"/>
  <c r="A1110" i="23" s="1"/>
  <c r="A1111" i="23" s="1"/>
  <c r="A1112" i="23" s="1"/>
  <c r="A1113" i="23" s="1"/>
  <c r="A1114" i="23" s="1"/>
  <c r="A1115" i="23" s="1"/>
  <c r="A1116" i="23" s="1"/>
  <c r="A1117" i="23" s="1"/>
  <c r="A1118" i="23" s="1"/>
  <c r="A1119" i="23" s="1"/>
  <c r="A1120" i="23" s="1"/>
  <c r="A1121" i="23" s="1"/>
  <c r="A1122" i="23" s="1"/>
  <c r="A1123" i="23" s="1"/>
  <c r="A1124" i="23" s="1"/>
  <c r="A1125" i="23" s="1"/>
  <c r="A1126" i="23" s="1"/>
  <c r="A1127" i="23" s="1"/>
  <c r="A1128" i="23" s="1"/>
  <c r="A1129" i="23" s="1"/>
  <c r="A1130" i="23" s="1"/>
  <c r="A1131" i="23" s="1"/>
  <c r="A1132" i="23" s="1"/>
  <c r="A1133" i="23" s="1"/>
  <c r="A1134" i="23" s="1"/>
  <c r="A1135" i="23" s="1"/>
  <c r="A1136" i="23" s="1"/>
  <c r="A1137" i="23" s="1"/>
  <c r="A1138" i="23" s="1"/>
  <c r="A1139" i="23" s="1"/>
  <c r="A1140" i="23" s="1"/>
  <c r="A1141" i="23" s="1"/>
  <c r="A1142" i="23" s="1"/>
  <c r="A1143" i="23" s="1"/>
  <c r="A1144" i="23" s="1"/>
  <c r="A1145" i="23" s="1"/>
  <c r="A1146" i="23" s="1"/>
  <c r="A1147" i="23" s="1"/>
  <c r="A1148" i="23" s="1"/>
  <c r="A1149" i="23" s="1"/>
  <c r="A1150" i="23" s="1"/>
  <c r="A1151" i="23" s="1"/>
  <c r="A1152" i="23" s="1"/>
  <c r="A1153" i="23" s="1"/>
  <c r="A1154" i="23" s="1"/>
  <c r="A1155" i="23" s="1"/>
  <c r="A1156" i="23" s="1"/>
  <c r="A1157" i="23" s="1"/>
  <c r="A1158" i="23" s="1"/>
  <c r="A1159" i="23" s="1"/>
  <c r="A1160" i="23" s="1"/>
  <c r="A1161" i="23" s="1"/>
  <c r="A1162" i="23" s="1"/>
  <c r="A1163" i="23" s="1"/>
  <c r="A1164" i="23" s="1"/>
  <c r="A1165" i="23" s="1"/>
  <c r="A1166" i="23" s="1"/>
  <c r="A1167" i="23" s="1"/>
  <c r="A1168" i="23" s="1"/>
  <c r="A1169" i="23" s="1"/>
  <c r="A1170" i="23" s="1"/>
  <c r="A1171" i="23" s="1"/>
  <c r="A1172" i="23" s="1"/>
  <c r="A1173" i="23" s="1"/>
  <c r="A1174" i="23" s="1"/>
  <c r="A1175" i="23" s="1"/>
  <c r="A1176" i="23" s="1"/>
  <c r="A1177" i="23" s="1"/>
  <c r="A1178" i="23" s="1"/>
  <c r="A1179" i="23" s="1"/>
  <c r="A1180" i="23" s="1"/>
  <c r="A1181" i="23" s="1"/>
  <c r="A1182" i="23" s="1"/>
  <c r="A1183" i="23" s="1"/>
  <c r="A1184" i="23" s="1"/>
  <c r="A1185" i="23" s="1"/>
  <c r="A1186" i="23" s="1"/>
  <c r="A1187" i="23" s="1"/>
  <c r="A1188" i="23" s="1"/>
  <c r="A1189" i="23" s="1"/>
  <c r="A1190" i="23" s="1"/>
  <c r="A1191" i="23" s="1"/>
  <c r="A1192" i="23" s="1"/>
  <c r="A1193" i="23" s="1"/>
  <c r="A1194" i="23" s="1"/>
  <c r="A1195" i="23" s="1"/>
  <c r="A1196" i="23" s="1"/>
  <c r="A1197" i="23" s="1"/>
  <c r="A1198" i="23" s="1"/>
  <c r="A1199" i="23" s="1"/>
  <c r="A1200" i="23" s="1"/>
  <c r="A1201" i="23" s="1"/>
  <c r="A1202" i="23" s="1"/>
  <c r="A1203" i="23" s="1"/>
  <c r="A1204" i="23" s="1"/>
  <c r="A1205" i="23" s="1"/>
  <c r="A1206" i="23" s="1"/>
  <c r="A1207" i="23" s="1"/>
  <c r="A1208" i="23" s="1"/>
  <c r="A1209" i="23" s="1"/>
  <c r="A1210" i="23" s="1"/>
  <c r="A1211" i="23" s="1"/>
  <c r="A1212" i="23" s="1"/>
  <c r="A1213" i="23" s="1"/>
  <c r="A1214" i="23" s="1"/>
  <c r="A1215" i="23" s="1"/>
  <c r="A1216" i="23" s="1"/>
  <c r="A1217" i="23" s="1"/>
  <c r="A1218" i="23" s="1"/>
  <c r="A1219" i="23" s="1"/>
  <c r="A1220" i="23" s="1"/>
  <c r="A1221" i="23" s="1"/>
  <c r="A1222" i="23" s="1"/>
  <c r="A1223" i="23" s="1"/>
  <c r="A1224" i="23" s="1"/>
  <c r="A1225" i="23" s="1"/>
  <c r="A1226" i="23" s="1"/>
  <c r="A1227" i="23" s="1"/>
  <c r="A1228" i="23" s="1"/>
  <c r="A1229" i="23" s="1"/>
  <c r="A1230" i="23" s="1"/>
  <c r="A1231" i="23" s="1"/>
  <c r="A1232" i="23" s="1"/>
  <c r="A1233" i="23" s="1"/>
  <c r="A1234" i="23" s="1"/>
  <c r="A1235" i="23" s="1"/>
  <c r="A1236" i="23" s="1"/>
  <c r="A1237" i="23" s="1"/>
  <c r="A1238" i="23" s="1"/>
  <c r="A1239" i="23" s="1"/>
  <c r="A1240" i="23" s="1"/>
  <c r="A1241" i="23" s="1"/>
  <c r="A1242" i="23" s="1"/>
  <c r="A1243" i="23" s="1"/>
  <c r="A1244" i="23" s="1"/>
  <c r="A1245" i="23" s="1"/>
  <c r="A1246" i="23" s="1"/>
  <c r="A1247" i="23" s="1"/>
  <c r="A1248" i="23" s="1"/>
  <c r="A1249" i="23" s="1"/>
  <c r="A1250" i="23" s="1"/>
  <c r="A1251" i="23" s="1"/>
  <c r="A1252" i="23" s="1"/>
  <c r="A1253" i="23" s="1"/>
  <c r="A1254" i="23" s="1"/>
  <c r="A1255" i="23" s="1"/>
  <c r="A1256" i="23" s="1"/>
  <c r="A1257" i="23" s="1"/>
  <c r="A1258" i="23" s="1"/>
  <c r="A1259" i="23" s="1"/>
  <c r="A1260" i="23" s="1"/>
  <c r="A1261" i="23" s="1"/>
  <c r="A1262" i="23" s="1"/>
  <c r="A1263" i="23" s="1"/>
  <c r="A1264" i="23" s="1"/>
  <c r="A1265" i="23" s="1"/>
  <c r="A1266" i="23" s="1"/>
  <c r="A1267" i="23" s="1"/>
  <c r="A1268" i="23" s="1"/>
  <c r="A1269" i="23" s="1"/>
  <c r="A1270" i="23" s="1"/>
  <c r="A1271" i="23" s="1"/>
  <c r="A1272" i="23" s="1"/>
  <c r="A1273" i="23" s="1"/>
  <c r="A1274" i="23" s="1"/>
  <c r="A1275" i="23" s="1"/>
  <c r="A1276" i="23" s="1"/>
  <c r="A1277" i="23" s="1"/>
  <c r="A1278" i="23" s="1"/>
  <c r="A1279" i="23" s="1"/>
  <c r="A1280" i="23" s="1"/>
  <c r="A1281" i="23" s="1"/>
  <c r="A1282" i="23" s="1"/>
  <c r="A1283" i="23" s="1"/>
  <c r="A1284" i="23" s="1"/>
  <c r="A1285" i="23" s="1"/>
  <c r="A1286" i="23" s="1"/>
  <c r="A1287" i="23" s="1"/>
  <c r="A1288" i="23" s="1"/>
  <c r="A1289" i="23" s="1"/>
  <c r="A1290" i="23" s="1"/>
  <c r="A1291" i="23" s="1"/>
  <c r="A1292" i="23" s="1"/>
  <c r="A1293" i="23" s="1"/>
  <c r="A1294" i="23" s="1"/>
  <c r="A1295" i="23" s="1"/>
  <c r="A1296" i="23" s="1"/>
  <c r="A1297" i="23" s="1"/>
  <c r="A1298" i="23" s="1"/>
  <c r="A1299" i="23" s="1"/>
  <c r="A1300" i="23" s="1"/>
  <c r="A1301" i="23" s="1"/>
  <c r="A1302" i="23" s="1"/>
  <c r="A1303" i="23" s="1"/>
  <c r="A1304" i="23" s="1"/>
  <c r="A1305" i="23" s="1"/>
  <c r="A1306" i="23" s="1"/>
  <c r="A1307" i="23" s="1"/>
  <c r="A1308" i="23" s="1"/>
  <c r="A1309" i="23" s="1"/>
  <c r="A1310" i="23" s="1"/>
  <c r="A1311" i="23" s="1"/>
  <c r="A1312" i="23" s="1"/>
  <c r="A1313" i="23" s="1"/>
  <c r="A1314" i="23" s="1"/>
  <c r="A1315" i="23" s="1"/>
  <c r="A1316" i="23" s="1"/>
  <c r="A1317" i="23" s="1"/>
  <c r="A1318" i="23" s="1"/>
  <c r="A1319" i="23" s="1"/>
  <c r="A1320" i="23" s="1"/>
  <c r="A1321" i="23" s="1"/>
  <c r="A1322" i="23" s="1"/>
  <c r="A1323" i="23" s="1"/>
  <c r="A1324" i="23" s="1"/>
  <c r="A1325" i="23" s="1"/>
  <c r="A1326" i="23" s="1"/>
  <c r="A1327" i="23" s="1"/>
  <c r="A1328" i="23" s="1"/>
  <c r="A1329" i="23" s="1"/>
  <c r="A1330" i="23" s="1"/>
  <c r="A1331" i="23" s="1"/>
  <c r="A1332" i="23" s="1"/>
  <c r="A1333" i="23" s="1"/>
  <c r="A1334" i="23" s="1"/>
  <c r="A1335" i="23" s="1"/>
  <c r="A3223" i="29" l="1"/>
  <c r="A3263" i="29"/>
  <c r="F115" i="8" l="1"/>
  <c r="A2" i="4"/>
  <c r="A17" i="4" s="1"/>
  <c r="A13" i="2" l="1"/>
  <c r="A32" i="4" l="1"/>
  <c r="A47" i="4" s="1"/>
  <c r="A62" i="4" s="1"/>
  <c r="A77" i="4" s="1"/>
  <c r="A92" i="4" s="1"/>
  <c r="A107" i="4" s="1"/>
  <c r="A122" i="4" s="1"/>
  <c r="A137" i="4" s="1"/>
  <c r="A152" i="4" s="1"/>
  <c r="A167" i="4" s="1"/>
  <c r="A182" i="4" s="1"/>
  <c r="A197" i="4" s="1"/>
  <c r="A212" i="4" s="1"/>
  <c r="A227" i="4" s="1"/>
  <c r="A242" i="4" s="1"/>
  <c r="A257" i="4" s="1"/>
  <c r="A272" i="4" s="1"/>
  <c r="A287" i="4" s="1"/>
  <c r="A302" i="4" s="1"/>
  <c r="A317" i="4" s="1"/>
  <c r="A332" i="4" s="1"/>
  <c r="A347" i="4" s="1"/>
  <c r="A362" i="4" s="1"/>
  <c r="A377" i="4" s="1"/>
  <c r="A392" i="4" s="1"/>
  <c r="A407" i="4" s="1"/>
  <c r="A422" i="4" s="1"/>
  <c r="A437" i="4" s="1"/>
  <c r="A452" i="4" s="1"/>
  <c r="AA2" i="17"/>
  <c r="AB2" i="17" s="1"/>
  <c r="A23" i="2" l="1"/>
  <c r="A33" i="2" s="1"/>
  <c r="A43" i="2" s="1"/>
  <c r="A53" i="2" s="1"/>
  <c r="A63" i="2" s="1"/>
  <c r="A73" i="2" s="1"/>
  <c r="A83" i="2" s="1"/>
  <c r="A93" i="2" s="1"/>
  <c r="A103" i="2" s="1"/>
  <c r="A113" i="2" s="1"/>
  <c r="A123" i="2" s="1"/>
  <c r="A133" i="2" s="1"/>
  <c r="A143" i="2" s="1"/>
  <c r="A153" i="2" s="1"/>
  <c r="A163" i="2" s="1"/>
  <c r="A173" i="2" s="1"/>
  <c r="A183" i="2" s="1"/>
  <c r="A193" i="2" s="1"/>
  <c r="A203" i="2" s="1"/>
  <c r="A213" i="2" s="1"/>
  <c r="A223" i="2" s="1"/>
  <c r="A233" i="2" s="1"/>
  <c r="A243" i="2" s="1"/>
  <c r="A253" i="2" s="1"/>
  <c r="A263" i="2" s="1"/>
  <c r="A273" i="2" s="1"/>
  <c r="A283" i="2" s="1"/>
  <c r="A293" i="2" s="1"/>
  <c r="A303" i="2" s="1"/>
</calcChain>
</file>

<file path=xl/sharedStrings.xml><?xml version="1.0" encoding="utf-8"?>
<sst xmlns="http://schemas.openxmlformats.org/spreadsheetml/2006/main" count="18671" uniqueCount="3087">
  <si>
    <t>日期</t>
    <phoneticPr fontId="5" type="noConversion"/>
  </si>
  <si>
    <t>106/09/06</t>
    <phoneticPr fontId="5" type="noConversion"/>
  </si>
  <si>
    <t>早班</t>
    <phoneticPr fontId="5" type="noConversion"/>
  </si>
  <si>
    <t>賴文壽</t>
    <phoneticPr fontId="5" type="noConversion"/>
  </si>
  <si>
    <t>DTY</t>
    <phoneticPr fontId="5" type="noConversion"/>
  </si>
  <si>
    <t>J07POY未上</t>
    <phoneticPr fontId="5" type="noConversion"/>
  </si>
  <si>
    <t>獎懲表</t>
  </si>
  <si>
    <t>範例</t>
    <phoneticPr fontId="5" type="noConversion"/>
  </si>
  <si>
    <t>DOFFER</t>
    <phoneticPr fontId="5" type="noConversion"/>
  </si>
  <si>
    <t>曠職</t>
    <phoneticPr fontId="5" type="noConversion"/>
  </si>
  <si>
    <t>獎懲表+警告函</t>
    <phoneticPr fontId="5" type="noConversion"/>
  </si>
  <si>
    <t>中班</t>
  </si>
  <si>
    <t>洪春福</t>
  </si>
  <si>
    <t>B78265</t>
    <phoneticPr fontId="5" type="noConversion"/>
  </si>
  <si>
    <t>JEM</t>
    <phoneticPr fontId="5" type="noConversion"/>
  </si>
  <si>
    <t>上錯紗</t>
    <phoneticPr fontId="5" type="noConversion"/>
  </si>
  <si>
    <t>B78277</t>
    <phoneticPr fontId="5" type="noConversion"/>
  </si>
  <si>
    <t>JUNJUN</t>
    <phoneticPr fontId="5" type="noConversion"/>
  </si>
  <si>
    <t>獎懲表</t>
    <phoneticPr fontId="5" type="noConversion"/>
  </si>
  <si>
    <t>夜班</t>
  </si>
  <si>
    <t>周明宗</t>
  </si>
  <si>
    <t>B78248</t>
    <phoneticPr fontId="5" type="noConversion"/>
  </si>
  <si>
    <t>ARJAY</t>
    <phoneticPr fontId="5" type="noConversion"/>
  </si>
  <si>
    <t>未到</t>
    <phoneticPr fontId="5" type="noConversion"/>
  </si>
  <si>
    <t>病假附證明</t>
    <phoneticPr fontId="5" type="noConversion"/>
  </si>
  <si>
    <t>B78237</t>
    <phoneticPr fontId="5" type="noConversion"/>
  </si>
  <si>
    <t>MELVIN</t>
    <phoneticPr fontId="5" type="noConversion"/>
  </si>
  <si>
    <t>病假附證明</t>
  </si>
  <si>
    <t>B78175</t>
    <phoneticPr fontId="5" type="noConversion"/>
  </si>
  <si>
    <t>MHOY</t>
    <phoneticPr fontId="5" type="noConversion"/>
  </si>
  <si>
    <t>未到，曠職</t>
    <phoneticPr fontId="5" type="noConversion"/>
  </si>
  <si>
    <t>獎懲表+警告函</t>
  </si>
  <si>
    <t>早班</t>
  </si>
  <si>
    <t>林文信</t>
  </si>
  <si>
    <t>B78189</t>
    <phoneticPr fontId="5" type="noConversion"/>
  </si>
  <si>
    <t>NEIL</t>
    <phoneticPr fontId="5" type="noConversion"/>
  </si>
  <si>
    <t>T03生頭未達基本量且留24根且留24根</t>
    <phoneticPr fontId="5" type="noConversion"/>
  </si>
  <si>
    <t>B78243</t>
    <phoneticPr fontId="5" type="noConversion"/>
  </si>
  <si>
    <t>BUMS</t>
    <phoneticPr fontId="5" type="noConversion"/>
  </si>
  <si>
    <t>B78267</t>
    <phoneticPr fontId="5" type="noConversion"/>
  </si>
  <si>
    <t>JR</t>
    <phoneticPr fontId="5" type="noConversion"/>
  </si>
  <si>
    <t>B78270</t>
    <phoneticPr fontId="5" type="noConversion"/>
  </si>
  <si>
    <t>MICKO</t>
    <phoneticPr fontId="5" type="noConversion"/>
  </si>
  <si>
    <t>未到</t>
  </si>
  <si>
    <t>B78244</t>
    <phoneticPr fontId="5" type="noConversion"/>
  </si>
  <si>
    <t>JAIME</t>
    <phoneticPr fontId="5" type="noConversion"/>
  </si>
  <si>
    <t>B78206</t>
    <phoneticPr fontId="5" type="noConversion"/>
  </si>
  <si>
    <t>AMBONG</t>
    <phoneticPr fontId="5" type="noConversion"/>
  </si>
  <si>
    <t>B78275</t>
    <phoneticPr fontId="5" type="noConversion"/>
  </si>
  <si>
    <t>ONAD</t>
    <phoneticPr fontId="5" type="noConversion"/>
  </si>
  <si>
    <t>B78232</t>
    <phoneticPr fontId="5" type="noConversion"/>
  </si>
  <si>
    <t>BALONG</t>
    <phoneticPr fontId="5" type="noConversion"/>
  </si>
  <si>
    <t>連文豪</t>
  </si>
  <si>
    <t>B78204</t>
    <phoneticPr fontId="5" type="noConversion"/>
  </si>
  <si>
    <t>PJAY</t>
    <phoneticPr fontId="5" type="noConversion"/>
  </si>
  <si>
    <t>B78195</t>
    <phoneticPr fontId="5" type="noConversion"/>
  </si>
  <si>
    <t>RAYNALDO</t>
    <phoneticPr fontId="5" type="noConversion"/>
  </si>
  <si>
    <t>106/10/03</t>
    <phoneticPr fontId="5" type="noConversion"/>
  </si>
  <si>
    <t>上錯紗、工作未完成也沒有回報</t>
    <phoneticPr fontId="5" type="noConversion"/>
  </si>
  <si>
    <t>B78160</t>
    <phoneticPr fontId="5" type="noConversion"/>
  </si>
  <si>
    <t>JD</t>
    <phoneticPr fontId="5" type="noConversion"/>
  </si>
  <si>
    <t>B78262</t>
    <phoneticPr fontId="5" type="noConversion"/>
  </si>
  <si>
    <t>SENA</t>
    <phoneticPr fontId="5" type="noConversion"/>
  </si>
  <si>
    <t>B78127</t>
    <phoneticPr fontId="5" type="noConversion"/>
  </si>
  <si>
    <t>煌剛</t>
    <phoneticPr fontId="5" type="noConversion"/>
  </si>
  <si>
    <t>B78172</t>
    <phoneticPr fontId="5" type="noConversion"/>
  </si>
  <si>
    <t>MARLO</t>
    <phoneticPr fontId="5" type="noConversion"/>
  </si>
  <si>
    <t>B78222</t>
    <phoneticPr fontId="5" type="noConversion"/>
  </si>
  <si>
    <t>JAZ</t>
    <phoneticPr fontId="5" type="noConversion"/>
  </si>
  <si>
    <t>B78272</t>
    <phoneticPr fontId="5" type="noConversion"/>
  </si>
  <si>
    <t>MANNY</t>
    <phoneticPr fontId="5" type="noConversion"/>
  </si>
  <si>
    <t>106/10/28</t>
    <phoneticPr fontId="5" type="noConversion"/>
  </si>
  <si>
    <t>B78135</t>
    <phoneticPr fontId="5" type="noConversion"/>
  </si>
  <si>
    <t>陳明雄</t>
    <phoneticPr fontId="5" type="noConversion"/>
  </si>
  <si>
    <t>106/11/4</t>
    <phoneticPr fontId="5" type="noConversion"/>
  </si>
  <si>
    <t>連文豪</t>
    <phoneticPr fontId="5" type="noConversion"/>
  </si>
  <si>
    <t>B78229</t>
    <phoneticPr fontId="5" type="noConversion"/>
  </si>
  <si>
    <t>JAYSON</t>
    <phoneticPr fontId="5" type="noConversion"/>
  </si>
  <si>
    <t>B78242</t>
    <phoneticPr fontId="5" type="noConversion"/>
  </si>
  <si>
    <t>JJ</t>
    <phoneticPr fontId="5" type="noConversion"/>
  </si>
  <si>
    <t>106/11/8</t>
    <phoneticPr fontId="5" type="noConversion"/>
  </si>
  <si>
    <t>風扇(220V)未經漏電斷路器</t>
    <phoneticPr fontId="5" type="noConversion"/>
  </si>
  <si>
    <t>少發獎金500元</t>
    <phoneticPr fontId="5" type="noConversion"/>
  </si>
  <si>
    <t>106/11/14</t>
    <phoneticPr fontId="5" type="noConversion"/>
  </si>
  <si>
    <t>B78145</t>
    <phoneticPr fontId="5" type="noConversion"/>
  </si>
  <si>
    <t>裴忠貴</t>
    <phoneticPr fontId="5" type="noConversion"/>
  </si>
  <si>
    <t>擅離崗位,2HR疑似睡覺</t>
    <phoneticPr fontId="5" type="noConversion"/>
  </si>
  <si>
    <t>106/11/15</t>
    <phoneticPr fontId="5" type="noConversion"/>
  </si>
  <si>
    <t>B78156</t>
    <phoneticPr fontId="5" type="noConversion"/>
  </si>
  <si>
    <t>煌柯</t>
    <phoneticPr fontId="5" type="noConversion"/>
  </si>
  <si>
    <t>DTY5 KY Order狀況記錄</t>
    <phoneticPr fontId="5" type="noConversion"/>
  </si>
  <si>
    <t>日期</t>
    <phoneticPr fontId="5" type="noConversion"/>
  </si>
  <si>
    <t>序</t>
    <phoneticPr fontId="5" type="noConversion"/>
  </si>
  <si>
    <t>時間</t>
    <phoneticPr fontId="5" type="noConversion"/>
  </si>
  <si>
    <t>批號</t>
    <phoneticPr fontId="5" type="noConversion"/>
  </si>
  <si>
    <t>代碼</t>
    <phoneticPr fontId="5" type="noConversion"/>
  </si>
  <si>
    <t>生產機台</t>
    <phoneticPr fontId="5" type="noConversion"/>
  </si>
  <si>
    <t>固定量</t>
    <phoneticPr fontId="5" type="noConversion"/>
  </si>
  <si>
    <t>CS存量</t>
    <phoneticPr fontId="5" type="noConversion"/>
  </si>
  <si>
    <t>Order數量</t>
    <phoneticPr fontId="5" type="noConversion"/>
  </si>
  <si>
    <t>主管簽名</t>
    <phoneticPr fontId="5" type="noConversion"/>
  </si>
  <si>
    <t>order time</t>
    <phoneticPr fontId="5" type="noConversion"/>
  </si>
  <si>
    <t>說明</t>
    <phoneticPr fontId="5" type="noConversion"/>
  </si>
  <si>
    <r>
      <rPr>
        <b/>
        <sz val="18"/>
        <color indexed="56"/>
        <rFont val="標楷體"/>
        <family val="4"/>
        <charset val="136"/>
      </rPr>
      <t>早班</t>
    </r>
    <r>
      <rPr>
        <b/>
        <sz val="18"/>
        <color indexed="56"/>
        <rFont val="Arial"/>
        <family val="2"/>
      </rPr>
      <t xml:space="preserve"> 08:00~16:00</t>
    </r>
    <phoneticPr fontId="5" type="noConversion"/>
  </si>
  <si>
    <r>
      <rPr>
        <b/>
        <sz val="18"/>
        <color indexed="20"/>
        <rFont val="標楷體"/>
        <family val="4"/>
        <charset val="136"/>
      </rPr>
      <t>中班</t>
    </r>
    <r>
      <rPr>
        <b/>
        <sz val="18"/>
        <color indexed="20"/>
        <rFont val="Arial"/>
        <family val="2"/>
      </rPr>
      <t xml:space="preserve"> 16:00~24:00</t>
    </r>
    <phoneticPr fontId="5" type="noConversion"/>
  </si>
  <si>
    <r>
      <rPr>
        <b/>
        <sz val="18"/>
        <rFont val="標楷體"/>
        <family val="4"/>
        <charset val="136"/>
      </rPr>
      <t>夜班</t>
    </r>
    <r>
      <rPr>
        <b/>
        <sz val="18"/>
        <rFont val="Arial"/>
        <family val="2"/>
      </rPr>
      <t xml:space="preserve"> 24:00~08:00</t>
    </r>
    <phoneticPr fontId="5" type="noConversion"/>
  </si>
  <si>
    <t>資料</t>
    <phoneticPr fontId="5" type="noConversion"/>
  </si>
  <si>
    <t>類別</t>
    <phoneticPr fontId="5" type="noConversion"/>
  </si>
  <si>
    <t>項目</t>
    <phoneticPr fontId="5" type="noConversion"/>
  </si>
  <si>
    <r>
      <t>序</t>
    </r>
    <r>
      <rPr>
        <sz val="12"/>
        <rFont val="新細明體"/>
        <family val="1"/>
        <charset val="136"/>
      </rPr>
      <t/>
    </r>
    <phoneticPr fontId="5" type="noConversion"/>
  </si>
  <si>
    <t>說明&amp;時間</t>
    <phoneticPr fontId="5" type="noConversion"/>
  </si>
  <si>
    <r>
      <rPr>
        <sz val="12"/>
        <rFont val="新細明體"/>
        <family val="1"/>
        <charset val="136"/>
      </rPr>
      <t>序</t>
    </r>
    <phoneticPr fontId="5" type="noConversion"/>
  </si>
  <si>
    <t>說明&amp;時間</t>
  </si>
  <si>
    <t>值班主管</t>
    <phoneticPr fontId="5" type="noConversion"/>
  </si>
  <si>
    <t>停機</t>
  </si>
  <si>
    <t>1</t>
    <phoneticPr fontId="5" type="noConversion"/>
  </si>
  <si>
    <t>了機</t>
  </si>
  <si>
    <t>2</t>
    <phoneticPr fontId="5" type="noConversion"/>
  </si>
  <si>
    <t>清車</t>
    <phoneticPr fontId="5" type="noConversion"/>
  </si>
  <si>
    <t>3</t>
    <phoneticPr fontId="5" type="noConversion"/>
  </si>
  <si>
    <t>明清車</t>
  </si>
  <si>
    <t>隨保</t>
    <phoneticPr fontId="5" type="noConversion"/>
  </si>
  <si>
    <t>B區溫度</t>
    <phoneticPr fontId="5" type="noConversion"/>
  </si>
  <si>
    <t>B區濕度</t>
    <phoneticPr fontId="5" type="noConversion"/>
  </si>
  <si>
    <t>出勤人數</t>
    <phoneticPr fontId="5" type="noConversion"/>
  </si>
  <si>
    <t>應到本勞</t>
    <phoneticPr fontId="5" type="noConversion"/>
  </si>
  <si>
    <t>實到本勞</t>
    <phoneticPr fontId="5" type="noConversion"/>
  </si>
  <si>
    <t>應到外勞</t>
    <phoneticPr fontId="5" type="noConversion"/>
  </si>
  <si>
    <t>實到外勞</t>
    <phoneticPr fontId="5" type="noConversion"/>
  </si>
  <si>
    <t>缺勤人員</t>
    <phoneticPr fontId="5" type="noConversion"/>
  </si>
  <si>
    <t>其他</t>
    <phoneticPr fontId="5" type="noConversion"/>
  </si>
  <si>
    <t xml:space="preserve"> </t>
    <phoneticPr fontId="5" type="noConversion"/>
  </si>
  <si>
    <t>工安宣導</t>
  </si>
  <si>
    <t>OJT</t>
  </si>
  <si>
    <t>包裝狀況</t>
    <phoneticPr fontId="5" type="noConversion"/>
  </si>
  <si>
    <t>設備故障檢修</t>
    <phoneticPr fontId="5" type="noConversion"/>
  </si>
  <si>
    <t>DTY5</t>
  </si>
  <si>
    <t>1</t>
  </si>
  <si>
    <t>CS負載率   CS1:43.4%   CS2:40.9%   CS3:30.5%   CS4:36.5%         10:00    14:00      OK</t>
    <phoneticPr fontId="5" type="noConversion"/>
  </si>
  <si>
    <t>CS負載率   CS1:42.5%   CS2:43.5%   CS3:36.4%   CS4:37.5%         18:30         22:00   OK</t>
    <phoneticPr fontId="5" type="noConversion"/>
  </si>
  <si>
    <t>CS負載率   CS1:42.5%   CS2:43.5%   CS3:36.4%   CS4:37.5%        01:30         06:00   OK</t>
    <phoneticPr fontId="5" type="noConversion"/>
  </si>
  <si>
    <t>CAW</t>
  </si>
  <si>
    <t>2</t>
    <phoneticPr fontId="5" type="noConversion"/>
  </si>
  <si>
    <t>CAW負載率: 50.0%</t>
    <phoneticPr fontId="5" type="noConversion"/>
  </si>
  <si>
    <t>CAW負載率: 54.0%</t>
    <phoneticPr fontId="5" type="noConversion"/>
  </si>
  <si>
    <t>噴霧系統</t>
  </si>
  <si>
    <t>3</t>
  </si>
  <si>
    <t>其他</t>
  </si>
  <si>
    <t>4</t>
    <phoneticPr fontId="5" type="noConversion"/>
  </si>
  <si>
    <t>支援生頭</t>
    <phoneticPr fontId="5" type="noConversion"/>
  </si>
  <si>
    <t>機台</t>
    <phoneticPr fontId="5" type="noConversion"/>
  </si>
  <si>
    <t>支援姓名／支援時間</t>
    <phoneticPr fontId="5" type="noConversion"/>
  </si>
  <si>
    <t>主管交代事項</t>
    <phoneticPr fontId="5" type="noConversion"/>
  </si>
  <si>
    <t>製程交代事項</t>
    <phoneticPr fontId="5" type="noConversion"/>
  </si>
  <si>
    <t>包裝交代事項</t>
    <phoneticPr fontId="5" type="noConversion"/>
  </si>
  <si>
    <t>交代人員</t>
    <phoneticPr fontId="5" type="noConversion"/>
  </si>
  <si>
    <t>項目</t>
    <phoneticPr fontId="5" type="noConversion"/>
  </si>
  <si>
    <t>序</t>
    <phoneticPr fontId="5" type="noConversion"/>
  </si>
  <si>
    <t>說明</t>
    <phoneticPr fontId="5" type="noConversion"/>
  </si>
  <si>
    <t>工程師</t>
    <phoneticPr fontId="5" type="noConversion"/>
  </si>
  <si>
    <t>加工批號</t>
    <phoneticPr fontId="5" type="noConversion"/>
  </si>
  <si>
    <t>加工絲管色</t>
    <phoneticPr fontId="5" type="noConversion"/>
  </si>
  <si>
    <t>值班主管</t>
    <phoneticPr fontId="5" type="noConversion"/>
  </si>
  <si>
    <t>生產狀況</t>
    <phoneticPr fontId="5" type="noConversion"/>
  </si>
  <si>
    <t>1</t>
    <phoneticPr fontId="5" type="noConversion"/>
  </si>
  <si>
    <t>清車</t>
  </si>
  <si>
    <t>3</t>
    <phoneticPr fontId="5" type="noConversion"/>
  </si>
  <si>
    <t>隨保</t>
    <phoneticPr fontId="5" type="noConversion"/>
  </si>
  <si>
    <t>B區溫度</t>
    <phoneticPr fontId="5" type="noConversion"/>
  </si>
  <si>
    <t>作業區</t>
    <phoneticPr fontId="5" type="noConversion"/>
  </si>
  <si>
    <t>早班</t>
    <phoneticPr fontId="5" type="noConversion"/>
  </si>
  <si>
    <t>中班</t>
    <phoneticPr fontId="5" type="noConversion"/>
  </si>
  <si>
    <t>夜班</t>
    <phoneticPr fontId="5" type="noConversion"/>
  </si>
  <si>
    <t>外觀/編織</t>
    <phoneticPr fontId="5" type="noConversion"/>
  </si>
  <si>
    <t>Ａ區</t>
    <phoneticPr fontId="5" type="noConversion"/>
  </si>
  <si>
    <t>Ｂ區</t>
    <phoneticPr fontId="5" type="noConversion"/>
  </si>
  <si>
    <t>Ｃ區</t>
    <phoneticPr fontId="5" type="noConversion"/>
  </si>
  <si>
    <t>自動線</t>
    <phoneticPr fontId="5" type="noConversion"/>
  </si>
  <si>
    <t>Ｄ區</t>
    <phoneticPr fontId="5" type="noConversion"/>
  </si>
  <si>
    <t>Ｅ．Ｆ區</t>
    <phoneticPr fontId="5" type="noConversion"/>
  </si>
  <si>
    <t>手工線</t>
    <phoneticPr fontId="5" type="noConversion"/>
  </si>
  <si>
    <t>Key-in</t>
    <phoneticPr fontId="5" type="noConversion"/>
  </si>
  <si>
    <t>襪帶</t>
    <phoneticPr fontId="5" type="noConversion"/>
  </si>
  <si>
    <t>包裝</t>
    <phoneticPr fontId="5" type="noConversion"/>
  </si>
  <si>
    <t>編織</t>
    <phoneticPr fontId="5" type="noConversion"/>
  </si>
  <si>
    <t>膠膜</t>
    <phoneticPr fontId="5" type="noConversion"/>
  </si>
  <si>
    <t>平均值 的斷絲(H)</t>
  </si>
  <si>
    <t>機台</t>
  </si>
  <si>
    <t>批號</t>
  </si>
  <si>
    <t>規格</t>
  </si>
  <si>
    <t>車速</t>
  </si>
  <si>
    <t>M07</t>
  </si>
  <si>
    <t>總計</t>
  </si>
  <si>
    <t>日期</t>
  </si>
  <si>
    <t>欄標籤</t>
  </si>
  <si>
    <t>2</t>
  </si>
  <si>
    <t>5</t>
  </si>
  <si>
    <t xml:space="preserve"> </t>
  </si>
  <si>
    <t>綠底藍三角</t>
  </si>
  <si>
    <t>黃色</t>
  </si>
  <si>
    <t>綠底白點</t>
  </si>
  <si>
    <t>白藍條紋</t>
  </si>
  <si>
    <t>藍底白十字</t>
  </si>
  <si>
    <t>白底藍點</t>
  </si>
  <si>
    <t>白黑條紋</t>
  </si>
  <si>
    <t>白底藍方塊</t>
  </si>
  <si>
    <t>洋綠色</t>
  </si>
  <si>
    <t>白底藍十字</t>
  </si>
  <si>
    <t>紫色</t>
  </si>
  <si>
    <t>紅黑條紋</t>
  </si>
  <si>
    <t>白綠條紋</t>
  </si>
  <si>
    <t>白底綠點</t>
  </si>
  <si>
    <t>紅底白點</t>
  </si>
  <si>
    <t>紅黑曲線</t>
  </si>
  <si>
    <t>藍白直條</t>
  </si>
  <si>
    <t>白橘雙色</t>
  </si>
  <si>
    <t>紅底黃星</t>
  </si>
  <si>
    <t>紫黃條紋</t>
  </si>
  <si>
    <t>橘底黑三角</t>
  </si>
  <si>
    <t>白底黑十字</t>
  </si>
  <si>
    <t>白底黃十字</t>
  </si>
  <si>
    <t>白底紅點</t>
  </si>
  <si>
    <t>灰色</t>
  </si>
  <si>
    <t>白底橘方塊</t>
  </si>
  <si>
    <t>白紫條紋</t>
  </si>
  <si>
    <t>Doff
Time</t>
  </si>
  <si>
    <t>落數</t>
  </si>
  <si>
    <t>第3落</t>
  </si>
  <si>
    <t>第4落</t>
  </si>
  <si>
    <t>第5落</t>
  </si>
  <si>
    <t>第6落</t>
  </si>
  <si>
    <t>第7落</t>
  </si>
  <si>
    <t>第8落</t>
  </si>
  <si>
    <t>M01</t>
    <phoneticPr fontId="5" type="noConversion"/>
  </si>
  <si>
    <t>M02</t>
    <phoneticPr fontId="5" type="noConversion"/>
  </si>
  <si>
    <t>M03</t>
  </si>
  <si>
    <t>M05</t>
  </si>
  <si>
    <t>M06</t>
  </si>
  <si>
    <t>4</t>
  </si>
  <si>
    <t>開單日期</t>
    <phoneticPr fontId="5" type="noConversion"/>
  </si>
  <si>
    <t>機台</t>
    <phoneticPr fontId="5" type="noConversion"/>
  </si>
  <si>
    <t>字尾</t>
    <phoneticPr fontId="5" type="noConversion"/>
  </si>
  <si>
    <t>規格</t>
    <phoneticPr fontId="5" type="noConversion"/>
  </si>
  <si>
    <t>管色</t>
    <phoneticPr fontId="5" type="noConversion"/>
  </si>
  <si>
    <t>開單人</t>
    <phoneticPr fontId="5" type="noConversion"/>
  </si>
  <si>
    <t>完成日期</t>
    <phoneticPr fontId="5" type="noConversion"/>
  </si>
  <si>
    <t>稽核人員</t>
    <phoneticPr fontId="5" type="noConversion"/>
  </si>
  <si>
    <t>稽核完成日期</t>
    <phoneticPr fontId="5" type="noConversion"/>
  </si>
  <si>
    <t>備註</t>
    <phoneticPr fontId="5" type="noConversion"/>
  </si>
  <si>
    <t>白黑直條</t>
  </si>
  <si>
    <t>白底紅三角</t>
  </si>
  <si>
    <t>白底綠方塊</t>
  </si>
  <si>
    <t>紅白直條</t>
  </si>
  <si>
    <t>橘綠條紋</t>
  </si>
  <si>
    <t>SAMPLE</t>
    <phoneticPr fontId="5" type="noConversion"/>
  </si>
  <si>
    <r>
      <rPr>
        <sz val="12"/>
        <rFont val="標楷體"/>
        <family val="4"/>
        <charset val="136"/>
      </rPr>
      <t>日期</t>
    </r>
  </si>
  <si>
    <t>M/C</t>
  </si>
  <si>
    <t>跳車原因</t>
    <phoneticPr fontId="5" type="noConversion"/>
  </si>
  <si>
    <r>
      <rPr>
        <sz val="12"/>
        <rFont val="標楷體"/>
        <family val="4"/>
        <charset val="136"/>
      </rPr>
      <t>開始</t>
    </r>
    <phoneticPr fontId="50" type="noConversion"/>
  </si>
  <si>
    <r>
      <rPr>
        <sz val="12"/>
        <rFont val="標楷體"/>
        <family val="4"/>
        <charset val="136"/>
      </rPr>
      <t>結束</t>
    </r>
    <phoneticPr fontId="50" type="noConversion"/>
  </si>
  <si>
    <t>跳車</t>
    <phoneticPr fontId="5" type="noConversion"/>
  </si>
  <si>
    <t>交代人員</t>
    <phoneticPr fontId="5" type="noConversion"/>
  </si>
  <si>
    <t>交代內容</t>
    <phoneticPr fontId="5" type="noConversion"/>
  </si>
  <si>
    <t>15</t>
  </si>
  <si>
    <t>16</t>
  </si>
  <si>
    <t>17</t>
  </si>
  <si>
    <t>18</t>
  </si>
  <si>
    <t>19</t>
  </si>
  <si>
    <t>21</t>
  </si>
  <si>
    <t>22</t>
  </si>
  <si>
    <t>23</t>
  </si>
  <si>
    <t>24</t>
  </si>
  <si>
    <t>25</t>
  </si>
  <si>
    <t>26</t>
  </si>
  <si>
    <t>27</t>
  </si>
  <si>
    <t>28</t>
  </si>
  <si>
    <t>29</t>
  </si>
  <si>
    <t>30</t>
  </si>
  <si>
    <t>31</t>
  </si>
  <si>
    <t>32</t>
  </si>
  <si>
    <t>33</t>
  </si>
  <si>
    <t>34</t>
  </si>
  <si>
    <t>35</t>
  </si>
  <si>
    <t>POY</t>
    <phoneticPr fontId="5" type="noConversion"/>
  </si>
  <si>
    <t>打結器</t>
    <phoneticPr fontId="5" type="noConversion"/>
  </si>
  <si>
    <t>高低壓</t>
    <phoneticPr fontId="5" type="noConversion"/>
  </si>
  <si>
    <t>結批</t>
    <phoneticPr fontId="5" type="noConversion"/>
  </si>
  <si>
    <t>字尾</t>
  </si>
  <si>
    <t>原機台</t>
  </si>
  <si>
    <t>丹尼</t>
  </si>
  <si>
    <t>定重</t>
  </si>
  <si>
    <t>P142</t>
    <phoneticPr fontId="5" type="noConversion"/>
  </si>
  <si>
    <t>低壓</t>
  </si>
  <si>
    <t>白黑曲線</t>
  </si>
  <si>
    <t>P203</t>
    <phoneticPr fontId="5" type="noConversion"/>
  </si>
  <si>
    <t>高壓</t>
  </si>
  <si>
    <t>白底紫十字</t>
  </si>
  <si>
    <t>紅底藍點</t>
  </si>
  <si>
    <t>藍黑直條</t>
  </si>
  <si>
    <t>白底綠十字</t>
  </si>
  <si>
    <t>P204</t>
    <phoneticPr fontId="5" type="noConversion"/>
  </si>
  <si>
    <t>黃黑直條</t>
  </si>
  <si>
    <t>黃紅雙色</t>
  </si>
  <si>
    <t>白底紅星</t>
  </si>
  <si>
    <t>白底紫三角</t>
  </si>
  <si>
    <t>P123</t>
    <phoneticPr fontId="5" type="noConversion"/>
  </si>
  <si>
    <t>橘色</t>
  </si>
  <si>
    <t>黃底綠星</t>
  </si>
  <si>
    <t>黃底白點</t>
  </si>
  <si>
    <t>DH4318</t>
    <phoneticPr fontId="5" type="noConversion"/>
  </si>
  <si>
    <t>藍色</t>
  </si>
  <si>
    <t>粉紅</t>
  </si>
  <si>
    <t>白紅條紋</t>
  </si>
  <si>
    <t>藍底黑點</t>
  </si>
  <si>
    <t>紫底白點</t>
  </si>
  <si>
    <t>P227</t>
    <phoneticPr fontId="5" type="noConversion"/>
  </si>
  <si>
    <t>白底綠星</t>
  </si>
  <si>
    <t>白底黑點</t>
  </si>
  <si>
    <t>紅黑直條</t>
  </si>
  <si>
    <t>黃底黑點</t>
  </si>
  <si>
    <t>P312</t>
    <phoneticPr fontId="5" type="noConversion"/>
  </si>
  <si>
    <t>黃綠條紋</t>
  </si>
  <si>
    <t>白底黑方塊</t>
  </si>
  <si>
    <t>N20</t>
    <phoneticPr fontId="5" type="noConversion"/>
  </si>
  <si>
    <t>白黃條紋</t>
  </si>
  <si>
    <t>黃黑條紋</t>
  </si>
  <si>
    <t>棕色</t>
  </si>
  <si>
    <t>P102</t>
    <phoneticPr fontId="5" type="noConversion"/>
  </si>
  <si>
    <t>黃綠色</t>
  </si>
  <si>
    <t>白底藍三角</t>
  </si>
  <si>
    <t>YI203</t>
    <phoneticPr fontId="5" type="noConversion"/>
  </si>
  <si>
    <t>黃底紅點</t>
  </si>
  <si>
    <t>NA</t>
    <phoneticPr fontId="5" type="noConversion"/>
  </si>
  <si>
    <t>黃底紅三角</t>
  </si>
  <si>
    <t>白底紅十字</t>
  </si>
  <si>
    <t>白黑三角</t>
  </si>
  <si>
    <t>DJ31</t>
    <phoneticPr fontId="5" type="noConversion"/>
  </si>
  <si>
    <t>黃白條紋</t>
  </si>
  <si>
    <t xml:space="preserve">撚二科  五合一自主檢查記錄表 </t>
    <phoneticPr fontId="5" type="noConversion"/>
  </si>
  <si>
    <t>序號</t>
    <phoneticPr fontId="5" type="noConversion"/>
  </si>
  <si>
    <t>樓面</t>
    <phoneticPr fontId="5" type="noConversion"/>
  </si>
  <si>
    <t>檢查
日期</t>
    <phoneticPr fontId="5" type="noConversion"/>
  </si>
  <si>
    <t>檢查人</t>
    <phoneticPr fontId="5" type="noConversion"/>
  </si>
  <si>
    <t>異  常
狀況描述</t>
    <phoneticPr fontId="5" type="noConversion"/>
  </si>
  <si>
    <t>檢查
類別</t>
    <phoneticPr fontId="5" type="noConversion"/>
  </si>
  <si>
    <t>檢修後
狀況描述</t>
    <phoneticPr fontId="5" type="noConversion"/>
  </si>
  <si>
    <t>改善
日期</t>
    <phoneticPr fontId="5" type="noConversion"/>
  </si>
  <si>
    <t>檢修
人員</t>
    <phoneticPr fontId="5" type="noConversion"/>
  </si>
  <si>
    <t>複查
人員</t>
    <phoneticPr fontId="5" type="noConversion"/>
  </si>
  <si>
    <t>主管:</t>
    <phoneticPr fontId="5" type="noConversion"/>
  </si>
  <si>
    <r>
      <t xml:space="preserve"> ※ 檢查類別代號: 工安</t>
    </r>
    <r>
      <rPr>
        <sz val="12"/>
        <color indexed="8"/>
        <rFont val="微軟正黑體"/>
        <family val="2"/>
        <charset val="136"/>
      </rPr>
      <t>(安全衛生)</t>
    </r>
    <r>
      <rPr>
        <sz val="14"/>
        <color indexed="8"/>
        <rFont val="微軟正黑體"/>
        <family val="2"/>
        <charset val="136"/>
      </rPr>
      <t xml:space="preserve"> →</t>
    </r>
    <r>
      <rPr>
        <b/>
        <sz val="14"/>
        <color indexed="8"/>
        <rFont val="微軟正黑體"/>
        <family val="2"/>
        <charset val="136"/>
      </rPr>
      <t>S</t>
    </r>
    <r>
      <rPr>
        <sz val="14"/>
        <color indexed="8"/>
        <rFont val="微軟正黑體"/>
        <family val="2"/>
        <charset val="136"/>
      </rPr>
      <t xml:space="preserve">   環保</t>
    </r>
    <r>
      <rPr>
        <sz val="12"/>
        <color indexed="8"/>
        <rFont val="微軟正黑體"/>
        <family val="2"/>
        <charset val="136"/>
      </rPr>
      <t xml:space="preserve">(VOC/COD) </t>
    </r>
    <r>
      <rPr>
        <sz val="14"/>
        <color indexed="8"/>
        <rFont val="微軟正黑體"/>
        <family val="2"/>
        <charset val="136"/>
      </rPr>
      <t xml:space="preserve">→ </t>
    </r>
    <r>
      <rPr>
        <b/>
        <sz val="14"/>
        <color indexed="8"/>
        <rFont val="微軟正黑體"/>
        <family val="2"/>
        <charset val="136"/>
      </rPr>
      <t>E</t>
    </r>
    <r>
      <rPr>
        <sz val="14"/>
        <color indexed="8"/>
        <rFont val="微軟正黑體"/>
        <family val="2"/>
        <charset val="136"/>
      </rPr>
      <t xml:space="preserve">   5S→ </t>
    </r>
    <r>
      <rPr>
        <b/>
        <sz val="14"/>
        <color indexed="8"/>
        <rFont val="微軟正黑體"/>
        <family val="2"/>
        <charset val="136"/>
      </rPr>
      <t xml:space="preserve">H </t>
    </r>
    <r>
      <rPr>
        <sz val="14"/>
        <color indexed="8"/>
        <rFont val="微軟正黑體"/>
        <family val="2"/>
        <charset val="136"/>
      </rPr>
      <t xml:space="preserve">   設備→</t>
    </r>
    <r>
      <rPr>
        <b/>
        <sz val="14"/>
        <color indexed="8"/>
        <rFont val="微軟正黑體"/>
        <family val="2"/>
        <charset val="136"/>
      </rPr>
      <t>M</t>
    </r>
    <r>
      <rPr>
        <sz val="14"/>
        <color indexed="8"/>
        <rFont val="微軟正黑體"/>
        <family val="2"/>
        <charset val="136"/>
      </rPr>
      <t xml:space="preserve">   節能→</t>
    </r>
    <r>
      <rPr>
        <b/>
        <sz val="14"/>
        <color indexed="8"/>
        <rFont val="微軟正黑體"/>
        <family val="2"/>
        <charset val="136"/>
      </rPr>
      <t>G</t>
    </r>
    <phoneticPr fontId="5" type="noConversion"/>
  </si>
  <si>
    <r>
      <t>日期</t>
    </r>
    <r>
      <rPr>
        <sz val="12"/>
        <rFont val="新細明體"/>
        <family val="1"/>
        <charset val="136"/>
      </rPr>
      <t/>
    </r>
    <phoneticPr fontId="5" type="noConversion"/>
  </si>
  <si>
    <r>
      <t>機台</t>
    </r>
    <r>
      <rPr>
        <sz val="12"/>
        <rFont val="新細明體"/>
        <family val="1"/>
        <charset val="136"/>
      </rPr>
      <t/>
    </r>
    <phoneticPr fontId="5" type="noConversion"/>
  </si>
  <si>
    <r>
      <t>批號</t>
    </r>
    <r>
      <rPr>
        <sz val="12"/>
        <rFont val="新細明體"/>
        <family val="1"/>
        <charset val="136"/>
      </rPr>
      <t/>
    </r>
    <phoneticPr fontId="5" type="noConversion"/>
  </si>
  <si>
    <r>
      <t>字尾</t>
    </r>
    <r>
      <rPr>
        <sz val="12"/>
        <rFont val="新細明體"/>
        <family val="1"/>
        <charset val="136"/>
      </rPr>
      <t/>
    </r>
    <phoneticPr fontId="5" type="noConversion"/>
  </si>
  <si>
    <t>早班斷絲</t>
    <phoneticPr fontId="5" type="noConversion"/>
  </si>
  <si>
    <t>早班IAD</t>
    <phoneticPr fontId="5" type="noConversion"/>
  </si>
  <si>
    <t>早班效率</t>
    <phoneticPr fontId="5" type="noConversion"/>
  </si>
  <si>
    <t>中班斷絲</t>
    <phoneticPr fontId="5" type="noConversion"/>
  </si>
  <si>
    <t>中班IAD</t>
    <phoneticPr fontId="5" type="noConversion"/>
  </si>
  <si>
    <t>中班效率</t>
    <phoneticPr fontId="5" type="noConversion"/>
  </si>
  <si>
    <t>中後斷絲</t>
    <phoneticPr fontId="5" type="noConversion"/>
  </si>
  <si>
    <t>中後IAD</t>
    <phoneticPr fontId="5" type="noConversion"/>
  </si>
  <si>
    <t>中後效率</t>
    <phoneticPr fontId="5" type="noConversion"/>
  </si>
  <si>
    <t>夜班斷絲</t>
    <phoneticPr fontId="5" type="noConversion"/>
  </si>
  <si>
    <t>夜班IAD</t>
    <phoneticPr fontId="5" type="noConversion"/>
  </si>
  <si>
    <t>夜班效率</t>
    <phoneticPr fontId="5" type="noConversion"/>
  </si>
  <si>
    <t>係數</t>
    <phoneticPr fontId="5" type="noConversion"/>
  </si>
  <si>
    <t>Air Pressure
Kg/c㎡</t>
    <phoneticPr fontId="5" type="noConversion"/>
  </si>
  <si>
    <t>時數</t>
    <phoneticPr fontId="5" type="noConversion"/>
  </si>
  <si>
    <t>錠位
數量</t>
    <phoneticPr fontId="5" type="noConversion"/>
  </si>
  <si>
    <t>乘數</t>
    <phoneticPr fontId="5" type="noConversion"/>
  </si>
  <si>
    <t>耗氣量
(立方/hr)</t>
    <phoneticPr fontId="5" type="noConversion"/>
  </si>
  <si>
    <t>班別</t>
    <phoneticPr fontId="5" type="noConversion"/>
  </si>
  <si>
    <t>JAMES</t>
    <phoneticPr fontId="5" type="noConversion"/>
  </si>
  <si>
    <t>KEY IN</t>
    <phoneticPr fontId="5" type="noConversion"/>
  </si>
  <si>
    <t>生產項目</t>
    <phoneticPr fontId="5" type="noConversion"/>
  </si>
  <si>
    <t>包裝項目</t>
    <phoneticPr fontId="5" type="noConversion"/>
  </si>
  <si>
    <t>設備</t>
    <phoneticPr fontId="5" type="noConversion"/>
  </si>
  <si>
    <t>製程項目</t>
    <phoneticPr fontId="5" type="noConversion"/>
  </si>
  <si>
    <t>加班內容</t>
    <phoneticPr fontId="5" type="noConversion"/>
  </si>
  <si>
    <t>英文(COLOR)</t>
  </si>
  <si>
    <t>代號</t>
  </si>
  <si>
    <t>紗重</t>
    <phoneticPr fontId="5" type="noConversion"/>
  </si>
  <si>
    <t>交代項目</t>
    <phoneticPr fontId="5" type="noConversion"/>
  </si>
  <si>
    <t>講師</t>
    <phoneticPr fontId="5" type="noConversion"/>
  </si>
  <si>
    <t>參加人員</t>
  </si>
  <si>
    <t>工號</t>
    <phoneticPr fontId="5" type="noConversion"/>
  </si>
  <si>
    <t>姓名</t>
    <phoneticPr fontId="5" type="noConversion"/>
  </si>
  <si>
    <t>POY生產單位</t>
    <phoneticPr fontId="5" type="noConversion"/>
  </si>
  <si>
    <t>業務</t>
    <phoneticPr fontId="5" type="noConversion"/>
  </si>
  <si>
    <t>ARIES</t>
    <phoneticPr fontId="5" type="noConversion"/>
  </si>
  <si>
    <t>Final</t>
    <phoneticPr fontId="5" type="noConversion"/>
  </si>
  <si>
    <t>首落</t>
    <phoneticPr fontId="5" type="noConversion"/>
  </si>
  <si>
    <t>自動化</t>
    <phoneticPr fontId="5" type="noConversion"/>
  </si>
  <si>
    <t>改紡</t>
    <phoneticPr fontId="5" type="noConversion"/>
  </si>
  <si>
    <t>任務加班</t>
    <phoneticPr fontId="5" type="noConversion"/>
  </si>
  <si>
    <t>WHITE WITH VIOLET △</t>
  </si>
  <si>
    <t>WVT</t>
  </si>
  <si>
    <t>Ｍ０１</t>
    <phoneticPr fontId="5" type="noConversion"/>
  </si>
  <si>
    <t>管理</t>
    <phoneticPr fontId="5" type="noConversion"/>
  </si>
  <si>
    <t>主任</t>
  </si>
  <si>
    <t>高壓</t>
    <phoneticPr fontId="5" type="noConversion"/>
  </si>
  <si>
    <t>加開</t>
    <phoneticPr fontId="5" type="noConversion"/>
  </si>
  <si>
    <t>絲一</t>
    <phoneticPr fontId="5" type="noConversion"/>
  </si>
  <si>
    <t>潘國源 Howard Pan</t>
    <phoneticPr fontId="5" type="noConversion"/>
  </si>
  <si>
    <t>吳明華</t>
    <phoneticPr fontId="5" type="noConversion"/>
  </si>
  <si>
    <t>Test</t>
    <phoneticPr fontId="5" type="noConversion"/>
  </si>
  <si>
    <t>CAW</t>
    <phoneticPr fontId="5" type="noConversion"/>
  </si>
  <si>
    <t>了機</t>
    <phoneticPr fontId="5" type="noConversion"/>
  </si>
  <si>
    <t>遲到／早退</t>
    <phoneticPr fontId="5" type="noConversion"/>
  </si>
  <si>
    <t>WHITE WITH BLACK □</t>
  </si>
  <si>
    <t>WKQ</t>
  </si>
  <si>
    <t>Ｍ０２</t>
    <phoneticPr fontId="5" type="noConversion"/>
  </si>
  <si>
    <t>工安</t>
    <phoneticPr fontId="5" type="noConversion"/>
  </si>
  <si>
    <t>副主任</t>
  </si>
  <si>
    <t>低壓</t>
    <phoneticPr fontId="5" type="noConversion"/>
  </si>
  <si>
    <t>絲六</t>
    <phoneticPr fontId="5" type="noConversion"/>
  </si>
  <si>
    <t>連　新 Gloria Lien</t>
    <phoneticPr fontId="5" type="noConversion"/>
  </si>
  <si>
    <t>章玉娟</t>
    <phoneticPr fontId="5" type="noConversion"/>
  </si>
  <si>
    <t>BERT</t>
  </si>
  <si>
    <t>改包</t>
    <phoneticPr fontId="5" type="noConversion"/>
  </si>
  <si>
    <t>堆高機</t>
    <phoneticPr fontId="5" type="noConversion"/>
  </si>
  <si>
    <t>了空</t>
    <phoneticPr fontId="5" type="noConversion"/>
  </si>
  <si>
    <t>WHITE WITH BLACK ○</t>
  </si>
  <si>
    <t>WKD</t>
  </si>
  <si>
    <t>Ａ０９</t>
  </si>
  <si>
    <t>5S</t>
    <phoneticPr fontId="5" type="noConversion"/>
  </si>
  <si>
    <t>資料/物料/原料/繳庫</t>
    <phoneticPr fontId="5" type="noConversion"/>
  </si>
  <si>
    <t>DH-12</t>
    <phoneticPr fontId="5" type="noConversion"/>
  </si>
  <si>
    <t>絲七</t>
    <phoneticPr fontId="5" type="noConversion"/>
  </si>
  <si>
    <t>黃健閔 Andy Cheng</t>
    <phoneticPr fontId="5" type="noConversion"/>
  </si>
  <si>
    <t>邱清櫻</t>
    <phoneticPr fontId="5" type="noConversion"/>
  </si>
  <si>
    <t>改紡停機</t>
    <phoneticPr fontId="5" type="noConversion"/>
  </si>
  <si>
    <t>重編</t>
    <phoneticPr fontId="5" type="noConversion"/>
  </si>
  <si>
    <t>DTY5</t>
    <phoneticPr fontId="5" type="noConversion"/>
  </si>
  <si>
    <t>Final停</t>
    <phoneticPr fontId="5" type="noConversion"/>
  </si>
  <si>
    <t>WHITE WITH GREEN ＋</t>
  </si>
  <si>
    <t>WGC</t>
  </si>
  <si>
    <t>Ａ１０</t>
  </si>
  <si>
    <t>Ｍ０４</t>
    <phoneticPr fontId="5" type="noConversion"/>
  </si>
  <si>
    <t>環境</t>
  </si>
  <si>
    <t>值班主管</t>
  </si>
  <si>
    <t>DH-23</t>
    <phoneticPr fontId="5" type="noConversion"/>
  </si>
  <si>
    <t>停機</t>
    <phoneticPr fontId="5" type="noConversion"/>
  </si>
  <si>
    <t>絲開發</t>
    <phoneticPr fontId="5" type="noConversion"/>
  </si>
  <si>
    <t>黃保霖 Alan Huang</t>
    <phoneticPr fontId="5" type="noConversion"/>
  </si>
  <si>
    <t>黃秀美</t>
    <phoneticPr fontId="5" type="noConversion"/>
  </si>
  <si>
    <t>重繳</t>
    <phoneticPr fontId="5" type="noConversion"/>
  </si>
  <si>
    <t>自動倉</t>
    <phoneticPr fontId="5" type="noConversion"/>
  </si>
  <si>
    <t>Sample</t>
    <phoneticPr fontId="5" type="noConversion"/>
  </si>
  <si>
    <t>WHITE WITH GREEN □</t>
  </si>
  <si>
    <t>WGQ</t>
  </si>
  <si>
    <t>考勤</t>
    <phoneticPr fontId="5" type="noConversion"/>
  </si>
  <si>
    <t>製程-工程師/技術員</t>
    <phoneticPr fontId="5" type="noConversion"/>
  </si>
  <si>
    <t>停修</t>
    <phoneticPr fontId="5" type="noConversion"/>
  </si>
  <si>
    <t>謝兆青 Jasse Shieh</t>
    <phoneticPr fontId="5" type="noConversion"/>
  </si>
  <si>
    <t>其他</t>
    <phoneticPr fontId="5" type="noConversion"/>
  </si>
  <si>
    <t>電腦室</t>
    <phoneticPr fontId="5" type="noConversion"/>
  </si>
  <si>
    <t>AK</t>
    <phoneticPr fontId="5" type="noConversion"/>
  </si>
  <si>
    <t>WHITE WITH GREEN ○</t>
  </si>
  <si>
    <t>WGD</t>
  </si>
  <si>
    <t>Ｔ０１</t>
    <phoneticPr fontId="5" type="noConversion"/>
  </si>
  <si>
    <t>直送</t>
    <phoneticPr fontId="5" type="noConversion"/>
  </si>
  <si>
    <t>維護-工程師/班主管/技術員</t>
    <phoneticPr fontId="5" type="noConversion"/>
  </si>
  <si>
    <t>改紡清車</t>
    <phoneticPr fontId="5" type="noConversion"/>
  </si>
  <si>
    <t>鄭紀源 Andy Cheng</t>
    <phoneticPr fontId="5" type="noConversion"/>
  </si>
  <si>
    <t>棧板機</t>
    <phoneticPr fontId="5" type="noConversion"/>
  </si>
  <si>
    <t>挑紗</t>
    <phoneticPr fontId="5" type="noConversion"/>
  </si>
  <si>
    <t>WHITE WITH BLUE ＋</t>
  </si>
  <si>
    <t>WBC</t>
  </si>
  <si>
    <t>Ａ１３</t>
  </si>
  <si>
    <t>製程</t>
    <phoneticPr fontId="5" type="noConversion"/>
  </si>
  <si>
    <t>外勞-清車技術員</t>
  </si>
  <si>
    <t>K102</t>
    <phoneticPr fontId="5" type="noConversion"/>
  </si>
  <si>
    <t>林學安 Alex Lin</t>
    <phoneticPr fontId="5" type="noConversion"/>
  </si>
  <si>
    <t>噴霧系統</t>
    <phoneticPr fontId="5" type="noConversion"/>
  </si>
  <si>
    <t>WHITE WITH BLUE △</t>
  </si>
  <si>
    <t>WBT</t>
  </si>
  <si>
    <t>Ａ１４</t>
  </si>
  <si>
    <t>Ｍ０８</t>
    <phoneticPr fontId="5" type="noConversion"/>
  </si>
  <si>
    <t>隨班保養</t>
  </si>
  <si>
    <t>(1～14)</t>
    <phoneticPr fontId="5" type="noConversion"/>
  </si>
  <si>
    <t>林孟誼 Jimmy Lin</t>
    <phoneticPr fontId="5" type="noConversion"/>
  </si>
  <si>
    <t>明改紡</t>
    <phoneticPr fontId="5" type="noConversion"/>
  </si>
  <si>
    <t>套袋機</t>
    <phoneticPr fontId="5" type="noConversion"/>
  </si>
  <si>
    <t>TEST</t>
    <phoneticPr fontId="5" type="noConversion"/>
  </si>
  <si>
    <t>WHITE WITH BLUE □</t>
  </si>
  <si>
    <t>WBQ</t>
  </si>
  <si>
    <t>Ａ１５</t>
  </si>
  <si>
    <t xml:space="preserve"> IAD人員</t>
  </si>
  <si>
    <t>裝機中</t>
    <phoneticPr fontId="5" type="noConversion"/>
  </si>
  <si>
    <t>劉慧貞 Angela</t>
    <phoneticPr fontId="5" type="noConversion"/>
  </si>
  <si>
    <t>明清車</t>
    <phoneticPr fontId="5" type="noConversion"/>
  </si>
  <si>
    <t>編織機</t>
    <phoneticPr fontId="5" type="noConversion"/>
  </si>
  <si>
    <t>檢修</t>
    <phoneticPr fontId="5" type="noConversion"/>
  </si>
  <si>
    <t>WHITE/BLACK STRIPE</t>
  </si>
  <si>
    <t>WKS</t>
  </si>
  <si>
    <t>Ａ１６</t>
  </si>
  <si>
    <t>開箱.外勞-派紗.上紗.紙管</t>
  </si>
  <si>
    <t>復開</t>
    <phoneticPr fontId="5" type="noConversion"/>
  </si>
  <si>
    <t>鄭凱昇 Kai Cheng</t>
    <phoneticPr fontId="5" type="noConversion"/>
  </si>
  <si>
    <t>明復開</t>
    <phoneticPr fontId="5" type="noConversion"/>
  </si>
  <si>
    <t>製箱機</t>
    <phoneticPr fontId="5" type="noConversion"/>
  </si>
  <si>
    <t>無絲尾</t>
  </si>
  <si>
    <t>WHITE/GREEN STRIPE</t>
  </si>
  <si>
    <t>WGS</t>
  </si>
  <si>
    <t>接絲尾-班長/技術員</t>
  </si>
  <si>
    <t>明檢修</t>
    <phoneticPr fontId="5" type="noConversion"/>
  </si>
  <si>
    <t>電動拖板車</t>
    <phoneticPr fontId="5" type="noConversion"/>
  </si>
  <si>
    <t>WHITE/BLUE STRIPE</t>
  </si>
  <si>
    <t>WBS</t>
  </si>
  <si>
    <t>值車技術員</t>
  </si>
  <si>
    <t>(1～6.12.13)</t>
    <phoneticPr fontId="5" type="noConversion"/>
  </si>
  <si>
    <t>清加熱器</t>
    <phoneticPr fontId="5" type="noConversion"/>
  </si>
  <si>
    <t>EIB</t>
    <phoneticPr fontId="5" type="noConversion"/>
  </si>
  <si>
    <t>WHITE/ORANGE  BELT</t>
  </si>
  <si>
    <t>WOB</t>
  </si>
  <si>
    <t>Ａ１９</t>
  </si>
  <si>
    <r>
      <t>外勞</t>
    </r>
    <r>
      <rPr>
        <sz val="12"/>
        <color indexed="10"/>
        <rFont val="Calibri"/>
        <family val="2"/>
      </rPr>
      <t>-</t>
    </r>
    <r>
      <rPr>
        <sz val="12"/>
        <rFont val="新細明體"/>
        <family val="1"/>
        <charset val="136"/>
      </rPr>
      <t>值車技術員</t>
    </r>
  </si>
  <si>
    <t>(10-STOP)</t>
    <phoneticPr fontId="5" type="noConversion"/>
  </si>
  <si>
    <t>待檢修</t>
    <phoneticPr fontId="5" type="noConversion"/>
  </si>
  <si>
    <t>留樣</t>
    <phoneticPr fontId="5" type="noConversion"/>
  </si>
  <si>
    <t>WHITE WITH YELLOW＋</t>
  </si>
  <si>
    <t>WYC</t>
  </si>
  <si>
    <t>Ａ２０</t>
  </si>
  <si>
    <t>包裝技術員</t>
  </si>
  <si>
    <t>P212</t>
    <phoneticPr fontId="5" type="noConversion"/>
  </si>
  <si>
    <t>(1～12)</t>
    <phoneticPr fontId="5" type="noConversion"/>
  </si>
  <si>
    <t>檢修停機</t>
    <phoneticPr fontId="5" type="noConversion"/>
  </si>
  <si>
    <t>量測溫度</t>
    <phoneticPr fontId="5" type="noConversion"/>
  </si>
  <si>
    <t>WHITE WITH VIOLET＋</t>
  </si>
  <si>
    <t>WVC</t>
  </si>
  <si>
    <t>Ａ２１</t>
  </si>
  <si>
    <r>
      <t>外勞</t>
    </r>
    <r>
      <rPr>
        <sz val="12"/>
        <color indexed="10"/>
        <rFont val="Calibri"/>
        <family val="2"/>
      </rPr>
      <t>-</t>
    </r>
    <r>
      <rPr>
        <sz val="12"/>
        <rFont val="新細明體"/>
        <family val="1"/>
        <charset val="136"/>
      </rPr>
      <t>包裝技術員</t>
    </r>
  </si>
  <si>
    <t>P223</t>
    <phoneticPr fontId="5" type="noConversion"/>
  </si>
  <si>
    <t>停電</t>
    <phoneticPr fontId="5" type="noConversion"/>
  </si>
  <si>
    <t>首落紗徑</t>
    <phoneticPr fontId="5" type="noConversion"/>
  </si>
  <si>
    <t>檢修空錠</t>
    <phoneticPr fontId="5" type="noConversion"/>
  </si>
  <si>
    <t>WHITE WITH RED ○</t>
  </si>
  <si>
    <t>WRD</t>
  </si>
  <si>
    <t>Ａ２２</t>
  </si>
  <si>
    <r>
      <t>外勞</t>
    </r>
    <r>
      <rPr>
        <sz val="12"/>
        <color indexed="10"/>
        <rFont val="Calibri"/>
        <family val="2"/>
      </rPr>
      <t>-</t>
    </r>
    <r>
      <rPr>
        <sz val="12"/>
        <rFont val="新細明體"/>
        <family val="1"/>
        <charset val="136"/>
      </rPr>
      <t>落紗技術員</t>
    </r>
  </si>
  <si>
    <t>A-停</t>
    <phoneticPr fontId="5" type="noConversion"/>
  </si>
  <si>
    <t>次落紗徑</t>
    <phoneticPr fontId="5" type="noConversion"/>
  </si>
  <si>
    <t>染色比對</t>
    <phoneticPr fontId="5" type="noConversion"/>
  </si>
  <si>
    <t>WHITE WITH ORANGE □</t>
  </si>
  <si>
    <t>WOQ</t>
  </si>
  <si>
    <r>
      <t>班長</t>
    </r>
    <r>
      <rPr>
        <sz val="12"/>
        <rFont val="Calibri"/>
        <family val="2"/>
      </rPr>
      <t>.</t>
    </r>
    <r>
      <rPr>
        <sz val="12"/>
        <rFont val="新細明體"/>
        <family val="1"/>
        <charset val="136"/>
      </rPr>
      <t>稽核人員</t>
    </r>
  </si>
  <si>
    <t>缺料</t>
    <phoneticPr fontId="5" type="noConversion"/>
  </si>
  <si>
    <t>清車改紡</t>
    <phoneticPr fontId="5" type="noConversion"/>
  </si>
  <si>
    <t>WHITE WITH ORANGE＋</t>
  </si>
  <si>
    <t>WOC</t>
  </si>
  <si>
    <t>POY不足</t>
    <phoneticPr fontId="5" type="noConversion"/>
  </si>
  <si>
    <t>WHITE WITH RED △</t>
  </si>
  <si>
    <t>WRT</t>
  </si>
  <si>
    <t>清車復開</t>
    <phoneticPr fontId="5" type="noConversion"/>
  </si>
  <si>
    <t>VIOLET</t>
  </si>
  <si>
    <t>V</t>
  </si>
  <si>
    <t>清車停機</t>
    <phoneticPr fontId="5" type="noConversion"/>
  </si>
  <si>
    <t>PINK</t>
  </si>
  <si>
    <t>P</t>
  </si>
  <si>
    <t>染色異常</t>
    <phoneticPr fontId="5" type="noConversion"/>
  </si>
  <si>
    <t>GRAY</t>
  </si>
  <si>
    <t>A</t>
  </si>
  <si>
    <t>溫度異常</t>
    <phoneticPr fontId="5" type="noConversion"/>
  </si>
  <si>
    <t>ORANGE</t>
  </si>
  <si>
    <t>O</t>
  </si>
  <si>
    <t>無絲尾</t>
    <phoneticPr fontId="5" type="noConversion"/>
  </si>
  <si>
    <t>YELLOW</t>
  </si>
  <si>
    <t xml:space="preserve">Y </t>
  </si>
  <si>
    <t>GREEN</t>
  </si>
  <si>
    <t>G</t>
  </si>
  <si>
    <t>BLUE</t>
  </si>
  <si>
    <t>B</t>
  </si>
  <si>
    <t>易斷機台</t>
    <phoneticPr fontId="5" type="noConversion"/>
  </si>
  <si>
    <t>BROWN</t>
  </si>
  <si>
    <t>N</t>
  </si>
  <si>
    <t>BLACK</t>
  </si>
  <si>
    <t>K</t>
  </si>
  <si>
    <t>了機畢停機</t>
    <phoneticPr fontId="5" type="noConversion"/>
  </si>
  <si>
    <t>LIGHT GREEN</t>
  </si>
  <si>
    <t>LG</t>
  </si>
  <si>
    <t>了機移紗</t>
    <phoneticPr fontId="5" type="noConversion"/>
  </si>
  <si>
    <t>白底橘十字</t>
  </si>
  <si>
    <t>YELLOW GREEN</t>
  </si>
  <si>
    <t>YG</t>
  </si>
  <si>
    <t>BLUE WITH WHITE ＋</t>
  </si>
  <si>
    <t>BWC</t>
  </si>
  <si>
    <t>移紗</t>
    <phoneticPr fontId="5" type="noConversion"/>
  </si>
  <si>
    <t>BLUE WITH BLACK ○</t>
  </si>
  <si>
    <t>BKD</t>
  </si>
  <si>
    <t>BLUE WITH WHITE □</t>
  </si>
  <si>
    <t>BWQ</t>
  </si>
  <si>
    <t>RED WITH WHITE ○</t>
  </si>
  <si>
    <t>RWD</t>
  </si>
  <si>
    <t>RED WITH YELLOW STAR</t>
  </si>
  <si>
    <t>RYR</t>
  </si>
  <si>
    <t>跳車復開</t>
    <phoneticPr fontId="5" type="noConversion"/>
  </si>
  <si>
    <t>RED /WHITE STRIPE</t>
  </si>
  <si>
    <t>RWS</t>
  </si>
  <si>
    <t>製程留樣</t>
    <phoneticPr fontId="5" type="noConversion"/>
  </si>
  <si>
    <t>RED WITH BLUE○</t>
  </si>
  <si>
    <t>RBD</t>
  </si>
  <si>
    <t>RED/BLACK STRIPE</t>
  </si>
  <si>
    <t>RKS</t>
  </si>
  <si>
    <t>ORANGE WITH BLACK △</t>
  </si>
  <si>
    <t>OKT</t>
  </si>
  <si>
    <t>綠色</t>
  </si>
  <si>
    <t>ORANGE/GREEN STRIPE</t>
  </si>
  <si>
    <t>OGS</t>
  </si>
  <si>
    <t>YELLOW WITH WHITE ○</t>
  </si>
  <si>
    <t>YWD</t>
  </si>
  <si>
    <t>YELLOW WITH BLACK ○</t>
  </si>
  <si>
    <t>YKD</t>
  </si>
  <si>
    <t>黑色</t>
  </si>
  <si>
    <t>YELLOW/WHITE STRIPE</t>
  </si>
  <si>
    <t>YWS</t>
  </si>
  <si>
    <t>YELLOW WITH RED △</t>
  </si>
  <si>
    <t>YRT</t>
  </si>
  <si>
    <t>YELLOW/BLACK STRIPE</t>
  </si>
  <si>
    <t>YKS</t>
  </si>
  <si>
    <t>YELLOW /RED  BELT</t>
  </si>
  <si>
    <t>YRB</t>
  </si>
  <si>
    <t>YELLOW/GREEN STRIPE</t>
  </si>
  <si>
    <t>YGS</t>
  </si>
  <si>
    <t>藍底白方塊</t>
  </si>
  <si>
    <t>VIOLET WHIT WHITE ○</t>
  </si>
  <si>
    <t>VWD</t>
  </si>
  <si>
    <t>VIOLET/WHITE STRIPE</t>
  </si>
  <si>
    <t>VWS</t>
  </si>
  <si>
    <t>VIOLET/YELLOW STRIPE</t>
  </si>
  <si>
    <t>VYS</t>
  </si>
  <si>
    <t>VIOLET/BLACK STRIPE</t>
  </si>
  <si>
    <t>VKS</t>
  </si>
  <si>
    <t>GREEN WITH BLUE △</t>
  </si>
  <si>
    <t>GBT</t>
  </si>
  <si>
    <t>GREEN WITH WHITE ○</t>
  </si>
  <si>
    <t>GWD</t>
  </si>
  <si>
    <t>YELLOW DYEING CONE</t>
  </si>
  <si>
    <t>YDC</t>
  </si>
  <si>
    <t>BROWN DYEING CONE</t>
  </si>
  <si>
    <t>NDC</t>
  </si>
  <si>
    <t xml:space="preserve">ORANGE DYEING CONE </t>
  </si>
  <si>
    <t>ODC</t>
  </si>
  <si>
    <t>BLUE DYEING CONE</t>
  </si>
  <si>
    <t>BDC</t>
  </si>
  <si>
    <t>紫白條紋</t>
  </si>
  <si>
    <t>紫黑條紋</t>
  </si>
  <si>
    <t>黃膠管</t>
  </si>
  <si>
    <t>棕膠管</t>
  </si>
  <si>
    <t>橘膠管</t>
  </si>
  <si>
    <t>藍膠管</t>
  </si>
  <si>
    <t>黃綠藍雙色</t>
  </si>
  <si>
    <t>黃綠紫雙色</t>
  </si>
  <si>
    <t>黃綠桔雙色</t>
  </si>
  <si>
    <t>黃綠棕雙色</t>
  </si>
  <si>
    <t>紫綠雙色</t>
  </si>
  <si>
    <t>藍桔雙色</t>
  </si>
  <si>
    <t>棕紅雙色</t>
  </si>
  <si>
    <t>桔黃雙色</t>
  </si>
  <si>
    <t>黃棕雙色</t>
  </si>
  <si>
    <t>紫棕雙色</t>
  </si>
  <si>
    <t>獎懲表</t>
    <phoneticPr fontId="5" type="noConversion"/>
  </si>
  <si>
    <t>獎懲表+警告函</t>
    <phoneticPr fontId="5" type="noConversion"/>
  </si>
  <si>
    <t>生產狀況</t>
    <phoneticPr fontId="5" type="noConversion"/>
  </si>
  <si>
    <t>其他</t>
    <phoneticPr fontId="5" type="noConversion"/>
  </si>
  <si>
    <t>包裝狀況</t>
    <phoneticPr fontId="5" type="noConversion"/>
  </si>
  <si>
    <t>設備故障檢修</t>
    <phoneticPr fontId="5" type="noConversion"/>
  </si>
  <si>
    <t>支援生頭</t>
    <phoneticPr fontId="5" type="noConversion"/>
  </si>
  <si>
    <t>交代事項</t>
    <phoneticPr fontId="5" type="noConversion"/>
  </si>
  <si>
    <t>早班值車員</t>
  </si>
  <si>
    <t>夜班值車員</t>
  </si>
  <si>
    <t>平均車速</t>
  </si>
  <si>
    <t>單位產量</t>
  </si>
  <si>
    <t>倒筒機記錄</t>
  </si>
  <si>
    <t>有設公式勿KEY</t>
  </si>
  <si>
    <t>生產錠數</t>
  </si>
  <si>
    <t>理論產量</t>
  </si>
  <si>
    <t>實際產量</t>
  </si>
  <si>
    <t>效率</t>
  </si>
  <si>
    <t>說明</t>
  </si>
  <si>
    <t>Ｆ０１</t>
  </si>
  <si>
    <t>Ｆ０２</t>
  </si>
  <si>
    <t>趙聖潔</t>
    <phoneticPr fontId="5" type="noConversion"/>
  </si>
  <si>
    <t>類別</t>
  </si>
  <si>
    <t>跳車</t>
  </si>
  <si>
    <t>B78061</t>
    <phoneticPr fontId="5" type="noConversion"/>
  </si>
  <si>
    <t>黎俊宇</t>
    <phoneticPr fontId="5" type="noConversion"/>
  </si>
  <si>
    <t>106/12/4</t>
    <phoneticPr fontId="5" type="noConversion"/>
  </si>
  <si>
    <t>魏宏賓</t>
    <phoneticPr fontId="5" type="noConversion"/>
  </si>
  <si>
    <t>序號</t>
    <phoneticPr fontId="5" type="noConversion"/>
  </si>
  <si>
    <t>記錄人</t>
    <phoneticPr fontId="5" type="noConversion"/>
  </si>
  <si>
    <t>發生原因</t>
    <phoneticPr fontId="5" type="noConversion"/>
  </si>
  <si>
    <t>獎懲</t>
    <phoneticPr fontId="5" type="noConversion"/>
  </si>
  <si>
    <t>處理方式</t>
    <phoneticPr fontId="5" type="noConversion"/>
  </si>
  <si>
    <t>範例</t>
    <phoneticPr fontId="5" type="noConversion"/>
  </si>
  <si>
    <t>例1</t>
    <phoneticPr fontId="5" type="noConversion"/>
  </si>
  <si>
    <t>例2</t>
    <phoneticPr fontId="5" type="noConversion"/>
  </si>
  <si>
    <t>列標籤</t>
  </si>
  <si>
    <t>B78135</t>
    <phoneticPr fontId="5" type="noConversion"/>
  </si>
  <si>
    <t>陳明雄</t>
    <phoneticPr fontId="5" type="noConversion"/>
  </si>
  <si>
    <t>未到，曠職</t>
    <phoneticPr fontId="5" type="noConversion"/>
  </si>
  <si>
    <t>獎懲表+警告函</t>
    <phoneticPr fontId="5" type="noConversion"/>
  </si>
  <si>
    <t>B78173</t>
    <phoneticPr fontId="5" type="noConversion"/>
  </si>
  <si>
    <t>WILSON</t>
    <phoneticPr fontId="5" type="noConversion"/>
  </si>
  <si>
    <t>B78265</t>
    <phoneticPr fontId="5" type="noConversion"/>
  </si>
  <si>
    <t>JEM</t>
    <phoneticPr fontId="5" type="noConversion"/>
  </si>
  <si>
    <t>B78160</t>
    <phoneticPr fontId="5" type="noConversion"/>
  </si>
  <si>
    <t>JD</t>
    <phoneticPr fontId="5" type="noConversion"/>
  </si>
  <si>
    <t>夜班</t>
    <phoneticPr fontId="5" type="noConversion"/>
  </si>
  <si>
    <t>B78158</t>
    <phoneticPr fontId="5" type="noConversion"/>
  </si>
  <si>
    <t>陳文新</t>
    <phoneticPr fontId="5" type="noConversion"/>
  </si>
  <si>
    <t>B78164</t>
    <phoneticPr fontId="5" type="noConversion"/>
  </si>
  <si>
    <t>NOEL</t>
    <phoneticPr fontId="5" type="noConversion"/>
  </si>
  <si>
    <t>未到，附證明</t>
    <phoneticPr fontId="5" type="noConversion"/>
  </si>
  <si>
    <t>獎懲表</t>
    <phoneticPr fontId="5" type="noConversion"/>
  </si>
  <si>
    <t>倒筒</t>
    <phoneticPr fontId="5" type="noConversion"/>
  </si>
  <si>
    <t>107/03/10</t>
    <phoneticPr fontId="5" type="noConversion"/>
  </si>
  <si>
    <t>林文信</t>
    <phoneticPr fontId="5" type="noConversion"/>
  </si>
  <si>
    <t xml:space="preserve">B78153 </t>
    <phoneticPr fontId="5" type="noConversion"/>
  </si>
  <si>
    <t>武成海</t>
    <phoneticPr fontId="5" type="noConversion"/>
  </si>
  <si>
    <t>未到，附證明</t>
    <phoneticPr fontId="5" type="noConversion"/>
  </si>
  <si>
    <t>獎懲表</t>
    <phoneticPr fontId="5" type="noConversion"/>
  </si>
  <si>
    <t>107/03/16</t>
    <phoneticPr fontId="5" type="noConversion"/>
  </si>
  <si>
    <t>賴文壽</t>
    <phoneticPr fontId="5" type="noConversion"/>
  </si>
  <si>
    <t>B78265</t>
    <phoneticPr fontId="5" type="noConversion"/>
  </si>
  <si>
    <t>JEM</t>
    <phoneticPr fontId="5" type="noConversion"/>
  </si>
  <si>
    <t>工作未達標準(-6↑)</t>
    <phoneticPr fontId="5" type="noConversion"/>
  </si>
  <si>
    <t>警告函</t>
    <phoneticPr fontId="5" type="noConversion"/>
  </si>
  <si>
    <t>B78243</t>
    <phoneticPr fontId="5" type="noConversion"/>
  </si>
  <si>
    <t>BUMS</t>
    <phoneticPr fontId="5" type="noConversion"/>
  </si>
  <si>
    <t>B78270</t>
    <phoneticPr fontId="5" type="noConversion"/>
  </si>
  <si>
    <t>MICKO</t>
    <phoneticPr fontId="5" type="noConversion"/>
  </si>
  <si>
    <t>B78233</t>
    <phoneticPr fontId="5" type="noConversion"/>
  </si>
  <si>
    <t>CHRIS</t>
    <phoneticPr fontId="5" type="noConversion"/>
  </si>
  <si>
    <t>B78222</t>
    <phoneticPr fontId="5" type="noConversion"/>
  </si>
  <si>
    <t>JAZ</t>
    <phoneticPr fontId="5" type="noConversion"/>
  </si>
  <si>
    <t>B78188</t>
    <phoneticPr fontId="5" type="noConversion"/>
  </si>
  <si>
    <t>BOYONG</t>
    <phoneticPr fontId="5" type="noConversion"/>
  </si>
  <si>
    <t>107/03/24</t>
    <phoneticPr fontId="5" type="noConversion"/>
  </si>
  <si>
    <t>魏宏賓</t>
    <phoneticPr fontId="5" type="noConversion"/>
  </si>
  <si>
    <t>B78195</t>
    <phoneticPr fontId="5" type="noConversion"/>
  </si>
  <si>
    <t>RAYNALDO</t>
    <phoneticPr fontId="5" type="noConversion"/>
  </si>
  <si>
    <t>未到，曠職</t>
    <phoneticPr fontId="5" type="noConversion"/>
  </si>
  <si>
    <t>獎懲表+警告函</t>
    <phoneticPr fontId="5" type="noConversion"/>
  </si>
  <si>
    <t>107/03/25</t>
    <phoneticPr fontId="5" type="noConversion"/>
  </si>
  <si>
    <t>B78150</t>
    <phoneticPr fontId="5" type="noConversion"/>
  </si>
  <si>
    <t>武文安</t>
    <phoneticPr fontId="5" type="noConversion"/>
  </si>
  <si>
    <t>未到</t>
    <phoneticPr fontId="5" type="noConversion"/>
  </si>
  <si>
    <t>夜班</t>
    <phoneticPr fontId="5" type="noConversion"/>
  </si>
  <si>
    <t>B78248</t>
    <phoneticPr fontId="5" type="noConversion"/>
  </si>
  <si>
    <t>ARJAY</t>
    <phoneticPr fontId="5" type="noConversion"/>
  </si>
  <si>
    <t>B78157</t>
    <phoneticPr fontId="5" type="noConversion"/>
  </si>
  <si>
    <t>裴光榮</t>
    <phoneticPr fontId="5" type="noConversion"/>
  </si>
  <si>
    <t>107/04/01</t>
    <phoneticPr fontId="5" type="noConversion"/>
  </si>
  <si>
    <t>B78156</t>
    <phoneticPr fontId="5" type="noConversion"/>
  </si>
  <si>
    <t>煌柯</t>
    <phoneticPr fontId="5" type="noConversion"/>
  </si>
  <si>
    <t>107/04/02</t>
    <phoneticPr fontId="5" type="noConversion"/>
  </si>
  <si>
    <t>中班</t>
    <phoneticPr fontId="5" type="noConversion"/>
  </si>
  <si>
    <t>違反工作SOP/SOC</t>
    <phoneticPr fontId="5" type="noConversion"/>
  </si>
  <si>
    <t>B78242</t>
    <phoneticPr fontId="5" type="noConversion"/>
  </si>
  <si>
    <t>J J</t>
    <phoneticPr fontId="5" type="noConversion"/>
  </si>
  <si>
    <t>早班</t>
    <phoneticPr fontId="5" type="noConversion"/>
  </si>
  <si>
    <t>107/04/12</t>
    <phoneticPr fontId="5" type="noConversion"/>
  </si>
  <si>
    <t>107/04/13</t>
    <phoneticPr fontId="5" type="noConversion"/>
  </si>
  <si>
    <t>107/04/15</t>
    <phoneticPr fontId="5" type="noConversion"/>
  </si>
  <si>
    <t>機台後方使用手機</t>
    <phoneticPr fontId="5" type="noConversion"/>
  </si>
  <si>
    <t>B78275</t>
    <phoneticPr fontId="5" type="noConversion"/>
  </si>
  <si>
    <t>ONAD</t>
    <phoneticPr fontId="5" type="noConversion"/>
  </si>
  <si>
    <t>未到，曠職</t>
    <phoneticPr fontId="5" type="noConversion"/>
  </si>
  <si>
    <t>獎懲表+警告函</t>
    <phoneticPr fontId="5" type="noConversion"/>
  </si>
  <si>
    <t>B78160</t>
    <phoneticPr fontId="5" type="noConversion"/>
  </si>
  <si>
    <t>JD</t>
    <phoneticPr fontId="5" type="noConversion"/>
  </si>
  <si>
    <t>107/05/06</t>
    <phoneticPr fontId="5" type="noConversion"/>
  </si>
  <si>
    <t>賴文壽</t>
    <phoneticPr fontId="5" type="noConversion"/>
  </si>
  <si>
    <t>B78265</t>
    <phoneticPr fontId="5" type="noConversion"/>
  </si>
  <si>
    <t>JEM</t>
    <phoneticPr fontId="5" type="noConversion"/>
  </si>
  <si>
    <t>工作未達標準(-6↑)</t>
    <phoneticPr fontId="5" type="noConversion"/>
  </si>
  <si>
    <t>警告函</t>
    <phoneticPr fontId="5" type="noConversion"/>
  </si>
  <si>
    <t>B78222</t>
    <phoneticPr fontId="5" type="noConversion"/>
  </si>
  <si>
    <t>JAZ</t>
    <phoneticPr fontId="5" type="noConversion"/>
  </si>
  <si>
    <t>B78221</t>
    <phoneticPr fontId="5" type="noConversion"/>
  </si>
  <si>
    <t>EDWARD</t>
    <phoneticPr fontId="5" type="noConversion"/>
  </si>
  <si>
    <t>工作未達標準(-6↑)</t>
    <phoneticPr fontId="5" type="noConversion"/>
  </si>
  <si>
    <t>警告函</t>
    <phoneticPr fontId="5" type="noConversion"/>
  </si>
  <si>
    <t>107/05/16</t>
    <phoneticPr fontId="5" type="noConversion"/>
  </si>
  <si>
    <t>賴文壽</t>
    <phoneticPr fontId="5" type="noConversion"/>
  </si>
  <si>
    <t>B78298</t>
    <phoneticPr fontId="5" type="noConversion"/>
  </si>
  <si>
    <t>VINO</t>
    <phoneticPr fontId="5" type="noConversion"/>
  </si>
  <si>
    <t>學習未達標準(-6↑)</t>
    <phoneticPr fontId="5" type="noConversion"/>
  </si>
  <si>
    <t>魏宏賓</t>
    <phoneticPr fontId="5" type="noConversion"/>
  </si>
  <si>
    <t>B78195</t>
    <phoneticPr fontId="5" type="noConversion"/>
  </si>
  <si>
    <t>RAYNALDO</t>
    <phoneticPr fontId="5" type="noConversion"/>
  </si>
  <si>
    <t>機台</t>
    <phoneticPr fontId="5" type="noConversion"/>
  </si>
  <si>
    <t>米長</t>
  </si>
  <si>
    <t>早班落紗顆數</t>
    <phoneticPr fontId="5" type="noConversion"/>
  </si>
  <si>
    <t>早班生產時數</t>
    <phoneticPr fontId="5" type="noConversion"/>
  </si>
  <si>
    <t>夜班落紗顆數</t>
    <phoneticPr fontId="5" type="noConversion"/>
  </si>
  <si>
    <t>夜班生產時數</t>
    <phoneticPr fontId="5" type="noConversion"/>
  </si>
  <si>
    <t>預估人力(早)</t>
    <phoneticPr fontId="5" type="noConversion"/>
  </si>
  <si>
    <t>預估人力(夜)</t>
    <phoneticPr fontId="5" type="noConversion"/>
  </si>
  <si>
    <t>效率計算公式</t>
    <phoneticPr fontId="5" type="noConversion"/>
  </si>
  <si>
    <t>F02小計</t>
    <phoneticPr fontId="5" type="noConversion"/>
  </si>
  <si>
    <t>F01</t>
    <phoneticPr fontId="5" type="noConversion"/>
  </si>
  <si>
    <t>F02</t>
    <phoneticPr fontId="5" type="noConversion"/>
  </si>
  <si>
    <t>合計</t>
    <phoneticPr fontId="5" type="noConversion"/>
  </si>
  <si>
    <t>F01小計</t>
    <phoneticPr fontId="5" type="noConversion"/>
  </si>
  <si>
    <t>(米長/平均車速)*生產錠數=理論產量
(實際產量/理論產量)/(實際生產時間/理論生產時間)=效率</t>
    <phoneticPr fontId="5" type="noConversion"/>
  </si>
  <si>
    <t>APRIL</t>
  </si>
  <si>
    <t>平均車速</t>
    <phoneticPr fontId="5" type="noConversion"/>
  </si>
  <si>
    <t>加總 - 實際產量</t>
  </si>
  <si>
    <t>FADIS</t>
    <phoneticPr fontId="5" type="noConversion"/>
  </si>
  <si>
    <t>107/8/4</t>
    <phoneticPr fontId="5" type="noConversion"/>
  </si>
  <si>
    <t>林文信</t>
    <phoneticPr fontId="5" type="noConversion"/>
  </si>
  <si>
    <t>B78267</t>
    <phoneticPr fontId="5" type="noConversion"/>
  </si>
  <si>
    <t>JR</t>
    <phoneticPr fontId="5" type="noConversion"/>
  </si>
  <si>
    <t>未到，曠職</t>
    <phoneticPr fontId="5" type="noConversion"/>
  </si>
  <si>
    <t>獎懲表+警告函</t>
    <phoneticPr fontId="5" type="noConversion"/>
  </si>
  <si>
    <t>夜班</t>
    <phoneticPr fontId="5" type="noConversion"/>
  </si>
  <si>
    <t>B78268</t>
    <phoneticPr fontId="5" type="noConversion"/>
  </si>
  <si>
    <t>RY</t>
    <phoneticPr fontId="5" type="noConversion"/>
  </si>
  <si>
    <t>107/08/13</t>
    <phoneticPr fontId="5" type="noConversion"/>
  </si>
  <si>
    <t>賴文壽</t>
    <phoneticPr fontId="5" type="noConversion"/>
  </si>
  <si>
    <t>B78222</t>
    <phoneticPr fontId="5" type="noConversion"/>
  </si>
  <si>
    <t>JAYSON</t>
    <phoneticPr fontId="5" type="noConversion"/>
  </si>
  <si>
    <t>工作未達標準(-6↑)</t>
    <phoneticPr fontId="5" type="noConversion"/>
  </si>
  <si>
    <t>警告函</t>
    <phoneticPr fontId="5" type="noConversion"/>
  </si>
  <si>
    <t>賴文壽</t>
    <phoneticPr fontId="5" type="noConversion"/>
  </si>
  <si>
    <t>B78173</t>
    <phoneticPr fontId="5" type="noConversion"/>
  </si>
  <si>
    <t>WILSON</t>
    <phoneticPr fontId="5" type="noConversion"/>
  </si>
  <si>
    <t>T01拉桿未推至頂端</t>
    <phoneticPr fontId="5" type="noConversion"/>
  </si>
  <si>
    <t>B78233</t>
    <phoneticPr fontId="5" type="noConversion"/>
  </si>
  <si>
    <t>CHRIS</t>
    <phoneticPr fontId="5" type="noConversion"/>
  </si>
  <si>
    <t>8月絲道成績不佳</t>
    <phoneticPr fontId="5" type="noConversion"/>
  </si>
  <si>
    <t>白底綠心</t>
  </si>
  <si>
    <t>賴文壽</t>
    <phoneticPr fontId="5" type="noConversion"/>
  </si>
  <si>
    <t>B78315</t>
    <phoneticPr fontId="5" type="noConversion"/>
  </si>
  <si>
    <t>ELENO</t>
    <phoneticPr fontId="5" type="noConversion"/>
  </si>
  <si>
    <t>學習未達標準</t>
    <phoneticPr fontId="5" type="noConversion"/>
  </si>
  <si>
    <t>警告函</t>
    <phoneticPr fontId="5" type="noConversion"/>
  </si>
  <si>
    <t>B78175</t>
    <phoneticPr fontId="5" type="noConversion"/>
  </si>
  <si>
    <t>MHOY</t>
    <phoneticPr fontId="5" type="noConversion"/>
  </si>
  <si>
    <t>未到，曠職</t>
    <phoneticPr fontId="5" type="noConversion"/>
  </si>
  <si>
    <t>獎懲表+警告函</t>
    <phoneticPr fontId="5" type="noConversion"/>
  </si>
  <si>
    <t>1</t>
    <phoneticPr fontId="5" type="noConversion"/>
  </si>
  <si>
    <t>Side</t>
    <phoneticPr fontId="5" type="noConversion"/>
  </si>
  <si>
    <t>F01</t>
    <phoneticPr fontId="5" type="noConversion"/>
  </si>
  <si>
    <t>F01小計</t>
    <phoneticPr fontId="5" type="noConversion"/>
  </si>
  <si>
    <t>F02</t>
    <phoneticPr fontId="5" type="noConversion"/>
  </si>
  <si>
    <t>白綠直條</t>
  </si>
  <si>
    <t>玉萍</t>
  </si>
  <si>
    <t>魏宏賓</t>
    <phoneticPr fontId="5" type="noConversion"/>
  </si>
  <si>
    <t>B78188</t>
    <phoneticPr fontId="5" type="noConversion"/>
  </si>
  <si>
    <t>BOYONG</t>
    <phoneticPr fontId="5" type="noConversion"/>
  </si>
  <si>
    <t>未到，曠職</t>
    <phoneticPr fontId="5" type="noConversion"/>
  </si>
  <si>
    <t>獎懲表</t>
    <phoneticPr fontId="5" type="noConversion"/>
  </si>
  <si>
    <t>108/1/20</t>
    <phoneticPr fontId="5" type="noConversion"/>
  </si>
  <si>
    <t>白紫大三角</t>
  </si>
  <si>
    <t>白黑星星</t>
  </si>
  <si>
    <t>白黑大三角</t>
  </si>
  <si>
    <t>白底黑星</t>
  </si>
  <si>
    <t>DTY紙管</t>
  </si>
  <si>
    <t>白紅星星</t>
  </si>
  <si>
    <t>紅黃雙色</t>
  </si>
  <si>
    <t>MACKY</t>
    <phoneticPr fontId="5" type="noConversion"/>
  </si>
  <si>
    <t>ERDON</t>
    <phoneticPr fontId="5" type="noConversion"/>
  </si>
  <si>
    <t>JAYSON</t>
    <phoneticPr fontId="5" type="noConversion"/>
  </si>
  <si>
    <t>MHOY</t>
    <phoneticPr fontId="5" type="noConversion"/>
  </si>
  <si>
    <t>VINO</t>
    <phoneticPr fontId="5" type="noConversion"/>
  </si>
  <si>
    <t>ERICKSON</t>
    <phoneticPr fontId="5" type="noConversion"/>
  </si>
  <si>
    <t>PEREZ</t>
    <phoneticPr fontId="5" type="noConversion"/>
  </si>
  <si>
    <t>JHO</t>
    <phoneticPr fontId="5" type="noConversion"/>
  </si>
  <si>
    <t>值車員A</t>
  </si>
  <si>
    <t>值車員J</t>
  </si>
  <si>
    <t>值車員M+S</t>
  </si>
  <si>
    <t>包裝員</t>
  </si>
  <si>
    <t>外觀</t>
  </si>
  <si>
    <t>編織</t>
  </si>
  <si>
    <t>鍾茂莉</t>
  </si>
  <si>
    <t>王派庭</t>
  </si>
  <si>
    <t>范少玉</t>
  </si>
  <si>
    <t>張郁旋</t>
  </si>
  <si>
    <t>何梅君</t>
  </si>
  <si>
    <t>陳瑞貞</t>
  </si>
  <si>
    <t>N/A</t>
  </si>
  <si>
    <t>ERICKSON</t>
  </si>
  <si>
    <t>WILSON</t>
  </si>
  <si>
    <t>EDISON</t>
  </si>
  <si>
    <t>DENNIS</t>
  </si>
  <si>
    <t>DENDEN</t>
  </si>
  <si>
    <t>LLOYD</t>
  </si>
  <si>
    <t>ERWIN</t>
  </si>
  <si>
    <t>FRANCIS</t>
  </si>
  <si>
    <t>RHUM</t>
  </si>
  <si>
    <t>IKONG</t>
  </si>
  <si>
    <t>BOY</t>
  </si>
  <si>
    <t>JUNJUN</t>
  </si>
  <si>
    <t>JAY</t>
  </si>
  <si>
    <t>JERBY</t>
  </si>
  <si>
    <t>JONA</t>
  </si>
  <si>
    <t>MELVIN</t>
  </si>
  <si>
    <t>NALD</t>
  </si>
  <si>
    <t>BUNSO</t>
  </si>
  <si>
    <t>EMMER</t>
  </si>
  <si>
    <t>EDLAR</t>
  </si>
  <si>
    <t>JONH</t>
  </si>
  <si>
    <t>JEROME</t>
  </si>
  <si>
    <t>JOHNDEL</t>
  </si>
  <si>
    <t>MARLO</t>
  </si>
  <si>
    <t>DONG</t>
  </si>
  <si>
    <t>ALFRED</t>
  </si>
  <si>
    <t>G.M</t>
  </si>
  <si>
    <t>WELL</t>
  </si>
  <si>
    <t>ALVIN</t>
  </si>
  <si>
    <t>NASH</t>
  </si>
  <si>
    <t>OSCAR</t>
  </si>
  <si>
    <t>KC</t>
  </si>
  <si>
    <t>工程師</t>
  </si>
  <si>
    <t>交代類別</t>
    <phoneticPr fontId="5" type="noConversion"/>
  </si>
  <si>
    <t>機台故障類別</t>
  </si>
  <si>
    <t>工安</t>
  </si>
  <si>
    <t>跳機</t>
  </si>
  <si>
    <t>５Ｓ</t>
  </si>
  <si>
    <t>無法啟動</t>
  </si>
  <si>
    <t>生產</t>
  </si>
  <si>
    <t>包裝</t>
  </si>
  <si>
    <t>管理</t>
  </si>
  <si>
    <t>108/12/03</t>
    <phoneticPr fontId="5" type="noConversion"/>
  </si>
  <si>
    <t>賴文壽</t>
  </si>
  <si>
    <t>B78334</t>
    <phoneticPr fontId="5" type="noConversion"/>
  </si>
  <si>
    <t>PEREZ</t>
    <phoneticPr fontId="5" type="noConversion"/>
  </si>
  <si>
    <t>A18 上紗表滑50%</t>
    <phoneticPr fontId="5" type="noConversion"/>
  </si>
  <si>
    <t>申誡、少獎，再犯警告函</t>
    <phoneticPr fontId="5" type="noConversion"/>
  </si>
  <si>
    <t>108/12/06</t>
    <phoneticPr fontId="5" type="noConversion"/>
  </si>
  <si>
    <t>B78338</t>
    <phoneticPr fontId="5" type="noConversion"/>
  </si>
  <si>
    <t>ALLAN</t>
    <phoneticPr fontId="5" type="noConversion"/>
  </si>
  <si>
    <t>上紗環境維持不良</t>
    <phoneticPr fontId="5" type="noConversion"/>
  </si>
  <si>
    <t>初犯</t>
    <phoneticPr fontId="5" type="noConversion"/>
  </si>
  <si>
    <t>主管評比最後1名</t>
    <phoneticPr fontId="5" type="noConversion"/>
  </si>
  <si>
    <t>申誡、警告函</t>
    <phoneticPr fontId="5" type="noConversion"/>
  </si>
  <si>
    <t>擬調回上紗</t>
    <phoneticPr fontId="5" type="noConversion"/>
  </si>
  <si>
    <t>108/12/26</t>
    <phoneticPr fontId="5" type="noConversion"/>
  </si>
  <si>
    <t>B78319</t>
    <phoneticPr fontId="5" type="noConversion"/>
  </si>
  <si>
    <t>RHUM</t>
    <phoneticPr fontId="5" type="noConversion"/>
  </si>
  <si>
    <t>未依規定請假</t>
    <phoneticPr fontId="5" type="noConversion"/>
  </si>
  <si>
    <t>申誡、少發獎金500元</t>
    <phoneticPr fontId="5" type="noConversion"/>
  </si>
  <si>
    <t>108/12/27</t>
    <phoneticPr fontId="5" type="noConversion"/>
  </si>
  <si>
    <t>B78357</t>
    <phoneticPr fontId="5" type="noConversion"/>
  </si>
  <si>
    <t>NOY</t>
    <phoneticPr fontId="5" type="noConversion"/>
  </si>
  <si>
    <t>新人上紗測驗逾期未過</t>
    <phoneticPr fontId="5" type="noConversion"/>
  </si>
  <si>
    <t>限期01/15前改善</t>
    <phoneticPr fontId="5" type="noConversion"/>
  </si>
  <si>
    <t>B78323</t>
    <phoneticPr fontId="5" type="noConversion"/>
  </si>
  <si>
    <t>JONA</t>
    <phoneticPr fontId="5" type="noConversion"/>
  </si>
  <si>
    <t>曠職</t>
  </si>
  <si>
    <t>B78320</t>
    <phoneticPr fontId="5" type="noConversion"/>
  </si>
  <si>
    <t>EJHAY</t>
    <phoneticPr fontId="5" type="noConversion"/>
  </si>
  <si>
    <t>109/1/1</t>
    <phoneticPr fontId="5" type="noConversion"/>
  </si>
  <si>
    <t>早班</t>
    <phoneticPr fontId="5" type="noConversion"/>
  </si>
  <si>
    <t>謝宗佑</t>
    <phoneticPr fontId="5" type="noConversion"/>
  </si>
  <si>
    <t>B78322</t>
    <phoneticPr fontId="5" type="noConversion"/>
  </si>
  <si>
    <t>NOLIE</t>
    <phoneticPr fontId="5" type="noConversion"/>
  </si>
  <si>
    <t>曠職</t>
    <phoneticPr fontId="5" type="noConversion"/>
  </si>
  <si>
    <t>B78356</t>
    <phoneticPr fontId="5" type="noConversion"/>
  </si>
  <si>
    <t>JEL</t>
    <phoneticPr fontId="5" type="noConversion"/>
  </si>
  <si>
    <t>限期01/20前改善</t>
    <phoneticPr fontId="5" type="noConversion"/>
  </si>
  <si>
    <t>109/1/18</t>
    <phoneticPr fontId="5" type="noConversion"/>
  </si>
  <si>
    <t>B78332</t>
    <phoneticPr fontId="5" type="noConversion"/>
  </si>
  <si>
    <t>MACKY</t>
    <phoneticPr fontId="5" type="noConversion"/>
  </si>
  <si>
    <t>109/02/03</t>
    <phoneticPr fontId="5" type="noConversion"/>
  </si>
  <si>
    <t>中班</t>
    <phoneticPr fontId="5" type="noConversion"/>
  </si>
  <si>
    <t>魏光俊</t>
    <phoneticPr fontId="5" type="noConversion"/>
  </si>
  <si>
    <t>B78290</t>
    <phoneticPr fontId="5" type="noConversion"/>
  </si>
  <si>
    <t>JONH</t>
    <phoneticPr fontId="5" type="noConversion"/>
  </si>
  <si>
    <t>未到</t>
    <phoneticPr fontId="5" type="noConversion"/>
  </si>
  <si>
    <t>109/02/04</t>
  </si>
  <si>
    <t>B78297</t>
    <phoneticPr fontId="5" type="noConversion"/>
  </si>
  <si>
    <t>ROLDAN</t>
    <phoneticPr fontId="5" type="noConversion"/>
  </si>
  <si>
    <t>考勤</t>
  </si>
  <si>
    <t>109/02/07</t>
  </si>
  <si>
    <t>B78321</t>
  </si>
  <si>
    <t>B78315</t>
  </si>
  <si>
    <t>ELENO</t>
  </si>
  <si>
    <t>遲到(20-22)</t>
  </si>
  <si>
    <t>109/2/9</t>
  </si>
  <si>
    <t>魏光俊</t>
  </si>
  <si>
    <t>B78346</t>
  </si>
  <si>
    <t>WALTER</t>
  </si>
  <si>
    <t>缺勤</t>
  </si>
  <si>
    <t>B78300</t>
  </si>
  <si>
    <t>GRANT</t>
  </si>
  <si>
    <t>109/2/13</t>
  </si>
  <si>
    <t>謝宗佑</t>
  </si>
  <si>
    <t>B78293</t>
  </si>
  <si>
    <t>109/2/14</t>
  </si>
  <si>
    <t>B78272</t>
  </si>
  <si>
    <t>MANNY</t>
  </si>
  <si>
    <t>109/2/23</t>
  </si>
  <si>
    <t>劉政賢</t>
  </si>
  <si>
    <t>B78231</t>
  </si>
  <si>
    <t>度假未回</t>
  </si>
  <si>
    <t>109/02/24</t>
  </si>
  <si>
    <t>劉銘浩</t>
  </si>
  <si>
    <t>109/02/25</t>
  </si>
  <si>
    <t>B78316</t>
  </si>
  <si>
    <t>遲到(20-21)</t>
  </si>
  <si>
    <t>109/3/7</t>
    <phoneticPr fontId="5" type="noConversion"/>
  </si>
  <si>
    <t>早班</t>
    <phoneticPr fontId="5" type="noConversion"/>
  </si>
  <si>
    <t>劉政賢</t>
    <phoneticPr fontId="5" type="noConversion"/>
  </si>
  <si>
    <t>B78353</t>
    <phoneticPr fontId="5" type="noConversion"/>
  </si>
  <si>
    <t>MARK</t>
    <phoneticPr fontId="5" type="noConversion"/>
  </si>
  <si>
    <t>缺勤</t>
    <phoneticPr fontId="5" type="noConversion"/>
  </si>
  <si>
    <t>109/3/20</t>
    <phoneticPr fontId="5" type="noConversion"/>
  </si>
  <si>
    <t>夜班</t>
    <phoneticPr fontId="5" type="noConversion"/>
  </si>
  <si>
    <t>B78316</t>
    <phoneticPr fontId="5" type="noConversion"/>
  </si>
  <si>
    <t>EDLAR</t>
    <phoneticPr fontId="5" type="noConversion"/>
  </si>
  <si>
    <t>B78330</t>
    <phoneticPr fontId="5" type="noConversion"/>
  </si>
  <si>
    <t>GIE</t>
    <phoneticPr fontId="5" type="noConversion"/>
  </si>
  <si>
    <t>牙痛放回(04-08)</t>
    <phoneticPr fontId="5" type="noConversion"/>
  </si>
  <si>
    <t>周明宗</t>
    <phoneticPr fontId="5" type="noConversion"/>
  </si>
  <si>
    <t>Ａ０７</t>
    <phoneticPr fontId="5" type="noConversion"/>
  </si>
  <si>
    <t>SON</t>
  </si>
  <si>
    <t>CARLO</t>
  </si>
  <si>
    <t>CANON</t>
  </si>
  <si>
    <t>J.P</t>
  </si>
  <si>
    <t>MIGS</t>
  </si>
  <si>
    <t>(空白)</t>
  </si>
  <si>
    <t>A09</t>
  </si>
  <si>
    <t>A24</t>
  </si>
  <si>
    <t>J08</t>
  </si>
  <si>
    <t xml:space="preserve"> </t>
    <phoneticPr fontId="5" type="noConversion"/>
  </si>
  <si>
    <t>A07</t>
  </si>
  <si>
    <t>A08</t>
  </si>
  <si>
    <t>A10</t>
  </si>
  <si>
    <t>A11</t>
  </si>
  <si>
    <t>A12</t>
  </si>
  <si>
    <t>A13</t>
  </si>
  <si>
    <t>A14</t>
  </si>
  <si>
    <t>A15</t>
  </si>
  <si>
    <t>A16</t>
  </si>
  <si>
    <t>A17</t>
  </si>
  <si>
    <t>A18</t>
  </si>
  <si>
    <t>A19</t>
  </si>
  <si>
    <t>A20</t>
  </si>
  <si>
    <t>A21</t>
  </si>
  <si>
    <t>A22</t>
  </si>
  <si>
    <t>A23</t>
  </si>
  <si>
    <t>J07</t>
  </si>
  <si>
    <t>J09</t>
  </si>
  <si>
    <t>T01</t>
  </si>
  <si>
    <t>T02</t>
  </si>
  <si>
    <t>T03</t>
  </si>
  <si>
    <t>T04</t>
  </si>
  <si>
    <t>S01</t>
  </si>
  <si>
    <t>M01</t>
  </si>
  <si>
    <t>M02</t>
  </si>
  <si>
    <t>POY</t>
  </si>
  <si>
    <t>打結器</t>
  </si>
  <si>
    <t>壓力</t>
  </si>
  <si>
    <t>高低壓</t>
  </si>
  <si>
    <t>紙管</t>
  </si>
  <si>
    <t>綠藍雙色</t>
  </si>
  <si>
    <t>Ｆ０１</t>
    <phoneticPr fontId="5" type="noConversion"/>
  </si>
  <si>
    <t>Ｆ０２</t>
    <phoneticPr fontId="5" type="noConversion"/>
  </si>
  <si>
    <t>膠膜</t>
    <phoneticPr fontId="5" type="noConversion"/>
  </si>
  <si>
    <t>NA</t>
  </si>
  <si>
    <t>MACKY</t>
  </si>
  <si>
    <t>KIM</t>
  </si>
  <si>
    <t>ALLAN 病(0800-2000</t>
  </si>
  <si>
    <t>RHUM 00-08放回</t>
  </si>
  <si>
    <t>JAIME 16-20放回 ；RHUM 20-24放回</t>
  </si>
  <si>
    <t>莊添相 16-18特休 ARIES 20-21 遲到</t>
  </si>
  <si>
    <t>JHO 16-20放回</t>
  </si>
  <si>
    <t>KENT 16-20放回；JEROME 16-20放回；ERICKSON 20-24未刷卡(卡片壞掉)</t>
  </si>
  <si>
    <t>IAN  16-20放回</t>
  </si>
  <si>
    <t>EJHAY 08-16病。JHO 08-16病。PEREZ 08-10遲到</t>
  </si>
  <si>
    <t>EJHAY 16-20病</t>
  </si>
  <si>
    <t>EJHAY 08-16病</t>
  </si>
  <si>
    <t>WILSON 16-20放回</t>
  </si>
  <si>
    <t>WILSON 08-16放回</t>
  </si>
  <si>
    <t>范少玉 2000-2400 請假</t>
  </si>
  <si>
    <t>JHORDZ 缺勤 1600-2000</t>
  </si>
  <si>
    <t>JHORDZ 缺勤 0800-1600</t>
  </si>
  <si>
    <t>RON 缺勤 1600-2000</t>
  </si>
  <si>
    <t>嬌艷</t>
  </si>
  <si>
    <t>管色</t>
    <phoneticPr fontId="5" type="noConversion"/>
  </si>
  <si>
    <t>車速</t>
    <phoneticPr fontId="5" type="noConversion"/>
  </si>
  <si>
    <t>109/10/2</t>
    <phoneticPr fontId="5" type="noConversion"/>
  </si>
  <si>
    <t>中班</t>
    <phoneticPr fontId="5" type="noConversion"/>
  </si>
  <si>
    <t>魏光俊</t>
    <phoneticPr fontId="5" type="noConversion"/>
  </si>
  <si>
    <t>B</t>
    <phoneticPr fontId="5" type="noConversion"/>
  </si>
  <si>
    <t>ALVIN</t>
    <phoneticPr fontId="5" type="noConversion"/>
  </si>
  <si>
    <t>身體不適未到</t>
    <phoneticPr fontId="5" type="noConversion"/>
  </si>
  <si>
    <t>TIDOY</t>
  </si>
  <si>
    <t>BOK</t>
  </si>
  <si>
    <t>109/10/13</t>
    <phoneticPr fontId="5" type="noConversion"/>
  </si>
  <si>
    <t>B78369</t>
    <phoneticPr fontId="5" type="noConversion"/>
  </si>
  <si>
    <t>CANON</t>
    <phoneticPr fontId="5" type="noConversion"/>
  </si>
  <si>
    <t>遲到(08-13)</t>
    <phoneticPr fontId="5" type="noConversion"/>
  </si>
  <si>
    <t>109/11/20</t>
    <phoneticPr fontId="5" type="noConversion"/>
  </si>
  <si>
    <t>早班</t>
    <phoneticPr fontId="5" type="noConversion"/>
  </si>
  <si>
    <t>劉銘浩</t>
    <phoneticPr fontId="5" type="noConversion"/>
  </si>
  <si>
    <t>B78272</t>
    <phoneticPr fontId="5" type="noConversion"/>
  </si>
  <si>
    <t>B78272</t>
    <phoneticPr fontId="5" type="noConversion"/>
  </si>
  <si>
    <t>MANNY</t>
    <phoneticPr fontId="5" type="noConversion"/>
  </si>
  <si>
    <t>MANNY</t>
    <phoneticPr fontId="5" type="noConversion"/>
  </si>
  <si>
    <t>曠職</t>
    <phoneticPr fontId="5" type="noConversion"/>
  </si>
  <si>
    <t>曠職</t>
    <phoneticPr fontId="5" type="noConversion"/>
  </si>
  <si>
    <t>109/11/21</t>
    <phoneticPr fontId="5" type="noConversion"/>
  </si>
  <si>
    <t>109/11/22</t>
    <phoneticPr fontId="5" type="noConversion"/>
  </si>
  <si>
    <t>110/02/16</t>
    <phoneticPr fontId="5" type="noConversion"/>
  </si>
  <si>
    <t>早班</t>
    <phoneticPr fontId="5" type="noConversion"/>
  </si>
  <si>
    <t>劉政賢</t>
    <phoneticPr fontId="5" type="noConversion"/>
  </si>
  <si>
    <t>B78272</t>
    <phoneticPr fontId="5" type="noConversion"/>
  </si>
  <si>
    <t>MANNY</t>
    <phoneticPr fontId="5" type="noConversion"/>
  </si>
  <si>
    <t>曠職</t>
    <phoneticPr fontId="5" type="noConversion"/>
  </si>
  <si>
    <t>交代人員</t>
    <phoneticPr fontId="5" type="noConversion"/>
  </si>
  <si>
    <t>副廠長</t>
    <phoneticPr fontId="5" type="noConversion"/>
  </si>
  <si>
    <t>主任</t>
    <phoneticPr fontId="5" type="noConversion"/>
  </si>
  <si>
    <t>賴增倫</t>
    <phoneticPr fontId="5" type="noConversion"/>
  </si>
  <si>
    <t>林明輝</t>
    <phoneticPr fontId="5" type="noConversion"/>
  </si>
  <si>
    <t>李永順</t>
    <phoneticPr fontId="5" type="noConversion"/>
  </si>
  <si>
    <t>陳金松</t>
    <phoneticPr fontId="5" type="noConversion"/>
  </si>
  <si>
    <t>玉萍</t>
    <phoneticPr fontId="5" type="noConversion"/>
  </si>
  <si>
    <t>Ｓ０１</t>
  </si>
  <si>
    <t xml:space="preserve">撚二科  監視器抽查記錄表 </t>
    <phoneticPr fontId="5" type="noConversion"/>
  </si>
  <si>
    <t>日期</t>
    <phoneticPr fontId="5" type="noConversion"/>
  </si>
  <si>
    <t>班別</t>
    <phoneticPr fontId="5" type="noConversion"/>
  </si>
  <si>
    <t>時間</t>
    <phoneticPr fontId="5" type="noConversion"/>
  </si>
  <si>
    <t>異  常
狀況描述</t>
    <phoneticPr fontId="5" type="noConversion"/>
  </si>
  <si>
    <t>早班</t>
    <phoneticPr fontId="5" type="noConversion"/>
  </si>
  <si>
    <t>中班</t>
    <phoneticPr fontId="5" type="noConversion"/>
  </si>
  <si>
    <t>夜班</t>
    <phoneticPr fontId="5" type="noConversion"/>
  </si>
  <si>
    <t xml:space="preserve">  </t>
    <phoneticPr fontId="5" type="noConversion"/>
  </si>
  <si>
    <t>監視器</t>
    <phoneticPr fontId="5" type="noConversion"/>
  </si>
  <si>
    <t>缺勤、考勤異常請當班簽核&amp;處理。</t>
    <phoneticPr fontId="5" type="noConversion"/>
  </si>
  <si>
    <t>缺勤原因</t>
  </si>
  <si>
    <t>改班表</t>
  </si>
  <si>
    <t>改班表</t>
    <phoneticPr fontId="5" type="noConversion"/>
  </si>
  <si>
    <t>請假(未送假單)</t>
    <phoneticPr fontId="5" type="noConversion"/>
  </si>
  <si>
    <t>請假(已送假單)</t>
    <phoneticPr fontId="5" type="noConversion"/>
  </si>
  <si>
    <t>外勞處理方式</t>
    <phoneticPr fontId="5" type="noConversion"/>
  </si>
  <si>
    <t>未到</t>
    <phoneticPr fontId="5" type="noConversion"/>
  </si>
  <si>
    <t>未帶ID</t>
  </si>
  <si>
    <t>遲到</t>
    <phoneticPr fontId="5" type="noConversion"/>
  </si>
  <si>
    <t>特休</t>
    <phoneticPr fontId="5" type="noConversion"/>
  </si>
  <si>
    <t>放回</t>
    <phoneticPr fontId="5" type="noConversion"/>
  </si>
  <si>
    <t>病假</t>
    <phoneticPr fontId="5" type="noConversion"/>
  </si>
  <si>
    <t>代休</t>
    <phoneticPr fontId="5" type="noConversion"/>
  </si>
  <si>
    <t>事假</t>
    <phoneticPr fontId="5" type="noConversion"/>
  </si>
  <si>
    <t>其他</t>
    <phoneticPr fontId="5" type="noConversion"/>
  </si>
  <si>
    <t>未加班</t>
    <phoneticPr fontId="5" type="noConversion"/>
  </si>
  <si>
    <t>加班單_遲到/早退</t>
    <phoneticPr fontId="5" type="noConversion"/>
  </si>
  <si>
    <t>日期</t>
    <phoneticPr fontId="5" type="noConversion"/>
  </si>
  <si>
    <t>0800-1600</t>
    <phoneticPr fontId="5" type="noConversion"/>
  </si>
  <si>
    <t>缺勤原因</t>
    <phoneticPr fontId="5" type="noConversion"/>
  </si>
  <si>
    <t>處理方式</t>
    <phoneticPr fontId="5" type="noConversion"/>
  </si>
  <si>
    <t>記錄人</t>
    <phoneticPr fontId="5" type="noConversion"/>
  </si>
  <si>
    <t>1600-2400</t>
    <phoneticPr fontId="5" type="noConversion"/>
  </si>
  <si>
    <t>0000-0800</t>
    <phoneticPr fontId="5" type="noConversion"/>
  </si>
  <si>
    <t>17-20放回</t>
    <phoneticPr fontId="5" type="noConversion"/>
  </si>
  <si>
    <t>RON 缺勤 0800-2000</t>
    <phoneticPr fontId="5" type="noConversion"/>
  </si>
  <si>
    <t>NA</t>
    <phoneticPr fontId="5" type="noConversion"/>
  </si>
  <si>
    <t>甲氏香 16-20放回</t>
    <phoneticPr fontId="5" type="noConversion"/>
  </si>
  <si>
    <t>EMMER (06-08)代:張郁旋00-08特</t>
    <phoneticPr fontId="5" type="noConversion"/>
  </si>
  <si>
    <t>春操16-20放回</t>
    <phoneticPr fontId="5" type="noConversion"/>
  </si>
  <si>
    <t>張郁旋00-08特</t>
    <phoneticPr fontId="5" type="noConversion"/>
  </si>
  <si>
    <t>KENT (0800-2000)</t>
    <phoneticPr fontId="5" type="noConversion"/>
  </si>
  <si>
    <t>仲智19-20放回</t>
    <phoneticPr fontId="5" type="noConversion"/>
  </si>
  <si>
    <t>MANNY 16-20放回</t>
    <phoneticPr fontId="5" type="noConversion"/>
  </si>
  <si>
    <t>EDLAR  0600-0800代</t>
    <phoneticPr fontId="5" type="noConversion"/>
  </si>
  <si>
    <t>RHUM (09-16)身體不適放回</t>
    <phoneticPr fontId="5" type="noConversion"/>
  </si>
  <si>
    <t>RHUM 1600-2000未加班</t>
    <phoneticPr fontId="5" type="noConversion"/>
  </si>
  <si>
    <t>DENNIS 遲到2hr 1000-2000(上班)</t>
    <phoneticPr fontId="5" type="noConversion"/>
  </si>
  <si>
    <t>ALLAN 身體不適放回(0800-2000</t>
    <phoneticPr fontId="5" type="noConversion"/>
  </si>
  <si>
    <t>ALLAN 1600-2000未加班</t>
    <phoneticPr fontId="5" type="noConversion"/>
  </si>
  <si>
    <t>ERWIN 身體不適放回(0800-1600)
JHORDZ 遲到 (0800-1000)</t>
    <phoneticPr fontId="5" type="noConversion"/>
  </si>
  <si>
    <t>NOY未帶卡片</t>
    <phoneticPr fontId="5" type="noConversion"/>
  </si>
  <si>
    <t>張郁旋0000-0800 請假</t>
    <phoneticPr fontId="5" type="noConversion"/>
  </si>
  <si>
    <t>KENT (0800-2000) 病</t>
    <phoneticPr fontId="5" type="noConversion"/>
  </si>
  <si>
    <t>KENT(0800-1600) / RY(0800-1600)</t>
    <phoneticPr fontId="5" type="noConversion"/>
  </si>
  <si>
    <t>KENT(16-20) / RY(16-20)</t>
    <phoneticPr fontId="5" type="noConversion"/>
  </si>
  <si>
    <t>RHUM / EJHAY / JONA (0800-1600)</t>
    <phoneticPr fontId="5" type="noConversion"/>
  </si>
  <si>
    <t>RHUM / EJHAY / JONA (16-20)</t>
    <phoneticPr fontId="5" type="noConversion"/>
  </si>
  <si>
    <t>GIE(20-24)放回</t>
    <phoneticPr fontId="5" type="noConversion"/>
  </si>
  <si>
    <t>GIE(00-08)放回</t>
    <phoneticPr fontId="5" type="noConversion"/>
  </si>
  <si>
    <t>MHOY(00-08)病</t>
    <phoneticPr fontId="5" type="noConversion"/>
  </si>
  <si>
    <t>MHOY(20-24)病</t>
    <phoneticPr fontId="5" type="noConversion"/>
  </si>
  <si>
    <t>NOLIE(0800-1600)缺勤</t>
    <phoneticPr fontId="5" type="noConversion"/>
  </si>
  <si>
    <t>NOLIE(16-20)缺勤</t>
    <phoneticPr fontId="5" type="noConversion"/>
  </si>
  <si>
    <t>JEROME(16-20)放回</t>
    <phoneticPr fontId="5" type="noConversion"/>
  </si>
  <si>
    <t>CARLO(1200-1600)病</t>
    <phoneticPr fontId="5" type="noConversion"/>
  </si>
  <si>
    <t>VHINZ(16-20)病</t>
    <phoneticPr fontId="5" type="noConversion"/>
  </si>
  <si>
    <t>DENNIS,BERT ( 06-08)代</t>
    <phoneticPr fontId="5" type="noConversion"/>
  </si>
  <si>
    <t>APRIL、MACKY 沒帶卡</t>
    <phoneticPr fontId="5" type="noConversion"/>
  </si>
  <si>
    <t>COBAIN(00-08)曠職</t>
    <phoneticPr fontId="5" type="noConversion"/>
  </si>
  <si>
    <t>BUMS(04-08)放回</t>
    <phoneticPr fontId="5" type="noConversion"/>
  </si>
  <si>
    <t>甲氏香(1600-2000)病</t>
    <phoneticPr fontId="5" type="noConversion"/>
  </si>
  <si>
    <t>COBAIN (0800-1600) 缺勤</t>
    <phoneticPr fontId="5" type="noConversion"/>
  </si>
  <si>
    <t>MACKY(0800-1600)缺勤</t>
    <phoneticPr fontId="5" type="noConversion"/>
  </si>
  <si>
    <t>WALTER 遲到1hr 0900(上班)</t>
    <phoneticPr fontId="5" type="noConversion"/>
  </si>
  <si>
    <t>林秋麗(特)</t>
    <phoneticPr fontId="5" type="noConversion"/>
  </si>
  <si>
    <t>CARLO(16-20)放回。ALFRED 沒帶ID</t>
    <phoneticPr fontId="5" type="noConversion"/>
  </si>
  <si>
    <t>陳春操(0800-1600)--待2/4確認醫生證明</t>
    <phoneticPr fontId="5" type="noConversion"/>
  </si>
  <si>
    <t>ROLDAN,JONH病(20-24)</t>
    <phoneticPr fontId="5" type="noConversion"/>
  </si>
  <si>
    <t>ROLDAN,JONH病(00-08)</t>
    <phoneticPr fontId="5" type="noConversion"/>
  </si>
  <si>
    <t>NOY(0800-1600)病假
ROLDAN(0800-1600)病假</t>
    <phoneticPr fontId="5" type="noConversion"/>
  </si>
  <si>
    <t>NOY(1600-2000)病假
ROLDAN(1600-2000)病假</t>
    <phoneticPr fontId="5" type="noConversion"/>
  </si>
  <si>
    <t>DENNIS(2000-2400)</t>
    <phoneticPr fontId="5" type="noConversion"/>
  </si>
  <si>
    <t>DENNIS(00-08)</t>
    <phoneticPr fontId="5" type="noConversion"/>
  </si>
  <si>
    <t>MACOY(0800-1600)缺勤</t>
    <phoneticPr fontId="5" type="noConversion"/>
  </si>
  <si>
    <t>MACOY(1600-2000)缺勤</t>
    <phoneticPr fontId="5" type="noConversion"/>
  </si>
  <si>
    <t>ELENO(2000-2200)遲到</t>
    <phoneticPr fontId="5" type="noConversion"/>
  </si>
  <si>
    <t>WALTER (0800-1600)缺勤</t>
    <phoneticPr fontId="5" type="noConversion"/>
  </si>
  <si>
    <t>WALTER (1600-2000)缺勤GRANT(20-24)缺勤</t>
    <phoneticPr fontId="5" type="noConversion"/>
  </si>
  <si>
    <t>GRANT(00-08)缺勤</t>
    <phoneticPr fontId="5" type="noConversion"/>
  </si>
  <si>
    <t>陳春操 (0800-1600)缺勤</t>
    <phoneticPr fontId="5" type="noConversion"/>
  </si>
  <si>
    <t>陳春操 (1600-2000)缺勤</t>
    <phoneticPr fontId="5" type="noConversion"/>
  </si>
  <si>
    <t>WILSON (2000-2400)調班2/12</t>
    <phoneticPr fontId="5" type="noConversion"/>
  </si>
  <si>
    <t>WILSON (0000-0800)調班2/12</t>
    <phoneticPr fontId="5" type="noConversion"/>
  </si>
  <si>
    <t>EDISON(0800-1600)缺勤</t>
    <phoneticPr fontId="5" type="noConversion"/>
  </si>
  <si>
    <t>MANNY(0800-1600)缺勤</t>
    <phoneticPr fontId="5" type="noConversion"/>
  </si>
  <si>
    <t>GRANT未帶卡片</t>
    <phoneticPr fontId="5" type="noConversion"/>
  </si>
  <si>
    <t>XIAM(1600-2000)放回</t>
    <phoneticPr fontId="5" type="noConversion"/>
  </si>
  <si>
    <t>WELL(0800-1600)缺勤</t>
    <phoneticPr fontId="5" type="noConversion"/>
  </si>
  <si>
    <t>WELL(1600-2000)缺勤</t>
    <phoneticPr fontId="5" type="noConversion"/>
  </si>
  <si>
    <t>EDLAR(20-21)遲到</t>
    <phoneticPr fontId="5" type="noConversion"/>
  </si>
  <si>
    <t>ERICKSON(1000-1600)放回</t>
    <phoneticPr fontId="5" type="noConversion"/>
  </si>
  <si>
    <t>JET未加班1600-2000</t>
    <phoneticPr fontId="5" type="noConversion"/>
  </si>
  <si>
    <t>KIM.EPI-病假  JOHNDEL未帶卡片</t>
    <phoneticPr fontId="5" type="noConversion"/>
  </si>
  <si>
    <t>MARK(0800-1600)缺勤</t>
    <phoneticPr fontId="5" type="noConversion"/>
  </si>
  <si>
    <t>BERT病假 2000-2400</t>
    <phoneticPr fontId="5" type="noConversion"/>
  </si>
  <si>
    <t>陳瑞貞病假1600-2400</t>
    <phoneticPr fontId="5" type="noConversion"/>
  </si>
  <si>
    <t>范少玉(特)</t>
    <phoneticPr fontId="5" type="noConversion"/>
  </si>
  <si>
    <t>ERVS病假(0800-1600)</t>
    <phoneticPr fontId="5" type="noConversion"/>
  </si>
  <si>
    <t>EDLAR 00-08  GIE 04-08</t>
    <phoneticPr fontId="5" type="noConversion"/>
  </si>
  <si>
    <t>MHOY未帶卡</t>
    <phoneticPr fontId="5" type="noConversion"/>
  </si>
  <si>
    <t>潘月霞04-08 特 ；MHOY未帶卡</t>
    <phoneticPr fontId="5" type="noConversion"/>
  </si>
  <si>
    <t>潘月霞04-08 特</t>
    <phoneticPr fontId="5" type="noConversion"/>
  </si>
  <si>
    <t>WILSON,JERBY 16-24放回</t>
    <phoneticPr fontId="5" type="noConversion"/>
  </si>
  <si>
    <t>WILSON,JERBY 00-08放回</t>
    <phoneticPr fontId="5" type="noConversion"/>
  </si>
  <si>
    <t>KIM卡片遺失</t>
    <phoneticPr fontId="5" type="noConversion"/>
  </si>
  <si>
    <t>IKONG 1600-2000 放回</t>
    <phoneticPr fontId="5" type="noConversion"/>
  </si>
  <si>
    <t>KIM卡片遺失；鍾茂莉(特)</t>
    <phoneticPr fontId="5" type="noConversion"/>
  </si>
  <si>
    <t>EJHAY 16-20、VHIN20-24放回，呂美枝(特)</t>
    <phoneticPr fontId="5" type="noConversion"/>
  </si>
  <si>
    <t>JERBY/K.C 20-24放回</t>
    <phoneticPr fontId="5" type="noConversion"/>
  </si>
  <si>
    <t>JERBY/K.C 00-08放回</t>
    <phoneticPr fontId="5" type="noConversion"/>
  </si>
  <si>
    <t>仲智16-20放回 呂美枝16-24放回</t>
    <phoneticPr fontId="5" type="noConversion"/>
  </si>
  <si>
    <t>李素陵(08-16)放回；macky 08-10遲到</t>
    <phoneticPr fontId="5" type="noConversion"/>
  </si>
  <si>
    <t>鄭子強20-24放回</t>
    <phoneticPr fontId="5" type="noConversion"/>
  </si>
  <si>
    <t>李素陵(08-16)放回 ；KENT(08-16)放回</t>
    <phoneticPr fontId="5" type="noConversion"/>
  </si>
  <si>
    <t>KENT (16-20)放回 仲智(18-20)放回 BUNSO(20-24)放回</t>
    <phoneticPr fontId="5" type="noConversion"/>
  </si>
  <si>
    <t>鄭子強20-24放回  陳瑞琴16-24放回</t>
    <phoneticPr fontId="5" type="noConversion"/>
  </si>
  <si>
    <t>羅守寬04-08放回</t>
    <phoneticPr fontId="5" type="noConversion"/>
  </si>
  <si>
    <t>KENT(08-16)放回</t>
    <phoneticPr fontId="5" type="noConversion"/>
  </si>
  <si>
    <t>KENT、APING(16-20)放回</t>
    <phoneticPr fontId="5" type="noConversion"/>
  </si>
  <si>
    <t>何梅君、APING、甲氏香(08-16)放回</t>
    <phoneticPr fontId="5" type="noConversion"/>
  </si>
  <si>
    <t>APING、甲氏香(16-20)放回</t>
    <phoneticPr fontId="5" type="noConversion"/>
  </si>
  <si>
    <t>BATAS、JERBY(20-24)放回</t>
    <phoneticPr fontId="5" type="noConversion"/>
  </si>
  <si>
    <t>陳瑞貞00-08 代</t>
    <phoneticPr fontId="5" type="noConversion"/>
  </si>
  <si>
    <t>CANON 16-20放回</t>
    <phoneticPr fontId="5" type="noConversion"/>
  </si>
  <si>
    <t>MANNY未帶卡</t>
    <phoneticPr fontId="5" type="noConversion"/>
  </si>
  <si>
    <t>ERVS病假(08-16)；黃逢賢(12-16)放回</t>
    <phoneticPr fontId="5" type="noConversion"/>
  </si>
  <si>
    <t>鍾茂莉(13-16)放回</t>
    <phoneticPr fontId="5" type="noConversion"/>
  </si>
  <si>
    <t>姜秋惠(12-16)代</t>
    <phoneticPr fontId="5" type="noConversion"/>
  </si>
  <si>
    <t>JAKE(08-13)遲到</t>
    <phoneticPr fontId="5" type="noConversion"/>
  </si>
  <si>
    <t>APING(08-16)放回</t>
    <phoneticPr fontId="5" type="noConversion"/>
  </si>
  <si>
    <t>APING(16-20)放回</t>
    <phoneticPr fontId="5" type="noConversion"/>
  </si>
  <si>
    <t>范少玉(09-16)放回；VHINZ(08-16)放回</t>
    <phoneticPr fontId="5" type="noConversion"/>
  </si>
  <si>
    <t>VHINZ,MARK,JEL,CHALS,ALI(16-20)放回</t>
    <phoneticPr fontId="5" type="noConversion"/>
  </si>
  <si>
    <t>MACKY 未帶卡</t>
    <phoneticPr fontId="5" type="noConversion"/>
  </si>
  <si>
    <t>CANON(08-16)放回 林秋麗 (08-16)特休</t>
    <phoneticPr fontId="5" type="noConversion"/>
  </si>
  <si>
    <t>CANON(16-20)放回</t>
    <phoneticPr fontId="5" type="noConversion"/>
  </si>
  <si>
    <t>MIGS  缺勤</t>
    <phoneticPr fontId="5" type="noConversion"/>
  </si>
  <si>
    <t>BOK(08-16)放回；范少玉(12-16)特；吳崇德(08-16)特；林秋麗(08-16)特</t>
    <phoneticPr fontId="5" type="noConversion"/>
  </si>
  <si>
    <t>BOK(16-20)放回</t>
    <phoneticPr fontId="5" type="noConversion"/>
  </si>
  <si>
    <t>EPI、JAKE(16-20)放回</t>
    <phoneticPr fontId="5" type="noConversion"/>
  </si>
  <si>
    <t>MARK(08-16)放回；MACKY未帶卡</t>
    <phoneticPr fontId="5" type="noConversion"/>
  </si>
  <si>
    <t>AMBONG(16-20)放回</t>
    <phoneticPr fontId="5" type="noConversion"/>
  </si>
  <si>
    <t>JERBY(08-16)放回；MARL(08-16)放回；JET(08-16)病</t>
    <phoneticPr fontId="5" type="noConversion"/>
  </si>
  <si>
    <t>JERBY(16-20)放回；MARL(16-20)放回；JET(16-20)病</t>
    <phoneticPr fontId="5" type="noConversion"/>
  </si>
  <si>
    <t>RY,BOK 20-24放回</t>
    <phoneticPr fontId="5" type="noConversion"/>
  </si>
  <si>
    <t>RY,BOK 00-08放回</t>
    <phoneticPr fontId="5" type="noConversion"/>
  </si>
  <si>
    <t>潘月霞(16-24)放回；GRANT(16-20)放回</t>
    <phoneticPr fontId="5" type="noConversion"/>
  </si>
  <si>
    <t>GRANT(24-08)放回</t>
    <phoneticPr fontId="5" type="noConversion"/>
  </si>
  <si>
    <t>DENNIS未帶ID。MACLY 08-09遲到。ALI、JONJON 08-16放回</t>
    <phoneticPr fontId="5" type="noConversion"/>
  </si>
  <si>
    <t>WILSON(20-24未到</t>
    <phoneticPr fontId="5" type="noConversion"/>
  </si>
  <si>
    <t>WILSON(00-08未到</t>
    <phoneticPr fontId="5" type="noConversion"/>
  </si>
  <si>
    <t>IAN未帶id；EDLAR16-20放回</t>
    <phoneticPr fontId="5" type="noConversion"/>
  </si>
  <si>
    <t>IAN未帶id；EDLAR00-08放回</t>
    <phoneticPr fontId="5" type="noConversion"/>
  </si>
  <si>
    <t>EMMER 08-16放回</t>
    <phoneticPr fontId="5" type="noConversion"/>
  </si>
  <si>
    <t>EMMER 16-20放回</t>
    <phoneticPr fontId="5" type="noConversion"/>
  </si>
  <si>
    <t>林暉哲00-08請假</t>
    <phoneticPr fontId="5" type="noConversion"/>
  </si>
  <si>
    <t>APING16-20放回</t>
    <phoneticPr fontId="5" type="noConversion"/>
  </si>
  <si>
    <t>DENNIS.DAN 20-24放回</t>
    <phoneticPr fontId="5" type="noConversion"/>
  </si>
  <si>
    <t>DENNIS.DAN 00-08放回</t>
    <phoneticPr fontId="5" type="noConversion"/>
  </si>
  <si>
    <t>FRANCIS 20-24病假</t>
    <phoneticPr fontId="5" type="noConversion"/>
  </si>
  <si>
    <t>FRANCIS 00-08病假</t>
    <phoneticPr fontId="5" type="noConversion"/>
  </si>
  <si>
    <t>CARLO 08-16放回</t>
    <phoneticPr fontId="5" type="noConversion"/>
  </si>
  <si>
    <t>CARLO 16-20放回</t>
    <phoneticPr fontId="5" type="noConversion"/>
  </si>
  <si>
    <t>ERICKSON 08-16放回；姜秋惠08-16特休</t>
    <phoneticPr fontId="5" type="noConversion"/>
  </si>
  <si>
    <t>ERICKSON 16-20放回</t>
    <phoneticPr fontId="5" type="noConversion"/>
  </si>
  <si>
    <t>J.P 08-16放回；鍾瑞玉08-16特休</t>
    <phoneticPr fontId="5" type="noConversion"/>
  </si>
  <si>
    <t>J.P 16-20放回</t>
    <phoneticPr fontId="5" type="noConversion"/>
  </si>
  <si>
    <t>JET 16-20放回</t>
    <phoneticPr fontId="5" type="noConversion"/>
  </si>
  <si>
    <t>DENNIS 08-16放回</t>
    <phoneticPr fontId="5" type="noConversion"/>
  </si>
  <si>
    <t>DENNIS 16-20放回</t>
    <phoneticPr fontId="5" type="noConversion"/>
  </si>
  <si>
    <t>ELENO 08-10遲到</t>
    <phoneticPr fontId="5" type="noConversion"/>
  </si>
  <si>
    <t>JOHNDEL 未帶ID</t>
    <phoneticPr fontId="5" type="noConversion"/>
  </si>
  <si>
    <t>ERICKSON 未帶ID</t>
    <phoneticPr fontId="5" type="noConversion"/>
  </si>
  <si>
    <t>RY 08-16缺勤</t>
    <phoneticPr fontId="5" type="noConversion"/>
  </si>
  <si>
    <t>RY 16-20 缺勤</t>
    <phoneticPr fontId="5" type="noConversion"/>
  </si>
  <si>
    <t>羅守寬05-08特</t>
    <phoneticPr fontId="5" type="noConversion"/>
  </si>
  <si>
    <t>ERICKSON 08-16放回 潘月霞 08-16 特</t>
    <phoneticPr fontId="5" type="noConversion"/>
  </si>
  <si>
    <t>APING 16-20放回</t>
    <phoneticPr fontId="5" type="noConversion"/>
  </si>
  <si>
    <t>潘月霞16-18 特休；DENNIS 20-21 遲到</t>
    <phoneticPr fontId="5" type="noConversion"/>
  </si>
  <si>
    <t>ERVS 08-16缺勤</t>
    <phoneticPr fontId="5" type="noConversion"/>
  </si>
  <si>
    <t>ERVS 16-20缺勤</t>
    <phoneticPr fontId="5" type="noConversion"/>
  </si>
  <si>
    <t>VHIN 08-16牙痛請假；MAN 08-16病</t>
    <phoneticPr fontId="5" type="noConversion"/>
  </si>
  <si>
    <t>VHIN 16-20牙痛請假；MAN 16-20病</t>
    <phoneticPr fontId="5" type="noConversion"/>
  </si>
  <si>
    <t>GIE 08-16缺勤，ALFRED 08-12遲到</t>
    <phoneticPr fontId="5" type="noConversion"/>
  </si>
  <si>
    <t>GIE 16-20缺勤，ERWIN 20-22遲到</t>
    <phoneticPr fontId="5" type="noConversion"/>
  </si>
  <si>
    <t>MHOY 20-24 未帶卡</t>
    <phoneticPr fontId="5" type="noConversion"/>
  </si>
  <si>
    <t>MHOY 00-08 未帶卡</t>
    <phoneticPr fontId="5" type="noConversion"/>
  </si>
  <si>
    <t>KENT 16-20放回</t>
    <phoneticPr fontId="5" type="noConversion"/>
  </si>
  <si>
    <t>JONH 16-20放回</t>
    <phoneticPr fontId="5" type="noConversion"/>
  </si>
  <si>
    <t>AMBONG 08-09遲到</t>
    <phoneticPr fontId="5" type="noConversion"/>
  </si>
  <si>
    <t>范少玉 12-16特休</t>
    <phoneticPr fontId="5" type="noConversion"/>
  </si>
  <si>
    <t>RY 病假20-08</t>
    <phoneticPr fontId="5" type="noConversion"/>
  </si>
  <si>
    <t>IAN 20-24 未帶卡</t>
    <phoneticPr fontId="5" type="noConversion"/>
  </si>
  <si>
    <t>ERWIN 未帶卡</t>
    <phoneticPr fontId="5" type="noConversion"/>
  </si>
  <si>
    <t>ARIES..MHOY(20-24未到)</t>
    <phoneticPr fontId="5" type="noConversion"/>
  </si>
  <si>
    <t>ARIES..MHOY(00-08未到)</t>
    <phoneticPr fontId="5" type="noConversion"/>
  </si>
  <si>
    <t>1100-1600 姜秋惠 特休</t>
    <phoneticPr fontId="5" type="noConversion"/>
  </si>
  <si>
    <t>MELVIN 08-10遲到</t>
    <phoneticPr fontId="5" type="noConversion"/>
  </si>
  <si>
    <t>MACKY 08-16 病假</t>
    <phoneticPr fontId="5" type="noConversion"/>
  </si>
  <si>
    <t>EJHAY 08-16病假</t>
    <phoneticPr fontId="5" type="noConversion"/>
  </si>
  <si>
    <t>EJHAY 16-20病假</t>
    <phoneticPr fontId="5" type="noConversion"/>
  </si>
  <si>
    <t>GRANT 20-24放回</t>
    <phoneticPr fontId="5" type="noConversion"/>
  </si>
  <si>
    <t>GRANT 00-08 放回</t>
    <phoneticPr fontId="5" type="noConversion"/>
  </si>
  <si>
    <t>DENNIS  00-08放回</t>
    <phoneticPr fontId="5" type="noConversion"/>
  </si>
  <si>
    <t>CANON 08-13 遲到</t>
    <phoneticPr fontId="5" type="noConversion"/>
  </si>
  <si>
    <t>BOK、DENNIS 20-24 未帶卡</t>
    <phoneticPr fontId="5" type="noConversion"/>
  </si>
  <si>
    <t>范少玉 09-12 特休</t>
    <phoneticPr fontId="5" type="noConversion"/>
  </si>
  <si>
    <t>ERVS 08-16病假</t>
    <phoneticPr fontId="5" type="noConversion"/>
  </si>
  <si>
    <t>ERVS 16-20病假</t>
    <phoneticPr fontId="5" type="noConversion"/>
  </si>
  <si>
    <t>BOK 16-20 放回</t>
    <phoneticPr fontId="5" type="noConversion"/>
  </si>
  <si>
    <t>BUNSO 20-08放回</t>
    <phoneticPr fontId="5" type="noConversion"/>
  </si>
  <si>
    <t>ERWIN 16-20未加班</t>
    <phoneticPr fontId="5" type="noConversion"/>
  </si>
  <si>
    <t>(MANNY、ALLAN 未帶卡)</t>
    <phoneticPr fontId="5" type="noConversion"/>
  </si>
  <si>
    <t>JONH 08-16病假</t>
    <phoneticPr fontId="5" type="noConversion"/>
  </si>
  <si>
    <t>JONH 16-20病假</t>
    <phoneticPr fontId="5" type="noConversion"/>
  </si>
  <si>
    <t>IAN 未帶ID有上班</t>
    <phoneticPr fontId="5" type="noConversion"/>
  </si>
  <si>
    <t>MHOY未帶卡片</t>
    <phoneticPr fontId="5" type="noConversion"/>
  </si>
  <si>
    <t>WILSON 08-16病</t>
    <phoneticPr fontId="5" type="noConversion"/>
  </si>
  <si>
    <t xml:space="preserve">WILSON 16-20病 </t>
    <phoneticPr fontId="5" type="noConversion"/>
  </si>
  <si>
    <t>DONG 20-08放回 MELVIN 20-08病</t>
    <phoneticPr fontId="5" type="noConversion"/>
  </si>
  <si>
    <t>CARLO 04-08放回</t>
    <phoneticPr fontId="5" type="noConversion"/>
  </si>
  <si>
    <t>MANNY 未帶卡</t>
    <phoneticPr fontId="5" type="noConversion"/>
  </si>
  <si>
    <t>JET.AMBONG  16-20放回</t>
    <phoneticPr fontId="5" type="noConversion"/>
  </si>
  <si>
    <t>IKONG未帶ID</t>
    <phoneticPr fontId="5" type="noConversion"/>
  </si>
  <si>
    <t>MANNY  08-16曠職</t>
    <phoneticPr fontId="5" type="noConversion"/>
  </si>
  <si>
    <t>MANNY 16-20曠職</t>
    <phoneticPr fontId="5" type="noConversion"/>
  </si>
  <si>
    <t>EDLAR 20-24 病假</t>
    <phoneticPr fontId="5" type="noConversion"/>
  </si>
  <si>
    <t>EDLAR 00-08 病假</t>
    <phoneticPr fontId="5" type="noConversion"/>
  </si>
  <si>
    <t>BOK 08-16未到</t>
    <phoneticPr fontId="5" type="noConversion"/>
  </si>
  <si>
    <t>BOK 16-20未到 BAJA 16-20放回</t>
    <phoneticPr fontId="5" type="noConversion"/>
  </si>
  <si>
    <t>MACKY 08-10遲到  MANNY 08-16曠職</t>
    <phoneticPr fontId="5" type="noConversion"/>
  </si>
  <si>
    <t>MANNY 16-20未到</t>
    <phoneticPr fontId="5" type="noConversion"/>
  </si>
  <si>
    <t>JAIME 08-16病</t>
    <phoneticPr fontId="5" type="noConversion"/>
  </si>
  <si>
    <t>JAIME 16-20病</t>
    <phoneticPr fontId="5" type="noConversion"/>
  </si>
  <si>
    <t>林秋麗08-16 請假，MANNY08-16曠職</t>
    <phoneticPr fontId="5" type="noConversion"/>
  </si>
  <si>
    <t>MANNY16-20曠職</t>
    <phoneticPr fontId="5" type="noConversion"/>
  </si>
  <si>
    <t>T2J 08-16未到</t>
    <phoneticPr fontId="5" type="noConversion"/>
  </si>
  <si>
    <t>T2J  16-20未到</t>
    <phoneticPr fontId="5" type="noConversion"/>
  </si>
  <si>
    <t>PEREZ  09-16放回</t>
    <phoneticPr fontId="5" type="noConversion"/>
  </si>
  <si>
    <t>PEREZ 16-20放回</t>
    <phoneticPr fontId="5" type="noConversion"/>
  </si>
  <si>
    <t>EJHAY未帶ID</t>
    <phoneticPr fontId="5" type="noConversion"/>
  </si>
  <si>
    <t>DENNIS 00-08放回</t>
    <phoneticPr fontId="5" type="noConversion"/>
  </si>
  <si>
    <t>XIAM未帶ID，JAY、DENNIS 08-16未到</t>
    <phoneticPr fontId="5" type="noConversion"/>
  </si>
  <si>
    <t>BUNSO 20-24未到</t>
    <phoneticPr fontId="5" type="noConversion"/>
  </si>
  <si>
    <t>BUNSO 00-08未到</t>
    <phoneticPr fontId="5" type="noConversion"/>
  </si>
  <si>
    <t>MANNY 20-24未到</t>
    <phoneticPr fontId="5" type="noConversion"/>
  </si>
  <si>
    <t>MANNY 00-08未到</t>
    <phoneticPr fontId="5" type="noConversion"/>
  </si>
  <si>
    <t>ERVS 20-24放回  MIGS20-24未到</t>
    <phoneticPr fontId="5" type="noConversion"/>
  </si>
  <si>
    <t>ERVS 00-08放回 MIGS 00-08未到</t>
    <phoneticPr fontId="5" type="noConversion"/>
  </si>
  <si>
    <t>RY、ALLAN未到</t>
    <phoneticPr fontId="5" type="noConversion"/>
  </si>
  <si>
    <t>EHJAY、ALVIN未到</t>
    <phoneticPr fontId="5" type="noConversion"/>
  </si>
  <si>
    <t>MACKY未到JAKE 08-10遲到</t>
    <phoneticPr fontId="5" type="noConversion"/>
  </si>
  <si>
    <t>JP病假，NOLIE未帶卡片</t>
    <phoneticPr fontId="5" type="noConversion"/>
  </si>
  <si>
    <t>RY事假</t>
    <phoneticPr fontId="5" type="noConversion"/>
  </si>
  <si>
    <t>GRANT 20-24未到</t>
    <phoneticPr fontId="5" type="noConversion"/>
  </si>
  <si>
    <t>GRANT未到</t>
    <phoneticPr fontId="5" type="noConversion"/>
  </si>
  <si>
    <t>JAKE未到，鍾瑞玉請假</t>
    <phoneticPr fontId="5" type="noConversion"/>
  </si>
  <si>
    <t>EDLAR 00-08病假</t>
    <phoneticPr fontId="5" type="noConversion"/>
  </si>
  <si>
    <t>EJHAY未到</t>
    <phoneticPr fontId="5" type="noConversion"/>
  </si>
  <si>
    <t>NOY  00-08放回</t>
    <phoneticPr fontId="5" type="noConversion"/>
  </si>
  <si>
    <t>NOY  20-24未到</t>
    <phoneticPr fontId="5" type="noConversion"/>
  </si>
  <si>
    <t>NOY  00-08未到</t>
    <phoneticPr fontId="5" type="noConversion"/>
  </si>
  <si>
    <t>GRANT 00-08未到</t>
    <phoneticPr fontId="5" type="noConversion"/>
  </si>
  <si>
    <t>JAKE 08-16曠</t>
  </si>
  <si>
    <t>JAKE.BOK.ALLAN 16-20未加班</t>
    <phoneticPr fontId="5" type="noConversion"/>
  </si>
  <si>
    <t>WALTER 08-16未到0</t>
  </si>
  <si>
    <t>GRANT 08-16未到</t>
  </si>
  <si>
    <t>ERDON未帶ID</t>
  </si>
  <si>
    <t>08-10遲到</t>
  </si>
  <si>
    <t>加班單_遲到/早退</t>
  </si>
  <si>
    <t>16-20未加班</t>
  </si>
  <si>
    <t>BOK 16-20未加班</t>
    <phoneticPr fontId="5" type="noConversion"/>
  </si>
  <si>
    <t>WALTER 16-20未加班</t>
    <phoneticPr fontId="5" type="noConversion"/>
  </si>
  <si>
    <t>GRANT 16-20未加班</t>
    <phoneticPr fontId="5" type="noConversion"/>
  </si>
  <si>
    <t>GRANT 08-16未到</t>
    <phoneticPr fontId="5" type="noConversion"/>
  </si>
  <si>
    <t>BOK 16-20未加班</t>
    <phoneticPr fontId="5" type="noConversion"/>
  </si>
  <si>
    <t>EJHAY 08-16未到</t>
    <phoneticPr fontId="5" type="noConversion"/>
  </si>
  <si>
    <t>ERDON未帶ID</t>
    <phoneticPr fontId="5" type="noConversion"/>
  </si>
  <si>
    <t>BUMS未帶ID</t>
    <phoneticPr fontId="5" type="noConversion"/>
  </si>
  <si>
    <t>DAN未帶ID</t>
    <phoneticPr fontId="5" type="noConversion"/>
  </si>
  <si>
    <t>林秋麗08-16請假,</t>
    <phoneticPr fontId="5" type="noConversion"/>
  </si>
  <si>
    <t>MACKY 08-16未到</t>
    <phoneticPr fontId="5" type="noConversion"/>
  </si>
  <si>
    <t xml:space="preserve">PEREZ </t>
  </si>
  <si>
    <t>20-24未到</t>
  </si>
  <si>
    <t>PEREZ</t>
  </si>
  <si>
    <t>00-08未到</t>
  </si>
  <si>
    <t>ERVS</t>
  </si>
  <si>
    <t>08-16未到</t>
  </si>
  <si>
    <t>08-09遲到</t>
  </si>
  <si>
    <t xml:space="preserve">PEREZ、ANTHONY </t>
    <phoneticPr fontId="5" type="noConversion"/>
  </si>
  <si>
    <t>20-24未加班</t>
    <phoneticPr fontId="5" type="noConversion"/>
  </si>
  <si>
    <t>00-08未到</t>
    <phoneticPr fontId="5" type="noConversion"/>
  </si>
  <si>
    <t>MANNY</t>
    <phoneticPr fontId="5" type="noConversion"/>
  </si>
  <si>
    <t>KENT</t>
    <phoneticPr fontId="5" type="noConversion"/>
  </si>
  <si>
    <t>BENNY WILLSON MANNY BUNSO 08-16未到</t>
    <phoneticPr fontId="5" type="noConversion"/>
  </si>
  <si>
    <t>08-16未到</t>
    <phoneticPr fontId="5" type="noConversion"/>
  </si>
  <si>
    <t>IKONG  JAY 未帶ID</t>
    <phoneticPr fontId="5" type="noConversion"/>
  </si>
  <si>
    <t>未帶卡</t>
    <phoneticPr fontId="5" type="noConversion"/>
  </si>
  <si>
    <t>JAKE 08-09未到</t>
    <phoneticPr fontId="5" type="noConversion"/>
  </si>
  <si>
    <t>08-09未到</t>
    <phoneticPr fontId="5" type="noConversion"/>
  </si>
  <si>
    <t>ERICKSON 08-16未到  IKONG未帶卡</t>
    <phoneticPr fontId="5" type="noConversion"/>
  </si>
  <si>
    <t xml:space="preserve">ERICKSON 16-20未到  </t>
    <phoneticPr fontId="5" type="noConversion"/>
  </si>
  <si>
    <t xml:space="preserve">PEREZ </t>
    <phoneticPr fontId="5" type="noConversion"/>
  </si>
  <si>
    <t>PEREZ</t>
    <phoneticPr fontId="5" type="noConversion"/>
  </si>
  <si>
    <t>樣品製作預估人力(早)</t>
    <phoneticPr fontId="5" type="noConversion"/>
  </si>
  <si>
    <t>樣品製作預估人力(夜)</t>
    <phoneticPr fontId="5" type="noConversion"/>
  </si>
  <si>
    <t>值班主管</t>
    <phoneticPr fontId="5" type="noConversion"/>
  </si>
  <si>
    <t>DONG 20-24</t>
  </si>
  <si>
    <t>身體不適未上班</t>
  </si>
  <si>
    <t>DONG  00-08</t>
  </si>
  <si>
    <t>MELVIN 20-24</t>
  </si>
  <si>
    <t>MELVIN 00-08</t>
  </si>
  <si>
    <t>請假(已送假單)</t>
  </si>
  <si>
    <t>JEL</t>
  </si>
  <si>
    <t>劉六妹、IAN、CANON</t>
    <phoneticPr fontId="5" type="noConversion"/>
  </si>
  <si>
    <t>JHORDZ 、CHALS</t>
    <phoneticPr fontId="5" type="noConversion"/>
  </si>
  <si>
    <t>REMIL.PEREZ</t>
    <phoneticPr fontId="5" type="noConversion"/>
  </si>
  <si>
    <t>JC.WALTER.ANTHONY</t>
  </si>
  <si>
    <t>JONH、CANON、JAY</t>
  </si>
  <si>
    <t>CHALS、PEREZ</t>
  </si>
  <si>
    <t>每月評比表請於26日前填寫.</t>
  </si>
  <si>
    <t>每月評比表請於26日前填寫.</t>
    <phoneticPr fontId="5" type="noConversion"/>
  </si>
  <si>
    <t>吳崇德 ERDON ERVS</t>
    <phoneticPr fontId="5" type="noConversion"/>
  </si>
  <si>
    <t>ERDON ERVS</t>
    <phoneticPr fontId="5" type="noConversion"/>
  </si>
  <si>
    <t>JC</t>
    <phoneticPr fontId="5" type="noConversion"/>
  </si>
  <si>
    <t>00-08放回</t>
    <phoneticPr fontId="5" type="noConversion"/>
  </si>
  <si>
    <t>EMMER</t>
    <phoneticPr fontId="5" type="noConversion"/>
  </si>
  <si>
    <t>04-08放回</t>
    <phoneticPr fontId="5" type="noConversion"/>
  </si>
  <si>
    <t>JONH T2J</t>
    <phoneticPr fontId="5" type="noConversion"/>
  </si>
  <si>
    <t>20-24未到</t>
    <phoneticPr fontId="5" type="noConversion"/>
  </si>
  <si>
    <t>改班表</t>
    <phoneticPr fontId="5" type="noConversion"/>
  </si>
  <si>
    <t>00-08未到</t>
    <phoneticPr fontId="5" type="noConversion"/>
  </si>
  <si>
    <t>BUNSO  EDLAR</t>
    <phoneticPr fontId="5" type="noConversion"/>
  </si>
  <si>
    <t>JONH、JAKE、ALLAN、JHO、RY</t>
    <phoneticPr fontId="5" type="noConversion"/>
  </si>
  <si>
    <t>08-16未到</t>
    <phoneticPr fontId="5" type="noConversion"/>
  </si>
  <si>
    <t>MAN</t>
    <phoneticPr fontId="5" type="noConversion"/>
  </si>
  <si>
    <t>08-16放回</t>
    <phoneticPr fontId="5" type="noConversion"/>
  </si>
  <si>
    <t>魏光俊</t>
    <phoneticPr fontId="5" type="noConversion"/>
  </si>
  <si>
    <t>張彥誠</t>
  </si>
  <si>
    <t>ARIES ELENO</t>
  </si>
  <si>
    <t>吳宥庭</t>
  </si>
  <si>
    <t>落紗週期</t>
  </si>
  <si>
    <t>上一落</t>
  </si>
  <si>
    <t>下一落</t>
  </si>
  <si>
    <t>CHELO</t>
  </si>
  <si>
    <t>劉六妹</t>
  </si>
  <si>
    <t>ROLDAN</t>
  </si>
  <si>
    <t>ROD</t>
  </si>
  <si>
    <t>ALFHON</t>
  </si>
  <si>
    <t>ANTHONY</t>
  </si>
  <si>
    <t>RONALD</t>
  </si>
  <si>
    <t>BAJA</t>
  </si>
  <si>
    <t>平均值 - 效率平均</t>
  </si>
  <si>
    <t>改紡停機</t>
  </si>
  <si>
    <t>M04</t>
    <phoneticPr fontId="5" type="noConversion"/>
  </si>
  <si>
    <t>M06</t>
    <phoneticPr fontId="5" type="noConversion"/>
  </si>
  <si>
    <t>魏光俊</t>
    <phoneticPr fontId="5" type="noConversion"/>
  </si>
  <si>
    <t>JOMAR</t>
    <phoneticPr fontId="5" type="noConversion"/>
  </si>
  <si>
    <t>白紫三角</t>
    <phoneticPr fontId="5" type="noConversion"/>
  </si>
  <si>
    <t/>
  </si>
  <si>
    <t>白底黑心</t>
  </si>
  <si>
    <t>陳嘉宏</t>
  </si>
  <si>
    <t>BONG</t>
  </si>
  <si>
    <t>JAYJAY</t>
  </si>
  <si>
    <t>ALI</t>
  </si>
  <si>
    <t>MHIN</t>
  </si>
  <si>
    <t>AARON</t>
  </si>
  <si>
    <t>MACMAC</t>
  </si>
  <si>
    <t>CEDIE</t>
  </si>
  <si>
    <t>BAI</t>
  </si>
  <si>
    <t>CHALS</t>
  </si>
  <si>
    <t>JHO</t>
  </si>
  <si>
    <t>JERON</t>
  </si>
  <si>
    <t>JB</t>
  </si>
  <si>
    <t>GERALD</t>
  </si>
  <si>
    <t>VON</t>
  </si>
  <si>
    <t>BRYAN</t>
  </si>
  <si>
    <t>ARREN</t>
  </si>
  <si>
    <t>RICKY</t>
  </si>
  <si>
    <t>Ｔ０５</t>
  </si>
  <si>
    <t>Ｔ０６</t>
  </si>
  <si>
    <t>Ａ０８</t>
    <phoneticPr fontId="5" type="noConversion"/>
  </si>
  <si>
    <t>Ａ０９Ａ</t>
    <phoneticPr fontId="5" type="noConversion"/>
  </si>
  <si>
    <t>Ａ０９Ｂ</t>
    <phoneticPr fontId="5" type="noConversion"/>
  </si>
  <si>
    <t>Ａ１０Ａ</t>
    <phoneticPr fontId="5" type="noConversion"/>
  </si>
  <si>
    <t>Ａ１０Ｂ</t>
    <phoneticPr fontId="5" type="noConversion"/>
  </si>
  <si>
    <t>Ａ１１Ａ</t>
    <phoneticPr fontId="5" type="noConversion"/>
  </si>
  <si>
    <t>Ａ１１Ｂ</t>
    <phoneticPr fontId="5" type="noConversion"/>
  </si>
  <si>
    <t>Ａ１２Ａ</t>
    <phoneticPr fontId="5" type="noConversion"/>
  </si>
  <si>
    <t>Ａ１２Ｂ</t>
    <phoneticPr fontId="5" type="noConversion"/>
  </si>
  <si>
    <t>Ａ１５Ａ</t>
    <phoneticPr fontId="5" type="noConversion"/>
  </si>
  <si>
    <t>Ｊ０７</t>
    <phoneticPr fontId="5" type="noConversion"/>
  </si>
  <si>
    <t>Ａ１５Ｂ</t>
    <phoneticPr fontId="5" type="noConversion"/>
  </si>
  <si>
    <t>Ａ１６Ａ</t>
    <phoneticPr fontId="5" type="noConversion"/>
  </si>
  <si>
    <t>Ａ１６Ｂ</t>
    <phoneticPr fontId="5" type="noConversion"/>
  </si>
  <si>
    <t>Ａ１７Ａ</t>
    <phoneticPr fontId="5" type="noConversion"/>
  </si>
  <si>
    <t>Ａ１７Ｂ</t>
    <phoneticPr fontId="5" type="noConversion"/>
  </si>
  <si>
    <t>Ａ１８Ａ</t>
    <phoneticPr fontId="5" type="noConversion"/>
  </si>
  <si>
    <t>Ａ１８Ｂ</t>
    <phoneticPr fontId="5" type="noConversion"/>
  </si>
  <si>
    <t>Ａ２１Ａ</t>
    <phoneticPr fontId="5" type="noConversion"/>
  </si>
  <si>
    <t>Ａ２１Ｂ</t>
    <phoneticPr fontId="5" type="noConversion"/>
  </si>
  <si>
    <t>Ａ２２Ａ</t>
    <phoneticPr fontId="5" type="noConversion"/>
  </si>
  <si>
    <t>Ｍ０３</t>
    <phoneticPr fontId="5" type="noConversion"/>
  </si>
  <si>
    <t>Ａ２２Ｂ</t>
    <phoneticPr fontId="5" type="noConversion"/>
  </si>
  <si>
    <t>Ａ２３Ａ</t>
    <phoneticPr fontId="5" type="noConversion"/>
  </si>
  <si>
    <t>Ａ２３Ｂ</t>
    <phoneticPr fontId="5" type="noConversion"/>
  </si>
  <si>
    <t>Ａ２４Ａ</t>
    <phoneticPr fontId="5" type="noConversion"/>
  </si>
  <si>
    <t>Ｍ０７</t>
    <phoneticPr fontId="5" type="noConversion"/>
  </si>
  <si>
    <t>Ａ２４Ｂ</t>
    <phoneticPr fontId="5" type="noConversion"/>
  </si>
  <si>
    <t>請CHECK&amp;簽核假單。</t>
    <phoneticPr fontId="5" type="noConversion"/>
  </si>
  <si>
    <t>請CHECK&amp;簽核假單。</t>
    <phoneticPr fontId="5" type="noConversion"/>
  </si>
  <si>
    <t>T05</t>
  </si>
  <si>
    <t>T06</t>
  </si>
  <si>
    <t>洪春福</t>
    <phoneticPr fontId="5" type="noConversion"/>
  </si>
  <si>
    <t>羅文亨</t>
  </si>
  <si>
    <t>羅文亨</t>
    <phoneticPr fontId="5" type="noConversion"/>
  </si>
  <si>
    <t>JM</t>
    <phoneticPr fontId="5" type="noConversion"/>
  </si>
  <si>
    <t>白底紅心</t>
  </si>
  <si>
    <t>POY使用日期2</t>
  </si>
  <si>
    <t>POY使用日期3</t>
  </si>
  <si>
    <t>POY使用日期4</t>
  </si>
  <si>
    <t>POY使用日期5</t>
  </si>
  <si>
    <t>Ｔ０３Ｌ</t>
  </si>
  <si>
    <t>Ｔ０３Ｒ</t>
  </si>
  <si>
    <t>Ｔ０４Ｌ</t>
  </si>
  <si>
    <t>Ｔ０４Ｒ</t>
  </si>
  <si>
    <t>Ｊ０８</t>
  </si>
  <si>
    <t>S02</t>
  </si>
  <si>
    <t>150/48/2SDR2</t>
    <phoneticPr fontId="5" type="noConversion"/>
  </si>
  <si>
    <t>A18</t>
    <phoneticPr fontId="5" type="noConversion"/>
  </si>
  <si>
    <t>A22</t>
    <phoneticPr fontId="5" type="noConversion"/>
  </si>
  <si>
    <t>100/72PFR</t>
    <phoneticPr fontId="5" type="noConversion"/>
  </si>
  <si>
    <t>A11</t>
    <phoneticPr fontId="5" type="noConversion"/>
  </si>
  <si>
    <t>6</t>
  </si>
  <si>
    <t>自動化</t>
  </si>
  <si>
    <t>Ａ１１</t>
    <phoneticPr fontId="5" type="noConversion"/>
  </si>
  <si>
    <t>Ａ１２</t>
    <phoneticPr fontId="5" type="noConversion"/>
  </si>
  <si>
    <t>Ａ１７</t>
    <phoneticPr fontId="5" type="noConversion"/>
  </si>
  <si>
    <t>Ａ１８</t>
    <phoneticPr fontId="5" type="noConversion"/>
  </si>
  <si>
    <t>Ａ２３</t>
    <phoneticPr fontId="5" type="noConversion"/>
  </si>
  <si>
    <t>Ａ２４</t>
    <phoneticPr fontId="5" type="noConversion"/>
  </si>
  <si>
    <t>Ｊ０９</t>
    <phoneticPr fontId="5" type="noConversion"/>
  </si>
  <si>
    <t>Ｔ０１Ｌ</t>
    <phoneticPr fontId="5" type="noConversion"/>
  </si>
  <si>
    <t>Ｔ０１Ｒ</t>
    <phoneticPr fontId="5" type="noConversion"/>
  </si>
  <si>
    <t>Ｔ０２</t>
    <phoneticPr fontId="5" type="noConversion"/>
  </si>
  <si>
    <t>Ｔ０２L</t>
    <phoneticPr fontId="5" type="noConversion"/>
  </si>
  <si>
    <t>Ｔ０２R</t>
    <phoneticPr fontId="5" type="noConversion"/>
  </si>
  <si>
    <t>Ｔ０３</t>
    <phoneticPr fontId="5" type="noConversion"/>
  </si>
  <si>
    <t>Ｔ０４</t>
    <phoneticPr fontId="5" type="noConversion"/>
  </si>
  <si>
    <t>管色</t>
  </si>
  <si>
    <t>早班斷絲</t>
  </si>
  <si>
    <t>早班IAD</t>
  </si>
  <si>
    <t>早班效率</t>
  </si>
  <si>
    <t>中班斷絲</t>
  </si>
  <si>
    <t>中班IAD</t>
  </si>
  <si>
    <t>中班效率</t>
  </si>
  <si>
    <t>中後IAD</t>
  </si>
  <si>
    <t>中後效率</t>
  </si>
  <si>
    <t>夜班斷絲</t>
  </si>
  <si>
    <t>夜班IAD</t>
  </si>
  <si>
    <t>夜班效率</t>
  </si>
  <si>
    <t>斷絲(班)</t>
  </si>
  <si>
    <t>IAD</t>
  </si>
  <si>
    <t>效率平均</t>
  </si>
  <si>
    <t>斷絲(H)</t>
  </si>
  <si>
    <t>斷絲扣IAD</t>
  </si>
  <si>
    <t>機型</t>
  </si>
  <si>
    <t>MPS節數</t>
  </si>
  <si>
    <t>早班
值車員</t>
    <phoneticPr fontId="5" type="noConversion"/>
  </si>
  <si>
    <t>中班
值車員</t>
    <phoneticPr fontId="5" type="noConversion"/>
  </si>
  <si>
    <t>中後
值車員</t>
    <phoneticPr fontId="5" type="noConversion"/>
  </si>
  <si>
    <t>夜班
值車員</t>
    <phoneticPr fontId="5" type="noConversion"/>
  </si>
  <si>
    <t>POY線別(L)</t>
  </si>
  <si>
    <t>POY使用日期1</t>
  </si>
  <si>
    <t>其他POY</t>
  </si>
  <si>
    <t>單/雙</t>
  </si>
  <si>
    <t>台</t>
  </si>
  <si>
    <t>單根丹尼</t>
  </si>
  <si>
    <t>實際產量T/日</t>
  </si>
  <si>
    <t>絲開發</t>
  </si>
  <si>
    <t>S02</t>
    <phoneticPr fontId="5" type="noConversion"/>
  </si>
  <si>
    <t>M03</t>
    <phoneticPr fontId="5" type="noConversion"/>
  </si>
  <si>
    <t>M05</t>
    <phoneticPr fontId="5" type="noConversion"/>
  </si>
  <si>
    <t>M07</t>
    <phoneticPr fontId="5" type="noConversion"/>
  </si>
  <si>
    <t>M08</t>
    <phoneticPr fontId="5" type="noConversion"/>
  </si>
  <si>
    <t>75/72/2PDR</t>
    <phoneticPr fontId="5" type="noConversion"/>
  </si>
  <si>
    <t>白黑小三角</t>
    <phoneticPr fontId="5" type="noConversion"/>
  </si>
  <si>
    <t>T02</t>
    <phoneticPr fontId="5" type="noConversion"/>
  </si>
  <si>
    <t>T01</t>
    <phoneticPr fontId="5" type="noConversion"/>
  </si>
  <si>
    <t>T05R</t>
    <phoneticPr fontId="5" type="noConversion"/>
  </si>
  <si>
    <t>白桔方塊</t>
  </si>
  <si>
    <t>T05L</t>
    <phoneticPr fontId="5" type="noConversion"/>
  </si>
  <si>
    <t>150/48/2SDR2</t>
  </si>
  <si>
    <t>T04L</t>
    <phoneticPr fontId="5" type="noConversion"/>
  </si>
  <si>
    <t>T04R</t>
    <phoneticPr fontId="5" type="noConversion"/>
  </si>
  <si>
    <t>白黑十字</t>
    <phoneticPr fontId="5" type="noConversion"/>
  </si>
  <si>
    <t>75/36SDR</t>
  </si>
  <si>
    <t>A19</t>
    <phoneticPr fontId="5" type="noConversion"/>
  </si>
  <si>
    <t>75/72SR6</t>
  </si>
  <si>
    <t>75/48SDR</t>
  </si>
  <si>
    <t>A12</t>
    <phoneticPr fontId="5" type="noConversion"/>
  </si>
  <si>
    <t>A16</t>
    <phoneticPr fontId="5" type="noConversion"/>
  </si>
  <si>
    <t>A20</t>
    <phoneticPr fontId="5" type="noConversion"/>
  </si>
  <si>
    <t>150/48SDR</t>
  </si>
  <si>
    <t>桔色</t>
  </si>
  <si>
    <t>A21</t>
    <phoneticPr fontId="5" type="noConversion"/>
  </si>
  <si>
    <t>150/48CDR</t>
  </si>
  <si>
    <t>FP82757R</t>
  </si>
  <si>
    <t>粉紅色</t>
  </si>
  <si>
    <t>100/36SDR</t>
  </si>
  <si>
    <t>150/48SDR1</t>
  </si>
  <si>
    <t>75/72SDR</t>
  </si>
  <si>
    <t>75/72CDR</t>
  </si>
  <si>
    <t>紅黑條紋</t>
    <phoneticPr fontId="5" type="noConversion"/>
  </si>
  <si>
    <t>白底藍心</t>
    <phoneticPr fontId="5" type="noConversion"/>
  </si>
  <si>
    <t>原車速</t>
    <phoneticPr fontId="5" type="noConversion"/>
  </si>
  <si>
    <t>升/降速</t>
    <phoneticPr fontId="5" type="noConversion"/>
  </si>
  <si>
    <t>Doff落紗時間</t>
    <phoneticPr fontId="5" type="noConversion"/>
  </si>
  <si>
    <t>T02R</t>
  </si>
  <si>
    <t>2F6DL2</t>
  </si>
  <si>
    <t>2F6DK2</t>
  </si>
  <si>
    <t>H1改492/462</t>
  </si>
  <si>
    <t>2F4931</t>
  </si>
  <si>
    <t>2F4921</t>
  </si>
  <si>
    <t>2F4861</t>
  </si>
  <si>
    <t>H1改351/311</t>
  </si>
  <si>
    <t>鍾祐寧</t>
    <phoneticPr fontId="5" type="noConversion"/>
  </si>
  <si>
    <t>停機</t>
    <phoneticPr fontId="5" type="noConversion"/>
  </si>
  <si>
    <t>2F40Q2</t>
  </si>
  <si>
    <t>2F6ED2</t>
  </si>
  <si>
    <t>2F6EI3</t>
  </si>
  <si>
    <t>R</t>
  </si>
  <si>
    <t>150/48/2ODR</t>
  </si>
  <si>
    <t>75/24/2SDR2</t>
  </si>
  <si>
    <t>A11A</t>
  </si>
  <si>
    <t>鍾祐寧</t>
  </si>
  <si>
    <t>6.1</t>
  </si>
  <si>
    <t>FADIS</t>
  </si>
  <si>
    <t>7.1</t>
  </si>
  <si>
    <t>150/48/2SDR</t>
    <phoneticPr fontId="5" type="noConversion"/>
  </si>
  <si>
    <t>J08</t>
    <phoneticPr fontId="5" type="noConversion"/>
  </si>
  <si>
    <t>75/72BKR07</t>
  </si>
  <si>
    <t>FP81545R</t>
  </si>
  <si>
    <t>FP81281R</t>
  </si>
  <si>
    <t>75/72PDR</t>
  </si>
  <si>
    <t>白綠大點</t>
    <phoneticPr fontId="5" type="noConversion"/>
  </si>
  <si>
    <t>白藍十字</t>
  </si>
  <si>
    <t>75/72FDR</t>
  </si>
  <si>
    <t>100/72PFR</t>
  </si>
  <si>
    <t>2F40D1</t>
  </si>
  <si>
    <t>FP82124R</t>
  </si>
  <si>
    <t>2F40G2</t>
  </si>
  <si>
    <t>2F40J2</t>
  </si>
  <si>
    <t>FP82126R</t>
  </si>
  <si>
    <t>白紅十字</t>
  </si>
  <si>
    <t>2F1WI1</t>
  </si>
  <si>
    <t>75/144SDR</t>
  </si>
  <si>
    <t>150/48BKR95</t>
  </si>
  <si>
    <t>FP82567R</t>
  </si>
  <si>
    <t>75/72/2PDR</t>
  </si>
  <si>
    <t>2F1XE2</t>
  </si>
  <si>
    <t>2F6FA3</t>
  </si>
  <si>
    <t>請CHECK&amp;簽核假單。</t>
  </si>
  <si>
    <t>BAI</t>
    <phoneticPr fontId="5" type="noConversion"/>
  </si>
  <si>
    <t>產銷延誤說明</t>
    <phoneticPr fontId="104" type="noConversion"/>
  </si>
  <si>
    <r>
      <rPr>
        <b/>
        <sz val="12"/>
        <color theme="1"/>
        <rFont val="Microsoft JhengHei Light"/>
        <family val="2"/>
        <charset val="136"/>
      </rPr>
      <t>序號</t>
    </r>
    <phoneticPr fontId="104" type="noConversion"/>
  </si>
  <si>
    <t>DTY批號</t>
  </si>
  <si>
    <t>DTY規格</t>
  </si>
  <si>
    <t>POY批號</t>
  </si>
  <si>
    <t>排產日期</t>
  </si>
  <si>
    <t>實際生產狀況</t>
  </si>
  <si>
    <t>影響產量</t>
  </si>
  <si>
    <t>影響原因</t>
  </si>
  <si>
    <t>2F1XD1</t>
  </si>
  <si>
    <t>75/72SAR</t>
  </si>
  <si>
    <t>FP-81552</t>
  </si>
  <si>
    <t>8/20~</t>
  </si>
  <si>
    <t>延至8/27生產。</t>
  </si>
  <si>
    <t>POY開不出來</t>
  </si>
  <si>
    <t>A11B</t>
  </si>
  <si>
    <t>2F7B92</t>
  </si>
  <si>
    <t>30/12SDR</t>
  </si>
  <si>
    <t>FP-80122</t>
  </si>
  <si>
    <t>延至8/28生產。</t>
  </si>
  <si>
    <t>POY供應不足</t>
  </si>
  <si>
    <t>75/72FR6</t>
  </si>
  <si>
    <t>FP-81624</t>
  </si>
  <si>
    <t>8/21~</t>
  </si>
  <si>
    <r>
      <t>A</t>
    </r>
    <r>
      <rPr>
        <b/>
        <sz val="12"/>
        <color rgb="FF000000"/>
        <rFont val="微軟正黑體"/>
        <family val="2"/>
        <charset val="136"/>
      </rPr>
      <t>邊延至</t>
    </r>
    <r>
      <rPr>
        <b/>
        <sz val="12"/>
        <color rgb="FF000000"/>
        <rFont val="Arial"/>
        <family val="2"/>
      </rPr>
      <t>8/22</t>
    </r>
    <r>
      <rPr>
        <b/>
        <sz val="12"/>
        <color rgb="FF000000"/>
        <rFont val="微軟正黑體"/>
        <family val="2"/>
        <charset val="136"/>
      </rPr>
      <t xml:space="preserve">生產，
</t>
    </r>
    <r>
      <rPr>
        <b/>
        <sz val="12"/>
        <color rgb="FF000000"/>
        <rFont val="Arial"/>
        <family val="2"/>
      </rPr>
      <t>B</t>
    </r>
    <r>
      <rPr>
        <b/>
        <sz val="12"/>
        <color rgb="FF000000"/>
        <rFont val="微軟正黑體"/>
        <family val="2"/>
        <charset val="136"/>
      </rPr>
      <t>邊延至</t>
    </r>
    <r>
      <rPr>
        <b/>
        <sz val="12"/>
        <color rgb="FF000000"/>
        <rFont val="Arial"/>
        <family val="2"/>
      </rPr>
      <t>8/25</t>
    </r>
    <r>
      <rPr>
        <b/>
        <sz val="12"/>
        <color rgb="FF000000"/>
        <rFont val="微軟正黑體"/>
        <family val="2"/>
        <charset val="136"/>
      </rPr>
      <t>生產。</t>
    </r>
    <phoneticPr fontId="104" type="noConversion"/>
  </si>
  <si>
    <t xml:space="preserve">2F1XF2 </t>
  </si>
  <si>
    <t>75/72SRR5</t>
  </si>
  <si>
    <t>FP-81625</t>
  </si>
  <si>
    <t>8/25~</t>
  </si>
  <si>
    <t>延至8/29生產</t>
  </si>
  <si>
    <t>POY 8/27生產</t>
  </si>
  <si>
    <t>T05L</t>
  </si>
  <si>
    <t>150/36/2ODR</t>
  </si>
  <si>
    <t>FP-82144</t>
  </si>
  <si>
    <t>B邊8/25改紡，生產3SEC</t>
  </si>
  <si>
    <t>T05R</t>
  </si>
  <si>
    <t>2F6FB1</t>
  </si>
  <si>
    <t>150/48/2SR6</t>
  </si>
  <si>
    <t>FP-82645</t>
  </si>
  <si>
    <t>只生產6SEC</t>
  </si>
  <si>
    <t>2F1XI2</t>
  </si>
  <si>
    <t>8/26~</t>
  </si>
  <si>
    <r>
      <t>B</t>
    </r>
    <r>
      <rPr>
        <b/>
        <sz val="12"/>
        <color rgb="FF000000"/>
        <rFont val="微軟正黑體"/>
        <family val="2"/>
        <charset val="136"/>
      </rPr>
      <t>邊</t>
    </r>
    <r>
      <rPr>
        <b/>
        <sz val="12"/>
        <color rgb="FF000000"/>
        <rFont val="Arial"/>
        <family val="2"/>
      </rPr>
      <t>8/28</t>
    </r>
    <r>
      <rPr>
        <b/>
        <sz val="12"/>
        <color rgb="FF000000"/>
        <rFont val="微軟正黑體"/>
        <family val="2"/>
        <charset val="136"/>
      </rPr>
      <t xml:space="preserve">改紡，
</t>
    </r>
    <r>
      <rPr>
        <b/>
        <sz val="12"/>
        <color rgb="FF000000"/>
        <rFont val="Arial"/>
        <family val="2"/>
      </rPr>
      <t>A</t>
    </r>
    <r>
      <rPr>
        <b/>
        <sz val="12"/>
        <color rgb="FF000000"/>
        <rFont val="微軟正黑體"/>
        <family val="2"/>
        <charset val="136"/>
      </rPr>
      <t>邊延至</t>
    </r>
    <r>
      <rPr>
        <b/>
        <sz val="12"/>
        <color rgb="FF000000"/>
        <rFont val="Arial"/>
        <family val="2"/>
      </rPr>
      <t>8/29</t>
    </r>
    <r>
      <rPr>
        <b/>
        <sz val="12"/>
        <color rgb="FF000000"/>
        <rFont val="微軟正黑體"/>
        <family val="2"/>
        <charset val="136"/>
      </rPr>
      <t>生產</t>
    </r>
    <phoneticPr fontId="104" type="noConversion"/>
  </si>
  <si>
    <t>2025/4/14</t>
  </si>
  <si>
    <t>150/48/2SDR3</t>
  </si>
  <si>
    <t>650</t>
  </si>
  <si>
    <t>660</t>
  </si>
  <si>
    <t>04:23</t>
  </si>
  <si>
    <t>04:24</t>
  </si>
  <si>
    <t>A08</t>
    <phoneticPr fontId="5" type="noConversion"/>
  </si>
  <si>
    <t>改紡，+30m</t>
    <phoneticPr fontId="5" type="noConversion"/>
  </si>
  <si>
    <t>2F1XF2</t>
  </si>
  <si>
    <t>A17B</t>
  </si>
  <si>
    <t>2F41D2</t>
  </si>
  <si>
    <t>2F41A2</t>
  </si>
  <si>
    <t>H1改273/273</t>
  </si>
  <si>
    <t>2F41G2</t>
  </si>
  <si>
    <t>改紡，+50m</t>
    <phoneticPr fontId="5" type="noConversion"/>
  </si>
  <si>
    <t>A21B</t>
  </si>
  <si>
    <t>2F41Q2</t>
  </si>
  <si>
    <t>FP82767R</t>
  </si>
  <si>
    <t>H1改260/260</t>
  </si>
  <si>
    <t>2F1XV2</t>
  </si>
  <si>
    <t>FP81346R</t>
  </si>
  <si>
    <t>H1改272/272</t>
  </si>
  <si>
    <t>A20A</t>
  </si>
  <si>
    <t>2F1YG2</t>
  </si>
  <si>
    <t>75/72SDR2</t>
  </si>
  <si>
    <t>FP-81346R</t>
  </si>
  <si>
    <t>11/23-</t>
  </si>
  <si>
    <t>A邊11/23~停機</t>
  </si>
  <si>
    <t>0.7/天</t>
  </si>
  <si>
    <t>原絲外賣優先</t>
  </si>
  <si>
    <t>遠 東 新 世 紀 股 份 有 限 公 司</t>
    <phoneticPr fontId="104" type="noConversion"/>
  </si>
  <si>
    <t>FAR EASTERN NEW CENTURY CORP.</t>
    <phoneticPr fontId="104" type="noConversion"/>
  </si>
  <si>
    <t>違 規 溝 通 紀 錄 表</t>
    <phoneticPr fontId="104" type="noConversion"/>
  </si>
  <si>
    <t>Violation Communication Record Form</t>
    <phoneticPr fontId="104" type="noConversion"/>
  </si>
  <si>
    <r>
      <rPr>
        <b/>
        <sz val="22"/>
        <color theme="1"/>
        <rFont val="標楷體"/>
        <family val="4"/>
        <charset val="136"/>
      </rPr>
      <t>工作單位</t>
    </r>
    <r>
      <rPr>
        <sz val="22"/>
        <color theme="1"/>
        <rFont val="標楷體"/>
        <family val="4"/>
        <charset val="136"/>
      </rPr>
      <t xml:space="preserve">
Working
Dept.</t>
    </r>
    <phoneticPr fontId="104" type="noConversion"/>
  </si>
  <si>
    <t>撚二科</t>
    <phoneticPr fontId="104" type="noConversion"/>
  </si>
  <si>
    <t>Plant</t>
    <phoneticPr fontId="104" type="noConversion"/>
  </si>
  <si>
    <t>姓 名</t>
    <phoneticPr fontId="104" type="noConversion"/>
  </si>
  <si>
    <r>
      <rPr>
        <b/>
        <sz val="24"/>
        <color theme="1"/>
        <rFont val="標楷體"/>
        <family val="4"/>
        <charset val="136"/>
      </rPr>
      <t>工  號</t>
    </r>
    <r>
      <rPr>
        <sz val="18"/>
        <color theme="1"/>
        <rFont val="標楷體"/>
        <family val="4"/>
        <charset val="136"/>
      </rPr>
      <t xml:space="preserve">
Badge No.</t>
    </r>
    <phoneticPr fontId="104" type="noConversion"/>
  </si>
  <si>
    <t>DTY2</t>
    <phoneticPr fontId="104" type="noConversion"/>
  </si>
  <si>
    <t>Sect.</t>
    <phoneticPr fontId="104" type="noConversion"/>
  </si>
  <si>
    <t>Full Name</t>
    <phoneticPr fontId="104" type="noConversion"/>
  </si>
  <si>
    <r>
      <rPr>
        <b/>
        <sz val="27"/>
        <color theme="1"/>
        <rFont val="標楷體"/>
        <family val="4"/>
        <charset val="136"/>
      </rPr>
      <t>違規日期/地點：</t>
    </r>
    <r>
      <rPr>
        <sz val="27"/>
        <color theme="1"/>
        <rFont val="標楷體"/>
        <family val="4"/>
        <charset val="136"/>
      </rPr>
      <t>Date &amp; Place of violation：</t>
    </r>
    <phoneticPr fontId="104" type="noConversion"/>
  </si>
  <si>
    <r>
      <rPr>
        <b/>
        <sz val="24"/>
        <color theme="1"/>
        <rFont val="標楷體"/>
        <family val="4"/>
        <charset val="136"/>
      </rPr>
      <t>違規項目</t>
    </r>
    <r>
      <rPr>
        <sz val="24"/>
        <color theme="1"/>
        <rFont val="標楷體"/>
        <family val="4"/>
        <charset val="136"/>
      </rPr>
      <t xml:space="preserve"> Description of violation：</t>
    </r>
    <phoneticPr fontId="104" type="noConversion"/>
  </si>
  <si>
    <t>（　　）（A）無故缺勤(    ：　 　～  　：　 　) ; Absent.</t>
    <phoneticPr fontId="104" type="noConversion"/>
  </si>
  <si>
    <t>（　　）（B）不聽從工作安排; Not obeying orders.</t>
    <phoneticPr fontId="104" type="noConversion"/>
  </si>
  <si>
    <t>（　　）（C）上班期間無故離開工作崗位; During working time leaving the assign work area.</t>
    <phoneticPr fontId="104" type="noConversion"/>
  </si>
  <si>
    <t>（　　）（D）上班期間睡覺; Sleeping during working time.</t>
    <phoneticPr fontId="104" type="noConversion"/>
  </si>
  <si>
    <t>（　　）（E）偷懶、被動、做事態度差; Lazy、In-active、 work performance is poor.</t>
    <phoneticPr fontId="104" type="noConversion"/>
  </si>
  <si>
    <t>（　　）（F）未依作業規定做事; Not doing the assign work according to regulations(SOP).</t>
    <phoneticPr fontId="104" type="noConversion"/>
  </si>
  <si>
    <t>（　　）（G）上班期間打電話/玩手遊; Using the cell phone to call and playing 
             with any electronic devices during working time.</t>
    <phoneticPr fontId="104" type="noConversion"/>
  </si>
  <si>
    <t>（　　）（H）破壞設備; Damaged the Equipment.</t>
    <phoneticPr fontId="104" type="noConversion"/>
  </si>
  <si>
    <t>（　　）（I）禁菸區域吸菸；Smoking in no-smoking area.</t>
    <phoneticPr fontId="104" type="noConversion"/>
  </si>
  <si>
    <t>（　　）（J）使用違禁品；Use prohibited items.</t>
    <phoneticPr fontId="104" type="noConversion"/>
  </si>
  <si>
    <t>（　　）（K）破壞工作場所/宿舍秩序; Disrupting order in the workplace/dormitory.</t>
    <phoneticPr fontId="104" type="noConversion"/>
  </si>
  <si>
    <t>（　　）（L）其它; Others；敘述;Descript:</t>
    <phoneticPr fontId="104" type="noConversion"/>
  </si>
  <si>
    <r>
      <t xml:space="preserve">違規者自述: </t>
    </r>
    <r>
      <rPr>
        <sz val="24"/>
        <rFont val="標楷體"/>
        <family val="4"/>
        <charset val="136"/>
      </rPr>
      <t>statement:</t>
    </r>
    <phoneticPr fontId="104" type="noConversion"/>
  </si>
  <si>
    <r>
      <rPr>
        <b/>
        <sz val="24"/>
        <color theme="1"/>
        <rFont val="標楷體"/>
        <family val="4"/>
        <charset val="136"/>
      </rPr>
      <t>違規者簽名</t>
    </r>
    <r>
      <rPr>
        <sz val="24"/>
        <color theme="1"/>
        <rFont val="標楷體"/>
        <family val="4"/>
        <charset val="136"/>
      </rPr>
      <t>: Signature of Violator (or Witness)：</t>
    </r>
    <phoneticPr fontId="104" type="noConversion"/>
  </si>
  <si>
    <r>
      <rPr>
        <b/>
        <sz val="22"/>
        <color theme="1"/>
        <rFont val="標楷體"/>
        <family val="4"/>
        <charset val="136"/>
      </rPr>
      <t>廠長</t>
    </r>
    <r>
      <rPr>
        <sz val="22"/>
        <color theme="1"/>
        <rFont val="標楷體"/>
        <family val="4"/>
        <charset val="136"/>
      </rPr>
      <t>Plant Manager</t>
    </r>
    <phoneticPr fontId="104" type="noConversion"/>
  </si>
  <si>
    <r>
      <rPr>
        <b/>
        <sz val="22"/>
        <color theme="1"/>
        <rFont val="標楷體"/>
        <family val="4"/>
        <charset val="136"/>
      </rPr>
      <t>單位主管</t>
    </r>
    <r>
      <rPr>
        <sz val="22"/>
        <color theme="1"/>
        <rFont val="標楷體"/>
        <family val="4"/>
        <charset val="136"/>
      </rPr>
      <t xml:space="preserve"> Section Chief</t>
    </r>
    <phoneticPr fontId="104" type="noConversion"/>
  </si>
  <si>
    <r>
      <rPr>
        <b/>
        <sz val="22"/>
        <color theme="1"/>
        <rFont val="標楷體"/>
        <family val="4"/>
        <charset val="136"/>
      </rPr>
      <t>管理單位</t>
    </r>
    <r>
      <rPr>
        <sz val="22"/>
        <color theme="1"/>
        <rFont val="標楷體"/>
        <family val="4"/>
        <charset val="136"/>
      </rPr>
      <t xml:space="preserve"> Foreign Manpower Admin.</t>
    </r>
    <phoneticPr fontId="104" type="noConversion"/>
  </si>
  <si>
    <t>1.書面違規事項填妥後應告知當事人並給予解釋機會，若無異議並應請當事人簽認
1.After the violation notice is completed, the person being notice should be informed and give an oppotunity to explain, if there is no objection should asked to sign</t>
    <phoneticPr fontId="104" type="noConversion"/>
  </si>
  <si>
    <t>2.若違規事項屬實而當事人拒絕簽名,由證人(同事及主管等)認簽證明,亦屬有效(需有確切事證)
2.If the violation is true and the person involved refuses to sign, it will be valid if witnesses (colleagues, supervisors, etc.) authenticate the signature.</t>
    <phoneticPr fontId="104" type="noConversion"/>
  </si>
  <si>
    <t>A10B</t>
    <phoneticPr fontId="5" type="noConversion"/>
  </si>
  <si>
    <t>2F42H2</t>
    <phoneticPr fontId="5" type="noConversion"/>
  </si>
  <si>
    <t>150/48BKR95</t>
    <phoneticPr fontId="5" type="noConversion"/>
  </si>
  <si>
    <t>FP02308R</t>
    <phoneticPr fontId="5" type="noConversion"/>
  </si>
  <si>
    <t>改紡，+25m</t>
    <phoneticPr fontId="5" type="noConversion"/>
  </si>
  <si>
    <t>T04</t>
    <phoneticPr fontId="5" type="noConversion"/>
  </si>
  <si>
    <t>2F42J2</t>
    <phoneticPr fontId="5" type="noConversion"/>
  </si>
  <si>
    <t>75/72/2PFR</t>
    <phoneticPr fontId="5" type="noConversion"/>
  </si>
  <si>
    <t>FP81334R</t>
    <phoneticPr fontId="5" type="noConversion"/>
  </si>
  <si>
    <t>改紡，+100m</t>
    <phoneticPr fontId="5" type="noConversion"/>
  </si>
  <si>
    <t>2F08N2</t>
    <phoneticPr fontId="5" type="noConversion"/>
  </si>
  <si>
    <t>50/72BSD3</t>
    <phoneticPr fontId="5" type="noConversion"/>
  </si>
  <si>
    <t>FP80137</t>
    <phoneticPr fontId="5" type="noConversion"/>
  </si>
  <si>
    <t>2F6GC2</t>
    <phoneticPr fontId="5" type="noConversion"/>
  </si>
  <si>
    <t>FP82161R</t>
    <phoneticPr fontId="5" type="noConversion"/>
  </si>
  <si>
    <t>T06</t>
    <phoneticPr fontId="5" type="noConversion"/>
  </si>
  <si>
    <t>2F6GD2</t>
    <phoneticPr fontId="5" type="noConversion"/>
  </si>
  <si>
    <t>FP82159R</t>
    <phoneticPr fontId="5" type="noConversion"/>
  </si>
  <si>
    <t>升10M</t>
    <phoneticPr fontId="5" type="noConversion"/>
  </si>
  <si>
    <t>T03</t>
    <phoneticPr fontId="5" type="noConversion"/>
  </si>
  <si>
    <t>H1改205</t>
    <phoneticPr fontId="5" type="noConversion"/>
  </si>
  <si>
    <t>2F4951</t>
  </si>
  <si>
    <t>H1改490/460</t>
  </si>
  <si>
    <t>T03R</t>
  </si>
  <si>
    <t>2F41C2</t>
  </si>
  <si>
    <t>FP81333R×2</t>
  </si>
  <si>
    <t>2F6ER2</t>
  </si>
  <si>
    <t>FP82138R×2</t>
  </si>
  <si>
    <t>A08A</t>
  </si>
  <si>
    <t>2F28M2</t>
  </si>
  <si>
    <t>FP81336R</t>
  </si>
  <si>
    <t>H1改225/227</t>
  </si>
  <si>
    <t>2F41B2</t>
  </si>
  <si>
    <t>FP81334R×2</t>
  </si>
  <si>
    <t>H1改226/228</t>
  </si>
  <si>
    <t>2F1XB2</t>
  </si>
  <si>
    <t>FP81330R</t>
  </si>
  <si>
    <t>2F40Z2</t>
  </si>
  <si>
    <t>2F1WR2</t>
  </si>
  <si>
    <t>FP81326R</t>
  </si>
  <si>
    <t>H1改227/228</t>
  </si>
  <si>
    <t>H1改228/229</t>
  </si>
  <si>
    <t>H1改355/325</t>
  </si>
  <si>
    <t>T04L</t>
  </si>
  <si>
    <t>A20B</t>
  </si>
  <si>
    <t>2F1XG2</t>
  </si>
  <si>
    <t>FP11014R</t>
  </si>
  <si>
    <t>H1改268/268</t>
  </si>
  <si>
    <t>FP81625</t>
  </si>
  <si>
    <t>FP81331R×2</t>
  </si>
  <si>
    <t>H1改175</t>
  </si>
  <si>
    <t>H1改269/269</t>
  </si>
  <si>
    <t>H1改262/262</t>
  </si>
  <si>
    <t>2F1XH2</t>
  </si>
  <si>
    <t>FP81338R</t>
  </si>
  <si>
    <t>H1改243/243</t>
  </si>
  <si>
    <t>2F28Q2</t>
  </si>
  <si>
    <t>FP81345R</t>
  </si>
  <si>
    <t>改紡，+30m</t>
  </si>
  <si>
    <t>H1改244/244</t>
  </si>
  <si>
    <t>H1改263/263</t>
  </si>
  <si>
    <t>H1改274/274</t>
  </si>
  <si>
    <t>H1改176</t>
  </si>
  <si>
    <t>T03L</t>
  </si>
  <si>
    <t>2F7C12</t>
  </si>
  <si>
    <t>100/96/2SDR2</t>
  </si>
  <si>
    <t>FP81335R×2</t>
  </si>
  <si>
    <t>H1改231</t>
  </si>
  <si>
    <t>2F1XR2</t>
  </si>
  <si>
    <t>FP81337R</t>
  </si>
  <si>
    <t>2F1XN2</t>
  </si>
  <si>
    <t>H1改264/264</t>
  </si>
  <si>
    <t>H1改266/266</t>
  </si>
  <si>
    <t>2F1XT2</t>
  </si>
  <si>
    <t>FP82645</t>
  </si>
  <si>
    <t>2F1XW2</t>
  </si>
  <si>
    <t>FP81626</t>
  </si>
  <si>
    <t>改紡，+50m</t>
  </si>
  <si>
    <t>H1改267/267</t>
  </si>
  <si>
    <t>H1改271/271</t>
  </si>
  <si>
    <t>2F29C2</t>
    <phoneticPr fontId="5" type="noConversion"/>
  </si>
  <si>
    <t>FP81370R</t>
    <phoneticPr fontId="5" type="noConversion"/>
  </si>
  <si>
    <t>2F6G2</t>
    <phoneticPr fontId="5" type="noConversion"/>
  </si>
  <si>
    <t>150/48/2SDR1</t>
    <phoneticPr fontId="5" type="noConversion"/>
  </si>
  <si>
    <t>FP82156R</t>
    <phoneticPr fontId="5" type="noConversion"/>
  </si>
  <si>
    <t>2F43R2</t>
  </si>
  <si>
    <t>2F08T2</t>
  </si>
  <si>
    <t>2FA092</t>
  </si>
  <si>
    <t>2F7E31</t>
  </si>
  <si>
    <t>2F6IX1</t>
  </si>
  <si>
    <t>2F6IV2</t>
  </si>
  <si>
    <t>2F6IW2</t>
  </si>
  <si>
    <t>2F6IU2</t>
  </si>
  <si>
    <t>2F6IT2</t>
  </si>
  <si>
    <t>2F43T2</t>
  </si>
  <si>
    <t>2F7E13</t>
  </si>
  <si>
    <t>2F6IY2</t>
  </si>
  <si>
    <t>2F6IS2</t>
  </si>
  <si>
    <t>STOP</t>
  </si>
  <si>
    <t>min</t>
    <phoneticPr fontId="5" type="noConversion"/>
  </si>
  <si>
    <t>生產日期</t>
  </si>
  <si>
    <t>生產機台</t>
  </si>
  <si>
    <t>原絲管色</t>
  </si>
  <si>
    <t>DR</t>
  </si>
  <si>
    <t>D/Y
V.R</t>
  </si>
  <si>
    <t>OIL</t>
  </si>
  <si>
    <t>WX
GX</t>
  </si>
  <si>
    <t>W3
G3</t>
  </si>
  <si>
    <t>W4
G4</t>
  </si>
  <si>
    <t>TU</t>
  </si>
  <si>
    <t>2F42E3</t>
  </si>
  <si>
    <t>150/144FCT</t>
  </si>
  <si>
    <t>FP81360R+81858</t>
  </si>
  <si>
    <t>P203</t>
  </si>
  <si>
    <t>橘黑三角+白黑大點</t>
  </si>
  <si>
    <t>2F42I2</t>
  </si>
  <si>
    <t>白黑小三角</t>
  </si>
  <si>
    <t>2F42J2</t>
  </si>
  <si>
    <t>2F42U2</t>
  </si>
  <si>
    <t>FP81365R×2</t>
  </si>
  <si>
    <t>白黃大點</t>
  </si>
  <si>
    <t>2F6EB2</t>
  </si>
  <si>
    <t>FP82127R×2</t>
  </si>
  <si>
    <t>DH4318</t>
  </si>
  <si>
    <t>紅黑大點</t>
  </si>
  <si>
    <t>2F6EE2</t>
  </si>
  <si>
    <t>FP82131R×2</t>
  </si>
  <si>
    <t>P204</t>
  </si>
  <si>
    <t>1.82/1.83</t>
  </si>
  <si>
    <t>2F6EF2</t>
  </si>
  <si>
    <t>P227</t>
  </si>
  <si>
    <t>2F6EG1</t>
  </si>
  <si>
    <t>150/48/2SDR</t>
  </si>
  <si>
    <t>FP82128R×2</t>
  </si>
  <si>
    <t>黃紅十字</t>
  </si>
  <si>
    <t>2F6EH2</t>
  </si>
  <si>
    <t>FP82134R×2</t>
  </si>
  <si>
    <t>藍白十字</t>
  </si>
  <si>
    <t>T06,T05R</t>
  </si>
  <si>
    <t>2F6EK3</t>
  </si>
  <si>
    <t>FP82634×2</t>
  </si>
  <si>
    <t>白黑十字</t>
  </si>
  <si>
    <t>2F6EM3</t>
  </si>
  <si>
    <t>FP82136R×2</t>
  </si>
  <si>
    <t>紫綠條紋</t>
  </si>
  <si>
    <t>2F6EP1</t>
  </si>
  <si>
    <t>FP82135R×2</t>
  </si>
  <si>
    <t>2F6EQ1</t>
  </si>
  <si>
    <t>2F6ES1</t>
  </si>
  <si>
    <t>2F6EW1</t>
  </si>
  <si>
    <t>150/48/2FBR</t>
  </si>
  <si>
    <t>FP82141R×2</t>
  </si>
  <si>
    <t>紫黃直條</t>
  </si>
  <si>
    <t>FP82144R×2</t>
  </si>
  <si>
    <t>綠黑大點</t>
  </si>
  <si>
    <t>FP82645×2</t>
  </si>
  <si>
    <t>2F6FD1</t>
  </si>
  <si>
    <t>150/48/2HC</t>
  </si>
  <si>
    <t>FP82764×2</t>
  </si>
  <si>
    <t>2F6FE2</t>
  </si>
  <si>
    <t>2F6FF2</t>
  </si>
  <si>
    <t>FP82147R×2</t>
  </si>
  <si>
    <t>2F6FI1</t>
  </si>
  <si>
    <t>FP82146R×2</t>
  </si>
  <si>
    <t>2F6FJ3</t>
  </si>
  <si>
    <t>FP82648×2</t>
  </si>
  <si>
    <t>綠黑十字</t>
  </si>
  <si>
    <t>2F6FM2</t>
  </si>
  <si>
    <t>T01R;T01L</t>
  </si>
  <si>
    <t>2F6FN3</t>
  </si>
  <si>
    <t>T06R</t>
  </si>
  <si>
    <t>2F6FQ1</t>
  </si>
  <si>
    <t>FP82137R×2</t>
  </si>
  <si>
    <t>2F6FR2</t>
  </si>
  <si>
    <t>FP82148R×2</t>
  </si>
  <si>
    <t>T04,T06</t>
  </si>
  <si>
    <t>紅底藍點/綠白大點</t>
  </si>
  <si>
    <t>2F6FS1</t>
  </si>
  <si>
    <t>2F6FT2</t>
  </si>
  <si>
    <t>黃底紫心</t>
  </si>
  <si>
    <t>2F6FU2</t>
  </si>
  <si>
    <t>FP82155R×2</t>
  </si>
  <si>
    <t>2F6FV2</t>
  </si>
  <si>
    <t>白桔雙色</t>
  </si>
  <si>
    <t>2F6FW2</t>
  </si>
  <si>
    <t>FP82156R×2</t>
  </si>
  <si>
    <t>2F6FY2</t>
  </si>
  <si>
    <t>T01R</t>
  </si>
  <si>
    <t>2F6FZ2</t>
  </si>
  <si>
    <t>FP82153R×2</t>
  </si>
  <si>
    <t>紅黑小三角</t>
  </si>
  <si>
    <t>2F6GA3</t>
  </si>
  <si>
    <t>FP82649×2</t>
  </si>
  <si>
    <t>藍黑三角</t>
  </si>
  <si>
    <t>2F6GC2</t>
  </si>
  <si>
    <t>FP82161R×2</t>
  </si>
  <si>
    <t>2F6GD2</t>
  </si>
  <si>
    <t>FP82159R×2</t>
  </si>
  <si>
    <t>2F6GG2</t>
  </si>
  <si>
    <t>FP82163R×2</t>
  </si>
  <si>
    <t>黃紅大點</t>
  </si>
  <si>
    <t>2F6GH2</t>
  </si>
  <si>
    <t>150/48/2SDR1</t>
  </si>
  <si>
    <t>2F6GL1</t>
  </si>
  <si>
    <t>2F7D11</t>
  </si>
  <si>
    <t>165/48/2SR6</t>
  </si>
  <si>
    <t>FP82644×2</t>
  </si>
  <si>
    <t>2F7D21</t>
  </si>
  <si>
    <t>FP82652×2</t>
  </si>
  <si>
    <t>2F7D33</t>
  </si>
  <si>
    <t>225/72/2SRR5</t>
  </si>
  <si>
    <t>FP83602R×2</t>
  </si>
  <si>
    <t>2F7D42</t>
  </si>
  <si>
    <t>60/96ESDR</t>
  </si>
  <si>
    <t>FP81359R</t>
  </si>
  <si>
    <t>P142</t>
  </si>
  <si>
    <t>T04R</t>
  </si>
  <si>
    <t>綠黑條紋</t>
  </si>
  <si>
    <t>2F7D53</t>
  </si>
  <si>
    <t>225/72/2SDR2</t>
  </si>
  <si>
    <t>FP83021R×2</t>
  </si>
  <si>
    <t>藍底白點</t>
  </si>
  <si>
    <t>2F7D63</t>
  </si>
  <si>
    <t>FP83023R×2</t>
  </si>
  <si>
    <t>黑底白點</t>
  </si>
  <si>
    <t>2F6GM1</t>
  </si>
  <si>
    <t>2F6GK3</t>
  </si>
  <si>
    <t>2F6GN2</t>
  </si>
  <si>
    <t>2F6GP1</t>
  </si>
  <si>
    <t>2F42Z2</t>
  </si>
  <si>
    <t>75/72/2SDR</t>
  </si>
  <si>
    <t>FP81383R×2</t>
  </si>
  <si>
    <t>2FA023</t>
  </si>
  <si>
    <t>FP81365R</t>
  </si>
  <si>
    <t>2F43C2</t>
  </si>
  <si>
    <t>FP11915R×2</t>
  </si>
  <si>
    <t>2F6GS1</t>
  </si>
  <si>
    <t>FP82166R×2</t>
  </si>
  <si>
    <t>白紅小三角</t>
  </si>
  <si>
    <t>2F6GR2</t>
  </si>
  <si>
    <t>2F6GU2</t>
  </si>
  <si>
    <t>150/48/2SDr</t>
  </si>
  <si>
    <t>FP82170R×2</t>
  </si>
  <si>
    <t>2F6GT2</t>
  </si>
  <si>
    <t>2F6GV2</t>
  </si>
  <si>
    <t>FP82168R×2</t>
  </si>
  <si>
    <t>2F7D93</t>
  </si>
  <si>
    <t>225/72/2SDr</t>
  </si>
  <si>
    <t>灰底白點</t>
  </si>
  <si>
    <t>2F6GY2</t>
  </si>
  <si>
    <t>FP82167R×2</t>
  </si>
  <si>
    <t>2F6GX1</t>
  </si>
  <si>
    <t>2F6GW2</t>
  </si>
  <si>
    <t>白紅愛心</t>
  </si>
  <si>
    <t>J08R</t>
  </si>
  <si>
    <t>2F7E03</t>
  </si>
  <si>
    <t>FP83024R×2</t>
  </si>
  <si>
    <t>2F6IA2</t>
  </si>
  <si>
    <t>2F6GZ3</t>
  </si>
  <si>
    <t>FP82658×2</t>
  </si>
  <si>
    <t>2F6IB1</t>
  </si>
  <si>
    <t>FP82169R×2</t>
  </si>
  <si>
    <t>2F6ID2</t>
  </si>
  <si>
    <t>2F6IE2</t>
  </si>
  <si>
    <t>FP82171R×2</t>
  </si>
  <si>
    <t>白綠大點</t>
  </si>
  <si>
    <t>2F6IH2</t>
  </si>
  <si>
    <t>FP82173R×2</t>
  </si>
  <si>
    <t>1.86/1.89</t>
  </si>
  <si>
    <t>2F6IG2</t>
  </si>
  <si>
    <t>2F6IF2</t>
  </si>
  <si>
    <t>2F6II2</t>
  </si>
  <si>
    <t>2F08K3</t>
  </si>
  <si>
    <t>50/72CDR</t>
  </si>
  <si>
    <t>FP80790R</t>
  </si>
  <si>
    <t>P123</t>
  </si>
  <si>
    <t>-6.7</t>
  </si>
  <si>
    <t>-6.8</t>
  </si>
  <si>
    <t>-4.3</t>
  </si>
  <si>
    <t>55</t>
  </si>
  <si>
    <t>2F08L2</t>
  </si>
  <si>
    <t>50/36CE</t>
  </si>
  <si>
    <t>FP60102</t>
  </si>
  <si>
    <t>A07B</t>
  </si>
  <si>
    <t>-6.2</t>
  </si>
  <si>
    <t>FP7TR12AK</t>
  </si>
  <si>
    <t>綠黑雙色</t>
  </si>
  <si>
    <t>2F1WJ2</t>
  </si>
  <si>
    <t>75/36HC</t>
  </si>
  <si>
    <t>FP81853</t>
  </si>
  <si>
    <t>A12B</t>
  </si>
  <si>
    <t>2F1WK2</t>
  </si>
  <si>
    <t>2F1WL2</t>
  </si>
  <si>
    <t>FP81319R</t>
  </si>
  <si>
    <t>黃底綠點</t>
  </si>
  <si>
    <t>1.78/1.83</t>
  </si>
  <si>
    <t>2F1WM2</t>
  </si>
  <si>
    <t>75/36SAXT</t>
  </si>
  <si>
    <t>FP61438</t>
  </si>
  <si>
    <t>S01-1~4</t>
  </si>
  <si>
    <t>2F1WN2</t>
  </si>
  <si>
    <t>FP81548</t>
  </si>
  <si>
    <t>S01-7~12</t>
  </si>
  <si>
    <t>2F1WP2</t>
  </si>
  <si>
    <t>2F1WQ1</t>
  </si>
  <si>
    <t>FP79R12AJ</t>
  </si>
  <si>
    <t>1.78/1.86</t>
  </si>
  <si>
    <t>1.81/1.8</t>
  </si>
  <si>
    <t>2F1WS2</t>
  </si>
  <si>
    <t>FP81623</t>
  </si>
  <si>
    <t>-4.3/-4.42</t>
  </si>
  <si>
    <t>2F1WT2</t>
  </si>
  <si>
    <t>2F1WU2</t>
  </si>
  <si>
    <t>白綠方塊</t>
  </si>
  <si>
    <t>2F1WV2</t>
  </si>
  <si>
    <t>75/72BK</t>
  </si>
  <si>
    <t>FP81550</t>
  </si>
  <si>
    <t>A24A</t>
  </si>
  <si>
    <t>2F1WW2</t>
  </si>
  <si>
    <t>FP81856</t>
  </si>
  <si>
    <t>-4.5</t>
  </si>
  <si>
    <t>-5.6</t>
  </si>
  <si>
    <t>-4.65</t>
  </si>
  <si>
    <t>2F1WX2</t>
  </si>
  <si>
    <t>75/72CE</t>
  </si>
  <si>
    <t>FP81551</t>
  </si>
  <si>
    <t>橘底白點</t>
  </si>
  <si>
    <t>2F1WY2</t>
  </si>
  <si>
    <t>FP81232R</t>
  </si>
  <si>
    <t>-4.15</t>
  </si>
  <si>
    <t>-6.45</t>
  </si>
  <si>
    <t>-5.98</t>
  </si>
  <si>
    <t>2F1WZ2</t>
  </si>
  <si>
    <t>FP81272R</t>
  </si>
  <si>
    <t>黃紅三角</t>
  </si>
  <si>
    <t>白紫三角</t>
  </si>
  <si>
    <t>-4.1</t>
  </si>
  <si>
    <t>-5.73</t>
  </si>
  <si>
    <t>-4.13</t>
  </si>
  <si>
    <t>2F1XA2</t>
  </si>
  <si>
    <t>FP81787</t>
  </si>
  <si>
    <t>綠藍三角</t>
  </si>
  <si>
    <t>墨綠色</t>
  </si>
  <si>
    <t>-5.0</t>
  </si>
  <si>
    <t>-5.40</t>
  </si>
  <si>
    <t>-4.20</t>
  </si>
  <si>
    <t>2F1XC2</t>
  </si>
  <si>
    <t>-6.05</t>
  </si>
  <si>
    <t>2F1XD2</t>
  </si>
  <si>
    <t>FP81552R</t>
  </si>
  <si>
    <t>-5.2</t>
  </si>
  <si>
    <t>FP81624</t>
  </si>
  <si>
    <t>-4.68</t>
  </si>
  <si>
    <t>-5.85</t>
  </si>
  <si>
    <t>-3.6</t>
  </si>
  <si>
    <t>黃黑三角</t>
  </si>
  <si>
    <t>-4.53</t>
  </si>
  <si>
    <t>-6.35</t>
  </si>
  <si>
    <t>A16A</t>
  </si>
  <si>
    <t>-5.02</t>
  </si>
  <si>
    <t>-4.62</t>
  </si>
  <si>
    <t>A16B</t>
  </si>
  <si>
    <t>-3.5</t>
  </si>
  <si>
    <t>-4.75</t>
  </si>
  <si>
    <t>-3.74</t>
  </si>
  <si>
    <t>2F1XJ2</t>
  </si>
  <si>
    <t>-4.2</t>
  </si>
  <si>
    <t>2F1XK2</t>
  </si>
  <si>
    <t>-4.12</t>
  </si>
  <si>
    <t>2F1XM2</t>
  </si>
  <si>
    <t>FP81334R</t>
  </si>
  <si>
    <t>-5.7</t>
  </si>
  <si>
    <t>-4.0</t>
  </si>
  <si>
    <t>2F1XP2</t>
  </si>
  <si>
    <t>-6.4</t>
  </si>
  <si>
    <t>-4</t>
  </si>
  <si>
    <t>2F1XS2</t>
  </si>
  <si>
    <t>FP81348R</t>
  </si>
  <si>
    <t>-6.36</t>
  </si>
  <si>
    <t>黑紅十字</t>
  </si>
  <si>
    <t>2F1XU2</t>
  </si>
  <si>
    <t>FP81857R</t>
  </si>
  <si>
    <t>2F1XX2</t>
  </si>
  <si>
    <t>-5.9</t>
  </si>
  <si>
    <t>2F1XY2</t>
  </si>
  <si>
    <t>FP81858</t>
  </si>
  <si>
    <t>白黑大點</t>
  </si>
  <si>
    <t>-5</t>
  </si>
  <si>
    <t>-5.4</t>
  </si>
  <si>
    <t>2F1XZ2</t>
  </si>
  <si>
    <t>FP81627</t>
  </si>
  <si>
    <t>-4.73/-4.8</t>
  </si>
  <si>
    <t>2F1YA1</t>
  </si>
  <si>
    <t>FP11908R</t>
  </si>
  <si>
    <t>A13;A17B</t>
  </si>
  <si>
    <t>-9.25</t>
  </si>
  <si>
    <t>-2.85</t>
  </si>
  <si>
    <t>2F1YB2</t>
  </si>
  <si>
    <t>75/72SDFFR</t>
  </si>
  <si>
    <t>FP81235R</t>
  </si>
  <si>
    <t>S01-1~6</t>
  </si>
  <si>
    <t>黃黑大三角</t>
  </si>
  <si>
    <t>-5.3</t>
  </si>
  <si>
    <t>2F1YC2</t>
  </si>
  <si>
    <t>-3.52/-3.4</t>
  </si>
  <si>
    <t>2F1YE2</t>
  </si>
  <si>
    <t>A07A</t>
  </si>
  <si>
    <t>-4.85</t>
  </si>
  <si>
    <t>58</t>
  </si>
  <si>
    <t>2F28H2</t>
  </si>
  <si>
    <t>FP81311R</t>
  </si>
  <si>
    <t>2F28I2</t>
  </si>
  <si>
    <t>FP81325R</t>
  </si>
  <si>
    <t>2F28J1</t>
  </si>
  <si>
    <t>FP81303R</t>
  </si>
  <si>
    <t>2F28K2</t>
  </si>
  <si>
    <t>-6.3</t>
  </si>
  <si>
    <t>-6.23</t>
  </si>
  <si>
    <t>-4.8</t>
  </si>
  <si>
    <t>2F28L1</t>
  </si>
  <si>
    <t>FP81329R</t>
  </si>
  <si>
    <t>A17A</t>
  </si>
  <si>
    <t>-6.0</t>
  </si>
  <si>
    <t>-4.9</t>
  </si>
  <si>
    <t>2F28N2</t>
  </si>
  <si>
    <t>-5.08</t>
  </si>
  <si>
    <t>2F28P2</t>
  </si>
  <si>
    <t>FP81328R</t>
  </si>
  <si>
    <t>-6.39</t>
  </si>
  <si>
    <t>-4.38</t>
  </si>
  <si>
    <t>綠紅條紋</t>
  </si>
  <si>
    <t>1.58//1.66</t>
  </si>
  <si>
    <t>-5.18/-4.88</t>
  </si>
  <si>
    <t>2F28R2</t>
  </si>
  <si>
    <t>A22B</t>
  </si>
  <si>
    <t>2F28S1</t>
  </si>
  <si>
    <t>-4.4</t>
  </si>
  <si>
    <t>2F28T2</t>
  </si>
  <si>
    <t>FP81349R</t>
  </si>
  <si>
    <t>-4.96</t>
  </si>
  <si>
    <t>2F28U2</t>
  </si>
  <si>
    <t>-5.07/-4.76</t>
  </si>
  <si>
    <t>2F40E2</t>
  </si>
  <si>
    <t>FP81293R×2</t>
  </si>
  <si>
    <t>A08B</t>
  </si>
  <si>
    <t>2F40H2</t>
  </si>
  <si>
    <t>FP82761R</t>
  </si>
  <si>
    <t>白藍大點</t>
  </si>
  <si>
    <t>A09B</t>
  </si>
  <si>
    <t>2F40N1</t>
  </si>
  <si>
    <t>FP82130R</t>
  </si>
  <si>
    <t>2F40P2</t>
  </si>
  <si>
    <t>A10A</t>
  </si>
  <si>
    <t>FP82765R</t>
  </si>
  <si>
    <t>2F40U3</t>
  </si>
  <si>
    <t>150/48SR6</t>
  </si>
  <si>
    <t>FP82634</t>
  </si>
  <si>
    <t>2F40V1</t>
  </si>
  <si>
    <t>150/48KR5</t>
  </si>
  <si>
    <t>FP82639</t>
  </si>
  <si>
    <t>2F40W2</t>
  </si>
  <si>
    <t>2F40X2</t>
  </si>
  <si>
    <t>2F40Y2</t>
  </si>
  <si>
    <t>FP81310R×2</t>
  </si>
  <si>
    <t>1.95/1.92</t>
  </si>
  <si>
    <t>-4.72</t>
  </si>
  <si>
    <t>-5.55</t>
  </si>
  <si>
    <t>2F41E1</t>
  </si>
  <si>
    <t>150/48FBKR</t>
  </si>
  <si>
    <t>FP82572R</t>
  </si>
  <si>
    <t>-4.88</t>
  </si>
  <si>
    <t>-5.5</t>
  </si>
  <si>
    <t>-6.25</t>
  </si>
  <si>
    <t>2F41H3</t>
  </si>
  <si>
    <t>桔黑三角</t>
  </si>
  <si>
    <t>2F41J2</t>
  </si>
  <si>
    <t>FP82132R</t>
  </si>
  <si>
    <t>A19B</t>
  </si>
  <si>
    <t>-3.4</t>
  </si>
  <si>
    <t>2F41L3</t>
  </si>
  <si>
    <t>FP82648</t>
  </si>
  <si>
    <t>白紅方塊</t>
  </si>
  <si>
    <t>-4.6</t>
  </si>
  <si>
    <t>2F41M1</t>
  </si>
  <si>
    <t>FP82150R</t>
  </si>
  <si>
    <t>綠黑小三角</t>
  </si>
  <si>
    <t>-5.05</t>
  </si>
  <si>
    <t>2F41N2</t>
  </si>
  <si>
    <t>A19A</t>
  </si>
  <si>
    <t>-3.9</t>
  </si>
  <si>
    <t>白藍三角</t>
  </si>
  <si>
    <t>-4.34</t>
  </si>
  <si>
    <t>2F41R1</t>
  </si>
  <si>
    <t>150/48SD</t>
  </si>
  <si>
    <t>FP02406R</t>
  </si>
  <si>
    <t>黃黑小三角</t>
  </si>
  <si>
    <t>-4.26</t>
  </si>
  <si>
    <t>36</t>
  </si>
  <si>
    <t>2F41T2</t>
  </si>
  <si>
    <t>75/72/2SDFFR</t>
  </si>
  <si>
    <t>FP81235R×2</t>
  </si>
  <si>
    <t>S02-5~6</t>
  </si>
  <si>
    <t>2F6EA1</t>
  </si>
  <si>
    <t>150/48/2BG2</t>
  </si>
  <si>
    <t>FP82566×2</t>
  </si>
  <si>
    <t>2F6EC2</t>
  </si>
  <si>
    <t>FP82126R×2</t>
  </si>
  <si>
    <t>FP82123R×2</t>
  </si>
  <si>
    <t>2F6EJ3</t>
  </si>
  <si>
    <t>2F6EL1</t>
  </si>
  <si>
    <t>150/48/2KR5</t>
  </si>
  <si>
    <t>FP82639×2</t>
  </si>
  <si>
    <t>A10B</t>
  </si>
  <si>
    <t>2F6EN1</t>
  </si>
  <si>
    <t>150/48/2BG</t>
  </si>
  <si>
    <t>FP82569×2</t>
  </si>
  <si>
    <t>A24B</t>
  </si>
  <si>
    <t>1.66/1.68</t>
  </si>
  <si>
    <t>-4.69</t>
  </si>
  <si>
    <t>-5.29/-5.04</t>
  </si>
  <si>
    <t>2F6ET1</t>
  </si>
  <si>
    <t>150/48/2GY5</t>
  </si>
  <si>
    <t>FP82570×2</t>
  </si>
  <si>
    <t>S01-1~12</t>
  </si>
  <si>
    <t>2F6EU1</t>
  </si>
  <si>
    <t>150/48/2BG3</t>
  </si>
  <si>
    <t>FP82571×2</t>
  </si>
  <si>
    <t>-3.8</t>
  </si>
  <si>
    <t>-5.35</t>
  </si>
  <si>
    <t>2F6EV1</t>
  </si>
  <si>
    <t>-6.74</t>
  </si>
  <si>
    <t>2F6EX1</t>
  </si>
  <si>
    <t>-6.75</t>
  </si>
  <si>
    <t>2F6EY2</t>
  </si>
  <si>
    <t>150/72/2SDR</t>
  </si>
  <si>
    <t>FP82818R×2</t>
  </si>
  <si>
    <t>S01-7~10</t>
  </si>
  <si>
    <t>-4.67</t>
  </si>
  <si>
    <t>2F6EZ1</t>
  </si>
  <si>
    <t>FP82643×2</t>
  </si>
  <si>
    <t>-3.85</t>
  </si>
  <si>
    <t>2F6FC3</t>
  </si>
  <si>
    <t>150/48/2FBKR</t>
  </si>
  <si>
    <t>FP82573R×2</t>
  </si>
  <si>
    <t>-5.1</t>
  </si>
  <si>
    <t>2F6FG1</t>
  </si>
  <si>
    <t>FP82574×2</t>
  </si>
  <si>
    <t>2F6FH2</t>
  </si>
  <si>
    <t>-5.04</t>
  </si>
  <si>
    <t>2F6FK1</t>
  </si>
  <si>
    <t>FP02404×2</t>
  </si>
  <si>
    <t>-5.21</t>
  </si>
  <si>
    <t>2F6FL1</t>
  </si>
  <si>
    <t>-3.93</t>
  </si>
  <si>
    <t>2F6FP2</t>
  </si>
  <si>
    <t>150/48/2CDR</t>
  </si>
  <si>
    <t>FP82767R×2</t>
  </si>
  <si>
    <t>S02-3~5</t>
  </si>
  <si>
    <t>-4.7</t>
  </si>
  <si>
    <t>40</t>
  </si>
  <si>
    <t>2F7B22</t>
  </si>
  <si>
    <t>225/48CDR</t>
  </si>
  <si>
    <t>FP83701R</t>
  </si>
  <si>
    <t>A23B</t>
  </si>
  <si>
    <t>紅綠條紋</t>
  </si>
  <si>
    <t>2F7B82</t>
  </si>
  <si>
    <t>45/24SAXT</t>
  </si>
  <si>
    <t>FP00301</t>
  </si>
  <si>
    <t>-5.53</t>
  </si>
  <si>
    <t>-7.0</t>
  </si>
  <si>
    <t>-4.17</t>
  </si>
  <si>
    <t>FP80122R</t>
  </si>
  <si>
    <t>2F7C33</t>
  </si>
  <si>
    <t>225/72/2FBKR</t>
  </si>
  <si>
    <t>FP83500R×2</t>
  </si>
  <si>
    <t>-5.8</t>
  </si>
  <si>
    <t>2F7C53</t>
  </si>
  <si>
    <t>-5.22</t>
  </si>
  <si>
    <t>2F7C62</t>
  </si>
  <si>
    <t>165/48SR6</t>
  </si>
  <si>
    <t>FP82644</t>
  </si>
  <si>
    <t>2F7C82</t>
  </si>
  <si>
    <t>FP83702R</t>
  </si>
  <si>
    <t>A21A</t>
  </si>
  <si>
    <t>-5.65</t>
  </si>
  <si>
    <t>2F41U2</t>
  </si>
  <si>
    <t>2F41S3</t>
  </si>
  <si>
    <t>FP82649</t>
  </si>
  <si>
    <t>2F41V2</t>
  </si>
  <si>
    <t>2F1YD1</t>
  </si>
  <si>
    <t>75/36GYR29</t>
  </si>
  <si>
    <t>FP01306</t>
  </si>
  <si>
    <t>2F41W1</t>
  </si>
  <si>
    <t>150/48SDR2</t>
  </si>
  <si>
    <t>-4.75/-4.66</t>
  </si>
  <si>
    <t>2F1YF2</t>
  </si>
  <si>
    <t>FP01308</t>
  </si>
  <si>
    <t>橘白大點</t>
  </si>
  <si>
    <t>-4.64</t>
  </si>
  <si>
    <t>2F41X2</t>
  </si>
  <si>
    <t>2F41Y1</t>
  </si>
  <si>
    <t>FP82137R</t>
  </si>
  <si>
    <t>-4.93</t>
  </si>
  <si>
    <t>-6.1</t>
  </si>
  <si>
    <t>2F08M2</t>
  </si>
  <si>
    <t>50/72BSD3</t>
  </si>
  <si>
    <t>FP80127</t>
  </si>
  <si>
    <t>-6.9</t>
  </si>
  <si>
    <t>-4.24</t>
  </si>
  <si>
    <t>2F41Z2</t>
  </si>
  <si>
    <t>FP02304R</t>
  </si>
  <si>
    <t>-5.18</t>
  </si>
  <si>
    <t>2F1YI1</t>
  </si>
  <si>
    <t>FP81308R</t>
  </si>
  <si>
    <t>2F42A1</t>
  </si>
  <si>
    <t>FP02306R</t>
  </si>
  <si>
    <t>-4.25</t>
  </si>
  <si>
    <t>2F28V2</t>
  </si>
  <si>
    <t>FP81351R</t>
  </si>
  <si>
    <t>2F1YJ2</t>
  </si>
  <si>
    <t>FP81324R</t>
  </si>
  <si>
    <t>紅藍條紋</t>
  </si>
  <si>
    <t>-4.44</t>
  </si>
  <si>
    <t>2F1YK1</t>
  </si>
  <si>
    <t>FP81355R</t>
  </si>
  <si>
    <t>2F1YH2</t>
  </si>
  <si>
    <t>FP81629</t>
  </si>
  <si>
    <t>1.97/1.94</t>
  </si>
  <si>
    <t>-3.72/3.76</t>
  </si>
  <si>
    <t>2F7D02</t>
  </si>
  <si>
    <t>FP82652</t>
  </si>
  <si>
    <t>-5.68</t>
  </si>
  <si>
    <t>2F6FX1</t>
  </si>
  <si>
    <t>FP02307×2</t>
  </si>
  <si>
    <t>2F28W1</t>
  </si>
  <si>
    <t>2F42B2</t>
  </si>
  <si>
    <t>FP81361R×2</t>
  </si>
  <si>
    <t>-4.39/-4.45</t>
  </si>
  <si>
    <t>2F1YL2</t>
  </si>
  <si>
    <t>FP01314</t>
  </si>
  <si>
    <t>-4.58</t>
  </si>
  <si>
    <t>2F1YM2</t>
  </si>
  <si>
    <t>-6.5</t>
  </si>
  <si>
    <t>2F42C2</t>
  </si>
  <si>
    <t>150/48BK42</t>
  </si>
  <si>
    <t>FP02410</t>
  </si>
  <si>
    <t>2F42D1</t>
  </si>
  <si>
    <t>FP82161R</t>
  </si>
  <si>
    <t>-4.29</t>
  </si>
  <si>
    <t>2F6GB1</t>
  </si>
  <si>
    <t>FP02411×2</t>
  </si>
  <si>
    <t>-5.28</t>
  </si>
  <si>
    <t>2F1YN1</t>
  </si>
  <si>
    <t>-2.88</t>
  </si>
  <si>
    <t>2F42F1</t>
  </si>
  <si>
    <t>-4.35</t>
  </si>
  <si>
    <t>2F42G2</t>
  </si>
  <si>
    <t>2F28X2</t>
  </si>
  <si>
    <t>2F28Y1</t>
  </si>
  <si>
    <t>FP81305R</t>
  </si>
  <si>
    <t>-6</t>
  </si>
  <si>
    <t>-3.95</t>
  </si>
  <si>
    <t>2F42H2</t>
  </si>
  <si>
    <t>FP02308R</t>
  </si>
  <si>
    <t>2F28Z2</t>
  </si>
  <si>
    <t>2F08N2</t>
  </si>
  <si>
    <t>FP80137</t>
  </si>
  <si>
    <t>2F29A2</t>
  </si>
  <si>
    <t>2F6GF1</t>
  </si>
  <si>
    <t>FP02412×2</t>
  </si>
  <si>
    <t>-5.24</t>
  </si>
  <si>
    <t>2F42K2</t>
  </si>
  <si>
    <t>75/24/2SDR1</t>
  </si>
  <si>
    <t>-4.56</t>
  </si>
  <si>
    <t>2F42L2</t>
  </si>
  <si>
    <t>FP82162R</t>
  </si>
  <si>
    <t>-3.7</t>
  </si>
  <si>
    <t>2F42M2</t>
  </si>
  <si>
    <t>FP81364R×2</t>
  </si>
  <si>
    <t>1.79/1.8</t>
  </si>
  <si>
    <t>2F42P2</t>
  </si>
  <si>
    <t>FP82777</t>
  </si>
  <si>
    <t>-4.06</t>
  </si>
  <si>
    <t>2F1YP2</t>
  </si>
  <si>
    <t>-3.58</t>
  </si>
  <si>
    <t>2F42N1</t>
  </si>
  <si>
    <t>2F42Q1</t>
  </si>
  <si>
    <t>FP82163R</t>
  </si>
  <si>
    <t>-4.67/-4.57</t>
  </si>
  <si>
    <t>2F29B1</t>
  </si>
  <si>
    <t>FP81368R</t>
  </si>
  <si>
    <t>-3.68</t>
  </si>
  <si>
    <t>2F6GI1</t>
  </si>
  <si>
    <t>FP02413×2</t>
  </si>
  <si>
    <t>2F6GJ2</t>
  </si>
  <si>
    <t>150/48/2BFSD</t>
  </si>
  <si>
    <t>FP02311×2</t>
  </si>
  <si>
    <t>S02-1~3</t>
  </si>
  <si>
    <t>紅藍雙色</t>
  </si>
  <si>
    <t>-5.32</t>
  </si>
  <si>
    <t>2F29C2</t>
  </si>
  <si>
    <t>FP81370R</t>
  </si>
  <si>
    <t>-4.85/-4.9</t>
  </si>
  <si>
    <t>2F42R1</t>
  </si>
  <si>
    <t>FP82654</t>
  </si>
  <si>
    <t>2F29D2</t>
  </si>
  <si>
    <t>FP81372R</t>
  </si>
  <si>
    <t>1.65/1.63</t>
  </si>
  <si>
    <t>-4.6/-4.7</t>
  </si>
  <si>
    <t>2F1YQ2</t>
  </si>
  <si>
    <t>2F42S2</t>
  </si>
  <si>
    <t>FP81363R×2</t>
  </si>
  <si>
    <t>1.81/1.83</t>
  </si>
  <si>
    <t>-4.33/-4.47</t>
  </si>
  <si>
    <t>2F1YS1</t>
  </si>
  <si>
    <t>2F1YT1</t>
  </si>
  <si>
    <t>FP11914R</t>
  </si>
  <si>
    <t>A13,A17B</t>
  </si>
  <si>
    <t>灰底藍星</t>
  </si>
  <si>
    <t>-3.18/-3.08</t>
  </si>
  <si>
    <t>2F42T2</t>
  </si>
  <si>
    <t>橘黑三角</t>
  </si>
  <si>
    <t>2F08P2</t>
  </si>
  <si>
    <t>FP80141</t>
  </si>
  <si>
    <t>2F1YR2</t>
  </si>
  <si>
    <t>-4.45</t>
  </si>
  <si>
    <t>2F7D73</t>
  </si>
  <si>
    <t>FP03301R×2</t>
  </si>
  <si>
    <t>-4.46</t>
  </si>
  <si>
    <t>2F29E2</t>
  </si>
  <si>
    <t>-4.78/-4.86</t>
  </si>
  <si>
    <t>2F1YU2</t>
  </si>
  <si>
    <t>2F1YV1</t>
  </si>
  <si>
    <t>75/36SDR2</t>
  </si>
  <si>
    <t>2F1YW1</t>
  </si>
  <si>
    <t>-3</t>
  </si>
  <si>
    <t>2F29F2</t>
  </si>
  <si>
    <t>-4.95</t>
  </si>
  <si>
    <t>2F1YX2</t>
  </si>
  <si>
    <t>FP81362R</t>
  </si>
  <si>
    <t>2F1YY2</t>
  </si>
  <si>
    <t>75/72F2FC</t>
  </si>
  <si>
    <t>FP01419</t>
  </si>
  <si>
    <t>-3.75</t>
  </si>
  <si>
    <t>2F1YZ2</t>
  </si>
  <si>
    <t>FP01418</t>
  </si>
  <si>
    <t>A22A</t>
  </si>
  <si>
    <t>-5.15</t>
  </si>
  <si>
    <t>2F7D83</t>
  </si>
  <si>
    <t>白紅三角</t>
  </si>
  <si>
    <t>2F42W2</t>
  </si>
  <si>
    <t>FP82780R</t>
  </si>
  <si>
    <t>紅底綠點</t>
  </si>
  <si>
    <t>-3.98</t>
  </si>
  <si>
    <t>2F42V1</t>
  </si>
  <si>
    <t>75/36/2SDRP</t>
  </si>
  <si>
    <t>FP81380R×2</t>
  </si>
  <si>
    <t>2FA001</t>
  </si>
  <si>
    <t>FP81386R</t>
  </si>
  <si>
    <t>-5.58</t>
  </si>
  <si>
    <t>2F42X2</t>
  </si>
  <si>
    <t>150/48HC</t>
  </si>
  <si>
    <t>1.73/1.72</t>
  </si>
  <si>
    <t>-4.05</t>
  </si>
  <si>
    <t>2F08Q2</t>
  </si>
  <si>
    <t>50/72F2FC</t>
  </si>
  <si>
    <t>FP80139</t>
  </si>
  <si>
    <t>2F29G1</t>
  </si>
  <si>
    <t>FP81384R</t>
  </si>
  <si>
    <t>-5.47</t>
  </si>
  <si>
    <t>2FA032</t>
  </si>
  <si>
    <t>2F42Y1</t>
  </si>
  <si>
    <t>2F29H2</t>
  </si>
  <si>
    <t>FP81385R</t>
  </si>
  <si>
    <t>1.55/1.53</t>
  </si>
  <si>
    <t>2F6GQ3</t>
  </si>
  <si>
    <t>FP02420R×2</t>
  </si>
  <si>
    <t>2F43A1</t>
  </si>
  <si>
    <t>FP82166R</t>
  </si>
  <si>
    <t>1.77/1.78</t>
  </si>
  <si>
    <t>-4.59/-4.64</t>
  </si>
  <si>
    <t>2F29I1</t>
  </si>
  <si>
    <t>100/36SDr</t>
  </si>
  <si>
    <t>-3.78</t>
  </si>
  <si>
    <t>2F43B1</t>
  </si>
  <si>
    <t>150/48SDr</t>
  </si>
  <si>
    <t>-4.78</t>
  </si>
  <si>
    <t>2F43D2</t>
  </si>
  <si>
    <t>FP82778</t>
  </si>
  <si>
    <t>1.69/1.75</t>
  </si>
  <si>
    <t>2F43F1</t>
  </si>
  <si>
    <t>FP82658</t>
  </si>
  <si>
    <t>2F43G2</t>
  </si>
  <si>
    <t>FP82781</t>
  </si>
  <si>
    <t>2FA042</t>
  </si>
  <si>
    <t>FP01422</t>
  </si>
  <si>
    <t>-4.52</t>
  </si>
  <si>
    <t>2FA052</t>
  </si>
  <si>
    <t>75/72HC</t>
  </si>
  <si>
    <t>2F43H1</t>
  </si>
  <si>
    <t>FP82167R</t>
  </si>
  <si>
    <t>A23A</t>
  </si>
  <si>
    <t>-4.74</t>
  </si>
  <si>
    <t>2F43I1</t>
  </si>
  <si>
    <t>-4.55</t>
  </si>
  <si>
    <t>2F43J1</t>
  </si>
  <si>
    <t>1.77/1.75</t>
  </si>
  <si>
    <t>2F43K2</t>
  </si>
  <si>
    <t>75/24/2SDr</t>
  </si>
  <si>
    <t>FP81382R×2</t>
  </si>
  <si>
    <t>2F43N2</t>
  </si>
  <si>
    <t>A12A</t>
  </si>
  <si>
    <t>2F08R2</t>
  </si>
  <si>
    <t>藍黃直條</t>
  </si>
  <si>
    <t>2F43M1</t>
  </si>
  <si>
    <t>FP82169R</t>
  </si>
  <si>
    <t>-4.64/-4.75</t>
  </si>
  <si>
    <t>2F6IC1</t>
  </si>
  <si>
    <t>FP02422×2</t>
  </si>
  <si>
    <t>2F43L2</t>
  </si>
  <si>
    <t>FP81391R×2</t>
  </si>
  <si>
    <t>2F43P2</t>
  </si>
  <si>
    <t>1.63/1.65</t>
  </si>
  <si>
    <t>2F43E2</t>
  </si>
  <si>
    <t>FP02421</t>
  </si>
  <si>
    <t>2F29J2</t>
  </si>
  <si>
    <t>50/72/2SDFFR</t>
  </si>
  <si>
    <t>FP80099R×2</t>
  </si>
  <si>
    <t>S01-1~3</t>
  </si>
  <si>
    <t>2F43Q2</t>
  </si>
  <si>
    <t>FP81209R×2</t>
  </si>
  <si>
    <t>S01-4~6</t>
  </si>
  <si>
    <t>黃黑大三角</t>
    <phoneticPr fontId="5" type="noConversion"/>
  </si>
  <si>
    <t>2F6IJ1</t>
    <phoneticPr fontId="5" type="noConversion"/>
  </si>
  <si>
    <t>FP82169R×2</t>
    <phoneticPr fontId="5" type="noConversion"/>
  </si>
  <si>
    <t>2FA062</t>
    <phoneticPr fontId="5" type="noConversion"/>
  </si>
  <si>
    <t>75/72SRR5</t>
    <phoneticPr fontId="5" type="noConversion"/>
  </si>
  <si>
    <t>FP81631R</t>
    <phoneticPr fontId="5" type="noConversion"/>
  </si>
  <si>
    <t>白藍條</t>
    <phoneticPr fontId="5" type="noConversion"/>
  </si>
  <si>
    <t>-3.6</t>
    <phoneticPr fontId="5" type="noConversion"/>
  </si>
  <si>
    <t>-5.6</t>
    <phoneticPr fontId="5" type="noConversion"/>
  </si>
  <si>
    <t>-3.8</t>
    <phoneticPr fontId="5" type="noConversion"/>
  </si>
  <si>
    <t>55</t>
    <phoneticPr fontId="5" type="noConversion"/>
  </si>
  <si>
    <t>2F9VH2</t>
    <phoneticPr fontId="5" type="noConversion"/>
  </si>
  <si>
    <t>75/72/2PFBR</t>
    <phoneticPr fontId="5" type="noConversion"/>
  </si>
  <si>
    <t>FP01432R×2</t>
    <phoneticPr fontId="5" type="noConversion"/>
  </si>
  <si>
    <t>綠黑小三角</t>
    <phoneticPr fontId="5" type="noConversion"/>
  </si>
  <si>
    <t>2F43R2</t>
    <phoneticPr fontId="5" type="noConversion"/>
  </si>
  <si>
    <t>75/72/2SDr</t>
    <phoneticPr fontId="5" type="noConversion"/>
  </si>
  <si>
    <t>FP81390R×2</t>
    <phoneticPr fontId="5" type="noConversion"/>
  </si>
  <si>
    <t>-4.8</t>
    <phoneticPr fontId="5" type="noConversion"/>
  </si>
  <si>
    <t>-4.48</t>
    <phoneticPr fontId="5" type="noConversion"/>
  </si>
  <si>
    <t>2F6IM2</t>
    <phoneticPr fontId="5" type="noConversion"/>
  </si>
  <si>
    <t>150/48/2SDr</t>
    <phoneticPr fontId="5" type="noConversion"/>
  </si>
  <si>
    <t>FP82177R×2</t>
    <phoneticPr fontId="5" type="noConversion"/>
  </si>
  <si>
    <t>2F08S2</t>
    <phoneticPr fontId="5" type="noConversion"/>
  </si>
  <si>
    <t>50/36SDr</t>
    <phoneticPr fontId="5" type="noConversion"/>
  </si>
  <si>
    <t>FP80148R</t>
    <phoneticPr fontId="5" type="noConversion"/>
  </si>
  <si>
    <t>-5.8</t>
    <phoneticPr fontId="5" type="noConversion"/>
  </si>
  <si>
    <t>-7.2</t>
    <phoneticPr fontId="5" type="noConversion"/>
  </si>
  <si>
    <t>-4.74</t>
    <phoneticPr fontId="5" type="noConversion"/>
  </si>
  <si>
    <t>2F43S2</t>
    <phoneticPr fontId="5" type="noConversion"/>
  </si>
  <si>
    <t>150/48SDr</t>
    <phoneticPr fontId="5" type="noConversion"/>
  </si>
  <si>
    <t>FP82179R</t>
    <phoneticPr fontId="5" type="noConversion"/>
  </si>
  <si>
    <t>-3.9</t>
    <phoneticPr fontId="5" type="noConversion"/>
  </si>
  <si>
    <t>-4.53</t>
    <phoneticPr fontId="5" type="noConversion"/>
  </si>
  <si>
    <t>2F6IK2</t>
    <phoneticPr fontId="5" type="noConversion"/>
  </si>
  <si>
    <t>1.8/1.88</t>
    <phoneticPr fontId="5" type="noConversion"/>
  </si>
  <si>
    <t>2F6IL2</t>
    <phoneticPr fontId="5" type="noConversion"/>
  </si>
  <si>
    <t>FP82175R×2</t>
    <phoneticPr fontId="5" type="noConversion"/>
  </si>
  <si>
    <t>2F6IN2</t>
    <phoneticPr fontId="5" type="noConversion"/>
  </si>
  <si>
    <t>黑白直條</t>
    <phoneticPr fontId="5" type="noConversion"/>
  </si>
  <si>
    <t>1.7.5</t>
    <phoneticPr fontId="5" type="noConversion"/>
  </si>
  <si>
    <t>2F6IR2</t>
    <phoneticPr fontId="5" type="noConversion"/>
  </si>
  <si>
    <t>T05</t>
    <phoneticPr fontId="5" type="noConversion"/>
  </si>
  <si>
    <t>2F6IQ2</t>
    <phoneticPr fontId="5" type="noConversion"/>
  </si>
  <si>
    <t>150/48/2CE</t>
    <phoneticPr fontId="5" type="noConversion"/>
  </si>
  <si>
    <t>FP02312×2</t>
    <phoneticPr fontId="5" type="noConversion"/>
  </si>
  <si>
    <t>墨綠色</t>
    <phoneticPr fontId="5" type="noConversion"/>
  </si>
  <si>
    <t>-5.5</t>
    <phoneticPr fontId="5" type="noConversion"/>
  </si>
  <si>
    <t>-4.54</t>
    <phoneticPr fontId="5" type="noConversion"/>
  </si>
  <si>
    <t>2FA072</t>
    <phoneticPr fontId="5" type="noConversion"/>
  </si>
  <si>
    <t>75/72SR6</t>
    <phoneticPr fontId="5" type="noConversion"/>
  </si>
  <si>
    <t>2.27/2.04</t>
    <phoneticPr fontId="5" type="noConversion"/>
  </si>
  <si>
    <t>-4.25/-4.4</t>
    <phoneticPr fontId="5" type="noConversion"/>
  </si>
  <si>
    <t>2F7E13</t>
    <phoneticPr fontId="5" type="noConversion"/>
  </si>
  <si>
    <t>FP83025R×2</t>
    <phoneticPr fontId="5" type="noConversion"/>
  </si>
  <si>
    <t>2FA082</t>
    <phoneticPr fontId="5" type="noConversion"/>
  </si>
  <si>
    <t>75/72BFSD</t>
    <phoneticPr fontId="5" type="noConversion"/>
  </si>
  <si>
    <t>FP01430</t>
    <phoneticPr fontId="5" type="noConversion"/>
  </si>
  <si>
    <t>綠底黑點</t>
    <phoneticPr fontId="5" type="noConversion"/>
  </si>
  <si>
    <t>2F7E22</t>
  </si>
  <si>
    <t>FP82659</t>
    <phoneticPr fontId="5" type="noConversion"/>
  </si>
  <si>
    <t>綠藍三角</t>
    <phoneticPr fontId="5" type="noConversion"/>
  </si>
  <si>
    <t>-4.6</t>
    <phoneticPr fontId="5" type="noConversion"/>
  </si>
  <si>
    <t>-5.7</t>
    <phoneticPr fontId="5" type="noConversion"/>
  </si>
  <si>
    <t>-5.41</t>
    <phoneticPr fontId="5" type="noConversion"/>
  </si>
  <si>
    <t>2F6IT2</t>
    <phoneticPr fontId="5" type="noConversion"/>
  </si>
  <si>
    <t>FP12902R×2</t>
    <phoneticPr fontId="5" type="noConversion"/>
  </si>
  <si>
    <t>紅藍大點</t>
    <phoneticPr fontId="5" type="noConversion"/>
  </si>
  <si>
    <t>2F6IU2</t>
    <phoneticPr fontId="5" type="noConversion"/>
  </si>
  <si>
    <t>FP82180R×2</t>
    <phoneticPr fontId="5" type="noConversion"/>
  </si>
  <si>
    <t>FP82659×2</t>
    <phoneticPr fontId="5" type="noConversion"/>
  </si>
  <si>
    <t>-4.5</t>
    <phoneticPr fontId="5" type="noConversion"/>
  </si>
  <si>
    <t>-4.38</t>
    <phoneticPr fontId="5" type="noConversion"/>
  </si>
  <si>
    <t>2F08T2</t>
    <phoneticPr fontId="5" type="noConversion"/>
  </si>
  <si>
    <t>FP00413</t>
  </si>
  <si>
    <t>A16A</t>
    <phoneticPr fontId="5" type="noConversion"/>
  </si>
  <si>
    <t>-5.9</t>
    <phoneticPr fontId="5" type="noConversion"/>
  </si>
  <si>
    <t>-4.9</t>
    <phoneticPr fontId="5" type="noConversion"/>
  </si>
  <si>
    <t>58</t>
    <phoneticPr fontId="5" type="noConversion"/>
  </si>
  <si>
    <t>2FA092</t>
    <phoneticPr fontId="5" type="noConversion"/>
  </si>
  <si>
    <t>FP01436</t>
  </si>
  <si>
    <t>白底紅星</t>
    <phoneticPr fontId="5" type="noConversion"/>
  </si>
  <si>
    <t>A17A</t>
    <phoneticPr fontId="5" type="noConversion"/>
  </si>
  <si>
    <t>-4.1</t>
    <phoneticPr fontId="5" type="noConversion"/>
  </si>
  <si>
    <t>-5.73</t>
    <phoneticPr fontId="5" type="noConversion"/>
  </si>
  <si>
    <t>2F43T2</t>
    <phoneticPr fontId="5" type="noConversion"/>
  </si>
  <si>
    <t>FP81392R</t>
    <phoneticPr fontId="5" type="noConversion"/>
  </si>
  <si>
    <t>藍色</t>
    <phoneticPr fontId="5" type="noConversion"/>
  </si>
  <si>
    <t>2F6IV2</t>
    <phoneticPr fontId="5" type="noConversion"/>
  </si>
  <si>
    <t>2F6IW2</t>
    <phoneticPr fontId="5" type="noConversion"/>
  </si>
  <si>
    <t>FP82184R×2</t>
    <phoneticPr fontId="5" type="noConversion"/>
  </si>
  <si>
    <t>黃紅雙色</t>
    <phoneticPr fontId="5" type="noConversion"/>
  </si>
  <si>
    <t>綠黑十字</t>
    <phoneticPr fontId="5" type="noConversion"/>
  </si>
  <si>
    <t>FP82781×2</t>
    <phoneticPr fontId="5" type="noConversion"/>
  </si>
  <si>
    <t>黃底白點</t>
    <phoneticPr fontId="5" type="noConversion"/>
  </si>
  <si>
    <t>-6.0</t>
    <phoneticPr fontId="5" type="noConversion"/>
  </si>
  <si>
    <t>-6.3</t>
    <phoneticPr fontId="5" type="noConversion"/>
  </si>
  <si>
    <t>-3.68</t>
    <phoneticPr fontId="5" type="noConversion"/>
  </si>
  <si>
    <t>2F6IS2</t>
    <phoneticPr fontId="5" type="noConversion"/>
  </si>
  <si>
    <t>1.79/1.82</t>
    <phoneticPr fontId="5" type="noConversion"/>
  </si>
  <si>
    <t>2F6IY2</t>
    <phoneticPr fontId="5" type="noConversion"/>
  </si>
  <si>
    <t>白桔雙色</t>
    <phoneticPr fontId="5" type="noConversion"/>
  </si>
  <si>
    <t>1.77/1.76</t>
    <phoneticPr fontId="5" type="noConversion"/>
  </si>
  <si>
    <t>N/A</t>
    <phoneticPr fontId="5" type="noConversion"/>
  </si>
  <si>
    <t>班別</t>
  </si>
  <si>
    <t>FADIS 人力</t>
  </si>
  <si>
    <t>F01</t>
  </si>
  <si>
    <t>F02</t>
  </si>
  <si>
    <t>合計</t>
  </si>
  <si>
    <t>EIB</t>
  </si>
  <si>
    <t>↓請用"貼上值"</t>
  </si>
  <si>
    <t>請主管在黃色區打批號、時間可計算下次落紗時間。</t>
  </si>
  <si>
    <t>落紗</t>
  </si>
  <si>
    <t>落紗時間</t>
  </si>
  <si>
    <t>換算小時:分鐘</t>
  </si>
  <si>
    <t>下下一落</t>
  </si>
  <si>
    <t>下下下一落</t>
  </si>
  <si>
    <t>機號</t>
  </si>
  <si>
    <t>時：分</t>
  </si>
  <si>
    <t>第2落</t>
  </si>
  <si>
    <t>2F43R2(5.0KG)</t>
    <phoneticPr fontId="5" type="noConversion"/>
  </si>
  <si>
    <t>2F6IK2K</t>
    <phoneticPr fontId="5" type="noConversion"/>
  </si>
  <si>
    <t>1HK2</t>
  </si>
  <si>
    <t>2F08T2(2.0KG)</t>
    <phoneticPr fontId="5" type="noConversion"/>
  </si>
  <si>
    <t>2F6IU2K</t>
    <phoneticPr fontId="5" type="noConversion"/>
  </si>
  <si>
    <t>1IR3</t>
  </si>
  <si>
    <t>2FA092(3.0KG)</t>
    <phoneticPr fontId="5" type="noConversion"/>
  </si>
  <si>
    <t>2F6IT2K</t>
    <phoneticPr fontId="5" type="noConversion"/>
  </si>
  <si>
    <t>3DX1</t>
  </si>
  <si>
    <t>2F7E13K</t>
    <phoneticPr fontId="5" type="noConversion"/>
  </si>
  <si>
    <t>39P1</t>
  </si>
  <si>
    <t>2F6IY2K</t>
    <phoneticPr fontId="5" type="noConversion"/>
  </si>
  <si>
    <t>3CF3</t>
  </si>
  <si>
    <t>2F6IV2K(5.5KG)</t>
    <phoneticPr fontId="5" type="noConversion"/>
  </si>
  <si>
    <t>2F6IS2K</t>
    <phoneticPr fontId="5" type="noConversion"/>
  </si>
  <si>
    <t>項目</t>
  </si>
  <si>
    <t>F02、S01、J07、J09、A07、A08、A09、A10、A11、A13、A14、A15、A16B、A17B、A19、A20、A21、A23、A24、T05L(缺料)、A18B</t>
  </si>
  <si>
    <t>2F6IX1</t>
    <phoneticPr fontId="5" type="noConversion"/>
  </si>
  <si>
    <t>6.2</t>
  </si>
  <si>
    <t>F01:sec1-3 2F3XC2-R；sec4-10 2F28C2-T。</t>
  </si>
  <si>
    <t>7.2</t>
  </si>
  <si>
    <t>F02：NA</t>
  </si>
  <si>
    <t>7.3</t>
  </si>
  <si>
    <t>F01 29.30.35.36錠 PT CRADLE ARM 已掛紅卡停錠</t>
  </si>
  <si>
    <t>8.1</t>
  </si>
  <si>
    <t>8.2</t>
  </si>
  <si>
    <t>夜班張力調整機台: NA</t>
  </si>
  <si>
    <t>8.3</t>
  </si>
  <si>
    <t>8.4</t>
  </si>
  <si>
    <t>2F6IV2K</t>
    <phoneticPr fontId="5" type="noConversion"/>
  </si>
  <si>
    <t>8.5</t>
  </si>
  <si>
    <t>9</t>
  </si>
  <si>
    <t>★</t>
  </si>
  <si>
    <t>★★★</t>
    <phoneticPr fontId="5" type="noConversion"/>
  </si>
  <si>
    <t>晨會示6/24起手機不能帶進工作場所，依規處理</t>
    <phoneticPr fontId="5" type="noConversion"/>
  </si>
  <si>
    <t>危害辨識卡(H-CARD)，放廣播器上方(黃色冊)</t>
    <phoneticPr fontId="5" type="noConversion"/>
  </si>
  <si>
    <t>早會決議，現場機台高低壓台數統計紀錄；高壓X台、低壓X台，並請早班每天需回報給公用。</t>
    <phoneticPr fontId="5" type="noConversion"/>
  </si>
  <si>
    <t>現場32度以上，連續兩個班，協助開4號風扇與水噴霧，並記錄開啟時間。</t>
    <phoneticPr fontId="5" type="noConversion"/>
  </si>
  <si>
    <t>主任指示，如有多餘人力，請安排學習第二技能</t>
    <phoneticPr fontId="5" type="noConversion"/>
  </si>
  <si>
    <t>G1電腦旁放一"機台運轉效率表"，若有生產，再請值車紀錄斷絲</t>
  </si>
  <si>
    <t>★★</t>
  </si>
  <si>
    <t>每周三早會後優先打斷絲紀錄，再通知玉萍發MAIL給上級長官</t>
  </si>
  <si>
    <t xml:space="preserve">消防受信總機編號CP1-4線路異常，3/25 早班已掛牌待檢修。 </t>
  </si>
  <si>
    <t>觀音消防群組爾後回報群組時，請照範本格式打在上傳。</t>
  </si>
  <si>
    <t>1/13 早會通知需在專用資料夾記錄箱數與顆數並簽名</t>
  </si>
  <si>
    <t>主任再三強調，填寫5S發現異常時，應描述發生原因，人為因素為何，如何改善避免再次發生。</t>
  </si>
  <si>
    <t>以後了機紗中夜班裝箱請放M/L5後方開箱區(要記得貼黃色標籤)，待桐偉複盤完再拉進C棟</t>
  </si>
  <si>
    <t>LINE儲運群組若有反應異常需回覆訊息</t>
  </si>
  <si>
    <t>職災或紅藥水請立即查明並回報工安副主任，因需24小時內回報安環科</t>
  </si>
  <si>
    <t>9/24早會主任指示: 爾後TMT機台清車時，夜班停機主管07:30請回報H1加熱器溫度。</t>
  </si>
  <si>
    <t>每周六&amp;日污碰人員清理TMT機台白粉,值班室後方有一台專用吸塵器</t>
  </si>
  <si>
    <t>請早中夜主管上班後下班前檢查A/B/C區油輪有無未轉動、GUIDE歪斜、抖動等沒吃到油的情形。</t>
  </si>
  <si>
    <t>當班主管</t>
  </si>
  <si>
    <t>下一班主管</t>
  </si>
  <si>
    <t>賴增倫</t>
  </si>
  <si>
    <t>:</t>
  </si>
  <si>
    <t>1</t>
    <phoneticPr fontId="5" type="noConversion"/>
  </si>
  <si>
    <t>A18A (4SEC)</t>
  </si>
  <si>
    <t>早班班效率差機台(低於80%):A22、J08</t>
    <phoneticPr fontId="5" type="noConversion"/>
  </si>
  <si>
    <t>早班張力調整機台: NA</t>
    <phoneticPr fontId="5" type="noConversion"/>
  </si>
  <si>
    <t>斷絲超過4根機台:T01、T02、T03、T04R、T06</t>
  </si>
  <si>
    <t>早班現場機台高低壓台數統計；高壓5台、低壓6台。</t>
    <phoneticPr fontId="5" type="noConversion"/>
  </si>
  <si>
    <t>A07 清車</t>
    <phoneticPr fontId="5" type="noConversion"/>
  </si>
  <si>
    <t>A18</t>
    <phoneticPr fontId="5" type="noConversion"/>
  </si>
  <si>
    <t>A18 請夜班安排停機</t>
    <phoneticPr fontId="5" type="noConversion"/>
  </si>
  <si>
    <t>JUNJUN</t>
    <phoneticPr fontId="5" type="noConversion"/>
  </si>
  <si>
    <t>BRYAN</t>
    <phoneticPr fontId="5" type="noConversion"/>
  </si>
  <si>
    <t>DENDEN</t>
    <phoneticPr fontId="5" type="noConversion"/>
  </si>
  <si>
    <t>RON</t>
    <phoneticPr fontId="5" type="noConversion"/>
  </si>
  <si>
    <t>JB</t>
    <phoneticPr fontId="5" type="noConversion"/>
  </si>
  <si>
    <t>2F3XC2</t>
  </si>
  <si>
    <t>75/96/2SDR</t>
  </si>
  <si>
    <t>2F28C2</t>
  </si>
  <si>
    <t>T</t>
  </si>
  <si>
    <t>黃黑點</t>
  </si>
  <si>
    <t>JERBY</t>
    <phoneticPr fontId="5" type="noConversion"/>
  </si>
  <si>
    <t>車道下方棧板區及釘櫃區每兩小時巡檢一次: 01:00    04:00    06:00</t>
  </si>
  <si>
    <t>各班記錄3區抽查機台油汙:A區: NA</t>
    <phoneticPr fontId="5" type="noConversion"/>
  </si>
  <si>
    <t>早班主管檢查A區鎖頭:A區機台都有鎖上</t>
    <phoneticPr fontId="5" type="noConversion"/>
  </si>
  <si>
    <t>地下室風扇已開啟第2套。(水洗幫浦第1套已開啟)</t>
  </si>
  <si>
    <t>7</t>
  </si>
  <si>
    <t>3/20起中夜班增設3F筒子油間巡邏點，有問題時請拍照</t>
  </si>
  <si>
    <t>迪卡儂作業:NA。</t>
  </si>
  <si>
    <t>傳統倉重跑狀況:4板</t>
    <phoneticPr fontId="5" type="noConversion"/>
  </si>
  <si>
    <t>A區 STS:NA</t>
  </si>
  <si>
    <t>A12、J08、T01、T02、T03  、T04R 、T05 、T06 批號規格的特代碼 SDr，請注意r為小寫字體，不可打成大寫字體。</t>
  </si>
  <si>
    <t>CAW負載率: 0%</t>
  </si>
  <si>
    <t>A，B，C區  OFF</t>
  </si>
  <si>
    <t>4.1</t>
  </si>
  <si>
    <t>DTY5  CS4 #28下層牙叉斷，自動化通知無備品，#28已鎖暫停使用。</t>
  </si>
  <si>
    <t>4.2</t>
  </si>
  <si>
    <t>5.1</t>
  </si>
  <si>
    <t>5.2</t>
  </si>
  <si>
    <t>地下室第2套水洗室門無法緊閉漏水嚴重已OFF，已通知保全檢修----保全通知待門把備品。</t>
  </si>
  <si>
    <r>
      <t>K3棧板機升降馬達故障，</t>
    </r>
    <r>
      <rPr>
        <b/>
        <sz val="12"/>
        <color rgb="FF0000CC"/>
        <rFont val="新細明體"/>
        <family val="1"/>
        <charset val="136"/>
      </rPr>
      <t>自動化檢修中，請中續CHECK。</t>
    </r>
    <phoneticPr fontId="5" type="noConversion"/>
  </si>
  <si>
    <t>S02 sec1.2 2FM5H2 40/32/2 EPFR，藍白小三角，需M紗1.0KG*144顆，POY吃空。</t>
  </si>
  <si>
    <t>S02 sec1.2 2FM5H2 40/32/2 EPFR，藍白小三角，需M紗1.0KG*144顆，POY吃空。</t>
    <phoneticPr fontId="5" type="noConversion"/>
  </si>
  <si>
    <t>S02 sec3.4 2FM5E2 50/32/2 EPFR，紅白小三角，需M紗1.5KG*56顆，POY吃空。</t>
  </si>
  <si>
    <t>S02 sec3.4 2FM5E2 50/32/2 EPFR，紅白小三角，需M紗1.5KG*56顆，POY吃空。</t>
    <phoneticPr fontId="5" type="noConversion"/>
  </si>
  <si>
    <t>CH7</t>
    <phoneticPr fontId="5" type="noConversion"/>
  </si>
  <si>
    <t>章仕民於研磨間進行NIP羅拉研磨作業，防護具配戴正確，作業正常。</t>
  </si>
  <si>
    <t>14:10-14:20</t>
    <phoneticPr fontId="5" type="noConversion"/>
  </si>
  <si>
    <t>BOY</t>
    <phoneticPr fontId="5" type="noConversion"/>
  </si>
  <si>
    <t>MHIN</t>
    <phoneticPr fontId="5" type="noConversion"/>
  </si>
  <si>
    <t>IKONG</t>
    <phoneticPr fontId="5" type="noConversion"/>
  </si>
  <si>
    <t>NA</t>
    <phoneticPr fontId="5" type="noConversion"/>
  </si>
  <si>
    <r>
      <t>地下室第2套水洗室門無法緊閉漏水嚴重已OFF，已通知保全檢修----</t>
    </r>
    <r>
      <rPr>
        <b/>
        <sz val="12"/>
        <color rgb="FF0000CC"/>
        <rFont val="新細明體"/>
        <family val="1"/>
        <charset val="136"/>
      </rPr>
      <t>保全通知待門把備品。</t>
    </r>
    <phoneticPr fontId="5" type="noConversion"/>
  </si>
  <si>
    <t>A09</t>
    <phoneticPr fontId="5" type="noConversion"/>
  </si>
  <si>
    <t>改紡</t>
  </si>
  <si>
    <t>1</t>
    <phoneticPr fontId="5" type="noConversion"/>
  </si>
  <si>
    <t>2F43U3，150/144FCT，4.0KG，白黑方塊，FP81360R(單)+FP81858(雙)</t>
  </si>
  <si>
    <t>2F43U3，150/144FCT，4.0KG，白黑方塊，FP81360R(單)+FP81858(雙)</t>
    <phoneticPr fontId="5" type="noConversion"/>
  </si>
  <si>
    <t>各班記錄3區的溫度:   10:00      A區:28.7       B區: 32.9      C區: 35.6     冷凍水 設定：0/0/0</t>
    <phoneticPr fontId="5" type="noConversion"/>
  </si>
  <si>
    <t>廢水沉降槽+汙水處理槽(值班室後面)每班檢查一次，確認有無溢出，有溢出請通知隨保檢修-14:00</t>
    <phoneticPr fontId="5" type="noConversion"/>
  </si>
  <si>
    <t>32.9</t>
    <phoneticPr fontId="5" type="noConversion"/>
  </si>
  <si>
    <t>80.1</t>
    <phoneticPr fontId="5" type="noConversion"/>
  </si>
  <si>
    <t>CS負載率   CS1:21.8%     CS2:23.1%     CS3:20.4%      CS4: 22.9%        10:00        14:00</t>
    <phoneticPr fontId="5" type="noConversion"/>
  </si>
  <si>
    <t>早班抽檢派紗員紙箱隔板回收作業，作業正常，堆疊未超過2層。     09:30</t>
    <phoneticPr fontId="5" type="noConversion"/>
  </si>
  <si>
    <t>了機</t>
    <phoneticPr fontId="5" type="noConversion"/>
  </si>
  <si>
    <t>停機</t>
    <phoneticPr fontId="5" type="noConversion"/>
  </si>
  <si>
    <r>
      <t>地下室4號風扇皮帶脫落已OFF，已通知機務協助檢修----</t>
    </r>
    <r>
      <rPr>
        <b/>
        <sz val="12"/>
        <color rgb="FF0000CC"/>
        <rFont val="新細明體"/>
        <family val="1"/>
        <charset val="136"/>
      </rPr>
      <t>檢修完成。</t>
    </r>
    <phoneticPr fontId="5" type="noConversion"/>
  </si>
  <si>
    <t>DENNIS</t>
    <phoneticPr fontId="5" type="noConversion"/>
  </si>
  <si>
    <t>VIN</t>
  </si>
  <si>
    <t>VIN</t>
    <phoneticPr fontId="5" type="noConversion"/>
  </si>
  <si>
    <t>EDISON</t>
    <phoneticPr fontId="5" type="noConversion"/>
  </si>
  <si>
    <t>2F6IX1(5.5KG)</t>
  </si>
  <si>
    <t>2F6IR2</t>
  </si>
  <si>
    <t>中</t>
  </si>
  <si>
    <t>2FA072</t>
  </si>
  <si>
    <t>倒筒前粉紅色</t>
  </si>
  <si>
    <t>碰</t>
  </si>
  <si>
    <t>倒筒前橘黑三角</t>
  </si>
  <si>
    <t>ANDY</t>
    <phoneticPr fontId="5" type="noConversion"/>
  </si>
  <si>
    <t>陳瑞貞</t>
    <phoneticPr fontId="5" type="noConversion"/>
  </si>
  <si>
    <t>劉六妹</t>
    <phoneticPr fontId="5" type="noConversion"/>
  </si>
  <si>
    <t>王派庭</t>
    <phoneticPr fontId="5" type="noConversion"/>
  </si>
  <si>
    <t>DONG</t>
    <phoneticPr fontId="5" type="noConversion"/>
  </si>
  <si>
    <t>NHEL</t>
  </si>
  <si>
    <t>NHEL</t>
    <phoneticPr fontId="5" type="noConversion"/>
  </si>
  <si>
    <t>EMMER</t>
    <phoneticPr fontId="5" type="noConversion"/>
  </si>
  <si>
    <t>陳嘉宏</t>
    <phoneticPr fontId="5" type="noConversion"/>
  </si>
  <si>
    <t>QUITO</t>
    <phoneticPr fontId="5" type="noConversion"/>
  </si>
  <si>
    <t>20:50-21:00</t>
    <phoneticPr fontId="5" type="noConversion"/>
  </si>
  <si>
    <t>CH2</t>
    <phoneticPr fontId="5" type="noConversion"/>
  </si>
  <si>
    <t>王派庭 於堆高機作業區進行移運作業，防護具配戴正確，作業正常。</t>
  </si>
  <si>
    <t>1F</t>
    <phoneticPr fontId="5" type="noConversion"/>
  </si>
  <si>
    <t>H</t>
    <phoneticPr fontId="5" type="noConversion"/>
  </si>
  <si>
    <t>已派員清除</t>
    <phoneticPr fontId="5" type="noConversion"/>
  </si>
  <si>
    <t>JONA</t>
    <phoneticPr fontId="5" type="noConversion"/>
  </si>
  <si>
    <t>魏光俊</t>
    <phoneticPr fontId="5" type="noConversion"/>
  </si>
  <si>
    <t>外勞休息室，早班有多個便當未食用處理</t>
    <phoneticPr fontId="5" type="noConversion"/>
  </si>
  <si>
    <t>CHELO</t>
    <phoneticPr fontId="5" type="noConversion"/>
  </si>
  <si>
    <t>BAI</t>
    <phoneticPr fontId="5" type="noConversion"/>
  </si>
  <si>
    <t>32.0</t>
    <phoneticPr fontId="5" type="noConversion"/>
  </si>
  <si>
    <t>82.6%</t>
    <phoneticPr fontId="5" type="noConversion"/>
  </si>
  <si>
    <r>
      <t>F02、S01、J07、J09、A07、A08、A09、A10、A11、A13、A14、A15、A16B、A17B、</t>
    </r>
    <r>
      <rPr>
        <b/>
        <sz val="12"/>
        <color rgb="FF0000CC"/>
        <rFont val="新細明體"/>
        <family val="1"/>
        <charset val="136"/>
      </rPr>
      <t>A18</t>
    </r>
    <r>
      <rPr>
        <b/>
        <sz val="12"/>
        <color theme="1"/>
        <rFont val="新細明體"/>
        <family val="1"/>
        <charset val="136"/>
      </rPr>
      <t>、A19、A20、A21、A23、A24、T05L(缺料)</t>
    </r>
    <phoneticPr fontId="5" type="noConversion"/>
  </si>
  <si>
    <t>NA</t>
    <phoneticPr fontId="5" type="noConversion"/>
  </si>
  <si>
    <t>A18 中班已FINAL並停機結批。</t>
    <phoneticPr fontId="5" type="noConversion"/>
  </si>
  <si>
    <t>中班班效率差機台(低於80%):A22、J08</t>
    <phoneticPr fontId="5" type="noConversion"/>
  </si>
  <si>
    <t>中班張力調整機台: NA</t>
    <phoneticPr fontId="5" type="noConversion"/>
  </si>
  <si>
    <t>中班抽檢派紗員紙箱隔板回收作業，作業正常，堆疊未超過2層。 22:00</t>
    <phoneticPr fontId="5" type="noConversion"/>
  </si>
  <si>
    <t>中班現場機台高低壓台數統計；高壓5.5台、低壓5台。</t>
    <phoneticPr fontId="5" type="noConversion"/>
  </si>
  <si>
    <t>廢水沉降槽+汙水處理槽(值班室後面)每班檢查一次，確認有無溢出，有溢出請通知隨保檢修-23:00</t>
    <phoneticPr fontId="5" type="noConversion"/>
  </si>
  <si>
    <t>車道下方棧板區及釘櫃區每兩小時巡檢一次: 17:00    19:00    22:00</t>
  </si>
  <si>
    <t>車道下方棧板區及釘櫃區每兩小時巡檢一次: 17:00    19:00    22:00</t>
    <phoneticPr fontId="5" type="noConversion"/>
  </si>
  <si>
    <t>各班記錄3區的溫度:   18:00      A區:27.6       B區: 31.9      C區: 31.7     冷凍水 設定：0/0/0</t>
    <phoneticPr fontId="5" type="noConversion"/>
  </si>
  <si>
    <t>中班主管檢查B區鎖頭:B區機台都有鎖上</t>
  </si>
  <si>
    <t>中班主管檢查B區鎖頭:B區機台都有鎖上</t>
    <phoneticPr fontId="5" type="noConversion"/>
  </si>
  <si>
    <t>傳統倉重跑狀況:0板</t>
  </si>
  <si>
    <t>傳統倉重跑狀況:0板</t>
    <phoneticPr fontId="5" type="noConversion"/>
  </si>
  <si>
    <r>
      <t>K3棧板機升降馬達故障，</t>
    </r>
    <r>
      <rPr>
        <b/>
        <sz val="12"/>
        <color rgb="FF0000CC"/>
        <rFont val="新細明體"/>
        <family val="1"/>
        <charset val="136"/>
      </rPr>
      <t>自動化17:00已檢修完成</t>
    </r>
    <phoneticPr fontId="5" type="noConversion"/>
  </si>
  <si>
    <t>5</t>
    <phoneticPr fontId="5" type="noConversion"/>
  </si>
  <si>
    <t>各班記錄3區抽查機台油汙:B區: A22</t>
    <phoneticPr fontId="5" type="noConversion"/>
  </si>
  <si>
    <t>CS負載率   CS1:21.9%     CS2:18.4%     CS3:7.0%      CS4: 8.7%        17:00        23:00</t>
    <phoneticPr fontId="5" type="noConversion"/>
  </si>
  <si>
    <t>夜班班效率差機台(低於80%):A22、J08</t>
    <phoneticPr fontId="5" type="noConversion"/>
  </si>
  <si>
    <t>夜班張力調整機台: NA</t>
    <phoneticPr fontId="5" type="noConversion"/>
  </si>
  <si>
    <t>20-24病假</t>
    <phoneticPr fontId="5" type="noConversion"/>
  </si>
  <si>
    <t>SAUT</t>
    <phoneticPr fontId="5" type="noConversion"/>
  </si>
  <si>
    <t>地下室風扇已開啟第2.4套。(水洗幫浦第1套已開啟)</t>
    <phoneticPr fontId="5" type="noConversion"/>
  </si>
  <si>
    <t>各班記錄3區的溫度:   7:00      A區:27.6       B區: 31.9      C區: 31.7     冷凍水 設定：0/0/0</t>
    <phoneticPr fontId="5" type="noConversion"/>
  </si>
  <si>
    <t>廢水沉降槽+汙水處理槽(值班室後面)每班檢查一次，確認有無溢出，有溢出請通知隨保檢修-1:00</t>
    <phoneticPr fontId="5" type="noConversion"/>
  </si>
  <si>
    <t>車道下方棧板區及釘櫃區每兩小時巡檢一次: 2:00    5:00    6:00</t>
    <phoneticPr fontId="5" type="noConversion"/>
  </si>
  <si>
    <t>夜班主管檢查C區鎖頭:C區機台都有鎖上</t>
    <phoneticPr fontId="5" type="noConversion"/>
  </si>
  <si>
    <r>
      <t>F02、S01、J07、J09、A07、A08、A09、A10、A11、A13、A14、A15、A16B、A17B、</t>
    </r>
    <r>
      <rPr>
        <b/>
        <sz val="12"/>
        <color rgb="FF0000CC"/>
        <rFont val="新細明體"/>
        <family val="1"/>
        <charset val="136"/>
      </rPr>
      <t>A18(清車)</t>
    </r>
    <r>
      <rPr>
        <b/>
        <sz val="12"/>
        <color theme="1"/>
        <rFont val="新細明體"/>
        <family val="1"/>
        <charset val="136"/>
      </rPr>
      <t>、A19、A20、A21、A23、A24、T05L(缺料)</t>
    </r>
    <phoneticPr fontId="5" type="noConversion"/>
  </si>
  <si>
    <t>各班記錄3區抽查機台油汙:C區: A12</t>
    <phoneticPr fontId="5" type="noConversion"/>
  </si>
  <si>
    <t>各班記錄3區抽查機台油汙:C區: A17A</t>
    <phoneticPr fontId="5" type="noConversion"/>
  </si>
  <si>
    <t>夜班抽檢派紗員紙箱隔板回收作業，作業正常，堆疊未超過2層。 2:00</t>
    <phoneticPr fontId="5" type="noConversion"/>
  </si>
  <si>
    <t>02:50-03:00</t>
    <phoneticPr fontId="5" type="noConversion"/>
  </si>
  <si>
    <t>CH4</t>
  </si>
  <si>
    <t>EMMER於1號手工線進行包裝、套袋作業，作業正常。</t>
    <phoneticPr fontId="5" type="noConversion"/>
  </si>
  <si>
    <t>1樓女廁與保溫箱交叉區擺放寶特瓶未清</t>
    <phoneticPr fontId="5" type="noConversion"/>
  </si>
  <si>
    <t>已將寶套瓶回收清除</t>
    <phoneticPr fontId="5" type="noConversion"/>
  </si>
  <si>
    <t>31.4</t>
    <phoneticPr fontId="5" type="noConversion"/>
  </si>
  <si>
    <t>87.9</t>
    <phoneticPr fontId="5" type="noConversion"/>
  </si>
  <si>
    <t>F02、S01、J07、J09、A07、A08、A09、A10、A11、A13、A14、A15、A16B、A17B、A18(清車)、A19、A20、A21、A23、A24、T05L(缺料)</t>
  </si>
  <si>
    <t>ERDON</t>
  </si>
  <si>
    <t>ERDON</t>
    <phoneticPr fontId="5" type="noConversion"/>
  </si>
  <si>
    <t>CS負載率   CS1:32.5%     CS2:30%     CS3:12.8%      CS4: 13.4%        17:00        23:00</t>
    <phoneticPr fontId="5" type="noConversion"/>
  </si>
  <si>
    <t>傳統倉重跑狀況:1板</t>
    <phoneticPr fontId="5" type="noConversion"/>
  </si>
  <si>
    <t>夜班現場機台高低壓台數統計；高壓3台、低壓4台。</t>
    <phoneticPr fontId="5" type="noConversion"/>
  </si>
  <si>
    <t>RICKY</t>
    <phoneticPr fontId="5" type="noConversion"/>
  </si>
  <si>
    <t>清車</t>
    <phoneticPr fontId="5" type="noConversion"/>
  </si>
  <si>
    <t>ALI</t>
    <phoneticPr fontId="5" type="noConversion"/>
  </si>
  <si>
    <t>MARLO</t>
    <phoneticPr fontId="5" type="noConversion"/>
  </si>
  <si>
    <t>75/72/2SDr</t>
  </si>
  <si>
    <t>FP81390R×2</t>
  </si>
  <si>
    <t>FP82659×2</t>
  </si>
  <si>
    <t>FP82781×2</t>
  </si>
  <si>
    <t>FP82180R×2</t>
  </si>
  <si>
    <t>FP82184R×2</t>
  </si>
  <si>
    <t>FP12902R×2</t>
  </si>
  <si>
    <t>FP81392R</t>
  </si>
  <si>
    <t>FP83025R×2</t>
  </si>
  <si>
    <t>31</t>
    <phoneticPr fontId="5" type="noConversion"/>
  </si>
  <si>
    <t>78.7</t>
    <phoneticPr fontId="5" type="noConversion"/>
  </si>
  <si>
    <t>JERON</t>
    <phoneticPr fontId="5" type="noConversion"/>
  </si>
  <si>
    <t>08-16假</t>
    <phoneticPr fontId="5" type="noConversion"/>
  </si>
  <si>
    <t>早班班效率差機台(低於80%):A22、J08</t>
    <phoneticPr fontId="5" type="noConversion"/>
  </si>
  <si>
    <t>早班張力調整機台: NA</t>
    <phoneticPr fontId="5" type="noConversion"/>
  </si>
  <si>
    <t>早班抽檢派紗員紙箱隔板回收作業，作業正常，堆疊未超過2層。 11:00</t>
    <phoneticPr fontId="5" type="noConversion"/>
  </si>
  <si>
    <t>早班現場機台高低壓台數統計；高壓3台、低壓4台。</t>
    <phoneticPr fontId="5" type="noConversion"/>
  </si>
  <si>
    <t>9.1</t>
    <phoneticPr fontId="5" type="noConversion"/>
  </si>
  <si>
    <t>車道下方棧板區及釘櫃區每兩小時巡檢一次: 10:00   13:00    14:00</t>
    <phoneticPr fontId="5" type="noConversion"/>
  </si>
  <si>
    <t>各班記錄3區的溫度:   11:00      A區:30.6       B區: 31.6      C區: 33.6     冷凍水 設定：0/0/0</t>
    <phoneticPr fontId="5" type="noConversion"/>
  </si>
  <si>
    <t>CS負載率   CS1:11.5%     CS12.7%     CS3:2.2%      CS4: 0%        09:00        23:00</t>
    <phoneticPr fontId="5" type="noConversion"/>
  </si>
  <si>
    <t>A18 (7/2-7/3)</t>
  </si>
  <si>
    <t>A18 (7/2-7/3)</t>
    <phoneticPr fontId="5" type="noConversion"/>
  </si>
  <si>
    <t>洪春福</t>
    <phoneticPr fontId="5" type="noConversion"/>
  </si>
  <si>
    <t>趙聖潔</t>
  </si>
  <si>
    <t>A09    2F43U3，150/144FCT，4.0KG，白黑方塊，FP81360R(單)+FP81858(雙)----已上紗備管OK，待製程通知</t>
  </si>
  <si>
    <t>A09    2F43U3，150/144FCT，4.0KG，白黑方塊，FP81360R(單)+FP81858(雙)----已上紗備管OK，待製程通知</t>
    <phoneticPr fontId="5" type="noConversion"/>
  </si>
  <si>
    <t>09:30-10:00</t>
    <phoneticPr fontId="5" type="noConversion"/>
  </si>
  <si>
    <t xml:space="preserve">A18 </t>
    <phoneticPr fontId="5" type="noConversion"/>
  </si>
  <si>
    <t>JP</t>
  </si>
  <si>
    <t>JP</t>
    <phoneticPr fontId="5" type="noConversion"/>
  </si>
  <si>
    <t>WILSON</t>
    <phoneticPr fontId="5" type="noConversion"/>
  </si>
  <si>
    <t>ALVIN</t>
    <phoneticPr fontId="5" type="noConversion"/>
  </si>
  <si>
    <t>J08,J09間消防箱前有水桶</t>
    <phoneticPr fontId="5" type="noConversion"/>
  </si>
  <si>
    <t>已移</t>
    <phoneticPr fontId="5" type="noConversion"/>
  </si>
  <si>
    <t>MHIN於1號手工線進行包裝、套袋作業，作業正常。</t>
    <phoneticPr fontId="5" type="noConversion"/>
  </si>
  <si>
    <t>CH3</t>
    <phoneticPr fontId="5" type="noConversion"/>
  </si>
  <si>
    <t>16:20-16:30</t>
    <phoneticPr fontId="5" type="noConversion"/>
  </si>
  <si>
    <t>32.1</t>
    <phoneticPr fontId="5" type="noConversion"/>
  </si>
  <si>
    <t>76.4%</t>
    <phoneticPr fontId="5" type="noConversion"/>
  </si>
  <si>
    <t>32/16</t>
    <phoneticPr fontId="5" type="noConversion"/>
  </si>
  <si>
    <t>30/16</t>
    <phoneticPr fontId="5" type="noConversion"/>
  </si>
  <si>
    <t>JERON</t>
    <phoneticPr fontId="5" type="noConversion"/>
  </si>
  <si>
    <t>16-20未到</t>
    <phoneticPr fontId="5" type="noConversion"/>
  </si>
  <si>
    <t>ANTHONY</t>
    <phoneticPr fontId="5" type="noConversion"/>
  </si>
  <si>
    <t>16-20未加班</t>
    <phoneticPr fontId="5" type="noConversion"/>
  </si>
  <si>
    <t>未帶卡</t>
    <phoneticPr fontId="5" type="noConversion"/>
  </si>
  <si>
    <t>4</t>
    <phoneticPr fontId="5" type="noConversion"/>
  </si>
  <si>
    <t>CS負載率   CS1:3.8%     CS2:7.9%     CS3:6.1%      CS4: 5.8%        17:00        23:00</t>
    <phoneticPr fontId="5" type="noConversion"/>
  </si>
  <si>
    <t>廢水沉降槽+汙水處理槽(值班室後面)每班檢查一次，確認有無溢出，有溢出請通知隨保檢修-22:00</t>
    <phoneticPr fontId="5" type="noConversion"/>
  </si>
  <si>
    <t>各班記錄3區的溫度:   18:00      A區:27.7       B區: 32.0      C區: 31.7     冷凍水 設定：0/0/0</t>
    <phoneticPr fontId="5" type="noConversion"/>
  </si>
  <si>
    <t>各班記錄3區抽查機台油汙:B區: T05</t>
    <phoneticPr fontId="5" type="noConversion"/>
  </si>
  <si>
    <r>
      <t>F02、S01、J07、J09、A07、A08、A09、A10、A11、A13、A14、A15、A16B、A17B、</t>
    </r>
    <r>
      <rPr>
        <b/>
        <sz val="12"/>
        <color rgb="FF0000CC"/>
        <rFont val="新細明體"/>
        <family val="1"/>
        <charset val="136"/>
      </rPr>
      <t>A18(清車)</t>
    </r>
    <r>
      <rPr>
        <b/>
        <sz val="12"/>
        <color theme="1"/>
        <rFont val="新細明體"/>
        <family val="1"/>
        <charset val="136"/>
      </rPr>
      <t>、A19、A20、A21、A23、A24、</t>
    </r>
    <r>
      <rPr>
        <b/>
        <sz val="12"/>
        <color rgb="FF0000CC"/>
        <rFont val="新細明體"/>
        <family val="1"/>
        <charset val="136"/>
      </rPr>
      <t>T05L(缺料)</t>
    </r>
    <phoneticPr fontId="5" type="noConversion"/>
  </si>
  <si>
    <t>A18(7/2-7/3)</t>
  </si>
  <si>
    <t>A18(7/2-7/3)</t>
    <phoneticPr fontId="5" type="noConversion"/>
  </si>
  <si>
    <t>A18 (7/2-7/3)</t>
    <phoneticPr fontId="5" type="noConversion"/>
  </si>
  <si>
    <r>
      <t>F01:sec1-3 2F3XC2-R；</t>
    </r>
    <r>
      <rPr>
        <b/>
        <sz val="12"/>
        <color rgb="FFFF0000"/>
        <rFont val="新細明體"/>
        <family val="1"/>
        <charset val="136"/>
      </rPr>
      <t>sec4-10 2F28C2-T(改2F3XC2-R中，請續作業)。</t>
    </r>
    <phoneticPr fontId="5" type="noConversion"/>
  </si>
  <si>
    <t>中班班效率差機台(低於80%):A17A、A22、J08</t>
    <phoneticPr fontId="5" type="noConversion"/>
  </si>
  <si>
    <t>中班張力調整機台: NA</t>
    <phoneticPr fontId="5" type="noConversion"/>
  </si>
  <si>
    <t>中班抽檢派紗員紙箱隔板回收作業，作業正常，堆疊未超過2層。 18:30</t>
    <phoneticPr fontId="5" type="noConversion"/>
  </si>
  <si>
    <t>中班現場機台高低壓台數統計；高壓5台、低壓5台。</t>
    <phoneticPr fontId="5" type="noConversion"/>
  </si>
  <si>
    <t>明改紡</t>
  </si>
  <si>
    <t>9</t>
    <phoneticPr fontId="5" type="noConversion"/>
  </si>
  <si>
    <t>5.1</t>
    <phoneticPr fontId="5" type="noConversion"/>
  </si>
  <si>
    <t>5.2</t>
    <phoneticPr fontId="5" type="noConversion"/>
  </si>
  <si>
    <t>消防警報CP1-3 於22:20響起，經去現常check無異常，疑似線路異常(無法復歸)，待明早通知廠商檢修。</t>
    <phoneticPr fontId="5" type="noConversion"/>
  </si>
  <si>
    <t>6/30AX倒筒完成</t>
    <phoneticPr fontId="5" type="noConversion"/>
  </si>
  <si>
    <t>早</t>
    <phoneticPr fontId="5" type="noConversion"/>
  </si>
  <si>
    <t>待檢修</t>
  </si>
  <si>
    <t>10</t>
  </si>
  <si>
    <t>10</t>
    <phoneticPr fontId="5" type="noConversion"/>
  </si>
  <si>
    <t>A09 sec9 H1顯示M，請早通知儀電檢修</t>
  </si>
  <si>
    <t>A09 sec9 H1顯示M，請早通知儀電檢修</t>
    <phoneticPr fontId="5" type="noConversion"/>
  </si>
  <si>
    <t>夜班班效率差機台(低於80%):A17A、A22、J08</t>
  </si>
  <si>
    <t>夜班班效率差機台(低於80%):A17A、A22、J08</t>
    <phoneticPr fontId="5" type="noConversion"/>
  </si>
  <si>
    <t>夜班張力調整機台: NA</t>
    <phoneticPr fontId="5" type="noConversion"/>
  </si>
  <si>
    <t>夜班抽檢派紗員紙箱隔板回收作業，作業正常，堆疊未超過2層。 02:30</t>
  </si>
  <si>
    <t>夜班抽檢派紗員紙箱隔板回收作業，作業正常，堆疊未超過2層。 02:30</t>
    <phoneticPr fontId="5" type="noConversion"/>
  </si>
  <si>
    <t>夜班現場機台高低壓台數統計；高壓5台、低壓5台。</t>
  </si>
  <si>
    <t>夜班現場機台高低壓台數統計；高壓5台、低壓5台。</t>
    <phoneticPr fontId="5" type="noConversion"/>
  </si>
  <si>
    <t>各班記錄3區的溫度:  02:00      A區: 29.5     B區: 30.5      C區: 30.3     冷凍水 設定：0/0/0</t>
    <phoneticPr fontId="5" type="noConversion"/>
  </si>
  <si>
    <t>受信總機CP1-3 於22:20響起，經去現常check無異常，顯示斷線，待明早通知廠商檢修。</t>
  </si>
  <si>
    <t>受信總機CP1-3 於22:20響起，經去現常check無異常，顯示斷線，待明早通知廠商檢修。</t>
    <phoneticPr fontId="5" type="noConversion"/>
  </si>
  <si>
    <t>6</t>
    <phoneticPr fontId="5" type="noConversion"/>
  </si>
  <si>
    <t>DTY5  天橋段 #5 12 PEG 無電源請早通知自動化檢修</t>
  </si>
  <si>
    <t>DTY5  天橋段 #5 12 PEG 無電源請早通知自動化檢修</t>
    <phoneticPr fontId="5" type="noConversion"/>
  </si>
  <si>
    <t>S2 sec5停錠,H1未關</t>
    <phoneticPr fontId="5" type="noConversion"/>
  </si>
  <si>
    <t>G</t>
    <phoneticPr fontId="5" type="noConversion"/>
  </si>
  <si>
    <t>已OFF</t>
    <phoneticPr fontId="5" type="noConversion"/>
  </si>
  <si>
    <t>周明宗</t>
    <phoneticPr fontId="5" type="noConversion"/>
  </si>
  <si>
    <t>02:20-02:30</t>
    <phoneticPr fontId="5" type="noConversion"/>
  </si>
  <si>
    <t>ANG於1號手工線進行包裝、套袋作業，作業正常。</t>
    <phoneticPr fontId="5" type="noConversion"/>
  </si>
  <si>
    <t>夜班</t>
    <phoneticPr fontId="5" type="noConversion"/>
  </si>
  <si>
    <t>T02 已落</t>
    <phoneticPr fontId="5" type="noConversion"/>
  </si>
  <si>
    <r>
      <t xml:space="preserve">13:15    </t>
    </r>
    <r>
      <rPr>
        <b/>
        <sz val="18"/>
        <color rgb="FF0000CC"/>
        <rFont val="新細明體"/>
        <family val="1"/>
        <charset val="136"/>
      </rPr>
      <t>ABE+JAY</t>
    </r>
    <phoneticPr fontId="5" type="noConversion"/>
  </si>
  <si>
    <r>
      <t xml:space="preserve">10:15    </t>
    </r>
    <r>
      <rPr>
        <b/>
        <sz val="18"/>
        <color rgb="FF0000CC"/>
        <rFont val="新細明體"/>
        <family val="1"/>
        <charset val="136"/>
      </rPr>
      <t>MARLO</t>
    </r>
    <phoneticPr fontId="5" type="noConversion"/>
  </si>
  <si>
    <r>
      <t xml:space="preserve">12:35    </t>
    </r>
    <r>
      <rPr>
        <b/>
        <sz val="18"/>
        <color rgb="FF0000CC"/>
        <rFont val="新細明體"/>
        <family val="1"/>
        <charset val="136"/>
      </rPr>
      <t>MARLO</t>
    </r>
    <phoneticPr fontId="5" type="noConversion"/>
  </si>
  <si>
    <r>
      <t xml:space="preserve">12:15   </t>
    </r>
    <r>
      <rPr>
        <b/>
        <sz val="18"/>
        <color rgb="FF0000CC"/>
        <rFont val="新細明體"/>
        <family val="1"/>
        <charset val="136"/>
      </rPr>
      <t xml:space="preserve"> MARLO</t>
    </r>
    <phoneticPr fontId="5" type="noConversion"/>
  </si>
  <si>
    <r>
      <t xml:space="preserve">10:15    </t>
    </r>
    <r>
      <rPr>
        <b/>
        <sz val="18"/>
        <color rgb="FF0000CC"/>
        <rFont val="新細明體"/>
        <family val="1"/>
        <charset val="136"/>
      </rPr>
      <t>JHO</t>
    </r>
    <phoneticPr fontId="5" type="noConversion"/>
  </si>
  <si>
    <r>
      <t xml:space="preserve">JHO  </t>
    </r>
    <r>
      <rPr>
        <b/>
        <sz val="18"/>
        <rFont val="新細明體"/>
        <family val="1"/>
        <charset val="136"/>
      </rPr>
      <t xml:space="preserve">   12:20</t>
    </r>
    <r>
      <rPr>
        <b/>
        <sz val="18"/>
        <color rgb="FF0000CC"/>
        <rFont val="新細明體"/>
        <family val="1"/>
        <charset val="136"/>
      </rPr>
      <t xml:space="preserve">   JHO</t>
    </r>
    <phoneticPr fontId="5" type="noConversion"/>
  </si>
  <si>
    <r>
      <rPr>
        <b/>
        <sz val="18"/>
        <color rgb="FF0000CC"/>
        <rFont val="新細明體"/>
        <family val="1"/>
        <charset val="136"/>
      </rPr>
      <t xml:space="preserve"> JHO</t>
    </r>
    <r>
      <rPr>
        <b/>
        <sz val="18"/>
        <rFont val="新細明體"/>
        <family val="1"/>
        <charset val="136"/>
      </rPr>
      <t xml:space="preserve">    15:15 </t>
    </r>
    <r>
      <rPr>
        <b/>
        <sz val="18"/>
        <color rgb="FF0000CC"/>
        <rFont val="新細明體"/>
        <family val="1"/>
        <charset val="136"/>
      </rPr>
      <t xml:space="preserve">  JHO</t>
    </r>
    <phoneticPr fontId="5" type="noConversion"/>
  </si>
  <si>
    <r>
      <rPr>
        <b/>
        <sz val="18"/>
        <color rgb="FF0000CC"/>
        <rFont val="新細明體"/>
        <family val="1"/>
        <charset val="136"/>
      </rPr>
      <t xml:space="preserve">ABE+JAY  </t>
    </r>
    <r>
      <rPr>
        <b/>
        <sz val="18"/>
        <rFont val="新細明體"/>
        <family val="1"/>
        <charset val="136"/>
      </rPr>
      <t>14:45</t>
    </r>
    <r>
      <rPr>
        <b/>
        <sz val="18"/>
        <color rgb="FF0000CC"/>
        <rFont val="新細明體"/>
        <family val="1"/>
        <charset val="136"/>
      </rPr>
      <t xml:space="preserve">    ABE+JAY</t>
    </r>
    <phoneticPr fontId="5" type="noConversion"/>
  </si>
  <si>
    <r>
      <rPr>
        <b/>
        <sz val="18"/>
        <color rgb="FF0000CC"/>
        <rFont val="新細明體"/>
        <family val="1"/>
        <charset val="136"/>
      </rPr>
      <t>ABE+JAY</t>
    </r>
    <r>
      <rPr>
        <b/>
        <sz val="18"/>
        <rFont val="新細明體"/>
        <family val="1"/>
        <charset val="136"/>
      </rPr>
      <t xml:space="preserve">  13:40 </t>
    </r>
    <r>
      <rPr>
        <b/>
        <sz val="18"/>
        <color rgb="FF0000CC"/>
        <rFont val="新細明體"/>
        <family val="1"/>
        <charset val="136"/>
      </rPr>
      <t xml:space="preserve">   ABE+JAY</t>
    </r>
    <phoneticPr fontId="5" type="noConversion"/>
  </si>
  <si>
    <r>
      <rPr>
        <b/>
        <sz val="18"/>
        <color rgb="FF0000CC"/>
        <rFont val="新細明體"/>
        <family val="1"/>
        <charset val="136"/>
      </rPr>
      <t>ABE+JAY</t>
    </r>
    <r>
      <rPr>
        <b/>
        <sz val="18"/>
        <rFont val="新細明體"/>
        <family val="1"/>
        <charset val="136"/>
      </rPr>
      <t xml:space="preserve">  12:55  </t>
    </r>
    <r>
      <rPr>
        <b/>
        <sz val="18"/>
        <color rgb="FF0000CC"/>
        <rFont val="新細明體"/>
        <family val="1"/>
        <charset val="136"/>
      </rPr>
      <t xml:space="preserve">  ABE+JAY</t>
    </r>
    <phoneticPr fontId="5" type="noConversion"/>
  </si>
  <si>
    <r>
      <rPr>
        <b/>
        <sz val="14"/>
        <color rgb="FF0000CC"/>
        <rFont val="新細明體"/>
        <family val="1"/>
        <charset val="136"/>
      </rPr>
      <t>MARLO</t>
    </r>
    <r>
      <rPr>
        <b/>
        <sz val="14"/>
        <rFont val="新細明體"/>
        <family val="1"/>
        <charset val="136"/>
      </rPr>
      <t xml:space="preserve"> 15:10</t>
    </r>
    <r>
      <rPr>
        <b/>
        <sz val="14"/>
        <color rgb="FF0000CC"/>
        <rFont val="新細明體"/>
        <family val="1"/>
        <charset val="136"/>
      </rPr>
      <t xml:space="preserve">  MARLO</t>
    </r>
    <r>
      <rPr>
        <b/>
        <sz val="14"/>
        <rFont val="新細明體"/>
        <family val="1"/>
        <charset val="136"/>
      </rPr>
      <t xml:space="preserve">   </t>
    </r>
    <r>
      <rPr>
        <b/>
        <sz val="14"/>
        <color rgb="FFFF0000"/>
        <rFont val="新細明體"/>
        <family val="1"/>
        <charset val="136"/>
      </rPr>
      <t>07:56</t>
    </r>
    <r>
      <rPr>
        <b/>
        <sz val="14"/>
        <rFont val="新細明體"/>
        <family val="1"/>
        <charset val="136"/>
      </rPr>
      <t xml:space="preserve">  </t>
    </r>
    <r>
      <rPr>
        <b/>
        <sz val="14"/>
        <color rgb="FF0000CC"/>
        <rFont val="新細明體"/>
        <family val="1"/>
        <charset val="136"/>
      </rPr>
      <t>MARLO</t>
    </r>
    <phoneticPr fontId="5" type="noConversion"/>
  </si>
  <si>
    <t>30.5</t>
    <phoneticPr fontId="5" type="noConversion"/>
  </si>
  <si>
    <t>72.4%</t>
    <phoneticPr fontId="5" type="noConversion"/>
  </si>
  <si>
    <r>
      <t>S02 sec3.4 2FM5E2 50/32/2 EPFR，紅白小三角，需M紗1.5KG*56顆，POY吃空。</t>
    </r>
    <r>
      <rPr>
        <b/>
        <sz val="12"/>
        <color rgb="FF0000CC"/>
        <rFont val="新細明體"/>
        <family val="1"/>
        <charset val="136"/>
      </rPr>
      <t>夜班POY了空停機DTY請早編染包裝結批</t>
    </r>
    <phoneticPr fontId="5" type="noConversion"/>
  </si>
  <si>
    <t>廢水沉降槽+汙水處理槽(值班室後面)每班檢查一次，確認有無溢出，有溢出請通知隨保檢修-04:00</t>
    <phoneticPr fontId="5" type="noConversion"/>
  </si>
  <si>
    <t>車道下方棧板區及釘櫃區每兩小時巡檢一次: 02:00    05:00    06:00</t>
    <phoneticPr fontId="5" type="noConversion"/>
  </si>
  <si>
    <t>F01</t>
    <phoneticPr fontId="5" type="noConversion"/>
  </si>
  <si>
    <t>2F28C2</t>
    <phoneticPr fontId="5" type="noConversion"/>
  </si>
  <si>
    <t>T</t>
    <phoneticPr fontId="5" type="noConversion"/>
  </si>
  <si>
    <t>100/72PFR</t>
    <phoneticPr fontId="5" type="noConversion"/>
  </si>
  <si>
    <t>黃底黑點</t>
    <phoneticPr fontId="5" type="noConversion"/>
  </si>
  <si>
    <t>倒筒前藍色</t>
    <phoneticPr fontId="5" type="noConversion"/>
  </si>
  <si>
    <t>CS負載率   CS1: 7.6%     CS2: 7.9%     CS3: 6.1%      CS4: 5.8%        02:30       05:30</t>
    <phoneticPr fontId="5" type="noConversion"/>
  </si>
  <si>
    <t>F01:sec1-10  2F3XC2-R。</t>
    <phoneticPr fontId="5" type="noConversion"/>
  </si>
  <si>
    <t>F01:sec1-10  2F3XC2-R。</t>
  </si>
  <si>
    <r>
      <t>S02 sec3.4 2FM5E2 50/32/2 EPFR，紅白小三角，需M紗1.5KG*56顆</t>
    </r>
    <r>
      <rPr>
        <b/>
        <sz val="18"/>
        <color rgb="FFFF0000"/>
        <rFont val="新細明體"/>
        <family val="1"/>
        <charset val="136"/>
      </rPr>
      <t>。夜班POY了空停機DTY請早編染包裝結批</t>
    </r>
    <phoneticPr fontId="5" type="noConversion"/>
  </si>
  <si>
    <t>A09</t>
    <phoneticPr fontId="5" type="noConversion"/>
  </si>
  <si>
    <t>F02、S01、J07、J09、A07、A08、A10、A11、A13、A14、A15、A16B、A17B、A18(清車)、A19、A20、A21、A23、A24、T05L(缺料)</t>
    <phoneticPr fontId="5" type="noConversion"/>
  </si>
  <si>
    <r>
      <t>F02、S01、J07、J09、A07、A08、A10、A11、A13、A14、A15、A16B、A17B、</t>
    </r>
    <r>
      <rPr>
        <b/>
        <sz val="12"/>
        <color rgb="FF0000CC"/>
        <rFont val="新細明體"/>
        <family val="1"/>
        <charset val="136"/>
      </rPr>
      <t>A18(清車)</t>
    </r>
    <r>
      <rPr>
        <b/>
        <sz val="12"/>
        <color theme="1"/>
        <rFont val="新細明體"/>
        <family val="1"/>
        <charset val="136"/>
      </rPr>
      <t>、A19、A20、A21、A23、A24、</t>
    </r>
    <r>
      <rPr>
        <b/>
        <sz val="12"/>
        <color rgb="FF0000CC"/>
        <rFont val="新細明體"/>
        <family val="1"/>
        <charset val="136"/>
      </rPr>
      <t>T05L(缺料)</t>
    </r>
    <phoneticPr fontId="5" type="noConversion"/>
  </si>
  <si>
    <r>
      <t>A09 改紡2F43U3，150/144FCT，4.0KG，白黑方塊，FP81360R(單)+FP81858(雙)--</t>
    </r>
    <r>
      <rPr>
        <b/>
        <sz val="18"/>
        <color rgb="FF0000CC"/>
        <rFont val="新細明體"/>
        <family val="1"/>
        <charset val="136"/>
      </rPr>
      <t>--已上紗備管OK，待製程通知</t>
    </r>
    <phoneticPr fontId="5"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</si>
</sst>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8">
    <numFmt numFmtId="176" formatCode="0.0_ ;[Red]\-0.0\ "/>
    <numFmt numFmtId="177" formatCode="[$-404]gge&quot;年&quot;m&quot;月&quot;d&quot;日&quot;;@"/>
    <numFmt numFmtId="178" formatCode="&quot;FP&quot;@"/>
    <numFmt numFmtId="179" formatCode="\ @\ &quot;℃&quot;"/>
    <numFmt numFmtId="180" formatCode="m&quot;月&quot;d&quot;日&quot;;@"/>
    <numFmt numFmtId="181" formatCode="&quot;5F&quot;@"/>
    <numFmt numFmtId="182" formatCode="[$-404]e&quot;年&quot;m&quot;月&quot;d&quot;日&quot;;@"/>
    <numFmt numFmtId="183" formatCode="m&quot;月&quot;d&quot;日&quot;"/>
    <numFmt numFmtId="184" formatCode="0.00_ "/>
    <numFmt numFmtId="185" formatCode="&quot;×&quot;@"/>
    <numFmt numFmtId="186" formatCode="h:mm;@"/>
    <numFmt numFmtId="187" formatCode="0.00_);[Red]\(0.00\)"/>
    <numFmt numFmtId="188" formatCode="0.0_ "/>
    <numFmt numFmtId="189" formatCode="0_);[Red]\(0\)"/>
    <numFmt numFmtId="190" formatCode="0_ "/>
    <numFmt numFmtId="191" formatCode="m/d"/>
    <numFmt numFmtId="192" formatCode="[$-404]gge&quot;年&quot;m&quot;月&quot;;@"/>
    <numFmt numFmtId="193" formatCode="0.0%"/>
  </numFmts>
  <fonts count="136">
    <font>
      <sz val="12"/>
      <name val="新細明體"/>
      <family val="1"/>
      <charset val="136"/>
    </font>
    <font>
      <sz val="12"/>
      <color theme="1"/>
      <name val="新細明體"/>
      <family val="2"/>
      <charset val="136"/>
      <scheme val="minor"/>
    </font>
    <font>
      <sz val="12"/>
      <color theme="1"/>
      <name val="新細明體"/>
      <family val="2"/>
      <charset val="136"/>
      <scheme val="minor"/>
    </font>
    <font>
      <sz val="12"/>
      <color theme="1"/>
      <name val="新細明體"/>
      <family val="2"/>
      <charset val="136"/>
      <scheme val="minor"/>
    </font>
    <font>
      <sz val="12"/>
      <name val="新細明體"/>
      <family val="1"/>
      <charset val="136"/>
    </font>
    <font>
      <sz val="9"/>
      <name val="新細明體"/>
      <family val="1"/>
      <charset val="136"/>
    </font>
    <font>
      <sz val="12"/>
      <color theme="1"/>
      <name val="新細明體"/>
      <family val="1"/>
      <charset val="136"/>
    </font>
    <font>
      <sz val="12"/>
      <color theme="1"/>
      <name val="新細明體"/>
      <family val="1"/>
      <charset val="136"/>
      <scheme val="minor"/>
    </font>
    <font>
      <sz val="11"/>
      <color theme="1"/>
      <name val="新細明體"/>
      <family val="1"/>
      <charset val="136"/>
      <scheme val="minor"/>
    </font>
    <font>
      <sz val="16"/>
      <name val="微軟正黑體"/>
      <family val="2"/>
      <charset val="136"/>
    </font>
    <font>
      <sz val="16"/>
      <color indexed="9"/>
      <name val="微軟正黑體"/>
      <family val="2"/>
      <charset val="136"/>
    </font>
    <font>
      <sz val="12"/>
      <name val="微軟正黑體"/>
      <family val="2"/>
      <charset val="136"/>
    </font>
    <font>
      <b/>
      <sz val="18"/>
      <name val="Arial"/>
      <family val="2"/>
    </font>
    <font>
      <b/>
      <sz val="18"/>
      <color indexed="56"/>
      <name val="Arial"/>
      <family val="2"/>
    </font>
    <font>
      <b/>
      <sz val="18"/>
      <color indexed="56"/>
      <name val="標楷體"/>
      <family val="4"/>
      <charset val="136"/>
    </font>
    <font>
      <b/>
      <sz val="18"/>
      <color indexed="20"/>
      <name val="Arial"/>
      <family val="2"/>
    </font>
    <font>
      <b/>
      <sz val="18"/>
      <color indexed="20"/>
      <name val="標楷體"/>
      <family val="4"/>
      <charset val="136"/>
    </font>
    <font>
      <b/>
      <sz val="18"/>
      <name val="標楷體"/>
      <family val="4"/>
      <charset val="136"/>
    </font>
    <font>
      <b/>
      <sz val="12"/>
      <name val="微軟正黑體"/>
      <family val="2"/>
      <charset val="136"/>
    </font>
    <font>
      <b/>
      <sz val="12"/>
      <name val="Arial"/>
      <family val="2"/>
    </font>
    <font>
      <b/>
      <sz val="12"/>
      <name val="新細明體"/>
      <family val="1"/>
      <charset val="136"/>
    </font>
    <font>
      <b/>
      <sz val="12"/>
      <color indexed="18"/>
      <name val="微軟正黑體"/>
      <family val="2"/>
      <charset val="136"/>
    </font>
    <font>
      <b/>
      <sz val="12"/>
      <color theme="1"/>
      <name val="新細明體"/>
      <family val="1"/>
      <charset val="136"/>
    </font>
    <font>
      <sz val="12"/>
      <color indexed="10"/>
      <name val="微軟正黑體"/>
      <family val="2"/>
      <charset val="136"/>
    </font>
    <font>
      <b/>
      <sz val="12"/>
      <color rgb="FFFF0000"/>
      <name val="新細明體"/>
      <family val="1"/>
      <charset val="136"/>
    </font>
    <font>
      <b/>
      <sz val="12"/>
      <color rgb="FF0000FF"/>
      <name val="新細明體"/>
      <family val="1"/>
      <charset val="136"/>
    </font>
    <font>
      <b/>
      <sz val="12"/>
      <color indexed="10"/>
      <name val="新細明體"/>
      <family val="1"/>
      <charset val="136"/>
    </font>
    <font>
      <b/>
      <sz val="12"/>
      <color rgb="FF0000CC"/>
      <name val="新細明體"/>
      <family val="1"/>
      <charset val="136"/>
    </font>
    <font>
      <b/>
      <sz val="12"/>
      <color indexed="12"/>
      <name val="微軟正黑體"/>
      <family val="2"/>
      <charset val="136"/>
    </font>
    <font>
      <b/>
      <sz val="12"/>
      <color indexed="12"/>
      <name val="Arial"/>
      <family val="2"/>
    </font>
    <font>
      <b/>
      <sz val="12"/>
      <color indexed="12"/>
      <name val="新細明體"/>
      <family val="1"/>
      <charset val="136"/>
    </font>
    <font>
      <b/>
      <sz val="12"/>
      <color indexed="36"/>
      <name val="微軟正黑體"/>
      <family val="2"/>
      <charset val="136"/>
    </font>
    <font>
      <b/>
      <sz val="12"/>
      <color indexed="8"/>
      <name val="新細明體"/>
      <family val="1"/>
      <charset val="136"/>
    </font>
    <font>
      <b/>
      <sz val="12"/>
      <name val="標楷體"/>
      <family val="4"/>
      <charset val="136"/>
    </font>
    <font>
      <b/>
      <sz val="16"/>
      <color indexed="9"/>
      <name val="標楷體"/>
      <family val="4"/>
      <charset val="136"/>
    </font>
    <font>
      <b/>
      <sz val="16"/>
      <name val="標楷體"/>
      <family val="4"/>
      <charset val="136"/>
    </font>
    <font>
      <sz val="14"/>
      <name val="標楷體"/>
      <family val="4"/>
      <charset val="136"/>
    </font>
    <font>
      <sz val="12"/>
      <name val="標楷體"/>
      <family val="4"/>
      <charset val="136"/>
    </font>
    <font>
      <b/>
      <sz val="20"/>
      <name val="新細明體"/>
      <family val="1"/>
      <charset val="136"/>
    </font>
    <font>
      <sz val="20"/>
      <name val="新細明體"/>
      <family val="1"/>
      <charset val="136"/>
    </font>
    <font>
      <b/>
      <sz val="20"/>
      <name val="微軟正黑體"/>
      <family val="2"/>
      <charset val="136"/>
    </font>
    <font>
      <b/>
      <sz val="18"/>
      <name val="新細明體"/>
      <family val="1"/>
      <charset val="136"/>
    </font>
    <font>
      <sz val="18"/>
      <name val="新細明體"/>
      <family val="1"/>
      <charset val="136"/>
    </font>
    <font>
      <b/>
      <sz val="18"/>
      <name val="微軟正黑體"/>
      <family val="2"/>
      <charset val="136"/>
    </font>
    <font>
      <b/>
      <sz val="18"/>
      <color rgb="FF0000FF"/>
      <name val="微軟正黑體"/>
      <family val="2"/>
      <charset val="136"/>
    </font>
    <font>
      <b/>
      <sz val="24"/>
      <name val="標楷體"/>
      <family val="4"/>
      <charset val="136"/>
    </font>
    <font>
      <b/>
      <sz val="24"/>
      <name val="微軟正黑體"/>
      <family val="2"/>
      <charset val="136"/>
    </font>
    <font>
      <sz val="24"/>
      <name val="新細明體"/>
      <family val="1"/>
      <charset val="136"/>
    </font>
    <font>
      <sz val="12"/>
      <name val="Arial Narrow"/>
      <family val="2"/>
    </font>
    <font>
      <sz val="10"/>
      <name val="標楷體"/>
      <family val="4"/>
      <charset val="136"/>
    </font>
    <font>
      <sz val="9"/>
      <name val="細明體"/>
      <family val="3"/>
      <charset val="136"/>
    </font>
    <font>
      <sz val="12"/>
      <name val="細明體"/>
      <family val="3"/>
      <charset val="136"/>
    </font>
    <font>
      <b/>
      <sz val="16"/>
      <name val="新細明體"/>
      <family val="1"/>
      <charset val="136"/>
    </font>
    <font>
      <sz val="16"/>
      <name val="新細明體"/>
      <family val="1"/>
      <charset val="136"/>
    </font>
    <font>
      <sz val="12"/>
      <color rgb="FF002060"/>
      <name val="微軟正黑體"/>
      <family val="2"/>
      <charset val="136"/>
    </font>
    <font>
      <sz val="22"/>
      <color rgb="FF000000"/>
      <name val="微軟正黑體"/>
      <family val="2"/>
      <charset val="136"/>
    </font>
    <font>
      <b/>
      <sz val="12"/>
      <color theme="1"/>
      <name val="微軟正黑體"/>
      <family val="2"/>
      <charset val="136"/>
    </font>
    <font>
      <b/>
      <sz val="12"/>
      <color rgb="FF000000"/>
      <name val="微軟正黑體"/>
      <family val="2"/>
      <charset val="136"/>
    </font>
    <font>
      <sz val="14"/>
      <color theme="1"/>
      <name val="微軟正黑體"/>
      <family val="2"/>
      <charset val="136"/>
    </font>
    <font>
      <sz val="11"/>
      <name val="新細明體"/>
      <family val="1"/>
      <charset val="136"/>
    </font>
    <font>
      <sz val="12"/>
      <color theme="1"/>
      <name val="微軟正黑體"/>
      <family val="2"/>
      <charset val="136"/>
    </font>
    <font>
      <sz val="12"/>
      <color indexed="8"/>
      <name val="微軟正黑體"/>
      <family val="2"/>
      <charset val="136"/>
    </font>
    <font>
      <sz val="14"/>
      <color indexed="8"/>
      <name val="微軟正黑體"/>
      <family val="2"/>
      <charset val="136"/>
    </font>
    <font>
      <b/>
      <sz val="14"/>
      <color indexed="8"/>
      <name val="微軟正黑體"/>
      <family val="2"/>
      <charset val="136"/>
    </font>
    <font>
      <b/>
      <sz val="12"/>
      <color indexed="17"/>
      <name val="微軟正黑體"/>
      <family val="2"/>
      <charset val="136"/>
    </font>
    <font>
      <b/>
      <sz val="12"/>
      <color indexed="20"/>
      <name val="微軟正黑體"/>
      <family val="2"/>
      <charset val="136"/>
    </font>
    <font>
      <sz val="12"/>
      <color indexed="59"/>
      <name val="微軟正黑體"/>
      <family val="2"/>
      <charset val="136"/>
    </font>
    <font>
      <b/>
      <sz val="12"/>
      <color indexed="8"/>
      <name val="微軟正黑體"/>
      <family val="2"/>
      <charset val="136"/>
    </font>
    <font>
      <sz val="12"/>
      <color indexed="8"/>
      <name val="新細明體"/>
      <family val="1"/>
      <charset val="136"/>
    </font>
    <font>
      <sz val="12"/>
      <color indexed="10"/>
      <name val="新細明體"/>
      <family val="1"/>
      <charset val="136"/>
    </font>
    <font>
      <sz val="12"/>
      <color indexed="10"/>
      <name val="Calibri"/>
      <family val="2"/>
    </font>
    <font>
      <sz val="12"/>
      <name val="Calibri"/>
      <family val="2"/>
    </font>
    <font>
      <b/>
      <sz val="24"/>
      <color indexed="18"/>
      <name val="微軟正黑體"/>
      <family val="2"/>
      <charset val="136"/>
    </font>
    <font>
      <b/>
      <sz val="24"/>
      <name val="新細明體"/>
      <family val="1"/>
      <charset val="136"/>
    </font>
    <font>
      <b/>
      <sz val="24"/>
      <color rgb="FF0000CC"/>
      <name val="微軟正黑體"/>
      <family val="2"/>
      <charset val="136"/>
    </font>
    <font>
      <sz val="7"/>
      <name val="微軟正黑體"/>
      <family val="1"/>
      <charset val="136"/>
    </font>
    <font>
      <sz val="16"/>
      <color indexed="9"/>
      <name val="微軟正黑體"/>
      <family val="1"/>
      <charset val="136"/>
    </font>
    <font>
      <sz val="12"/>
      <name val="微軟正黑體"/>
      <family val="1"/>
      <charset val="136"/>
    </font>
    <font>
      <sz val="14"/>
      <color indexed="10"/>
      <name val="微軟正黑體"/>
      <family val="1"/>
      <charset val="136"/>
    </font>
    <font>
      <sz val="12"/>
      <color indexed="60"/>
      <name val="微軟正黑體"/>
      <family val="1"/>
      <charset val="136"/>
    </font>
    <font>
      <b/>
      <sz val="12"/>
      <name val="微軟正黑體"/>
      <family val="1"/>
      <charset val="136"/>
    </font>
    <font>
      <sz val="12"/>
      <color indexed="10"/>
      <name val="微軟正黑體"/>
      <family val="1"/>
      <charset val="136"/>
    </font>
    <font>
      <b/>
      <sz val="12"/>
      <color indexed="60"/>
      <name val="微軟正黑體"/>
      <family val="1"/>
      <charset val="136"/>
    </font>
    <font>
      <sz val="11"/>
      <name val="微軟正黑體"/>
      <family val="1"/>
      <charset val="136"/>
    </font>
    <font>
      <sz val="12"/>
      <color theme="0"/>
      <name val="微軟正黑體"/>
      <family val="2"/>
      <charset val="136"/>
    </font>
    <font>
      <sz val="12"/>
      <color theme="0"/>
      <name val="新細明體"/>
      <family val="1"/>
      <charset val="136"/>
    </font>
    <font>
      <b/>
      <sz val="10"/>
      <name val="微軟正黑體"/>
      <family val="2"/>
      <charset val="136"/>
    </font>
    <font>
      <b/>
      <sz val="14"/>
      <name val="新細明體"/>
      <family val="1"/>
      <charset val="136"/>
    </font>
    <font>
      <b/>
      <sz val="18"/>
      <color rgb="FFFF0000"/>
      <name val="新細明體"/>
      <family val="1"/>
      <charset val="136"/>
    </font>
    <font>
      <b/>
      <sz val="18"/>
      <color rgb="FF0000CC"/>
      <name val="新細明體"/>
      <family val="1"/>
      <charset val="136"/>
    </font>
    <font>
      <b/>
      <sz val="10"/>
      <color rgb="FFFF0000"/>
      <name val="新細明體"/>
      <family val="1"/>
      <charset val="136"/>
    </font>
    <font>
      <b/>
      <sz val="18"/>
      <color theme="1"/>
      <name val="新細明體"/>
      <family val="1"/>
      <charset val="136"/>
    </font>
    <font>
      <sz val="16"/>
      <name val="微軟正黑體"/>
      <family val="1"/>
      <charset val="136"/>
    </font>
    <font>
      <b/>
      <sz val="20"/>
      <color rgb="FFFF0000"/>
      <name val="新細明體"/>
      <family val="1"/>
      <charset val="136"/>
    </font>
    <font>
      <b/>
      <sz val="14"/>
      <name val="微軟正黑體"/>
      <family val="2"/>
      <charset val="136"/>
    </font>
    <font>
      <b/>
      <sz val="16"/>
      <color rgb="FF0000CC"/>
      <name val="微軟正黑體"/>
      <family val="2"/>
      <charset val="136"/>
    </font>
    <font>
      <b/>
      <sz val="12"/>
      <color rgb="FFFFFF00"/>
      <name val="微軟正黑體"/>
      <family val="2"/>
      <charset val="136"/>
    </font>
    <font>
      <b/>
      <sz val="18"/>
      <color rgb="FF006600"/>
      <name val="新細明體"/>
      <family val="1"/>
      <charset val="136"/>
    </font>
    <font>
      <sz val="12"/>
      <color rgb="FF006100"/>
      <name val="新細明體"/>
      <family val="2"/>
      <charset val="136"/>
      <scheme val="minor"/>
    </font>
    <font>
      <b/>
      <sz val="12"/>
      <color rgb="FF006100"/>
      <name val="新細明體"/>
      <family val="1"/>
      <charset val="136"/>
      <scheme val="minor"/>
    </font>
    <font>
      <b/>
      <sz val="12"/>
      <color theme="1"/>
      <name val="Arial"/>
      <family val="2"/>
    </font>
    <font>
      <sz val="12"/>
      <color rgb="FFFF0000"/>
      <name val="微軟正黑體"/>
      <family val="2"/>
      <charset val="136"/>
    </font>
    <font>
      <b/>
      <sz val="14"/>
      <color theme="1"/>
      <name val="新細明體"/>
      <family val="1"/>
      <charset val="136"/>
    </font>
    <font>
      <b/>
      <sz val="16"/>
      <color theme="1"/>
      <name val="Microsoft JhengHei Light"/>
      <family val="2"/>
      <charset val="136"/>
    </font>
    <font>
      <sz val="9"/>
      <name val="新細明體"/>
      <family val="2"/>
      <charset val="136"/>
      <scheme val="minor"/>
    </font>
    <font>
      <b/>
      <sz val="12"/>
      <color theme="1"/>
      <name val="Microsoft JhengHei Light"/>
      <family val="2"/>
      <charset val="136"/>
    </font>
    <font>
      <b/>
      <sz val="12"/>
      <color rgb="FF000000"/>
      <name val="Arial"/>
      <family val="2"/>
    </font>
    <font>
      <b/>
      <sz val="12"/>
      <color rgb="FF000000"/>
      <name val="Arial"/>
      <family val="2"/>
      <charset val="136"/>
    </font>
    <font>
      <b/>
      <sz val="48"/>
      <color theme="1"/>
      <name val="標楷體"/>
      <family val="4"/>
      <charset val="136"/>
    </font>
    <font>
      <sz val="12"/>
      <color theme="1"/>
      <name val="標楷體"/>
      <family val="4"/>
      <charset val="136"/>
    </font>
    <font>
      <sz val="28"/>
      <color theme="1"/>
      <name val="Times New Roman"/>
      <family val="1"/>
    </font>
    <font>
      <b/>
      <sz val="36"/>
      <color theme="1"/>
      <name val="標楷體"/>
      <family val="4"/>
      <charset val="136"/>
    </font>
    <font>
      <sz val="36"/>
      <color theme="1"/>
      <name val="Times New Roman"/>
      <family val="1"/>
    </font>
    <font>
      <sz val="22"/>
      <color theme="1"/>
      <name val="標楷體"/>
      <family val="4"/>
      <charset val="136"/>
    </font>
    <font>
      <b/>
      <sz val="22"/>
      <color theme="1"/>
      <name val="標楷體"/>
      <family val="4"/>
      <charset val="136"/>
    </font>
    <font>
      <sz val="26"/>
      <color theme="1"/>
      <name val="標楷體"/>
      <family val="4"/>
      <charset val="136"/>
    </font>
    <font>
      <sz val="18"/>
      <color theme="1"/>
      <name val="微軟正黑體"/>
      <family val="2"/>
      <charset val="136"/>
    </font>
    <font>
      <b/>
      <sz val="26"/>
      <color theme="1"/>
      <name val="標楷體"/>
      <family val="4"/>
      <charset val="136"/>
    </font>
    <font>
      <sz val="28"/>
      <color theme="1"/>
      <name val="標楷體"/>
      <family val="4"/>
      <charset val="136"/>
    </font>
    <font>
      <sz val="18"/>
      <color theme="1"/>
      <name val="標楷體"/>
      <family val="4"/>
      <charset val="136"/>
    </font>
    <font>
      <b/>
      <sz val="24"/>
      <color theme="1"/>
      <name val="標楷體"/>
      <family val="4"/>
      <charset val="136"/>
    </font>
    <font>
      <sz val="26"/>
      <color theme="1"/>
      <name val="微軟正黑體"/>
      <family val="2"/>
      <charset val="136"/>
    </font>
    <font>
      <sz val="24"/>
      <color theme="1"/>
      <name val="標楷體"/>
      <family val="4"/>
      <charset val="136"/>
    </font>
    <font>
      <sz val="22"/>
      <color theme="1"/>
      <name val="微軟正黑體"/>
      <family val="2"/>
      <charset val="136"/>
    </font>
    <font>
      <sz val="24"/>
      <color theme="1"/>
      <name val="微軟正黑體"/>
      <family val="2"/>
      <charset val="136"/>
    </font>
    <font>
      <sz val="27"/>
      <color theme="1"/>
      <name val="標楷體"/>
      <family val="4"/>
      <charset val="136"/>
    </font>
    <font>
      <b/>
      <sz val="27"/>
      <color theme="1"/>
      <name val="標楷體"/>
      <family val="4"/>
      <charset val="136"/>
    </font>
    <font>
      <sz val="20"/>
      <color theme="1"/>
      <name val="標楷體"/>
      <family val="4"/>
      <charset val="136"/>
    </font>
    <font>
      <sz val="24"/>
      <name val="標楷體"/>
      <family val="4"/>
      <charset val="136"/>
    </font>
    <font>
      <sz val="14"/>
      <name val="新細明體"/>
      <family val="1"/>
      <charset val="136"/>
    </font>
    <font>
      <b/>
      <sz val="16"/>
      <color rgb="FFFF0000"/>
      <name val="新細明體"/>
      <family val="1"/>
      <charset val="136"/>
    </font>
    <font>
      <b/>
      <sz val="16"/>
      <color theme="1"/>
      <name val="新細明體"/>
      <family val="1"/>
      <charset val="136"/>
    </font>
    <font>
      <b/>
      <sz val="18"/>
      <color rgb="FF0000FF"/>
      <name val="新細明體"/>
      <family val="1"/>
      <charset val="136"/>
    </font>
    <font>
      <b/>
      <sz val="14"/>
      <color rgb="FF0000CC"/>
      <name val="新細明體"/>
      <family val="1"/>
      <charset val="136"/>
    </font>
    <font>
      <b/>
      <sz val="14"/>
      <color rgb="FFFF0000"/>
      <name val="新細明體"/>
      <family val="1"/>
      <charset val="136"/>
    </font>
    <font>
      <b/>
      <sz val="10"/>
      <name val="新細明體"/>
      <family val="1"/>
      <charset val="136"/>
    </font>
  </fonts>
  <fills count="38">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indexed="30"/>
        <bgColor indexed="64"/>
      </patternFill>
    </fill>
    <fill>
      <patternFill patternType="solid">
        <fgColor indexed="27"/>
        <bgColor indexed="64"/>
      </patternFill>
    </fill>
    <fill>
      <patternFill patternType="solid">
        <fgColor indexed="42"/>
        <bgColor indexed="64"/>
      </patternFill>
    </fill>
    <fill>
      <patternFill patternType="solid">
        <fgColor indexed="41"/>
        <bgColor indexed="64"/>
      </patternFill>
    </fill>
    <fill>
      <patternFill patternType="solid">
        <fgColor rgb="FFCCFFCC"/>
        <bgColor indexed="64"/>
      </patternFill>
    </fill>
    <fill>
      <patternFill patternType="solid">
        <fgColor indexed="44"/>
        <bgColor indexed="64"/>
      </patternFill>
    </fill>
    <fill>
      <patternFill patternType="solid">
        <fgColor indexed="47"/>
        <bgColor indexed="64"/>
      </patternFill>
    </fill>
    <fill>
      <patternFill patternType="solid">
        <fgColor indexed="29"/>
        <bgColor indexed="64"/>
      </patternFill>
    </fill>
    <fill>
      <patternFill patternType="solid">
        <fgColor indexed="26"/>
        <bgColor indexed="64"/>
      </patternFill>
    </fill>
    <fill>
      <patternFill patternType="solid">
        <fgColor indexed="9"/>
        <bgColor indexed="64"/>
      </patternFill>
    </fill>
    <fill>
      <patternFill patternType="solid">
        <fgColor indexed="22"/>
        <bgColor indexed="64"/>
      </patternFill>
    </fill>
    <fill>
      <patternFill patternType="solid">
        <fgColor indexed="51"/>
        <bgColor indexed="64"/>
      </patternFill>
    </fill>
    <fill>
      <patternFill patternType="solid">
        <fgColor indexed="50"/>
        <bgColor indexed="64"/>
      </patternFill>
    </fill>
    <fill>
      <patternFill patternType="solid">
        <fgColor indexed="12"/>
        <bgColor indexed="64"/>
      </patternFill>
    </fill>
    <fill>
      <patternFill patternType="solid">
        <fgColor indexed="45"/>
        <bgColor indexed="64"/>
      </patternFill>
    </fill>
    <fill>
      <patternFill patternType="solid">
        <fgColor theme="0" tint="-0.14999847407452621"/>
        <bgColor indexed="64"/>
      </patternFill>
    </fill>
    <fill>
      <patternFill patternType="solid">
        <fgColor rgb="FFFFC000"/>
        <bgColor indexed="64"/>
      </patternFill>
    </fill>
    <fill>
      <patternFill patternType="solid">
        <fgColor theme="0" tint="-0.249977111117893"/>
        <bgColor indexed="64"/>
      </patternFill>
    </fill>
    <fill>
      <patternFill patternType="solid">
        <fgColor theme="8" tint="0.79998168889431442"/>
        <bgColor indexed="64"/>
      </patternFill>
    </fill>
    <fill>
      <patternFill patternType="solid">
        <fgColor rgb="FFFFCCFF"/>
        <bgColor indexed="64"/>
      </patternFill>
    </fill>
    <fill>
      <patternFill patternType="solid">
        <fgColor theme="0" tint="-0.24994659260841701"/>
        <bgColor indexed="64"/>
      </patternFill>
    </fill>
    <fill>
      <patternFill patternType="solid">
        <fgColor indexed="31"/>
        <bgColor indexed="64"/>
      </patternFill>
    </fill>
    <fill>
      <patternFill patternType="solid">
        <fgColor indexed="13"/>
        <bgColor indexed="64"/>
      </patternFill>
    </fill>
    <fill>
      <patternFill patternType="solid">
        <fgColor rgb="FF92D050"/>
        <bgColor indexed="64"/>
      </patternFill>
    </fill>
    <fill>
      <patternFill patternType="solid">
        <fgColor rgb="FF0000CC"/>
        <bgColor indexed="64"/>
      </patternFill>
    </fill>
    <fill>
      <patternFill patternType="solid">
        <fgColor theme="8"/>
        <bgColor indexed="64"/>
      </patternFill>
    </fill>
    <fill>
      <patternFill patternType="solid">
        <fgColor rgb="FFCCFFFF"/>
        <bgColor indexed="64"/>
      </patternFill>
    </fill>
    <fill>
      <patternFill patternType="solid">
        <fgColor rgb="FFFFFFCC"/>
        <bgColor indexed="64"/>
      </patternFill>
    </fill>
    <fill>
      <patternFill patternType="solid">
        <fgColor rgb="FF00B0F0"/>
        <bgColor indexed="64"/>
      </patternFill>
    </fill>
    <fill>
      <patternFill patternType="solid">
        <fgColor theme="8" tint="0.39997558519241921"/>
        <bgColor indexed="64"/>
      </patternFill>
    </fill>
    <fill>
      <patternFill patternType="solid">
        <fgColor rgb="FFFF9999"/>
        <bgColor indexed="64"/>
      </patternFill>
    </fill>
    <fill>
      <patternFill patternType="solid">
        <fgColor rgb="FFC6EFCE"/>
      </patternFill>
    </fill>
    <fill>
      <patternFill patternType="solid">
        <fgColor rgb="FFCCCCFF"/>
        <bgColor indexed="64"/>
      </patternFill>
    </fill>
    <fill>
      <patternFill patternType="solid">
        <fgColor theme="9" tint="0.59999389629810485"/>
        <bgColor indexed="64"/>
      </patternFill>
    </fill>
  </fills>
  <borders count="203">
    <border>
      <left/>
      <right/>
      <top/>
      <bottom/>
      <diagonal/>
    </border>
    <border>
      <left style="thin">
        <color indexed="64"/>
      </left>
      <right style="thin">
        <color indexed="64"/>
      </right>
      <top style="thin">
        <color indexed="64"/>
      </top>
      <bottom style="thin">
        <color indexed="64"/>
      </bottom>
      <diagonal/>
    </border>
    <border>
      <left style="thick">
        <color indexed="64"/>
      </left>
      <right style="thin">
        <color indexed="64"/>
      </right>
      <top style="thick">
        <color indexed="64"/>
      </top>
      <bottom/>
      <diagonal/>
    </border>
    <border>
      <left style="thin">
        <color indexed="64"/>
      </left>
      <right style="thin">
        <color indexed="64"/>
      </right>
      <top style="thick">
        <color indexed="64"/>
      </top>
      <bottom style="thick">
        <color indexed="64"/>
      </bottom>
      <diagonal/>
    </border>
    <border>
      <left style="thin">
        <color indexed="64"/>
      </left>
      <right style="thin">
        <color indexed="64"/>
      </right>
      <top style="thick">
        <color indexed="64"/>
      </top>
      <bottom/>
      <diagonal/>
    </border>
    <border>
      <left style="thin">
        <color indexed="64"/>
      </left>
      <right style="thick">
        <color indexed="64"/>
      </right>
      <top style="thick">
        <color indexed="64"/>
      </top>
      <bottom/>
      <diagonal/>
    </border>
    <border>
      <left style="thick">
        <color indexed="64"/>
      </left>
      <right style="thick">
        <color indexed="64"/>
      </right>
      <top style="thick">
        <color indexed="64"/>
      </top>
      <bottom/>
      <diagonal/>
    </border>
    <border>
      <left style="thick">
        <color indexed="64"/>
      </left>
      <right style="thin">
        <color indexed="64"/>
      </right>
      <top style="thick">
        <color indexed="64"/>
      </top>
      <bottom style="thin">
        <color indexed="64"/>
      </bottom>
      <diagonal/>
    </border>
    <border>
      <left style="thin">
        <color indexed="64"/>
      </left>
      <right style="thin">
        <color indexed="64"/>
      </right>
      <top style="thick">
        <color indexed="64"/>
      </top>
      <bottom style="thin">
        <color indexed="64"/>
      </bottom>
      <diagonal/>
    </border>
    <border>
      <left style="thin">
        <color indexed="64"/>
      </left>
      <right style="thick">
        <color indexed="64"/>
      </right>
      <top style="thick">
        <color indexed="64"/>
      </top>
      <bottom style="thin">
        <color indexed="64"/>
      </bottom>
      <diagonal/>
    </border>
    <border>
      <left style="thick">
        <color indexed="64"/>
      </left>
      <right style="thick">
        <color indexed="64"/>
      </right>
      <top/>
      <bottom/>
      <diagonal/>
    </border>
    <border>
      <left style="thick">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ck">
        <color indexed="64"/>
      </right>
      <top style="thin">
        <color indexed="64"/>
      </top>
      <bottom style="thin">
        <color indexed="64"/>
      </bottom>
      <diagonal/>
    </border>
    <border>
      <left style="thick">
        <color indexed="64"/>
      </left>
      <right style="thick">
        <color indexed="64"/>
      </right>
      <top/>
      <bottom style="thick">
        <color indexed="64"/>
      </bottom>
      <diagonal/>
    </border>
    <border>
      <left style="thick">
        <color indexed="64"/>
      </left>
      <right style="thin">
        <color indexed="64"/>
      </right>
      <top style="thin">
        <color indexed="64"/>
      </top>
      <bottom style="thick">
        <color indexed="64"/>
      </bottom>
      <diagonal/>
    </border>
    <border>
      <left style="thin">
        <color indexed="64"/>
      </left>
      <right style="thin">
        <color indexed="64"/>
      </right>
      <top/>
      <bottom style="thick">
        <color indexed="64"/>
      </bottom>
      <diagonal/>
    </border>
    <border>
      <left style="thin">
        <color indexed="64"/>
      </left>
      <right style="thin">
        <color indexed="64"/>
      </right>
      <top style="thin">
        <color indexed="64"/>
      </top>
      <bottom style="thick">
        <color indexed="64"/>
      </bottom>
      <diagonal/>
    </border>
    <border>
      <left style="thin">
        <color indexed="64"/>
      </left>
      <right style="thick">
        <color indexed="64"/>
      </right>
      <top style="thin">
        <color indexed="64"/>
      </top>
      <bottom style="thick">
        <color indexed="64"/>
      </bottom>
      <diagonal/>
    </border>
    <border>
      <left style="thick">
        <color indexed="64"/>
      </left>
      <right style="thin">
        <color indexed="64"/>
      </right>
      <top/>
      <bottom style="thin">
        <color indexed="64"/>
      </bottom>
      <diagonal/>
    </border>
    <border>
      <left style="thin">
        <color indexed="64"/>
      </left>
      <right style="thick">
        <color indexed="64"/>
      </right>
      <top/>
      <bottom style="thin">
        <color indexed="64"/>
      </bottom>
      <diagonal/>
    </border>
    <border>
      <left style="thick">
        <color indexed="30"/>
      </left>
      <right/>
      <top style="thick">
        <color indexed="30"/>
      </top>
      <bottom style="thick">
        <color indexed="30"/>
      </bottom>
      <diagonal/>
    </border>
    <border>
      <left/>
      <right/>
      <top style="thick">
        <color indexed="30"/>
      </top>
      <bottom style="thick">
        <color indexed="30"/>
      </bottom>
      <diagonal/>
    </border>
    <border>
      <left/>
      <right style="thick">
        <color indexed="30"/>
      </right>
      <top style="thick">
        <color indexed="30"/>
      </top>
      <bottom style="thick">
        <color indexed="30"/>
      </bottom>
      <diagonal/>
    </border>
    <border>
      <left style="thick">
        <color indexed="30"/>
      </left>
      <right/>
      <top style="thick">
        <color indexed="53"/>
      </top>
      <bottom style="thick">
        <color indexed="53"/>
      </bottom>
      <diagonal/>
    </border>
    <border>
      <left/>
      <right/>
      <top style="thick">
        <color indexed="53"/>
      </top>
      <bottom style="thick">
        <color indexed="53"/>
      </bottom>
      <diagonal/>
    </border>
    <border>
      <left/>
      <right style="thick">
        <color indexed="17"/>
      </right>
      <top style="thick">
        <color indexed="53"/>
      </top>
      <bottom style="thick">
        <color indexed="53"/>
      </bottom>
      <diagonal/>
    </border>
    <border>
      <left style="thick">
        <color indexed="17"/>
      </left>
      <right/>
      <top style="thick">
        <color indexed="17"/>
      </top>
      <bottom style="thick">
        <color indexed="17"/>
      </bottom>
      <diagonal/>
    </border>
    <border>
      <left/>
      <right/>
      <top style="thick">
        <color indexed="17"/>
      </top>
      <bottom style="thick">
        <color indexed="17"/>
      </bottom>
      <diagonal/>
    </border>
    <border>
      <left/>
      <right style="thick">
        <color indexed="17"/>
      </right>
      <top style="thick">
        <color indexed="17"/>
      </top>
      <bottom style="thick">
        <color indexed="17"/>
      </bottom>
      <diagonal/>
    </border>
    <border>
      <left/>
      <right/>
      <top/>
      <bottom style="medium">
        <color indexed="64"/>
      </bottom>
      <diagonal/>
    </border>
    <border>
      <left style="medium">
        <color indexed="64"/>
      </left>
      <right style="thick">
        <color indexed="64"/>
      </right>
      <top style="medium">
        <color indexed="64"/>
      </top>
      <bottom/>
      <diagonal/>
    </border>
    <border>
      <left style="thick">
        <color indexed="64"/>
      </left>
      <right/>
      <top/>
      <bottom/>
      <diagonal/>
    </border>
    <border>
      <left style="medium">
        <color indexed="64"/>
      </left>
      <right style="medium">
        <color indexed="64"/>
      </right>
      <top style="medium">
        <color indexed="64"/>
      </top>
      <bottom/>
      <diagonal/>
    </border>
    <border>
      <left style="thin">
        <color indexed="64"/>
      </left>
      <right style="thin">
        <color indexed="64"/>
      </right>
      <top style="thick">
        <color indexed="64"/>
      </top>
      <bottom style="hair">
        <color indexed="64"/>
      </bottom>
      <diagonal/>
    </border>
    <border>
      <left style="medium">
        <color indexed="64"/>
      </left>
      <right/>
      <top style="thick">
        <color indexed="64"/>
      </top>
      <bottom style="hair">
        <color indexed="64"/>
      </bottom>
      <diagonal/>
    </border>
    <border>
      <left style="thin">
        <color indexed="64"/>
      </left>
      <right style="thick">
        <color indexed="64"/>
      </right>
      <top style="hair">
        <color indexed="64"/>
      </top>
      <bottom style="hair">
        <color indexed="64"/>
      </bottom>
      <diagonal/>
    </border>
    <border>
      <left style="medium">
        <color indexed="64"/>
      </left>
      <right style="medium">
        <color indexed="64"/>
      </right>
      <top/>
      <bottom/>
      <diagonal/>
    </border>
    <border>
      <left style="medium">
        <color indexed="64"/>
      </left>
      <right style="thick">
        <color indexed="64"/>
      </right>
      <top/>
      <bottom/>
      <diagonal/>
    </border>
    <border>
      <left style="thick">
        <color indexed="64"/>
      </left>
      <right style="medium">
        <color indexed="64"/>
      </right>
      <top style="medium">
        <color indexed="64"/>
      </top>
      <bottom/>
      <diagonal/>
    </border>
    <border>
      <left style="thin">
        <color indexed="64"/>
      </left>
      <right style="thin">
        <color indexed="64"/>
      </right>
      <top style="hair">
        <color indexed="64"/>
      </top>
      <bottom style="hair">
        <color indexed="64"/>
      </bottom>
      <diagonal/>
    </border>
    <border>
      <left style="medium">
        <color indexed="64"/>
      </left>
      <right/>
      <top style="hair">
        <color indexed="64"/>
      </top>
      <bottom style="hair">
        <color indexed="64"/>
      </bottom>
      <diagonal/>
    </border>
    <border>
      <left style="thick">
        <color indexed="64"/>
      </left>
      <right style="medium">
        <color indexed="64"/>
      </right>
      <top/>
      <bottom style="medium">
        <color indexed="64"/>
      </bottom>
      <diagonal/>
    </border>
    <border>
      <left style="thick">
        <color indexed="64"/>
      </left>
      <right style="medium">
        <color indexed="64"/>
      </right>
      <top/>
      <bottom style="hair">
        <color indexed="64"/>
      </bottom>
      <diagonal/>
    </border>
    <border>
      <left style="thick">
        <color indexed="64"/>
      </left>
      <right style="medium">
        <color indexed="64"/>
      </right>
      <top style="hair">
        <color indexed="64"/>
      </top>
      <bottom/>
      <diagonal/>
    </border>
    <border>
      <left style="thick">
        <color indexed="64"/>
      </left>
      <right style="medium">
        <color indexed="64"/>
      </right>
      <top style="medium">
        <color indexed="64"/>
      </top>
      <bottom style="medium">
        <color indexed="64"/>
      </bottom>
      <diagonal/>
    </border>
    <border>
      <left style="thick">
        <color indexed="64"/>
      </left>
      <right style="medium">
        <color indexed="64"/>
      </right>
      <top/>
      <bottom/>
      <diagonal/>
    </border>
    <border>
      <left style="thick">
        <color indexed="64"/>
      </left>
      <right style="medium">
        <color indexed="64"/>
      </right>
      <top/>
      <bottom style="double">
        <color indexed="64"/>
      </bottom>
      <diagonal/>
    </border>
    <border>
      <left style="thick">
        <color indexed="64"/>
      </left>
      <right style="medium">
        <color indexed="64"/>
      </right>
      <top style="double">
        <color indexed="64"/>
      </top>
      <bottom/>
      <diagonal/>
    </border>
    <border>
      <left style="thin">
        <color indexed="64"/>
      </left>
      <right style="thick">
        <color indexed="64"/>
      </right>
      <top style="hair">
        <color indexed="64"/>
      </top>
      <bottom/>
      <diagonal/>
    </border>
    <border>
      <left style="thick">
        <color indexed="64"/>
      </left>
      <right style="medium">
        <color indexed="64"/>
      </right>
      <top style="thin">
        <color indexed="64"/>
      </top>
      <bottom/>
      <diagonal/>
    </border>
    <border>
      <left style="thick">
        <color indexed="64"/>
      </left>
      <right style="medium">
        <color indexed="64"/>
      </right>
      <top style="hair">
        <color indexed="64"/>
      </top>
      <bottom style="thin">
        <color indexed="64"/>
      </bottom>
      <diagonal/>
    </border>
    <border>
      <left style="medium">
        <color indexed="64"/>
      </left>
      <right style="thin">
        <color indexed="64"/>
      </right>
      <top style="hair">
        <color indexed="64"/>
      </top>
      <bottom style="hair">
        <color indexed="64"/>
      </bottom>
      <diagonal/>
    </border>
    <border>
      <left style="thin">
        <color indexed="64"/>
      </left>
      <right style="thin">
        <color indexed="64"/>
      </right>
      <top style="hair">
        <color indexed="64"/>
      </top>
      <bottom/>
      <diagonal/>
    </border>
    <border>
      <left style="medium">
        <color indexed="64"/>
      </left>
      <right/>
      <top style="hair">
        <color indexed="64"/>
      </top>
      <bottom/>
      <diagonal/>
    </border>
    <border>
      <left style="medium">
        <color indexed="64"/>
      </left>
      <right style="medium">
        <color indexed="64"/>
      </right>
      <top/>
      <bottom style="medium">
        <color indexed="64"/>
      </bottom>
      <diagonal/>
    </border>
    <border>
      <left style="thin">
        <color indexed="64"/>
      </left>
      <right style="thin">
        <color indexed="64"/>
      </right>
      <top style="hair">
        <color indexed="64"/>
      </top>
      <bottom style="medium">
        <color indexed="64"/>
      </bottom>
      <diagonal/>
    </border>
    <border>
      <left style="medium">
        <color indexed="64"/>
      </left>
      <right/>
      <top style="hair">
        <color indexed="64"/>
      </top>
      <bottom style="medium">
        <color indexed="64"/>
      </bottom>
      <diagonal/>
    </border>
    <border>
      <left style="thin">
        <color indexed="64"/>
      </left>
      <right style="thick">
        <color indexed="64"/>
      </right>
      <top style="hair">
        <color indexed="64"/>
      </top>
      <bottom style="medium">
        <color indexed="64"/>
      </bottom>
      <diagonal/>
    </border>
    <border>
      <left style="thin">
        <color indexed="64"/>
      </left>
      <right style="thin">
        <color indexed="64"/>
      </right>
      <top style="medium">
        <color indexed="64"/>
      </top>
      <bottom style="hair">
        <color indexed="64"/>
      </bottom>
      <diagonal/>
    </border>
    <border>
      <left style="medium">
        <color indexed="64"/>
      </left>
      <right/>
      <top style="medium">
        <color indexed="64"/>
      </top>
      <bottom style="hair">
        <color indexed="64"/>
      </bottom>
      <diagonal/>
    </border>
    <border>
      <left style="thin">
        <color indexed="64"/>
      </left>
      <right style="thin">
        <color indexed="64"/>
      </right>
      <top/>
      <bottom style="hair">
        <color indexed="64"/>
      </bottom>
      <diagonal/>
    </border>
    <border>
      <left style="medium">
        <color indexed="64"/>
      </left>
      <right/>
      <top/>
      <bottom style="hair">
        <color indexed="64"/>
      </bottom>
      <diagonal/>
    </border>
    <border>
      <left style="thin">
        <color indexed="64"/>
      </left>
      <right style="thick">
        <color indexed="64"/>
      </right>
      <top style="medium">
        <color indexed="64"/>
      </top>
      <bottom style="hair">
        <color indexed="64"/>
      </bottom>
      <diagonal/>
    </border>
    <border>
      <left style="medium">
        <color indexed="64"/>
      </left>
      <right style="thin">
        <color indexed="64"/>
      </right>
      <top style="hair">
        <color indexed="64"/>
      </top>
      <bottom style="medium">
        <color indexed="64"/>
      </bottom>
      <diagonal/>
    </border>
    <border>
      <left style="medium">
        <color indexed="64"/>
      </left>
      <right style="thin">
        <color indexed="64"/>
      </right>
      <top style="medium">
        <color indexed="64"/>
      </top>
      <bottom style="hair">
        <color indexed="64"/>
      </bottom>
      <diagonal/>
    </border>
    <border>
      <left style="thick">
        <color indexed="64"/>
      </left>
      <right style="medium">
        <color indexed="64"/>
      </right>
      <top style="thin">
        <color indexed="64"/>
      </top>
      <bottom style="hair">
        <color indexed="64"/>
      </bottom>
      <diagonal/>
    </border>
    <border>
      <left style="thin">
        <color indexed="64"/>
      </left>
      <right style="thin">
        <color indexed="64"/>
      </right>
      <top style="medium">
        <color indexed="64"/>
      </top>
      <bottom style="thin">
        <color indexed="64"/>
      </bottom>
      <diagonal/>
    </border>
    <border>
      <left style="medium">
        <color indexed="64"/>
      </left>
      <right/>
      <top style="medium">
        <color indexed="64"/>
      </top>
      <bottom style="thin">
        <color indexed="64"/>
      </bottom>
      <diagonal/>
    </border>
    <border>
      <left style="thin">
        <color indexed="64"/>
      </left>
      <right style="thick">
        <color indexed="64"/>
      </right>
      <top style="medium">
        <color indexed="64"/>
      </top>
      <bottom style="thin">
        <color indexed="64"/>
      </bottom>
      <diagonal/>
    </border>
    <border>
      <left style="thin">
        <color indexed="64"/>
      </left>
      <right style="thick">
        <color indexed="64"/>
      </right>
      <top/>
      <bottom style="hair">
        <color indexed="64"/>
      </bottom>
      <diagonal/>
    </border>
    <border>
      <left style="medium">
        <color indexed="64"/>
      </left>
      <right style="thick">
        <color indexed="64"/>
      </right>
      <top/>
      <bottom style="thick">
        <color indexed="64"/>
      </bottom>
      <diagonal/>
    </border>
    <border>
      <left style="thick">
        <color indexed="64"/>
      </left>
      <right style="medium">
        <color indexed="64"/>
      </right>
      <top style="hair">
        <color indexed="64"/>
      </top>
      <bottom style="thick">
        <color indexed="64"/>
      </bottom>
      <diagonal/>
    </border>
    <border>
      <left style="medium">
        <color indexed="64"/>
      </left>
      <right style="medium">
        <color indexed="64"/>
      </right>
      <top/>
      <bottom style="thick">
        <color indexed="64"/>
      </bottom>
      <diagonal/>
    </border>
    <border>
      <left style="thin">
        <color indexed="64"/>
      </left>
      <right style="thin">
        <color indexed="64"/>
      </right>
      <top style="hair">
        <color indexed="64"/>
      </top>
      <bottom style="thick">
        <color indexed="64"/>
      </bottom>
      <diagonal/>
    </border>
    <border>
      <left style="medium">
        <color indexed="64"/>
      </left>
      <right/>
      <top style="hair">
        <color indexed="64"/>
      </top>
      <bottom style="thick">
        <color indexed="64"/>
      </bottom>
      <diagonal/>
    </border>
    <border>
      <left style="thin">
        <color indexed="64"/>
      </left>
      <right style="thick">
        <color indexed="64"/>
      </right>
      <top style="hair">
        <color indexed="64"/>
      </top>
      <bottom style="thick">
        <color indexed="64"/>
      </bottom>
      <diagonal/>
    </border>
    <border>
      <left/>
      <right/>
      <top style="thick">
        <color indexed="64"/>
      </top>
      <bottom/>
      <diagonal/>
    </border>
    <border>
      <left/>
      <right/>
      <top/>
      <bottom style="thick">
        <color indexed="64"/>
      </bottom>
      <diagonal/>
    </border>
    <border>
      <left/>
      <right style="thick">
        <color indexed="64"/>
      </right>
      <top/>
      <bottom/>
      <diagonal/>
    </border>
    <border>
      <left/>
      <right style="thin">
        <color indexed="64"/>
      </right>
      <top style="thick">
        <color indexed="64"/>
      </top>
      <bottom/>
      <diagonal/>
    </border>
    <border>
      <left style="thin">
        <color indexed="64"/>
      </left>
      <right/>
      <top style="thick">
        <color indexed="64"/>
      </top>
      <bottom/>
      <diagonal/>
    </border>
    <border>
      <left style="thin">
        <color indexed="64"/>
      </left>
      <right style="medium">
        <color indexed="64"/>
      </right>
      <top style="thick">
        <color indexed="64"/>
      </top>
      <bottom/>
      <diagonal/>
    </border>
    <border>
      <left style="thick">
        <color indexed="64"/>
      </left>
      <right/>
      <top style="thick">
        <color indexed="64"/>
      </top>
      <bottom/>
      <diagonal/>
    </border>
    <border>
      <left/>
      <right style="thin">
        <color indexed="64"/>
      </right>
      <top style="thick">
        <color indexed="64"/>
      </top>
      <bottom style="thin">
        <color indexed="64"/>
      </bottom>
      <diagonal/>
    </border>
    <border>
      <left style="thick">
        <color indexed="64"/>
      </left>
      <right/>
      <top style="thick">
        <color indexed="64"/>
      </top>
      <bottom style="thin">
        <color indexed="64"/>
      </bottom>
      <diagonal/>
    </border>
    <border>
      <left/>
      <right/>
      <top style="thick">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ck">
        <color indexed="64"/>
      </right>
      <top style="thin">
        <color indexed="64"/>
      </top>
      <bottom/>
      <diagonal/>
    </border>
    <border>
      <left style="thick">
        <color indexed="64"/>
      </left>
      <right style="thin">
        <color indexed="64"/>
      </right>
      <top style="thin">
        <color indexed="64"/>
      </top>
      <bottom/>
      <diagonal/>
    </border>
    <border>
      <left/>
      <right style="thin">
        <color indexed="64"/>
      </right>
      <top style="thin">
        <color indexed="64"/>
      </top>
      <bottom/>
      <diagonal/>
    </border>
    <border>
      <left/>
      <right/>
      <top style="thin">
        <color indexed="64"/>
      </top>
      <bottom/>
      <diagonal/>
    </border>
    <border>
      <left style="thick">
        <color indexed="64"/>
      </left>
      <right/>
      <top/>
      <bottom style="thick">
        <color indexed="64"/>
      </bottom>
      <diagonal/>
    </border>
    <border>
      <left/>
      <right style="thin">
        <color indexed="64"/>
      </right>
      <top style="thin">
        <color indexed="64"/>
      </top>
      <bottom style="thick">
        <color indexed="64"/>
      </bottom>
      <diagonal/>
    </border>
    <border>
      <left/>
      <right/>
      <top style="thin">
        <color indexed="64"/>
      </top>
      <bottom style="thick">
        <color indexed="64"/>
      </bottom>
      <diagonal/>
    </border>
    <border>
      <left/>
      <right style="thin">
        <color indexed="64"/>
      </right>
      <top style="hair">
        <color indexed="64"/>
      </top>
      <bottom/>
      <diagonal/>
    </border>
    <border>
      <left style="thick">
        <color indexed="64"/>
      </left>
      <right/>
      <top style="thin">
        <color indexed="64"/>
      </top>
      <bottom style="thin">
        <color indexed="64"/>
      </bottom>
      <diagonal/>
    </border>
    <border>
      <left style="thin">
        <color indexed="64"/>
      </left>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top style="thin">
        <color indexed="64"/>
      </top>
      <bottom style="medium">
        <color indexed="64"/>
      </bottom>
      <diagonal/>
    </border>
    <border>
      <left style="thin">
        <color indexed="64"/>
      </left>
      <right/>
      <top/>
      <bottom style="thin">
        <color indexed="64"/>
      </bottom>
      <diagonal/>
    </border>
    <border>
      <left style="thin">
        <color indexed="64"/>
      </left>
      <right style="thin">
        <color indexed="64"/>
      </right>
      <top/>
      <bottom/>
      <diagonal/>
    </border>
    <border>
      <left style="thin">
        <color indexed="64"/>
      </left>
      <right style="thin">
        <color indexed="64"/>
      </right>
      <top style="medium">
        <color indexed="64"/>
      </top>
      <bottom/>
      <diagonal/>
    </border>
    <border>
      <left style="thin">
        <color indexed="64"/>
      </left>
      <right/>
      <top style="thin">
        <color indexed="64"/>
      </top>
      <bottom style="thin">
        <color indexed="64"/>
      </bottom>
      <diagonal/>
    </border>
    <border>
      <left style="thin">
        <color indexed="64"/>
      </left>
      <right/>
      <top style="thin">
        <color indexed="64"/>
      </top>
      <bottom/>
      <diagonal/>
    </border>
    <border>
      <left/>
      <right/>
      <top/>
      <bottom style="thin">
        <color indexed="64"/>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double">
        <color indexed="64"/>
      </right>
      <top style="double">
        <color indexed="64"/>
      </top>
      <bottom style="double">
        <color indexed="64"/>
      </bottom>
      <diagonal/>
    </border>
    <border>
      <left style="thin">
        <color indexed="64"/>
      </left>
      <right style="dotted">
        <color indexed="64"/>
      </right>
      <top style="thin">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style="thin">
        <color indexed="64"/>
      </top>
      <bottom style="thin">
        <color indexed="64"/>
      </bottom>
      <diagonal/>
    </border>
    <border>
      <left style="medium">
        <color indexed="64"/>
      </left>
      <right/>
      <top/>
      <bottom/>
      <diagonal/>
    </border>
    <border>
      <left/>
      <right style="medium">
        <color indexed="64"/>
      </right>
      <top/>
      <bottom/>
      <diagonal/>
    </border>
    <border>
      <left style="medium">
        <color indexed="64"/>
      </left>
      <right style="thin">
        <color indexed="64"/>
      </right>
      <top style="medium">
        <color indexed="64"/>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thin">
        <color indexed="64"/>
      </top>
      <bottom style="thin">
        <color indexed="64"/>
      </bottom>
      <diagonal/>
    </border>
    <border>
      <left/>
      <right style="thin">
        <color indexed="64"/>
      </right>
      <top style="medium">
        <color indexed="64"/>
      </top>
      <bottom style="medium">
        <color indexed="64"/>
      </bottom>
      <diagonal/>
    </border>
    <border>
      <left style="medium">
        <color indexed="64"/>
      </left>
      <right/>
      <top style="medium">
        <color indexed="64"/>
      </top>
      <bottom style="dotted">
        <color indexed="64"/>
      </bottom>
      <diagonal/>
    </border>
    <border>
      <left/>
      <right/>
      <top style="medium">
        <color indexed="64"/>
      </top>
      <bottom style="dotted">
        <color indexed="64"/>
      </bottom>
      <diagonal/>
    </border>
    <border>
      <left/>
      <right style="medium">
        <color indexed="64"/>
      </right>
      <top style="medium">
        <color indexed="64"/>
      </top>
      <bottom style="dotted">
        <color indexed="64"/>
      </bottom>
      <diagonal/>
    </border>
    <border>
      <left/>
      <right style="thin">
        <color indexed="64"/>
      </right>
      <top style="medium">
        <color indexed="64"/>
      </top>
      <bottom style="dotted">
        <color indexed="64"/>
      </bottom>
      <diagonal/>
    </border>
    <border>
      <left style="thin">
        <color indexed="64"/>
      </left>
      <right style="thin">
        <color indexed="64"/>
      </right>
      <top style="medium">
        <color indexed="64"/>
      </top>
      <bottom style="dotted">
        <color indexed="64"/>
      </bottom>
      <diagonal/>
    </border>
    <border>
      <left style="medium">
        <color indexed="64"/>
      </left>
      <right/>
      <top style="dotted">
        <color indexed="64"/>
      </top>
      <bottom style="dotted">
        <color indexed="64"/>
      </bottom>
      <diagonal/>
    </border>
    <border>
      <left/>
      <right/>
      <top style="dotted">
        <color indexed="64"/>
      </top>
      <bottom style="dotted">
        <color indexed="64"/>
      </bottom>
      <diagonal/>
    </border>
    <border>
      <left/>
      <right style="medium">
        <color indexed="64"/>
      </right>
      <top style="dotted">
        <color indexed="64"/>
      </top>
      <bottom style="dotted">
        <color indexed="64"/>
      </bottom>
      <diagonal/>
    </border>
    <border>
      <left/>
      <right style="thin">
        <color indexed="64"/>
      </right>
      <top style="dotted">
        <color indexed="64"/>
      </top>
      <bottom style="dotted">
        <color indexed="64"/>
      </bottom>
      <diagonal/>
    </border>
    <border>
      <left style="medium">
        <color indexed="64"/>
      </left>
      <right/>
      <top style="dotted">
        <color indexed="64"/>
      </top>
      <bottom style="medium">
        <color indexed="64"/>
      </bottom>
      <diagonal/>
    </border>
    <border>
      <left/>
      <right/>
      <top style="dotted">
        <color indexed="64"/>
      </top>
      <bottom style="medium">
        <color indexed="64"/>
      </bottom>
      <diagonal/>
    </border>
    <border>
      <left/>
      <right style="medium">
        <color indexed="64"/>
      </right>
      <top style="dotted">
        <color indexed="64"/>
      </top>
      <bottom style="medium">
        <color indexed="64"/>
      </bottom>
      <diagonal/>
    </border>
    <border>
      <left style="thin">
        <color indexed="64"/>
      </left>
      <right style="medium">
        <color indexed="64"/>
      </right>
      <top style="thick">
        <color indexed="64"/>
      </top>
      <bottom style="thin">
        <color indexed="64"/>
      </bottom>
      <diagonal/>
    </border>
    <border>
      <left style="thin">
        <color indexed="64"/>
      </left>
      <right style="medium">
        <color indexed="64"/>
      </right>
      <top style="thin">
        <color indexed="64"/>
      </top>
      <bottom/>
      <diagonal/>
    </border>
    <border>
      <left style="thin">
        <color indexed="64"/>
      </left>
      <right style="medium">
        <color indexed="64"/>
      </right>
      <top style="thin">
        <color indexed="64"/>
      </top>
      <bottom style="thick">
        <color indexed="64"/>
      </bottom>
      <diagonal/>
    </border>
    <border>
      <left style="medium">
        <color indexed="64"/>
      </left>
      <right style="thick">
        <color indexed="64"/>
      </right>
      <top style="thick">
        <color indexed="64"/>
      </top>
      <bottom/>
      <diagonal/>
    </border>
    <border>
      <left style="thick">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thin">
        <color indexed="64"/>
      </left>
      <right style="thick">
        <color indexed="64"/>
      </right>
      <top style="medium">
        <color indexed="64"/>
      </top>
      <bottom style="medium">
        <color indexed="64"/>
      </bottom>
      <diagonal/>
    </border>
    <border>
      <left/>
      <right style="thick">
        <color indexed="64"/>
      </right>
      <top style="thin">
        <color indexed="64"/>
      </top>
      <bottom style="thin">
        <color indexed="64"/>
      </bottom>
      <diagonal/>
    </border>
    <border>
      <left/>
      <right style="thick">
        <color indexed="64"/>
      </right>
      <top/>
      <bottom style="medium">
        <color indexed="64"/>
      </bottom>
      <diagonal/>
    </border>
    <border>
      <left style="thick">
        <color indexed="64"/>
      </left>
      <right/>
      <top/>
      <bottom style="medium">
        <color indexed="64"/>
      </bottom>
      <diagonal/>
    </border>
    <border>
      <left style="thick">
        <color indexed="64"/>
      </left>
      <right style="thick">
        <color indexed="64"/>
      </right>
      <top style="medium">
        <color indexed="64"/>
      </top>
      <bottom style="medium">
        <color indexed="64"/>
      </bottom>
      <diagonal/>
    </border>
    <border>
      <left style="thick">
        <color indexed="64"/>
      </left>
      <right style="thick">
        <color indexed="64"/>
      </right>
      <top/>
      <bottom style="thin">
        <color indexed="64"/>
      </bottom>
      <diagonal/>
    </border>
    <border>
      <left style="thick">
        <color indexed="64"/>
      </left>
      <right style="thick">
        <color indexed="64"/>
      </right>
      <top style="thin">
        <color indexed="64"/>
      </top>
      <bottom style="thin">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diagonal/>
    </border>
    <border>
      <left/>
      <right style="medium">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diagonal/>
    </border>
    <border>
      <left style="thin">
        <color rgb="FF999999"/>
      </left>
      <right/>
      <top style="thin">
        <color rgb="FF999999"/>
      </top>
      <bottom/>
      <diagonal/>
    </border>
    <border>
      <left style="thin">
        <color indexed="65"/>
      </left>
      <right/>
      <top style="thin">
        <color rgb="FF999999"/>
      </top>
      <bottom/>
      <diagonal/>
    </border>
    <border>
      <left style="thin">
        <color indexed="65"/>
      </left>
      <right style="thin">
        <color rgb="FF999999"/>
      </right>
      <top style="thin">
        <color rgb="FF999999"/>
      </top>
      <bottom/>
      <diagonal/>
    </border>
    <border>
      <left style="thin">
        <color rgb="FF999999"/>
      </left>
      <right/>
      <top style="thin">
        <color indexed="65"/>
      </top>
      <bottom/>
      <diagonal/>
    </border>
    <border>
      <left style="thin">
        <color rgb="FF999999"/>
      </left>
      <right style="thin">
        <color rgb="FF999999"/>
      </right>
      <top style="thin">
        <color rgb="FF999999"/>
      </top>
      <bottom/>
      <diagonal/>
    </border>
    <border>
      <left style="thin">
        <color rgb="FF999999"/>
      </left>
      <right style="thin">
        <color rgb="FF999999"/>
      </right>
      <top style="thin">
        <color indexed="65"/>
      </top>
      <bottom/>
      <diagonal/>
    </border>
    <border>
      <left style="thin">
        <color rgb="FF999999"/>
      </left>
      <right/>
      <top style="thin">
        <color rgb="FF999999"/>
      </top>
      <bottom style="thin">
        <color rgb="FF999999"/>
      </bottom>
      <diagonal/>
    </border>
    <border>
      <left style="thin">
        <color rgb="FF999999"/>
      </left>
      <right style="thin">
        <color rgb="FF999999"/>
      </right>
      <top style="thin">
        <color rgb="FF999999"/>
      </top>
      <bottom style="thin">
        <color rgb="FF999999"/>
      </bottom>
      <diagonal/>
    </border>
    <border>
      <left style="thin">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dotted">
        <color indexed="64"/>
      </bottom>
      <diagonal/>
    </border>
    <border>
      <left style="thin">
        <color indexed="64"/>
      </left>
      <right style="medium">
        <color indexed="64"/>
      </right>
      <top style="medium">
        <color indexed="64"/>
      </top>
      <bottom style="dotted">
        <color indexed="64"/>
      </bottom>
      <diagonal/>
    </border>
    <border>
      <left style="medium">
        <color indexed="64"/>
      </left>
      <right style="thin">
        <color indexed="64"/>
      </right>
      <top style="dotted">
        <color indexed="64"/>
      </top>
      <bottom style="dotted">
        <color indexed="64"/>
      </bottom>
      <diagonal/>
    </border>
    <border>
      <left style="thin">
        <color indexed="64"/>
      </left>
      <right style="thin">
        <color indexed="64"/>
      </right>
      <top style="dotted">
        <color indexed="64"/>
      </top>
      <bottom style="dotted">
        <color indexed="64"/>
      </bottom>
      <diagonal/>
    </border>
    <border>
      <left style="thin">
        <color indexed="64"/>
      </left>
      <right style="medium">
        <color indexed="64"/>
      </right>
      <top style="dotted">
        <color indexed="64"/>
      </top>
      <bottom style="dotted">
        <color indexed="64"/>
      </bottom>
      <diagonal/>
    </border>
    <border>
      <left style="medium">
        <color indexed="64"/>
      </left>
      <right style="thin">
        <color indexed="64"/>
      </right>
      <top style="dotted">
        <color indexed="64"/>
      </top>
      <bottom style="medium">
        <color auto="1"/>
      </bottom>
      <diagonal/>
    </border>
    <border>
      <left style="thin">
        <color indexed="64"/>
      </left>
      <right style="thin">
        <color indexed="64"/>
      </right>
      <top style="dotted">
        <color indexed="64"/>
      </top>
      <bottom style="medium">
        <color auto="1"/>
      </bottom>
      <diagonal/>
    </border>
    <border>
      <left style="thin">
        <color indexed="64"/>
      </left>
      <right style="medium">
        <color indexed="64"/>
      </right>
      <top style="dotted">
        <color indexed="64"/>
      </top>
      <bottom style="medium">
        <color auto="1"/>
      </bottom>
      <diagonal/>
    </border>
    <border>
      <left style="thin">
        <color indexed="64"/>
      </left>
      <right style="thin">
        <color indexed="64"/>
      </right>
      <top/>
      <bottom style="dotted">
        <color indexed="64"/>
      </bottom>
      <diagonal/>
    </border>
    <border>
      <left style="thin">
        <color indexed="64"/>
      </left>
      <right style="thin">
        <color indexed="64"/>
      </right>
      <top style="dotted">
        <color indexed="64"/>
      </top>
      <bottom style="hair">
        <color indexed="64"/>
      </bottom>
      <diagonal/>
    </border>
    <border>
      <left/>
      <right style="thin">
        <color indexed="64"/>
      </right>
      <top/>
      <bottom style="dotted">
        <color indexed="64"/>
      </bottom>
      <diagonal/>
    </border>
    <border>
      <left style="thin">
        <color indexed="64"/>
      </left>
      <right style="medium">
        <color indexed="64"/>
      </right>
      <top style="hair">
        <color indexed="64"/>
      </top>
      <bottom style="hair">
        <color indexed="64"/>
      </bottom>
      <diagonal/>
    </border>
    <border>
      <left style="medium">
        <color indexed="64"/>
      </left>
      <right style="thin">
        <color indexed="64"/>
      </right>
      <top/>
      <bottom style="dotted">
        <color indexed="64"/>
      </bottom>
      <diagonal/>
    </border>
    <border>
      <left style="medium">
        <color indexed="64"/>
      </left>
      <right style="thin">
        <color indexed="64"/>
      </right>
      <top style="dotted">
        <color indexed="64"/>
      </top>
      <bottom style="hair">
        <color indexed="64"/>
      </bottom>
      <diagonal/>
    </border>
    <border>
      <left style="thin">
        <color indexed="64"/>
      </left>
      <right style="medium">
        <color indexed="64"/>
      </right>
      <top style="hair">
        <color indexed="64"/>
      </top>
      <bottom style="dotted">
        <color indexed="64"/>
      </bottom>
      <diagonal/>
    </border>
    <border>
      <left style="medium">
        <color indexed="64"/>
      </left>
      <right style="thin">
        <color indexed="64"/>
      </right>
      <top style="thin">
        <color indexed="64"/>
      </top>
      <bottom style="thin">
        <color indexed="64"/>
      </bottom>
      <diagonal/>
    </border>
    <border>
      <left style="thin">
        <color indexed="64"/>
      </left>
      <right/>
      <top style="thin">
        <color indexed="64"/>
      </top>
      <bottom style="dashDotDot">
        <color indexed="64"/>
      </bottom>
      <diagonal/>
    </border>
    <border>
      <left/>
      <right/>
      <top style="thin">
        <color indexed="64"/>
      </top>
      <bottom style="dashDotDot">
        <color indexed="64"/>
      </bottom>
      <diagonal/>
    </border>
    <border>
      <left/>
      <right style="thin">
        <color indexed="64"/>
      </right>
      <top style="thin">
        <color indexed="64"/>
      </top>
      <bottom style="dashDotDot">
        <color indexed="64"/>
      </bottom>
      <diagonal/>
    </border>
    <border>
      <left style="thin">
        <color indexed="64"/>
      </left>
      <right/>
      <top style="dashDotDot">
        <color indexed="64"/>
      </top>
      <bottom style="dashDotDot">
        <color indexed="64"/>
      </bottom>
      <diagonal/>
    </border>
    <border>
      <left/>
      <right/>
      <top style="dashDotDot">
        <color indexed="64"/>
      </top>
      <bottom style="dashDotDot">
        <color indexed="64"/>
      </bottom>
      <diagonal/>
    </border>
    <border>
      <left/>
      <right style="thin">
        <color indexed="64"/>
      </right>
      <top style="dashDotDot">
        <color indexed="64"/>
      </top>
      <bottom style="dashDotDot">
        <color indexed="64"/>
      </bottom>
      <diagonal/>
    </border>
    <border>
      <left style="thin">
        <color indexed="64"/>
      </left>
      <right/>
      <top style="dashDotDot">
        <color indexed="64"/>
      </top>
      <bottom style="thin">
        <color indexed="64"/>
      </bottom>
      <diagonal/>
    </border>
    <border>
      <left/>
      <right/>
      <top style="dashDotDot">
        <color indexed="64"/>
      </top>
      <bottom style="thin">
        <color indexed="64"/>
      </bottom>
      <diagonal/>
    </border>
    <border>
      <left/>
      <right style="thin">
        <color indexed="64"/>
      </right>
      <top style="dashDotDot">
        <color indexed="64"/>
      </top>
      <bottom style="thin">
        <color indexed="64"/>
      </bottom>
      <diagonal/>
    </border>
    <border>
      <left style="thin">
        <color indexed="64"/>
      </left>
      <right/>
      <top/>
      <bottom/>
      <diagonal/>
    </border>
    <border>
      <left/>
      <right style="thin">
        <color indexed="64"/>
      </right>
      <top/>
      <bottom/>
      <diagonal/>
    </border>
    <border>
      <left style="medium">
        <color indexed="64"/>
      </left>
      <right style="medium">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bottom style="thin">
        <color indexed="64"/>
      </bottom>
      <diagonal/>
    </border>
    <border>
      <left style="thin">
        <color rgb="FF999999"/>
      </left>
      <right/>
      <top/>
      <bottom/>
      <diagonal/>
    </border>
    <border>
      <left style="thin">
        <color rgb="FF999999"/>
      </left>
      <right style="thin">
        <color rgb="FF999999"/>
      </right>
      <top/>
      <bottom/>
      <diagonal/>
    </border>
  </borders>
  <cellStyleXfs count="19">
    <xf numFmtId="0" fontId="0" fillId="0" borderId="0">
      <alignment vertical="center"/>
    </xf>
    <xf numFmtId="0" fontId="7" fillId="0" borderId="0">
      <alignment vertical="center"/>
    </xf>
    <xf numFmtId="0" fontId="4" fillId="0" borderId="0"/>
    <xf numFmtId="0" fontId="4" fillId="0" borderId="0">
      <alignment vertical="center"/>
    </xf>
    <xf numFmtId="0" fontId="4" fillId="0" borderId="0"/>
    <xf numFmtId="0" fontId="4" fillId="0" borderId="0"/>
    <xf numFmtId="0" fontId="4" fillId="0" borderId="0"/>
    <xf numFmtId="0" fontId="8" fillId="0" borderId="0">
      <alignment vertical="center"/>
    </xf>
    <xf numFmtId="9" fontId="4" fillId="0" borderId="0" applyFont="0" applyFill="0" applyBorder="0" applyAlignment="0" applyProtection="0">
      <alignment vertical="center"/>
    </xf>
    <xf numFmtId="9" fontId="4" fillId="0" borderId="0" applyFont="0" applyFill="0" applyBorder="0" applyAlignment="0" applyProtection="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3" fillId="0" borderId="0">
      <alignment vertical="center"/>
    </xf>
    <xf numFmtId="0" fontId="98" fillId="35" borderId="0" applyNumberFormat="0" applyBorder="0" applyAlignment="0" applyProtection="0">
      <alignment vertical="center"/>
    </xf>
    <xf numFmtId="0" fontId="4" fillId="0" borderId="0"/>
    <xf numFmtId="0" fontId="2" fillId="0" borderId="0">
      <alignment vertical="center"/>
    </xf>
    <xf numFmtId="0" fontId="1" fillId="0" borderId="0">
      <alignment vertical="center"/>
    </xf>
  </cellStyleXfs>
  <cellXfs count="1046">
    <xf numFmtId="0" fontId="0" fillId="0" borderId="0" xfId="0">
      <alignment vertical="center"/>
    </xf>
    <xf numFmtId="0" fontId="0" fillId="0" borderId="1" xfId="0" applyBorder="1" applyAlignment="1">
      <alignment horizontal="center" vertical="top"/>
    </xf>
    <xf numFmtId="57" fontId="0" fillId="0" borderId="1" xfId="0" applyNumberFormat="1" applyBorder="1" applyAlignment="1">
      <alignment horizontal="center" vertical="top"/>
    </xf>
    <xf numFmtId="176" fontId="0" fillId="0" borderId="1" xfId="0" applyNumberFormat="1" applyBorder="1" applyAlignment="1">
      <alignment horizontal="center" vertical="top"/>
    </xf>
    <xf numFmtId="0" fontId="0" fillId="0" borderId="1" xfId="0" applyBorder="1" applyAlignment="1">
      <alignment horizontal="left" vertical="top" wrapText="1"/>
    </xf>
    <xf numFmtId="0" fontId="0" fillId="0" borderId="0" xfId="0" applyAlignment="1">
      <alignment vertical="top" wrapText="1"/>
    </xf>
    <xf numFmtId="0" fontId="0" fillId="2" borderId="1" xfId="0" applyFill="1" applyBorder="1" applyAlignment="1">
      <alignment horizontal="center" vertical="top"/>
    </xf>
    <xf numFmtId="57" fontId="0" fillId="2" borderId="1" xfId="0" applyNumberFormat="1" applyFill="1" applyBorder="1" applyAlignment="1">
      <alignment horizontal="center" vertical="top"/>
    </xf>
    <xf numFmtId="0" fontId="0" fillId="2" borderId="1" xfId="0" applyFill="1" applyBorder="1" applyAlignment="1">
      <alignment vertical="top" wrapText="1"/>
    </xf>
    <xf numFmtId="176" fontId="0" fillId="2" borderId="1" xfId="0" applyNumberFormat="1" applyFill="1" applyBorder="1" applyAlignment="1">
      <alignment horizontal="center" vertical="top"/>
    </xf>
    <xf numFmtId="0" fontId="6" fillId="2" borderId="1" xfId="0" applyFont="1" applyFill="1" applyBorder="1" applyAlignment="1">
      <alignment horizontal="left" vertical="top" wrapText="1"/>
    </xf>
    <xf numFmtId="0" fontId="0" fillId="0" borderId="1" xfId="0" applyBorder="1" applyAlignment="1">
      <alignment vertical="top" wrapText="1"/>
    </xf>
    <xf numFmtId="0" fontId="6" fillId="3" borderId="1" xfId="0" applyFont="1" applyFill="1" applyBorder="1" applyAlignment="1">
      <alignment horizontal="left" vertical="top" wrapText="1"/>
    </xf>
    <xf numFmtId="0" fontId="0" fillId="0" borderId="1" xfId="0" applyFill="1" applyBorder="1" applyAlignment="1">
      <alignment horizontal="center" vertical="top"/>
    </xf>
    <xf numFmtId="176" fontId="0" fillId="0" borderId="1" xfId="0" applyNumberFormat="1" applyBorder="1" applyAlignment="1">
      <alignment horizontal="center" vertical="top" wrapText="1"/>
    </xf>
    <xf numFmtId="176" fontId="0" fillId="0" borderId="1" xfId="0" applyNumberFormat="1" applyFill="1" applyBorder="1" applyAlignment="1">
      <alignment horizontal="center" vertical="top"/>
    </xf>
    <xf numFmtId="176" fontId="0" fillId="0" borderId="1" xfId="0" applyNumberFormat="1" applyFont="1" applyBorder="1" applyAlignment="1">
      <alignment horizontal="center" vertical="top"/>
    </xf>
    <xf numFmtId="0" fontId="0" fillId="0" borderId="0" xfId="0" applyAlignment="1">
      <alignment horizontal="center" vertical="top"/>
    </xf>
    <xf numFmtId="57" fontId="0" fillId="0" borderId="0" xfId="0" applyNumberFormat="1" applyAlignment="1">
      <alignment horizontal="center" vertical="top"/>
    </xf>
    <xf numFmtId="176" fontId="0" fillId="0" borderId="0" xfId="0" applyNumberFormat="1" applyAlignment="1">
      <alignment horizontal="center" vertical="top"/>
    </xf>
    <xf numFmtId="0" fontId="0" fillId="0" borderId="0" xfId="0" applyAlignment="1">
      <alignment horizontal="left" vertical="top" wrapText="1"/>
    </xf>
    <xf numFmtId="0" fontId="9" fillId="0" borderId="0" xfId="0" applyFont="1" applyAlignment="1">
      <alignment horizontal="center" vertical="center"/>
    </xf>
    <xf numFmtId="0" fontId="9" fillId="0" borderId="0" xfId="0" applyFont="1">
      <alignment vertical="center"/>
    </xf>
    <xf numFmtId="0" fontId="11" fillId="0" borderId="0" xfId="0" applyFont="1" applyAlignment="1">
      <alignment horizontal="center" vertical="center"/>
    </xf>
    <xf numFmtId="49" fontId="11" fillId="0" borderId="2" xfId="0" applyNumberFormat="1" applyFont="1" applyBorder="1" applyAlignment="1">
      <alignment horizontal="center" vertical="center"/>
    </xf>
    <xf numFmtId="49" fontId="11" fillId="0" borderId="3" xfId="0" applyNumberFormat="1" applyFont="1" applyBorder="1" applyAlignment="1">
      <alignment horizontal="center" vertical="center"/>
    </xf>
    <xf numFmtId="49" fontId="11" fillId="0" borderId="4" xfId="0" applyNumberFormat="1" applyFont="1" applyBorder="1" applyAlignment="1">
      <alignment horizontal="center" vertical="center"/>
    </xf>
    <xf numFmtId="49" fontId="11" fillId="0" borderId="5" xfId="0" applyNumberFormat="1" applyFont="1" applyBorder="1" applyAlignment="1">
      <alignment horizontal="center" vertical="center"/>
    </xf>
    <xf numFmtId="49" fontId="11" fillId="5" borderId="7" xfId="0" applyNumberFormat="1" applyFont="1" applyFill="1" applyBorder="1" applyAlignment="1">
      <alignment horizontal="center" vertical="center"/>
    </xf>
    <xf numFmtId="49" fontId="11" fillId="5" borderId="8" xfId="0" applyNumberFormat="1" applyFont="1" applyFill="1" applyBorder="1" applyAlignment="1">
      <alignment horizontal="center" vertical="center"/>
    </xf>
    <xf numFmtId="178" fontId="11" fillId="5" borderId="8" xfId="0" applyNumberFormat="1" applyFont="1" applyFill="1" applyBorder="1" applyAlignment="1">
      <alignment horizontal="center" vertical="center"/>
    </xf>
    <xf numFmtId="49" fontId="11" fillId="5" borderId="9" xfId="0" applyNumberFormat="1" applyFont="1" applyFill="1" applyBorder="1" applyAlignment="1">
      <alignment vertical="center" wrapText="1"/>
    </xf>
    <xf numFmtId="0" fontId="11" fillId="0" borderId="0" xfId="0" applyFont="1">
      <alignment vertical="center"/>
    </xf>
    <xf numFmtId="49" fontId="11" fillId="5" borderId="11" xfId="0" applyNumberFormat="1" applyFont="1" applyFill="1" applyBorder="1" applyAlignment="1">
      <alignment horizontal="center" vertical="center"/>
    </xf>
    <xf numFmtId="49" fontId="11" fillId="5" borderId="1" xfId="0" applyNumberFormat="1" applyFont="1" applyFill="1" applyBorder="1" applyAlignment="1">
      <alignment horizontal="center" vertical="center"/>
    </xf>
    <xf numFmtId="178" fontId="11" fillId="5" borderId="1" xfId="0" applyNumberFormat="1" applyFont="1" applyFill="1" applyBorder="1" applyAlignment="1">
      <alignment horizontal="center" vertical="center"/>
    </xf>
    <xf numFmtId="49" fontId="11" fillId="5" borderId="12" xfId="0" applyNumberFormat="1" applyFont="1" applyFill="1" applyBorder="1" applyAlignment="1">
      <alignment horizontal="center" vertical="center"/>
    </xf>
    <xf numFmtId="49" fontId="11" fillId="5" borderId="13" xfId="0" applyNumberFormat="1" applyFont="1" applyFill="1" applyBorder="1" applyAlignment="1">
      <alignment vertical="center" wrapText="1"/>
    </xf>
    <xf numFmtId="49" fontId="11" fillId="5" borderId="15" xfId="0" applyNumberFormat="1" applyFont="1" applyFill="1" applyBorder="1" applyAlignment="1">
      <alignment horizontal="center" vertical="center"/>
    </xf>
    <xf numFmtId="49" fontId="11" fillId="5" borderId="16" xfId="0" applyNumberFormat="1" applyFont="1" applyFill="1" applyBorder="1" applyAlignment="1">
      <alignment horizontal="center" vertical="center"/>
    </xf>
    <xf numFmtId="178" fontId="11" fillId="5" borderId="17" xfId="0" applyNumberFormat="1" applyFont="1" applyFill="1" applyBorder="1" applyAlignment="1">
      <alignment horizontal="center" vertical="center"/>
    </xf>
    <xf numFmtId="49" fontId="11" fillId="5" borderId="17" xfId="0" applyNumberFormat="1" applyFont="1" applyFill="1" applyBorder="1" applyAlignment="1">
      <alignment horizontal="center" vertical="center"/>
    </xf>
    <xf numFmtId="49" fontId="11" fillId="5" borderId="18" xfId="0" applyNumberFormat="1" applyFont="1" applyFill="1" applyBorder="1" applyAlignment="1">
      <alignment vertical="center" wrapText="1"/>
    </xf>
    <xf numFmtId="49" fontId="11" fillId="6" borderId="19" xfId="0" applyNumberFormat="1" applyFont="1" applyFill="1" applyBorder="1" applyAlignment="1">
      <alignment horizontal="center" vertical="center"/>
    </xf>
    <xf numFmtId="49" fontId="11" fillId="6" borderId="12" xfId="0" applyNumberFormat="1" applyFont="1" applyFill="1" applyBorder="1" applyAlignment="1">
      <alignment horizontal="center" vertical="center"/>
    </xf>
    <xf numFmtId="178" fontId="11" fillId="6" borderId="12" xfId="0" applyNumberFormat="1" applyFont="1" applyFill="1" applyBorder="1" applyAlignment="1">
      <alignment horizontal="center" vertical="center"/>
    </xf>
    <xf numFmtId="49" fontId="11" fillId="6" borderId="20" xfId="0" applyNumberFormat="1" applyFont="1" applyFill="1" applyBorder="1" applyAlignment="1">
      <alignment vertical="center" wrapText="1"/>
    </xf>
    <xf numFmtId="49" fontId="11" fillId="6" borderId="11" xfId="0" applyNumberFormat="1" applyFont="1" applyFill="1" applyBorder="1" applyAlignment="1">
      <alignment horizontal="center" vertical="center"/>
    </xf>
    <xf numFmtId="49" fontId="11" fillId="6" borderId="1" xfId="0" applyNumberFormat="1" applyFont="1" applyFill="1" applyBorder="1" applyAlignment="1">
      <alignment horizontal="center" vertical="center"/>
    </xf>
    <xf numFmtId="178" fontId="11" fillId="6" borderId="1" xfId="0" applyNumberFormat="1" applyFont="1" applyFill="1" applyBorder="1" applyAlignment="1">
      <alignment horizontal="center" vertical="center"/>
    </xf>
    <xf numFmtId="49" fontId="11" fillId="6" borderId="13" xfId="0" applyNumberFormat="1" applyFont="1" applyFill="1" applyBorder="1" applyAlignment="1">
      <alignment vertical="center" wrapText="1"/>
    </xf>
    <xf numFmtId="49" fontId="11" fillId="6" borderId="15" xfId="0" applyNumberFormat="1" applyFont="1" applyFill="1" applyBorder="1" applyAlignment="1">
      <alignment horizontal="center" vertical="center"/>
    </xf>
    <xf numFmtId="49" fontId="11" fillId="6" borderId="17" xfId="0" applyNumberFormat="1" applyFont="1" applyFill="1" applyBorder="1" applyAlignment="1">
      <alignment horizontal="center" vertical="center"/>
    </xf>
    <xf numFmtId="178" fontId="11" fillId="6" borderId="17" xfId="0" applyNumberFormat="1" applyFont="1" applyFill="1" applyBorder="1" applyAlignment="1">
      <alignment horizontal="center" vertical="center"/>
    </xf>
    <xf numFmtId="49" fontId="11" fillId="6" borderId="18" xfId="0" applyNumberFormat="1" applyFont="1" applyFill="1" applyBorder="1" applyAlignment="1">
      <alignment vertical="center" wrapText="1"/>
    </xf>
    <xf numFmtId="49" fontId="11" fillId="5" borderId="19" xfId="0" applyNumberFormat="1" applyFont="1" applyFill="1" applyBorder="1" applyAlignment="1">
      <alignment horizontal="center" vertical="center"/>
    </xf>
    <xf numFmtId="178" fontId="11" fillId="5" borderId="12" xfId="0" applyNumberFormat="1" applyFont="1" applyFill="1" applyBorder="1" applyAlignment="1">
      <alignment horizontal="center" vertical="center"/>
    </xf>
    <xf numFmtId="49" fontId="11" fillId="5" borderId="20" xfId="0" applyNumberFormat="1" applyFont="1" applyFill="1" applyBorder="1" applyAlignment="1">
      <alignment vertical="center" wrapText="1"/>
    </xf>
    <xf numFmtId="49" fontId="11" fillId="7" borderId="1" xfId="0" applyNumberFormat="1" applyFont="1" applyFill="1" applyBorder="1" applyAlignment="1">
      <alignment horizontal="center" vertical="center"/>
    </xf>
    <xf numFmtId="49" fontId="11" fillId="8" borderId="12" xfId="0" applyNumberFormat="1" applyFont="1" applyFill="1" applyBorder="1" applyAlignment="1">
      <alignment horizontal="center" vertical="center"/>
    </xf>
    <xf numFmtId="49" fontId="11" fillId="8" borderId="13" xfId="0" applyNumberFormat="1" applyFont="1" applyFill="1" applyBorder="1" applyAlignment="1">
      <alignment vertical="center" wrapText="1"/>
    </xf>
    <xf numFmtId="49" fontId="11" fillId="7" borderId="12" xfId="0" applyNumberFormat="1" applyFont="1" applyFill="1" applyBorder="1" applyAlignment="1">
      <alignment horizontal="center" vertical="center"/>
    </xf>
    <xf numFmtId="49" fontId="11" fillId="7" borderId="11" xfId="0" applyNumberFormat="1" applyFont="1" applyFill="1" applyBorder="1" applyAlignment="1">
      <alignment horizontal="center" vertical="center"/>
    </xf>
    <xf numFmtId="178" fontId="11" fillId="7" borderId="1" xfId="0" applyNumberFormat="1" applyFont="1" applyFill="1" applyBorder="1" applyAlignment="1">
      <alignment horizontal="center" vertical="center"/>
    </xf>
    <xf numFmtId="178" fontId="11" fillId="7" borderId="12" xfId="0" applyNumberFormat="1" applyFont="1" applyFill="1" applyBorder="1" applyAlignment="1">
      <alignment horizontal="center" vertical="center"/>
    </xf>
    <xf numFmtId="49" fontId="11" fillId="0" borderId="0" xfId="0" applyNumberFormat="1" applyFont="1" applyAlignment="1">
      <alignment horizontal="center" vertical="center"/>
    </xf>
    <xf numFmtId="49" fontId="11" fillId="0" borderId="0" xfId="0" applyNumberFormat="1" applyFont="1">
      <alignment vertical="center"/>
    </xf>
    <xf numFmtId="0" fontId="12" fillId="0" borderId="0" xfId="0" applyFont="1" applyFill="1" applyBorder="1" applyAlignment="1">
      <alignment horizontal="center" vertical="center" wrapText="1"/>
    </xf>
    <xf numFmtId="0" fontId="12" fillId="0" borderId="0" xfId="0" applyFont="1" applyFill="1" applyBorder="1" applyAlignment="1">
      <alignment vertical="center" wrapText="1"/>
    </xf>
    <xf numFmtId="0" fontId="18" fillId="0" borderId="0" xfId="0" applyFont="1" applyFill="1" applyBorder="1" applyAlignment="1">
      <alignment horizontal="center" vertical="center" wrapText="1"/>
    </xf>
    <xf numFmtId="0" fontId="11" fillId="0" borderId="0" xfId="0" applyFont="1" applyFill="1" applyBorder="1" applyAlignment="1">
      <alignment horizontal="center" vertical="center" wrapText="1"/>
    </xf>
    <xf numFmtId="0" fontId="0" fillId="0" borderId="0" xfId="0" applyFill="1" applyBorder="1" applyAlignment="1">
      <alignment horizontal="center" vertical="center" wrapText="1"/>
    </xf>
    <xf numFmtId="49" fontId="18" fillId="0" borderId="0" xfId="0" applyNumberFormat="1" applyFont="1" applyFill="1" applyBorder="1" applyAlignment="1">
      <alignment horizontal="center" vertical="center" shrinkToFit="1"/>
    </xf>
    <xf numFmtId="49" fontId="19" fillId="0" borderId="0" xfId="0" applyNumberFormat="1" applyFont="1" applyFill="1" applyBorder="1" applyAlignment="1">
      <alignment horizontal="center" vertical="center" wrapText="1"/>
    </xf>
    <xf numFmtId="49" fontId="20" fillId="0" borderId="0" xfId="0" applyNumberFormat="1" applyFont="1" applyFill="1" applyBorder="1" applyAlignment="1">
      <alignment horizontal="left" vertical="center" wrapText="1"/>
    </xf>
    <xf numFmtId="49" fontId="20" fillId="0" borderId="0" xfId="0" applyNumberFormat="1" applyFont="1" applyFill="1" applyBorder="1" applyAlignment="1">
      <alignment horizontal="left" vertical="center"/>
    </xf>
    <xf numFmtId="0" fontId="0" fillId="0" borderId="0" xfId="0" applyFill="1" applyBorder="1" applyAlignment="1">
      <alignment vertical="center" wrapText="1"/>
    </xf>
    <xf numFmtId="0" fontId="18" fillId="11" borderId="30" xfId="0" applyFont="1" applyFill="1" applyBorder="1" applyAlignment="1">
      <alignment horizontal="center" vertical="center" wrapText="1"/>
    </xf>
    <xf numFmtId="0" fontId="11" fillId="9" borderId="30" xfId="0" applyFont="1" applyFill="1" applyBorder="1" applyAlignment="1">
      <alignment horizontal="center" vertical="center" wrapText="1"/>
    </xf>
    <xf numFmtId="49" fontId="18" fillId="9" borderId="30" xfId="0" applyNumberFormat="1" applyFont="1" applyFill="1" applyBorder="1" applyAlignment="1">
      <alignment horizontal="center" vertical="center" shrinkToFit="1"/>
    </xf>
    <xf numFmtId="49" fontId="19" fillId="9" borderId="30" xfId="0" applyNumberFormat="1" applyFont="1" applyFill="1" applyBorder="1" applyAlignment="1">
      <alignment horizontal="center" vertical="center" wrapText="1"/>
    </xf>
    <xf numFmtId="49" fontId="18" fillId="9" borderId="30" xfId="0" applyNumberFormat="1" applyFont="1" applyFill="1" applyBorder="1" applyAlignment="1">
      <alignment horizontal="center" vertical="center" wrapText="1"/>
    </xf>
    <xf numFmtId="0" fontId="11" fillId="10" borderId="30" xfId="0" applyFont="1" applyFill="1" applyBorder="1" applyAlignment="1">
      <alignment horizontal="center" vertical="center" wrapText="1"/>
    </xf>
    <xf numFmtId="49" fontId="18" fillId="10" borderId="30" xfId="0" applyNumberFormat="1" applyFont="1" applyFill="1" applyBorder="1" applyAlignment="1">
      <alignment horizontal="center" vertical="center" shrinkToFit="1"/>
    </xf>
    <xf numFmtId="49" fontId="19" fillId="10" borderId="30" xfId="0" applyNumberFormat="1" applyFont="1" applyFill="1" applyBorder="1" applyAlignment="1">
      <alignment horizontal="center" vertical="center" wrapText="1"/>
    </xf>
    <xf numFmtId="49" fontId="18" fillId="10" borderId="30" xfId="0" applyNumberFormat="1" applyFont="1" applyFill="1" applyBorder="1" applyAlignment="1">
      <alignment horizontal="center" vertical="center"/>
    </xf>
    <xf numFmtId="0" fontId="11" fillId="6" borderId="30" xfId="0" applyFont="1" applyFill="1" applyBorder="1" applyAlignment="1">
      <alignment horizontal="center" vertical="center" wrapText="1"/>
    </xf>
    <xf numFmtId="49" fontId="18" fillId="6" borderId="30" xfId="0" applyNumberFormat="1" applyFont="1" applyFill="1" applyBorder="1" applyAlignment="1">
      <alignment horizontal="center" vertical="center" shrinkToFit="1"/>
    </xf>
    <xf numFmtId="49" fontId="19" fillId="6" borderId="30" xfId="0" applyNumberFormat="1" applyFont="1" applyFill="1" applyBorder="1" applyAlignment="1">
      <alignment horizontal="center" vertical="center" wrapText="1"/>
    </xf>
    <xf numFmtId="49" fontId="18" fillId="6" borderId="30" xfId="0" applyNumberFormat="1" applyFont="1" applyFill="1" applyBorder="1" applyAlignment="1">
      <alignment horizontal="center" vertical="center"/>
    </xf>
    <xf numFmtId="0" fontId="11" fillId="12" borderId="32" xfId="0" applyFont="1" applyFill="1" applyBorder="1" applyAlignment="1">
      <alignment horizontal="center" vertical="center" wrapText="1"/>
    </xf>
    <xf numFmtId="49" fontId="18" fillId="0" borderId="34" xfId="0" applyNumberFormat="1" applyFont="1" applyFill="1" applyBorder="1" applyAlignment="1">
      <alignment horizontal="center" vertical="center" shrinkToFit="1"/>
    </xf>
    <xf numFmtId="49" fontId="19" fillId="0" borderId="35" xfId="0" applyNumberFormat="1" applyFont="1" applyFill="1" applyBorder="1" applyAlignment="1">
      <alignment horizontal="center" vertical="center" wrapText="1"/>
    </xf>
    <xf numFmtId="49" fontId="22" fillId="0" borderId="36" xfId="0" applyNumberFormat="1" applyFont="1" applyFill="1" applyBorder="1" applyAlignment="1">
      <alignment horizontal="left" vertical="center" wrapText="1"/>
    </xf>
    <xf numFmtId="49" fontId="18" fillId="0" borderId="40" xfId="0" applyNumberFormat="1" applyFont="1" applyFill="1" applyBorder="1" applyAlignment="1">
      <alignment horizontal="center" vertical="center" shrinkToFit="1"/>
    </xf>
    <xf numFmtId="49" fontId="19" fillId="0" borderId="41" xfId="0" applyNumberFormat="1" applyFont="1" applyFill="1" applyBorder="1" applyAlignment="1">
      <alignment horizontal="center" vertical="center" wrapText="1"/>
    </xf>
    <xf numFmtId="49" fontId="19" fillId="0" borderId="41" xfId="0" applyNumberFormat="1" applyFont="1" applyFill="1" applyBorder="1" applyAlignment="1">
      <alignment horizontal="center" vertical="center"/>
    </xf>
    <xf numFmtId="49" fontId="20" fillId="0" borderId="36" xfId="0" applyNumberFormat="1" applyFont="1" applyFill="1" applyBorder="1" applyAlignment="1">
      <alignment horizontal="left" vertical="center" wrapText="1"/>
    </xf>
    <xf numFmtId="49" fontId="22" fillId="13" borderId="36" xfId="0" applyNumberFormat="1" applyFont="1" applyFill="1" applyBorder="1" applyAlignment="1">
      <alignment horizontal="left" vertical="center" wrapText="1"/>
    </xf>
    <xf numFmtId="49" fontId="22" fillId="3" borderId="36" xfId="0" applyNumberFormat="1" applyFont="1" applyFill="1" applyBorder="1" applyAlignment="1">
      <alignment horizontal="left" vertical="center" wrapText="1"/>
    </xf>
    <xf numFmtId="0" fontId="11" fillId="12" borderId="45" xfId="0" applyFont="1" applyFill="1" applyBorder="1" applyAlignment="1">
      <alignment horizontal="center" vertical="center"/>
    </xf>
    <xf numFmtId="49" fontId="24" fillId="0" borderId="36" xfId="0" applyNumberFormat="1" applyFont="1" applyFill="1" applyBorder="1" applyAlignment="1">
      <alignment horizontal="left" vertical="center" wrapText="1"/>
    </xf>
    <xf numFmtId="49" fontId="25" fillId="3" borderId="36" xfId="0" applyNumberFormat="1" applyFont="1" applyFill="1" applyBorder="1" applyAlignment="1">
      <alignment horizontal="left" vertical="center" wrapText="1"/>
    </xf>
    <xf numFmtId="49" fontId="24" fillId="3" borderId="36" xfId="0" applyNumberFormat="1" applyFont="1" applyFill="1" applyBorder="1" applyAlignment="1">
      <alignment horizontal="left" vertical="center" wrapText="1"/>
    </xf>
    <xf numFmtId="49" fontId="20" fillId="0" borderId="49" xfId="0" applyNumberFormat="1" applyFont="1" applyFill="1" applyBorder="1" applyAlignment="1">
      <alignment horizontal="left" vertical="center" wrapText="1"/>
    </xf>
    <xf numFmtId="177" fontId="18" fillId="12" borderId="38" xfId="0" applyNumberFormat="1" applyFont="1" applyFill="1" applyBorder="1" applyAlignment="1">
      <alignment vertical="top" textRotation="255"/>
    </xf>
    <xf numFmtId="0" fontId="11" fillId="14" borderId="39" xfId="0" applyFont="1" applyFill="1" applyBorder="1" applyAlignment="1">
      <alignment horizontal="center" vertical="center" shrinkToFit="1"/>
    </xf>
    <xf numFmtId="0" fontId="11" fillId="14" borderId="44" xfId="0" applyFont="1" applyFill="1" applyBorder="1" applyAlignment="1">
      <alignment horizontal="center" vertical="center" shrinkToFit="1"/>
    </xf>
    <xf numFmtId="49" fontId="26" fillId="0" borderId="36" xfId="0" applyNumberFormat="1" applyFont="1" applyFill="1" applyBorder="1" applyAlignment="1">
      <alignment horizontal="left" vertical="center" wrapText="1"/>
    </xf>
    <xf numFmtId="0" fontId="11" fillId="14" borderId="50" xfId="0" applyFont="1" applyFill="1" applyBorder="1" applyAlignment="1">
      <alignment horizontal="center" vertical="center" shrinkToFit="1"/>
    </xf>
    <xf numFmtId="0" fontId="11" fillId="14" borderId="51" xfId="0" applyFont="1" applyFill="1" applyBorder="1" applyAlignment="1">
      <alignment horizontal="center" vertical="center" shrinkToFit="1"/>
    </xf>
    <xf numFmtId="49" fontId="18" fillId="0" borderId="52" xfId="0" applyNumberFormat="1" applyFont="1" applyFill="1" applyBorder="1" applyAlignment="1">
      <alignment horizontal="center" vertical="center" shrinkToFit="1"/>
    </xf>
    <xf numFmtId="49" fontId="27" fillId="0" borderId="36" xfId="0" applyNumberFormat="1" applyFont="1" applyFill="1" applyBorder="1" applyAlignment="1">
      <alignment horizontal="left" vertical="center" wrapText="1"/>
    </xf>
    <xf numFmtId="49" fontId="18" fillId="0" borderId="53" xfId="0" applyNumberFormat="1" applyFont="1" applyFill="1" applyBorder="1" applyAlignment="1">
      <alignment horizontal="center" vertical="center" shrinkToFit="1"/>
    </xf>
    <xf numFmtId="49" fontId="19" fillId="0" borderId="54" xfId="0" applyNumberFormat="1" applyFont="1" applyFill="1" applyBorder="1" applyAlignment="1">
      <alignment horizontal="center" vertical="center"/>
    </xf>
    <xf numFmtId="49" fontId="18" fillId="0" borderId="56" xfId="0" applyNumberFormat="1" applyFont="1" applyFill="1" applyBorder="1" applyAlignment="1">
      <alignment horizontal="center" vertical="center" shrinkToFit="1"/>
    </xf>
    <xf numFmtId="49" fontId="19" fillId="0" borderId="57" xfId="0" applyNumberFormat="1" applyFont="1" applyFill="1" applyBorder="1" applyAlignment="1">
      <alignment horizontal="center" vertical="center"/>
    </xf>
    <xf numFmtId="49" fontId="20" fillId="0" borderId="58" xfId="0" applyNumberFormat="1" applyFont="1" applyFill="1" applyBorder="1" applyAlignment="1">
      <alignment horizontal="left" vertical="center" wrapText="1"/>
    </xf>
    <xf numFmtId="49" fontId="18" fillId="0" borderId="59" xfId="0" applyNumberFormat="1" applyFont="1" applyFill="1" applyBorder="1" applyAlignment="1">
      <alignment horizontal="center" vertical="center" shrinkToFit="1"/>
    </xf>
    <xf numFmtId="49" fontId="19" fillId="0" borderId="60" xfId="0" applyNumberFormat="1" applyFont="1" applyFill="1" applyBorder="1" applyAlignment="1">
      <alignment horizontal="center" vertical="center"/>
    </xf>
    <xf numFmtId="49" fontId="18" fillId="0" borderId="61" xfId="0" applyNumberFormat="1" applyFont="1" applyFill="1" applyBorder="1" applyAlignment="1">
      <alignment horizontal="center" vertical="center" shrinkToFit="1"/>
    </xf>
    <xf numFmtId="49" fontId="19" fillId="0" borderId="62" xfId="0" applyNumberFormat="1" applyFont="1" applyFill="1" applyBorder="1" applyAlignment="1">
      <alignment horizontal="center" vertical="center"/>
    </xf>
    <xf numFmtId="49" fontId="28" fillId="0" borderId="56" xfId="0" applyNumberFormat="1" applyFont="1" applyFill="1" applyBorder="1" applyAlignment="1">
      <alignment horizontal="center" vertical="center" shrinkToFit="1"/>
    </xf>
    <xf numFmtId="49" fontId="29" fillId="0" borderId="57" xfId="0" applyNumberFormat="1" applyFont="1" applyFill="1" applyBorder="1" applyAlignment="1">
      <alignment horizontal="center" vertical="center"/>
    </xf>
    <xf numFmtId="49" fontId="30" fillId="0" borderId="58" xfId="0" applyNumberFormat="1" applyFont="1" applyFill="1" applyBorder="1" applyAlignment="1">
      <alignment horizontal="left" vertical="center" wrapText="1"/>
    </xf>
    <xf numFmtId="49" fontId="20" fillId="0" borderId="63" xfId="0" applyNumberFormat="1" applyFont="1" applyFill="1" applyBorder="1" applyAlignment="1">
      <alignment horizontal="left" vertical="center" wrapText="1"/>
    </xf>
    <xf numFmtId="0" fontId="11" fillId="14" borderId="46" xfId="0" applyFont="1" applyFill="1" applyBorder="1" applyAlignment="1">
      <alignment horizontal="center" vertical="center" shrinkToFit="1"/>
    </xf>
    <xf numFmtId="49" fontId="24" fillId="0" borderId="49" xfId="0" applyNumberFormat="1" applyFont="1" applyFill="1" applyBorder="1" applyAlignment="1">
      <alignment horizontal="left" vertical="center" wrapText="1"/>
    </xf>
    <xf numFmtId="49" fontId="25" fillId="0" borderId="36" xfId="0" applyNumberFormat="1" applyFont="1" applyFill="1" applyBorder="1" applyAlignment="1">
      <alignment horizontal="left" vertical="center" wrapText="1"/>
    </xf>
    <xf numFmtId="49" fontId="18" fillId="0" borderId="64" xfId="0" applyNumberFormat="1" applyFont="1" applyFill="1" applyBorder="1" applyAlignment="1">
      <alignment horizontal="center" vertical="center" shrinkToFit="1"/>
    </xf>
    <xf numFmtId="49" fontId="19" fillId="0" borderId="64" xfId="0" applyNumberFormat="1" applyFont="1" applyFill="1" applyBorder="1" applyAlignment="1">
      <alignment horizontal="center" vertical="center" wrapText="1"/>
    </xf>
    <xf numFmtId="49" fontId="19" fillId="0" borderId="54" xfId="0" applyNumberFormat="1" applyFont="1" applyFill="1" applyBorder="1" applyAlignment="1">
      <alignment horizontal="center" vertical="center" wrapText="1"/>
    </xf>
    <xf numFmtId="177" fontId="31" fillId="12" borderId="38" xfId="0" applyNumberFormat="1" applyFont="1" applyFill="1" applyBorder="1" applyAlignment="1">
      <alignment vertical="center" textRotation="255"/>
    </xf>
    <xf numFmtId="49" fontId="19" fillId="0" borderId="65" xfId="0" applyNumberFormat="1" applyFont="1" applyFill="1" applyBorder="1" applyAlignment="1">
      <alignment horizontal="center" vertical="center"/>
    </xf>
    <xf numFmtId="49" fontId="32" fillId="0" borderId="36" xfId="0" applyNumberFormat="1" applyFont="1" applyFill="1" applyBorder="1" applyAlignment="1">
      <alignment horizontal="left" vertical="center" wrapText="1"/>
    </xf>
    <xf numFmtId="0" fontId="11" fillId="14" borderId="66" xfId="0" applyFont="1" applyFill="1" applyBorder="1" applyAlignment="1">
      <alignment horizontal="center" vertical="center" shrinkToFit="1"/>
    </xf>
    <xf numFmtId="49" fontId="22" fillId="0" borderId="49" xfId="0" applyNumberFormat="1" applyFont="1" applyFill="1" applyBorder="1" applyAlignment="1">
      <alignment horizontal="left" vertical="center" wrapText="1"/>
    </xf>
    <xf numFmtId="49" fontId="18" fillId="16" borderId="67" xfId="0" applyNumberFormat="1" applyFont="1" applyFill="1" applyBorder="1" applyAlignment="1">
      <alignment horizontal="center" vertical="center" shrinkToFit="1"/>
    </xf>
    <xf numFmtId="49" fontId="19" fillId="16" borderId="68" xfId="0" applyNumberFormat="1" applyFont="1" applyFill="1" applyBorder="1" applyAlignment="1">
      <alignment horizontal="center" vertical="center"/>
    </xf>
    <xf numFmtId="49" fontId="20" fillId="16" borderId="69" xfId="0" applyNumberFormat="1" applyFont="1" applyFill="1" applyBorder="1" applyAlignment="1">
      <alignment horizontal="center" vertical="center" wrapText="1"/>
    </xf>
    <xf numFmtId="49" fontId="20" fillId="0" borderId="70" xfId="0" applyNumberFormat="1" applyFont="1" applyFill="1" applyBorder="1" applyAlignment="1">
      <alignment horizontal="left" vertical="center" wrapText="1"/>
    </xf>
    <xf numFmtId="0" fontId="11" fillId="14" borderId="72" xfId="0" applyFont="1" applyFill="1" applyBorder="1" applyAlignment="1">
      <alignment horizontal="center" vertical="center" shrinkToFit="1"/>
    </xf>
    <xf numFmtId="49" fontId="18" fillId="0" borderId="74" xfId="0" applyNumberFormat="1" applyFont="1" applyFill="1" applyBorder="1" applyAlignment="1">
      <alignment horizontal="center" vertical="center" shrinkToFit="1"/>
    </xf>
    <xf numFmtId="49" fontId="19" fillId="0" borderId="75" xfId="0" applyNumberFormat="1" applyFont="1" applyFill="1" applyBorder="1" applyAlignment="1">
      <alignment horizontal="center" vertical="center"/>
    </xf>
    <xf numFmtId="49" fontId="20" fillId="0" borderId="76" xfId="0" applyNumberFormat="1" applyFont="1" applyFill="1" applyBorder="1" applyAlignment="1">
      <alignment horizontal="left" vertical="center" wrapText="1"/>
    </xf>
    <xf numFmtId="180" fontId="33" fillId="0" borderId="0" xfId="0" applyNumberFormat="1" applyFont="1" applyAlignment="1">
      <alignment horizontal="center" vertical="center"/>
    </xf>
    <xf numFmtId="0" fontId="35" fillId="0" borderId="0" xfId="0" applyFont="1">
      <alignment vertical="center"/>
    </xf>
    <xf numFmtId="180" fontId="20" fillId="0" borderId="79" xfId="0" applyNumberFormat="1" applyFont="1" applyBorder="1" applyAlignment="1">
      <alignment horizontal="center" vertical="center"/>
    </xf>
    <xf numFmtId="49" fontId="20" fillId="0" borderId="2" xfId="0" applyNumberFormat="1" applyFont="1" applyBorder="1" applyAlignment="1">
      <alignment horizontal="center" vertical="center" textRotation="255"/>
    </xf>
    <xf numFmtId="49" fontId="20" fillId="0" borderId="2" xfId="0" applyNumberFormat="1" applyFont="1" applyBorder="1" applyAlignment="1">
      <alignment horizontal="center" vertical="center"/>
    </xf>
    <xf numFmtId="49" fontId="20" fillId="0" borderId="80" xfId="0" applyNumberFormat="1" applyFont="1" applyBorder="1" applyAlignment="1">
      <alignment horizontal="center" vertical="center"/>
    </xf>
    <xf numFmtId="49" fontId="20" fillId="0" borderId="4" xfId="0" applyNumberFormat="1" applyFont="1" applyBorder="1" applyAlignment="1">
      <alignment horizontal="center" vertical="center"/>
    </xf>
    <xf numFmtId="49" fontId="20" fillId="0" borderId="81" xfId="0" applyNumberFormat="1" applyFont="1" applyBorder="1" applyAlignment="1">
      <alignment horizontal="center" vertical="center"/>
    </xf>
    <xf numFmtId="49" fontId="20" fillId="18" borderId="2" xfId="0" applyNumberFormat="1" applyFont="1" applyFill="1" applyBorder="1" applyAlignment="1">
      <alignment horizontal="center" vertical="center"/>
    </xf>
    <xf numFmtId="0" fontId="20" fillId="18" borderId="80" xfId="0" applyFont="1" applyFill="1" applyBorder="1" applyAlignment="1">
      <alignment horizontal="center" vertical="center"/>
    </xf>
    <xf numFmtId="49" fontId="20" fillId="18" borderId="4" xfId="0" applyNumberFormat="1" applyFont="1" applyFill="1" applyBorder="1" applyAlignment="1">
      <alignment horizontal="center" vertical="center"/>
    </xf>
    <xf numFmtId="49" fontId="20" fillId="18" borderId="82" xfId="0" applyNumberFormat="1" applyFont="1" applyFill="1" applyBorder="1" applyAlignment="1">
      <alignment horizontal="center" vertical="center"/>
    </xf>
    <xf numFmtId="49" fontId="20" fillId="0" borderId="77" xfId="0" applyNumberFormat="1" applyFont="1" applyBorder="1" applyAlignment="1">
      <alignment horizontal="center" vertical="center"/>
    </xf>
    <xf numFmtId="49" fontId="20" fillId="0" borderId="5" xfId="0" applyNumberFormat="1" applyFont="1" applyBorder="1" applyAlignment="1">
      <alignment horizontal="center" vertical="center"/>
    </xf>
    <xf numFmtId="0" fontId="20" fillId="0" borderId="0" xfId="0" applyFont="1" applyAlignment="1">
      <alignment horizontal="center" vertical="center"/>
    </xf>
    <xf numFmtId="49" fontId="20" fillId="7" borderId="7" xfId="0" applyNumberFormat="1" applyFont="1" applyFill="1" applyBorder="1" applyAlignment="1">
      <alignment horizontal="center" vertical="center"/>
    </xf>
    <xf numFmtId="49" fontId="20" fillId="7" borderId="84" xfId="0" applyNumberFormat="1" applyFont="1" applyFill="1" applyBorder="1" applyAlignment="1">
      <alignment horizontal="center" vertical="center"/>
    </xf>
    <xf numFmtId="49" fontId="20" fillId="7" borderId="8" xfId="0" applyNumberFormat="1" applyFont="1" applyFill="1" applyBorder="1" applyAlignment="1">
      <alignment horizontal="center" vertical="center"/>
    </xf>
    <xf numFmtId="49" fontId="20" fillId="7" borderId="9" xfId="0" applyNumberFormat="1" applyFont="1" applyFill="1" applyBorder="1" applyAlignment="1">
      <alignment horizontal="left" vertical="center" wrapText="1"/>
    </xf>
    <xf numFmtId="49" fontId="20" fillId="5" borderId="85" xfId="0" applyNumberFormat="1" applyFont="1" applyFill="1" applyBorder="1" applyAlignment="1">
      <alignment horizontal="center" vertical="center"/>
    </xf>
    <xf numFmtId="0" fontId="20" fillId="5" borderId="8" xfId="0" applyFont="1" applyFill="1" applyBorder="1" applyAlignment="1">
      <alignment horizontal="center" vertical="center"/>
    </xf>
    <xf numFmtId="49" fontId="20" fillId="5" borderId="8" xfId="0" applyNumberFormat="1" applyFont="1" applyFill="1" applyBorder="1" applyAlignment="1">
      <alignment horizontal="center" vertical="center"/>
    </xf>
    <xf numFmtId="49" fontId="20" fillId="5" borderId="8" xfId="0" applyNumberFormat="1" applyFont="1" applyFill="1" applyBorder="1" applyAlignment="1">
      <alignment horizontal="left" vertical="center" wrapText="1"/>
    </xf>
    <xf numFmtId="181" fontId="20" fillId="5" borderId="84" xfId="0" applyNumberFormat="1" applyFont="1" applyFill="1" applyBorder="1" applyAlignment="1">
      <alignment horizontal="center" vertical="center"/>
    </xf>
    <xf numFmtId="49" fontId="20" fillId="5" borderId="9" xfId="0" applyNumberFormat="1" applyFont="1" applyFill="1" applyBorder="1" applyAlignment="1">
      <alignment horizontal="center" vertical="center"/>
    </xf>
    <xf numFmtId="49" fontId="20" fillId="5" borderId="86" xfId="0" applyNumberFormat="1" applyFont="1" applyFill="1" applyBorder="1" applyAlignment="1">
      <alignment horizontal="center" vertical="center"/>
    </xf>
    <xf numFmtId="49" fontId="20" fillId="5" borderId="9" xfId="0" applyNumberFormat="1" applyFont="1" applyFill="1" applyBorder="1" applyAlignment="1">
      <alignment horizontal="left" vertical="center" wrapText="1"/>
    </xf>
    <xf numFmtId="0" fontId="20" fillId="0" borderId="0" xfId="0" applyFont="1">
      <alignment vertical="center"/>
    </xf>
    <xf numFmtId="49" fontId="20" fillId="5" borderId="11" xfId="0" applyNumberFormat="1" applyFont="1" applyFill="1" applyBorder="1" applyAlignment="1">
      <alignment horizontal="center" vertical="center"/>
    </xf>
    <xf numFmtId="49" fontId="20" fillId="5" borderId="87" xfId="0" applyNumberFormat="1" applyFont="1" applyFill="1" applyBorder="1" applyAlignment="1">
      <alignment horizontal="center" vertical="center"/>
    </xf>
    <xf numFmtId="49" fontId="20" fillId="5" borderId="1" xfId="0" applyNumberFormat="1" applyFont="1" applyFill="1" applyBorder="1" applyAlignment="1">
      <alignment horizontal="center" vertical="center"/>
    </xf>
    <xf numFmtId="49" fontId="20" fillId="7" borderId="13" xfId="0" applyNumberFormat="1" applyFont="1" applyFill="1" applyBorder="1" applyAlignment="1">
      <alignment horizontal="left" vertical="center" wrapText="1"/>
    </xf>
    <xf numFmtId="0" fontId="20" fillId="5" borderId="87" xfId="0" applyFont="1" applyFill="1" applyBorder="1" applyAlignment="1">
      <alignment horizontal="center" vertical="center"/>
    </xf>
    <xf numFmtId="49" fontId="20" fillId="5" borderId="1" xfId="0" applyNumberFormat="1" applyFont="1" applyFill="1" applyBorder="1" applyAlignment="1">
      <alignment horizontal="left" vertical="center" wrapText="1"/>
    </xf>
    <xf numFmtId="181" fontId="20" fillId="5" borderId="87" xfId="0" applyNumberFormat="1" applyFont="1" applyFill="1" applyBorder="1" applyAlignment="1">
      <alignment horizontal="center" vertical="center"/>
    </xf>
    <xf numFmtId="49" fontId="20" fillId="5" borderId="13" xfId="0" applyNumberFormat="1" applyFont="1" applyFill="1" applyBorder="1" applyAlignment="1">
      <alignment horizontal="center" vertical="center"/>
    </xf>
    <xf numFmtId="49" fontId="20" fillId="5" borderId="88" xfId="0" applyNumberFormat="1" applyFont="1" applyFill="1" applyBorder="1" applyAlignment="1">
      <alignment horizontal="center" vertical="center"/>
    </xf>
    <xf numFmtId="49" fontId="20" fillId="5" borderId="13" xfId="0" applyNumberFormat="1" applyFont="1" applyFill="1" applyBorder="1" applyAlignment="1">
      <alignment horizontal="left" vertical="center" wrapText="1"/>
    </xf>
    <xf numFmtId="0" fontId="20" fillId="5" borderId="1" xfId="0" applyFont="1" applyFill="1" applyBorder="1" applyAlignment="1">
      <alignment horizontal="center" vertical="center"/>
    </xf>
    <xf numFmtId="181" fontId="20" fillId="5" borderId="1" xfId="0" applyNumberFormat="1" applyFont="1" applyFill="1" applyBorder="1" applyAlignment="1">
      <alignment horizontal="center" vertical="center"/>
    </xf>
    <xf numFmtId="49" fontId="20" fillId="7" borderId="89" xfId="0" applyNumberFormat="1" applyFont="1" applyFill="1" applyBorder="1" applyAlignment="1">
      <alignment horizontal="center" vertical="center"/>
    </xf>
    <xf numFmtId="0" fontId="20" fillId="7" borderId="1" xfId="0" applyFont="1" applyFill="1" applyBorder="1" applyAlignment="1">
      <alignment horizontal="center" vertical="center"/>
    </xf>
    <xf numFmtId="49" fontId="20" fillId="5" borderId="90" xfId="0" applyNumberFormat="1" applyFont="1" applyFill="1" applyBorder="1" applyAlignment="1">
      <alignment horizontal="left" vertical="center" wrapText="1"/>
    </xf>
    <xf numFmtId="49" fontId="26" fillId="5" borderId="13" xfId="0" applyNumberFormat="1" applyFont="1" applyFill="1" applyBorder="1" applyAlignment="1">
      <alignment horizontal="left" vertical="center" wrapText="1"/>
    </xf>
    <xf numFmtId="181" fontId="20" fillId="5" borderId="90" xfId="0" applyNumberFormat="1" applyFont="1" applyFill="1" applyBorder="1" applyAlignment="1">
      <alignment horizontal="center" vertical="center"/>
    </xf>
    <xf numFmtId="49" fontId="20" fillId="5" borderId="91" xfId="0" applyNumberFormat="1" applyFont="1" applyFill="1" applyBorder="1" applyAlignment="1">
      <alignment horizontal="center" vertical="center"/>
    </xf>
    <xf numFmtId="49" fontId="20" fillId="5" borderId="12" xfId="0" applyNumberFormat="1" applyFont="1" applyFill="1" applyBorder="1" applyAlignment="1">
      <alignment horizontal="center" vertical="center"/>
    </xf>
    <xf numFmtId="49" fontId="20" fillId="5" borderId="92" xfId="0" applyNumberFormat="1" applyFont="1" applyFill="1" applyBorder="1" applyAlignment="1">
      <alignment horizontal="center" vertical="center"/>
    </xf>
    <xf numFmtId="49" fontId="20" fillId="5" borderId="93" xfId="0" applyNumberFormat="1" applyFont="1" applyFill="1" applyBorder="1" applyAlignment="1">
      <alignment horizontal="center" vertical="center"/>
    </xf>
    <xf numFmtId="49" fontId="20" fillId="5" borderId="90" xfId="0" applyNumberFormat="1" applyFont="1" applyFill="1" applyBorder="1" applyAlignment="1">
      <alignment horizontal="center" vertical="center"/>
    </xf>
    <xf numFmtId="49" fontId="20" fillId="5" borderId="91" xfId="0" applyNumberFormat="1" applyFont="1" applyFill="1" applyBorder="1" applyAlignment="1">
      <alignment horizontal="left" vertical="center" wrapText="1"/>
    </xf>
    <xf numFmtId="49" fontId="20" fillId="5" borderId="94" xfId="0" applyNumberFormat="1" applyFont="1" applyFill="1" applyBorder="1" applyAlignment="1">
      <alignment horizontal="center" vertical="center"/>
    </xf>
    <xf numFmtId="49" fontId="20" fillId="7" borderId="1" xfId="0" applyNumberFormat="1" applyFont="1" applyFill="1" applyBorder="1" applyAlignment="1">
      <alignment horizontal="left" vertical="center" wrapText="1"/>
    </xf>
    <xf numFmtId="49" fontId="20" fillId="7" borderId="11" xfId="0" applyNumberFormat="1" applyFont="1" applyFill="1" applyBorder="1" applyAlignment="1">
      <alignment horizontal="center" vertical="center"/>
    </xf>
    <xf numFmtId="0" fontId="20" fillId="7" borderId="87" xfId="0" applyFont="1" applyFill="1" applyBorder="1" applyAlignment="1">
      <alignment horizontal="center" vertical="center"/>
    </xf>
    <xf numFmtId="49" fontId="20" fillId="7" borderId="1" xfId="0" applyNumberFormat="1" applyFont="1" applyFill="1" applyBorder="1" applyAlignment="1">
      <alignment horizontal="center" vertical="center"/>
    </xf>
    <xf numFmtId="0" fontId="20" fillId="5" borderId="93" xfId="0" applyFont="1" applyFill="1" applyBorder="1" applyAlignment="1">
      <alignment horizontal="center" vertical="center"/>
    </xf>
    <xf numFmtId="49" fontId="20" fillId="7" borderId="90" xfId="0" applyNumberFormat="1" applyFont="1" applyFill="1" applyBorder="1" applyAlignment="1">
      <alignment horizontal="center" vertical="center"/>
    </xf>
    <xf numFmtId="49" fontId="20" fillId="7" borderId="90" xfId="0" applyNumberFormat="1" applyFont="1" applyFill="1" applyBorder="1" applyAlignment="1">
      <alignment horizontal="left" vertical="center" wrapText="1"/>
    </xf>
    <xf numFmtId="181" fontId="20" fillId="5" borderId="93" xfId="0" applyNumberFormat="1" applyFont="1" applyFill="1" applyBorder="1" applyAlignment="1">
      <alignment horizontal="center" vertical="center"/>
    </xf>
    <xf numFmtId="49" fontId="20" fillId="5" borderId="15" xfId="0" applyNumberFormat="1" applyFont="1" applyFill="1" applyBorder="1" applyAlignment="1">
      <alignment horizontal="center" vertical="center"/>
    </xf>
    <xf numFmtId="49" fontId="20" fillId="5" borderId="96" xfId="0" applyNumberFormat="1" applyFont="1" applyFill="1" applyBorder="1" applyAlignment="1">
      <alignment horizontal="center" vertical="center"/>
    </xf>
    <xf numFmtId="49" fontId="20" fillId="5" borderId="17" xfId="0" applyNumberFormat="1" applyFont="1" applyFill="1" applyBorder="1" applyAlignment="1">
      <alignment horizontal="center" vertical="center"/>
    </xf>
    <xf numFmtId="49" fontId="20" fillId="5" borderId="18" xfId="0" applyNumberFormat="1" applyFont="1" applyFill="1" applyBorder="1" applyAlignment="1">
      <alignment horizontal="left" vertical="center" wrapText="1"/>
    </xf>
    <xf numFmtId="49" fontId="20" fillId="7" borderId="15" xfId="0" applyNumberFormat="1" applyFont="1" applyFill="1" applyBorder="1" applyAlignment="1">
      <alignment horizontal="center" vertical="center"/>
    </xf>
    <xf numFmtId="0" fontId="20" fillId="7" borderId="96" xfId="0" applyFont="1" applyFill="1" applyBorder="1" applyAlignment="1">
      <alignment horizontal="center" vertical="center"/>
    </xf>
    <xf numFmtId="49" fontId="20" fillId="7" borderId="17" xfId="0" applyNumberFormat="1" applyFont="1" applyFill="1" applyBorder="1" applyAlignment="1">
      <alignment horizontal="center" vertical="center"/>
    </xf>
    <xf numFmtId="49" fontId="20" fillId="7" borderId="17" xfId="0" applyNumberFormat="1" applyFont="1" applyFill="1" applyBorder="1" applyAlignment="1">
      <alignment horizontal="left" vertical="center" wrapText="1"/>
    </xf>
    <xf numFmtId="181" fontId="20" fillId="5" borderId="17" xfId="0" applyNumberFormat="1" applyFont="1" applyFill="1" applyBorder="1" applyAlignment="1">
      <alignment horizontal="center" vertical="center"/>
    </xf>
    <xf numFmtId="49" fontId="20" fillId="5" borderId="18" xfId="0" applyNumberFormat="1" applyFont="1" applyFill="1" applyBorder="1" applyAlignment="1">
      <alignment horizontal="center" vertical="center"/>
    </xf>
    <xf numFmtId="49" fontId="20" fillId="5" borderId="97" xfId="0" applyNumberFormat="1" applyFont="1" applyFill="1" applyBorder="1" applyAlignment="1">
      <alignment horizontal="center" vertical="center"/>
    </xf>
    <xf numFmtId="49" fontId="25" fillId="0" borderId="49" xfId="0" applyNumberFormat="1" applyFont="1" applyFill="1" applyBorder="1" applyAlignment="1">
      <alignment horizontal="left" vertical="center" wrapText="1"/>
    </xf>
    <xf numFmtId="49" fontId="18" fillId="0" borderId="98" xfId="0" applyNumberFormat="1" applyFont="1" applyFill="1" applyBorder="1" applyAlignment="1">
      <alignment horizontal="center" vertical="center" shrinkToFit="1"/>
    </xf>
    <xf numFmtId="49" fontId="20" fillId="5" borderId="89" xfId="0" applyNumberFormat="1" applyFont="1" applyFill="1" applyBorder="1" applyAlignment="1">
      <alignment horizontal="center" vertical="center"/>
    </xf>
    <xf numFmtId="49" fontId="20" fillId="5" borderId="99" xfId="0" applyNumberFormat="1" applyFont="1" applyFill="1" applyBorder="1" applyAlignment="1">
      <alignment horizontal="center" vertical="center"/>
    </xf>
    <xf numFmtId="0" fontId="36" fillId="11" borderId="100" xfId="0" applyFont="1" applyFill="1" applyBorder="1" applyAlignment="1">
      <alignment horizontal="center" vertical="center"/>
    </xf>
    <xf numFmtId="0" fontId="36" fillId="11" borderId="101" xfId="0" applyFont="1" applyFill="1" applyBorder="1" applyAlignment="1">
      <alignment horizontal="center" vertical="center"/>
    </xf>
    <xf numFmtId="0" fontId="36" fillId="11" borderId="102" xfId="0" applyFont="1" applyFill="1" applyBorder="1" applyAlignment="1">
      <alignment horizontal="center" vertical="center"/>
    </xf>
    <xf numFmtId="0" fontId="36" fillId="0" borderId="101" xfId="0" applyFont="1" applyFill="1" applyBorder="1" applyAlignment="1">
      <alignment horizontal="center" vertical="center" wrapText="1"/>
    </xf>
    <xf numFmtId="0" fontId="36" fillId="0" borderId="0" xfId="0" applyFont="1" applyAlignment="1">
      <alignment horizontal="center" vertical="center"/>
    </xf>
    <xf numFmtId="0" fontId="36" fillId="0" borderId="104" xfId="0" applyFont="1" applyFill="1" applyBorder="1" applyAlignment="1">
      <alignment horizontal="center" vertical="center"/>
    </xf>
    <xf numFmtId="0" fontId="36" fillId="0" borderId="105" xfId="0" applyFont="1" applyFill="1" applyBorder="1" applyAlignment="1">
      <alignment horizontal="center" vertical="center"/>
    </xf>
    <xf numFmtId="0" fontId="36" fillId="0" borderId="0" xfId="0" applyFont="1">
      <alignment vertical="center"/>
    </xf>
    <xf numFmtId="0" fontId="36" fillId="0" borderId="90" xfId="0" applyFont="1" applyFill="1" applyBorder="1" applyAlignment="1">
      <alignment horizontal="center" vertical="center"/>
    </xf>
    <xf numFmtId="0" fontId="36" fillId="0" borderId="12" xfId="0" applyFont="1" applyFill="1" applyBorder="1" applyAlignment="1">
      <alignment horizontal="center" vertical="center"/>
    </xf>
    <xf numFmtId="183" fontId="36" fillId="6" borderId="88" xfId="0" applyNumberFormat="1" applyFont="1" applyFill="1" applyBorder="1" applyAlignment="1">
      <alignment horizontal="center" vertical="center"/>
    </xf>
    <xf numFmtId="0" fontId="36" fillId="0" borderId="1" xfId="0" applyFont="1" applyFill="1" applyBorder="1" applyAlignment="1">
      <alignment horizontal="center" vertical="center"/>
    </xf>
    <xf numFmtId="0" fontId="36" fillId="6" borderId="108" xfId="0" applyFont="1" applyFill="1" applyBorder="1" applyAlignment="1">
      <alignment horizontal="center" vertical="center"/>
    </xf>
    <xf numFmtId="0" fontId="36" fillId="6" borderId="88" xfId="0" applyFont="1" applyFill="1" applyBorder="1" applyAlignment="1">
      <alignment horizontal="center" vertical="center"/>
    </xf>
    <xf numFmtId="0" fontId="36" fillId="0" borderId="101" xfId="0" applyFont="1" applyFill="1" applyBorder="1" applyAlignment="1">
      <alignment horizontal="center" vertical="center"/>
    </xf>
    <xf numFmtId="0" fontId="36" fillId="0" borderId="0" xfId="0" applyFont="1" applyFill="1" applyAlignment="1">
      <alignment horizontal="center" vertical="center"/>
    </xf>
    <xf numFmtId="0" fontId="0" fillId="0" borderId="0" xfId="0" applyFont="1">
      <alignment vertical="center"/>
    </xf>
    <xf numFmtId="0" fontId="0" fillId="0" borderId="0" xfId="0" applyAlignment="1">
      <alignment horizontal="center" vertical="center"/>
    </xf>
    <xf numFmtId="0" fontId="39" fillId="0" borderId="0" xfId="0" applyFont="1">
      <alignment vertical="center"/>
    </xf>
    <xf numFmtId="0" fontId="40" fillId="0" borderId="0" xfId="0" applyFont="1">
      <alignment vertical="center"/>
    </xf>
    <xf numFmtId="0" fontId="42" fillId="0" borderId="0" xfId="0" applyFont="1">
      <alignment vertical="center"/>
    </xf>
    <xf numFmtId="0" fontId="43" fillId="0" borderId="0" xfId="0" applyFont="1">
      <alignment vertical="center"/>
    </xf>
    <xf numFmtId="0" fontId="41" fillId="3" borderId="107" xfId="0" applyFont="1" applyFill="1" applyBorder="1" applyAlignment="1">
      <alignment horizontal="center" vertical="center"/>
    </xf>
    <xf numFmtId="185" fontId="41" fillId="3" borderId="112" xfId="0" applyNumberFormat="1" applyFont="1" applyFill="1" applyBorder="1" applyAlignment="1">
      <alignment horizontal="center" vertical="center"/>
    </xf>
    <xf numFmtId="0" fontId="44" fillId="0" borderId="0" xfId="0" applyFont="1">
      <alignment vertical="center"/>
    </xf>
    <xf numFmtId="0" fontId="18" fillId="0" borderId="115" xfId="0" applyFont="1" applyBorder="1" applyAlignment="1">
      <alignment horizontal="center" vertical="center"/>
    </xf>
    <xf numFmtId="0" fontId="18" fillId="0" borderId="116" xfId="0" applyFont="1" applyBorder="1" applyAlignment="1">
      <alignment horizontal="center" vertical="center"/>
    </xf>
    <xf numFmtId="183" fontId="18" fillId="2" borderId="116" xfId="0" applyNumberFormat="1" applyFont="1" applyFill="1" applyBorder="1" applyAlignment="1">
      <alignment horizontal="center" vertical="center"/>
    </xf>
    <xf numFmtId="0" fontId="18" fillId="0" borderId="117" xfId="0" applyFont="1" applyBorder="1" applyAlignment="1">
      <alignment horizontal="center" vertical="center"/>
    </xf>
    <xf numFmtId="0" fontId="18" fillId="0" borderId="0" xfId="0" applyFont="1" applyFill="1" applyBorder="1" applyAlignment="1">
      <alignment horizontal="center" vertical="center"/>
    </xf>
    <xf numFmtId="0" fontId="18" fillId="0" borderId="119" xfId="0" applyFont="1" applyBorder="1" applyAlignment="1">
      <alignment horizontal="center" vertical="center"/>
    </xf>
    <xf numFmtId="0" fontId="18" fillId="0" borderId="0" xfId="0" applyFont="1" applyBorder="1" applyAlignment="1">
      <alignment horizontal="center" vertical="center"/>
    </xf>
    <xf numFmtId="186" fontId="18" fillId="0" borderId="0" xfId="0" applyNumberFormat="1" applyFont="1" applyBorder="1" applyAlignment="1">
      <alignment horizontal="center" vertical="center"/>
    </xf>
    <xf numFmtId="0" fontId="41" fillId="19" borderId="121" xfId="0" applyFont="1" applyFill="1" applyBorder="1" applyAlignment="1">
      <alignment horizontal="center" vertical="center"/>
    </xf>
    <xf numFmtId="0" fontId="41" fillId="19" borderId="67" xfId="0" applyFont="1" applyFill="1" applyBorder="1" applyAlignment="1">
      <alignment horizontal="center" vertical="center"/>
    </xf>
    <xf numFmtId="0" fontId="41" fillId="0" borderId="118" xfId="0" applyFont="1" applyBorder="1" applyAlignment="1">
      <alignment horizontal="center" vertical="center"/>
    </xf>
    <xf numFmtId="0" fontId="46" fillId="0" borderId="125" xfId="0" applyFont="1" applyBorder="1">
      <alignment vertical="center"/>
    </xf>
    <xf numFmtId="0" fontId="41" fillId="0" borderId="0" xfId="0" applyFont="1" applyAlignment="1">
      <alignment horizontal="center" vertical="center"/>
    </xf>
    <xf numFmtId="0" fontId="41" fillId="0" borderId="0" xfId="0" applyFont="1">
      <alignment vertical="center"/>
    </xf>
    <xf numFmtId="0" fontId="47" fillId="0" borderId="0" xfId="0" applyFont="1">
      <alignment vertical="center"/>
    </xf>
    <xf numFmtId="0" fontId="46" fillId="0" borderId="0" xfId="0" applyFont="1">
      <alignment vertical="center"/>
    </xf>
    <xf numFmtId="0" fontId="20" fillId="22" borderId="1" xfId="0" applyFont="1" applyFill="1" applyBorder="1" applyAlignment="1">
      <alignment horizontal="center" vertical="center"/>
    </xf>
    <xf numFmtId="0" fontId="25" fillId="23" borderId="1" xfId="0" applyFont="1" applyFill="1" applyBorder="1" applyAlignment="1">
      <alignment horizontal="center" vertical="center"/>
    </xf>
    <xf numFmtId="0" fontId="20" fillId="0" borderId="1" xfId="0" applyFont="1" applyBorder="1" applyAlignment="1">
      <alignment horizontal="center" vertical="center"/>
    </xf>
    <xf numFmtId="183" fontId="20" fillId="0" borderId="1" xfId="0" applyNumberFormat="1" applyFont="1" applyBorder="1" applyAlignment="1">
      <alignment horizontal="center" vertical="center"/>
    </xf>
    <xf numFmtId="0" fontId="20" fillId="24" borderId="1" xfId="0" applyFont="1" applyFill="1" applyBorder="1" applyAlignment="1">
      <alignment horizontal="center" vertical="center"/>
    </xf>
    <xf numFmtId="0" fontId="20" fillId="24" borderId="1" xfId="0" applyFont="1" applyFill="1" applyBorder="1" applyAlignment="1">
      <alignment horizontal="right" vertical="center"/>
    </xf>
    <xf numFmtId="0" fontId="9" fillId="22" borderId="1" xfId="0" applyFont="1" applyFill="1" applyBorder="1" applyAlignment="1">
      <alignment horizontal="center" vertical="center"/>
    </xf>
    <xf numFmtId="183" fontId="20" fillId="22" borderId="1" xfId="0" applyNumberFormat="1" applyFont="1" applyFill="1" applyBorder="1" applyAlignment="1">
      <alignment horizontal="center" vertical="center"/>
    </xf>
    <xf numFmtId="0" fontId="20" fillId="23" borderId="1" xfId="0" applyFont="1" applyFill="1" applyBorder="1" applyAlignment="1">
      <alignment horizontal="center" vertical="center"/>
    </xf>
    <xf numFmtId="183" fontId="20" fillId="23" borderId="1" xfId="0" applyNumberFormat="1" applyFont="1" applyFill="1" applyBorder="1" applyAlignment="1">
      <alignment horizontal="center" vertical="center"/>
    </xf>
    <xf numFmtId="0" fontId="48" fillId="7" borderId="1" xfId="4" applyFont="1" applyFill="1" applyBorder="1" applyAlignment="1">
      <alignment horizontal="center" vertical="center" wrapText="1"/>
    </xf>
    <xf numFmtId="0" fontId="49" fillId="7" borderId="1" xfId="4" applyFont="1" applyFill="1" applyBorder="1" applyAlignment="1">
      <alignment horizontal="center" vertical="center" wrapText="1"/>
    </xf>
    <xf numFmtId="0" fontId="48" fillId="0" borderId="0" xfId="4" applyFont="1"/>
    <xf numFmtId="183" fontId="48" fillId="0" borderId="12" xfId="4" applyNumberFormat="1" applyFont="1" applyBorder="1" applyAlignment="1">
      <alignment horizontal="center" vertical="center" wrapText="1"/>
    </xf>
    <xf numFmtId="0" fontId="48" fillId="0" borderId="12" xfId="4" applyFont="1" applyBorder="1" applyAlignment="1">
      <alignment horizontal="center" vertical="center" wrapText="1"/>
    </xf>
    <xf numFmtId="0" fontId="49" fillId="0" borderId="12" xfId="4" applyFont="1" applyBorder="1" applyAlignment="1">
      <alignment horizontal="center" vertical="center" wrapText="1"/>
    </xf>
    <xf numFmtId="0" fontId="49" fillId="0" borderId="12" xfId="4" applyFont="1" applyBorder="1" applyAlignment="1">
      <alignment horizontal="left" vertical="center" wrapText="1"/>
    </xf>
    <xf numFmtId="20" fontId="48" fillId="0" borderId="1" xfId="4" applyNumberFormat="1" applyFont="1" applyBorder="1" applyAlignment="1">
      <alignment horizontal="center" vertical="center" wrapText="1"/>
    </xf>
    <xf numFmtId="0" fontId="51" fillId="0" borderId="12" xfId="4" applyFont="1" applyBorder="1" applyAlignment="1">
      <alignment horizontal="center" vertical="center" wrapText="1"/>
    </xf>
    <xf numFmtId="0" fontId="49" fillId="0" borderId="1" xfId="4" applyFont="1" applyBorder="1" applyAlignment="1">
      <alignment horizontal="left" vertical="center" wrapText="1"/>
    </xf>
    <xf numFmtId="20" fontId="48" fillId="0" borderId="1" xfId="4" applyNumberFormat="1" applyFont="1" applyFill="1" applyBorder="1" applyAlignment="1">
      <alignment horizontal="center" vertical="center" wrapText="1"/>
    </xf>
    <xf numFmtId="0" fontId="49" fillId="0" borderId="12" xfId="4" applyFont="1" applyBorder="1" applyAlignment="1">
      <alignment horizontal="left" vertical="center"/>
    </xf>
    <xf numFmtId="0" fontId="48" fillId="0" borderId="12" xfId="4" quotePrefix="1" applyFont="1" applyBorder="1" applyAlignment="1">
      <alignment horizontal="center" vertical="center" wrapText="1"/>
    </xf>
    <xf numFmtId="0" fontId="48" fillId="0" borderId="12" xfId="4" applyFont="1" applyFill="1" applyBorder="1" applyAlignment="1">
      <alignment horizontal="center" vertical="center" wrapText="1"/>
    </xf>
    <xf numFmtId="0" fontId="49" fillId="0" borderId="12" xfId="4" applyFont="1" applyFill="1" applyBorder="1" applyAlignment="1">
      <alignment horizontal="left" vertical="center" wrapText="1"/>
    </xf>
    <xf numFmtId="0" fontId="48" fillId="0" borderId="0" xfId="4" applyFont="1" applyFill="1"/>
    <xf numFmtId="0" fontId="48" fillId="0" borderId="0" xfId="4" applyFont="1" applyFill="1" applyAlignment="1">
      <alignment vertical="center"/>
    </xf>
    <xf numFmtId="0" fontId="48" fillId="0" borderId="0" xfId="4" applyFont="1" applyAlignment="1">
      <alignment vertical="center"/>
    </xf>
    <xf numFmtId="0" fontId="49" fillId="0" borderId="0" xfId="4" applyFont="1" applyAlignment="1">
      <alignment horizontal="left" vertical="center" wrapText="1"/>
    </xf>
    <xf numFmtId="0" fontId="52" fillId="8" borderId="1" xfId="0" applyFont="1" applyFill="1" applyBorder="1" applyAlignment="1">
      <alignment horizontal="center" vertical="center"/>
    </xf>
    <xf numFmtId="0" fontId="52" fillId="8" borderId="1" xfId="0" applyFont="1" applyFill="1" applyBorder="1" applyAlignment="1">
      <alignment horizontal="center" vertical="center" wrapText="1"/>
    </xf>
    <xf numFmtId="0" fontId="53" fillId="0" borderId="0" xfId="0" applyFont="1" applyAlignment="1">
      <alignment horizontal="center" vertical="center"/>
    </xf>
    <xf numFmtId="0" fontId="52" fillId="0" borderId="1" xfId="0" applyFont="1" applyBorder="1" applyAlignment="1">
      <alignment horizontal="center" vertical="center"/>
    </xf>
    <xf numFmtId="183" fontId="52" fillId="0" borderId="1" xfId="0" applyNumberFormat="1" applyFont="1" applyBorder="1" applyAlignment="1">
      <alignment horizontal="center" vertical="center"/>
    </xf>
    <xf numFmtId="0" fontId="52" fillId="0" borderId="1" xfId="0" applyFont="1" applyBorder="1" applyAlignment="1">
      <alignment horizontal="left" vertical="center" wrapText="1"/>
    </xf>
    <xf numFmtId="0" fontId="52" fillId="0" borderId="0" xfId="0" applyFont="1" applyAlignment="1">
      <alignment horizontal="center" vertical="center"/>
    </xf>
    <xf numFmtId="0" fontId="52" fillId="0" borderId="0" xfId="0" applyFont="1" applyAlignment="1">
      <alignment horizontal="left" vertical="center" wrapText="1"/>
    </xf>
    <xf numFmtId="0" fontId="20" fillId="0" borderId="0" xfId="0" applyFont="1" applyAlignment="1">
      <alignment vertical="center" wrapText="1"/>
    </xf>
    <xf numFmtId="0" fontId="0" fillId="0" borderId="0" xfId="0" applyFont="1" applyAlignment="1">
      <alignment horizontal="center" vertical="center" wrapText="1"/>
    </xf>
    <xf numFmtId="0" fontId="0" fillId="0" borderId="0" xfId="0" applyAlignment="1">
      <alignment horizontal="left" vertical="center"/>
    </xf>
    <xf numFmtId="0" fontId="56" fillId="0" borderId="0" xfId="0" applyFont="1" applyBorder="1" applyAlignment="1">
      <alignment vertical="center" wrapText="1"/>
    </xf>
    <xf numFmtId="0" fontId="56" fillId="0" borderId="0" xfId="0" applyFont="1" applyBorder="1" applyAlignment="1">
      <alignment horizontal="center" vertical="center" wrapText="1" readingOrder="1"/>
    </xf>
    <xf numFmtId="0" fontId="56" fillId="0" borderId="0" xfId="0" applyFont="1" applyBorder="1" applyAlignment="1">
      <alignment horizontal="center" vertical="center" wrapText="1"/>
    </xf>
    <xf numFmtId="0" fontId="57" fillId="0" borderId="125" xfId="0" applyFont="1" applyBorder="1" applyAlignment="1">
      <alignment horizontal="center" vertical="center"/>
    </xf>
    <xf numFmtId="0" fontId="57" fillId="0" borderId="125" xfId="0" applyFont="1" applyBorder="1" applyAlignment="1">
      <alignment horizontal="center" vertical="center" readingOrder="1"/>
    </xf>
    <xf numFmtId="0" fontId="57" fillId="0" borderId="125" xfId="0" applyFont="1" applyBorder="1" applyAlignment="1">
      <alignment horizontal="center" vertical="center" wrapText="1" readingOrder="1"/>
    </xf>
    <xf numFmtId="0" fontId="56" fillId="0" borderId="125" xfId="0" applyFont="1" applyBorder="1" applyAlignment="1">
      <alignment horizontal="center" vertical="center" wrapText="1"/>
    </xf>
    <xf numFmtId="0" fontId="56" fillId="0" borderId="125" xfId="0" applyFont="1" applyBorder="1" applyAlignment="1">
      <alignment horizontal="center" vertical="center" wrapText="1" readingOrder="1"/>
    </xf>
    <xf numFmtId="0" fontId="58" fillId="0" borderId="125" xfId="0" applyFont="1" applyBorder="1" applyAlignment="1">
      <alignment horizontal="center" vertical="center"/>
    </xf>
    <xf numFmtId="0" fontId="0" fillId="0" borderId="125" xfId="0" applyBorder="1" applyAlignment="1">
      <alignment horizontal="center" vertical="center"/>
    </xf>
    <xf numFmtId="183" fontId="7" fillId="0" borderId="125" xfId="0" applyNumberFormat="1" applyFont="1" applyBorder="1" applyAlignment="1">
      <alignment horizontal="center" vertical="center" readingOrder="1"/>
    </xf>
    <xf numFmtId="0" fontId="0" fillId="0" borderId="125" xfId="0" applyBorder="1" applyAlignment="1">
      <alignment vertical="center" wrapText="1"/>
    </xf>
    <xf numFmtId="0" fontId="0" fillId="0" borderId="125" xfId="0" applyBorder="1" applyAlignment="1">
      <alignment horizontal="center" vertical="center" readingOrder="1"/>
    </xf>
    <xf numFmtId="183" fontId="7" fillId="0" borderId="125" xfId="0" applyNumberFormat="1" applyFont="1" applyBorder="1" applyAlignment="1">
      <alignment horizontal="center" vertical="center"/>
    </xf>
    <xf numFmtId="0" fontId="0" fillId="0" borderId="125" xfId="0" applyBorder="1">
      <alignment vertical="center"/>
    </xf>
    <xf numFmtId="183" fontId="0" fillId="0" borderId="125" xfId="0" applyNumberFormat="1" applyFont="1" applyBorder="1" applyAlignment="1">
      <alignment horizontal="center" vertical="center"/>
    </xf>
    <xf numFmtId="0" fontId="59" fillId="0" borderId="0" xfId="0" applyFont="1">
      <alignment vertical="center"/>
    </xf>
    <xf numFmtId="0" fontId="0" fillId="0" borderId="0" xfId="0" applyAlignment="1">
      <alignment horizontal="center" vertical="center" readingOrder="1"/>
    </xf>
    <xf numFmtId="0" fontId="60" fillId="0" borderId="0" xfId="0" applyFont="1">
      <alignment vertical="center"/>
    </xf>
    <xf numFmtId="14" fontId="18" fillId="0" borderId="0" xfId="0" applyNumberFormat="1" applyFont="1" applyFill="1" applyBorder="1" applyAlignment="1">
      <alignment horizontal="center" vertical="center"/>
    </xf>
    <xf numFmtId="0" fontId="18" fillId="0" borderId="0" xfId="0" applyNumberFormat="1" applyFont="1" applyFill="1" applyBorder="1" applyAlignment="1">
      <alignment horizontal="center" vertical="center"/>
    </xf>
    <xf numFmtId="0" fontId="18" fillId="0" borderId="0" xfId="0" applyFont="1" applyFill="1" applyBorder="1" applyAlignment="1">
      <alignment horizontal="center" vertical="center" textRotation="255"/>
    </xf>
    <xf numFmtId="0" fontId="31" fillId="0" borderId="0" xfId="0" applyFont="1" applyFill="1" applyBorder="1" applyAlignment="1">
      <alignment horizontal="center" vertical="center" wrapText="1" shrinkToFit="1"/>
    </xf>
    <xf numFmtId="0" fontId="21" fillId="0" borderId="0" xfId="0" applyFont="1" applyFill="1" applyBorder="1" applyAlignment="1">
      <alignment horizontal="center" vertical="center" wrapText="1" shrinkToFit="1"/>
    </xf>
    <xf numFmtId="0" fontId="64" fillId="0" borderId="0" xfId="0" applyFont="1" applyFill="1" applyBorder="1" applyAlignment="1">
      <alignment horizontal="center" vertical="center" wrapText="1" shrinkToFit="1"/>
    </xf>
    <xf numFmtId="0" fontId="65" fillId="0" borderId="0" xfId="0" applyFont="1" applyFill="1" applyBorder="1" applyAlignment="1">
      <alignment horizontal="center" vertical="center" wrapText="1" shrinkToFit="1"/>
    </xf>
    <xf numFmtId="0" fontId="18" fillId="0" borderId="0" xfId="0" applyFont="1" applyFill="1" applyBorder="1" applyAlignment="1">
      <alignment horizontal="center" vertical="center" wrapText="1" shrinkToFit="1"/>
    </xf>
    <xf numFmtId="0" fontId="66" fillId="21" borderId="0" xfId="0" applyFont="1" applyFill="1" applyBorder="1" applyAlignment="1">
      <alignment horizontal="center" vertical="center"/>
    </xf>
    <xf numFmtId="0" fontId="66" fillId="0" borderId="0" xfId="0" applyFont="1" applyFill="1" applyBorder="1" applyAlignment="1">
      <alignment horizontal="center" vertical="center"/>
    </xf>
    <xf numFmtId="0" fontId="66" fillId="0" borderId="0" xfId="0" applyFont="1" applyFill="1" applyBorder="1" applyAlignment="1">
      <alignment horizontal="center" vertical="center" wrapText="1"/>
    </xf>
    <xf numFmtId="180" fontId="18" fillId="0" borderId="0" xfId="0" applyNumberFormat="1" applyFont="1" applyFill="1" applyBorder="1" applyAlignment="1">
      <alignment horizontal="center" vertical="center"/>
    </xf>
    <xf numFmtId="0" fontId="67" fillId="0" borderId="0" xfId="1" applyFont="1" applyFill="1" applyBorder="1" applyAlignment="1">
      <alignment horizontal="center" vertical="center"/>
    </xf>
    <xf numFmtId="190" fontId="66" fillId="0" borderId="0" xfId="0" applyNumberFormat="1" applyFont="1" applyFill="1" applyBorder="1" applyAlignment="1">
      <alignment horizontal="center" vertical="center"/>
    </xf>
    <xf numFmtId="0" fontId="11" fillId="0" borderId="0" xfId="0" applyFont="1" applyFill="1" applyBorder="1" applyAlignment="1">
      <alignment horizontal="center" vertical="center"/>
    </xf>
    <xf numFmtId="0" fontId="67" fillId="0" borderId="0" xfId="1" applyNumberFormat="1" applyFont="1" applyFill="1" applyBorder="1" applyAlignment="1">
      <alignment horizontal="center" vertical="center"/>
    </xf>
    <xf numFmtId="0" fontId="18" fillId="0" borderId="0" xfId="0" applyNumberFormat="1" applyFont="1" applyFill="1" applyBorder="1" applyAlignment="1">
      <alignment horizontal="left" vertical="center"/>
    </xf>
    <xf numFmtId="0" fontId="18" fillId="0" borderId="0" xfId="0" applyFont="1" applyFill="1" applyBorder="1" applyAlignment="1">
      <alignment horizontal="center" vertical="center" shrinkToFit="1"/>
    </xf>
    <xf numFmtId="0" fontId="11" fillId="21" borderId="0" xfId="0" applyFont="1" applyFill="1" applyBorder="1" applyAlignment="1">
      <alignment horizontal="center" vertical="center"/>
    </xf>
    <xf numFmtId="0" fontId="0" fillId="16" borderId="0" xfId="0" applyFill="1" applyAlignment="1">
      <alignment horizontal="center" vertical="center"/>
    </xf>
    <xf numFmtId="0" fontId="0" fillId="16" borderId="0" xfId="0" applyFill="1" applyBorder="1" applyAlignment="1">
      <alignment horizontal="left" vertical="top" wrapText="1"/>
    </xf>
    <xf numFmtId="0" fontId="0" fillId="26" borderId="0" xfId="0" applyFill="1">
      <alignment vertical="center"/>
    </xf>
    <xf numFmtId="0" fontId="0" fillId="19" borderId="0" xfId="0" applyFill="1" applyAlignment="1">
      <alignment horizontal="center" vertical="center"/>
    </xf>
    <xf numFmtId="0" fontId="0" fillId="16" borderId="0" xfId="0" applyFill="1" applyAlignment="1">
      <alignment horizontal="left" vertical="center"/>
    </xf>
    <xf numFmtId="0" fontId="0" fillId="0" borderId="0" xfId="0" applyFont="1" applyAlignment="1">
      <alignment horizontal="left"/>
    </xf>
    <xf numFmtId="188" fontId="0" fillId="16" borderId="0" xfId="0" applyNumberFormat="1" applyFill="1" applyAlignment="1">
      <alignment horizontal="center" vertical="center"/>
    </xf>
    <xf numFmtId="0" fontId="0" fillId="26" borderId="0" xfId="0" applyFont="1" applyFill="1">
      <alignment vertical="center"/>
    </xf>
    <xf numFmtId="0" fontId="0" fillId="0" borderId="0" xfId="0" applyAlignment="1">
      <alignment horizontal="left"/>
    </xf>
    <xf numFmtId="0" fontId="0" fillId="0" borderId="0" xfId="0" applyFill="1" applyAlignment="1">
      <alignment horizontal="center" vertical="center"/>
    </xf>
    <xf numFmtId="0" fontId="4" fillId="26" borderId="0" xfId="0" applyFont="1" applyFill="1">
      <alignment vertical="center"/>
    </xf>
    <xf numFmtId="0" fontId="68" fillId="16" borderId="0" xfId="0" applyFont="1" applyFill="1" applyAlignment="1">
      <alignment horizontal="center" vertical="center"/>
    </xf>
    <xf numFmtId="0" fontId="69" fillId="16" borderId="0" xfId="0" applyFont="1" applyFill="1" applyBorder="1" applyAlignment="1">
      <alignment horizontal="left" vertical="top" wrapText="1"/>
    </xf>
    <xf numFmtId="0" fontId="0" fillId="0" borderId="0" xfId="0" applyNumberFormat="1" applyAlignment="1">
      <alignment horizontal="center" vertical="center"/>
    </xf>
    <xf numFmtId="0" fontId="0" fillId="27" borderId="0" xfId="0" applyFill="1" applyAlignment="1">
      <alignment horizontal="left" vertical="center"/>
    </xf>
    <xf numFmtId="49" fontId="20" fillId="5" borderId="142" xfId="0" applyNumberFormat="1" applyFont="1" applyFill="1" applyBorder="1" applyAlignment="1">
      <alignment horizontal="center" vertical="center"/>
    </xf>
    <xf numFmtId="49" fontId="20" fillId="5" borderId="128" xfId="0" applyNumberFormat="1" applyFont="1" applyFill="1" applyBorder="1" applyAlignment="1">
      <alignment horizontal="center" vertical="center"/>
    </xf>
    <xf numFmtId="49" fontId="20" fillId="5" borderId="143" xfId="0" applyNumberFormat="1" applyFont="1" applyFill="1" applyBorder="1" applyAlignment="1">
      <alignment horizontal="center" vertical="center"/>
    </xf>
    <xf numFmtId="49" fontId="20" fillId="5" borderId="144" xfId="0" applyNumberFormat="1" applyFont="1" applyFill="1" applyBorder="1" applyAlignment="1">
      <alignment horizontal="center" vertical="center"/>
    </xf>
    <xf numFmtId="0" fontId="0" fillId="20" borderId="0" xfId="0" applyFill="1" applyAlignment="1">
      <alignment horizontal="left" vertical="center"/>
    </xf>
    <xf numFmtId="0" fontId="77" fillId="0" borderId="0" xfId="0" applyFont="1">
      <alignment vertical="center"/>
    </xf>
    <xf numFmtId="49" fontId="77" fillId="0" borderId="0" xfId="0" applyNumberFormat="1" applyFont="1" applyAlignment="1">
      <alignment horizontal="center" vertical="center"/>
    </xf>
    <xf numFmtId="0" fontId="77" fillId="0" borderId="0" xfId="0" applyNumberFormat="1" applyFont="1" applyAlignment="1">
      <alignment horizontal="center" vertical="center"/>
    </xf>
    <xf numFmtId="49" fontId="77" fillId="0" borderId="0" xfId="0" applyNumberFormat="1" applyFont="1">
      <alignment vertical="center"/>
    </xf>
    <xf numFmtId="0" fontId="77" fillId="0" borderId="0" xfId="0" applyNumberFormat="1" applyFont="1">
      <alignment vertical="center"/>
    </xf>
    <xf numFmtId="0" fontId="79" fillId="0" borderId="0" xfId="0" applyFont="1" applyAlignment="1">
      <alignment horizontal="right" vertical="center"/>
    </xf>
    <xf numFmtId="189" fontId="79" fillId="0" borderId="0" xfId="0" applyNumberFormat="1" applyFont="1" applyAlignment="1">
      <alignment horizontal="right" vertical="center"/>
    </xf>
    <xf numFmtId="49" fontId="54" fillId="0" borderId="0" xfId="0" applyNumberFormat="1" applyFont="1" applyFill="1" applyAlignment="1" applyProtection="1">
      <alignment vertical="center" wrapText="1"/>
    </xf>
    <xf numFmtId="0" fontId="0" fillId="0" borderId="0" xfId="0" applyFont="1" applyFill="1">
      <alignment vertical="center"/>
    </xf>
    <xf numFmtId="0" fontId="0" fillId="0" borderId="0" xfId="0" applyFill="1">
      <alignment vertical="center"/>
    </xf>
    <xf numFmtId="0" fontId="0" fillId="0" borderId="0" xfId="0" applyFont="1" applyFill="1" applyAlignment="1">
      <alignment horizontal="center" vertical="center"/>
    </xf>
    <xf numFmtId="0" fontId="84" fillId="28" borderId="125" xfId="0" applyFont="1" applyFill="1" applyBorder="1" applyAlignment="1">
      <alignment horizontal="center" vertical="center" wrapText="1"/>
    </xf>
    <xf numFmtId="0" fontId="85" fillId="28" borderId="125" xfId="0" applyFont="1" applyFill="1" applyBorder="1" applyAlignment="1">
      <alignment horizontal="center" vertical="center"/>
    </xf>
    <xf numFmtId="0" fontId="85" fillId="28" borderId="0" xfId="0" applyFont="1" applyFill="1" applyAlignment="1">
      <alignment horizontal="center" vertical="center"/>
    </xf>
    <xf numFmtId="0" fontId="68" fillId="13" borderId="1" xfId="0" applyFont="1" applyFill="1" applyBorder="1" applyAlignment="1">
      <alignment horizontal="left" vertical="top" wrapText="1"/>
    </xf>
    <xf numFmtId="0" fontId="20" fillId="19" borderId="1" xfId="0" applyFont="1" applyFill="1" applyBorder="1" applyAlignment="1">
      <alignment horizontal="center" vertical="top"/>
    </xf>
    <xf numFmtId="57" fontId="20" fillId="19" borderId="1" xfId="0" applyNumberFormat="1" applyFont="1" applyFill="1" applyBorder="1" applyAlignment="1">
      <alignment horizontal="center" vertical="top"/>
    </xf>
    <xf numFmtId="0" fontId="20" fillId="19" borderId="1" xfId="0" applyFont="1" applyFill="1" applyBorder="1" applyAlignment="1">
      <alignment horizontal="center" vertical="top" wrapText="1"/>
    </xf>
    <xf numFmtId="176" fontId="20" fillId="19" borderId="1" xfId="0" applyNumberFormat="1" applyFont="1" applyFill="1" applyBorder="1" applyAlignment="1">
      <alignment horizontal="center" vertical="top"/>
    </xf>
    <xf numFmtId="0" fontId="20" fillId="19" borderId="1" xfId="0" applyFont="1" applyFill="1" applyBorder="1" applyAlignment="1">
      <alignment horizontal="left" vertical="top" wrapText="1"/>
    </xf>
    <xf numFmtId="183" fontId="36" fillId="30" borderId="88" xfId="0" applyNumberFormat="1" applyFont="1" applyFill="1" applyBorder="1" applyAlignment="1">
      <alignment horizontal="center" vertical="center"/>
    </xf>
    <xf numFmtId="0" fontId="36" fillId="30" borderId="108" xfId="0" applyFont="1" applyFill="1" applyBorder="1" applyAlignment="1">
      <alignment horizontal="center" vertical="center"/>
    </xf>
    <xf numFmtId="0" fontId="36" fillId="30" borderId="88" xfId="0" applyFont="1" applyFill="1" applyBorder="1" applyAlignment="1">
      <alignment horizontal="center" vertical="center"/>
    </xf>
    <xf numFmtId="0" fontId="36" fillId="30" borderId="94" xfId="0" applyFont="1" applyFill="1" applyBorder="1" applyAlignment="1">
      <alignment horizontal="center" vertical="center"/>
    </xf>
    <xf numFmtId="191" fontId="83" fillId="0" borderId="106" xfId="0" applyNumberFormat="1" applyFont="1" applyFill="1" applyBorder="1" applyAlignment="1" applyProtection="1">
      <alignment vertical="center"/>
      <protection locked="0"/>
    </xf>
    <xf numFmtId="49" fontId="76" fillId="11" borderId="0" xfId="0" applyNumberFormat="1" applyFont="1" applyFill="1" applyBorder="1" applyAlignment="1" applyProtection="1">
      <alignment horizontal="center" vertical="center"/>
      <protection locked="0"/>
    </xf>
    <xf numFmtId="0" fontId="78" fillId="11" borderId="0" xfId="0" applyFont="1" applyFill="1" applyAlignment="1" applyProtection="1">
      <alignment horizontal="left" vertical="center"/>
      <protection locked="0"/>
    </xf>
    <xf numFmtId="0" fontId="79" fillId="11" borderId="0" xfId="0" applyFont="1" applyFill="1" applyAlignment="1" applyProtection="1">
      <alignment horizontal="right" vertical="center"/>
      <protection locked="0"/>
    </xf>
    <xf numFmtId="189" fontId="79" fillId="11" borderId="0" xfId="0" applyNumberFormat="1" applyFont="1" applyFill="1" applyAlignment="1" applyProtection="1">
      <alignment horizontal="right" vertical="center"/>
      <protection locked="0"/>
    </xf>
    <xf numFmtId="0" fontId="77" fillId="0" borderId="87" xfId="0" applyNumberFormat="1" applyFont="1" applyFill="1" applyBorder="1" applyAlignment="1" applyProtection="1">
      <alignment horizontal="center" vertical="center"/>
      <protection locked="0"/>
    </xf>
    <xf numFmtId="0" fontId="81" fillId="18" borderId="1" xfId="0" applyNumberFormat="1" applyFont="1" applyFill="1" applyBorder="1" applyAlignment="1" applyProtection="1">
      <alignment horizontal="center" vertical="center"/>
      <protection locked="0"/>
    </xf>
    <xf numFmtId="0" fontId="77" fillId="0" borderId="1" xfId="0" applyNumberFormat="1" applyFont="1" applyFill="1" applyBorder="1" applyAlignment="1" applyProtection="1">
      <alignment horizontal="center" vertical="center"/>
      <protection locked="0"/>
    </xf>
    <xf numFmtId="49" fontId="80" fillId="0" borderId="1" xfId="0" applyNumberFormat="1" applyFont="1" applyFill="1" applyBorder="1" applyAlignment="1" applyProtection="1">
      <alignment horizontal="center" vertical="center"/>
      <protection locked="0"/>
    </xf>
    <xf numFmtId="189" fontId="79" fillId="29" borderId="1" xfId="0" applyNumberFormat="1" applyFont="1" applyFill="1" applyBorder="1" applyAlignment="1" applyProtection="1">
      <alignment horizontal="right" vertical="center"/>
    </xf>
    <xf numFmtId="0" fontId="79" fillId="29" borderId="1" xfId="0" applyFont="1" applyFill="1" applyBorder="1" applyAlignment="1" applyProtection="1">
      <alignment horizontal="right" vertical="center"/>
    </xf>
    <xf numFmtId="189" fontId="79" fillId="27" borderId="1" xfId="0" applyNumberFormat="1" applyFont="1" applyFill="1" applyBorder="1" applyAlignment="1" applyProtection="1">
      <alignment horizontal="right" vertical="center"/>
    </xf>
    <xf numFmtId="0" fontId="11" fillId="10" borderId="0" xfId="0" applyFont="1" applyFill="1" applyAlignment="1">
      <alignment horizontal="center" vertical="center" wrapText="1"/>
    </xf>
    <xf numFmtId="187" fontId="11" fillId="10" borderId="0" xfId="0" applyNumberFormat="1" applyFont="1" applyFill="1" applyAlignment="1">
      <alignment horizontal="center" vertical="center"/>
    </xf>
    <xf numFmtId="0" fontId="11" fillId="0" borderId="0" xfId="0" applyFont="1" applyAlignment="1">
      <alignment horizontal="left" vertical="center"/>
    </xf>
    <xf numFmtId="49" fontId="77" fillId="31" borderId="106" xfId="0" applyNumberFormat="1" applyFont="1" applyFill="1" applyBorder="1" applyAlignment="1" applyProtection="1">
      <alignment horizontal="left" vertical="center"/>
      <protection locked="0"/>
    </xf>
    <xf numFmtId="189" fontId="79" fillId="31" borderId="88" xfId="0" applyNumberFormat="1" applyFont="1" applyFill="1" applyBorder="1" applyAlignment="1" applyProtection="1">
      <alignment horizontal="right" vertical="center"/>
    </xf>
    <xf numFmtId="0" fontId="77" fillId="31" borderId="88" xfId="0" applyNumberFormat="1" applyFont="1" applyFill="1" applyBorder="1" applyAlignment="1" applyProtection="1">
      <alignment horizontal="center" vertical="center"/>
      <protection locked="0"/>
    </xf>
    <xf numFmtId="0" fontId="81" fillId="31" borderId="88" xfId="0" applyNumberFormat="1" applyFont="1" applyFill="1" applyBorder="1" applyAlignment="1" applyProtection="1">
      <alignment horizontal="center" vertical="center"/>
      <protection locked="0"/>
    </xf>
    <xf numFmtId="49" fontId="80" fillId="31" borderId="88" xfId="0" applyNumberFormat="1" applyFont="1" applyFill="1" applyBorder="1" applyAlignment="1" applyProtection="1">
      <alignment horizontal="center" vertical="center"/>
      <protection locked="0"/>
    </xf>
    <xf numFmtId="189" fontId="79" fillId="31" borderId="1" xfId="0" applyNumberFormat="1" applyFont="1" applyFill="1" applyBorder="1" applyAlignment="1" applyProtection="1">
      <alignment horizontal="right" vertical="center"/>
    </xf>
    <xf numFmtId="49" fontId="77" fillId="27" borderId="106" xfId="0" applyNumberFormat="1" applyFont="1" applyFill="1" applyBorder="1" applyAlignment="1" applyProtection="1">
      <alignment horizontal="left" vertical="center"/>
      <protection locked="0"/>
    </xf>
    <xf numFmtId="189" fontId="79" fillId="29" borderId="12" xfId="0" applyNumberFormat="1" applyFont="1" applyFill="1" applyBorder="1" applyAlignment="1" applyProtection="1">
      <alignment horizontal="right" vertical="center"/>
    </xf>
    <xf numFmtId="0" fontId="79" fillId="29" borderId="12" xfId="0" applyFont="1" applyFill="1" applyBorder="1" applyAlignment="1" applyProtection="1">
      <alignment horizontal="right" vertical="center"/>
    </xf>
    <xf numFmtId="0" fontId="77" fillId="0" borderId="89" xfId="0" applyNumberFormat="1" applyFont="1" applyFill="1" applyBorder="1" applyAlignment="1" applyProtection="1">
      <alignment horizontal="center" vertical="center"/>
      <protection locked="0"/>
    </xf>
    <xf numFmtId="0" fontId="81" fillId="18" borderId="12" xfId="0" applyNumberFormat="1" applyFont="1" applyFill="1" applyBorder="1" applyAlignment="1" applyProtection="1">
      <alignment horizontal="center" vertical="center"/>
      <protection locked="0"/>
    </xf>
    <xf numFmtId="0" fontId="77" fillId="0" borderId="12" xfId="0" applyNumberFormat="1" applyFont="1" applyFill="1" applyBorder="1" applyAlignment="1" applyProtection="1">
      <alignment horizontal="center" vertical="center"/>
      <protection locked="0"/>
    </xf>
    <xf numFmtId="49" fontId="80" fillId="0" borderId="12" xfId="0" applyNumberFormat="1" applyFont="1" applyFill="1" applyBorder="1" applyAlignment="1" applyProtection="1">
      <alignment horizontal="center" vertical="center"/>
      <protection locked="0"/>
    </xf>
    <xf numFmtId="49" fontId="77" fillId="0" borderId="127" xfId="0" applyNumberFormat="1" applyFont="1" applyBorder="1" applyAlignment="1" applyProtection="1">
      <alignment horizontal="center" vertical="center"/>
      <protection locked="0"/>
    </xf>
    <xf numFmtId="189" fontId="82" fillId="29" borderId="127" xfId="7" applyNumberFormat="1" applyFont="1" applyFill="1" applyBorder="1" applyAlignment="1" applyProtection="1">
      <alignment horizontal="center" vertical="center" wrapText="1"/>
    </xf>
    <xf numFmtId="0" fontId="82" fillId="29" borderId="127" xfId="0" applyFont="1" applyFill="1" applyBorder="1" applyAlignment="1" applyProtection="1">
      <alignment horizontal="center" vertical="center" wrapText="1"/>
    </xf>
    <xf numFmtId="0" fontId="77" fillId="0" borderId="129" xfId="0" applyNumberFormat="1" applyFont="1" applyBorder="1" applyAlignment="1" applyProtection="1">
      <alignment horizontal="center" vertical="center" wrapText="1"/>
      <protection locked="0"/>
    </xf>
    <xf numFmtId="0" fontId="77" fillId="18" borderId="127" xfId="0" applyNumberFormat="1" applyFont="1" applyFill="1" applyBorder="1" applyAlignment="1" applyProtection="1">
      <alignment horizontal="center" vertical="center" wrapText="1"/>
      <protection locked="0"/>
    </xf>
    <xf numFmtId="0" fontId="77" fillId="0" borderId="127" xfId="0" applyNumberFormat="1" applyFont="1" applyBorder="1" applyAlignment="1" applyProtection="1">
      <alignment horizontal="center" vertical="center" wrapText="1"/>
      <protection locked="0"/>
    </xf>
    <xf numFmtId="0" fontId="75" fillId="0" borderId="0" xfId="0" applyFont="1" applyFill="1" applyAlignment="1" applyProtection="1">
      <alignment horizontal="center" vertical="center"/>
      <protection locked="0"/>
    </xf>
    <xf numFmtId="0" fontId="75" fillId="0" borderId="0" xfId="0" applyFont="1" applyFill="1" applyAlignment="1">
      <alignment horizontal="center" vertical="center"/>
    </xf>
    <xf numFmtId="0" fontId="77" fillId="27" borderId="88" xfId="0" applyNumberFormat="1" applyFont="1" applyFill="1" applyBorder="1" applyAlignment="1" applyProtection="1">
      <alignment horizontal="center" vertical="center"/>
      <protection locked="0"/>
    </xf>
    <xf numFmtId="0" fontId="81" fillId="27" borderId="88" xfId="0" applyNumberFormat="1" applyFont="1" applyFill="1" applyBorder="1" applyAlignment="1" applyProtection="1">
      <alignment horizontal="center" vertical="center"/>
      <protection locked="0"/>
    </xf>
    <xf numFmtId="49" fontId="80" fillId="27" borderId="88" xfId="0" applyNumberFormat="1" applyFont="1" applyFill="1" applyBorder="1" applyAlignment="1" applyProtection="1">
      <alignment horizontal="center" vertical="center"/>
      <protection locked="0"/>
    </xf>
    <xf numFmtId="0" fontId="82" fillId="29" borderId="146" xfId="7" applyFont="1" applyFill="1" applyBorder="1" applyAlignment="1" applyProtection="1">
      <alignment horizontal="center" vertical="center" wrapText="1"/>
    </xf>
    <xf numFmtId="0" fontId="82" fillId="29" borderId="148" xfId="0" applyFont="1" applyFill="1" applyBorder="1" applyAlignment="1" applyProtection="1">
      <alignment horizontal="center" vertical="center" wrapText="1"/>
    </xf>
    <xf numFmtId="0" fontId="79" fillId="29" borderId="19" xfId="0" applyFont="1" applyFill="1" applyBorder="1" applyAlignment="1" applyProtection="1">
      <alignment horizontal="right" vertical="center"/>
    </xf>
    <xf numFmtId="0" fontId="79" fillId="29" borderId="11" xfId="0" applyFont="1" applyFill="1" applyBorder="1" applyAlignment="1" applyProtection="1">
      <alignment horizontal="right" vertical="center"/>
    </xf>
    <xf numFmtId="0" fontId="79" fillId="31" borderId="99" xfId="0" applyFont="1" applyFill="1" applyBorder="1" applyAlignment="1" applyProtection="1">
      <alignment horizontal="right" vertical="center"/>
    </xf>
    <xf numFmtId="0" fontId="79" fillId="31" borderId="11" xfId="0" applyFont="1" applyFill="1" applyBorder="1" applyAlignment="1" applyProtection="1">
      <alignment horizontal="right" vertical="center"/>
    </xf>
    <xf numFmtId="0" fontId="79" fillId="27" borderId="11" xfId="0" applyFont="1" applyFill="1" applyBorder="1" applyAlignment="1" applyProtection="1">
      <alignment horizontal="right" vertical="center"/>
    </xf>
    <xf numFmtId="0" fontId="77" fillId="0" borderId="126" xfId="0" applyFont="1" applyFill="1" applyBorder="1" applyAlignment="1" applyProtection="1">
      <alignment horizontal="center" vertical="center"/>
      <protection locked="0"/>
    </xf>
    <xf numFmtId="0" fontId="84" fillId="28" borderId="125" xfId="0" applyFont="1" applyFill="1" applyBorder="1" applyAlignment="1">
      <alignment horizontal="center" vertical="center"/>
    </xf>
    <xf numFmtId="49" fontId="77" fillId="0" borderId="12" xfId="0" applyNumberFormat="1" applyFont="1" applyFill="1" applyBorder="1" applyAlignment="1" applyProtection="1">
      <alignment horizontal="center" vertical="center" wrapText="1"/>
      <protection locked="0"/>
    </xf>
    <xf numFmtId="49" fontId="77" fillId="0" borderId="1" xfId="0" applyNumberFormat="1" applyFont="1" applyFill="1" applyBorder="1" applyAlignment="1" applyProtection="1">
      <alignment horizontal="center" vertical="center" wrapText="1"/>
      <protection locked="0"/>
    </xf>
    <xf numFmtId="49" fontId="77" fillId="0" borderId="127" xfId="0" applyNumberFormat="1" applyFont="1" applyBorder="1" applyAlignment="1" applyProtection="1">
      <alignment horizontal="left" vertical="center"/>
      <protection locked="0"/>
    </xf>
    <xf numFmtId="49" fontId="77" fillId="0" borderId="0" xfId="0" applyNumberFormat="1" applyFont="1" applyAlignment="1">
      <alignment horizontal="left" vertical="center"/>
    </xf>
    <xf numFmtId="0" fontId="0" fillId="27" borderId="0" xfId="0" applyFill="1" applyAlignment="1">
      <alignment horizontal="center" vertical="center"/>
    </xf>
    <xf numFmtId="0" fontId="36" fillId="30" borderId="108" xfId="0" applyFont="1" applyFill="1" applyBorder="1" applyAlignment="1">
      <alignment horizontal="center" vertical="center"/>
    </xf>
    <xf numFmtId="0" fontId="36" fillId="30" borderId="94" xfId="0" applyFont="1" applyFill="1" applyBorder="1" applyAlignment="1">
      <alignment horizontal="center" vertical="center"/>
    </xf>
    <xf numFmtId="0" fontId="36" fillId="6" borderId="108" xfId="0" applyFont="1" applyFill="1" applyBorder="1" applyAlignment="1">
      <alignment horizontal="center" vertical="center"/>
    </xf>
    <xf numFmtId="49" fontId="76" fillId="4" borderId="30" xfId="0" applyNumberFormat="1" applyFont="1" applyFill="1" applyBorder="1" applyAlignment="1" applyProtection="1">
      <alignment vertical="center"/>
      <protection locked="0"/>
    </xf>
    <xf numFmtId="49" fontId="77" fillId="0" borderId="148" xfId="0" applyNumberFormat="1" applyFont="1" applyBorder="1" applyAlignment="1" applyProtection="1">
      <alignment horizontal="center" vertical="center"/>
      <protection locked="0"/>
    </xf>
    <xf numFmtId="49" fontId="80" fillId="0" borderId="20" xfId="0" applyNumberFormat="1" applyFont="1" applyFill="1" applyBorder="1" applyAlignment="1" applyProtection="1">
      <alignment horizontal="center" vertical="center"/>
      <protection locked="0"/>
    </xf>
    <xf numFmtId="10" fontId="79" fillId="29" borderId="20" xfId="9" applyNumberFormat="1" applyFont="1" applyFill="1" applyBorder="1" applyAlignment="1" applyProtection="1">
      <alignment horizontal="right" vertical="center"/>
    </xf>
    <xf numFmtId="49" fontId="80" fillId="0" borderId="13" xfId="0" applyNumberFormat="1" applyFont="1" applyFill="1" applyBorder="1" applyAlignment="1" applyProtection="1">
      <alignment horizontal="center" vertical="center"/>
      <protection locked="0"/>
    </xf>
    <xf numFmtId="10" fontId="79" fillId="29" borderId="13" xfId="9" applyNumberFormat="1" applyFont="1" applyFill="1" applyBorder="1" applyAlignment="1" applyProtection="1">
      <alignment horizontal="right" vertical="center"/>
    </xf>
    <xf numFmtId="49" fontId="80" fillId="31" borderId="149" xfId="0" applyNumberFormat="1" applyFont="1" applyFill="1" applyBorder="1" applyAlignment="1" applyProtection="1">
      <alignment horizontal="center" vertical="center"/>
      <protection locked="0"/>
    </xf>
    <xf numFmtId="10" fontId="79" fillId="31" borderId="149" xfId="9" applyNumberFormat="1" applyFont="1" applyFill="1" applyBorder="1" applyAlignment="1" applyProtection="1">
      <alignment horizontal="right" vertical="center"/>
    </xf>
    <xf numFmtId="49" fontId="80" fillId="27" borderId="149" xfId="0" applyNumberFormat="1" applyFont="1" applyFill="1" applyBorder="1" applyAlignment="1" applyProtection="1">
      <alignment horizontal="center" vertical="center"/>
      <protection locked="0"/>
    </xf>
    <xf numFmtId="10" fontId="79" fillId="27" borderId="13" xfId="9" applyNumberFormat="1" applyFont="1" applyFill="1" applyBorder="1" applyAlignment="1" applyProtection="1">
      <alignment horizontal="right" vertical="center"/>
    </xf>
    <xf numFmtId="191" fontId="83" fillId="2" borderId="103" xfId="0" applyNumberFormat="1" applyFont="1" applyFill="1" applyBorder="1" applyAlignment="1" applyProtection="1">
      <alignment vertical="center"/>
      <protection locked="0"/>
    </xf>
    <xf numFmtId="0" fontId="77" fillId="0" borderId="0" xfId="0" applyFont="1" applyAlignment="1">
      <alignment vertical="center" wrapText="1"/>
    </xf>
    <xf numFmtId="0" fontId="82" fillId="29" borderId="152" xfId="0" applyFont="1" applyFill="1" applyBorder="1" applyAlignment="1" applyProtection="1">
      <alignment horizontal="center" vertical="center" wrapText="1"/>
    </xf>
    <xf numFmtId="184" fontId="79" fillId="29" borderId="153" xfId="9" applyNumberFormat="1" applyFont="1" applyFill="1" applyBorder="1" applyAlignment="1" applyProtection="1">
      <alignment horizontal="right" vertical="center"/>
    </xf>
    <xf numFmtId="184" fontId="79" fillId="31" borderId="154" xfId="0" applyNumberFormat="1" applyFont="1" applyFill="1" applyBorder="1" applyAlignment="1" applyProtection="1">
      <alignment horizontal="right" vertical="center"/>
    </xf>
    <xf numFmtId="184" fontId="79" fillId="27" borderId="154" xfId="0" applyNumberFormat="1" applyFont="1" applyFill="1" applyBorder="1" applyAlignment="1" applyProtection="1">
      <alignment horizontal="right" vertical="center"/>
    </xf>
    <xf numFmtId="0" fontId="20" fillId="16" borderId="0" xfId="0" applyFont="1" applyFill="1" applyAlignment="1">
      <alignment horizontal="center" vertical="center"/>
    </xf>
    <xf numFmtId="0" fontId="11" fillId="10" borderId="0" xfId="0" applyFont="1" applyFill="1" applyAlignment="1">
      <alignment horizontal="left" vertical="center"/>
    </xf>
    <xf numFmtId="181" fontId="20" fillId="30" borderId="1" xfId="0" applyNumberFormat="1" applyFont="1" applyFill="1" applyBorder="1" applyAlignment="1">
      <alignment horizontal="center" vertical="center"/>
    </xf>
    <xf numFmtId="49" fontId="11" fillId="0" borderId="1" xfId="0" applyNumberFormat="1" applyFont="1" applyFill="1" applyBorder="1" applyAlignment="1" applyProtection="1">
      <alignment vertical="center" wrapText="1"/>
      <protection locked="0"/>
    </xf>
    <xf numFmtId="49" fontId="11" fillId="19" borderId="1" xfId="0" applyNumberFormat="1" applyFont="1" applyFill="1" applyBorder="1" applyAlignment="1" applyProtection="1">
      <alignment horizontal="center" vertical="center"/>
      <protection locked="0"/>
    </xf>
    <xf numFmtId="0" fontId="11" fillId="0" borderId="1" xfId="0" applyFont="1" applyFill="1" applyBorder="1" applyAlignment="1" applyProtection="1">
      <alignment horizontal="center" vertical="center"/>
      <protection locked="0"/>
    </xf>
    <xf numFmtId="0" fontId="11" fillId="0" borderId="106" xfId="0" applyFont="1" applyFill="1" applyBorder="1" applyAlignment="1" applyProtection="1">
      <alignment horizontal="right" vertical="center"/>
      <protection locked="0"/>
    </xf>
    <xf numFmtId="0" fontId="11" fillId="0" borderId="1" xfId="0" applyFont="1" applyFill="1" applyBorder="1" applyAlignment="1" applyProtection="1">
      <alignment horizontal="right" vertical="center"/>
      <protection locked="0"/>
    </xf>
    <xf numFmtId="0" fontId="11" fillId="0" borderId="13" xfId="0" applyFont="1" applyFill="1" applyBorder="1" applyAlignment="1" applyProtection="1">
      <alignment horizontal="center" vertical="center"/>
      <protection locked="0"/>
    </xf>
    <xf numFmtId="49" fontId="20" fillId="23" borderId="2" xfId="0" applyNumberFormat="1" applyFont="1" applyFill="1" applyBorder="1" applyAlignment="1">
      <alignment horizontal="center" vertical="center" textRotation="255"/>
    </xf>
    <xf numFmtId="49" fontId="20" fillId="23" borderId="2" xfId="0" applyNumberFormat="1" applyFont="1" applyFill="1" applyBorder="1" applyAlignment="1">
      <alignment horizontal="center" vertical="center"/>
    </xf>
    <xf numFmtId="49" fontId="20" fillId="23" borderId="80" xfId="0" applyNumberFormat="1" applyFont="1" applyFill="1" applyBorder="1" applyAlignment="1">
      <alignment horizontal="center" vertical="center"/>
    </xf>
    <xf numFmtId="49" fontId="20" fillId="23" borderId="4" xfId="0" applyNumberFormat="1" applyFont="1" applyFill="1" applyBorder="1" applyAlignment="1">
      <alignment horizontal="center" vertical="center"/>
    </xf>
    <xf numFmtId="49" fontId="20" fillId="23" borderId="81" xfId="0" applyNumberFormat="1" applyFont="1" applyFill="1" applyBorder="1" applyAlignment="1">
      <alignment horizontal="center" vertical="center"/>
    </xf>
    <xf numFmtId="0" fontId="20" fillId="23" borderId="80" xfId="0" applyFont="1" applyFill="1" applyBorder="1" applyAlignment="1">
      <alignment horizontal="center" vertical="center"/>
    </xf>
    <xf numFmtId="49" fontId="20" fillId="23" borderId="82" xfId="0" applyNumberFormat="1" applyFont="1" applyFill="1" applyBorder="1" applyAlignment="1">
      <alignment horizontal="center" vertical="center"/>
    </xf>
    <xf numFmtId="49" fontId="20" fillId="23" borderId="77" xfId="0" applyNumberFormat="1" applyFont="1" applyFill="1" applyBorder="1" applyAlignment="1">
      <alignment horizontal="center" vertical="center"/>
    </xf>
    <xf numFmtId="49" fontId="20" fillId="23" borderId="5" xfId="0" applyNumberFormat="1" applyFont="1" applyFill="1" applyBorder="1" applyAlignment="1">
      <alignment horizontal="center" vertical="center"/>
    </xf>
    <xf numFmtId="49" fontId="11" fillId="13" borderId="1" xfId="0" applyNumberFormat="1" applyFont="1" applyFill="1" applyBorder="1" applyAlignment="1" applyProtection="1">
      <alignment horizontal="left" vertical="center"/>
      <protection locked="0"/>
    </xf>
    <xf numFmtId="0" fontId="20" fillId="0" borderId="1" xfId="0" applyNumberFormat="1" applyFont="1" applyBorder="1" applyAlignment="1" applyProtection="1">
      <alignment horizontal="left" vertical="center"/>
    </xf>
    <xf numFmtId="57" fontId="0" fillId="0" borderId="155" xfId="0" applyNumberFormat="1" applyBorder="1" applyAlignment="1">
      <alignment horizontal="center" vertical="top"/>
    </xf>
    <xf numFmtId="0" fontId="0" fillId="0" borderId="155" xfId="0" applyFill="1" applyBorder="1" applyAlignment="1">
      <alignment horizontal="center" vertical="top"/>
    </xf>
    <xf numFmtId="0" fontId="0" fillId="0" borderId="155" xfId="0" applyBorder="1" applyAlignment="1">
      <alignment horizontal="center" vertical="top"/>
    </xf>
    <xf numFmtId="0" fontId="0" fillId="0" borderId="155" xfId="0" applyBorder="1" applyAlignment="1">
      <alignment vertical="top" wrapText="1"/>
    </xf>
    <xf numFmtId="176" fontId="0" fillId="0" borderId="155" xfId="0" applyNumberFormat="1" applyFont="1" applyBorder="1" applyAlignment="1">
      <alignment horizontal="center" vertical="top"/>
    </xf>
    <xf numFmtId="0" fontId="68" fillId="13" borderId="155" xfId="0" applyFont="1" applyFill="1" applyBorder="1" applyAlignment="1">
      <alignment horizontal="left" vertical="top" wrapText="1"/>
    </xf>
    <xf numFmtId="0" fontId="0" fillId="0" borderId="155" xfId="0" applyBorder="1" applyAlignment="1">
      <alignment horizontal="center" vertical="top" wrapText="1"/>
    </xf>
    <xf numFmtId="176" fontId="0" fillId="0" borderId="155" xfId="0" applyNumberFormat="1" applyBorder="1" applyAlignment="1">
      <alignment horizontal="center" vertical="top"/>
    </xf>
    <xf numFmtId="0" fontId="6" fillId="3" borderId="155" xfId="0" applyFont="1" applyFill="1" applyBorder="1" applyAlignment="1">
      <alignment horizontal="left" vertical="top" wrapText="1"/>
    </xf>
    <xf numFmtId="0" fontId="52" fillId="0" borderId="1" xfId="0" applyNumberFormat="1" applyFont="1" applyBorder="1" applyAlignment="1" applyProtection="1">
      <alignment horizontal="left" vertical="center"/>
    </xf>
    <xf numFmtId="0" fontId="5" fillId="0" borderId="155" xfId="0" applyFont="1" applyBorder="1" applyAlignment="1">
      <alignment horizontal="center" vertical="top"/>
    </xf>
    <xf numFmtId="0" fontId="36" fillId="6" borderId="108" xfId="0" applyFont="1" applyFill="1" applyBorder="1" applyAlignment="1">
      <alignment horizontal="center" vertical="center"/>
    </xf>
    <xf numFmtId="0" fontId="11" fillId="0" borderId="0" xfId="0" applyNumberFormat="1" applyFont="1" applyAlignment="1">
      <alignment horizontal="center" vertical="center"/>
    </xf>
    <xf numFmtId="0" fontId="11" fillId="0" borderId="0" xfId="0" applyFont="1" applyAlignment="1" applyProtection="1">
      <alignment horizontal="center" vertical="center"/>
      <protection locked="0"/>
    </xf>
    <xf numFmtId="0" fontId="11" fillId="0" borderId="0" xfId="0" applyFont="1" applyAlignment="1" applyProtection="1">
      <alignment horizontal="left" vertical="center"/>
      <protection locked="0"/>
    </xf>
    <xf numFmtId="188" fontId="11" fillId="0" borderId="0" xfId="0" applyNumberFormat="1" applyFont="1" applyAlignment="1" applyProtection="1">
      <alignment horizontal="center" vertical="center"/>
      <protection locked="0"/>
    </xf>
    <xf numFmtId="188" fontId="11" fillId="0" borderId="0" xfId="0" applyNumberFormat="1" applyFont="1" applyAlignment="1">
      <alignment horizontal="center" vertical="center"/>
    </xf>
    <xf numFmtId="17" fontId="11" fillId="0" borderId="0" xfId="0" applyNumberFormat="1" applyFont="1" applyAlignment="1">
      <alignment horizontal="left" vertical="center"/>
    </xf>
    <xf numFmtId="0" fontId="20" fillId="30" borderId="8" xfId="0" applyFont="1" applyFill="1" applyBorder="1" applyAlignment="1">
      <alignment horizontal="center" vertical="center"/>
    </xf>
    <xf numFmtId="183" fontId="20" fillId="0" borderId="156" xfId="0" applyNumberFormat="1" applyFont="1" applyBorder="1" applyAlignment="1">
      <alignment horizontal="center" vertical="center"/>
    </xf>
    <xf numFmtId="0" fontId="20" fillId="0" borderId="156" xfId="0" applyFont="1" applyBorder="1" applyAlignment="1">
      <alignment horizontal="center" vertical="center"/>
    </xf>
    <xf numFmtId="0" fontId="20" fillId="0" borderId="156" xfId="0" applyNumberFormat="1" applyFont="1" applyBorder="1" applyAlignment="1" applyProtection="1">
      <alignment horizontal="left" vertical="center"/>
    </xf>
    <xf numFmtId="0" fontId="20" fillId="24" borderId="156" xfId="0" applyFont="1" applyFill="1" applyBorder="1" applyAlignment="1">
      <alignment horizontal="center" vertical="center"/>
    </xf>
    <xf numFmtId="0" fontId="9" fillId="22" borderId="156" xfId="0" applyFont="1" applyFill="1" applyBorder="1" applyAlignment="1">
      <alignment horizontal="center" vertical="center"/>
    </xf>
    <xf numFmtId="0" fontId="24" fillId="0" borderId="156" xfId="0" applyFont="1" applyBorder="1" applyAlignment="1">
      <alignment horizontal="center" vertical="center"/>
    </xf>
    <xf numFmtId="0" fontId="88" fillId="0" borderId="157" xfId="0" applyFont="1" applyBorder="1">
      <alignment vertical="center"/>
    </xf>
    <xf numFmtId="0" fontId="41" fillId="0" borderId="157" xfId="0" applyFont="1" applyBorder="1">
      <alignment vertical="center"/>
    </xf>
    <xf numFmtId="0" fontId="89" fillId="0" borderId="157" xfId="0" applyFont="1" applyBorder="1">
      <alignment vertical="center"/>
    </xf>
    <xf numFmtId="0" fontId="11" fillId="3" borderId="0" xfId="0" applyFont="1" applyFill="1">
      <alignment vertical="center"/>
    </xf>
    <xf numFmtId="0" fontId="41" fillId="0" borderId="157" xfId="0" applyFont="1" applyBorder="1" applyAlignment="1">
      <alignment horizontal="center" vertical="center"/>
    </xf>
    <xf numFmtId="0" fontId="41" fillId="0" borderId="159" xfId="0" applyFont="1" applyBorder="1">
      <alignment vertical="center"/>
    </xf>
    <xf numFmtId="0" fontId="11" fillId="0" borderId="1" xfId="0" applyNumberFormat="1" applyFont="1" applyFill="1" applyBorder="1" applyAlignment="1" applyProtection="1">
      <alignment horizontal="left" vertical="center"/>
      <protection locked="0"/>
    </xf>
    <xf numFmtId="181" fontId="20" fillId="30" borderId="156" xfId="0" applyNumberFormat="1" applyFont="1" applyFill="1" applyBorder="1" applyAlignment="1">
      <alignment horizontal="center" vertical="center"/>
    </xf>
    <xf numFmtId="49" fontId="24" fillId="30" borderId="13" xfId="0" applyNumberFormat="1" applyFont="1" applyFill="1" applyBorder="1" applyAlignment="1">
      <alignment horizontal="center" vertical="center"/>
    </xf>
    <xf numFmtId="0" fontId="90" fillId="30" borderId="5" xfId="0" applyFont="1" applyFill="1" applyBorder="1" applyAlignment="1">
      <alignment horizontal="center" vertical="center"/>
    </xf>
    <xf numFmtId="0" fontId="90" fillId="30" borderId="13" xfId="0" applyFont="1" applyFill="1" applyBorder="1" applyAlignment="1">
      <alignment horizontal="center" vertical="center"/>
    </xf>
    <xf numFmtId="0" fontId="20" fillId="5" borderId="156" xfId="0" applyFont="1" applyFill="1" applyBorder="1" applyAlignment="1">
      <alignment horizontal="center" vertical="center"/>
    </xf>
    <xf numFmtId="49" fontId="20" fillId="5" borderId="156" xfId="0" applyNumberFormat="1" applyFont="1" applyFill="1" applyBorder="1" applyAlignment="1">
      <alignment horizontal="center" vertical="center"/>
    </xf>
    <xf numFmtId="49" fontId="20" fillId="5" borderId="158" xfId="0" applyNumberFormat="1" applyFont="1" applyFill="1" applyBorder="1" applyAlignment="1">
      <alignment horizontal="left" vertical="center" wrapText="1"/>
    </xf>
    <xf numFmtId="49" fontId="92" fillId="4" borderId="30" xfId="0" applyNumberFormat="1" applyFont="1" applyFill="1" applyBorder="1" applyAlignment="1" applyProtection="1">
      <alignment vertical="center"/>
      <protection locked="0"/>
    </xf>
    <xf numFmtId="49" fontId="92" fillId="4" borderId="0" xfId="0" applyNumberFormat="1" applyFont="1" applyFill="1" applyBorder="1" applyAlignment="1" applyProtection="1">
      <alignment horizontal="center" vertical="center"/>
      <protection locked="0"/>
    </xf>
    <xf numFmtId="49" fontId="92" fillId="4" borderId="150" xfId="0" applyNumberFormat="1" applyFont="1" applyFill="1" applyBorder="1" applyAlignment="1" applyProtection="1">
      <alignment vertical="center"/>
      <protection locked="0"/>
    </xf>
    <xf numFmtId="49" fontId="11" fillId="0" borderId="127" xfId="0" applyNumberFormat="1" applyFont="1" applyBorder="1" applyAlignment="1" applyProtection="1">
      <alignment horizontal="center" vertical="center"/>
      <protection locked="0"/>
    </xf>
    <xf numFmtId="49" fontId="11" fillId="19" borderId="127" xfId="0" applyNumberFormat="1" applyFont="1" applyFill="1" applyBorder="1" applyAlignment="1" applyProtection="1">
      <alignment horizontal="center" vertical="center"/>
      <protection locked="0"/>
    </xf>
    <xf numFmtId="0" fontId="11" fillId="0" borderId="127" xfId="0" applyNumberFormat="1" applyFont="1" applyFill="1" applyBorder="1" applyAlignment="1" applyProtection="1">
      <alignment horizontal="center" vertical="center"/>
      <protection locked="0"/>
    </xf>
    <xf numFmtId="0" fontId="11" fillId="0" borderId="127" xfId="0" applyNumberFormat="1" applyFont="1" applyBorder="1" applyAlignment="1" applyProtection="1">
      <alignment horizontal="center" vertical="center"/>
      <protection locked="0"/>
    </xf>
    <xf numFmtId="0" fontId="18" fillId="0" borderId="127" xfId="7" applyFont="1" applyFill="1" applyBorder="1" applyAlignment="1" applyProtection="1">
      <alignment horizontal="center" vertical="center"/>
      <protection locked="0"/>
    </xf>
    <xf numFmtId="0" fontId="18" fillId="0" borderId="147" xfId="7" applyFont="1" applyFill="1" applyBorder="1" applyAlignment="1" applyProtection="1">
      <alignment horizontal="center" vertical="center"/>
      <protection locked="0"/>
    </xf>
    <xf numFmtId="0" fontId="18" fillId="0" borderId="148" xfId="7" applyFont="1" applyFill="1" applyBorder="1" applyAlignment="1" applyProtection="1">
      <alignment horizontal="center" vertical="center" wrapText="1"/>
      <protection locked="0"/>
    </xf>
    <xf numFmtId="49" fontId="11" fillId="31" borderId="106" xfId="0" applyNumberFormat="1" applyFont="1" applyFill="1" applyBorder="1" applyAlignment="1" applyProtection="1">
      <alignment horizontal="left" vertical="center"/>
      <protection locked="0"/>
    </xf>
    <xf numFmtId="49" fontId="11" fillId="31" borderId="88" xfId="0" applyNumberFormat="1" applyFont="1" applyFill="1" applyBorder="1" applyAlignment="1" applyProtection="1">
      <alignment horizontal="left" vertical="center"/>
      <protection locked="0"/>
    </xf>
    <xf numFmtId="49" fontId="11" fillId="31" borderId="88" xfId="0" applyNumberFormat="1" applyFont="1" applyFill="1" applyBorder="1" applyAlignment="1" applyProtection="1">
      <alignment horizontal="center" vertical="center"/>
      <protection locked="0"/>
    </xf>
    <xf numFmtId="0" fontId="11" fillId="31" borderId="88" xfId="0" applyNumberFormat="1" applyFont="1" applyFill="1" applyBorder="1" applyAlignment="1" applyProtection="1">
      <alignment horizontal="left" vertical="center"/>
      <protection locked="0"/>
    </xf>
    <xf numFmtId="0" fontId="11" fillId="31" borderId="88" xfId="0" applyFont="1" applyFill="1" applyBorder="1" applyAlignment="1" applyProtection="1">
      <alignment horizontal="center" vertical="center"/>
      <protection locked="0"/>
    </xf>
    <xf numFmtId="0" fontId="11" fillId="31" borderId="88" xfId="0" applyFont="1" applyFill="1" applyBorder="1" applyAlignment="1" applyProtection="1">
      <alignment horizontal="right" vertical="center"/>
      <protection locked="0"/>
    </xf>
    <xf numFmtId="0" fontId="11" fillId="31" borderId="149" xfId="0" applyFont="1" applyFill="1" applyBorder="1" applyAlignment="1" applyProtection="1">
      <alignment horizontal="center" vertical="center"/>
      <protection locked="0"/>
    </xf>
    <xf numFmtId="49" fontId="11" fillId="27" borderId="106" xfId="0" applyNumberFormat="1" applyFont="1" applyFill="1" applyBorder="1" applyAlignment="1" applyProtection="1">
      <alignment horizontal="left" vertical="center"/>
      <protection locked="0"/>
    </xf>
    <xf numFmtId="49" fontId="11" fillId="27" borderId="88" xfId="0" applyNumberFormat="1" applyFont="1" applyFill="1" applyBorder="1" applyAlignment="1" applyProtection="1">
      <alignment horizontal="left" vertical="center"/>
      <protection locked="0"/>
    </xf>
    <xf numFmtId="49" fontId="11" fillId="27" borderId="88" xfId="0" applyNumberFormat="1" applyFont="1" applyFill="1" applyBorder="1" applyAlignment="1" applyProtection="1">
      <alignment horizontal="center" vertical="center"/>
      <protection locked="0"/>
    </xf>
    <xf numFmtId="0" fontId="11" fillId="27" borderId="88" xfId="0" applyNumberFormat="1" applyFont="1" applyFill="1" applyBorder="1" applyAlignment="1" applyProtection="1">
      <alignment horizontal="left" vertical="center"/>
      <protection locked="0"/>
    </xf>
    <xf numFmtId="0" fontId="11" fillId="27" borderId="88" xfId="0" applyFont="1" applyFill="1" applyBorder="1" applyAlignment="1" applyProtection="1">
      <alignment horizontal="center" vertical="center"/>
      <protection locked="0"/>
    </xf>
    <xf numFmtId="0" fontId="11" fillId="27" borderId="88" xfId="0" applyFont="1" applyFill="1" applyBorder="1" applyAlignment="1" applyProtection="1">
      <alignment horizontal="right" vertical="center"/>
      <protection locked="0"/>
    </xf>
    <xf numFmtId="0" fontId="11" fillId="27" borderId="149" xfId="0" applyFont="1" applyFill="1" applyBorder="1" applyAlignment="1" applyProtection="1">
      <alignment horizontal="center" vertical="center"/>
      <protection locked="0"/>
    </xf>
    <xf numFmtId="49" fontId="11" fillId="0" borderId="12" xfId="0" applyNumberFormat="1" applyFont="1" applyFill="1" applyBorder="1" applyAlignment="1" applyProtection="1">
      <alignment vertical="center" wrapText="1"/>
      <protection locked="0"/>
    </xf>
    <xf numFmtId="49" fontId="11" fillId="13" borderId="12" xfId="0" applyNumberFormat="1" applyFont="1" applyFill="1" applyBorder="1" applyAlignment="1" applyProtection="1">
      <alignment horizontal="left" vertical="center"/>
      <protection locked="0"/>
    </xf>
    <xf numFmtId="49" fontId="11" fillId="19" borderId="12" xfId="0" applyNumberFormat="1" applyFont="1" applyFill="1" applyBorder="1" applyAlignment="1" applyProtection="1">
      <alignment horizontal="center" vertical="center"/>
      <protection locked="0"/>
    </xf>
    <xf numFmtId="0" fontId="11" fillId="0" borderId="12" xfId="0" applyNumberFormat="1" applyFont="1" applyFill="1" applyBorder="1" applyAlignment="1" applyProtection="1">
      <alignment horizontal="left" vertical="center"/>
      <protection locked="0"/>
    </xf>
    <xf numFmtId="0" fontId="11" fillId="0" borderId="12" xfId="0" applyFont="1" applyFill="1" applyBorder="1" applyAlignment="1" applyProtection="1">
      <alignment horizontal="center" vertical="center"/>
      <protection locked="0"/>
    </xf>
    <xf numFmtId="0" fontId="11" fillId="0" borderId="103" xfId="0" applyFont="1" applyFill="1" applyBorder="1" applyAlignment="1" applyProtection="1">
      <alignment horizontal="right" vertical="center"/>
      <protection locked="0"/>
    </xf>
    <xf numFmtId="0" fontId="11" fillId="0" borderId="20" xfId="0" applyFont="1" applyFill="1" applyBorder="1" applyAlignment="1" applyProtection="1">
      <alignment horizontal="center" vertical="center"/>
      <protection locked="0"/>
    </xf>
    <xf numFmtId="0" fontId="11" fillId="0" borderId="0" xfId="0" applyNumberFormat="1" applyFont="1" applyAlignment="1">
      <alignment horizontal="left" vertical="center"/>
    </xf>
    <xf numFmtId="57" fontId="0" fillId="0" borderId="156" xfId="0" applyNumberFormat="1" applyBorder="1" applyAlignment="1">
      <alignment horizontal="center" vertical="top"/>
    </xf>
    <xf numFmtId="0" fontId="0" fillId="0" borderId="156" xfId="0" applyBorder="1" applyAlignment="1">
      <alignment horizontal="center" vertical="top"/>
    </xf>
    <xf numFmtId="0" fontId="0" fillId="0" borderId="156" xfId="0" applyBorder="1" applyAlignment="1">
      <alignment vertical="top" wrapText="1"/>
    </xf>
    <xf numFmtId="0" fontId="18" fillId="0" borderId="0" xfId="0" applyFont="1">
      <alignment vertical="center"/>
    </xf>
    <xf numFmtId="0" fontId="18" fillId="0" borderId="0" xfId="0" pivotButton="1" applyFont="1">
      <alignment vertical="center"/>
    </xf>
    <xf numFmtId="191" fontId="18" fillId="0" borderId="0" xfId="0" applyNumberFormat="1" applyFont="1" applyAlignment="1">
      <alignment horizontal="left" vertical="center"/>
    </xf>
    <xf numFmtId="0" fontId="18" fillId="0" borderId="0" xfId="0" applyNumberFormat="1" applyFont="1">
      <alignment vertical="center"/>
    </xf>
    <xf numFmtId="0" fontId="93" fillId="0" borderId="0" xfId="0" applyFont="1" applyAlignment="1">
      <alignment horizontal="center" vertical="center"/>
    </xf>
    <xf numFmtId="9" fontId="0" fillId="0" borderId="125" xfId="8" applyFont="1" applyBorder="1" applyAlignment="1">
      <alignment horizontal="center" vertical="center"/>
    </xf>
    <xf numFmtId="20" fontId="0" fillId="0" borderId="125" xfId="0" applyNumberFormat="1" applyBorder="1" applyAlignment="1">
      <alignment horizontal="center" vertical="center"/>
    </xf>
    <xf numFmtId="9" fontId="0" fillId="0" borderId="125" xfId="8" applyFont="1" applyBorder="1" applyAlignment="1">
      <alignment vertical="center" wrapText="1"/>
    </xf>
    <xf numFmtId="9" fontId="0" fillId="0" borderId="125" xfId="8" applyFont="1" applyBorder="1">
      <alignment vertical="center"/>
    </xf>
    <xf numFmtId="0" fontId="0" fillId="0" borderId="0" xfId="0" applyAlignment="1">
      <alignment vertical="center"/>
    </xf>
    <xf numFmtId="0" fontId="0" fillId="0" borderId="0" xfId="0" applyFill="1" applyBorder="1" applyAlignment="1">
      <alignment horizontal="left" vertical="center"/>
    </xf>
    <xf numFmtId="0" fontId="0" fillId="0" borderId="0" xfId="0" applyFill="1" applyBorder="1" applyAlignment="1">
      <alignment vertical="center"/>
    </xf>
    <xf numFmtId="0" fontId="0" fillId="23" borderId="0" xfId="0" applyFill="1" applyAlignment="1">
      <alignment horizontal="center" vertical="center"/>
    </xf>
    <xf numFmtId="14" fontId="0" fillId="0" borderId="0" xfId="0" applyNumberFormat="1" applyFill="1" applyBorder="1" applyAlignment="1">
      <alignment horizontal="left" vertical="center"/>
    </xf>
    <xf numFmtId="0" fontId="94" fillId="32" borderId="13" xfId="0" applyFont="1" applyFill="1" applyBorder="1" applyAlignment="1">
      <alignment horizontal="center" vertical="center"/>
    </xf>
    <xf numFmtId="0" fontId="95" fillId="20" borderId="87" xfId="0" applyFont="1" applyFill="1" applyBorder="1" applyAlignment="1">
      <alignment horizontal="center" vertical="center"/>
    </xf>
    <xf numFmtId="0" fontId="94" fillId="19" borderId="156" xfId="0" applyFont="1" applyFill="1" applyBorder="1" applyAlignment="1">
      <alignment horizontal="center" vertical="center" shrinkToFit="1"/>
    </xf>
    <xf numFmtId="0" fontId="94" fillId="19" borderId="13" xfId="0" applyFont="1" applyFill="1" applyBorder="1" applyAlignment="1">
      <alignment horizontal="center" vertical="center" shrinkToFit="1"/>
    </xf>
    <xf numFmtId="14" fontId="0" fillId="30" borderId="13" xfId="0" applyNumberFormat="1" applyFill="1" applyBorder="1" applyAlignment="1">
      <alignment horizontal="left" vertical="center"/>
    </xf>
    <xf numFmtId="0" fontId="0" fillId="3" borderId="87" xfId="0" applyFill="1" applyBorder="1" applyAlignment="1">
      <alignment horizontal="left" vertical="center"/>
    </xf>
    <xf numFmtId="0" fontId="0" fillId="2" borderId="156" xfId="0" applyFill="1" applyBorder="1" applyAlignment="1">
      <alignment horizontal="left" vertical="top" shrinkToFit="1"/>
    </xf>
    <xf numFmtId="0" fontId="6" fillId="2" borderId="156" xfId="0" applyFont="1" applyFill="1" applyBorder="1" applyAlignment="1">
      <alignment horizontal="left" vertical="top" shrinkToFit="1"/>
    </xf>
    <xf numFmtId="0" fontId="0" fillId="2" borderId="13" xfId="0" applyFill="1" applyBorder="1" applyAlignment="1">
      <alignment horizontal="left" vertical="top" shrinkToFit="1"/>
    </xf>
    <xf numFmtId="0" fontId="0" fillId="3" borderId="87" xfId="0" applyFill="1" applyBorder="1" applyAlignment="1">
      <alignment horizontal="left" vertical="center" wrapText="1"/>
    </xf>
    <xf numFmtId="183" fontId="0" fillId="3" borderId="87" xfId="0" applyNumberFormat="1" applyFill="1" applyBorder="1" applyAlignment="1">
      <alignment horizontal="left" vertical="center"/>
    </xf>
    <xf numFmtId="0" fontId="0" fillId="0" borderId="0" xfId="0" applyFill="1" applyBorder="1" applyAlignment="1">
      <alignment horizontal="left" vertical="top" shrinkToFit="1"/>
    </xf>
    <xf numFmtId="0" fontId="6" fillId="0" borderId="0" xfId="0" applyFont="1" applyFill="1" applyBorder="1" applyAlignment="1">
      <alignment horizontal="left" vertical="top" shrinkToFit="1"/>
    </xf>
    <xf numFmtId="183" fontId="0" fillId="2" borderId="156" xfId="0" applyNumberFormat="1" applyFill="1" applyBorder="1" applyAlignment="1">
      <alignment horizontal="left" vertical="top" shrinkToFit="1"/>
    </xf>
    <xf numFmtId="0" fontId="78" fillId="29" borderId="0" xfId="0" applyFont="1" applyFill="1" applyBorder="1" applyAlignment="1" applyProtection="1">
      <alignment horizontal="center" vertical="center"/>
    </xf>
    <xf numFmtId="0" fontId="96" fillId="29" borderId="152" xfId="0" applyFont="1" applyFill="1" applyBorder="1" applyAlignment="1" applyProtection="1">
      <alignment horizontal="center" vertical="center" wrapText="1"/>
    </xf>
    <xf numFmtId="184" fontId="79" fillId="31" borderId="153" xfId="9" applyNumberFormat="1" applyFont="1" applyFill="1" applyBorder="1" applyAlignment="1" applyProtection="1">
      <alignment horizontal="right" vertical="center"/>
    </xf>
    <xf numFmtId="0" fontId="97" fillId="31" borderId="0" xfId="0" applyFont="1" applyFill="1" applyAlignment="1">
      <alignment horizontal="center" vertical="center"/>
    </xf>
    <xf numFmtId="189" fontId="91" fillId="0" borderId="156" xfId="0" applyNumberFormat="1" applyFont="1" applyBorder="1" applyAlignment="1">
      <alignment horizontal="center" vertical="center"/>
    </xf>
    <xf numFmtId="189" fontId="91" fillId="19" borderId="156" xfId="0" applyNumberFormat="1" applyFont="1" applyFill="1" applyBorder="1" applyAlignment="1">
      <alignment horizontal="center" vertical="center"/>
    </xf>
    <xf numFmtId="186" fontId="91" fillId="0" borderId="156" xfId="0" applyNumberFormat="1" applyFont="1" applyBorder="1" applyAlignment="1">
      <alignment horizontal="center" vertical="center"/>
    </xf>
    <xf numFmtId="185" fontId="41" fillId="3" borderId="156" xfId="0" applyNumberFormat="1" applyFont="1" applyFill="1" applyBorder="1" applyAlignment="1">
      <alignment horizontal="center" vertical="center"/>
    </xf>
    <xf numFmtId="20" fontId="41" fillId="3" borderId="156" xfId="0" applyNumberFormat="1" applyFont="1" applyFill="1" applyBorder="1" applyAlignment="1">
      <alignment horizontal="left" vertical="center"/>
    </xf>
    <xf numFmtId="0" fontId="41" fillId="3" borderId="156" xfId="0" applyFont="1" applyFill="1" applyBorder="1" applyAlignment="1">
      <alignment horizontal="center" vertical="center"/>
    </xf>
    <xf numFmtId="20" fontId="91" fillId="3" borderId="156" xfId="0" applyNumberFormat="1" applyFont="1" applyFill="1" applyBorder="1" applyAlignment="1">
      <alignment horizontal="left" vertical="center"/>
    </xf>
    <xf numFmtId="20" fontId="89" fillId="3" borderId="156" xfId="0" applyNumberFormat="1" applyFont="1" applyFill="1" applyBorder="1" applyAlignment="1">
      <alignment horizontal="left" vertical="center"/>
    </xf>
    <xf numFmtId="49" fontId="20" fillId="5" borderId="156" xfId="0" applyNumberFormat="1" applyFont="1" applyFill="1" applyBorder="1" applyAlignment="1">
      <alignment horizontal="left" vertical="center" wrapText="1"/>
    </xf>
    <xf numFmtId="0" fontId="20" fillId="7" borderId="156" xfId="0" applyFont="1" applyFill="1" applyBorder="1" applyAlignment="1">
      <alignment horizontal="center" vertical="center"/>
    </xf>
    <xf numFmtId="0" fontId="20" fillId="24" borderId="156" xfId="0" applyFont="1" applyFill="1" applyBorder="1" applyAlignment="1">
      <alignment horizontal="right" vertical="center"/>
    </xf>
    <xf numFmtId="183" fontId="20" fillId="22" borderId="156" xfId="0" applyNumberFormat="1" applyFont="1" applyFill="1" applyBorder="1" applyAlignment="1">
      <alignment horizontal="center" vertical="center"/>
    </xf>
    <xf numFmtId="0" fontId="20" fillId="23" borderId="156" xfId="0" applyFont="1" applyFill="1" applyBorder="1" applyAlignment="1">
      <alignment horizontal="center" vertical="center"/>
    </xf>
    <xf numFmtId="183" fontId="20" fillId="23" borderId="156" xfId="0" applyNumberFormat="1" applyFont="1" applyFill="1" applyBorder="1" applyAlignment="1">
      <alignment horizontal="center" vertical="center"/>
    </xf>
    <xf numFmtId="0" fontId="41" fillId="19" borderId="0" xfId="0" applyFont="1" applyFill="1" applyAlignment="1">
      <alignment horizontal="right" vertical="center"/>
    </xf>
    <xf numFmtId="0" fontId="41" fillId="3" borderId="161" xfId="0" applyFont="1" applyFill="1" applyBorder="1" applyAlignment="1">
      <alignment horizontal="center" vertical="center"/>
    </xf>
    <xf numFmtId="20" fontId="41" fillId="3" borderId="161" xfId="0" applyNumberFormat="1" applyFont="1" applyFill="1" applyBorder="1" applyAlignment="1">
      <alignment horizontal="left" vertical="center"/>
    </xf>
    <xf numFmtId="20" fontId="41" fillId="3" borderId="161" xfId="0" applyNumberFormat="1" applyFont="1" applyFill="1" applyBorder="1" applyAlignment="1">
      <alignment horizontal="center" vertical="center"/>
    </xf>
    <xf numFmtId="20" fontId="41" fillId="3" borderId="159" xfId="0" applyNumberFormat="1" applyFont="1" applyFill="1" applyBorder="1" applyAlignment="1">
      <alignment horizontal="left" vertical="center"/>
    </xf>
    <xf numFmtId="0" fontId="91" fillId="0" borderId="157" xfId="0" applyFont="1" applyBorder="1">
      <alignment vertical="center"/>
    </xf>
    <xf numFmtId="0" fontId="91" fillId="0" borderId="157" xfId="0" applyFont="1" applyBorder="1" applyAlignment="1">
      <alignment horizontal="center" vertical="center"/>
    </xf>
    <xf numFmtId="49" fontId="20" fillId="5" borderId="7" xfId="0" applyNumberFormat="1" applyFont="1" applyFill="1" applyBorder="1" applyAlignment="1">
      <alignment horizontal="center" vertical="center"/>
    </xf>
    <xf numFmtId="0" fontId="20" fillId="5" borderId="84" xfId="0" applyFont="1" applyFill="1" applyBorder="1" applyAlignment="1">
      <alignment horizontal="center" vertical="center"/>
    </xf>
    <xf numFmtId="0" fontId="18" fillId="0" borderId="162" xfId="0" pivotButton="1" applyFont="1" applyBorder="1" applyAlignment="1">
      <alignment horizontal="center" vertical="center"/>
    </xf>
    <xf numFmtId="0" fontId="18" fillId="0" borderId="163" xfId="0" pivotButton="1" applyFont="1" applyBorder="1" applyAlignment="1">
      <alignment horizontal="center" vertical="center"/>
    </xf>
    <xf numFmtId="0" fontId="18" fillId="0" borderId="163" xfId="0" applyFont="1" applyBorder="1" applyAlignment="1">
      <alignment horizontal="center" vertical="center"/>
    </xf>
    <xf numFmtId="0" fontId="18" fillId="0" borderId="164" xfId="0" applyFont="1" applyBorder="1" applyAlignment="1">
      <alignment horizontal="center" vertical="center"/>
    </xf>
    <xf numFmtId="0" fontId="18" fillId="0" borderId="165" xfId="0" applyFont="1" applyBorder="1" applyAlignment="1">
      <alignment horizontal="center" vertical="center"/>
    </xf>
    <xf numFmtId="0" fontId="18" fillId="0" borderId="162" xfId="0" applyFont="1" applyBorder="1" applyAlignment="1">
      <alignment horizontal="center" vertical="center"/>
    </xf>
    <xf numFmtId="0" fontId="18" fillId="0" borderId="166" xfId="0" applyFont="1" applyBorder="1" applyAlignment="1">
      <alignment horizontal="center" vertical="center"/>
    </xf>
    <xf numFmtId="0" fontId="18" fillId="0" borderId="167" xfId="0" applyFont="1" applyBorder="1" applyAlignment="1">
      <alignment horizontal="center" vertical="center"/>
    </xf>
    <xf numFmtId="180" fontId="18" fillId="0" borderId="162" xfId="0" applyNumberFormat="1" applyFont="1" applyBorder="1" applyAlignment="1">
      <alignment horizontal="center" vertical="center"/>
    </xf>
    <xf numFmtId="184" fontId="18" fillId="0" borderId="162" xfId="0" applyNumberFormat="1" applyFont="1" applyBorder="1" applyAlignment="1">
      <alignment horizontal="center" vertical="center"/>
    </xf>
    <xf numFmtId="184" fontId="18" fillId="0" borderId="166" xfId="0" applyNumberFormat="1" applyFont="1" applyBorder="1" applyAlignment="1">
      <alignment horizontal="center" vertical="center"/>
    </xf>
    <xf numFmtId="180" fontId="18" fillId="0" borderId="168" xfId="0" applyNumberFormat="1" applyFont="1" applyBorder="1" applyAlignment="1">
      <alignment horizontal="center" vertical="center"/>
    </xf>
    <xf numFmtId="184" fontId="18" fillId="0" borderId="168" xfId="0" applyNumberFormat="1" applyFont="1" applyBorder="1" applyAlignment="1">
      <alignment horizontal="center" vertical="center"/>
    </xf>
    <xf numFmtId="184" fontId="18" fillId="0" borderId="169" xfId="0" applyNumberFormat="1" applyFont="1" applyBorder="1" applyAlignment="1">
      <alignment horizontal="center" vertical="center"/>
    </xf>
    <xf numFmtId="0" fontId="0" fillId="16" borderId="0" xfId="0" applyFill="1" applyAlignment="1">
      <alignment horizontal="right" vertical="center"/>
    </xf>
    <xf numFmtId="0" fontId="20" fillId="0" borderId="169" xfId="0" pivotButton="1" applyFont="1" applyBorder="1" applyAlignment="1">
      <alignment horizontal="center" vertical="center"/>
    </xf>
    <xf numFmtId="180" fontId="20" fillId="0" borderId="169" xfId="0" applyNumberFormat="1" applyFont="1" applyBorder="1" applyAlignment="1">
      <alignment horizontal="center" vertical="center"/>
    </xf>
    <xf numFmtId="0" fontId="20" fillId="0" borderId="162" xfId="0" pivotButton="1" applyFont="1" applyBorder="1" applyAlignment="1">
      <alignment horizontal="center" vertical="center"/>
    </xf>
    <xf numFmtId="0" fontId="20" fillId="0" borderId="164" xfId="0" applyFont="1" applyBorder="1" applyAlignment="1">
      <alignment horizontal="center" vertical="center"/>
    </xf>
    <xf numFmtId="0" fontId="20" fillId="0" borderId="162" xfId="0" applyFont="1" applyBorder="1" applyAlignment="1">
      <alignment horizontal="center" vertical="center"/>
    </xf>
    <xf numFmtId="0" fontId="20" fillId="0" borderId="166" xfId="0" applyFont="1" applyBorder="1" applyAlignment="1">
      <alignment horizontal="center" vertical="center"/>
    </xf>
    <xf numFmtId="0" fontId="20" fillId="0" borderId="168" xfId="0" applyFont="1" applyBorder="1" applyAlignment="1">
      <alignment horizontal="center" vertical="center"/>
    </xf>
    <xf numFmtId="0" fontId="20" fillId="0" borderId="169" xfId="0" applyFont="1" applyBorder="1" applyAlignment="1">
      <alignment horizontal="center" vertical="center"/>
    </xf>
    <xf numFmtId="185" fontId="91" fillId="3" borderId="156" xfId="0" applyNumberFormat="1" applyFont="1" applyFill="1" applyBorder="1" applyAlignment="1">
      <alignment horizontal="center" vertical="center"/>
    </xf>
    <xf numFmtId="0" fontId="20" fillId="5" borderId="17" xfId="0" applyFont="1" applyFill="1" applyBorder="1" applyAlignment="1">
      <alignment horizontal="center" vertical="center"/>
    </xf>
    <xf numFmtId="49" fontId="20" fillId="5" borderId="17" xfId="0" applyNumberFormat="1" applyFont="1" applyFill="1" applyBorder="1" applyAlignment="1">
      <alignment horizontal="left" vertical="center" wrapText="1"/>
    </xf>
    <xf numFmtId="181" fontId="20" fillId="30" borderId="17" xfId="0" applyNumberFormat="1" applyFont="1" applyFill="1" applyBorder="1" applyAlignment="1">
      <alignment horizontal="center" vertical="center"/>
    </xf>
    <xf numFmtId="49" fontId="24" fillId="30" borderId="18" xfId="0" applyNumberFormat="1" applyFont="1" applyFill="1" applyBorder="1" applyAlignment="1">
      <alignment horizontal="center" vertical="center"/>
    </xf>
    <xf numFmtId="0" fontId="91" fillId="0" borderId="118" xfId="0" applyFont="1" applyBorder="1" applyAlignment="1">
      <alignment horizontal="center" vertical="center"/>
    </xf>
    <xf numFmtId="0" fontId="89" fillId="0" borderId="157" xfId="0" applyFont="1" applyBorder="1" applyAlignment="1">
      <alignment horizontal="center" vertical="center"/>
    </xf>
    <xf numFmtId="0" fontId="91" fillId="0" borderId="159" xfId="0" applyFont="1" applyBorder="1">
      <alignment vertical="center"/>
    </xf>
    <xf numFmtId="49" fontId="41" fillId="0" borderId="12" xfId="0" applyNumberFormat="1" applyFont="1" applyBorder="1" applyAlignment="1">
      <alignment horizontal="center" vertical="center" wrapText="1"/>
    </xf>
    <xf numFmtId="0" fontId="11" fillId="10" borderId="0" xfId="0" applyFont="1" applyFill="1" applyAlignment="1">
      <alignment horizontal="left" vertical="center" wrapText="1"/>
    </xf>
    <xf numFmtId="14" fontId="11" fillId="10" borderId="0" xfId="0" applyNumberFormat="1" applyFont="1" applyFill="1" applyAlignment="1">
      <alignment horizontal="center" vertical="center" shrinkToFit="1"/>
    </xf>
    <xf numFmtId="187" fontId="11" fillId="10" borderId="0" xfId="0" applyNumberFormat="1" applyFont="1" applyFill="1" applyAlignment="1">
      <alignment horizontal="center" vertical="center" shrinkToFit="1"/>
    </xf>
    <xf numFmtId="20" fontId="86" fillId="14" borderId="0" xfId="0" applyNumberFormat="1" applyFont="1" applyFill="1" applyAlignment="1" applyProtection="1">
      <alignment horizontal="center" vertical="center"/>
      <protection locked="0"/>
    </xf>
    <xf numFmtId="184" fontId="11" fillId="25" borderId="0" xfId="0" applyNumberFormat="1" applyFont="1" applyFill="1" applyAlignment="1">
      <alignment horizontal="center" vertical="center"/>
    </xf>
    <xf numFmtId="187" fontId="11" fillId="0" borderId="0" xfId="0" applyNumberFormat="1" applyFont="1" applyAlignment="1" applyProtection="1">
      <alignment horizontal="center" vertical="center"/>
      <protection locked="0"/>
    </xf>
    <xf numFmtId="14" fontId="11" fillId="0" borderId="0" xfId="0" applyNumberFormat="1" applyFont="1" applyAlignment="1">
      <alignment vertical="center" shrinkToFit="1"/>
    </xf>
    <xf numFmtId="0" fontId="11" fillId="0" borderId="0" xfId="0" applyFont="1" applyAlignment="1">
      <alignment vertical="center" shrinkToFit="1"/>
    </xf>
    <xf numFmtId="0" fontId="20" fillId="0" borderId="123" xfId="0" applyFont="1" applyBorder="1" applyAlignment="1">
      <alignment horizontal="center" vertical="center" wrapText="1"/>
    </xf>
    <xf numFmtId="0" fontId="20" fillId="19" borderId="123" xfId="0" applyFont="1" applyFill="1" applyBorder="1" applyAlignment="1">
      <alignment horizontal="center" vertical="center" wrapText="1"/>
    </xf>
    <xf numFmtId="0" fontId="20" fillId="33" borderId="122" xfId="0" applyFont="1" applyFill="1" applyBorder="1" applyAlignment="1">
      <alignment horizontal="center" vertical="center" wrapText="1"/>
    </xf>
    <xf numFmtId="0" fontId="20" fillId="33" borderId="123" xfId="0" applyFont="1" applyFill="1" applyBorder="1" applyAlignment="1">
      <alignment horizontal="center" vertical="center" wrapText="1"/>
    </xf>
    <xf numFmtId="0" fontId="20" fillId="33" borderId="124" xfId="0" applyFont="1" applyFill="1" applyBorder="1" applyAlignment="1">
      <alignment horizontal="center" vertical="center" wrapText="1"/>
    </xf>
    <xf numFmtId="0" fontId="20" fillId="0" borderId="122" xfId="0" applyFont="1" applyBorder="1" applyAlignment="1">
      <alignment horizontal="center" vertical="center" wrapText="1"/>
    </xf>
    <xf numFmtId="0" fontId="20" fillId="0" borderId="124" xfId="0" applyFont="1" applyBorder="1" applyAlignment="1">
      <alignment horizontal="center" vertical="center" wrapText="1"/>
    </xf>
    <xf numFmtId="187" fontId="20" fillId="8" borderId="123" xfId="0" applyNumberFormat="1" applyFont="1" applyFill="1" applyBorder="1" applyAlignment="1">
      <alignment horizontal="center" vertical="center" wrapText="1"/>
    </xf>
    <xf numFmtId="0" fontId="20" fillId="8" borderId="123" xfId="0" applyFont="1" applyFill="1" applyBorder="1" applyAlignment="1">
      <alignment horizontal="center" vertical="center" wrapText="1"/>
    </xf>
    <xf numFmtId="0" fontId="20" fillId="0" borderId="126" xfId="0" applyFont="1" applyBorder="1" applyAlignment="1">
      <alignment horizontal="center" vertical="center" wrapText="1"/>
    </xf>
    <xf numFmtId="0" fontId="20" fillId="0" borderId="127" xfId="0" applyFont="1" applyBorder="1" applyAlignment="1">
      <alignment horizontal="center" vertical="center" wrapText="1"/>
    </xf>
    <xf numFmtId="0" fontId="20" fillId="0" borderId="170" xfId="0" applyFont="1" applyBorder="1" applyAlignment="1">
      <alignment horizontal="center" vertical="center" wrapText="1"/>
    </xf>
    <xf numFmtId="0" fontId="20" fillId="0" borderId="0" xfId="0" applyFont="1" applyAlignment="1">
      <alignment horizontal="center" vertical="center" wrapText="1"/>
    </xf>
    <xf numFmtId="183" fontId="20" fillId="0" borderId="131" xfId="0" applyNumberFormat="1" applyFont="1" applyBorder="1">
      <alignment vertical="center"/>
    </xf>
    <xf numFmtId="0" fontId="20" fillId="0" borderId="131" xfId="0" applyFont="1" applyBorder="1">
      <alignment vertical="center"/>
    </xf>
    <xf numFmtId="0" fontId="20" fillId="19" borderId="131" xfId="0" applyFont="1" applyFill="1" applyBorder="1">
      <alignment vertical="center"/>
    </xf>
    <xf numFmtId="0" fontId="20" fillId="33" borderId="130" xfId="0" applyFont="1" applyFill="1" applyBorder="1">
      <alignment vertical="center"/>
    </xf>
    <xf numFmtId="0" fontId="20" fillId="33" borderId="131" xfId="0" applyFont="1" applyFill="1" applyBorder="1">
      <alignment vertical="center"/>
    </xf>
    <xf numFmtId="0" fontId="20" fillId="33" borderId="132" xfId="0" applyFont="1" applyFill="1" applyBorder="1">
      <alignment vertical="center"/>
    </xf>
    <xf numFmtId="0" fontId="20" fillId="0" borderId="131" xfId="0" applyFont="1" applyBorder="1" applyAlignment="1">
      <alignment horizontal="center" vertical="center"/>
    </xf>
    <xf numFmtId="0" fontId="20" fillId="0" borderId="131" xfId="0" applyFont="1" applyBorder="1" applyAlignment="1">
      <alignment horizontal="center" vertical="center" shrinkToFit="1"/>
    </xf>
    <xf numFmtId="0" fontId="20" fillId="0" borderId="130" xfId="0" applyFont="1" applyBorder="1" applyAlignment="1">
      <alignment horizontal="center" vertical="center"/>
    </xf>
    <xf numFmtId="0" fontId="20" fillId="0" borderId="132" xfId="0" applyFont="1" applyBorder="1" applyAlignment="1">
      <alignment horizontal="center" vertical="center" shrinkToFit="1"/>
    </xf>
    <xf numFmtId="187" fontId="20" fillId="8" borderId="131" xfId="0" applyNumberFormat="1" applyFont="1" applyFill="1" applyBorder="1" applyAlignment="1">
      <alignment horizontal="center" vertical="center"/>
    </xf>
    <xf numFmtId="0" fontId="20" fillId="8" borderId="131" xfId="0" applyFont="1" applyFill="1" applyBorder="1" applyAlignment="1">
      <alignment horizontal="center" vertical="center"/>
    </xf>
    <xf numFmtId="9" fontId="20" fillId="8" borderId="131" xfId="9" applyFont="1" applyFill="1" applyBorder="1" applyAlignment="1">
      <alignment horizontal="center" vertical="center"/>
    </xf>
    <xf numFmtId="0" fontId="20" fillId="0" borderId="130" xfId="0" applyFont="1" applyBorder="1" applyAlignment="1">
      <alignment vertical="center" shrinkToFit="1"/>
    </xf>
    <xf numFmtId="0" fontId="20" fillId="0" borderId="131" xfId="0" applyFont="1" applyBorder="1" applyAlignment="1">
      <alignment vertical="center" shrinkToFit="1"/>
    </xf>
    <xf numFmtId="0" fontId="20" fillId="0" borderId="171" xfId="0" applyFont="1" applyBorder="1" applyAlignment="1">
      <alignment vertical="center" shrinkToFit="1"/>
    </xf>
    <xf numFmtId="0" fontId="20" fillId="0" borderId="134" xfId="0" applyFont="1" applyBorder="1" applyAlignment="1">
      <alignment vertical="center" shrinkToFit="1"/>
    </xf>
    <xf numFmtId="0" fontId="20" fillId="0" borderId="172" xfId="0" applyFont="1" applyBorder="1" applyAlignment="1">
      <alignment vertical="center" shrinkToFit="1"/>
    </xf>
    <xf numFmtId="183" fontId="20" fillId="0" borderId="136" xfId="0" applyNumberFormat="1" applyFont="1" applyBorder="1">
      <alignment vertical="center"/>
    </xf>
    <xf numFmtId="0" fontId="20" fillId="0" borderId="136" xfId="0" applyFont="1" applyBorder="1">
      <alignment vertical="center"/>
    </xf>
    <xf numFmtId="0" fontId="20" fillId="19" borderId="136" xfId="0" applyFont="1" applyFill="1" applyBorder="1">
      <alignment vertical="center"/>
    </xf>
    <xf numFmtId="0" fontId="20" fillId="33" borderId="135" xfId="0" applyFont="1" applyFill="1" applyBorder="1">
      <alignment vertical="center"/>
    </xf>
    <xf numFmtId="0" fontId="20" fillId="33" borderId="136" xfId="0" applyFont="1" applyFill="1" applyBorder="1">
      <alignment vertical="center"/>
    </xf>
    <xf numFmtId="0" fontId="20" fillId="33" borderId="137" xfId="0" applyFont="1" applyFill="1" applyBorder="1">
      <alignment vertical="center"/>
    </xf>
    <xf numFmtId="0" fontId="20" fillId="0" borderId="136" xfId="0" applyFont="1" applyBorder="1" applyAlignment="1">
      <alignment horizontal="center" vertical="center"/>
    </xf>
    <xf numFmtId="0" fontId="20" fillId="0" borderId="136" xfId="0" applyFont="1" applyBorder="1" applyAlignment="1">
      <alignment horizontal="center" vertical="center" shrinkToFit="1"/>
    </xf>
    <xf numFmtId="0" fontId="20" fillId="0" borderId="135" xfId="0" applyFont="1" applyBorder="1" applyAlignment="1">
      <alignment horizontal="center" vertical="center"/>
    </xf>
    <xf numFmtId="0" fontId="20" fillId="0" borderId="137" xfId="0" applyFont="1" applyBorder="1" applyAlignment="1">
      <alignment horizontal="center" vertical="center" shrinkToFit="1"/>
    </xf>
    <xf numFmtId="187" fontId="20" fillId="8" borderId="136" xfId="0" applyNumberFormat="1" applyFont="1" applyFill="1" applyBorder="1" applyAlignment="1">
      <alignment horizontal="center" vertical="center"/>
    </xf>
    <xf numFmtId="0" fontId="20" fillId="8" borderId="136" xfId="0" applyFont="1" applyFill="1" applyBorder="1" applyAlignment="1">
      <alignment horizontal="center" vertical="center"/>
    </xf>
    <xf numFmtId="9" fontId="20" fillId="8" borderId="136" xfId="9" applyFont="1" applyFill="1" applyBorder="1" applyAlignment="1">
      <alignment horizontal="center" vertical="center"/>
    </xf>
    <xf numFmtId="0" fontId="20" fillId="0" borderId="135" xfId="0" applyFont="1" applyBorder="1" applyAlignment="1">
      <alignment vertical="center" shrinkToFit="1"/>
    </xf>
    <xf numFmtId="0" fontId="20" fillId="0" borderId="136" xfId="0" applyFont="1" applyBorder="1" applyAlignment="1">
      <alignment vertical="center" shrinkToFit="1"/>
    </xf>
    <xf numFmtId="0" fontId="20" fillId="0" borderId="173" xfId="0" applyFont="1" applyBorder="1" applyAlignment="1">
      <alignment vertical="center" shrinkToFit="1"/>
    </xf>
    <xf numFmtId="0" fontId="20" fillId="0" borderId="174" xfId="0" applyFont="1" applyBorder="1" applyAlignment="1">
      <alignment vertical="center" shrinkToFit="1"/>
    </xf>
    <xf numFmtId="0" fontId="20" fillId="0" borderId="175" xfId="0" applyFont="1" applyBorder="1" applyAlignment="1">
      <alignment vertical="center" shrinkToFit="1"/>
    </xf>
    <xf numFmtId="183" fontId="20" fillId="0" borderId="140" xfId="0" applyNumberFormat="1" applyFont="1" applyBorder="1">
      <alignment vertical="center"/>
    </xf>
    <xf numFmtId="0" fontId="20" fillId="0" borderId="140" xfId="0" applyFont="1" applyBorder="1">
      <alignment vertical="center"/>
    </xf>
    <xf numFmtId="0" fontId="20" fillId="19" borderId="140" xfId="0" applyFont="1" applyFill="1" applyBorder="1">
      <alignment vertical="center"/>
    </xf>
    <xf numFmtId="0" fontId="20" fillId="33" borderId="139" xfId="0" applyFont="1" applyFill="1" applyBorder="1">
      <alignment vertical="center"/>
    </xf>
    <xf numFmtId="0" fontId="20" fillId="33" borderId="140" xfId="0" applyFont="1" applyFill="1" applyBorder="1">
      <alignment vertical="center"/>
    </xf>
    <xf numFmtId="0" fontId="20" fillId="33" borderId="141" xfId="0" applyFont="1" applyFill="1" applyBorder="1">
      <alignment vertical="center"/>
    </xf>
    <xf numFmtId="0" fontId="20" fillId="0" borderId="140" xfId="0" applyFont="1" applyBorder="1" applyAlignment="1">
      <alignment horizontal="center" vertical="center"/>
    </xf>
    <xf numFmtId="0" fontId="20" fillId="0" borderId="140" xfId="0" applyFont="1" applyBorder="1" applyAlignment="1">
      <alignment horizontal="center" vertical="center" shrinkToFit="1"/>
    </xf>
    <xf numFmtId="0" fontId="20" fillId="0" borderId="139" xfId="0" applyFont="1" applyBorder="1" applyAlignment="1">
      <alignment horizontal="center" vertical="center"/>
    </xf>
    <xf numFmtId="0" fontId="20" fillId="0" borderId="141" xfId="0" applyFont="1" applyBorder="1" applyAlignment="1">
      <alignment horizontal="center" vertical="center" shrinkToFit="1"/>
    </xf>
    <xf numFmtId="187" fontId="20" fillId="8" borderId="140" xfId="0" applyNumberFormat="1" applyFont="1" applyFill="1" applyBorder="1" applyAlignment="1">
      <alignment horizontal="center" vertical="center"/>
    </xf>
    <xf numFmtId="0" fontId="20" fillId="8" borderId="140" xfId="0" applyFont="1" applyFill="1" applyBorder="1" applyAlignment="1">
      <alignment horizontal="center" vertical="center"/>
    </xf>
    <xf numFmtId="9" fontId="20" fillId="8" borderId="140" xfId="9" applyFont="1" applyFill="1" applyBorder="1" applyAlignment="1">
      <alignment horizontal="center" vertical="center"/>
    </xf>
    <xf numFmtId="0" fontId="20" fillId="0" borderId="139" xfId="0" applyFont="1" applyBorder="1" applyAlignment="1">
      <alignment vertical="center" shrinkToFit="1"/>
    </xf>
    <xf numFmtId="0" fontId="20" fillId="0" borderId="140" xfId="0" applyFont="1" applyBorder="1" applyAlignment="1">
      <alignment vertical="center" shrinkToFit="1"/>
    </xf>
    <xf numFmtId="0" fontId="20" fillId="0" borderId="176" xfId="0" applyFont="1" applyBorder="1" applyAlignment="1">
      <alignment vertical="center" shrinkToFit="1"/>
    </xf>
    <xf numFmtId="0" fontId="20" fillId="0" borderId="177" xfId="0" applyFont="1" applyBorder="1" applyAlignment="1">
      <alignment vertical="center" shrinkToFit="1"/>
    </xf>
    <xf numFmtId="0" fontId="20" fillId="0" borderId="178" xfId="0" applyFont="1" applyBorder="1" applyAlignment="1">
      <alignment vertical="center" shrinkToFit="1"/>
    </xf>
    <xf numFmtId="187" fontId="20" fillId="0" borderId="0" xfId="0" applyNumberFormat="1" applyFont="1" applyAlignment="1">
      <alignment horizontal="center" vertical="center"/>
    </xf>
    <xf numFmtId="187" fontId="20" fillId="34" borderId="136" xfId="0" applyNumberFormat="1" applyFont="1" applyFill="1" applyBorder="1" applyAlignment="1">
      <alignment horizontal="center" vertical="center"/>
    </xf>
    <xf numFmtId="0" fontId="20" fillId="34" borderId="136" xfId="0" applyFont="1" applyFill="1" applyBorder="1" applyAlignment="1">
      <alignment horizontal="center" vertical="center"/>
    </xf>
    <xf numFmtId="14" fontId="11" fillId="0" borderId="0" xfId="0" applyNumberFormat="1" applyFont="1" applyAlignment="1" applyProtection="1">
      <alignment horizontal="center" vertical="center" shrinkToFit="1"/>
      <protection locked="0"/>
    </xf>
    <xf numFmtId="0" fontId="11" fillId="0" borderId="0" xfId="0" applyFont="1" applyAlignment="1" applyProtection="1">
      <alignment horizontal="center" vertical="center" shrinkToFit="1"/>
      <protection locked="0"/>
    </xf>
    <xf numFmtId="193" fontId="20" fillId="8" borderId="123" xfId="9" applyNumberFormat="1" applyFont="1" applyFill="1" applyBorder="1" applyAlignment="1">
      <alignment horizontal="center" vertical="center" wrapText="1"/>
    </xf>
    <xf numFmtId="193" fontId="20" fillId="8" borderId="131" xfId="9" applyNumberFormat="1" applyFont="1" applyFill="1" applyBorder="1" applyAlignment="1">
      <alignment horizontal="center" vertical="center"/>
    </xf>
    <xf numFmtId="193" fontId="20" fillId="8" borderId="136" xfId="9" applyNumberFormat="1" applyFont="1" applyFill="1" applyBorder="1" applyAlignment="1">
      <alignment horizontal="center" vertical="center"/>
    </xf>
    <xf numFmtId="193" fontId="20" fillId="0" borderId="0" xfId="9" applyNumberFormat="1" applyFont="1" applyAlignment="1">
      <alignment horizontal="center" vertical="center"/>
    </xf>
    <xf numFmtId="0" fontId="99" fillId="35" borderId="89" xfId="15" applyFont="1" applyBorder="1" applyAlignment="1">
      <alignment horizontal="center" vertical="center"/>
    </xf>
    <xf numFmtId="0" fontId="99" fillId="35" borderId="12" xfId="15" applyFont="1" applyBorder="1" applyAlignment="1">
      <alignment horizontal="center" vertical="center"/>
    </xf>
    <xf numFmtId="0" fontId="99" fillId="35" borderId="103" xfId="15" applyFont="1" applyBorder="1" applyAlignment="1">
      <alignment horizontal="center" vertical="center"/>
    </xf>
    <xf numFmtId="0" fontId="20" fillId="0" borderId="0" xfId="16" applyFont="1" applyAlignment="1">
      <alignment horizontal="center" vertical="center"/>
    </xf>
    <xf numFmtId="14" fontId="20" fillId="0" borderId="87" xfId="16" applyNumberFormat="1" applyFont="1" applyBorder="1" applyAlignment="1">
      <alignment horizontal="center" vertical="center"/>
    </xf>
    <xf numFmtId="0" fontId="20" fillId="0" borderId="156" xfId="16" applyFont="1" applyBorder="1" applyAlignment="1">
      <alignment horizontal="center" vertical="center"/>
    </xf>
    <xf numFmtId="20" fontId="20" fillId="0" borderId="156" xfId="16" applyNumberFormat="1" applyFont="1" applyBorder="1" applyAlignment="1">
      <alignment horizontal="center" vertical="center"/>
    </xf>
    <xf numFmtId="0" fontId="20" fillId="0" borderId="160" xfId="16" applyFont="1" applyBorder="1" applyAlignment="1">
      <alignment horizontal="center" vertical="center"/>
    </xf>
    <xf numFmtId="0" fontId="20" fillId="0" borderId="173" xfId="0" applyFont="1" applyBorder="1" applyAlignment="1">
      <alignment horizontal="center" vertical="center" shrinkToFit="1"/>
    </xf>
    <xf numFmtId="0" fontId="20" fillId="0" borderId="174" xfId="0" applyFont="1" applyBorder="1" applyAlignment="1">
      <alignment horizontal="center" vertical="center" shrinkToFit="1"/>
    </xf>
    <xf numFmtId="0" fontId="20" fillId="0" borderId="176" xfId="0" applyFont="1" applyBorder="1" applyAlignment="1">
      <alignment horizontal="center" vertical="center" shrinkToFit="1"/>
    </xf>
    <xf numFmtId="0" fontId="20" fillId="0" borderId="177" xfId="0" applyFont="1" applyBorder="1" applyAlignment="1">
      <alignment horizontal="center" vertical="center" shrinkToFit="1"/>
    </xf>
    <xf numFmtId="0" fontId="20" fillId="0" borderId="171" xfId="0" applyFont="1" applyBorder="1" applyAlignment="1">
      <alignment horizontal="center" vertical="center" shrinkToFit="1"/>
    </xf>
    <xf numFmtId="49" fontId="90" fillId="30" borderId="13" xfId="0" applyNumberFormat="1" applyFont="1" applyFill="1" applyBorder="1" applyAlignment="1">
      <alignment horizontal="center" vertical="center"/>
    </xf>
    <xf numFmtId="49" fontId="27" fillId="0" borderId="49" xfId="0" applyNumberFormat="1" applyFont="1" applyFill="1" applyBorder="1" applyAlignment="1">
      <alignment horizontal="left" vertical="center" wrapText="1"/>
    </xf>
    <xf numFmtId="49" fontId="20" fillId="3" borderId="36" xfId="0" applyNumberFormat="1" applyFont="1" applyFill="1" applyBorder="1" applyAlignment="1">
      <alignment horizontal="left" vertical="center" wrapText="1"/>
    </xf>
    <xf numFmtId="0" fontId="20" fillId="0" borderId="138" xfId="0" applyFont="1" applyBorder="1" applyAlignment="1">
      <alignment horizontal="center" vertical="center" shrinkToFit="1"/>
    </xf>
    <xf numFmtId="0" fontId="20" fillId="0" borderId="133" xfId="0" applyFont="1" applyBorder="1" applyAlignment="1">
      <alignment horizontal="center" vertical="center" shrinkToFit="1"/>
    </xf>
    <xf numFmtId="0" fontId="20" fillId="0" borderId="138" xfId="0" applyFont="1" applyBorder="1" applyAlignment="1">
      <alignment vertical="center" shrinkToFit="1"/>
    </xf>
    <xf numFmtId="0" fontId="20" fillId="0" borderId="181" xfId="0" applyFont="1" applyBorder="1" applyAlignment="1">
      <alignment horizontal="center" vertical="center" shrinkToFit="1"/>
    </xf>
    <xf numFmtId="0" fontId="20" fillId="0" borderId="180" xfId="0" applyFont="1" applyBorder="1" applyAlignment="1">
      <alignment horizontal="center" vertical="center" shrinkToFit="1"/>
    </xf>
    <xf numFmtId="0" fontId="20" fillId="0" borderId="40" xfId="0" applyFont="1" applyBorder="1" applyAlignment="1">
      <alignment horizontal="center" vertical="center" shrinkToFit="1"/>
    </xf>
    <xf numFmtId="0" fontId="20" fillId="0" borderId="182" xfId="0" applyFont="1" applyBorder="1" applyAlignment="1">
      <alignment horizontal="center" vertical="center" shrinkToFit="1"/>
    </xf>
    <xf numFmtId="0" fontId="20" fillId="0" borderId="183" xfId="0" applyFont="1" applyBorder="1" applyAlignment="1">
      <alignment vertical="center" shrinkToFit="1"/>
    </xf>
    <xf numFmtId="0" fontId="20" fillId="0" borderId="184" xfId="0" applyFont="1" applyBorder="1" applyAlignment="1">
      <alignment vertical="center" shrinkToFit="1"/>
    </xf>
    <xf numFmtId="0" fontId="20" fillId="0" borderId="185" xfId="0" applyFont="1" applyBorder="1" applyAlignment="1">
      <alignment horizontal="center" vertical="center" shrinkToFit="1"/>
    </xf>
    <xf numFmtId="49" fontId="56" fillId="0" borderId="40" xfId="0" applyNumberFormat="1" applyFont="1" applyFill="1" applyBorder="1" applyAlignment="1">
      <alignment horizontal="center" vertical="center" shrinkToFit="1"/>
    </xf>
    <xf numFmtId="49" fontId="100" fillId="0" borderId="41" xfId="0" applyNumberFormat="1" applyFont="1" applyFill="1" applyBorder="1" applyAlignment="1">
      <alignment horizontal="center" vertical="center"/>
    </xf>
    <xf numFmtId="49" fontId="101" fillId="0" borderId="1" xfId="0" applyNumberFormat="1" applyFont="1" applyFill="1" applyBorder="1" applyAlignment="1" applyProtection="1">
      <alignment vertical="center" wrapText="1"/>
      <protection locked="0"/>
    </xf>
    <xf numFmtId="49" fontId="101" fillId="13" borderId="1" xfId="0" applyNumberFormat="1" applyFont="1" applyFill="1" applyBorder="1" applyAlignment="1" applyProtection="1">
      <alignment horizontal="left" vertical="center"/>
      <protection locked="0"/>
    </xf>
    <xf numFmtId="49" fontId="101" fillId="19" borderId="1" xfId="0" applyNumberFormat="1" applyFont="1" applyFill="1" applyBorder="1" applyAlignment="1" applyProtection="1">
      <alignment horizontal="center" vertical="center"/>
      <protection locked="0"/>
    </xf>
    <xf numFmtId="0" fontId="101" fillId="0" borderId="1" xfId="0" applyNumberFormat="1" applyFont="1" applyFill="1" applyBorder="1" applyAlignment="1" applyProtection="1">
      <alignment horizontal="left" vertical="center"/>
      <protection locked="0"/>
    </xf>
    <xf numFmtId="0" fontId="101" fillId="0" borderId="1" xfId="0" applyFont="1" applyFill="1" applyBorder="1" applyAlignment="1" applyProtection="1">
      <alignment horizontal="center" vertical="center"/>
      <protection locked="0"/>
    </xf>
    <xf numFmtId="0" fontId="101" fillId="0" borderId="106" xfId="0" applyFont="1" applyFill="1" applyBorder="1" applyAlignment="1" applyProtection="1">
      <alignment horizontal="right" vertical="center"/>
      <protection locked="0"/>
    </xf>
    <xf numFmtId="0" fontId="101" fillId="0" borderId="1" xfId="0" applyFont="1" applyFill="1" applyBorder="1" applyAlignment="1" applyProtection="1">
      <alignment horizontal="right" vertical="center"/>
      <protection locked="0"/>
    </xf>
    <xf numFmtId="0" fontId="101" fillId="0" borderId="13" xfId="0" applyFont="1" applyFill="1" applyBorder="1" applyAlignment="1" applyProtection="1">
      <alignment horizontal="center" vertical="center"/>
      <protection locked="0"/>
    </xf>
    <xf numFmtId="0" fontId="102" fillId="0" borderId="157" xfId="0" applyFont="1" applyBorder="1">
      <alignment vertical="center"/>
    </xf>
    <xf numFmtId="0" fontId="103" fillId="0" borderId="0" xfId="17" applyFont="1" applyAlignment="1">
      <alignment horizontal="centerContinuous" vertical="top"/>
    </xf>
    <xf numFmtId="0" fontId="100" fillId="0" borderId="0" xfId="17" applyFont="1" applyAlignment="1">
      <alignment horizontal="centerContinuous" vertical="top"/>
    </xf>
    <xf numFmtId="0" fontId="100" fillId="0" borderId="0" xfId="17" applyFont="1" applyAlignment="1">
      <alignment horizontal="centerContinuous" vertical="center"/>
    </xf>
    <xf numFmtId="0" fontId="100" fillId="0" borderId="0" xfId="17" applyFont="1">
      <alignment vertical="center"/>
    </xf>
    <xf numFmtId="0" fontId="106" fillId="0" borderId="156" xfId="17" applyFont="1" applyBorder="1" applyAlignment="1">
      <alignment horizontal="center" vertical="center"/>
    </xf>
    <xf numFmtId="0" fontId="106" fillId="0" borderId="156" xfId="17" applyFont="1" applyBorder="1">
      <alignment vertical="center"/>
    </xf>
    <xf numFmtId="0" fontId="106" fillId="0" borderId="156" xfId="17" applyFont="1" applyBorder="1" applyAlignment="1">
      <alignment vertical="center" wrapText="1"/>
    </xf>
    <xf numFmtId="0" fontId="106" fillId="0" borderId="156" xfId="17" applyFont="1" applyBorder="1" applyAlignment="1">
      <alignment horizontal="right" vertical="center"/>
    </xf>
    <xf numFmtId="0" fontId="106" fillId="0" borderId="87" xfId="17" applyFont="1" applyBorder="1" applyAlignment="1">
      <alignment horizontal="center" vertical="center"/>
    </xf>
    <xf numFmtId="0" fontId="106" fillId="0" borderId="160" xfId="17" applyFont="1" applyBorder="1" applyAlignment="1">
      <alignment vertical="center" wrapText="1"/>
    </xf>
    <xf numFmtId="0" fontId="106" fillId="0" borderId="160" xfId="17" applyFont="1" applyBorder="1">
      <alignment vertical="center"/>
    </xf>
    <xf numFmtId="0" fontId="100" fillId="19" borderId="89" xfId="17" applyFont="1" applyFill="1" applyBorder="1" applyAlignment="1">
      <alignment horizontal="center" vertical="center"/>
    </xf>
    <xf numFmtId="0" fontId="100" fillId="19" borderId="12" xfId="17" applyFont="1" applyFill="1" applyBorder="1" applyAlignment="1">
      <alignment horizontal="center" vertical="center"/>
    </xf>
    <xf numFmtId="0" fontId="106" fillId="19" borderId="12" xfId="17" applyFont="1" applyFill="1" applyBorder="1" applyAlignment="1">
      <alignment horizontal="center" vertical="center"/>
    </xf>
    <xf numFmtId="0" fontId="107" fillId="19" borderId="12" xfId="17" applyFont="1" applyFill="1" applyBorder="1" applyAlignment="1">
      <alignment horizontal="center" vertical="center"/>
    </xf>
    <xf numFmtId="0" fontId="106" fillId="19" borderId="103" xfId="17" applyFont="1" applyFill="1" applyBorder="1" applyAlignment="1">
      <alignment horizontal="center" vertical="center"/>
    </xf>
    <xf numFmtId="0" fontId="106" fillId="0" borderId="93" xfId="17" applyFont="1" applyBorder="1" applyAlignment="1">
      <alignment horizontal="center" vertical="center"/>
    </xf>
    <xf numFmtId="0" fontId="106" fillId="0" borderId="158" xfId="17" applyFont="1" applyBorder="1" applyAlignment="1">
      <alignment horizontal="center" vertical="center"/>
    </xf>
    <xf numFmtId="0" fontId="106" fillId="0" borderId="158" xfId="17" applyFont="1" applyBorder="1">
      <alignment vertical="center"/>
    </xf>
    <xf numFmtId="0" fontId="106" fillId="0" borderId="158" xfId="17" applyFont="1" applyBorder="1" applyAlignment="1">
      <alignment horizontal="right" vertical="center"/>
    </xf>
    <xf numFmtId="0" fontId="106" fillId="0" borderId="107" xfId="17" applyFont="1" applyBorder="1">
      <alignment vertical="center"/>
    </xf>
    <xf numFmtId="14" fontId="20" fillId="0" borderId="87" xfId="16" applyNumberFormat="1" applyFont="1" applyFill="1" applyBorder="1" applyAlignment="1">
      <alignment horizontal="center" vertical="center"/>
    </xf>
    <xf numFmtId="0" fontId="20" fillId="0" borderId="156" xfId="16" applyFont="1" applyFill="1" applyBorder="1" applyAlignment="1">
      <alignment horizontal="center" vertical="center"/>
    </xf>
    <xf numFmtId="0" fontId="20" fillId="0" borderId="160" xfId="16" applyFont="1" applyFill="1" applyBorder="1" applyAlignment="1">
      <alignment horizontal="center" vertical="center"/>
    </xf>
    <xf numFmtId="0" fontId="20" fillId="0" borderId="107" xfId="16" applyFont="1" applyFill="1" applyBorder="1" applyAlignment="1">
      <alignment horizontal="center" vertical="center"/>
    </xf>
    <xf numFmtId="20" fontId="20" fillId="0" borderId="156" xfId="16" applyNumberFormat="1" applyFont="1" applyFill="1" applyBorder="1" applyAlignment="1">
      <alignment horizontal="center" vertical="center"/>
    </xf>
    <xf numFmtId="0" fontId="20" fillId="0" borderId="158" xfId="16" applyFont="1" applyFill="1" applyBorder="1" applyAlignment="1">
      <alignment horizontal="center" vertical="center"/>
    </xf>
    <xf numFmtId="0" fontId="20" fillId="0" borderId="158" xfId="16" applyFont="1" applyBorder="1" applyAlignment="1">
      <alignment horizontal="center" vertical="center"/>
    </xf>
    <xf numFmtId="0" fontId="20" fillId="0" borderId="107" xfId="16" applyFont="1" applyBorder="1" applyAlignment="1">
      <alignment horizontal="center" vertical="center"/>
    </xf>
    <xf numFmtId="14" fontId="20" fillId="0" borderId="156" xfId="16" applyNumberFormat="1" applyFont="1" applyFill="1" applyBorder="1" applyAlignment="1">
      <alignment horizontal="center" vertical="center"/>
    </xf>
    <xf numFmtId="14" fontId="20" fillId="0" borderId="156" xfId="16" applyNumberFormat="1" applyFont="1" applyBorder="1" applyAlignment="1">
      <alignment horizontal="center" vertical="center"/>
    </xf>
    <xf numFmtId="14" fontId="20" fillId="0" borderId="93" xfId="16" applyNumberFormat="1" applyFont="1" applyFill="1" applyBorder="1" applyAlignment="1">
      <alignment horizontal="center" vertical="center"/>
    </xf>
    <xf numFmtId="0" fontId="41" fillId="3" borderId="128" xfId="0" applyFont="1" applyFill="1" applyBorder="1" applyAlignment="1">
      <alignment horizontal="left" vertical="center"/>
    </xf>
    <xf numFmtId="0" fontId="91" fillId="3" borderId="128" xfId="0" applyFont="1" applyFill="1" applyBorder="1" applyAlignment="1">
      <alignment horizontal="left" vertical="center"/>
    </xf>
    <xf numFmtId="0" fontId="109" fillId="0" borderId="0" xfId="18" applyFont="1">
      <alignment vertical="center"/>
    </xf>
    <xf numFmtId="0" fontId="116" fillId="0" borderId="93" xfId="18" applyFont="1" applyBorder="1" applyAlignment="1">
      <alignment horizontal="center" vertical="center"/>
    </xf>
    <xf numFmtId="0" fontId="117" fillId="0" borderId="156" xfId="18" applyFont="1" applyBorder="1" applyAlignment="1">
      <alignment horizontal="center" vertical="center" wrapText="1"/>
    </xf>
    <xf numFmtId="0" fontId="119" fillId="0" borderId="156" xfId="18" applyFont="1" applyBorder="1" applyAlignment="1">
      <alignment horizontal="center" vertical="center" wrapText="1"/>
    </xf>
    <xf numFmtId="0" fontId="116" fillId="0" borderId="0" xfId="18" applyFont="1" applyAlignment="1">
      <alignment horizontal="center" vertical="center"/>
    </xf>
    <xf numFmtId="0" fontId="123" fillId="0" borderId="156" xfId="18" applyFont="1" applyBorder="1" applyAlignment="1">
      <alignment horizontal="center" vertical="center" wrapText="1"/>
    </xf>
    <xf numFmtId="0" fontId="127" fillId="0" borderId="0" xfId="18" applyFont="1">
      <alignment vertical="center"/>
    </xf>
    <xf numFmtId="0" fontId="109" fillId="0" borderId="0" xfId="18" applyFont="1" applyAlignment="1">
      <alignment horizontal="left" vertical="center"/>
    </xf>
    <xf numFmtId="14" fontId="20" fillId="0" borderId="134" xfId="0" applyNumberFormat="1" applyFont="1" applyBorder="1" applyAlignment="1">
      <alignment vertical="center" shrinkToFit="1"/>
    </xf>
    <xf numFmtId="14" fontId="20" fillId="0" borderId="174" xfId="0" applyNumberFormat="1" applyFont="1" applyBorder="1" applyAlignment="1">
      <alignment vertical="center" shrinkToFit="1"/>
    </xf>
    <xf numFmtId="14" fontId="20" fillId="0" borderId="179" xfId="0" applyNumberFormat="1" applyFont="1" applyBorder="1" applyAlignment="1">
      <alignment vertical="center" shrinkToFit="1"/>
    </xf>
    <xf numFmtId="14" fontId="20" fillId="0" borderId="177" xfId="0" applyNumberFormat="1" applyFont="1" applyBorder="1" applyAlignment="1">
      <alignment vertical="center" shrinkToFit="1"/>
    </xf>
    <xf numFmtId="9" fontId="20" fillId="34" borderId="136" xfId="9" applyFont="1" applyFill="1" applyBorder="1" applyAlignment="1">
      <alignment horizontal="center" vertical="center"/>
    </xf>
    <xf numFmtId="187" fontId="20" fillId="34" borderId="140" xfId="0" applyNumberFormat="1" applyFont="1" applyFill="1" applyBorder="1" applyAlignment="1">
      <alignment horizontal="center" vertical="center"/>
    </xf>
    <xf numFmtId="193" fontId="20" fillId="34" borderId="140" xfId="9" applyNumberFormat="1" applyFont="1" applyFill="1" applyBorder="1" applyAlignment="1">
      <alignment horizontal="center" vertical="center"/>
    </xf>
    <xf numFmtId="0" fontId="20" fillId="34" borderId="140" xfId="0" applyFont="1" applyFill="1" applyBorder="1" applyAlignment="1">
      <alignment horizontal="center" vertical="center"/>
    </xf>
    <xf numFmtId="0" fontId="36" fillId="30" borderId="108" xfId="0" applyFont="1" applyFill="1" applyBorder="1" applyAlignment="1">
      <alignment horizontal="center" vertical="center"/>
    </xf>
    <xf numFmtId="49" fontId="129" fillId="10" borderId="0" xfId="0" applyNumberFormat="1" applyFont="1" applyFill="1" applyAlignment="1">
      <alignment horizontal="center" vertical="center" wrapText="1"/>
    </xf>
    <xf numFmtId="187" fontId="11" fillId="10" borderId="0" xfId="0" applyNumberFormat="1" applyFont="1" applyFill="1" applyAlignment="1">
      <alignment horizontal="left" vertical="center"/>
    </xf>
    <xf numFmtId="187" fontId="11" fillId="10" borderId="0" xfId="0" applyNumberFormat="1" applyFont="1" applyFill="1" applyAlignment="1">
      <alignment horizontal="center" vertical="center" wrapText="1" shrinkToFit="1"/>
    </xf>
    <xf numFmtId="49" fontId="11" fillId="10" borderId="0" xfId="0" applyNumberFormat="1" applyFont="1" applyFill="1" applyAlignment="1">
      <alignment horizontal="left" vertical="center" wrapText="1" shrinkToFit="1"/>
    </xf>
    <xf numFmtId="49" fontId="11" fillId="10" borderId="0" xfId="0" applyNumberFormat="1" applyFont="1" applyFill="1" applyAlignment="1">
      <alignment horizontal="center" vertical="center" wrapText="1" shrinkToFit="1"/>
    </xf>
    <xf numFmtId="49" fontId="129" fillId="0" borderId="0" xfId="0" applyNumberFormat="1" applyFont="1" applyProtection="1">
      <alignment vertical="center"/>
      <protection locked="0"/>
    </xf>
    <xf numFmtId="189" fontId="11" fillId="36" borderId="0" xfId="0" applyNumberFormat="1" applyFont="1" applyFill="1" applyAlignment="1">
      <alignment horizontal="center" vertical="center"/>
    </xf>
    <xf numFmtId="49" fontId="11" fillId="0" borderId="0" xfId="0" applyNumberFormat="1" applyFont="1" applyAlignment="1">
      <alignment horizontal="left" vertical="center"/>
    </xf>
    <xf numFmtId="49" fontId="129" fillId="0" borderId="0" xfId="0" applyNumberFormat="1" applyFont="1">
      <alignment vertical="center"/>
    </xf>
    <xf numFmtId="0" fontId="11" fillId="36" borderId="0" xfId="0" applyFont="1" applyFill="1" applyAlignment="1">
      <alignment horizontal="center" vertical="center"/>
    </xf>
    <xf numFmtId="0" fontId="11" fillId="36" borderId="0" xfId="0" applyFont="1" applyFill="1" applyAlignment="1" applyProtection="1">
      <alignment horizontal="center" vertical="center"/>
      <protection locked="0"/>
    </xf>
    <xf numFmtId="49" fontId="11" fillId="0" borderId="0" xfId="0" quotePrefix="1" applyNumberFormat="1" applyFont="1" applyAlignment="1">
      <alignment horizontal="center" vertical="center"/>
    </xf>
    <xf numFmtId="49" fontId="11" fillId="0" borderId="0" xfId="0" applyNumberFormat="1" applyFont="1" applyAlignment="1" applyProtection="1">
      <alignment horizontal="left" vertical="center" shrinkToFit="1"/>
      <protection locked="0"/>
    </xf>
    <xf numFmtId="49" fontId="11" fillId="0" borderId="0" xfId="0" applyNumberFormat="1" applyFont="1" applyAlignment="1" applyProtection="1">
      <alignment horizontal="center" vertical="center" shrinkToFit="1"/>
      <protection locked="0"/>
    </xf>
    <xf numFmtId="187" fontId="11" fillId="0" borderId="0" xfId="0" applyNumberFormat="1" applyFont="1" applyProtection="1">
      <alignment vertical="center"/>
      <protection locked="0"/>
    </xf>
    <xf numFmtId="20" fontId="11" fillId="0" borderId="0" xfId="0" applyNumberFormat="1" applyFont="1" applyAlignment="1">
      <alignment horizontal="center" vertical="center"/>
    </xf>
    <xf numFmtId="20" fontId="11" fillId="0" borderId="0" xfId="0" applyNumberFormat="1" applyFont="1" applyAlignment="1" applyProtection="1">
      <alignment horizontal="center" vertical="center"/>
      <protection locked="0"/>
    </xf>
    <xf numFmtId="49" fontId="34" fillId="17" borderId="78" xfId="0" applyNumberFormat="1" applyFont="1" applyFill="1" applyBorder="1" applyAlignment="1">
      <alignment horizontal="center" vertical="center"/>
    </xf>
    <xf numFmtId="180" fontId="46" fillId="5" borderId="83" xfId="0" applyNumberFormat="1" applyFont="1" applyFill="1" applyBorder="1" applyAlignment="1">
      <alignment horizontal="center" vertical="center" textRotation="255"/>
    </xf>
    <xf numFmtId="180" fontId="46" fillId="5" borderId="32" xfId="0" applyNumberFormat="1" applyFont="1" applyFill="1" applyBorder="1" applyAlignment="1">
      <alignment horizontal="center" vertical="center" textRotation="255"/>
    </xf>
    <xf numFmtId="180" fontId="46" fillId="5" borderId="95" xfId="0" applyNumberFormat="1" applyFont="1" applyFill="1" applyBorder="1" applyAlignment="1">
      <alignment horizontal="center" vertical="center" textRotation="255"/>
    </xf>
    <xf numFmtId="49" fontId="43" fillId="5" borderId="6" xfId="0" applyNumberFormat="1" applyFont="1" applyFill="1" applyBorder="1" applyAlignment="1">
      <alignment horizontal="center" vertical="center" textRotation="255"/>
    </xf>
    <xf numFmtId="49" fontId="43" fillId="5" borderId="10" xfId="0" applyNumberFormat="1" applyFont="1" applyFill="1" applyBorder="1" applyAlignment="1">
      <alignment horizontal="center" vertical="center" textRotation="255"/>
    </xf>
    <xf numFmtId="49" fontId="43" fillId="5" borderId="14" xfId="0" applyNumberFormat="1" applyFont="1" applyFill="1" applyBorder="1" applyAlignment="1">
      <alignment horizontal="center" vertical="center" textRotation="255"/>
    </xf>
    <xf numFmtId="0" fontId="9" fillId="9" borderId="33" xfId="0" applyFont="1" applyFill="1" applyBorder="1" applyAlignment="1">
      <alignment horizontal="center" vertical="center" textRotation="255" wrapText="1"/>
    </xf>
    <xf numFmtId="0" fontId="9" fillId="9" borderId="37" xfId="0" applyFont="1" applyFill="1" applyBorder="1" applyAlignment="1">
      <alignment horizontal="center" vertical="center" textRotation="255" wrapText="1"/>
    </xf>
    <xf numFmtId="0" fontId="9" fillId="9" borderId="73" xfId="0" applyFont="1" applyFill="1" applyBorder="1" applyAlignment="1">
      <alignment horizontal="center" vertical="center" textRotation="255" wrapText="1"/>
    </xf>
    <xf numFmtId="0" fontId="9" fillId="10" borderId="33" xfId="0" applyFont="1" applyFill="1" applyBorder="1" applyAlignment="1">
      <alignment horizontal="center" vertical="center" textRotation="255" wrapText="1"/>
    </xf>
    <xf numFmtId="0" fontId="9" fillId="10" borderId="37" xfId="0" applyFont="1" applyFill="1" applyBorder="1" applyAlignment="1">
      <alignment horizontal="center" vertical="center" textRotation="255" wrapText="1"/>
    </xf>
    <xf numFmtId="0" fontId="9" fillId="10" borderId="73" xfId="0" applyFont="1" applyFill="1" applyBorder="1" applyAlignment="1">
      <alignment horizontal="center" vertical="center" textRotation="255" wrapText="1"/>
    </xf>
    <xf numFmtId="0" fontId="9" fillId="6" borderId="33" xfId="0" applyFont="1" applyFill="1" applyBorder="1" applyAlignment="1">
      <alignment horizontal="center" vertical="center" textRotation="255" wrapText="1"/>
    </xf>
    <xf numFmtId="0" fontId="9" fillId="6" borderId="37" xfId="0" applyFont="1" applyFill="1" applyBorder="1" applyAlignment="1">
      <alignment horizontal="center" vertical="center" textRotation="255" wrapText="1"/>
    </xf>
    <xf numFmtId="0" fontId="9" fillId="6" borderId="73" xfId="0" applyFont="1" applyFill="1" applyBorder="1" applyAlignment="1">
      <alignment horizontal="center" vertical="center" textRotation="255" wrapText="1"/>
    </xf>
    <xf numFmtId="177" fontId="31" fillId="12" borderId="38" xfId="0" applyNumberFormat="1" applyFont="1" applyFill="1" applyBorder="1" applyAlignment="1">
      <alignment horizontal="center" vertical="center" textRotation="255"/>
    </xf>
    <xf numFmtId="177" fontId="31" fillId="12" borderId="71" xfId="0" applyNumberFormat="1" applyFont="1" applyFill="1" applyBorder="1" applyAlignment="1">
      <alignment horizontal="center" vertical="center" textRotation="255"/>
    </xf>
    <xf numFmtId="49" fontId="34" fillId="17" borderId="77" xfId="0" applyNumberFormat="1" applyFont="1" applyFill="1" applyBorder="1" applyAlignment="1">
      <alignment horizontal="center" vertical="center"/>
    </xf>
    <xf numFmtId="0" fontId="34" fillId="17" borderId="78" xfId="0" applyFont="1" applyFill="1" applyBorder="1" applyAlignment="1">
      <alignment horizontal="center" vertical="center"/>
    </xf>
    <xf numFmtId="0" fontId="9" fillId="6" borderId="55" xfId="0" applyFont="1" applyFill="1" applyBorder="1" applyAlignment="1">
      <alignment horizontal="center" vertical="center" textRotation="255" wrapText="1"/>
    </xf>
    <xf numFmtId="0" fontId="9" fillId="9" borderId="55" xfId="0" applyFont="1" applyFill="1" applyBorder="1" applyAlignment="1">
      <alignment horizontal="center" vertical="center" textRotation="255" wrapText="1"/>
    </xf>
    <xf numFmtId="0" fontId="9" fillId="10" borderId="55" xfId="0" applyFont="1" applyFill="1" applyBorder="1" applyAlignment="1">
      <alignment horizontal="center" vertical="center" textRotation="255" wrapText="1"/>
    </xf>
    <xf numFmtId="0" fontId="11" fillId="12" borderId="39" xfId="0" applyFont="1" applyFill="1" applyBorder="1" applyAlignment="1">
      <alignment horizontal="center" vertical="center"/>
    </xf>
    <xf numFmtId="0" fontId="11" fillId="12" borderId="42" xfId="0" applyFont="1" applyFill="1" applyBorder="1" applyAlignment="1">
      <alignment horizontal="center" vertical="center"/>
    </xf>
    <xf numFmtId="177" fontId="74" fillId="12" borderId="38" xfId="0" applyNumberFormat="1" applyFont="1" applyFill="1" applyBorder="1" applyAlignment="1">
      <alignment horizontal="center" vertical="top" textRotation="255"/>
    </xf>
    <xf numFmtId="0" fontId="23" fillId="15" borderId="39" xfId="0" applyFont="1" applyFill="1" applyBorder="1" applyAlignment="1">
      <alignment horizontal="center" vertical="center"/>
    </xf>
    <xf numFmtId="0" fontId="23" fillId="15" borderId="47" xfId="0" applyFont="1" applyFill="1" applyBorder="1" applyAlignment="1">
      <alignment horizontal="center" vertical="center"/>
    </xf>
    <xf numFmtId="0" fontId="11" fillId="0" borderId="44" xfId="0" applyFont="1" applyFill="1" applyBorder="1" applyAlignment="1">
      <alignment horizontal="center" vertical="center" wrapText="1"/>
    </xf>
    <xf numFmtId="0" fontId="11" fillId="0" borderId="43" xfId="0" applyFont="1" applyFill="1" applyBorder="1" applyAlignment="1">
      <alignment horizontal="center" vertical="center" wrapText="1"/>
    </xf>
    <xf numFmtId="179" fontId="11" fillId="14" borderId="39" xfId="0" applyNumberFormat="1" applyFont="1" applyFill="1" applyBorder="1" applyAlignment="1">
      <alignment horizontal="center" vertical="center"/>
    </xf>
    <xf numFmtId="179" fontId="11" fillId="14" borderId="46" xfId="0" applyNumberFormat="1" applyFont="1" applyFill="1" applyBorder="1" applyAlignment="1">
      <alignment horizontal="center" vertical="center"/>
    </xf>
    <xf numFmtId="179" fontId="11" fillId="14" borderId="42" xfId="0" applyNumberFormat="1" applyFont="1" applyFill="1" applyBorder="1" applyAlignment="1">
      <alignment horizontal="center" vertical="center"/>
    </xf>
    <xf numFmtId="0" fontId="11" fillId="12" borderId="46" xfId="0" applyFont="1" applyFill="1" applyBorder="1" applyAlignment="1">
      <alignment horizontal="center" vertical="center"/>
    </xf>
    <xf numFmtId="0" fontId="11" fillId="14" borderId="39" xfId="0" applyFont="1" applyFill="1" applyBorder="1" applyAlignment="1">
      <alignment horizontal="center" vertical="center"/>
    </xf>
    <xf numFmtId="0" fontId="11" fillId="14" borderId="42" xfId="0" applyFont="1" applyFill="1" applyBorder="1" applyAlignment="1">
      <alignment horizontal="center" vertical="center"/>
    </xf>
    <xf numFmtId="0" fontId="11" fillId="0" borderId="39" xfId="0" applyFont="1" applyFill="1" applyBorder="1" applyAlignment="1">
      <alignment horizontal="center" vertical="center" wrapText="1"/>
    </xf>
    <xf numFmtId="177" fontId="72" fillId="12" borderId="145" xfId="0" applyNumberFormat="1" applyFont="1" applyFill="1" applyBorder="1" applyAlignment="1">
      <alignment horizontal="center" vertical="top" textRotation="255"/>
    </xf>
    <xf numFmtId="177" fontId="72" fillId="12" borderId="38" xfId="0" applyNumberFormat="1" applyFont="1" applyFill="1" applyBorder="1" applyAlignment="1">
      <alignment horizontal="center" vertical="top" textRotation="255"/>
    </xf>
    <xf numFmtId="0" fontId="9" fillId="0" borderId="39" xfId="0" applyFont="1" applyFill="1" applyBorder="1" applyAlignment="1">
      <alignment horizontal="center" vertical="center" wrapText="1"/>
    </xf>
    <xf numFmtId="0" fontId="9" fillId="0" borderId="42" xfId="0" applyFont="1" applyFill="1" applyBorder="1" applyAlignment="1">
      <alignment horizontal="center" vertical="center" wrapText="1"/>
    </xf>
    <xf numFmtId="0" fontId="11" fillId="12" borderId="48" xfId="0" applyFont="1" applyFill="1" applyBorder="1" applyAlignment="1">
      <alignment horizontal="center" vertical="center"/>
    </xf>
    <xf numFmtId="0" fontId="11" fillId="14" borderId="46" xfId="0" applyFont="1" applyFill="1" applyBorder="1" applyAlignment="1">
      <alignment horizontal="center" vertical="center"/>
    </xf>
    <xf numFmtId="49" fontId="11" fillId="14" borderId="39" xfId="0" applyNumberFormat="1" applyFont="1" applyFill="1" applyBorder="1" applyAlignment="1">
      <alignment horizontal="center" vertical="center"/>
    </xf>
    <xf numFmtId="49" fontId="11" fillId="14" borderId="46" xfId="0" applyNumberFormat="1" applyFont="1" applyFill="1" applyBorder="1" applyAlignment="1">
      <alignment horizontal="center" vertical="center"/>
    </xf>
    <xf numFmtId="49" fontId="11" fillId="14" borderId="42" xfId="0" applyNumberFormat="1" applyFont="1" applyFill="1" applyBorder="1" applyAlignment="1">
      <alignment horizontal="center" vertical="center"/>
    </xf>
    <xf numFmtId="180" fontId="73" fillId="5" borderId="83" xfId="0" applyNumberFormat="1" applyFont="1" applyFill="1" applyBorder="1" applyAlignment="1">
      <alignment horizontal="center" vertical="center" textRotation="255"/>
    </xf>
    <xf numFmtId="180" fontId="73" fillId="5" borderId="32" xfId="0" applyNumberFormat="1" applyFont="1" applyFill="1" applyBorder="1" applyAlignment="1">
      <alignment horizontal="center" vertical="center" textRotation="255"/>
    </xf>
    <xf numFmtId="180" fontId="73" fillId="5" borderId="95" xfId="0" applyNumberFormat="1" applyFont="1" applyFill="1" applyBorder="1" applyAlignment="1">
      <alignment horizontal="center" vertical="center" textRotation="255"/>
    </xf>
    <xf numFmtId="0" fontId="13" fillId="9" borderId="21" xfId="0" applyFont="1" applyFill="1" applyBorder="1" applyAlignment="1">
      <alignment horizontal="center" vertical="center" wrapText="1"/>
    </xf>
    <xf numFmtId="0" fontId="13" fillId="9" borderId="22" xfId="0" applyFont="1" applyFill="1" applyBorder="1" applyAlignment="1">
      <alignment horizontal="center" vertical="center" wrapText="1"/>
    </xf>
    <xf numFmtId="0" fontId="13" fillId="9" borderId="23" xfId="0" applyFont="1" applyFill="1" applyBorder="1" applyAlignment="1">
      <alignment horizontal="center" vertical="center" wrapText="1"/>
    </xf>
    <xf numFmtId="0" fontId="15" fillId="10" borderId="24" xfId="0" applyFont="1" applyFill="1" applyBorder="1" applyAlignment="1">
      <alignment horizontal="center" vertical="center" wrapText="1"/>
    </xf>
    <xf numFmtId="0" fontId="15" fillId="10" borderId="25" xfId="0" applyFont="1" applyFill="1" applyBorder="1" applyAlignment="1">
      <alignment horizontal="center" vertical="center" wrapText="1"/>
    </xf>
    <xf numFmtId="0" fontId="15" fillId="10" borderId="26" xfId="0" applyFont="1" applyFill="1" applyBorder="1" applyAlignment="1">
      <alignment horizontal="center" vertical="center" wrapText="1"/>
    </xf>
    <xf numFmtId="0" fontId="12" fillId="6" borderId="27" xfId="0" applyFont="1" applyFill="1" applyBorder="1" applyAlignment="1">
      <alignment horizontal="center" vertical="center" wrapText="1"/>
    </xf>
    <xf numFmtId="0" fontId="12" fillId="6" borderId="28" xfId="0" applyFont="1" applyFill="1" applyBorder="1" applyAlignment="1">
      <alignment horizontal="center" vertical="center" wrapText="1"/>
    </xf>
    <xf numFmtId="0" fontId="12" fillId="6" borderId="29" xfId="0" applyFont="1" applyFill="1" applyBorder="1" applyAlignment="1">
      <alignment horizontal="center" vertical="center" wrapText="1"/>
    </xf>
    <xf numFmtId="177" fontId="74" fillId="12" borderId="31" xfId="0" applyNumberFormat="1" applyFont="1" applyFill="1" applyBorder="1" applyAlignment="1">
      <alignment horizontal="center" vertical="top" textRotation="255"/>
    </xf>
    <xf numFmtId="0" fontId="78" fillId="29" borderId="151" xfId="0" applyFont="1" applyFill="1" applyBorder="1" applyAlignment="1" applyProtection="1">
      <alignment horizontal="center" vertical="center"/>
    </xf>
    <xf numFmtId="0" fontId="78" fillId="29" borderId="30" xfId="0" applyFont="1" applyFill="1" applyBorder="1" applyAlignment="1" applyProtection="1">
      <alignment horizontal="center" vertical="center"/>
    </xf>
    <xf numFmtId="0" fontId="55" fillId="0" borderId="0" xfId="0" applyFont="1" applyAlignment="1">
      <alignment horizontal="center" vertical="center" readingOrder="1"/>
    </xf>
    <xf numFmtId="0" fontId="56" fillId="0" borderId="0" xfId="0" applyFont="1" applyBorder="1" applyAlignment="1">
      <alignment horizontal="left" vertical="center" wrapText="1"/>
    </xf>
    <xf numFmtId="192" fontId="56" fillId="0" borderId="0" xfId="0" applyNumberFormat="1" applyFont="1" applyBorder="1" applyAlignment="1">
      <alignment horizontal="right" vertical="center" wrapText="1"/>
    </xf>
    <xf numFmtId="0" fontId="58" fillId="0" borderId="0" xfId="0" applyFont="1" applyAlignment="1">
      <alignment horizontal="left" vertical="center"/>
    </xf>
    <xf numFmtId="14" fontId="58" fillId="0" borderId="33" xfId="0" quotePrefix="1" applyNumberFormat="1" applyFont="1" applyBorder="1" applyAlignment="1">
      <alignment horizontal="center" vertical="center"/>
    </xf>
    <xf numFmtId="14" fontId="0" fillId="0" borderId="37" xfId="0" applyNumberFormat="1" applyBorder="1" applyAlignment="1">
      <alignment horizontal="center" vertical="center"/>
    </xf>
    <xf numFmtId="14" fontId="0" fillId="0" borderId="55" xfId="0" applyNumberFormat="1" applyBorder="1" applyAlignment="1">
      <alignment horizontal="center" vertical="center"/>
    </xf>
    <xf numFmtId="182" fontId="36" fillId="7" borderId="103" xfId="0" applyNumberFormat="1" applyFont="1" applyFill="1" applyBorder="1" applyAlignment="1">
      <alignment horizontal="center" vertical="center" textRotation="255"/>
    </xf>
    <xf numFmtId="182" fontId="36" fillId="7" borderId="106" xfId="0" applyNumberFormat="1" applyFont="1" applyFill="1" applyBorder="1" applyAlignment="1">
      <alignment horizontal="center" vertical="center" textRotation="255"/>
    </xf>
    <xf numFmtId="182" fontId="36" fillId="7" borderId="107" xfId="0" applyNumberFormat="1" applyFont="1" applyFill="1" applyBorder="1" applyAlignment="1">
      <alignment horizontal="center" vertical="center" textRotation="255"/>
    </xf>
    <xf numFmtId="183" fontId="36" fillId="30" borderId="104" xfId="0" applyNumberFormat="1" applyFont="1" applyFill="1" applyBorder="1" applyAlignment="1">
      <alignment horizontal="center" vertical="center"/>
    </xf>
    <xf numFmtId="183" fontId="36" fillId="30" borderId="12" xfId="0" applyNumberFormat="1" applyFont="1" applyFill="1" applyBorder="1" applyAlignment="1">
      <alignment horizontal="center" vertical="center"/>
    </xf>
    <xf numFmtId="183" fontId="36" fillId="30" borderId="90" xfId="0" applyNumberFormat="1" applyFont="1" applyFill="1" applyBorder="1" applyAlignment="1">
      <alignment horizontal="center" vertical="center"/>
    </xf>
    <xf numFmtId="0" fontId="36" fillId="30" borderId="1" xfId="0" applyFont="1" applyFill="1" applyBorder="1" applyAlignment="1">
      <alignment horizontal="center" vertical="center"/>
    </xf>
    <xf numFmtId="0" fontId="36" fillId="30" borderId="0" xfId="0" applyFont="1" applyFill="1" applyBorder="1" applyAlignment="1">
      <alignment horizontal="center" vertical="center"/>
    </xf>
    <xf numFmtId="0" fontId="36" fillId="30" borderId="108" xfId="0" applyFont="1" applyFill="1" applyBorder="1" applyAlignment="1">
      <alignment horizontal="center" vertical="center"/>
    </xf>
    <xf numFmtId="0" fontId="36" fillId="30" borderId="94" xfId="0" applyFont="1" applyFill="1" applyBorder="1" applyAlignment="1">
      <alignment horizontal="center" vertical="center"/>
    </xf>
    <xf numFmtId="182" fontId="36" fillId="6" borderId="106" xfId="0" applyNumberFormat="1" applyFont="1" applyFill="1" applyBorder="1" applyAlignment="1">
      <alignment horizontal="center" vertical="center" textRotation="255"/>
    </xf>
    <xf numFmtId="182" fontId="36" fillId="6" borderId="103" xfId="0" applyNumberFormat="1" applyFont="1" applyFill="1" applyBorder="1" applyAlignment="1">
      <alignment horizontal="center" vertical="center" textRotation="255"/>
    </xf>
    <xf numFmtId="183" fontId="36" fillId="6" borderId="90" xfId="0" applyNumberFormat="1" applyFont="1" applyFill="1" applyBorder="1" applyAlignment="1">
      <alignment horizontal="center" vertical="center"/>
    </xf>
    <xf numFmtId="183" fontId="36" fillId="6" borderId="104" xfId="0" applyNumberFormat="1" applyFont="1" applyFill="1" applyBorder="1" applyAlignment="1">
      <alignment horizontal="center" vertical="center"/>
    </xf>
    <xf numFmtId="183" fontId="36" fillId="6" borderId="12" xfId="0" applyNumberFormat="1" applyFont="1" applyFill="1" applyBorder="1" applyAlignment="1">
      <alignment horizontal="center" vertical="center"/>
    </xf>
    <xf numFmtId="0" fontId="36" fillId="6" borderId="1" xfId="0" applyFont="1" applyFill="1" applyBorder="1" applyAlignment="1">
      <alignment horizontal="center" vertical="center"/>
    </xf>
    <xf numFmtId="0" fontId="36" fillId="6" borderId="0" xfId="0" applyFont="1" applyFill="1" applyBorder="1" applyAlignment="1">
      <alignment horizontal="center" vertical="center"/>
    </xf>
    <xf numFmtId="0" fontId="36" fillId="6" borderId="108" xfId="0" applyFont="1" applyFill="1" applyBorder="1" applyAlignment="1">
      <alignment horizontal="center" vertical="center"/>
    </xf>
    <xf numFmtId="0" fontId="36" fillId="6" borderId="94" xfId="0" applyFont="1" applyFill="1" applyBorder="1" applyAlignment="1">
      <alignment horizontal="center" vertical="center"/>
    </xf>
    <xf numFmtId="182" fontId="36" fillId="30" borderId="103" xfId="0" applyNumberFormat="1" applyFont="1" applyFill="1" applyBorder="1" applyAlignment="1">
      <alignment horizontal="center" vertical="center" textRotation="255"/>
    </xf>
    <xf numFmtId="182" fontId="36" fillId="30" borderId="106" xfId="0" applyNumberFormat="1" applyFont="1" applyFill="1" applyBorder="1" applyAlignment="1">
      <alignment horizontal="center" vertical="center" textRotation="255"/>
    </xf>
    <xf numFmtId="182" fontId="36" fillId="30" borderId="107" xfId="0" applyNumberFormat="1" applyFont="1" applyFill="1" applyBorder="1" applyAlignment="1">
      <alignment horizontal="center" vertical="center" textRotation="255"/>
    </xf>
    <xf numFmtId="0" fontId="38" fillId="19" borderId="109" xfId="0" applyFont="1" applyFill="1" applyBorder="1" applyAlignment="1">
      <alignment horizontal="center" vertical="center"/>
    </xf>
    <xf numFmtId="180" fontId="20" fillId="30" borderId="1" xfId="0" applyNumberFormat="1" applyFont="1" applyFill="1" applyBorder="1" applyAlignment="1">
      <alignment horizontal="center" vertical="center" textRotation="255"/>
    </xf>
    <xf numFmtId="180" fontId="20" fillId="30" borderId="160" xfId="0" applyNumberFormat="1" applyFont="1" applyFill="1" applyBorder="1" applyAlignment="1">
      <alignment horizontal="center" vertical="center" textRotation="255"/>
    </xf>
    <xf numFmtId="177" fontId="11" fillId="5" borderId="6" xfId="0" applyNumberFormat="1" applyFont="1" applyFill="1" applyBorder="1" applyAlignment="1">
      <alignment horizontal="center" vertical="center" textRotation="255"/>
    </xf>
    <xf numFmtId="177" fontId="11" fillId="5" borderId="10" xfId="0" applyNumberFormat="1" applyFont="1" applyFill="1" applyBorder="1" applyAlignment="1">
      <alignment horizontal="center" vertical="center" textRotation="255"/>
    </xf>
    <xf numFmtId="177" fontId="11" fillId="5" borderId="14" xfId="0" applyNumberFormat="1" applyFont="1" applyFill="1" applyBorder="1" applyAlignment="1">
      <alignment horizontal="center" vertical="center" textRotation="255"/>
    </xf>
    <xf numFmtId="49" fontId="10" fillId="4" borderId="0" xfId="0" applyNumberFormat="1" applyFont="1" applyFill="1" applyAlignment="1">
      <alignment horizontal="center" vertical="center"/>
    </xf>
    <xf numFmtId="177" fontId="11" fillId="6" borderId="10" xfId="0" applyNumberFormat="1" applyFont="1" applyFill="1" applyBorder="1" applyAlignment="1">
      <alignment horizontal="center" vertical="center" textRotation="255"/>
    </xf>
    <xf numFmtId="177" fontId="11" fillId="6" borderId="14" xfId="0" applyNumberFormat="1" applyFont="1" applyFill="1" applyBorder="1" applyAlignment="1">
      <alignment horizontal="center" vertical="center" textRotation="255"/>
    </xf>
    <xf numFmtId="177" fontId="11" fillId="6" borderId="6" xfId="0" applyNumberFormat="1" applyFont="1" applyFill="1" applyBorder="1" applyAlignment="1">
      <alignment horizontal="center" vertical="center" textRotation="255"/>
    </xf>
    <xf numFmtId="177" fontId="11" fillId="7" borderId="6" xfId="0" applyNumberFormat="1" applyFont="1" applyFill="1" applyBorder="1" applyAlignment="1">
      <alignment horizontal="center" vertical="center" textRotation="255"/>
    </xf>
    <xf numFmtId="177" fontId="11" fillId="7" borderId="10" xfId="0" applyNumberFormat="1" applyFont="1" applyFill="1" applyBorder="1" applyAlignment="1">
      <alignment horizontal="center" vertical="center" textRotation="255"/>
    </xf>
    <xf numFmtId="177" fontId="11" fillId="7" borderId="14" xfId="0" applyNumberFormat="1" applyFont="1" applyFill="1" applyBorder="1" applyAlignment="1">
      <alignment horizontal="center" vertical="center" textRotation="255"/>
    </xf>
    <xf numFmtId="0" fontId="108" fillId="0" borderId="0" xfId="18" applyFont="1" applyAlignment="1">
      <alignment horizontal="center" vertical="center"/>
    </xf>
    <xf numFmtId="0" fontId="110" fillId="0" borderId="0" xfId="18" applyFont="1" applyAlignment="1">
      <alignment horizontal="center" vertical="center" wrapText="1"/>
    </xf>
    <xf numFmtId="0" fontId="110" fillId="0" borderId="0" xfId="18" applyFont="1" applyAlignment="1">
      <alignment horizontal="center" vertical="center"/>
    </xf>
    <xf numFmtId="0" fontId="111" fillId="0" borderId="0" xfId="18" applyFont="1" applyAlignment="1">
      <alignment horizontal="center" vertical="center"/>
    </xf>
    <xf numFmtId="0" fontId="112" fillId="0" borderId="0" xfId="18" applyFont="1" applyAlignment="1">
      <alignment horizontal="center" vertical="center"/>
    </xf>
    <xf numFmtId="0" fontId="113" fillId="0" borderId="158" xfId="18" applyFont="1" applyBorder="1" applyAlignment="1">
      <alignment horizontal="center" vertical="center" wrapText="1"/>
    </xf>
    <xf numFmtId="0" fontId="113" fillId="0" borderId="12" xfId="18" applyFont="1" applyBorder="1" applyAlignment="1">
      <alignment horizontal="center" vertical="center" wrapText="1"/>
    </xf>
    <xf numFmtId="0" fontId="115" fillId="0" borderId="161" xfId="18" applyFont="1" applyBorder="1" applyAlignment="1">
      <alignment horizontal="center" vertical="center"/>
    </xf>
    <xf numFmtId="0" fontId="118" fillId="0" borderId="157" xfId="18" applyFont="1" applyBorder="1" applyAlignment="1">
      <alignment horizontal="center" vertical="center"/>
    </xf>
    <xf numFmtId="0" fontId="118" fillId="0" borderId="87" xfId="18" applyFont="1" applyBorder="1" applyAlignment="1">
      <alignment horizontal="center" vertical="center"/>
    </xf>
    <xf numFmtId="0" fontId="121" fillId="0" borderId="157" xfId="18" applyFont="1" applyBorder="1" applyAlignment="1">
      <alignment horizontal="center" vertical="center"/>
    </xf>
    <xf numFmtId="0" fontId="121" fillId="0" borderId="87" xfId="18" applyFont="1" applyBorder="1" applyAlignment="1">
      <alignment horizontal="center" vertical="center"/>
    </xf>
    <xf numFmtId="0" fontId="122" fillId="0" borderId="0" xfId="18" applyFont="1" applyAlignment="1">
      <alignment horizontal="center" vertical="center" wrapText="1"/>
    </xf>
    <xf numFmtId="0" fontId="124" fillId="0" borderId="161" xfId="18" applyFont="1" applyBorder="1" applyAlignment="1">
      <alignment horizontal="left" vertical="center" wrapText="1"/>
    </xf>
    <xf numFmtId="0" fontId="124" fillId="0" borderId="93" xfId="18" applyFont="1" applyBorder="1" applyAlignment="1">
      <alignment horizontal="left" vertical="center" wrapText="1"/>
    </xf>
    <xf numFmtId="0" fontId="122" fillId="0" borderId="190" xfId="18" applyFont="1" applyBorder="1" applyAlignment="1">
      <alignment horizontal="left" vertical="center"/>
    </xf>
    <xf numFmtId="0" fontId="122" fillId="0" borderId="191" xfId="18" applyFont="1" applyBorder="1" applyAlignment="1">
      <alignment horizontal="left" vertical="center"/>
    </xf>
    <xf numFmtId="0" fontId="122" fillId="0" borderId="192" xfId="18" applyFont="1" applyBorder="1" applyAlignment="1">
      <alignment horizontal="left" vertical="center"/>
    </xf>
    <xf numFmtId="0" fontId="125" fillId="0" borderId="160" xfId="18" applyFont="1" applyBorder="1" applyAlignment="1">
      <alignment horizontal="left" vertical="center"/>
    </xf>
    <xf numFmtId="0" fontId="125" fillId="0" borderId="157" xfId="18" applyFont="1" applyBorder="1" applyAlignment="1">
      <alignment horizontal="left" vertical="center"/>
    </xf>
    <xf numFmtId="0" fontId="125" fillId="0" borderId="87" xfId="18" applyFont="1" applyBorder="1" applyAlignment="1">
      <alignment horizontal="left" vertical="center"/>
    </xf>
    <xf numFmtId="0" fontId="122" fillId="0" borderId="107" xfId="18" applyFont="1" applyBorder="1" applyAlignment="1">
      <alignment horizontal="left" vertical="center" wrapText="1"/>
    </xf>
    <xf numFmtId="0" fontId="122" fillId="0" borderId="161" xfId="18" applyFont="1" applyBorder="1" applyAlignment="1">
      <alignment horizontal="left" vertical="center" wrapText="1"/>
    </xf>
    <xf numFmtId="0" fontId="122" fillId="0" borderId="93" xfId="18" applyFont="1" applyBorder="1" applyAlignment="1">
      <alignment horizontal="left" vertical="center" wrapText="1"/>
    </xf>
    <xf numFmtId="0" fontId="122" fillId="0" borderId="187" xfId="18" applyFont="1" applyBorder="1" applyAlignment="1">
      <alignment horizontal="left" vertical="center"/>
    </xf>
    <xf numFmtId="0" fontId="122" fillId="0" borderId="188" xfId="18" applyFont="1" applyBorder="1" applyAlignment="1">
      <alignment horizontal="left" vertical="center"/>
    </xf>
    <xf numFmtId="0" fontId="122" fillId="0" borderId="189" xfId="18" applyFont="1" applyBorder="1" applyAlignment="1">
      <alignment horizontal="left" vertical="center"/>
    </xf>
    <xf numFmtId="0" fontId="122" fillId="0" borderId="190" xfId="18" applyFont="1" applyBorder="1" applyAlignment="1">
      <alignment horizontal="left" vertical="center" wrapText="1"/>
    </xf>
    <xf numFmtId="0" fontId="122" fillId="0" borderId="191" xfId="18" applyFont="1" applyBorder="1" applyAlignment="1">
      <alignment horizontal="left" vertical="center" wrapText="1"/>
    </xf>
    <xf numFmtId="0" fontId="122" fillId="0" borderId="192" xfId="18" applyFont="1" applyBorder="1" applyAlignment="1">
      <alignment horizontal="left" vertical="center" wrapText="1"/>
    </xf>
    <xf numFmtId="0" fontId="122" fillId="0" borderId="193" xfId="18" applyFont="1" applyBorder="1" applyAlignment="1">
      <alignment horizontal="left" vertical="center"/>
    </xf>
    <xf numFmtId="0" fontId="122" fillId="0" borderId="194" xfId="18" applyFont="1" applyBorder="1" applyAlignment="1">
      <alignment horizontal="left" vertical="center"/>
    </xf>
    <xf numFmtId="0" fontId="122" fillId="0" borderId="195" xfId="18" applyFont="1" applyBorder="1" applyAlignment="1">
      <alignment horizontal="left" vertical="center"/>
    </xf>
    <xf numFmtId="0" fontId="122" fillId="0" borderId="196" xfId="18" applyFont="1" applyBorder="1" applyAlignment="1">
      <alignment horizontal="left" vertical="top" wrapText="1"/>
    </xf>
    <xf numFmtId="0" fontId="122" fillId="0" borderId="0" xfId="18" applyFont="1" applyAlignment="1">
      <alignment horizontal="left" vertical="top" wrapText="1"/>
    </xf>
    <xf numFmtId="0" fontId="122" fillId="0" borderId="197" xfId="18" applyFont="1" applyBorder="1" applyAlignment="1">
      <alignment horizontal="left" vertical="top" wrapText="1"/>
    </xf>
    <xf numFmtId="0" fontId="45" fillId="0" borderId="160" xfId="18" applyFont="1" applyBorder="1" applyAlignment="1">
      <alignment horizontal="left" vertical="top" wrapText="1"/>
    </xf>
    <xf numFmtId="0" fontId="122" fillId="0" borderId="157" xfId="18" applyFont="1" applyBorder="1" applyAlignment="1">
      <alignment horizontal="left" vertical="top" wrapText="1"/>
    </xf>
    <xf numFmtId="0" fontId="122" fillId="0" borderId="87" xfId="18" applyFont="1" applyBorder="1" applyAlignment="1">
      <alignment horizontal="left" vertical="top" wrapText="1"/>
    </xf>
    <xf numFmtId="0" fontId="122" fillId="0" borderId="107" xfId="18" applyFont="1" applyBorder="1" applyAlignment="1">
      <alignment horizontal="left" vertical="top"/>
    </xf>
    <xf numFmtId="0" fontId="122" fillId="0" borderId="161" xfId="18" applyFont="1" applyBorder="1" applyAlignment="1">
      <alignment horizontal="left" vertical="top"/>
    </xf>
    <xf numFmtId="0" fontId="122" fillId="0" borderId="93" xfId="18" applyFont="1" applyBorder="1" applyAlignment="1">
      <alignment horizontal="left" vertical="top"/>
    </xf>
    <xf numFmtId="0" fontId="113" fillId="0" borderId="160" xfId="18" applyFont="1" applyBorder="1" applyAlignment="1">
      <alignment horizontal="center" vertical="center" wrapText="1"/>
    </xf>
    <xf numFmtId="0" fontId="113" fillId="0" borderId="157" xfId="18" applyFont="1" applyBorder="1" applyAlignment="1">
      <alignment horizontal="center" vertical="center" wrapText="1"/>
    </xf>
    <xf numFmtId="0" fontId="113" fillId="0" borderId="87" xfId="18" applyFont="1" applyBorder="1" applyAlignment="1">
      <alignment horizontal="center" vertical="center" wrapText="1"/>
    </xf>
    <xf numFmtId="0" fontId="109" fillId="0" borderId="160" xfId="18" applyFont="1" applyBorder="1" applyAlignment="1">
      <alignment horizontal="center" vertical="center"/>
    </xf>
    <xf numFmtId="0" fontId="109" fillId="0" borderId="157" xfId="18" applyFont="1" applyBorder="1" applyAlignment="1">
      <alignment horizontal="center" vertical="center"/>
    </xf>
    <xf numFmtId="0" fontId="109" fillId="0" borderId="87" xfId="18" applyFont="1" applyBorder="1" applyAlignment="1">
      <alignment horizontal="center" vertical="center"/>
    </xf>
    <xf numFmtId="0" fontId="120" fillId="0" borderId="160" xfId="18" applyFont="1" applyBorder="1" applyAlignment="1">
      <alignment horizontal="left" vertical="top" wrapText="1"/>
    </xf>
    <xf numFmtId="0" fontId="120" fillId="0" borderId="157" xfId="18" applyFont="1" applyBorder="1" applyAlignment="1">
      <alignment horizontal="left" vertical="top" wrapText="1"/>
    </xf>
    <xf numFmtId="0" fontId="120" fillId="0" borderId="87" xfId="18" applyFont="1" applyBorder="1" applyAlignment="1">
      <alignment horizontal="left" vertical="top" wrapText="1"/>
    </xf>
    <xf numFmtId="0" fontId="0" fillId="0" borderId="110" xfId="0" applyBorder="1" applyAlignment="1"/>
    <xf numFmtId="14" fontId="38" fillId="0" borderId="111" xfId="0" applyNumberFormat="1" applyFont="1" applyBorder="1" applyAlignment="1">
      <alignment horizontal="center" vertical="center"/>
    </xf>
    <xf numFmtId="0" fontId="0" fillId="0" borderId="111" xfId="0" applyBorder="1" applyAlignment="1"/>
    <xf numFmtId="0" fontId="38" fillId="0" borderId="111" xfId="0" applyFont="1" applyBorder="1" applyAlignment="1">
      <alignment horizontal="center" vertical="center"/>
    </xf>
    <xf numFmtId="0" fontId="87" fillId="19" borderId="0" xfId="0" applyFont="1" applyFill="1" applyAlignment="1">
      <alignment horizontal="center" vertical="center"/>
    </xf>
    <xf numFmtId="0" fontId="41" fillId="0" borderId="0" xfId="0" applyFont="1" applyAlignment="1">
      <alignment horizontal="left" vertical="center"/>
    </xf>
    <xf numFmtId="0" fontId="41" fillId="19" borderId="0" xfId="0" applyFont="1" applyFill="1">
      <alignment vertical="center"/>
    </xf>
    <xf numFmtId="0" fontId="41" fillId="0" borderId="0" xfId="0" applyFont="1" applyAlignment="1">
      <alignment horizontal="right" vertical="center"/>
    </xf>
    <xf numFmtId="0" fontId="89" fillId="0" borderId="0" xfId="0" applyFont="1">
      <alignment vertical="center"/>
    </xf>
    <xf numFmtId="0" fontId="52" fillId="19" borderId="198" xfId="0" applyFont="1" applyFill="1" applyBorder="1" applyAlignment="1">
      <alignment horizontal="center" vertical="center"/>
    </xf>
    <xf numFmtId="0" fontId="53" fillId="0" borderId="113" xfId="0" applyFont="1" applyBorder="1" applyAlignment="1"/>
    <xf numFmtId="0" fontId="53" fillId="0" borderId="114" xfId="0" applyFont="1" applyBorder="1" applyAlignment="1"/>
    <xf numFmtId="0" fontId="41" fillId="3" borderId="118" xfId="0" applyFont="1" applyFill="1" applyBorder="1" applyAlignment="1">
      <alignment horizontal="center" vertical="center"/>
    </xf>
    <xf numFmtId="0" fontId="42" fillId="3" borderId="0" xfId="0" applyFont="1" applyFill="1">
      <alignment vertical="center"/>
    </xf>
    <xf numFmtId="0" fontId="41" fillId="3" borderId="0" xfId="0" applyFont="1" applyFill="1">
      <alignment vertical="center"/>
    </xf>
    <xf numFmtId="189" fontId="91" fillId="3" borderId="156" xfId="0" applyNumberFormat="1" applyFont="1" applyFill="1" applyBorder="1" applyAlignment="1">
      <alignment horizontal="center" vertical="center"/>
    </xf>
    <xf numFmtId="186" fontId="91" fillId="37" borderId="156" xfId="0" applyNumberFormat="1" applyFont="1" applyFill="1" applyBorder="1" applyAlignment="1">
      <alignment horizontal="center" vertical="center"/>
    </xf>
    <xf numFmtId="186" fontId="91" fillId="3" borderId="156" xfId="0" applyNumberFormat="1" applyFont="1" applyFill="1" applyBorder="1" applyAlignment="1">
      <alignment horizontal="center" vertical="center"/>
    </xf>
    <xf numFmtId="186" fontId="91" fillId="2" borderId="156" xfId="0" applyNumberFormat="1" applyFont="1" applyFill="1" applyBorder="1" applyAlignment="1">
      <alignment horizontal="center" vertical="center"/>
    </xf>
    <xf numFmtId="181" fontId="18" fillId="2" borderId="0" xfId="0" applyNumberFormat="1" applyFont="1" applyFill="1" applyAlignment="1">
      <alignment horizontal="left" vertical="center"/>
    </xf>
    <xf numFmtId="0" fontId="18" fillId="0" borderId="0" xfId="0" applyFont="1" applyAlignment="1">
      <alignment horizontal="center" vertical="center"/>
    </xf>
    <xf numFmtId="0" fontId="18" fillId="20" borderId="0" xfId="0" applyFont="1" applyFill="1" applyAlignment="1">
      <alignment horizontal="center" vertical="center"/>
    </xf>
    <xf numFmtId="186" fontId="18" fillId="0" borderId="0" xfId="0" applyNumberFormat="1" applyFont="1" applyAlignment="1">
      <alignment horizontal="center" vertical="center"/>
    </xf>
    <xf numFmtId="184" fontId="18" fillId="0" borderId="0" xfId="0" applyNumberFormat="1" applyFont="1" applyAlignment="1">
      <alignment horizontal="center" vertical="center"/>
    </xf>
    <xf numFmtId="186" fontId="18" fillId="2" borderId="0" xfId="0" applyNumberFormat="1" applyFont="1" applyFill="1" applyAlignment="1">
      <alignment horizontal="center" vertical="center"/>
    </xf>
    <xf numFmtId="186" fontId="18" fillId="0" borderId="120" xfId="0" applyNumberFormat="1" applyFont="1" applyBorder="1" applyAlignment="1">
      <alignment horizontal="center" vertical="center"/>
    </xf>
    <xf numFmtId="20" fontId="87" fillId="3" borderId="156" xfId="0" applyNumberFormat="1" applyFont="1" applyFill="1" applyBorder="1" applyAlignment="1">
      <alignment horizontal="left" vertical="center"/>
    </xf>
    <xf numFmtId="0" fontId="41" fillId="0" borderId="161" xfId="0" applyFont="1" applyFill="1" applyBorder="1" applyAlignment="1">
      <alignment horizontal="center" vertical="center"/>
    </xf>
    <xf numFmtId="186" fontId="91" fillId="2" borderId="128" xfId="0" applyNumberFormat="1" applyFont="1" applyFill="1" applyBorder="1" applyAlignment="1">
      <alignment horizontal="center" vertical="center"/>
    </xf>
    <xf numFmtId="0" fontId="41" fillId="19" borderId="199" xfId="0" applyFont="1" applyFill="1" applyBorder="1" applyAlignment="1">
      <alignment horizontal="center" vertical="center"/>
    </xf>
    <xf numFmtId="0" fontId="0" fillId="0" borderId="113" xfId="0" applyBorder="1" applyAlignment="1"/>
    <xf numFmtId="0" fontId="0" fillId="0" borderId="114" xfId="0" applyBorder="1" applyAlignment="1"/>
    <xf numFmtId="0" fontId="41" fillId="0" borderId="0" xfId="0" applyFont="1" applyFill="1">
      <alignment vertical="center"/>
    </xf>
    <xf numFmtId="0" fontId="41" fillId="0" borderId="0" xfId="0" applyFont="1" applyFill="1" applyBorder="1">
      <alignment vertical="center"/>
    </xf>
    <xf numFmtId="189" fontId="91" fillId="0" borderId="108" xfId="0" applyNumberFormat="1" applyFont="1" applyFill="1" applyBorder="1" applyAlignment="1">
      <alignment horizontal="center" vertical="center"/>
    </xf>
    <xf numFmtId="186" fontId="91" fillId="0" borderId="108" xfId="0" applyNumberFormat="1" applyFont="1" applyFill="1" applyBorder="1" applyAlignment="1">
      <alignment horizontal="center" vertical="center"/>
    </xf>
    <xf numFmtId="181" fontId="18" fillId="3" borderId="0" xfId="0" applyNumberFormat="1" applyFont="1" applyFill="1" applyAlignment="1">
      <alignment horizontal="left" vertical="center"/>
    </xf>
    <xf numFmtId="0" fontId="91" fillId="0" borderId="186" xfId="0" applyFont="1" applyBorder="1" applyAlignment="1">
      <alignment horizontal="center" vertical="center"/>
    </xf>
    <xf numFmtId="49" fontId="91" fillId="0" borderId="12" xfId="0" applyNumberFormat="1" applyFont="1" applyBorder="1" applyAlignment="1">
      <alignment horizontal="center" vertical="center" wrapText="1"/>
    </xf>
    <xf numFmtId="0" fontId="41" fillId="23" borderId="0" xfId="0" applyFont="1" applyFill="1">
      <alignment vertical="center"/>
    </xf>
    <xf numFmtId="186" fontId="91" fillId="0" borderId="0" xfId="0" applyNumberFormat="1" applyFont="1" applyBorder="1" applyAlignment="1">
      <alignment horizontal="center" vertical="center"/>
    </xf>
    <xf numFmtId="0" fontId="41" fillId="27" borderId="0" xfId="0" applyFont="1" applyFill="1">
      <alignment vertical="center"/>
    </xf>
    <xf numFmtId="0" fontId="52" fillId="0" borderId="157" xfId="0" applyFont="1" applyBorder="1" applyAlignment="1">
      <alignment horizontal="center" vertical="center"/>
    </xf>
    <xf numFmtId="0" fontId="88" fillId="0" borderId="157" xfId="0" applyFont="1" applyBorder="1" applyAlignment="1">
      <alignment horizontal="center" vertical="center"/>
    </xf>
    <xf numFmtId="0" fontId="89" fillId="0" borderId="159" xfId="0" applyFont="1" applyBorder="1">
      <alignment vertical="center"/>
    </xf>
    <xf numFmtId="0" fontId="41" fillId="0" borderId="200" xfId="0" applyFont="1" applyBorder="1" applyAlignment="1">
      <alignment horizontal="center" vertical="center"/>
    </xf>
    <xf numFmtId="181" fontId="18" fillId="0" borderId="0" xfId="0" applyNumberFormat="1" applyFont="1" applyAlignment="1">
      <alignment horizontal="left" vertical="center"/>
    </xf>
    <xf numFmtId="0" fontId="88" fillId="0" borderId="159" xfId="0" applyFont="1" applyBorder="1">
      <alignment vertical="center"/>
    </xf>
    <xf numFmtId="49" fontId="91" fillId="0" borderId="200" xfId="0" applyNumberFormat="1" applyFont="1" applyBorder="1" applyAlignment="1">
      <alignment horizontal="center" vertical="center" wrapText="1"/>
    </xf>
    <xf numFmtId="49" fontId="130" fillId="0" borderId="200" xfId="0" applyNumberFormat="1" applyFont="1" applyBorder="1" applyAlignment="1">
      <alignment horizontal="center" vertical="center" wrapText="1"/>
    </xf>
    <xf numFmtId="49" fontId="131" fillId="0" borderId="12" xfId="0" applyNumberFormat="1" applyFont="1" applyBorder="1" applyAlignment="1">
      <alignment horizontal="center" vertical="center" wrapText="1"/>
    </xf>
    <xf numFmtId="0" fontId="132" fillId="0" borderId="157" xfId="0" applyFont="1" applyBorder="1">
      <alignment vertical="center"/>
    </xf>
    <xf numFmtId="0" fontId="132" fillId="0" borderId="157" xfId="0" applyFont="1" applyBorder="1" applyAlignment="1">
      <alignment horizontal="center" vertical="center"/>
    </xf>
    <xf numFmtId="0" fontId="45" fillId="19" borderId="125" xfId="0" applyFont="1" applyFill="1" applyBorder="1" applyAlignment="1">
      <alignment horizontal="center" vertical="center"/>
    </xf>
    <xf numFmtId="0" fontId="0" fillId="0" borderId="123" xfId="0" applyBorder="1" applyAlignment="1"/>
    <xf numFmtId="0" fontId="0" fillId="0" borderId="124" xfId="0" applyBorder="1" applyAlignment="1"/>
    <xf numFmtId="0" fontId="36" fillId="0" borderId="156" xfId="0" applyFont="1" applyFill="1" applyBorder="1" applyAlignment="1">
      <alignment horizontal="center" vertical="center"/>
    </xf>
    <xf numFmtId="180" fontId="18" fillId="0" borderId="201" xfId="0" applyNumberFormat="1" applyFont="1" applyBorder="1" applyAlignment="1">
      <alignment horizontal="center" vertical="center"/>
    </xf>
    <xf numFmtId="184" fontId="18" fillId="0" borderId="201" xfId="0" applyNumberFormat="1" applyFont="1" applyBorder="1" applyAlignment="1">
      <alignment horizontal="center" vertical="center"/>
    </xf>
    <xf numFmtId="184" fontId="18" fillId="0" borderId="202" xfId="0" applyNumberFormat="1" applyFont="1" applyBorder="1" applyAlignment="1">
      <alignment horizontal="center" vertical="center"/>
    </xf>
    <xf numFmtId="0" fontId="20" fillId="0" borderId="163" xfId="0" applyFont="1" applyBorder="1" applyAlignment="1">
      <alignment horizontal="center" vertical="center"/>
    </xf>
    <xf numFmtId="183" fontId="41" fillId="3" borderId="161" xfId="0" applyNumberFormat="1" applyFont="1" applyFill="1" applyBorder="1" applyAlignment="1">
      <alignment horizontal="center" vertical="center"/>
    </xf>
    <xf numFmtId="0" fontId="130" fillId="0" borderId="157" xfId="0" applyFont="1" applyBorder="1">
      <alignment vertical="center"/>
    </xf>
    <xf numFmtId="0" fontId="135" fillId="0" borderId="156" xfId="0" applyFont="1" applyBorder="1" applyAlignment="1">
      <alignment horizontal="center" vertical="center"/>
    </xf>
    <xf numFmtId="0" fontId="88" fillId="0" borderId="200" xfId="0" applyFont="1" applyBorder="1" applyAlignment="1">
      <alignment horizontal="center" vertical="center"/>
    </xf>
    <xf numFmtId="49" fontId="88" fillId="0" borderId="12" xfId="0" applyNumberFormat="1" applyFont="1" applyBorder="1" applyAlignment="1">
      <alignment horizontal="center" vertical="center" wrapText="1"/>
    </xf>
    <xf numFmtId="49" fontId="88" fillId="0" borderId="200" xfId="0" applyNumberFormat="1" applyFont="1" applyBorder="1" applyAlignment="1">
      <alignment horizontal="center" vertical="center" wrapText="1"/>
    </xf>
  </cellXfs>
  <cellStyles count="19">
    <cellStyle name="一般" xfId="0" builtinId="0"/>
    <cellStyle name="一般 10" xfId="16"/>
    <cellStyle name="一般 11" xfId="17"/>
    <cellStyle name="一般 12" xfId="18"/>
    <cellStyle name="一般 2" xfId="1"/>
    <cellStyle name="一般 3" xfId="2"/>
    <cellStyle name="一般 4" xfId="3"/>
    <cellStyle name="一般 5" xfId="4"/>
    <cellStyle name="一般 6" xfId="5"/>
    <cellStyle name="一般 7" xfId="6"/>
    <cellStyle name="一般 8" xfId="7"/>
    <cellStyle name="一般 9" xfId="10"/>
    <cellStyle name="一般 9 2" xfId="11"/>
    <cellStyle name="一般 9 3" xfId="12"/>
    <cellStyle name="一般 9 4" xfId="13"/>
    <cellStyle name="一般 9 5" xfId="14"/>
    <cellStyle name="好" xfId="15" builtinId="26"/>
    <cellStyle name="百分比" xfId="9" builtinId="5"/>
    <cellStyle name="百分比 2" xfId="8"/>
  </cellStyles>
  <dxfs count="1576">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b/>
        <i val="0"/>
        <condense val="0"/>
        <extend val="0"/>
        <color indexed="18"/>
      </font>
    </dxf>
    <dxf>
      <font>
        <b/>
        <i val="0"/>
        <condense val="0"/>
        <extend val="0"/>
        <color indexed="18"/>
      </font>
    </dxf>
    <dxf>
      <font>
        <b/>
        <i val="0"/>
        <condense val="0"/>
        <extend val="0"/>
        <color indexed="18"/>
      </font>
    </dxf>
    <dxf>
      <font>
        <b/>
        <i val="0"/>
        <condense val="0"/>
        <extend val="0"/>
        <color indexed="18"/>
      </font>
    </dxf>
    <dxf>
      <font>
        <b/>
        <i val="0"/>
        <condense val="0"/>
        <extend val="0"/>
        <color indexed="18"/>
      </font>
    </dxf>
    <dxf>
      <font>
        <b/>
        <i val="0"/>
        <condense val="0"/>
        <extend val="0"/>
        <color indexed="18"/>
      </font>
    </dxf>
    <dxf>
      <font>
        <b/>
        <i val="0"/>
        <condense val="0"/>
        <extend val="0"/>
        <color indexed="18"/>
      </font>
    </dxf>
    <dxf>
      <font>
        <b/>
        <i val="0"/>
        <condense val="0"/>
        <extend val="0"/>
        <color indexed="18"/>
      </font>
    </dxf>
    <dxf>
      <font>
        <b/>
        <i val="0"/>
        <condense val="0"/>
        <extend val="0"/>
        <color indexed="18"/>
      </font>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2"/>
      </font>
      <fill>
        <patternFill>
          <bgColor indexed="27"/>
        </patternFill>
      </fill>
    </dxf>
    <dxf>
      <font>
        <b/>
        <i val="0"/>
        <condense val="0"/>
        <extend val="0"/>
        <color indexed="58"/>
      </font>
      <fill>
        <patternFill>
          <bgColor indexed="42"/>
        </patternFill>
      </fill>
    </dxf>
    <dxf>
      <font>
        <b/>
        <i val="0"/>
        <condense val="0"/>
        <extend val="0"/>
        <color indexed="53"/>
      </font>
      <fill>
        <patternFill>
          <bgColor indexed="47"/>
        </patternFill>
      </fill>
    </dxf>
    <dxf>
      <font>
        <b/>
        <i val="0"/>
        <condense val="0"/>
        <extend val="0"/>
        <color indexed="18"/>
      </font>
    </dxf>
    <dxf>
      <font>
        <b/>
        <i val="0"/>
        <condense val="0"/>
        <extend val="0"/>
        <color indexed="10"/>
        <name val="新細明體"/>
        <scheme val="none"/>
      </font>
    </dxf>
    <dxf>
      <font>
        <b/>
        <i val="0"/>
        <strike val="0"/>
        <condense val="0"/>
        <extend val="0"/>
        <color indexed="60"/>
      </font>
    </dxf>
    <dxf>
      <font>
        <b/>
        <i val="0"/>
        <condense val="0"/>
        <extend val="0"/>
        <color indexed="17"/>
      </font>
    </dxf>
    <dxf>
      <font>
        <b/>
        <i val="0"/>
        <condense val="0"/>
        <extend val="0"/>
        <color indexed="12"/>
      </font>
    </dxf>
    <dxf>
      <font>
        <b/>
        <i val="0"/>
        <condense val="0"/>
        <extend val="0"/>
        <color indexed="60"/>
      </font>
    </dxf>
    <dxf>
      <font>
        <b/>
        <i val="0"/>
        <condense val="0"/>
        <extend val="0"/>
        <color indexed="17"/>
      </font>
    </dxf>
    <dxf>
      <font>
        <b/>
        <i val="0"/>
        <condense val="0"/>
        <extend val="0"/>
        <color indexed="12"/>
      </font>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condense val="0"/>
        <extend val="0"/>
        <color indexed="16"/>
      </font>
      <fill>
        <patternFill>
          <bgColor indexed="47"/>
        </patternFill>
      </fill>
    </dxf>
    <dxf>
      <font>
        <b/>
        <condense val="0"/>
        <extend val="0"/>
        <color indexed="58"/>
      </font>
      <fill>
        <patternFill>
          <bgColor indexed="42"/>
        </patternFill>
      </fill>
    </dxf>
    <dxf>
      <font>
        <b/>
        <condense val="0"/>
        <extend val="0"/>
        <color indexed="18"/>
      </font>
      <fill>
        <patternFill>
          <bgColor indexed="41"/>
        </patternFill>
      </fill>
    </dxf>
    <dxf>
      <font>
        <condense val="0"/>
        <extend val="0"/>
        <color indexed="12"/>
      </font>
    </dxf>
    <dxf>
      <font>
        <condense val="0"/>
        <extend val="0"/>
        <color indexed="12"/>
      </font>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b/>
        <i val="0"/>
        <condense val="0"/>
        <extend val="0"/>
        <color indexed="16"/>
      </font>
      <fill>
        <patternFill>
          <bgColor indexed="47"/>
        </patternFill>
      </fill>
    </dxf>
    <dxf>
      <font>
        <b/>
        <i val="0"/>
        <condense val="0"/>
        <extend val="0"/>
        <color indexed="58"/>
      </font>
      <fill>
        <patternFill>
          <bgColor indexed="42"/>
        </patternFill>
      </fill>
    </dxf>
    <dxf>
      <font>
        <b/>
        <i val="0"/>
        <condense val="0"/>
        <extend val="0"/>
        <color indexed="18"/>
      </font>
      <fill>
        <patternFill>
          <bgColor indexed="41"/>
        </patternFill>
      </fill>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theme="9" tint="-0.24994659260841701"/>
      </font>
      <fill>
        <patternFill>
          <bgColor theme="9" tint="0.79998168889431442"/>
        </patternFill>
      </fill>
    </dxf>
    <dxf>
      <font>
        <color rgb="FF006600"/>
      </font>
      <fill>
        <patternFill>
          <fgColor rgb="FFCCFFCC"/>
          <bgColor theme="6" tint="0.79998168889431442"/>
        </patternFill>
      </fill>
    </dxf>
    <dxf>
      <font>
        <color rgb="FF7030A0"/>
      </font>
    </dxf>
    <dxf>
      <font>
        <color rgb="FF0000CC"/>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condense val="0"/>
        <extend val="0"/>
        <color indexed="12"/>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b/>
        <i val="0"/>
        <condense val="0"/>
        <extend val="0"/>
        <color indexed="20"/>
      </font>
    </dxf>
    <dxf>
      <font>
        <b/>
        <i val="0"/>
        <condense val="0"/>
        <extend val="0"/>
        <color indexed="18"/>
      </font>
      <fill>
        <patternFill>
          <bgColor indexed="22"/>
        </patternFill>
      </fill>
    </dxf>
    <dxf>
      <font>
        <b/>
        <i val="0"/>
        <condense val="0"/>
        <extend val="0"/>
        <color indexed="14"/>
      </font>
    </dxf>
    <dxf>
      <font>
        <condense val="0"/>
        <extend val="0"/>
        <color indexed="12"/>
      </font>
    </dxf>
    <dxf>
      <font>
        <b/>
      </font>
    </dxf>
    <dxf>
      <font>
        <name val="微軟正黑體"/>
        <scheme val="none"/>
      </font>
    </dxf>
    <dxf>
      <alignment horizontal="center" readingOrder="0"/>
    </dxf>
    <dxf>
      <numFmt numFmtId="184" formatCode="0.00_ "/>
    </dxf>
    <dxf>
      <font>
        <b/>
      </font>
    </dxf>
    <dxf>
      <alignment horizontal="center" readingOrder="0"/>
    </dxf>
    <dxf>
      <font>
        <b/>
      </font>
    </dxf>
    <dxf>
      <font>
        <name val="微軟正黑體"/>
        <scheme val="none"/>
      </font>
    </dxf>
    <dxf>
      <font>
        <b/>
      </font>
    </dxf>
    <dxf>
      <font>
        <name val="微軟正黑體"/>
        <scheme val="none"/>
      </font>
    </dxf>
    <dxf>
      <font>
        <b/>
      </font>
    </dxf>
    <dxf>
      <font>
        <name val="微軟正黑體"/>
        <scheme val="none"/>
      </font>
    </dxf>
    <dxf>
      <alignment horizontal="center" readingOrder="0"/>
    </dxf>
    <dxf>
      <numFmt numFmtId="184" formatCode="0.00_ "/>
    </dxf>
    <dxf>
      <font>
        <b/>
        <i val="0"/>
        <strike val="0"/>
        <condense val="0"/>
        <extend val="0"/>
        <outline val="0"/>
        <shadow val="0"/>
        <u val="none"/>
        <vertAlign val="baseline"/>
        <sz val="12"/>
        <color rgb="FF000000"/>
        <name val="Arial"/>
        <scheme val="none"/>
      </font>
      <border diagonalUp="0" diagonalDown="0">
        <left style="thin">
          <color indexed="64"/>
        </left>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alignment horizontal="right"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rgb="FF000000"/>
        <name val="Arial"/>
        <scheme val="none"/>
      </font>
      <alignment horizontal="center" vertical="center" textRotation="0" wrapText="0"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2"/>
        <color rgb="FF000000"/>
        <name val="Arial"/>
        <scheme val="none"/>
      </font>
      <fill>
        <patternFill patternType="solid">
          <fgColor indexed="64"/>
          <bgColor theme="0" tint="-0.14999847407452621"/>
        </patternFill>
      </fill>
      <alignment horizontal="center" vertical="center" textRotation="0" wrapText="0" indent="0" justifyLastLine="0" shrinkToFit="0" readingOrder="0"/>
      <border diagonalUp="0" diagonalDown="0" outline="0">
        <left style="thin">
          <color indexed="64"/>
        </left>
        <right style="thin">
          <color indexed="64"/>
        </right>
        <top/>
        <bottom/>
      </border>
    </dxf>
    <dxf>
      <font>
        <b/>
      </font>
      <alignment horizontal="center" vertical="center" textRotation="0" wrapText="0" indent="0" justifyLastLine="0" shrinkToFit="0" readingOrder="0"/>
      <border diagonalUp="0" diagonalDown="0">
        <left style="thin">
          <color indexed="64"/>
        </left>
        <right/>
        <top style="thin">
          <color indexed="64"/>
        </top>
        <bottom style="thin">
          <color indexed="64"/>
        </bottom>
        <vertical/>
        <horizontal/>
      </border>
    </dxf>
    <dxf>
      <font>
        <b/>
      </font>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font>
        <b/>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auto="1"/>
        <name val="新細明體"/>
        <scheme val="none"/>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font>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font>
      <numFmt numFmtId="19" formatCode="yyyy/m/d"/>
      <fill>
        <patternFill patternType="none">
          <fgColor indexed="64"/>
          <bgColor indexed="65"/>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2"/>
        <color rgb="FF006100"/>
        <name val="新細明體"/>
        <scheme val="minor"/>
      </font>
      <alignment horizontal="center" vertical="center" textRotation="0" wrapText="0" indent="0" justifyLastLine="0" shrinkToFit="0" readingOrder="0"/>
      <border diagonalUp="0" diagonalDown="0" outline="0">
        <left style="thin">
          <color indexed="64"/>
        </left>
        <right style="thin">
          <color indexed="64"/>
        </right>
        <top/>
        <bottom/>
      </border>
    </dxf>
  </dxfs>
  <tableStyles count="0" defaultTableStyle="TableStyleMedium9" defaultPivotStyle="PivotStyleLight16"/>
  <colors>
    <mruColors>
      <color rgb="FF0000CC"/>
      <color rgb="FFFF9999"/>
      <color rgb="FFFF99CC"/>
      <color rgb="FFFFCCFF"/>
      <color rgb="FF006600"/>
      <color rgb="FFCCFFFF"/>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pivotCacheDefinition" Target="pivotCache/pivotCacheDefinition4.xml"/><Relationship Id="rId21" Type="http://schemas.openxmlformats.org/officeDocument/2006/relationships/worksheet" Target="worksheets/sheet21.xml"/><Relationship Id="rId34" Type="http://schemas.openxmlformats.org/officeDocument/2006/relationships/externalLink" Target="externalLinks/externalLink6.xml"/><Relationship Id="rId42" Type="http://schemas.openxmlformats.org/officeDocument/2006/relationships/styles" Target="style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externalLink" Target="externalLinks/externalLink1.xml"/><Relationship Id="rId41"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externalLink" Target="externalLinks/externalLink4.xml"/><Relationship Id="rId37" Type="http://schemas.openxmlformats.org/officeDocument/2006/relationships/pivotCacheDefinition" Target="pivotCache/pivotCacheDefinition2.xml"/><Relationship Id="rId40" Type="http://schemas.microsoft.com/office/2007/relationships/slicerCache" Target="slicerCaches/slicerCach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pivotCacheDefinition" Target="pivotCache/pivotCacheDefinition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externalLink" Target="externalLinks/externalLink3.xml"/><Relationship Id="rId44"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externalLink" Target="externalLinks/externalLink2.xml"/><Relationship Id="rId35" Type="http://schemas.openxmlformats.org/officeDocument/2006/relationships/externalLink" Target="externalLinks/externalLink7.xml"/><Relationship Id="rId43" Type="http://schemas.openxmlformats.org/officeDocument/2006/relationships/sharedStrings" Target="sharedString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externalLink" Target="externalLinks/externalLink5.xml"/><Relationship Id="rId38" Type="http://schemas.openxmlformats.org/officeDocument/2006/relationships/pivotCacheDefinition" Target="pivotCache/pivotCacheDefinition3.xml"/></Relationships>
</file>

<file path=xl/drawings/drawing1.xml><?xml version="1.0" encoding="utf-8"?>
<xdr:wsDr xmlns:xdr="http://schemas.openxmlformats.org/drawingml/2006/spreadsheetDrawing" xmlns:a="http://schemas.openxmlformats.org/drawingml/2006/main">
  <xdr:twoCellAnchor editAs="oneCell">
    <xdr:from>
      <xdr:col>1</xdr:col>
      <xdr:colOff>107156</xdr:colOff>
      <xdr:row>12</xdr:row>
      <xdr:rowOff>100013</xdr:rowOff>
    </xdr:from>
    <xdr:to>
      <xdr:col>3</xdr:col>
      <xdr:colOff>435769</xdr:colOff>
      <xdr:row>23</xdr:row>
      <xdr:rowOff>123825</xdr:rowOff>
    </xdr:to>
    <mc:AlternateContent xmlns:mc="http://schemas.openxmlformats.org/markup-compatibility/2006" xmlns:a14="http://schemas.microsoft.com/office/drawing/2010/main">
      <mc:Choice Requires="a14">
        <xdr:graphicFrame macro="">
          <xdr:nvGraphicFramePr>
            <xdr:cNvPr id="2" name="日期"/>
            <xdr:cNvGraphicFramePr/>
          </xdr:nvGraphicFramePr>
          <xdr:xfrm>
            <a:off x="0" y="0"/>
            <a:ext cx="0" cy="0"/>
          </xdr:xfrm>
          <a:graphic>
            <a:graphicData uri="http://schemas.microsoft.com/office/drawing/2010/slicer">
              <sle:slicer xmlns:sle="http://schemas.microsoft.com/office/drawing/2010/slicer" name="日期"/>
            </a:graphicData>
          </a:graphic>
        </xdr:graphicFrame>
      </mc:Choice>
      <mc:Fallback xmlns="">
        <xdr:sp macro="" textlink="">
          <xdr:nvSpPr>
            <xdr:cNvPr id="0" name=""/>
            <xdr:cNvSpPr>
              <a:spLocks noTextEdit="1"/>
            </xdr:cNvSpPr>
          </xdr:nvSpPr>
          <xdr:spPr>
            <a:xfrm>
              <a:off x="857250" y="2921794"/>
              <a:ext cx="1828800" cy="2381250"/>
            </a:xfrm>
            <a:prstGeom prst="rect">
              <a:avLst/>
            </a:prstGeom>
            <a:solidFill>
              <a:prstClr val="white"/>
            </a:solidFill>
            <a:ln w="1">
              <a:solidFill>
                <a:prstClr val="green"/>
              </a:solidFill>
            </a:ln>
          </xdr:spPr>
          <xdr:txBody>
            <a:bodyPr vertOverflow="clip" horzOverflow="clip"/>
            <a:lstStyle/>
            <a:p>
              <a:r>
                <a:rPr lang="zh-TW" altLang="en-US" sz="1100"/>
                <a:t>此圖案代表交叉分析篩選器。Excel 2010 或更新版本支援交叉分析篩選器。
如果圖案是在舊版 Excel 中修改，或如果活頁簿是在 Excel 2003 或較舊版本中儲存，則交叉分析篩選器無法使用。</a:t>
              </a:r>
            </a:p>
          </xdr:txBody>
        </xdr:sp>
      </mc:Fallback>
    </mc:AlternateContent>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F:\&#29577;&#33805;&#30340;%20Documents\&#25754;&#20108;&#31185;&#20540;&#29677;&#26085;&#35468;\114&#24180;02&#26376;&#25754;&#20108;&#31185;&#29983;&#29986;&#36039;&#35338;.xlsx"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114&#24180;08&#26376;&#25754;&#20108;&#31185;&#29983;&#29986;&#36039;&#35338;.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114&#24180;01&#26376;&#25754;&#20108;&#31185;&#29983;&#29986;&#36039;&#35338;.xlsx"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114&#24180;04&#26376;&#25754;&#20108;&#31185;&#29983;&#29986;&#36039;&#35338;.xlsx" TargetMode="External"/></Relationships>
</file>

<file path=xl/externalLinks/_rels/externalLink5.xml.rels><?xml version="1.0" encoding="UTF-8" standalone="yes"?>
<Relationships xmlns="http://schemas.openxmlformats.org/package/2006/relationships"><Relationship Id="rId1" Type="http://schemas.openxmlformats.org/officeDocument/2006/relationships/externalLinkPath" Target="file:///D:\Users\67019\AppData\Local\Microsoft\Windows\Temporary%20Internet%20Files\Content.Outlook\7RQ3A805\107&#24180;07&#26376;&#25754;&#20108;&#31185;&#29983;&#29986;&#36039;&#35338;NEW%20(3).xlsx" TargetMode="External"/></Relationships>
</file>

<file path=xl/externalLinks/_rels/externalLink6.xml.rels><?xml version="1.0" encoding="UTF-8" standalone="yes"?>
<Relationships xmlns="http://schemas.openxmlformats.org/package/2006/relationships"><Relationship Id="rId1" Type="http://schemas.openxmlformats.org/officeDocument/2006/relationships/externalLinkPath" Target="file:///D:\Documents%20and%20Settings\user\Local%20Settings\Temporary%20Internet%20Files\Content.IE5\RL4XSN1O\100&#24180;05&#26376;&#25754;&#20108;&#31185;&#29983;&#29986;&#36039;&#35338;.xls" TargetMode="External"/></Relationships>
</file>

<file path=xl/externalLinks/_rels/externalLink7.xml.rels><?xml version="1.0" encoding="UTF-8" standalone="yes"?>
<Relationships xmlns="http://schemas.openxmlformats.org/package/2006/relationships"><Relationship Id="rId1" Type="http://schemas.openxmlformats.org/officeDocument/2006/relationships/externalLinkPath" Target="file:///F:\&#29577;&#33805;&#30340;%20Documents\&#29983;&#29986;&#26085;&#22577;&#34920;\&#29983;&#29986;&#26085;&#22577;&#34920;(2025-04-16).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１生產資訊"/>
      <sheetName val="工作表1"/>
      <sheetName val="２斷絲.IAD.效率"/>
      <sheetName val="３結批追蹤"/>
      <sheetName val="４倒筒機"/>
      <sheetName val="４.１倒筒機(樣品製作)"/>
      <sheetName val="５工安5S稽核"/>
      <sheetName val="６監視器抽查"/>
      <sheetName val="７包裝員"/>
      <sheetName val="８交接表"/>
      <sheetName val="９製程交代列印"/>
      <sheetName val="１０包裝狀況(印)"/>
      <sheetName val="缺勤"/>
      <sheetName val="機台故障"/>
      <sheetName val="外勞異常記錄"/>
      <sheetName val="分析_斷絲"/>
      <sheetName val="分析_倒筒機"/>
      <sheetName val="分析_倒筒機(樣品製作)"/>
      <sheetName val="分析_原絲"/>
      <sheetName val="分析_效率"/>
      <sheetName val="直送"/>
      <sheetName val="條件"/>
      <sheetName val="高低壓"/>
      <sheetName val="清單"/>
      <sheetName val="２斷絲.IAD.效率(NEW) (備用)"/>
      <sheetName val="１生產資訊 (備用)"/>
      <sheetName val="２斷絲.IAD.效率(舊)"/>
      <sheetName val="斷絲.IAD.效率 (備用-舊公式)"/>
      <sheetName val="斷絲.IAD.效率 (備用-新公式)"/>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ow r="1">
          <cell r="A1" t="str">
            <v>批號</v>
          </cell>
        </row>
      </sheetData>
      <sheetData sheetId="22" refreshError="1"/>
      <sheetData sheetId="23">
        <row r="2">
          <cell r="S2" t="str">
            <v>白底紫三角</v>
          </cell>
        </row>
        <row r="3">
          <cell r="S3" t="str">
            <v>白紫大三角</v>
          </cell>
        </row>
        <row r="4">
          <cell r="S4" t="str">
            <v>白黑大三角</v>
          </cell>
        </row>
        <row r="5">
          <cell r="S5" t="str">
            <v>白底黑方塊</v>
          </cell>
        </row>
        <row r="6">
          <cell r="S6" t="str">
            <v>白底黑十字</v>
          </cell>
        </row>
        <row r="7">
          <cell r="S7" t="str">
            <v>白黑三角</v>
          </cell>
        </row>
        <row r="8">
          <cell r="S8" t="str">
            <v>白底黑點</v>
          </cell>
        </row>
        <row r="9">
          <cell r="S9" t="str">
            <v>白底黑星</v>
          </cell>
        </row>
        <row r="10">
          <cell r="S10" t="str">
            <v>白底黑心</v>
          </cell>
        </row>
        <row r="11">
          <cell r="S11" t="str">
            <v>白底綠十字</v>
          </cell>
        </row>
        <row r="12">
          <cell r="S12" t="str">
            <v>白底綠方塊</v>
          </cell>
        </row>
        <row r="13">
          <cell r="S13" t="str">
            <v>白底綠點</v>
          </cell>
        </row>
        <row r="14">
          <cell r="S14" t="str">
            <v>白底綠星</v>
          </cell>
        </row>
        <row r="15">
          <cell r="S15" t="str">
            <v>白底綠心</v>
          </cell>
        </row>
        <row r="16">
          <cell r="S16" t="str">
            <v>白底藍點</v>
          </cell>
        </row>
        <row r="17">
          <cell r="S17" t="str">
            <v>白底藍十字</v>
          </cell>
        </row>
        <row r="18">
          <cell r="S18" t="str">
            <v>白底藍三角</v>
          </cell>
        </row>
        <row r="19">
          <cell r="S19" t="str">
            <v>白底藍方塊</v>
          </cell>
        </row>
        <row r="20">
          <cell r="S20" t="str">
            <v>白黃條紋</v>
          </cell>
        </row>
        <row r="21">
          <cell r="S21" t="str">
            <v>白黑條紋</v>
          </cell>
        </row>
        <row r="22">
          <cell r="S22" t="str">
            <v>白黑直條</v>
          </cell>
        </row>
        <row r="23">
          <cell r="S23" t="str">
            <v>白綠條紋</v>
          </cell>
        </row>
        <row r="24">
          <cell r="S24" t="str">
            <v>白綠直條</v>
          </cell>
        </row>
        <row r="25">
          <cell r="S25" t="str">
            <v>白藍條紋</v>
          </cell>
        </row>
        <row r="26">
          <cell r="S26" t="str">
            <v>白紫條紋</v>
          </cell>
        </row>
        <row r="27">
          <cell r="S27" t="str">
            <v>白橘雙色</v>
          </cell>
        </row>
        <row r="28">
          <cell r="S28" t="str">
            <v>白底黃十字</v>
          </cell>
        </row>
        <row r="29">
          <cell r="S29" t="str">
            <v>白底紫十字</v>
          </cell>
        </row>
        <row r="30">
          <cell r="S30" t="str">
            <v>白底紅十字</v>
          </cell>
        </row>
        <row r="31">
          <cell r="S31" t="str">
            <v>白底紅點</v>
          </cell>
        </row>
        <row r="32">
          <cell r="S32" t="str">
            <v>白底紅星</v>
          </cell>
        </row>
        <row r="33">
          <cell r="S33" t="str">
            <v>白底橘方塊</v>
          </cell>
        </row>
        <row r="34">
          <cell r="S34" t="str">
            <v>白底橘十字</v>
          </cell>
        </row>
        <row r="35">
          <cell r="S35" t="str">
            <v>白底紅三角</v>
          </cell>
        </row>
        <row r="36">
          <cell r="S36" t="str">
            <v>白底紅心</v>
          </cell>
        </row>
        <row r="37">
          <cell r="S37" t="str">
            <v>白紅條紋</v>
          </cell>
        </row>
        <row r="38">
          <cell r="S38" t="str">
            <v>白紅星星</v>
          </cell>
        </row>
        <row r="39">
          <cell r="S39" t="str">
            <v>白黑星星</v>
          </cell>
        </row>
        <row r="40">
          <cell r="S40" t="str">
            <v>紫色</v>
          </cell>
        </row>
        <row r="41">
          <cell r="S41" t="str">
            <v>粉紅</v>
          </cell>
        </row>
        <row r="42">
          <cell r="S42" t="str">
            <v>灰色</v>
          </cell>
        </row>
        <row r="43">
          <cell r="S43" t="str">
            <v>橘色</v>
          </cell>
        </row>
        <row r="44">
          <cell r="S44" t="str">
            <v>黃色</v>
          </cell>
        </row>
        <row r="45">
          <cell r="S45" t="str">
            <v>綠色</v>
          </cell>
        </row>
        <row r="46">
          <cell r="S46" t="str">
            <v>藍色</v>
          </cell>
        </row>
        <row r="47">
          <cell r="S47" t="str">
            <v>棕色</v>
          </cell>
        </row>
        <row r="48">
          <cell r="S48" t="str">
            <v>黑色</v>
          </cell>
        </row>
        <row r="49">
          <cell r="S49" t="str">
            <v>洋綠色</v>
          </cell>
        </row>
        <row r="50">
          <cell r="S50" t="str">
            <v>黃綠色</v>
          </cell>
        </row>
        <row r="51">
          <cell r="S51" t="str">
            <v>藍底白十字</v>
          </cell>
        </row>
        <row r="52">
          <cell r="S52" t="str">
            <v>藍底黑點</v>
          </cell>
        </row>
        <row r="53">
          <cell r="S53" t="str">
            <v>藍底白方塊</v>
          </cell>
        </row>
        <row r="54">
          <cell r="S54" t="str">
            <v>紅底白點</v>
          </cell>
        </row>
        <row r="55">
          <cell r="S55" t="str">
            <v>紅底黃星</v>
          </cell>
        </row>
        <row r="56">
          <cell r="S56" t="str">
            <v>紅底藍點</v>
          </cell>
        </row>
        <row r="57">
          <cell r="S57" t="str">
            <v>紅黑條紋</v>
          </cell>
        </row>
        <row r="58">
          <cell r="S58" t="str">
            <v>紅黃雙色</v>
          </cell>
        </row>
        <row r="59">
          <cell r="S59" t="str">
            <v>橘底黑三角</v>
          </cell>
        </row>
        <row r="60">
          <cell r="S60" t="str">
            <v>橘綠條紋</v>
          </cell>
        </row>
        <row r="61">
          <cell r="S61" t="str">
            <v>黃底白點</v>
          </cell>
        </row>
        <row r="62">
          <cell r="S62" t="str">
            <v>黃底黑點</v>
          </cell>
        </row>
        <row r="63">
          <cell r="S63" t="str">
            <v>黃底紅點</v>
          </cell>
        </row>
        <row r="64">
          <cell r="S64" t="str">
            <v>黃底綠星</v>
          </cell>
        </row>
        <row r="65">
          <cell r="S65" t="str">
            <v>黃底紅三角</v>
          </cell>
        </row>
        <row r="66">
          <cell r="S66" t="str">
            <v>黃黑條紋</v>
          </cell>
        </row>
        <row r="67">
          <cell r="S67" t="str">
            <v>黃白條紋</v>
          </cell>
        </row>
        <row r="68">
          <cell r="S68" t="str">
            <v>黃紅雙色</v>
          </cell>
        </row>
        <row r="69">
          <cell r="S69" t="str">
            <v>黃綠條紋</v>
          </cell>
        </row>
        <row r="70">
          <cell r="S70" t="str">
            <v>紫底白點</v>
          </cell>
        </row>
        <row r="71">
          <cell r="S71" t="str">
            <v>紫白條紋</v>
          </cell>
        </row>
        <row r="72">
          <cell r="S72" t="str">
            <v>紫黃條紋</v>
          </cell>
        </row>
        <row r="73">
          <cell r="S73" t="str">
            <v>紫黑條紋</v>
          </cell>
        </row>
        <row r="74">
          <cell r="S74" t="str">
            <v>綠底藍三角</v>
          </cell>
        </row>
        <row r="75">
          <cell r="S75" t="str">
            <v>綠底白點</v>
          </cell>
        </row>
        <row r="76">
          <cell r="S76" t="str">
            <v>黃膠管</v>
          </cell>
        </row>
        <row r="77">
          <cell r="S77" t="str">
            <v>棕膠管</v>
          </cell>
        </row>
        <row r="78">
          <cell r="S78" t="str">
            <v>橘膠管</v>
          </cell>
        </row>
        <row r="79">
          <cell r="S79" t="str">
            <v>藍膠管</v>
          </cell>
        </row>
        <row r="80">
          <cell r="S80" t="str">
            <v>藍白直條</v>
          </cell>
        </row>
        <row r="81">
          <cell r="S81" t="str">
            <v>藍黑直條</v>
          </cell>
        </row>
        <row r="82">
          <cell r="S82" t="str">
            <v>黃黑直條</v>
          </cell>
        </row>
        <row r="83">
          <cell r="S83" t="str">
            <v>紅黑直條</v>
          </cell>
        </row>
        <row r="84">
          <cell r="S84" t="str">
            <v>紅白直條</v>
          </cell>
        </row>
        <row r="85">
          <cell r="S85" t="str">
            <v>白黑曲線</v>
          </cell>
        </row>
        <row r="86">
          <cell r="S86" t="str">
            <v>紅黑曲線</v>
          </cell>
        </row>
        <row r="87">
          <cell r="S87" t="str">
            <v>黃綠藍雙色</v>
          </cell>
        </row>
        <row r="88">
          <cell r="S88" t="str">
            <v>黃綠紫雙色</v>
          </cell>
        </row>
        <row r="89">
          <cell r="S89" t="str">
            <v>黃綠桔雙色</v>
          </cell>
        </row>
        <row r="90">
          <cell r="S90" t="str">
            <v>黃綠棕雙色</v>
          </cell>
        </row>
        <row r="91">
          <cell r="S91" t="str">
            <v>紫綠雙色</v>
          </cell>
        </row>
        <row r="92">
          <cell r="S92" t="str">
            <v>藍桔雙色</v>
          </cell>
        </row>
        <row r="93">
          <cell r="S93" t="str">
            <v>棕紅雙色</v>
          </cell>
        </row>
        <row r="94">
          <cell r="S94" t="str">
            <v>桔黃雙色</v>
          </cell>
        </row>
        <row r="95">
          <cell r="S95" t="str">
            <v>黃棕雙色</v>
          </cell>
        </row>
        <row r="96">
          <cell r="S96" t="str">
            <v>紫棕雙色</v>
          </cell>
        </row>
        <row r="97">
          <cell r="S97" t="str">
            <v>綠藍雙色</v>
          </cell>
        </row>
      </sheetData>
      <sheetData sheetId="24" refreshError="1"/>
      <sheetData sheetId="25" refreshError="1"/>
      <sheetData sheetId="26" refreshError="1"/>
      <sheetData sheetId="27" refreshError="1"/>
      <sheetData sheetId="28"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１生產資訊"/>
      <sheetName val="２斷絲.IAD.效率"/>
      <sheetName val="３結批追蹤"/>
      <sheetName val="４倒筒機"/>
      <sheetName val="４.１倒筒機(樣品製作)"/>
      <sheetName val="５工安5S稽核"/>
      <sheetName val="６監視器抽查"/>
      <sheetName val="７包裝員"/>
      <sheetName val="８交接表"/>
      <sheetName val="９製程交代列印"/>
      <sheetName val="１０包裝狀況(印)"/>
      <sheetName val="１１直送"/>
      <sheetName val="１２升降速作業"/>
      <sheetName val="１３產銷延誤說明"/>
      <sheetName val="缺勤"/>
      <sheetName val="機台故障"/>
      <sheetName val="外勞異常記錄"/>
      <sheetName val="分析_斷絲"/>
      <sheetName val="分析_倒筒機"/>
      <sheetName val="分析_倒筒機(樣品製作)"/>
      <sheetName val="分析_原絲"/>
      <sheetName val="分析_效率"/>
      <sheetName val="條件"/>
      <sheetName val="高低壓"/>
      <sheetName val="清單"/>
      <sheetName val="２斷絲.IAD.效率(NEW) (備用)"/>
      <sheetName val="１生產資訊 (備用)"/>
      <sheetName val="２斷絲.IAD.效率(舊)"/>
      <sheetName val="斷絲.IAD.效率 (備用-舊公式)"/>
      <sheetName val="斷絲.IAD.效率 (備用-新公式)"/>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ow r="1">
          <cell r="A1" t="str">
            <v>批號</v>
          </cell>
        </row>
      </sheetData>
      <sheetData sheetId="23" refreshError="1"/>
      <sheetData sheetId="24">
        <row r="1">
          <cell r="V1" t="str">
            <v>羅文亨</v>
          </cell>
          <cell r="W1" t="str">
            <v>劉政賢</v>
          </cell>
          <cell r="X1" t="str">
            <v>吳宥庭</v>
          </cell>
        </row>
        <row r="2">
          <cell r="A2" t="str">
            <v>早班</v>
          </cell>
          <cell r="C2" t="str">
            <v>周明宗</v>
          </cell>
          <cell r="D2" t="str">
            <v>BAI</v>
          </cell>
          <cell r="E2" t="str">
            <v>呂美枝</v>
          </cell>
          <cell r="H2" t="str">
            <v>陳嘉宏</v>
          </cell>
          <cell r="I2" t="str">
            <v>陳瑞貞</v>
          </cell>
          <cell r="J2" t="str">
            <v>鍾茂莉</v>
          </cell>
          <cell r="M2" t="str">
            <v>Final</v>
          </cell>
          <cell r="N2" t="str">
            <v>首落</v>
          </cell>
          <cell r="O2" t="str">
            <v>自動化</v>
          </cell>
          <cell r="P2" t="str">
            <v>改紡</v>
          </cell>
          <cell r="Q2" t="str">
            <v>副廠長</v>
          </cell>
          <cell r="S2" t="str">
            <v>白底紫三角</v>
          </cell>
          <cell r="V2" t="str">
            <v>Ａ０７</v>
          </cell>
          <cell r="W2" t="str">
            <v>Ａ０９Ａ</v>
          </cell>
          <cell r="X2" t="str">
            <v>Ａ１１</v>
          </cell>
          <cell r="AB2" t="str">
            <v>管理</v>
          </cell>
          <cell r="AM2" t="str">
            <v>吳明華</v>
          </cell>
          <cell r="AN2" t="str">
            <v>改班表</v>
          </cell>
          <cell r="AQ2" t="str">
            <v>MACKY</v>
          </cell>
          <cell r="AS2" t="str">
            <v>跳機</v>
          </cell>
          <cell r="AT2" t="str">
            <v>未到</v>
          </cell>
        </row>
        <row r="3">
          <cell r="A3" t="str">
            <v>中班</v>
          </cell>
          <cell r="C3" t="str">
            <v>彭挺碩</v>
          </cell>
          <cell r="D3" t="str">
            <v>CHELO</v>
          </cell>
          <cell r="E3" t="str">
            <v>范少玉</v>
          </cell>
          <cell r="H3" t="str">
            <v>王派庭</v>
          </cell>
          <cell r="I3" t="str">
            <v>潘月霞</v>
          </cell>
          <cell r="J3" t="str">
            <v>張郁旋</v>
          </cell>
          <cell r="M3" t="str">
            <v>Test</v>
          </cell>
          <cell r="N3" t="str">
            <v>結批</v>
          </cell>
          <cell r="O3" t="str">
            <v>CAW</v>
          </cell>
          <cell r="P3" t="str">
            <v>了機</v>
          </cell>
          <cell r="Q3" t="str">
            <v>主任</v>
          </cell>
          <cell r="S3" t="str">
            <v>白紫大三角</v>
          </cell>
          <cell r="V3" t="str">
            <v>Ａ０８</v>
          </cell>
          <cell r="W3" t="str">
            <v>Ａ０９Ｂ</v>
          </cell>
          <cell r="X3" t="str">
            <v>Ａ１１Ａ</v>
          </cell>
          <cell r="AB3" t="str">
            <v>工安</v>
          </cell>
          <cell r="AM3" t="str">
            <v>章玉娟</v>
          </cell>
          <cell r="AN3" t="str">
            <v>請假(未送假單)</v>
          </cell>
          <cell r="AQ3" t="str">
            <v>ERDON</v>
          </cell>
          <cell r="AS3" t="str">
            <v>無法啟動</v>
          </cell>
          <cell r="AT3" t="str">
            <v>未帶ID</v>
          </cell>
        </row>
        <row r="4">
          <cell r="A4" t="str">
            <v>夜班</v>
          </cell>
          <cell r="C4" t="str">
            <v>張彥誠</v>
          </cell>
          <cell r="D4" t="str">
            <v>JM</v>
          </cell>
          <cell r="E4" t="str">
            <v>吳明華</v>
          </cell>
          <cell r="H4" t="str">
            <v>羅守寬</v>
          </cell>
          <cell r="I4" t="str">
            <v>何梅君</v>
          </cell>
          <cell r="J4" t="str">
            <v>潘月霞</v>
          </cell>
          <cell r="M4" t="str">
            <v>改紡</v>
          </cell>
          <cell r="N4" t="str">
            <v>改包</v>
          </cell>
          <cell r="O4" t="str">
            <v>堆高機</v>
          </cell>
          <cell r="P4" t="str">
            <v>了空</v>
          </cell>
          <cell r="Q4" t="str">
            <v>賴增倫</v>
          </cell>
          <cell r="S4" t="str">
            <v>白黑大三角</v>
          </cell>
          <cell r="V4" t="str">
            <v>Ａ１３</v>
          </cell>
          <cell r="W4" t="str">
            <v>Ａ１０Ａ</v>
          </cell>
          <cell r="X4" t="str">
            <v>Ａ１１Ｂ</v>
          </cell>
          <cell r="AB4" t="str">
            <v>5S</v>
          </cell>
          <cell r="AM4" t="str">
            <v>邱清櫻</v>
          </cell>
          <cell r="AN4" t="str">
            <v>請假(已送假單)</v>
          </cell>
          <cell r="AQ4" t="str">
            <v>JAYSON</v>
          </cell>
          <cell r="AT4" t="str">
            <v>未加班</v>
          </cell>
        </row>
        <row r="5">
          <cell r="C5" t="str">
            <v>魏光俊</v>
          </cell>
          <cell r="D5" t="str">
            <v>JOMAR</v>
          </cell>
          <cell r="H5" t="str">
            <v>鍾祐寧</v>
          </cell>
          <cell r="I5" t="str">
            <v>鍾茂莉</v>
          </cell>
          <cell r="J5" t="str">
            <v>何梅君</v>
          </cell>
          <cell r="M5" t="str">
            <v>改紡停機</v>
          </cell>
          <cell r="N5" t="str">
            <v>重編</v>
          </cell>
          <cell r="O5" t="str">
            <v>DTY5</v>
          </cell>
          <cell r="P5" t="str">
            <v>Final停</v>
          </cell>
          <cell r="Q5" t="str">
            <v>林明輝</v>
          </cell>
          <cell r="S5" t="str">
            <v>白底黑方塊</v>
          </cell>
          <cell r="V5" t="str">
            <v>Ａ１４</v>
          </cell>
          <cell r="W5" t="str">
            <v>Ａ１０Ｂ</v>
          </cell>
          <cell r="X5" t="str">
            <v>Ａ１２</v>
          </cell>
          <cell r="AB5" t="str">
            <v>環境</v>
          </cell>
          <cell r="AM5" t="str">
            <v>黃秀美</v>
          </cell>
          <cell r="AN5" t="str">
            <v>獎懲表</v>
          </cell>
          <cell r="AQ5" t="str">
            <v>MHOY</v>
          </cell>
          <cell r="AT5" t="str">
            <v>遲到</v>
          </cell>
        </row>
        <row r="6">
          <cell r="C6" t="str">
            <v>洪春福</v>
          </cell>
          <cell r="E6" t="str">
            <v>BERT</v>
          </cell>
          <cell r="H6" t="str">
            <v>彭榮豊</v>
          </cell>
          <cell r="I6" t="str">
            <v>張郁旋</v>
          </cell>
          <cell r="J6" t="str">
            <v>陳瑞貞</v>
          </cell>
          <cell r="M6" t="str">
            <v>停機</v>
          </cell>
          <cell r="N6" t="str">
            <v>重繳</v>
          </cell>
          <cell r="O6" t="str">
            <v>自動倉</v>
          </cell>
          <cell r="P6" t="str">
            <v>Sample</v>
          </cell>
          <cell r="Q6" t="str">
            <v>李永順</v>
          </cell>
          <cell r="S6" t="str">
            <v>白底黑十字</v>
          </cell>
          <cell r="V6" t="str">
            <v>Ａ１９</v>
          </cell>
          <cell r="W6" t="str">
            <v>Ａ１５Ａ</v>
          </cell>
          <cell r="X6" t="str">
            <v>Ａ１２Ａ</v>
          </cell>
          <cell r="AB6" t="str">
            <v>考勤</v>
          </cell>
          <cell r="AM6" t="str">
            <v>趙聖潔</v>
          </cell>
          <cell r="AN6" t="str">
            <v>獎懲表+警告函</v>
          </cell>
          <cell r="AQ6" t="str">
            <v>VINO</v>
          </cell>
          <cell r="AT6" t="str">
            <v>放回</v>
          </cell>
        </row>
        <row r="7">
          <cell r="C7" t="str">
            <v>賴增倫</v>
          </cell>
          <cell r="E7" t="str">
            <v>T2J</v>
          </cell>
          <cell r="J7" t="str">
            <v>章玉娟</v>
          </cell>
          <cell r="M7" t="str">
            <v>了機</v>
          </cell>
          <cell r="N7" t="str">
            <v>其他</v>
          </cell>
          <cell r="O7" t="str">
            <v>電腦室</v>
          </cell>
          <cell r="P7" t="str">
            <v>AK</v>
          </cell>
          <cell r="Q7" t="str">
            <v>陳金松</v>
          </cell>
          <cell r="S7" t="str">
            <v>白黑三角</v>
          </cell>
          <cell r="V7" t="str">
            <v>Ａ２０</v>
          </cell>
          <cell r="W7" t="str">
            <v>Ａ１５Ｂ</v>
          </cell>
          <cell r="X7" t="str">
            <v>Ａ１２Ｂ</v>
          </cell>
          <cell r="AB7" t="str">
            <v>直送</v>
          </cell>
          <cell r="AN7" t="str">
            <v>加班單_遲到/早退</v>
          </cell>
          <cell r="AQ7" t="str">
            <v>ERICKSON</v>
          </cell>
          <cell r="AT7" t="str">
            <v>特休</v>
          </cell>
        </row>
        <row r="8">
          <cell r="E8" t="str">
            <v>DENDEN</v>
          </cell>
          <cell r="J8" t="str">
            <v>劉六妹</v>
          </cell>
          <cell r="M8" t="str">
            <v>清車</v>
          </cell>
          <cell r="O8" t="str">
            <v>棧板機</v>
          </cell>
          <cell r="P8" t="str">
            <v>挑紗</v>
          </cell>
          <cell r="Q8" t="str">
            <v>玉萍</v>
          </cell>
          <cell r="S8" t="str">
            <v>白底黑點</v>
          </cell>
          <cell r="V8" t="str">
            <v>Ａ１３</v>
          </cell>
          <cell r="W8" t="str">
            <v>Ａ１６Ａ</v>
          </cell>
          <cell r="X8" t="str">
            <v>Ａ１７</v>
          </cell>
          <cell r="AB8" t="str">
            <v>製程</v>
          </cell>
          <cell r="AQ8" t="str">
            <v>PEREZ</v>
          </cell>
          <cell r="AT8" t="str">
            <v>代休</v>
          </cell>
        </row>
        <row r="9">
          <cell r="E9" t="str">
            <v>DENNIS</v>
          </cell>
          <cell r="I9" t="str">
            <v>TIDOY</v>
          </cell>
          <cell r="M9" t="str">
            <v>絲開發</v>
          </cell>
          <cell r="O9" t="str">
            <v>噴霧系統</v>
          </cell>
          <cell r="P9" t="str">
            <v>結批</v>
          </cell>
          <cell r="S9" t="str">
            <v>白底黑星</v>
          </cell>
          <cell r="V9" t="str">
            <v>Ａ１４</v>
          </cell>
          <cell r="W9" t="str">
            <v>Ａ１６Ｂ</v>
          </cell>
          <cell r="X9" t="str">
            <v>Ａ１７Ａ</v>
          </cell>
          <cell r="AB9" t="str">
            <v>其他</v>
          </cell>
          <cell r="AQ9" t="str">
            <v>JHO</v>
          </cell>
          <cell r="AT9" t="str">
            <v>事假</v>
          </cell>
        </row>
        <row r="10">
          <cell r="E10" t="str">
            <v>EDISON</v>
          </cell>
          <cell r="H10" t="str">
            <v>BONG</v>
          </cell>
          <cell r="I10" t="str">
            <v>APRIL</v>
          </cell>
          <cell r="J10" t="str">
            <v>LLOYD</v>
          </cell>
          <cell r="M10" t="str">
            <v>明改紡</v>
          </cell>
          <cell r="O10" t="str">
            <v>套袋機</v>
          </cell>
          <cell r="P10" t="str">
            <v>TEST</v>
          </cell>
          <cell r="S10" t="str">
            <v>白底黑心</v>
          </cell>
          <cell r="V10" t="str">
            <v>Ｊ０７</v>
          </cell>
          <cell r="W10" t="str">
            <v>Ａ２１Ａ</v>
          </cell>
          <cell r="X10" t="str">
            <v>Ａ１７Ｂ</v>
          </cell>
          <cell r="AT10" t="str">
            <v>病假</v>
          </cell>
        </row>
        <row r="11">
          <cell r="H11" t="str">
            <v>JAYJAY</v>
          </cell>
          <cell r="I11" t="str">
            <v>BOY</v>
          </cell>
          <cell r="J11" t="str">
            <v>ROLDAN</v>
          </cell>
          <cell r="M11" t="str">
            <v>明清車</v>
          </cell>
          <cell r="O11" t="str">
            <v>編織機</v>
          </cell>
          <cell r="P11" t="str">
            <v>檢修</v>
          </cell>
          <cell r="S11" t="str">
            <v>白底綠十字</v>
          </cell>
          <cell r="V11" t="str">
            <v>Ｔ０５</v>
          </cell>
          <cell r="W11" t="str">
            <v>Ａ２１Ｂ</v>
          </cell>
          <cell r="X11" t="str">
            <v>Ａ１８</v>
          </cell>
          <cell r="AT11" t="str">
            <v>曠職</v>
          </cell>
        </row>
        <row r="12">
          <cell r="E12" t="str">
            <v>G.M</v>
          </cell>
          <cell r="H12" t="str">
            <v>FRANCIS</v>
          </cell>
          <cell r="I12" t="str">
            <v>IKONG</v>
          </cell>
          <cell r="J12" t="str">
            <v>APRIL</v>
          </cell>
          <cell r="M12" t="str">
            <v>明復開</v>
          </cell>
          <cell r="O12" t="str">
            <v>製箱機</v>
          </cell>
          <cell r="P12" t="str">
            <v>無絲尾</v>
          </cell>
          <cell r="S12" t="str">
            <v>白底綠方塊</v>
          </cell>
          <cell r="V12" t="str">
            <v>Ｔ０６</v>
          </cell>
          <cell r="W12" t="str">
            <v>Ａ２２Ａ</v>
          </cell>
          <cell r="X12" t="str">
            <v>Ａ１８Ａ</v>
          </cell>
          <cell r="AT12" t="str">
            <v>其他</v>
          </cell>
        </row>
        <row r="13">
          <cell r="E13" t="str">
            <v>J.P</v>
          </cell>
          <cell r="H13" t="str">
            <v>IKONG</v>
          </cell>
          <cell r="I13" t="str">
            <v>NALD</v>
          </cell>
          <cell r="M13" t="str">
            <v>明檢修</v>
          </cell>
          <cell r="O13" t="str">
            <v>電動拖板車</v>
          </cell>
          <cell r="P13" t="str">
            <v>復開</v>
          </cell>
          <cell r="S13" t="str">
            <v>白底綠點</v>
          </cell>
          <cell r="V13" t="str">
            <v>Ｍ０１</v>
          </cell>
          <cell r="W13" t="str">
            <v>Ａ２２Ｂ</v>
          </cell>
          <cell r="X13" t="str">
            <v>Ａ１８Ｂ</v>
          </cell>
        </row>
        <row r="14">
          <cell r="E14" t="str">
            <v>JERBY</v>
          </cell>
          <cell r="H14" t="str">
            <v>ALI</v>
          </cell>
          <cell r="J14" t="str">
            <v>N/A</v>
          </cell>
          <cell r="M14" t="str">
            <v>清加熱器</v>
          </cell>
          <cell r="O14" t="str">
            <v>其他</v>
          </cell>
          <cell r="P14" t="str">
            <v>EIB</v>
          </cell>
          <cell r="S14" t="str">
            <v>白底綠星</v>
          </cell>
          <cell r="V14" t="str">
            <v>Ｍ０２</v>
          </cell>
          <cell r="W14" t="str">
            <v>Ｔ０３Ｌ</v>
          </cell>
          <cell r="X14" t="str">
            <v>Ａ２３</v>
          </cell>
        </row>
        <row r="15">
          <cell r="E15" t="str">
            <v>JOHNDEL</v>
          </cell>
          <cell r="I15" t="str">
            <v>LLOYD</v>
          </cell>
          <cell r="J15" t="str">
            <v>EDLAR</v>
          </cell>
          <cell r="M15" t="str">
            <v>待檢修</v>
          </cell>
          <cell r="P15" t="str">
            <v>留樣</v>
          </cell>
          <cell r="S15" t="str">
            <v>白底綠心</v>
          </cell>
          <cell r="V15" t="str">
            <v>Ｍ０７</v>
          </cell>
          <cell r="W15" t="str">
            <v>Ｔ０３Ｒ</v>
          </cell>
          <cell r="X15" t="str">
            <v>Ａ２３Ａ</v>
          </cell>
        </row>
        <row r="16">
          <cell r="E16" t="str">
            <v>JONA</v>
          </cell>
          <cell r="H16" t="str">
            <v>EMMER</v>
          </cell>
          <cell r="I16" t="str">
            <v>MARLO</v>
          </cell>
          <cell r="J16" t="str">
            <v>ROD</v>
          </cell>
          <cell r="M16" t="str">
            <v>檢修停機</v>
          </cell>
          <cell r="P16" t="str">
            <v>量測溫度</v>
          </cell>
          <cell r="S16" t="str">
            <v>白底藍點</v>
          </cell>
          <cell r="V16" t="str">
            <v>Ｍ０８</v>
          </cell>
          <cell r="W16" t="str">
            <v>Ｔ０４Ｌ</v>
          </cell>
          <cell r="X16" t="str">
            <v>Ａ２３Ｂ</v>
          </cell>
        </row>
        <row r="17">
          <cell r="E17" t="str">
            <v>JUNJUN</v>
          </cell>
          <cell r="H17" t="str">
            <v>LLOYD</v>
          </cell>
          <cell r="I17" t="str">
            <v>ALFRED</v>
          </cell>
          <cell r="J17" t="str">
            <v>JAY</v>
          </cell>
          <cell r="M17" t="str">
            <v>首落紗徑</v>
          </cell>
          <cell r="P17" t="str">
            <v>檢修空錠</v>
          </cell>
          <cell r="S17" t="str">
            <v>白底藍十字</v>
          </cell>
          <cell r="V17" t="str">
            <v>Ｓ０１</v>
          </cell>
          <cell r="W17" t="str">
            <v>Ｔ０４Ｒ</v>
          </cell>
          <cell r="X17" t="str">
            <v>Ａ２４</v>
          </cell>
        </row>
        <row r="18">
          <cell r="E18" t="str">
            <v>KIM</v>
          </cell>
          <cell r="H18" t="str">
            <v>N/A</v>
          </cell>
          <cell r="I18" t="str">
            <v>N/A</v>
          </cell>
          <cell r="J18" t="str">
            <v>ALFHON</v>
          </cell>
          <cell r="M18" t="str">
            <v>次落紗徑</v>
          </cell>
          <cell r="P18" t="str">
            <v>染色比對</v>
          </cell>
          <cell r="S18" t="str">
            <v>白底藍三角</v>
          </cell>
          <cell r="W18" t="str">
            <v>Ｊ０８</v>
          </cell>
          <cell r="X18" t="str">
            <v>Ａ２４Ａ</v>
          </cell>
        </row>
        <row r="19">
          <cell r="H19" t="str">
            <v>DONG</v>
          </cell>
          <cell r="I19" t="str">
            <v>EDLAR</v>
          </cell>
          <cell r="J19" t="str">
            <v>ALFRED</v>
          </cell>
          <cell r="M19" t="str">
            <v>清車改紡</v>
          </cell>
          <cell r="S19" t="str">
            <v>白底藍方塊</v>
          </cell>
          <cell r="W19" t="str">
            <v>Ｍ０３</v>
          </cell>
          <cell r="X19" t="str">
            <v>Ａ２４Ｂ</v>
          </cell>
        </row>
        <row r="20">
          <cell r="E20" t="str">
            <v>N/A</v>
          </cell>
          <cell r="H20" t="str">
            <v>BOY</v>
          </cell>
          <cell r="I20" t="str">
            <v>JAY</v>
          </cell>
          <cell r="J20" t="str">
            <v>TIDOY</v>
          </cell>
          <cell r="M20" t="str">
            <v>POY不足</v>
          </cell>
          <cell r="S20" t="str">
            <v>白黃條紋</v>
          </cell>
          <cell r="W20" t="str">
            <v>Ｍ０４</v>
          </cell>
          <cell r="X20" t="str">
            <v>Ｊ０９</v>
          </cell>
        </row>
        <row r="21">
          <cell r="E21" t="str">
            <v>NASH</v>
          </cell>
          <cell r="H21" t="str">
            <v>MHIN</v>
          </cell>
          <cell r="I21" t="str">
            <v>ALFHON</v>
          </cell>
          <cell r="J21" t="str">
            <v>ANTHONY</v>
          </cell>
          <cell r="M21" t="str">
            <v>清車復開</v>
          </cell>
          <cell r="S21" t="str">
            <v>白黑條紋</v>
          </cell>
          <cell r="W21" t="str">
            <v>Ａ０９</v>
          </cell>
          <cell r="X21" t="str">
            <v>Ｔ０１</v>
          </cell>
        </row>
        <row r="22">
          <cell r="E22" t="str">
            <v>OSCAR</v>
          </cell>
          <cell r="H22" t="str">
            <v>CARLO</v>
          </cell>
          <cell r="I22" t="str">
            <v>ROLDAN</v>
          </cell>
          <cell r="J22" t="str">
            <v>CARLO</v>
          </cell>
          <cell r="M22" t="str">
            <v>清車停機</v>
          </cell>
          <cell r="S22" t="str">
            <v>白黑直條</v>
          </cell>
          <cell r="W22" t="str">
            <v>Ａ１０</v>
          </cell>
          <cell r="X22" t="str">
            <v>Ｔ０１Ｌ</v>
          </cell>
        </row>
        <row r="23">
          <cell r="H23" t="str">
            <v>ALVIN</v>
          </cell>
          <cell r="I23" t="str">
            <v>CARLO</v>
          </cell>
          <cell r="M23" t="str">
            <v>染色異常</v>
          </cell>
          <cell r="S23" t="str">
            <v>白綠條紋</v>
          </cell>
          <cell r="W23" t="str">
            <v>Ａ１５</v>
          </cell>
          <cell r="X23" t="str">
            <v>Ｔ０１Ｒ</v>
          </cell>
        </row>
        <row r="24">
          <cell r="E24" t="str">
            <v>AARON</v>
          </cell>
          <cell r="H24" t="str">
            <v>NALD</v>
          </cell>
          <cell r="I24" t="str">
            <v>KC</v>
          </cell>
          <cell r="M24" t="str">
            <v>溫度異常</v>
          </cell>
          <cell r="S24" t="str">
            <v>白綠直條</v>
          </cell>
          <cell r="W24" t="str">
            <v>Ａ１６</v>
          </cell>
          <cell r="X24" t="str">
            <v>Ｔ０２</v>
          </cell>
        </row>
        <row r="25">
          <cell r="E25" t="str">
            <v>WILSON</v>
          </cell>
          <cell r="H25" t="str">
            <v>RONALD</v>
          </cell>
          <cell r="I25" t="str">
            <v>ANTHONY</v>
          </cell>
          <cell r="M25" t="str">
            <v>無絲尾</v>
          </cell>
          <cell r="S25" t="str">
            <v>白藍條紋</v>
          </cell>
          <cell r="W25" t="str">
            <v>Ａ２１</v>
          </cell>
          <cell r="X25" t="str">
            <v>Ｔ０２L</v>
          </cell>
        </row>
        <row r="26">
          <cell r="E26" t="str">
            <v>MACMAC</v>
          </cell>
          <cell r="H26" t="str">
            <v>APRIL</v>
          </cell>
          <cell r="M26" t="str">
            <v>跳車</v>
          </cell>
          <cell r="S26" t="str">
            <v>白紫條紋</v>
          </cell>
          <cell r="W26" t="str">
            <v>Ａ２２</v>
          </cell>
          <cell r="X26" t="str">
            <v>Ｔ０２R</v>
          </cell>
        </row>
        <row r="27">
          <cell r="E27" t="str">
            <v>CEDIE</v>
          </cell>
          <cell r="H27" t="str">
            <v>BAJA</v>
          </cell>
          <cell r="M27" t="str">
            <v>檢修</v>
          </cell>
          <cell r="S27" t="str">
            <v>白橘雙色</v>
          </cell>
          <cell r="W27" t="str">
            <v>Ｔ０３</v>
          </cell>
          <cell r="X27" t="str">
            <v>Ｆ０１</v>
          </cell>
        </row>
        <row r="28">
          <cell r="E28" t="str">
            <v>BAI</v>
          </cell>
          <cell r="H28" t="str">
            <v>KC</v>
          </cell>
          <cell r="M28" t="str">
            <v>易斷機台</v>
          </cell>
          <cell r="S28" t="str">
            <v>白底黃十字</v>
          </cell>
          <cell r="W28" t="str">
            <v>Ｔ０４</v>
          </cell>
          <cell r="X28" t="str">
            <v>Ｆ０２</v>
          </cell>
        </row>
        <row r="29">
          <cell r="E29" t="str">
            <v>CHALS</v>
          </cell>
          <cell r="H29" t="str">
            <v>EDLAR</v>
          </cell>
          <cell r="M29" t="str">
            <v>其他</v>
          </cell>
          <cell r="S29" t="str">
            <v>白底紫十字</v>
          </cell>
        </row>
        <row r="30">
          <cell r="E30" t="str">
            <v>JHO</v>
          </cell>
          <cell r="M30" t="str">
            <v>了機畢停機</v>
          </cell>
          <cell r="S30" t="str">
            <v>白底紅十字</v>
          </cell>
        </row>
        <row r="31">
          <cell r="E31" t="str">
            <v>JERON</v>
          </cell>
          <cell r="M31" t="str">
            <v>了機移紗</v>
          </cell>
          <cell r="S31" t="str">
            <v>白底紅點</v>
          </cell>
        </row>
        <row r="32">
          <cell r="M32" t="str">
            <v>復開</v>
          </cell>
          <cell r="S32" t="str">
            <v>白底紅星</v>
          </cell>
        </row>
        <row r="33">
          <cell r="E33" t="str">
            <v>JB</v>
          </cell>
          <cell r="M33" t="str">
            <v>移紗</v>
          </cell>
          <cell r="S33" t="str">
            <v>白底橘方塊</v>
          </cell>
        </row>
        <row r="34">
          <cell r="E34" t="str">
            <v>GERALD</v>
          </cell>
          <cell r="M34" t="str">
            <v>挑紗</v>
          </cell>
          <cell r="S34" t="str">
            <v>白底橘十字</v>
          </cell>
        </row>
        <row r="35">
          <cell r="E35" t="str">
            <v>VON</v>
          </cell>
          <cell r="M35" t="str">
            <v>SAMPLE</v>
          </cell>
          <cell r="S35" t="str">
            <v>白底紅三角</v>
          </cell>
        </row>
        <row r="36">
          <cell r="E36" t="str">
            <v>ERWIN</v>
          </cell>
          <cell r="M36" t="str">
            <v>染色比對</v>
          </cell>
          <cell r="S36" t="str">
            <v>白底紅心</v>
          </cell>
        </row>
        <row r="37">
          <cell r="E37" t="str">
            <v>MELVIN</v>
          </cell>
          <cell r="S37" t="str">
            <v>白紅條紋</v>
          </cell>
        </row>
        <row r="38">
          <cell r="E38" t="str">
            <v>BRYAN</v>
          </cell>
          <cell r="S38" t="str">
            <v>白紅星星</v>
          </cell>
        </row>
        <row r="39">
          <cell r="E39" t="str">
            <v>ARREN</v>
          </cell>
          <cell r="S39" t="str">
            <v>白黑星星</v>
          </cell>
        </row>
        <row r="40">
          <cell r="E40" t="str">
            <v>RICKY</v>
          </cell>
          <cell r="S40" t="str">
            <v>紫色</v>
          </cell>
        </row>
        <row r="41">
          <cell r="S41" t="str">
            <v>粉紅</v>
          </cell>
        </row>
        <row r="42">
          <cell r="S42" t="str">
            <v>灰色</v>
          </cell>
        </row>
        <row r="43">
          <cell r="S43" t="str">
            <v>橘色</v>
          </cell>
        </row>
        <row r="44">
          <cell r="S44" t="str">
            <v>黃色</v>
          </cell>
        </row>
        <row r="45">
          <cell r="S45" t="str">
            <v>綠色</v>
          </cell>
        </row>
        <row r="46">
          <cell r="S46" t="str">
            <v>藍色</v>
          </cell>
        </row>
        <row r="47">
          <cell r="S47" t="str">
            <v>棕色</v>
          </cell>
        </row>
        <row r="48">
          <cell r="S48" t="str">
            <v>黑色</v>
          </cell>
        </row>
        <row r="49">
          <cell r="S49" t="str">
            <v>洋綠色</v>
          </cell>
        </row>
        <row r="50">
          <cell r="S50" t="str">
            <v>黃綠色</v>
          </cell>
        </row>
        <row r="51">
          <cell r="S51" t="str">
            <v>藍底白十字</v>
          </cell>
        </row>
        <row r="52">
          <cell r="S52" t="str">
            <v>藍底黑點</v>
          </cell>
        </row>
        <row r="53">
          <cell r="S53" t="str">
            <v>藍底白方塊</v>
          </cell>
        </row>
        <row r="54">
          <cell r="S54" t="str">
            <v>紅底白點</v>
          </cell>
        </row>
        <row r="55">
          <cell r="S55" t="str">
            <v>紅底黃星</v>
          </cell>
        </row>
        <row r="56">
          <cell r="S56" t="str">
            <v>紅底藍點</v>
          </cell>
        </row>
        <row r="57">
          <cell r="S57" t="str">
            <v>紅黑條紋</v>
          </cell>
        </row>
        <row r="58">
          <cell r="S58" t="str">
            <v>紅黃雙色</v>
          </cell>
        </row>
        <row r="59">
          <cell r="S59" t="str">
            <v>橘底黑三角</v>
          </cell>
        </row>
        <row r="60">
          <cell r="S60" t="str">
            <v>橘綠條紋</v>
          </cell>
        </row>
        <row r="61">
          <cell r="S61" t="str">
            <v>黃底白點</v>
          </cell>
        </row>
        <row r="62">
          <cell r="S62" t="str">
            <v>黃底黑點</v>
          </cell>
        </row>
        <row r="63">
          <cell r="S63" t="str">
            <v>黃底紅點</v>
          </cell>
        </row>
        <row r="64">
          <cell r="S64" t="str">
            <v>黃底綠星</v>
          </cell>
        </row>
        <row r="65">
          <cell r="S65" t="str">
            <v>黃底紅三角</v>
          </cell>
        </row>
        <row r="66">
          <cell r="S66" t="str">
            <v>黃黑條紋</v>
          </cell>
        </row>
        <row r="67">
          <cell r="S67" t="str">
            <v>黃白條紋</v>
          </cell>
        </row>
        <row r="68">
          <cell r="S68" t="str">
            <v>黃紅雙色</v>
          </cell>
        </row>
        <row r="69">
          <cell r="S69" t="str">
            <v>黃綠條紋</v>
          </cell>
        </row>
        <row r="70">
          <cell r="S70" t="str">
            <v>紫底白點</v>
          </cell>
        </row>
        <row r="71">
          <cell r="S71" t="str">
            <v>紫白條紋</v>
          </cell>
        </row>
        <row r="72">
          <cell r="S72" t="str">
            <v>紫黃條紋</v>
          </cell>
        </row>
        <row r="73">
          <cell r="S73" t="str">
            <v>紫黑條紋</v>
          </cell>
        </row>
        <row r="74">
          <cell r="S74" t="str">
            <v>綠底藍三角</v>
          </cell>
        </row>
        <row r="75">
          <cell r="S75" t="str">
            <v>綠底白點</v>
          </cell>
        </row>
        <row r="76">
          <cell r="S76" t="str">
            <v>黃膠管</v>
          </cell>
        </row>
        <row r="77">
          <cell r="S77" t="str">
            <v>棕膠管</v>
          </cell>
        </row>
        <row r="78">
          <cell r="S78" t="str">
            <v>橘膠管</v>
          </cell>
        </row>
        <row r="79">
          <cell r="S79" t="str">
            <v>藍膠管</v>
          </cell>
        </row>
        <row r="80">
          <cell r="S80" t="str">
            <v>藍白直條</v>
          </cell>
        </row>
        <row r="81">
          <cell r="S81" t="str">
            <v>藍黑直條</v>
          </cell>
        </row>
        <row r="82">
          <cell r="S82" t="str">
            <v>黃黑直條</v>
          </cell>
        </row>
        <row r="83">
          <cell r="S83" t="str">
            <v>紅黑直條</v>
          </cell>
        </row>
        <row r="84">
          <cell r="S84" t="str">
            <v>紅白直條</v>
          </cell>
        </row>
        <row r="85">
          <cell r="S85" t="str">
            <v>白黑曲線</v>
          </cell>
        </row>
        <row r="86">
          <cell r="S86" t="str">
            <v>紅黑曲線</v>
          </cell>
        </row>
        <row r="87">
          <cell r="S87" t="str">
            <v>黃綠藍雙色</v>
          </cell>
        </row>
        <row r="88">
          <cell r="S88" t="str">
            <v>黃綠紫雙色</v>
          </cell>
        </row>
        <row r="89">
          <cell r="S89" t="str">
            <v>黃綠桔雙色</v>
          </cell>
        </row>
        <row r="90">
          <cell r="S90" t="str">
            <v>黃綠棕雙色</v>
          </cell>
        </row>
        <row r="91">
          <cell r="S91" t="str">
            <v>紫綠雙色</v>
          </cell>
        </row>
        <row r="92">
          <cell r="S92" t="str">
            <v>藍桔雙色</v>
          </cell>
        </row>
        <row r="93">
          <cell r="S93" t="str">
            <v>棕紅雙色</v>
          </cell>
        </row>
        <row r="94">
          <cell r="S94" t="str">
            <v>桔黃雙色</v>
          </cell>
        </row>
        <row r="95">
          <cell r="S95" t="str">
            <v>黃棕雙色</v>
          </cell>
        </row>
        <row r="96">
          <cell r="S96" t="str">
            <v>紫棕雙色</v>
          </cell>
        </row>
        <row r="97">
          <cell r="S97" t="str">
            <v>綠藍雙色</v>
          </cell>
        </row>
        <row r="98">
          <cell r="S98" t="str">
            <v>白底藍心</v>
          </cell>
        </row>
      </sheetData>
      <sheetData sheetId="25" refreshError="1"/>
      <sheetData sheetId="26" refreshError="1"/>
      <sheetData sheetId="27" refreshError="1"/>
      <sheetData sheetId="28" refreshError="1"/>
      <sheetData sheetId="29"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１生產資訊"/>
      <sheetName val="２斷絲.IAD.效率(全)"/>
      <sheetName val="３結批追蹤"/>
      <sheetName val="４倒筒機"/>
      <sheetName val="４.１倒筒機(樣品製作)"/>
      <sheetName val="５工安5S稽核"/>
      <sheetName val="６監視器抽查"/>
      <sheetName val="７包裝員"/>
      <sheetName val="８交接表"/>
      <sheetName val="９製程交代列印"/>
      <sheetName val="１０包裝狀況(印)"/>
      <sheetName val="缺勤"/>
      <sheetName val="機台故障"/>
      <sheetName val="外勞異常記錄"/>
      <sheetName val="分析_斷絲"/>
      <sheetName val="分析_倒筒機"/>
      <sheetName val="分析_倒筒機(樣品製作)"/>
      <sheetName val="分析_原絲"/>
      <sheetName val="分析_效率"/>
      <sheetName val="直送"/>
      <sheetName val="條件"/>
      <sheetName val="高低壓"/>
      <sheetName val="清單"/>
      <sheetName val="１生產資訊 (備用)"/>
      <sheetName val="２斷絲.IAD.效率0112起"/>
      <sheetName val="２斷絲.IAD.效率 (備用)"/>
      <sheetName val="斷絲.IAD.效率 (備用-舊公式)"/>
      <sheetName val="斷絲.IAD.效率 (備用-新公式)"/>
      <sheetName val="２斷絲.IAD.效率 (停用) (2)"/>
      <sheetName val="２斷絲.IAD.效率(NEW) (備用)"/>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row r="1">
          <cell r="V1" t="str">
            <v>羅文亨</v>
          </cell>
          <cell r="W1" t="str">
            <v>劉政賢</v>
          </cell>
          <cell r="X1" t="str">
            <v>吳宥庭</v>
          </cell>
        </row>
        <row r="2">
          <cell r="A2" t="str">
            <v>早班</v>
          </cell>
          <cell r="C2" t="str">
            <v>周明宗</v>
          </cell>
          <cell r="D2" t="str">
            <v>JOY</v>
          </cell>
          <cell r="E2" t="str">
            <v>呂美枝</v>
          </cell>
          <cell r="H2" t="str">
            <v>陳嘉宏</v>
          </cell>
          <cell r="I2" t="str">
            <v>陳瑞貞</v>
          </cell>
          <cell r="J2" t="str">
            <v>鍾茂莉</v>
          </cell>
          <cell r="M2" t="str">
            <v>Final</v>
          </cell>
          <cell r="N2" t="str">
            <v>首落</v>
          </cell>
          <cell r="O2" t="str">
            <v>自動化</v>
          </cell>
          <cell r="P2" t="str">
            <v>改紡</v>
          </cell>
          <cell r="Q2" t="str">
            <v>副廠長</v>
          </cell>
          <cell r="S2" t="str">
            <v>白底紫三角</v>
          </cell>
          <cell r="V2" t="str">
            <v>Ａ０７</v>
          </cell>
          <cell r="W2" t="str">
            <v>Ａ０９Ａ</v>
          </cell>
          <cell r="X2" t="str">
            <v>Ａ１１</v>
          </cell>
          <cell r="AB2" t="str">
            <v>管理</v>
          </cell>
          <cell r="AM2" t="str">
            <v>吳明華</v>
          </cell>
          <cell r="AN2" t="str">
            <v>改班表</v>
          </cell>
          <cell r="AQ2" t="str">
            <v>MACKY</v>
          </cell>
          <cell r="AS2" t="str">
            <v>跳機</v>
          </cell>
          <cell r="AT2" t="str">
            <v>未到</v>
          </cell>
        </row>
        <row r="3">
          <cell r="A3" t="str">
            <v>中班</v>
          </cell>
          <cell r="C3" t="str">
            <v>彭挺碩</v>
          </cell>
          <cell r="D3" t="str">
            <v>CHELO</v>
          </cell>
          <cell r="E3" t="str">
            <v>范少玉</v>
          </cell>
          <cell r="H3" t="str">
            <v>王派庭</v>
          </cell>
          <cell r="I3" t="str">
            <v>潘月霞</v>
          </cell>
          <cell r="J3" t="str">
            <v>張郁旋</v>
          </cell>
          <cell r="M3" t="str">
            <v>Test</v>
          </cell>
          <cell r="N3" t="str">
            <v>結批</v>
          </cell>
          <cell r="O3" t="str">
            <v>CAW</v>
          </cell>
          <cell r="P3" t="str">
            <v>了機</v>
          </cell>
          <cell r="Q3" t="str">
            <v>主任</v>
          </cell>
          <cell r="S3" t="str">
            <v>白紫大三角</v>
          </cell>
          <cell r="V3" t="str">
            <v>Ａ０８</v>
          </cell>
          <cell r="W3" t="str">
            <v>Ａ０９Ｂ</v>
          </cell>
          <cell r="X3" t="str">
            <v>Ａ１１Ａ</v>
          </cell>
          <cell r="AB3" t="str">
            <v>工安</v>
          </cell>
          <cell r="AM3" t="str">
            <v>章玉娟</v>
          </cell>
          <cell r="AN3" t="str">
            <v>請假(未送假單)</v>
          </cell>
          <cell r="AQ3" t="str">
            <v>ERDON</v>
          </cell>
          <cell r="AS3" t="str">
            <v>無法啟動</v>
          </cell>
          <cell r="AT3" t="str">
            <v>未帶ID</v>
          </cell>
        </row>
        <row r="4">
          <cell r="A4" t="str">
            <v>夜班</v>
          </cell>
          <cell r="C4" t="str">
            <v>張彥誠</v>
          </cell>
          <cell r="D4" t="str">
            <v>JM</v>
          </cell>
          <cell r="E4" t="str">
            <v>吳明華</v>
          </cell>
          <cell r="H4" t="str">
            <v>羅守寬</v>
          </cell>
          <cell r="I4" t="str">
            <v>何梅君</v>
          </cell>
          <cell r="J4" t="str">
            <v>潘月霞</v>
          </cell>
          <cell r="M4" t="str">
            <v>改紡</v>
          </cell>
          <cell r="N4" t="str">
            <v>改包</v>
          </cell>
          <cell r="O4" t="str">
            <v>堆高機</v>
          </cell>
          <cell r="P4" t="str">
            <v>了空</v>
          </cell>
          <cell r="Q4" t="str">
            <v>賴增倫</v>
          </cell>
          <cell r="S4" t="str">
            <v>白黑大三角</v>
          </cell>
          <cell r="V4" t="str">
            <v>Ａ１３</v>
          </cell>
          <cell r="W4" t="str">
            <v>Ａ１０Ａ</v>
          </cell>
          <cell r="X4" t="str">
            <v>Ａ１１Ｂ</v>
          </cell>
          <cell r="AB4" t="str">
            <v>5S</v>
          </cell>
          <cell r="AM4" t="str">
            <v>邱清櫻</v>
          </cell>
          <cell r="AN4" t="str">
            <v>請假(已送假單)</v>
          </cell>
          <cell r="AQ4" t="str">
            <v>JAYSON</v>
          </cell>
          <cell r="AT4" t="str">
            <v>未加班</v>
          </cell>
        </row>
        <row r="5">
          <cell r="C5" t="str">
            <v>魏光俊</v>
          </cell>
          <cell r="D5" t="str">
            <v>JOMAR</v>
          </cell>
          <cell r="H5" t="str">
            <v>鄭子強</v>
          </cell>
          <cell r="I5" t="str">
            <v>鍾茂莉</v>
          </cell>
          <cell r="J5" t="str">
            <v>何梅君</v>
          </cell>
          <cell r="M5" t="str">
            <v>改紡停機</v>
          </cell>
          <cell r="N5" t="str">
            <v>重編</v>
          </cell>
          <cell r="O5" t="str">
            <v>DTY5</v>
          </cell>
          <cell r="P5" t="str">
            <v>Final停</v>
          </cell>
          <cell r="Q5" t="str">
            <v>林明輝</v>
          </cell>
          <cell r="S5" t="str">
            <v>白底黑方塊</v>
          </cell>
          <cell r="V5" t="str">
            <v>Ａ１４</v>
          </cell>
          <cell r="W5" t="str">
            <v>Ａ１０Ｂ</v>
          </cell>
          <cell r="X5" t="str">
            <v>Ａ１２</v>
          </cell>
          <cell r="AB5" t="str">
            <v>環境</v>
          </cell>
          <cell r="AM5" t="str">
            <v>黃秀美</v>
          </cell>
          <cell r="AN5" t="str">
            <v>獎懲表</v>
          </cell>
          <cell r="AQ5" t="str">
            <v>MHOY</v>
          </cell>
          <cell r="AT5" t="str">
            <v>遲到</v>
          </cell>
        </row>
        <row r="6">
          <cell r="C6" t="str">
            <v>洪春福</v>
          </cell>
          <cell r="E6" t="str">
            <v>BERT</v>
          </cell>
          <cell r="H6" t="str">
            <v>彭榮豊</v>
          </cell>
          <cell r="I6" t="str">
            <v>張郁旋</v>
          </cell>
          <cell r="J6" t="str">
            <v>陳瑞貞</v>
          </cell>
          <cell r="M6" t="str">
            <v>停機</v>
          </cell>
          <cell r="N6" t="str">
            <v>重繳</v>
          </cell>
          <cell r="O6" t="str">
            <v>自動倉</v>
          </cell>
          <cell r="P6" t="str">
            <v>Sample</v>
          </cell>
          <cell r="Q6" t="str">
            <v>李永順</v>
          </cell>
          <cell r="S6" t="str">
            <v>白底黑十字</v>
          </cell>
          <cell r="V6" t="str">
            <v>Ａ１９</v>
          </cell>
          <cell r="W6" t="str">
            <v>Ａ１５Ａ</v>
          </cell>
          <cell r="X6" t="str">
            <v>Ａ１２Ａ</v>
          </cell>
          <cell r="AB6" t="str">
            <v>考勤</v>
          </cell>
          <cell r="AM6" t="str">
            <v>趙聖潔</v>
          </cell>
          <cell r="AN6" t="str">
            <v>獎懲表+警告函</v>
          </cell>
          <cell r="AQ6" t="str">
            <v>VINO</v>
          </cell>
          <cell r="AT6" t="str">
            <v>放回</v>
          </cell>
        </row>
        <row r="7">
          <cell r="E7" t="str">
            <v>T2J</v>
          </cell>
          <cell r="H7" t="str">
            <v>鍾政霖</v>
          </cell>
          <cell r="J7" t="str">
            <v>章玉娟</v>
          </cell>
          <cell r="M7" t="str">
            <v>了機</v>
          </cell>
          <cell r="N7" t="str">
            <v>其他</v>
          </cell>
          <cell r="O7" t="str">
            <v>電腦室</v>
          </cell>
          <cell r="P7" t="str">
            <v>AK</v>
          </cell>
          <cell r="Q7" t="str">
            <v>陳金松</v>
          </cell>
          <cell r="S7" t="str">
            <v>白黑三角</v>
          </cell>
          <cell r="V7" t="str">
            <v>Ａ２０</v>
          </cell>
          <cell r="W7" t="str">
            <v>Ａ１５Ｂ</v>
          </cell>
          <cell r="X7" t="str">
            <v>Ａ１２Ｂ</v>
          </cell>
          <cell r="AB7" t="str">
            <v>直送</v>
          </cell>
          <cell r="AN7" t="str">
            <v>加班單_遲到/早退</v>
          </cell>
          <cell r="AQ7" t="str">
            <v>ERICKSON</v>
          </cell>
          <cell r="AT7" t="str">
            <v>特休</v>
          </cell>
        </row>
        <row r="8">
          <cell r="E8" t="str">
            <v>DENDEN</v>
          </cell>
          <cell r="J8" t="str">
            <v>劉六妹</v>
          </cell>
          <cell r="M8" t="str">
            <v>清車</v>
          </cell>
          <cell r="O8" t="str">
            <v>棧板機</v>
          </cell>
          <cell r="P8" t="str">
            <v>挑紗</v>
          </cell>
          <cell r="Q8" t="str">
            <v>玉萍</v>
          </cell>
          <cell r="S8" t="str">
            <v>白底黑點</v>
          </cell>
          <cell r="V8" t="str">
            <v>Ａ１３</v>
          </cell>
          <cell r="W8" t="str">
            <v>Ａ１６Ａ</v>
          </cell>
          <cell r="X8" t="str">
            <v>Ａ１７</v>
          </cell>
          <cell r="AB8" t="str">
            <v>製程</v>
          </cell>
          <cell r="AQ8" t="str">
            <v>PEREZ</v>
          </cell>
          <cell r="AT8" t="str">
            <v>代休</v>
          </cell>
        </row>
        <row r="9">
          <cell r="E9" t="str">
            <v>DENNIS</v>
          </cell>
          <cell r="I9" t="str">
            <v>TIDOY</v>
          </cell>
          <cell r="M9" t="str">
            <v>絲開發</v>
          </cell>
          <cell r="O9" t="str">
            <v>噴霧系統</v>
          </cell>
          <cell r="P9" t="str">
            <v>結批</v>
          </cell>
          <cell r="S9" t="str">
            <v>白底黑星</v>
          </cell>
          <cell r="V9" t="str">
            <v>Ａ１４</v>
          </cell>
          <cell r="W9" t="str">
            <v>Ａ１６Ｂ</v>
          </cell>
          <cell r="X9" t="str">
            <v>Ａ１７Ａ</v>
          </cell>
          <cell r="AB9" t="str">
            <v>其他</v>
          </cell>
          <cell r="AQ9" t="str">
            <v>JHO</v>
          </cell>
          <cell r="AT9" t="str">
            <v>事假</v>
          </cell>
        </row>
        <row r="10">
          <cell r="E10" t="str">
            <v>EDISON</v>
          </cell>
          <cell r="H10" t="str">
            <v>BONG</v>
          </cell>
          <cell r="I10" t="str">
            <v>APRIL</v>
          </cell>
          <cell r="J10" t="str">
            <v>LLOYD</v>
          </cell>
          <cell r="M10" t="str">
            <v>明改紡</v>
          </cell>
          <cell r="O10" t="str">
            <v>套袋機</v>
          </cell>
          <cell r="P10" t="str">
            <v>TEST</v>
          </cell>
          <cell r="S10" t="str">
            <v>白底黑心</v>
          </cell>
          <cell r="V10" t="str">
            <v>Ｊ０７</v>
          </cell>
          <cell r="W10" t="str">
            <v>Ａ２１Ａ</v>
          </cell>
          <cell r="X10" t="str">
            <v>Ａ１７Ｂ</v>
          </cell>
          <cell r="AT10" t="str">
            <v>病假</v>
          </cell>
        </row>
        <row r="11">
          <cell r="H11" t="str">
            <v>JAYJAY</v>
          </cell>
          <cell r="I11" t="str">
            <v>BOY</v>
          </cell>
          <cell r="J11" t="str">
            <v>ROLDAN</v>
          </cell>
          <cell r="M11" t="str">
            <v>明清車</v>
          </cell>
          <cell r="O11" t="str">
            <v>編織機</v>
          </cell>
          <cell r="P11" t="str">
            <v>檢修</v>
          </cell>
          <cell r="S11" t="str">
            <v>白底綠十字</v>
          </cell>
          <cell r="V11" t="str">
            <v>Ｔ０５</v>
          </cell>
          <cell r="W11" t="str">
            <v>Ａ２１Ｂ</v>
          </cell>
          <cell r="X11" t="str">
            <v>Ａ１８</v>
          </cell>
          <cell r="AT11" t="str">
            <v>曠職</v>
          </cell>
        </row>
        <row r="12">
          <cell r="E12" t="str">
            <v>G.M</v>
          </cell>
          <cell r="H12" t="str">
            <v>FRANCIS</v>
          </cell>
          <cell r="I12" t="str">
            <v>IKONG</v>
          </cell>
          <cell r="J12" t="str">
            <v>APRIL</v>
          </cell>
          <cell r="M12" t="str">
            <v>明復開</v>
          </cell>
          <cell r="O12" t="str">
            <v>製箱機</v>
          </cell>
          <cell r="P12" t="str">
            <v>無絲尾</v>
          </cell>
          <cell r="S12" t="str">
            <v>白底綠方塊</v>
          </cell>
          <cell r="V12" t="str">
            <v>Ｔ０６</v>
          </cell>
          <cell r="W12" t="str">
            <v>Ａ２２Ａ</v>
          </cell>
          <cell r="X12" t="str">
            <v>Ａ１８Ａ</v>
          </cell>
          <cell r="AT12" t="str">
            <v>其他</v>
          </cell>
        </row>
        <row r="13">
          <cell r="E13" t="str">
            <v>J.P</v>
          </cell>
          <cell r="H13" t="str">
            <v>IKONG</v>
          </cell>
          <cell r="I13" t="str">
            <v>NALD</v>
          </cell>
          <cell r="M13" t="str">
            <v>明檢修</v>
          </cell>
          <cell r="O13" t="str">
            <v>電動拖板車</v>
          </cell>
          <cell r="P13" t="str">
            <v>復開</v>
          </cell>
          <cell r="S13" t="str">
            <v>白底綠點</v>
          </cell>
          <cell r="V13" t="str">
            <v>Ｍ０１</v>
          </cell>
          <cell r="W13" t="str">
            <v>Ａ２２Ｂ</v>
          </cell>
          <cell r="X13" t="str">
            <v>Ａ１８Ｂ</v>
          </cell>
        </row>
        <row r="14">
          <cell r="E14" t="str">
            <v>JERBY</v>
          </cell>
          <cell r="H14" t="str">
            <v>ALI</v>
          </cell>
          <cell r="J14" t="str">
            <v>N/A</v>
          </cell>
          <cell r="M14" t="str">
            <v>清加熱器</v>
          </cell>
          <cell r="O14" t="str">
            <v>其他</v>
          </cell>
          <cell r="P14" t="str">
            <v>EIB</v>
          </cell>
          <cell r="S14" t="str">
            <v>白底綠星</v>
          </cell>
          <cell r="V14" t="str">
            <v>Ｍ０２</v>
          </cell>
          <cell r="W14" t="str">
            <v>Ｔ０３Ｌ</v>
          </cell>
          <cell r="X14" t="str">
            <v>Ａ２３</v>
          </cell>
        </row>
        <row r="15">
          <cell r="E15" t="str">
            <v>JOHNDEL</v>
          </cell>
          <cell r="I15" t="str">
            <v>LLOYD</v>
          </cell>
          <cell r="J15" t="str">
            <v>EDLAR</v>
          </cell>
          <cell r="M15" t="str">
            <v>待檢修</v>
          </cell>
          <cell r="P15" t="str">
            <v>留樣</v>
          </cell>
          <cell r="S15" t="str">
            <v>白底綠心</v>
          </cell>
          <cell r="V15" t="str">
            <v>Ｍ０７</v>
          </cell>
          <cell r="W15" t="str">
            <v>Ｔ０３Ｒ</v>
          </cell>
          <cell r="X15" t="str">
            <v>Ａ２３Ａ</v>
          </cell>
        </row>
        <row r="16">
          <cell r="E16" t="str">
            <v>JONA</v>
          </cell>
          <cell r="H16" t="str">
            <v>EMMER</v>
          </cell>
          <cell r="I16" t="str">
            <v>MARLO</v>
          </cell>
          <cell r="J16" t="str">
            <v>ROD</v>
          </cell>
          <cell r="M16" t="str">
            <v>檢修停機</v>
          </cell>
          <cell r="P16" t="str">
            <v>量測溫度</v>
          </cell>
          <cell r="S16" t="str">
            <v>白底藍點</v>
          </cell>
          <cell r="V16" t="str">
            <v>Ｍ０８</v>
          </cell>
          <cell r="W16" t="str">
            <v>Ｔ０４Ｌ</v>
          </cell>
          <cell r="X16" t="str">
            <v>Ａ２３Ｂ</v>
          </cell>
        </row>
        <row r="17">
          <cell r="E17" t="str">
            <v>JUNJUN</v>
          </cell>
          <cell r="H17" t="str">
            <v>LLOYD</v>
          </cell>
          <cell r="I17" t="str">
            <v>ALFRED</v>
          </cell>
          <cell r="J17" t="str">
            <v>JAY</v>
          </cell>
          <cell r="M17" t="str">
            <v>首落紗徑</v>
          </cell>
          <cell r="P17" t="str">
            <v>檢修空錠</v>
          </cell>
          <cell r="S17" t="str">
            <v>白底藍十字</v>
          </cell>
          <cell r="V17" t="str">
            <v>Ｓ０１</v>
          </cell>
          <cell r="W17" t="str">
            <v>Ｔ０４Ｒ</v>
          </cell>
          <cell r="X17" t="str">
            <v>Ａ２４</v>
          </cell>
        </row>
        <row r="18">
          <cell r="E18" t="str">
            <v>KIM</v>
          </cell>
          <cell r="H18" t="str">
            <v>N/A</v>
          </cell>
          <cell r="I18" t="str">
            <v>N/A</v>
          </cell>
          <cell r="J18" t="str">
            <v>ALFHON</v>
          </cell>
          <cell r="M18" t="str">
            <v>次落紗徑</v>
          </cell>
          <cell r="P18" t="str">
            <v>染色比對</v>
          </cell>
          <cell r="S18" t="str">
            <v>白底藍三角</v>
          </cell>
          <cell r="W18" t="str">
            <v>Ｊ０８</v>
          </cell>
          <cell r="X18" t="str">
            <v>Ａ２４Ａ</v>
          </cell>
        </row>
        <row r="19">
          <cell r="E19" t="str">
            <v>MHOY</v>
          </cell>
          <cell r="H19" t="str">
            <v>DONG</v>
          </cell>
          <cell r="I19" t="str">
            <v>EDLAR</v>
          </cell>
          <cell r="J19" t="str">
            <v>ALFRED</v>
          </cell>
          <cell r="M19" t="str">
            <v>清車改紡</v>
          </cell>
          <cell r="S19" t="str">
            <v>白底藍方塊</v>
          </cell>
          <cell r="W19" t="str">
            <v>Ｍ０３</v>
          </cell>
          <cell r="X19" t="str">
            <v>Ａ２４Ｂ</v>
          </cell>
        </row>
        <row r="20">
          <cell r="E20" t="str">
            <v>N/A</v>
          </cell>
          <cell r="H20" t="str">
            <v>BOY</v>
          </cell>
          <cell r="I20" t="str">
            <v>JAY</v>
          </cell>
          <cell r="J20" t="str">
            <v>TIDOY</v>
          </cell>
          <cell r="M20" t="str">
            <v>POY不足</v>
          </cell>
          <cell r="S20" t="str">
            <v>白黃條紋</v>
          </cell>
          <cell r="W20" t="str">
            <v>Ｍ０４</v>
          </cell>
          <cell r="X20" t="str">
            <v>Ｊ０９</v>
          </cell>
        </row>
        <row r="21">
          <cell r="E21" t="str">
            <v>NASH</v>
          </cell>
          <cell r="H21" t="str">
            <v>MHIN</v>
          </cell>
          <cell r="I21" t="str">
            <v>ALFHON</v>
          </cell>
          <cell r="J21" t="str">
            <v>ANTHONY</v>
          </cell>
          <cell r="M21" t="str">
            <v>清車復開</v>
          </cell>
          <cell r="S21" t="str">
            <v>白黑條紋</v>
          </cell>
          <cell r="W21" t="str">
            <v>Ａ０９</v>
          </cell>
          <cell r="X21" t="str">
            <v>Ｔ０１</v>
          </cell>
        </row>
        <row r="22">
          <cell r="E22" t="str">
            <v>OSCAR</v>
          </cell>
          <cell r="H22" t="str">
            <v>CARLO</v>
          </cell>
          <cell r="I22" t="str">
            <v>ROLDAN</v>
          </cell>
          <cell r="J22" t="str">
            <v>CARLO</v>
          </cell>
          <cell r="M22" t="str">
            <v>清車停機</v>
          </cell>
          <cell r="S22" t="str">
            <v>白黑直條</v>
          </cell>
          <cell r="W22" t="str">
            <v>Ａ１０</v>
          </cell>
          <cell r="X22" t="str">
            <v>Ｔ０１Ｌ</v>
          </cell>
        </row>
        <row r="23">
          <cell r="H23" t="str">
            <v>ALVIN</v>
          </cell>
          <cell r="I23" t="str">
            <v>CARLO</v>
          </cell>
          <cell r="M23" t="str">
            <v>染色異常</v>
          </cell>
          <cell r="S23" t="str">
            <v>白綠條紋</v>
          </cell>
          <cell r="W23" t="str">
            <v>Ａ１５</v>
          </cell>
          <cell r="X23" t="str">
            <v>Ｔ０１Ｒ</v>
          </cell>
        </row>
        <row r="24">
          <cell r="E24" t="str">
            <v>AARON</v>
          </cell>
          <cell r="H24" t="str">
            <v>NALD</v>
          </cell>
          <cell r="I24" t="str">
            <v>KC</v>
          </cell>
          <cell r="M24" t="str">
            <v>溫度異常</v>
          </cell>
          <cell r="S24" t="str">
            <v>白綠直條</v>
          </cell>
          <cell r="W24" t="str">
            <v>Ａ１６</v>
          </cell>
          <cell r="X24" t="str">
            <v>Ｔ０２</v>
          </cell>
        </row>
        <row r="25">
          <cell r="E25" t="str">
            <v>WILSON</v>
          </cell>
          <cell r="H25" t="str">
            <v>RONALD</v>
          </cell>
          <cell r="I25" t="str">
            <v>ANTHONY</v>
          </cell>
          <cell r="M25" t="str">
            <v>無絲尾</v>
          </cell>
          <cell r="S25" t="str">
            <v>白藍條紋</v>
          </cell>
          <cell r="W25" t="str">
            <v>Ａ２１</v>
          </cell>
          <cell r="X25" t="str">
            <v>Ｔ０２L</v>
          </cell>
        </row>
        <row r="26">
          <cell r="E26" t="str">
            <v>MACMAC</v>
          </cell>
          <cell r="H26" t="str">
            <v>APRIL</v>
          </cell>
          <cell r="M26" t="str">
            <v>跳車</v>
          </cell>
          <cell r="S26" t="str">
            <v>白紫條紋</v>
          </cell>
          <cell r="W26" t="str">
            <v>Ａ２２</v>
          </cell>
          <cell r="X26" t="str">
            <v>Ｔ０２R</v>
          </cell>
        </row>
        <row r="27">
          <cell r="E27" t="str">
            <v>CEDIE</v>
          </cell>
          <cell r="H27" t="str">
            <v>BAJA</v>
          </cell>
          <cell r="M27" t="str">
            <v>檢修</v>
          </cell>
          <cell r="S27" t="str">
            <v>白橘雙色</v>
          </cell>
          <cell r="W27" t="str">
            <v>Ｔ０３</v>
          </cell>
          <cell r="X27" t="str">
            <v>Ｆ０１</v>
          </cell>
        </row>
        <row r="28">
          <cell r="E28" t="str">
            <v>BAI</v>
          </cell>
          <cell r="H28" t="str">
            <v>KC</v>
          </cell>
          <cell r="M28" t="str">
            <v>易斷機台</v>
          </cell>
          <cell r="S28" t="str">
            <v>白底黃十字</v>
          </cell>
          <cell r="W28" t="str">
            <v>Ｔ０４</v>
          </cell>
          <cell r="X28" t="str">
            <v>Ｆ０２</v>
          </cell>
        </row>
        <row r="29">
          <cell r="E29" t="str">
            <v>CHALS</v>
          </cell>
          <cell r="H29" t="str">
            <v>EDLAR</v>
          </cell>
          <cell r="M29" t="str">
            <v>其他</v>
          </cell>
          <cell r="S29" t="str">
            <v>白底紫十字</v>
          </cell>
        </row>
        <row r="30">
          <cell r="E30" t="str">
            <v>JHO</v>
          </cell>
          <cell r="M30" t="str">
            <v>了機畢停機</v>
          </cell>
          <cell r="S30" t="str">
            <v>白底紅十字</v>
          </cell>
        </row>
        <row r="31">
          <cell r="E31" t="str">
            <v>JERON</v>
          </cell>
          <cell r="M31" t="str">
            <v>了機移紗</v>
          </cell>
          <cell r="S31" t="str">
            <v>白底紅點</v>
          </cell>
        </row>
        <row r="32">
          <cell r="M32" t="str">
            <v>復開</v>
          </cell>
          <cell r="S32" t="str">
            <v>白底紅星</v>
          </cell>
        </row>
        <row r="33">
          <cell r="E33" t="str">
            <v>JB</v>
          </cell>
          <cell r="M33" t="str">
            <v>移紗</v>
          </cell>
          <cell r="S33" t="str">
            <v>白底橘方塊</v>
          </cell>
        </row>
        <row r="34">
          <cell r="E34" t="str">
            <v>GERALD</v>
          </cell>
          <cell r="M34" t="str">
            <v>挑紗</v>
          </cell>
          <cell r="S34" t="str">
            <v>白底橘十字</v>
          </cell>
        </row>
        <row r="35">
          <cell r="E35" t="str">
            <v>VON</v>
          </cell>
          <cell r="M35" t="str">
            <v>SAMPLE</v>
          </cell>
          <cell r="S35" t="str">
            <v>白底紅三角</v>
          </cell>
        </row>
        <row r="36">
          <cell r="E36" t="str">
            <v>ERWIN</v>
          </cell>
          <cell r="M36" t="str">
            <v>染色比對</v>
          </cell>
          <cell r="S36" t="str">
            <v>白底紅心</v>
          </cell>
        </row>
        <row r="37">
          <cell r="E37" t="str">
            <v>MELVIN</v>
          </cell>
          <cell r="S37" t="str">
            <v>白紅條紋</v>
          </cell>
        </row>
        <row r="38">
          <cell r="E38" t="str">
            <v>BRYAN</v>
          </cell>
          <cell r="S38" t="str">
            <v>白紅星星</v>
          </cell>
        </row>
        <row r="39">
          <cell r="E39" t="str">
            <v>ARREN</v>
          </cell>
          <cell r="S39" t="str">
            <v>白黑星星</v>
          </cell>
        </row>
        <row r="40">
          <cell r="E40" t="str">
            <v>RICKY</v>
          </cell>
          <cell r="S40" t="str">
            <v>紫色</v>
          </cell>
        </row>
        <row r="41">
          <cell r="S41" t="str">
            <v>粉紅</v>
          </cell>
        </row>
        <row r="42">
          <cell r="S42" t="str">
            <v>灰色</v>
          </cell>
        </row>
        <row r="43">
          <cell r="S43" t="str">
            <v>橘色</v>
          </cell>
        </row>
        <row r="44">
          <cell r="S44" t="str">
            <v>黃色</v>
          </cell>
        </row>
        <row r="45">
          <cell r="S45" t="str">
            <v>綠色</v>
          </cell>
        </row>
        <row r="46">
          <cell r="S46" t="str">
            <v>藍色</v>
          </cell>
        </row>
        <row r="47">
          <cell r="S47" t="str">
            <v>棕色</v>
          </cell>
        </row>
        <row r="48">
          <cell r="S48" t="str">
            <v>黑色</v>
          </cell>
        </row>
        <row r="49">
          <cell r="S49" t="str">
            <v>洋綠色</v>
          </cell>
        </row>
        <row r="50">
          <cell r="S50" t="str">
            <v>黃綠色</v>
          </cell>
        </row>
        <row r="51">
          <cell r="S51" t="str">
            <v>藍底白十字</v>
          </cell>
        </row>
        <row r="52">
          <cell r="S52" t="str">
            <v>藍底黑點</v>
          </cell>
        </row>
        <row r="53">
          <cell r="S53" t="str">
            <v>藍底白方塊</v>
          </cell>
        </row>
        <row r="54">
          <cell r="S54" t="str">
            <v>紅底白點</v>
          </cell>
        </row>
        <row r="55">
          <cell r="S55" t="str">
            <v>紅底黃星</v>
          </cell>
        </row>
        <row r="56">
          <cell r="S56" t="str">
            <v>紅底藍點</v>
          </cell>
        </row>
        <row r="57">
          <cell r="S57" t="str">
            <v>紅黑條紋</v>
          </cell>
        </row>
        <row r="58">
          <cell r="S58" t="str">
            <v>紅黃雙色</v>
          </cell>
        </row>
        <row r="59">
          <cell r="S59" t="str">
            <v>橘底黑三角</v>
          </cell>
        </row>
        <row r="60">
          <cell r="S60" t="str">
            <v>橘綠條紋</v>
          </cell>
        </row>
        <row r="61">
          <cell r="S61" t="str">
            <v>黃底白點</v>
          </cell>
        </row>
        <row r="62">
          <cell r="S62" t="str">
            <v>黃底黑點</v>
          </cell>
        </row>
        <row r="63">
          <cell r="S63" t="str">
            <v>黃底紅點</v>
          </cell>
        </row>
        <row r="64">
          <cell r="S64" t="str">
            <v>黃底綠星</v>
          </cell>
        </row>
        <row r="65">
          <cell r="S65" t="str">
            <v>黃底紅三角</v>
          </cell>
        </row>
        <row r="66">
          <cell r="S66" t="str">
            <v>黃黑條紋</v>
          </cell>
        </row>
        <row r="67">
          <cell r="S67" t="str">
            <v>黃白條紋</v>
          </cell>
        </row>
        <row r="68">
          <cell r="S68" t="str">
            <v>黃紅雙色</v>
          </cell>
        </row>
        <row r="69">
          <cell r="S69" t="str">
            <v>黃綠條紋</v>
          </cell>
        </row>
        <row r="70">
          <cell r="S70" t="str">
            <v>紫底白點</v>
          </cell>
        </row>
        <row r="71">
          <cell r="S71" t="str">
            <v>紫白條紋</v>
          </cell>
        </row>
        <row r="72">
          <cell r="S72" t="str">
            <v>紫黃條紋</v>
          </cell>
        </row>
        <row r="73">
          <cell r="S73" t="str">
            <v>紫黑條紋</v>
          </cell>
        </row>
        <row r="74">
          <cell r="S74" t="str">
            <v>綠底藍三角</v>
          </cell>
        </row>
        <row r="75">
          <cell r="S75" t="str">
            <v>綠底白點</v>
          </cell>
        </row>
        <row r="76">
          <cell r="S76" t="str">
            <v>黃膠管</v>
          </cell>
        </row>
        <row r="77">
          <cell r="S77" t="str">
            <v>棕膠管</v>
          </cell>
        </row>
        <row r="78">
          <cell r="S78" t="str">
            <v>橘膠管</v>
          </cell>
        </row>
        <row r="79">
          <cell r="S79" t="str">
            <v>藍膠管</v>
          </cell>
        </row>
        <row r="80">
          <cell r="S80" t="str">
            <v>藍白直條</v>
          </cell>
        </row>
        <row r="81">
          <cell r="S81" t="str">
            <v>藍黑直條</v>
          </cell>
        </row>
        <row r="82">
          <cell r="S82" t="str">
            <v>黃黑直條</v>
          </cell>
        </row>
        <row r="83">
          <cell r="S83" t="str">
            <v>紅黑直條</v>
          </cell>
        </row>
        <row r="84">
          <cell r="S84" t="str">
            <v>紅白直條</v>
          </cell>
        </row>
        <row r="85">
          <cell r="S85" t="str">
            <v>白黑曲線</v>
          </cell>
        </row>
        <row r="86">
          <cell r="S86" t="str">
            <v>紅黑曲線</v>
          </cell>
        </row>
        <row r="87">
          <cell r="S87" t="str">
            <v>黃綠藍雙色</v>
          </cell>
        </row>
        <row r="88">
          <cell r="S88" t="str">
            <v>黃綠紫雙色</v>
          </cell>
        </row>
        <row r="89">
          <cell r="S89" t="str">
            <v>黃綠桔雙色</v>
          </cell>
        </row>
        <row r="90">
          <cell r="S90" t="str">
            <v>黃綠棕雙色</v>
          </cell>
        </row>
        <row r="91">
          <cell r="S91" t="str">
            <v>紫綠雙色</v>
          </cell>
        </row>
        <row r="92">
          <cell r="S92" t="str">
            <v>藍桔雙色</v>
          </cell>
        </row>
        <row r="93">
          <cell r="S93" t="str">
            <v>棕紅雙色</v>
          </cell>
        </row>
        <row r="94">
          <cell r="S94" t="str">
            <v>桔黃雙色</v>
          </cell>
        </row>
        <row r="95">
          <cell r="S95" t="str">
            <v>黃棕雙色</v>
          </cell>
        </row>
        <row r="96">
          <cell r="S96" t="str">
            <v>紫棕雙色</v>
          </cell>
        </row>
        <row r="97">
          <cell r="S97" t="str">
            <v>綠藍雙色</v>
          </cell>
        </row>
      </sheetData>
      <sheetData sheetId="23"/>
      <sheetData sheetId="24"/>
      <sheetData sheetId="25"/>
      <sheetData sheetId="26"/>
      <sheetData sheetId="27"/>
      <sheetData sheetId="28"/>
      <sheetData sheetId="29"/>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１生產資訊"/>
      <sheetName val="２斷絲.IAD.效率"/>
      <sheetName val="３結批追蹤"/>
      <sheetName val="４倒筒機"/>
      <sheetName val="４.１倒筒機(樣品製作)"/>
      <sheetName val="５工安5S稽核"/>
      <sheetName val="６監視器抽查"/>
      <sheetName val="７包裝員"/>
      <sheetName val="８交接表"/>
      <sheetName val="９製程交代列印"/>
      <sheetName val="１０包裝狀況(印)"/>
      <sheetName val="升降速作業"/>
      <sheetName val="機台故障"/>
      <sheetName val="缺勤"/>
      <sheetName val="直送"/>
      <sheetName val="外勞異常記錄"/>
      <sheetName val="分析_斷絲"/>
      <sheetName val="分析_倒筒機"/>
      <sheetName val="分析_倒筒機(樣品製作)"/>
      <sheetName val="分析_原絲"/>
      <sheetName val="分析_效率"/>
      <sheetName val="條件"/>
      <sheetName val="高低壓"/>
      <sheetName val="清單"/>
      <sheetName val="２斷絲.IAD.效率(NEW) (備用)"/>
      <sheetName val="１生產資訊 (備用)"/>
      <sheetName val="２斷絲.IAD.效率(舊)"/>
      <sheetName val="斷絲.IAD.效率 (備用-舊公式)"/>
      <sheetName val="斷絲.IAD.效率 (備用-新公式)"/>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row r="1">
          <cell r="V1" t="str">
            <v>羅文亨</v>
          </cell>
          <cell r="W1" t="str">
            <v>劉政賢</v>
          </cell>
          <cell r="X1" t="str">
            <v>吳宥庭</v>
          </cell>
        </row>
        <row r="2">
          <cell r="A2" t="str">
            <v>早班</v>
          </cell>
          <cell r="C2" t="str">
            <v>周明宗</v>
          </cell>
          <cell r="D2" t="str">
            <v>JOY</v>
          </cell>
          <cell r="H2" t="str">
            <v>陳嘉宏</v>
          </cell>
          <cell r="I2" t="str">
            <v>陳瑞貞</v>
          </cell>
          <cell r="J2" t="str">
            <v>鍾茂莉</v>
          </cell>
          <cell r="N2" t="str">
            <v>首落</v>
          </cell>
          <cell r="O2" t="str">
            <v>自動化</v>
          </cell>
          <cell r="P2" t="str">
            <v>改紡</v>
          </cell>
          <cell r="Q2" t="str">
            <v>副廠長</v>
          </cell>
          <cell r="V2" t="str">
            <v>Ａ０７</v>
          </cell>
          <cell r="W2" t="str">
            <v>Ａ０９Ａ</v>
          </cell>
          <cell r="X2" t="str">
            <v>Ａ１１</v>
          </cell>
          <cell r="AB2" t="str">
            <v>管理</v>
          </cell>
          <cell r="AM2" t="str">
            <v>吳明華</v>
          </cell>
          <cell r="AN2" t="str">
            <v>改班表</v>
          </cell>
          <cell r="AQ2" t="str">
            <v>MACKY</v>
          </cell>
          <cell r="AS2" t="str">
            <v>跳機</v>
          </cell>
          <cell r="AT2" t="str">
            <v>未到</v>
          </cell>
        </row>
        <row r="3">
          <cell r="A3" t="str">
            <v>中班</v>
          </cell>
          <cell r="C3" t="str">
            <v>彭挺碩</v>
          </cell>
          <cell r="D3" t="str">
            <v>CHELO</v>
          </cell>
          <cell r="H3" t="str">
            <v>王派庭</v>
          </cell>
          <cell r="I3" t="str">
            <v>潘月霞</v>
          </cell>
          <cell r="J3" t="str">
            <v>張郁旋</v>
          </cell>
          <cell r="N3" t="str">
            <v>結批</v>
          </cell>
          <cell r="O3" t="str">
            <v>CAW</v>
          </cell>
          <cell r="P3" t="str">
            <v>了機</v>
          </cell>
          <cell r="Q3" t="str">
            <v>主任</v>
          </cell>
          <cell r="V3" t="str">
            <v>Ａ０８</v>
          </cell>
          <cell r="W3" t="str">
            <v>Ａ０９Ｂ</v>
          </cell>
          <cell r="X3" t="str">
            <v>Ａ１１Ａ</v>
          </cell>
          <cell r="AB3" t="str">
            <v>工安</v>
          </cell>
          <cell r="AM3" t="str">
            <v>章玉娟</v>
          </cell>
          <cell r="AN3" t="str">
            <v>請假(未送假單)</v>
          </cell>
          <cell r="AQ3" t="str">
            <v>ERDON</v>
          </cell>
          <cell r="AS3" t="str">
            <v>無法啟動</v>
          </cell>
          <cell r="AT3" t="str">
            <v>未帶ID</v>
          </cell>
        </row>
        <row r="4">
          <cell r="A4" t="str">
            <v>夜班</v>
          </cell>
          <cell r="C4" t="str">
            <v>張彥誠</v>
          </cell>
          <cell r="D4" t="str">
            <v>JM</v>
          </cell>
          <cell r="H4" t="str">
            <v>羅守寬</v>
          </cell>
          <cell r="I4" t="str">
            <v>何梅君</v>
          </cell>
          <cell r="J4" t="str">
            <v>潘月霞</v>
          </cell>
          <cell r="N4" t="str">
            <v>改包</v>
          </cell>
          <cell r="O4" t="str">
            <v>堆高機</v>
          </cell>
          <cell r="P4" t="str">
            <v>了空</v>
          </cell>
          <cell r="Q4" t="str">
            <v>賴增倫</v>
          </cell>
          <cell r="V4" t="str">
            <v>Ａ１３</v>
          </cell>
          <cell r="W4" t="str">
            <v>Ａ１０Ａ</v>
          </cell>
          <cell r="X4" t="str">
            <v>Ａ１１Ｂ</v>
          </cell>
          <cell r="AB4" t="str">
            <v>5S</v>
          </cell>
          <cell r="AM4" t="str">
            <v>邱清櫻</v>
          </cell>
          <cell r="AN4" t="str">
            <v>請假(已送假單)</v>
          </cell>
          <cell r="AQ4" t="str">
            <v>JAYSON</v>
          </cell>
          <cell r="AT4" t="str">
            <v>未加班</v>
          </cell>
        </row>
        <row r="5">
          <cell r="C5" t="str">
            <v>魏光俊</v>
          </cell>
          <cell r="D5" t="str">
            <v>JOMAR</v>
          </cell>
          <cell r="H5" t="str">
            <v>鍾政霖</v>
          </cell>
          <cell r="I5" t="str">
            <v>鍾茂莉</v>
          </cell>
          <cell r="J5" t="str">
            <v>何梅君</v>
          </cell>
          <cell r="N5" t="str">
            <v>重編</v>
          </cell>
          <cell r="O5" t="str">
            <v>DTY5</v>
          </cell>
          <cell r="P5" t="str">
            <v>Final停</v>
          </cell>
          <cell r="Q5" t="str">
            <v>林明輝</v>
          </cell>
          <cell r="V5" t="str">
            <v>Ａ１４</v>
          </cell>
          <cell r="W5" t="str">
            <v>Ａ１０Ｂ</v>
          </cell>
          <cell r="X5" t="str">
            <v>Ａ１２</v>
          </cell>
          <cell r="AB5" t="str">
            <v>環境</v>
          </cell>
          <cell r="AM5" t="str">
            <v>黃秀美</v>
          </cell>
          <cell r="AN5" t="str">
            <v>獎懲表</v>
          </cell>
          <cell r="AQ5" t="str">
            <v>MHOY</v>
          </cell>
          <cell r="AT5" t="str">
            <v>遲到</v>
          </cell>
        </row>
        <row r="6">
          <cell r="C6" t="str">
            <v>洪春福</v>
          </cell>
          <cell r="H6" t="str">
            <v>彭榮豊</v>
          </cell>
          <cell r="I6" t="str">
            <v>張郁旋</v>
          </cell>
          <cell r="J6" t="str">
            <v>陳瑞貞</v>
          </cell>
          <cell r="N6" t="str">
            <v>重繳</v>
          </cell>
          <cell r="O6" t="str">
            <v>自動倉</v>
          </cell>
          <cell r="P6" t="str">
            <v>Sample</v>
          </cell>
          <cell r="Q6" t="str">
            <v>李永順</v>
          </cell>
          <cell r="V6" t="str">
            <v>Ａ１９</v>
          </cell>
          <cell r="W6" t="str">
            <v>Ａ１５Ａ</v>
          </cell>
          <cell r="X6" t="str">
            <v>Ａ１２Ａ</v>
          </cell>
          <cell r="AB6" t="str">
            <v>考勤</v>
          </cell>
          <cell r="AM6" t="str">
            <v>趙聖潔</v>
          </cell>
          <cell r="AN6" t="str">
            <v>獎懲表+警告函</v>
          </cell>
          <cell r="AQ6" t="str">
            <v>VINO</v>
          </cell>
          <cell r="AT6" t="str">
            <v>放回</v>
          </cell>
        </row>
        <row r="7">
          <cell r="J7" t="str">
            <v>章玉娟</v>
          </cell>
          <cell r="N7" t="str">
            <v>其他</v>
          </cell>
          <cell r="O7" t="str">
            <v>電腦室</v>
          </cell>
          <cell r="P7" t="str">
            <v>AK</v>
          </cell>
          <cell r="Q7" t="str">
            <v>陳金松</v>
          </cell>
          <cell r="V7" t="str">
            <v>Ａ２０</v>
          </cell>
          <cell r="W7" t="str">
            <v>Ａ１５Ｂ</v>
          </cell>
          <cell r="X7" t="str">
            <v>Ａ１２Ｂ</v>
          </cell>
          <cell r="AB7" t="str">
            <v>直送</v>
          </cell>
          <cell r="AN7" t="str">
            <v>加班單_遲到/早退</v>
          </cell>
          <cell r="AQ7" t="str">
            <v>ERICKSON</v>
          </cell>
          <cell r="AT7" t="str">
            <v>特休</v>
          </cell>
        </row>
        <row r="8">
          <cell r="J8" t="str">
            <v>劉六妹</v>
          </cell>
          <cell r="O8" t="str">
            <v>棧板機</v>
          </cell>
          <cell r="P8" t="str">
            <v>挑紗</v>
          </cell>
          <cell r="Q8" t="str">
            <v>玉萍</v>
          </cell>
          <cell r="V8" t="str">
            <v>Ａ１３</v>
          </cell>
          <cell r="W8" t="str">
            <v>Ａ１６Ａ</v>
          </cell>
          <cell r="X8" t="str">
            <v>Ａ１７</v>
          </cell>
          <cell r="AB8" t="str">
            <v>製程</v>
          </cell>
          <cell r="AQ8" t="str">
            <v>PEREZ</v>
          </cell>
          <cell r="AT8" t="str">
            <v>代休</v>
          </cell>
        </row>
        <row r="9">
          <cell r="I9" t="str">
            <v>TIDOY</v>
          </cell>
          <cell r="O9" t="str">
            <v>噴霧系統</v>
          </cell>
          <cell r="P9" t="str">
            <v>結批</v>
          </cell>
          <cell r="V9" t="str">
            <v>Ａ１４</v>
          </cell>
          <cell r="W9" t="str">
            <v>Ａ１６Ｂ</v>
          </cell>
          <cell r="X9" t="str">
            <v>Ａ１７Ａ</v>
          </cell>
          <cell r="AB9" t="str">
            <v>其他</v>
          </cell>
          <cell r="AQ9" t="str">
            <v>JHO</v>
          </cell>
          <cell r="AT9" t="str">
            <v>事假</v>
          </cell>
        </row>
        <row r="10">
          <cell r="H10" t="str">
            <v>BONG</v>
          </cell>
          <cell r="I10" t="str">
            <v>APRIL</v>
          </cell>
          <cell r="J10" t="str">
            <v>LLOYD</v>
          </cell>
          <cell r="O10" t="str">
            <v>套袋機</v>
          </cell>
          <cell r="P10" t="str">
            <v>TEST</v>
          </cell>
          <cell r="V10" t="str">
            <v>Ｊ０７</v>
          </cell>
          <cell r="W10" t="str">
            <v>Ａ２１Ａ</v>
          </cell>
          <cell r="X10" t="str">
            <v>Ａ１７Ｂ</v>
          </cell>
          <cell r="AT10" t="str">
            <v>病假</v>
          </cell>
        </row>
        <row r="11">
          <cell r="H11" t="str">
            <v>JAYJAY</v>
          </cell>
          <cell r="I11" t="str">
            <v>BOY</v>
          </cell>
          <cell r="J11" t="str">
            <v>ROLDAN</v>
          </cell>
          <cell r="O11" t="str">
            <v>編織機</v>
          </cell>
          <cell r="P11" t="str">
            <v>檢修</v>
          </cell>
          <cell r="V11" t="str">
            <v>Ｔ０５</v>
          </cell>
          <cell r="W11" t="str">
            <v>Ａ２１Ｂ</v>
          </cell>
          <cell r="X11" t="str">
            <v>Ａ１８</v>
          </cell>
          <cell r="AT11" t="str">
            <v>曠職</v>
          </cell>
        </row>
        <row r="12">
          <cell r="H12" t="str">
            <v>FRANCIS</v>
          </cell>
          <cell r="I12" t="str">
            <v>IKONG</v>
          </cell>
          <cell r="J12" t="str">
            <v>APRIL</v>
          </cell>
          <cell r="O12" t="str">
            <v>製箱機</v>
          </cell>
          <cell r="P12" t="str">
            <v>無絲尾</v>
          </cell>
          <cell r="V12" t="str">
            <v>Ｔ０６</v>
          </cell>
          <cell r="W12" t="str">
            <v>Ａ２２Ａ</v>
          </cell>
          <cell r="X12" t="str">
            <v>Ａ１８Ａ</v>
          </cell>
          <cell r="AT12" t="str">
            <v>其他</v>
          </cell>
        </row>
        <row r="13">
          <cell r="H13" t="str">
            <v>IKONG</v>
          </cell>
          <cell r="I13" t="str">
            <v>NALD</v>
          </cell>
          <cell r="O13" t="str">
            <v>電動拖板車</v>
          </cell>
          <cell r="P13" t="str">
            <v>復開</v>
          </cell>
          <cell r="V13" t="str">
            <v>Ｍ０１</v>
          </cell>
          <cell r="W13" t="str">
            <v>Ａ２２Ｂ</v>
          </cell>
          <cell r="X13" t="str">
            <v>Ａ１８Ｂ</v>
          </cell>
        </row>
        <row r="14">
          <cell r="H14" t="str">
            <v>ALI</v>
          </cell>
          <cell r="J14" t="str">
            <v>N/A</v>
          </cell>
          <cell r="O14" t="str">
            <v>其他</v>
          </cell>
          <cell r="P14" t="str">
            <v>EIB</v>
          </cell>
          <cell r="V14" t="str">
            <v>Ｍ０２</v>
          </cell>
          <cell r="W14" t="str">
            <v>Ｔ０３Ｌ</v>
          </cell>
          <cell r="X14" t="str">
            <v>Ａ２３</v>
          </cell>
        </row>
        <row r="15">
          <cell r="I15" t="str">
            <v>LLOYD</v>
          </cell>
          <cell r="J15" t="str">
            <v>EDLAR</v>
          </cell>
          <cell r="P15" t="str">
            <v>留樣</v>
          </cell>
          <cell r="V15" t="str">
            <v>Ｍ０７</v>
          </cell>
          <cell r="W15" t="str">
            <v>Ｔ０３Ｒ</v>
          </cell>
          <cell r="X15" t="str">
            <v>Ａ２３Ａ</v>
          </cell>
        </row>
        <row r="16">
          <cell r="H16" t="str">
            <v>EMMER</v>
          </cell>
          <cell r="I16" t="str">
            <v>MARLO</v>
          </cell>
          <cell r="J16" t="str">
            <v>ROD</v>
          </cell>
          <cell r="P16" t="str">
            <v>量測溫度</v>
          </cell>
          <cell r="V16" t="str">
            <v>Ｍ０８</v>
          </cell>
          <cell r="W16" t="str">
            <v>Ｔ０４Ｌ</v>
          </cell>
          <cell r="X16" t="str">
            <v>Ａ２３Ｂ</v>
          </cell>
        </row>
        <row r="17">
          <cell r="H17" t="str">
            <v>LLOYD</v>
          </cell>
          <cell r="I17" t="str">
            <v>ALFRED</v>
          </cell>
          <cell r="J17" t="str">
            <v>JAY</v>
          </cell>
          <cell r="P17" t="str">
            <v>檢修空錠</v>
          </cell>
          <cell r="V17" t="str">
            <v>Ｓ０１</v>
          </cell>
          <cell r="W17" t="str">
            <v>Ｔ０４Ｒ</v>
          </cell>
          <cell r="X17" t="str">
            <v>Ａ２４</v>
          </cell>
        </row>
        <row r="18">
          <cell r="H18" t="str">
            <v>N/A</v>
          </cell>
          <cell r="I18" t="str">
            <v>N/A</v>
          </cell>
          <cell r="J18" t="str">
            <v>ALFHON</v>
          </cell>
          <cell r="P18" t="str">
            <v>染色比對</v>
          </cell>
          <cell r="W18" t="str">
            <v>Ｊ０８</v>
          </cell>
          <cell r="X18" t="str">
            <v>Ａ２４Ａ</v>
          </cell>
        </row>
        <row r="19">
          <cell r="H19" t="str">
            <v>DONG</v>
          </cell>
          <cell r="I19" t="str">
            <v>EDLAR</v>
          </cell>
          <cell r="J19" t="str">
            <v>ALFRED</v>
          </cell>
          <cell r="W19" t="str">
            <v>Ｍ０３</v>
          </cell>
          <cell r="X19" t="str">
            <v>Ａ２４Ｂ</v>
          </cell>
        </row>
        <row r="20">
          <cell r="H20" t="str">
            <v>BOY</v>
          </cell>
          <cell r="I20" t="str">
            <v>JAY</v>
          </cell>
          <cell r="J20" t="str">
            <v>TIDOY</v>
          </cell>
          <cell r="W20" t="str">
            <v>Ｍ０４</v>
          </cell>
          <cell r="X20" t="str">
            <v>Ｊ０９</v>
          </cell>
        </row>
        <row r="21">
          <cell r="H21" t="str">
            <v>MHIN</v>
          </cell>
          <cell r="I21" t="str">
            <v>ALFHON</v>
          </cell>
          <cell r="J21" t="str">
            <v>ANTHONY</v>
          </cell>
          <cell r="W21" t="str">
            <v>Ａ０９</v>
          </cell>
          <cell r="X21" t="str">
            <v>Ｔ０１</v>
          </cell>
        </row>
        <row r="22">
          <cell r="H22" t="str">
            <v>CARLO</v>
          </cell>
          <cell r="I22" t="str">
            <v>ROLDAN</v>
          </cell>
          <cell r="J22" t="str">
            <v>CARLO</v>
          </cell>
          <cell r="W22" t="str">
            <v>Ａ１０</v>
          </cell>
          <cell r="X22" t="str">
            <v>Ｔ０１Ｌ</v>
          </cell>
        </row>
        <row r="23">
          <cell r="H23" t="str">
            <v>ALVIN</v>
          </cell>
          <cell r="I23" t="str">
            <v>CARLO</v>
          </cell>
          <cell r="W23" t="str">
            <v>Ａ１５</v>
          </cell>
          <cell r="X23" t="str">
            <v>Ｔ０１Ｒ</v>
          </cell>
        </row>
        <row r="24">
          <cell r="H24" t="str">
            <v>NALD</v>
          </cell>
          <cell r="I24" t="str">
            <v>KC</v>
          </cell>
          <cell r="W24" t="str">
            <v>Ａ１６</v>
          </cell>
          <cell r="X24" t="str">
            <v>Ｔ０２</v>
          </cell>
        </row>
        <row r="25">
          <cell r="H25" t="str">
            <v>RONALD</v>
          </cell>
          <cell r="I25" t="str">
            <v>ANTHONY</v>
          </cell>
          <cell r="W25" t="str">
            <v>Ａ２１</v>
          </cell>
          <cell r="X25" t="str">
            <v>Ｔ０２L</v>
          </cell>
        </row>
        <row r="26">
          <cell r="H26" t="str">
            <v>APRIL</v>
          </cell>
          <cell r="W26" t="str">
            <v>Ａ２２</v>
          </cell>
          <cell r="X26" t="str">
            <v>Ｔ０２R</v>
          </cell>
        </row>
        <row r="27">
          <cell r="H27" t="str">
            <v>BAJA</v>
          </cell>
          <cell r="W27" t="str">
            <v>Ｔ０３</v>
          </cell>
          <cell r="X27" t="str">
            <v>Ｆ０１</v>
          </cell>
        </row>
        <row r="28">
          <cell r="H28" t="str">
            <v>KC</v>
          </cell>
          <cell r="W28" t="str">
            <v>Ｔ０４</v>
          </cell>
          <cell r="X28" t="str">
            <v>Ｆ０２</v>
          </cell>
        </row>
        <row r="29">
          <cell r="H29" t="str">
            <v>EDLAR</v>
          </cell>
        </row>
      </sheetData>
      <sheetData sheetId="24"/>
      <sheetData sheetId="25"/>
      <sheetData sheetId="26"/>
      <sheetData sheetId="27"/>
      <sheetData sheetId="28"/>
    </sheetDataSet>
  </externalBook>
</externalLink>
</file>

<file path=xl/externalLinks/externalLink5.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外勞異常記錄"/>
      <sheetName val="直送"/>
      <sheetName val="生產資訊"/>
      <sheetName val="生產資訊→交代事項"/>
      <sheetName val="包裝員"/>
      <sheetName val="結批追蹤"/>
      <sheetName val="斷絲.IAD.效率"/>
      <sheetName val="斷絲分析"/>
      <sheetName val="倒筒機 (NEW)"/>
      <sheetName val="倒筒機分析(NEW)"/>
      <sheetName val="NEW"/>
      <sheetName val="交接表"/>
      <sheetName val="機台故障"/>
      <sheetName val="包裝狀況(印)"/>
      <sheetName val="製程交代列印"/>
      <sheetName val="條件"/>
      <sheetName val="重大異常"/>
      <sheetName val="工安5S稽核"/>
      <sheetName val="SOP作業稽核"/>
      <sheetName val="OJT實施狀況"/>
      <sheetName val="高低壓"/>
      <sheetName val="清單"/>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ow r="2">
          <cell r="M2" t="str">
            <v>Final</v>
          </cell>
        </row>
        <row r="3">
          <cell r="M3" t="str">
            <v>Test</v>
          </cell>
        </row>
        <row r="4">
          <cell r="M4" t="str">
            <v>改紡</v>
          </cell>
        </row>
        <row r="5">
          <cell r="M5" t="str">
            <v>改紡停機</v>
          </cell>
        </row>
        <row r="6">
          <cell r="M6" t="str">
            <v>停機</v>
          </cell>
        </row>
        <row r="7">
          <cell r="M7" t="str">
            <v>了機</v>
          </cell>
        </row>
        <row r="8">
          <cell r="M8" t="str">
            <v>清車</v>
          </cell>
        </row>
        <row r="9">
          <cell r="M9" t="str">
            <v>絲開發</v>
          </cell>
        </row>
        <row r="10">
          <cell r="M10" t="str">
            <v>明改紡</v>
          </cell>
        </row>
        <row r="11">
          <cell r="M11" t="str">
            <v>明清車</v>
          </cell>
        </row>
        <row r="12">
          <cell r="M12" t="str">
            <v>明復開</v>
          </cell>
        </row>
        <row r="13">
          <cell r="M13" t="str">
            <v>明檢修</v>
          </cell>
        </row>
        <row r="14">
          <cell r="M14" t="str">
            <v>清加熱器</v>
          </cell>
        </row>
        <row r="15">
          <cell r="M15" t="str">
            <v>待檢修</v>
          </cell>
        </row>
        <row r="16">
          <cell r="M16" t="str">
            <v>檢修停機</v>
          </cell>
        </row>
        <row r="17">
          <cell r="M17" t="str">
            <v>首落紗徑</v>
          </cell>
        </row>
        <row r="18">
          <cell r="M18" t="str">
            <v>次落紗徑</v>
          </cell>
        </row>
        <row r="19">
          <cell r="M19" t="str">
            <v>清車改紡</v>
          </cell>
        </row>
        <row r="20">
          <cell r="M20" t="str">
            <v>POY不足</v>
          </cell>
        </row>
        <row r="21">
          <cell r="M21" t="str">
            <v>清車復開</v>
          </cell>
        </row>
        <row r="22">
          <cell r="M22" t="str">
            <v>清車停機</v>
          </cell>
        </row>
        <row r="23">
          <cell r="M23" t="str">
            <v>染色異常</v>
          </cell>
        </row>
        <row r="24">
          <cell r="M24" t="str">
            <v>溫度異常</v>
          </cell>
        </row>
        <row r="25">
          <cell r="M25" t="str">
            <v>無絲尾</v>
          </cell>
        </row>
        <row r="26">
          <cell r="M26" t="str">
            <v>跳車</v>
          </cell>
        </row>
        <row r="27">
          <cell r="M27" t="str">
            <v>檢修</v>
          </cell>
        </row>
        <row r="28">
          <cell r="M28" t="str">
            <v>易斷機台</v>
          </cell>
        </row>
        <row r="29">
          <cell r="M29" t="str">
            <v>其他</v>
          </cell>
        </row>
        <row r="30">
          <cell r="M30" t="str">
            <v>了機畢停機</v>
          </cell>
        </row>
        <row r="31">
          <cell r="M31" t="str">
            <v>了機移紗</v>
          </cell>
        </row>
        <row r="32">
          <cell r="M32" t="str">
            <v>復開</v>
          </cell>
        </row>
        <row r="33">
          <cell r="M33" t="str">
            <v>移紗</v>
          </cell>
        </row>
        <row r="34">
          <cell r="M34" t="str">
            <v>挑紗</v>
          </cell>
        </row>
        <row r="35">
          <cell r="M35" t="str">
            <v>SAMPLE</v>
          </cell>
        </row>
        <row r="36">
          <cell r="M36" t="str">
            <v>染色比對</v>
          </cell>
        </row>
      </sheetData>
    </sheetDataSet>
  </externalBook>
</externalLink>
</file>

<file path=xl/externalLinks/externalLink6.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生產資訊"/>
      <sheetName val="直送"/>
      <sheetName val="斷絲.IAD.效率"/>
      <sheetName val="包裝員"/>
      <sheetName val="斷絲分析"/>
      <sheetName val="交接表"/>
      <sheetName val="工作分配表"/>
      <sheetName val="跳車"/>
      <sheetName val="條件"/>
      <sheetName val="絲三廠值日簿"/>
      <sheetName val="加班單"/>
      <sheetName val="清單"/>
      <sheetName val="OJT實施狀況"/>
      <sheetName val="名單"/>
      <sheetName val="使用說明"/>
    </sheetNames>
    <sheetDataSet>
      <sheetData sheetId="0"/>
      <sheetData sheetId="1"/>
      <sheetData sheetId="2"/>
      <sheetData sheetId="3"/>
      <sheetData sheetId="4"/>
      <sheetData sheetId="5"/>
      <sheetData sheetId="6"/>
      <sheetData sheetId="7"/>
      <sheetData sheetId="8"/>
      <sheetData sheetId="9"/>
      <sheetData sheetId="10"/>
      <sheetData sheetId="11">
        <row r="2">
          <cell r="E2" t="str">
            <v>呂美枝</v>
          </cell>
          <cell r="F2" t="str">
            <v>林秋麗</v>
          </cell>
          <cell r="G2" t="str">
            <v>蕭來妹</v>
          </cell>
        </row>
        <row r="3">
          <cell r="E3" t="str">
            <v>簡春美</v>
          </cell>
          <cell r="F3" t="str">
            <v>吳桂珠</v>
          </cell>
          <cell r="G3" t="str">
            <v>黃大妹</v>
          </cell>
        </row>
        <row r="4">
          <cell r="E4" t="str">
            <v>范少玉</v>
          </cell>
          <cell r="F4" t="str">
            <v>JERINE</v>
          </cell>
          <cell r="G4" t="str">
            <v>周桂蘭</v>
          </cell>
        </row>
        <row r="5">
          <cell r="E5" t="str">
            <v>蕭來妹</v>
          </cell>
          <cell r="F5" t="str">
            <v>LEO</v>
          </cell>
          <cell r="G5" t="str">
            <v>WALTER</v>
          </cell>
        </row>
        <row r="6">
          <cell r="E6" t="str">
            <v>黃大妹</v>
          </cell>
          <cell r="F6" t="str">
            <v>MACOY</v>
          </cell>
          <cell r="G6" t="str">
            <v>BRIAN</v>
          </cell>
        </row>
        <row r="7">
          <cell r="E7" t="str">
            <v>周桂蘭</v>
          </cell>
          <cell r="F7" t="str">
            <v>NALD</v>
          </cell>
          <cell r="G7" t="str">
            <v>DANIEL</v>
          </cell>
        </row>
        <row r="8">
          <cell r="E8" t="str">
            <v>DANILO</v>
          </cell>
          <cell r="F8" t="str">
            <v>DANIEL</v>
          </cell>
          <cell r="G8" t="str">
            <v>DANILO</v>
          </cell>
        </row>
        <row r="9">
          <cell r="E9" t="str">
            <v>MIKE</v>
          </cell>
          <cell r="F9" t="str">
            <v>PJ</v>
          </cell>
          <cell r="G9" t="str">
            <v>JUNJUN</v>
          </cell>
        </row>
        <row r="10">
          <cell r="E10" t="str">
            <v>BUNSO</v>
          </cell>
          <cell r="F10" t="str">
            <v>JUNJUN</v>
          </cell>
          <cell r="G10" t="str">
            <v>MIKE</v>
          </cell>
        </row>
        <row r="11">
          <cell r="E11" t="str">
            <v>DY</v>
          </cell>
          <cell r="F11" t="str">
            <v>JET</v>
          </cell>
          <cell r="G11" t="str">
            <v>NALD</v>
          </cell>
        </row>
        <row r="12">
          <cell r="E12" t="str">
            <v>JET</v>
          </cell>
          <cell r="F12" t="str">
            <v>BATAS</v>
          </cell>
          <cell r="G12" t="str">
            <v>RHON</v>
          </cell>
        </row>
        <row r="13">
          <cell r="E13" t="str">
            <v>MARVIN</v>
          </cell>
          <cell r="G13" t="str">
            <v>CARLS</v>
          </cell>
        </row>
        <row r="14">
          <cell r="E14" t="str">
            <v>EKING</v>
          </cell>
          <cell r="G14" t="str">
            <v>NOEL</v>
          </cell>
        </row>
        <row r="15">
          <cell r="E15" t="str">
            <v>JAIME</v>
          </cell>
          <cell r="G15" t="str">
            <v>T2J</v>
          </cell>
        </row>
        <row r="16">
          <cell r="E16" t="str">
            <v>MACOY</v>
          </cell>
          <cell r="G16" t="str">
            <v>JEPOY</v>
          </cell>
        </row>
        <row r="17">
          <cell r="E17" t="str">
            <v>JUNJUN</v>
          </cell>
          <cell r="G17" t="str">
            <v>REYES</v>
          </cell>
        </row>
        <row r="18">
          <cell r="E18" t="str">
            <v>ROMY</v>
          </cell>
          <cell r="G18" t="str">
            <v>JAIME</v>
          </cell>
        </row>
        <row r="19">
          <cell r="E19" t="str">
            <v>JERINE</v>
          </cell>
          <cell r="G19" t="str">
            <v>孫鳳嬌</v>
          </cell>
        </row>
        <row r="20">
          <cell r="E20" t="str">
            <v>NOEL</v>
          </cell>
          <cell r="G20" t="str">
            <v>NA</v>
          </cell>
        </row>
        <row r="21">
          <cell r="E21" t="str">
            <v>GHOE</v>
          </cell>
        </row>
        <row r="22">
          <cell r="E22" t="str">
            <v>NOLS</v>
          </cell>
        </row>
        <row r="23">
          <cell r="E23" t="str">
            <v>TOR</v>
          </cell>
        </row>
        <row r="24">
          <cell r="E24" t="str">
            <v>PJ</v>
          </cell>
        </row>
        <row r="25">
          <cell r="E25" t="str">
            <v>DANIEL</v>
          </cell>
        </row>
        <row r="26">
          <cell r="E26" t="str">
            <v>BRIAN</v>
          </cell>
        </row>
        <row r="27">
          <cell r="E27" t="str">
            <v>LEO</v>
          </cell>
        </row>
      </sheetData>
      <sheetData sheetId="12"/>
      <sheetData sheetId="13"/>
      <sheetData sheetId="14"/>
    </sheetDataSet>
  </externalBook>
</externalLink>
</file>

<file path=xl/externalLinks/externalLink7.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M80(20250122封存)"/>
      <sheetName val="AFK"/>
      <sheetName val="33J"/>
      <sheetName val="MPS"/>
      <sheetName val="TMT"/>
      <sheetName val="日報表"/>
      <sheetName val="斷絲"/>
      <sheetName val="實驗紗&amp;非當月生產"/>
      <sheetName val="C、D級"/>
      <sheetName val="(示眾台)"/>
      <sheetName val="IAD"/>
      <sheetName val="IAD (月報)"/>
      <sheetName val="效率"/>
      <sheetName val="高低壓"/>
      <sheetName val="Sheet2"/>
      <sheetName val="ABC區"/>
      <sheetName val="ISO品質目標"/>
      <sheetName val="整理"/>
      <sheetName val="月報"/>
      <sheetName val="外購"/>
      <sheetName val="產銷停機備註"/>
      <sheetName val="保留批號"/>
      <sheetName val="總表"/>
      <sheetName val="物性"/>
      <sheetName val="條件"/>
      <sheetName val="日誌斷絲"/>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pivotCacheDefinition1.xml><?xml version="1.0" encoding="utf-8"?>
<pivotCacheDefinition xmlns="http://schemas.openxmlformats.org/spreadsheetml/2006/main" xmlns:r="http://schemas.openxmlformats.org/officeDocument/2006/relationships" r:id="rId1" refreshedBy="撚二值班室" refreshedDate="46205.484414351849" createdVersion="6" refreshedVersion="6" minRefreshableVersion="3" recordCount="61">
  <cacheSource type="worksheet">
    <worksheetSource ref="A1:AF2614" sheet="２斷絲.IAD.效率"/>
  </cacheSource>
  <cacheFields count="32">
    <cacheField name="日期" numFmtId="0">
      <sharedItems containsNonDate="0" containsDate="1" containsString="0" containsBlank="1" minDate="2025-02-01T00:00:00" maxDate="2026-07-03T00:00:00" count="8">
        <d v="2026-07-01T00:00:00"/>
        <d v="2026-07-02T00:00:00"/>
        <m/>
        <d v="2026-06-01T00:00:00" u="1"/>
        <d v="2025-04-01T00:00:00" u="1"/>
        <d v="2025-07-01T00:00:00" u="1"/>
        <d v="2025-02-01T00:00:00" u="1"/>
        <d v="2025-07-02T00:00:00" u="1"/>
      </sharedItems>
    </cacheField>
    <cacheField name="機台" numFmtId="0">
      <sharedItems containsBlank="1" count="38">
        <s v="A07"/>
        <s v="A08"/>
        <s v="A09"/>
        <s v="A10"/>
        <s v="A11"/>
        <s v="A12"/>
        <s v="A13"/>
        <s v="A14"/>
        <s v="A15"/>
        <s v="A16"/>
        <s v="A17"/>
        <s v="A18"/>
        <s v="A19"/>
        <s v="A20"/>
        <s v="A21"/>
        <s v="A22"/>
        <s v="A23"/>
        <s v="A24"/>
        <s v="J07"/>
        <s v="J08"/>
        <s v="J09"/>
        <s v="T01"/>
        <s v="T02"/>
        <s v="T03"/>
        <s v="T04"/>
        <s v="T05"/>
        <s v="T06"/>
        <s v="S01"/>
        <s v="S02"/>
        <m/>
        <s v="M02" u="1"/>
        <s v="M03" u="1"/>
        <s v="M04" u="1"/>
        <s v="M05" u="1"/>
        <s v="M06" u="1"/>
        <s v="M07" u="1"/>
        <s v="M08" u="1"/>
        <s v="M01" u="1"/>
      </sharedItems>
    </cacheField>
    <cacheField name="批號" numFmtId="0">
      <sharedItems containsBlank="1" count="41">
        <s v="停機"/>
        <s v="2F43R2"/>
        <s v="2F08T2"/>
        <s v="2FA092"/>
        <s v="2F7E31"/>
        <s v="2F6IX1"/>
        <s v="2F6IV2"/>
        <s v="2F6IW2"/>
        <s v="2F6IU2"/>
        <s v="2F6IT2"/>
        <s v="2F43T2"/>
        <s v="2F7E13"/>
        <s v="2F6IY2"/>
        <s v="2F6IS2"/>
        <s v="絲開發"/>
        <m/>
        <s v="2F6EJ3" u="1"/>
        <s v="2F1WJ2" u="1"/>
        <s v="2F40P2" u="1"/>
        <s v="2F6EC2" u="1"/>
        <s v="2F1WP2" u="1"/>
        <s v="2F9TY2" u="1"/>
        <s v="2F6EH2" u="1"/>
        <s v="2F40N1" u="1"/>
        <s v="2F6DU2" u="1"/>
        <s v="2F6EG1" u="1"/>
        <s v="2F28H2" u="1"/>
        <s v="2F1WG2" u="1"/>
        <s v="2F40S2" u="1"/>
        <s v="2F6EF2" u="1"/>
        <s v="2F1WF1" u="1"/>
        <s v="2F1WL2" u="1"/>
        <s v="2F40R2" u="1"/>
        <s v="2F6EE2" u="1"/>
        <s v="2F7B43" u="1"/>
        <s v="2F28F2" u="1"/>
        <s v="2F40E2" u="1"/>
        <s v="2F1VL2" u="1"/>
        <s v="2F1WK2" u="1"/>
        <s v="2F40Q2" u="1"/>
        <s v="2F6ED2" u="1"/>
      </sharedItems>
    </cacheField>
    <cacheField name="字尾" numFmtId="0">
      <sharedItems containsBlank="1"/>
    </cacheField>
    <cacheField name="規格" numFmtId="0">
      <sharedItems containsBlank="1" count="23">
        <s v=""/>
        <s v="75/72/2SDr"/>
        <s v="50/72F2FC"/>
        <s v="75/72F2FC"/>
        <s v="165/48/2SR6"/>
        <s v="150/48/2HC"/>
        <s v="150/48/2SDr"/>
        <s v="75/72/2PDR"/>
        <s v="225/72/2SDr"/>
        <m/>
        <s v="75/36SDR" u="1"/>
        <s v="75/24/2SDR2" u="1"/>
        <s v="150/48SDR" u="1"/>
        <s v="150/48CDR" u="1"/>
        <s v="100/72PFR" u="1"/>
        <s v="75/144SDR" u="1"/>
        <s v="75/36HC" u="1"/>
        <s v="75/72FDR" u="1"/>
        <s v="75/72BKR07" u="1"/>
        <s v="150/48/2ODR" u="1"/>
        <s v="150/48BKR95" u="1"/>
        <s v="75/72SCCE" u="1"/>
        <s v="150/48/2SDR2" u="1"/>
      </sharedItems>
    </cacheField>
    <cacheField name="POY" numFmtId="0">
      <sharedItems containsBlank="1" count="33">
        <s v=""/>
        <s v="FP81390R×2"/>
        <s v="FP00413"/>
        <s v="FP01436"/>
        <s v="FP82659×2"/>
        <s v="FP82781×2"/>
        <s v="FP82180R×2"/>
        <s v="FP82184R×2"/>
        <s v="FP12902R×2"/>
        <s v="FP81392R"/>
        <s v="FP83025R×2"/>
        <m/>
        <s v="FP82567R" u="1"/>
        <s v="FP82126R×2" u="1"/>
        <s v="FP82136R×2" u="1"/>
        <s v="FP82130R" u="1"/>
        <s v="FP81293R×2" u="1"/>
        <s v="FP82128R×2" u="1"/>
        <s v="FP81281R" u="1"/>
        <s v="FP81319R" u="1"/>
        <s v="FP81310R×2" u="1"/>
        <s v="FP81853" u="1"/>
        <s v="FP81312R×2" u="1"/>
        <s v="FP82765R" u="1"/>
        <s v="FP81277R" u="1"/>
        <s v="FP7KR25HJ×2" u="1"/>
        <s v="FP61109" u="1"/>
        <s v="FP83020R×2" u="1"/>
        <s v="FP7TR12AK" u="1"/>
        <s v="FP82131R×2" u="1"/>
        <s v="FP81311R" u="1"/>
        <s v="FP81545R" u="1"/>
        <s v="FP82134R×2" u="1"/>
      </sharedItems>
    </cacheField>
    <cacheField name="車速" numFmtId="0">
      <sharedItems containsBlank="1" containsMixedTypes="1" containsNumber="1" containsInteger="1" minValue="500" maxValue="750" count="9">
        <s v=""/>
        <n v="600"/>
        <n v="550"/>
        <n v="700"/>
        <m/>
        <n v="500" u="1"/>
        <n v="650" u="1"/>
        <n v="750" u="1"/>
        <n v="670" u="1"/>
      </sharedItems>
    </cacheField>
    <cacheField name="管色" numFmtId="0">
      <sharedItems containsBlank="1"/>
    </cacheField>
    <cacheField name="定重" numFmtId="0">
      <sharedItems containsBlank="1" containsMixedTypes="1" containsNumber="1" minValue="2" maxValue="5.5"/>
    </cacheField>
    <cacheField name="早班斷絲" numFmtId="0">
      <sharedItems containsString="0" containsBlank="1" containsNumber="1" containsInteger="1" minValue="9" maxValue="55"/>
    </cacheField>
    <cacheField name="早班IAD" numFmtId="0">
      <sharedItems containsString="0" containsBlank="1" containsNumber="1" containsInteger="1" minValue="0" maxValue="10"/>
    </cacheField>
    <cacheField name="早班效率" numFmtId="0">
      <sharedItems containsBlank="1" containsMixedTypes="1" containsNumber="1" containsInteger="1" minValue="6233" maxValue="9630"/>
    </cacheField>
    <cacheField name="早班效率2" numFmtId="0">
      <sharedItems containsBlank="1" containsMixedTypes="1" containsNumber="1" containsInteger="1" minValue="7360" maxValue="10000"/>
    </cacheField>
    <cacheField name="中班斷絲" numFmtId="0">
      <sharedItems containsString="0" containsBlank="1" containsNumber="1" containsInteger="1" minValue="5" maxValue="31"/>
    </cacheField>
    <cacheField name="中班IAD" numFmtId="0">
      <sharedItems containsString="0" containsBlank="1" containsNumber="1" containsInteger="1" minValue="0" maxValue="4"/>
    </cacheField>
    <cacheField name="中班效率" numFmtId="0">
      <sharedItems containsBlank="1" containsMixedTypes="1" containsNumber="1" containsInteger="1" minValue="6299" maxValue="9617"/>
    </cacheField>
    <cacheField name="中班效率2" numFmtId="0">
      <sharedItems containsBlank="1" containsMixedTypes="1" containsNumber="1" containsInteger="1" minValue="7401" maxValue="10000"/>
    </cacheField>
    <cacheField name="中後斷絲" numFmtId="0">
      <sharedItems containsString="0" containsBlank="1" containsNumber="1" containsInteger="1" minValue="3" maxValue="37"/>
    </cacheField>
    <cacheField name="中後IAD" numFmtId="0">
      <sharedItems containsString="0" containsBlank="1" containsNumber="1" containsInteger="1" minValue="0" maxValue="5"/>
    </cacheField>
    <cacheField name="中後效率" numFmtId="0">
      <sharedItems containsBlank="1" containsMixedTypes="1" containsNumber="1" containsInteger="1" minValue="6193" maxValue="10000"/>
    </cacheField>
    <cacheField name="中後效率2" numFmtId="0">
      <sharedItems containsBlank="1" containsMixedTypes="1" containsNumber="1" containsInteger="1" minValue="7378" maxValue="10000"/>
    </cacheField>
    <cacheField name="夜班斷絲" numFmtId="0">
      <sharedItems containsString="0" containsBlank="1" containsNumber="1" containsInteger="1" minValue="6" maxValue="52"/>
    </cacheField>
    <cacheField name="夜班IAD" numFmtId="0">
      <sharedItems containsString="0" containsBlank="1" containsNumber="1" containsInteger="1" minValue="0" maxValue="5"/>
    </cacheField>
    <cacheField name="夜班效率" numFmtId="0">
      <sharedItems containsBlank="1" containsMixedTypes="1" containsNumber="1" containsInteger="1" minValue="5967" maxValue="10000"/>
    </cacheField>
    <cacheField name="夜班效率2" numFmtId="0">
      <sharedItems containsBlank="1" containsMixedTypes="1" containsNumber="1" containsInteger="1" minValue="7230" maxValue="10000"/>
    </cacheField>
    <cacheField name="落數" numFmtId="187">
      <sharedItems containsBlank="1" containsMixedTypes="1" containsNumber="1" minValue="2.1492537313432836" maxValue="6.6055045871559646"/>
    </cacheField>
    <cacheField name="斷絲(班)" numFmtId="187">
      <sharedItems containsBlank="1" containsMixedTypes="1" containsNumber="1" minValue="0" maxValue="48.666666666666664"/>
    </cacheField>
    <cacheField name="IAD" numFmtId="193">
      <sharedItems containsBlank="1" containsMixedTypes="1" containsNumber="1" minValue="0.98001802884615385" maxValue="1"/>
    </cacheField>
    <cacheField name="效率平均" numFmtId="187">
      <sharedItems containsBlank="1" containsMixedTypes="1" containsNumber="1" minValue="67.576250000000002" maxValue="100"/>
    </cacheField>
    <cacheField name="斷絲(H)" numFmtId="187">
      <sharedItems containsBlank="1" containsMixedTypes="1" containsNumber="1" minValue="0" maxValue="6.083333333333333"/>
    </cacheField>
    <cacheField name="斷絲扣IAD" numFmtId="187">
      <sharedItems containsBlank="1" containsMixedTypes="1" containsNumber="1" minValue="1.125" maxValue="5.875"/>
    </cacheField>
    <cacheField name="機型"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r:id="rId1" refreshedBy="撚二值班室" refreshedDate="46205.484468518516" createdVersion="3" refreshedVersion="6" minRefreshableVersion="3" recordCount="1334">
  <cacheSource type="worksheet">
    <worksheetSource ref="A2:Y2999" sheet="４倒筒機"/>
  </cacheSource>
  <cacheFields count="25">
    <cacheField name="日期" numFmtId="0">
      <sharedItems containsNonDate="0" containsDate="1" containsString="0" containsBlank="1" minDate="2020-09-01T00:00:00" maxDate="2026-08-01T00:00:00" count="217">
        <d v="2026-07-01T00:00:00"/>
        <d v="2026-07-02T00:00:00"/>
        <d v="2026-07-03T00:00:00"/>
        <d v="2026-07-04T00:00:00"/>
        <d v="2026-07-05T00:00:00"/>
        <d v="2026-07-06T00:00:00"/>
        <d v="2026-07-07T00:00:00"/>
        <d v="2026-07-08T00:00:00"/>
        <d v="2026-07-09T00:00:00"/>
        <d v="2026-07-10T00:00:00"/>
        <d v="2026-07-11T00:00:00"/>
        <d v="2026-07-12T00:00:00"/>
        <d v="2026-07-13T00:00:00"/>
        <d v="2026-07-14T00:00:00"/>
        <d v="2026-07-15T00:00:00"/>
        <d v="2026-07-16T00:00:00"/>
        <d v="2026-07-17T00:00:00"/>
        <d v="2026-07-18T00:00:00"/>
        <d v="2026-07-19T00:00:00"/>
        <d v="2026-07-20T00:00:00"/>
        <d v="2026-07-21T00:00:00"/>
        <d v="2026-07-22T00:00:00"/>
        <d v="2026-07-23T00:00:00"/>
        <d v="2026-07-24T00:00:00"/>
        <d v="2026-07-25T00:00:00"/>
        <d v="2026-07-26T00:00:00"/>
        <d v="2026-07-27T00:00:00"/>
        <d v="2026-07-28T00:00:00"/>
        <d v="2026-07-29T00:00:00"/>
        <d v="2026-07-30T00:00:00"/>
        <d v="2026-07-31T00:00:00"/>
        <m/>
        <d v="2020-10-28T00:00:00" u="1"/>
        <d v="2025-07-26T00:00:00" u="1"/>
        <d v="2026-02-03T00:00:00" u="1"/>
        <d v="2020-10-24T00:00:00" u="1"/>
        <d v="2025-07-22T00:00:00" u="1"/>
        <d v="2020-10-20T00:00:00" u="1"/>
        <d v="2021-03-31T00:00:00" u="1"/>
        <d v="2025-07-18T00:00:00" u="1"/>
        <d v="2020-10-16T00:00:00" u="1"/>
        <d v="2021-03-27T00:00:00" u="1"/>
        <d v="2025-07-14T00:00:00" u="1"/>
        <d v="2020-10-12T00:00:00" u="1"/>
        <d v="2021-03-23T00:00:00" u="1"/>
        <d v="2020-09-27T00:00:00" u="1"/>
        <d v="2025-07-10T00:00:00" u="1"/>
        <d v="2020-10-08T00:00:00" u="1"/>
        <d v="2021-03-19T00:00:00" u="1"/>
        <d v="2023-12-29T00:00:00" u="1"/>
        <d v="2020-09-23T00:00:00" u="1"/>
        <d v="2025-07-06T00:00:00" u="1"/>
        <d v="2020-10-04T00:00:00" u="1"/>
        <d v="2021-03-15T00:00:00" u="1"/>
        <d v="2023-12-25T00:00:00" u="1"/>
        <d v="2020-09-19T00:00:00" u="1"/>
        <d v="2025-07-02T00:00:00" u="1"/>
        <d v="2021-03-11T00:00:00" u="1"/>
        <d v="2023-12-21T00:00:00" u="1"/>
        <d v="2020-09-15T00:00:00" u="1"/>
        <d v="2021-03-07T00:00:00" u="1"/>
        <d v="2023-12-17T00:00:00" u="1"/>
        <d v="2026-02-26T00:00:00" u="1"/>
        <d v="2020-09-11T00:00:00" u="1"/>
        <d v="2021-03-03T00:00:00" u="1"/>
        <d v="2023-12-13T00:00:00" u="1"/>
        <d v="2026-02-22T00:00:00" u="1"/>
        <d v="2020-09-07T00:00:00" u="1"/>
        <d v="2026-03-03T00:00:00" u="1"/>
        <d v="2023-12-09T00:00:00" u="1"/>
        <d v="2026-02-18T00:00:00" u="1"/>
        <d v="2020-09-03T00:00:00" u="1"/>
        <d v="2023-12-05T00:00:00" u="1"/>
        <d v="2026-02-14T00:00:00" u="1"/>
        <d v="2023-12-01T00:00:00" u="1"/>
        <d v="2026-02-10T00:00:00" u="1"/>
        <d v="2020-10-31T00:00:00" u="1"/>
        <d v="2025-07-29T00:00:00" u="1"/>
        <d v="2026-02-06T00:00:00" u="1"/>
        <d v="2020-10-27T00:00:00" u="1"/>
        <d v="2025-07-25T00:00:00" u="1"/>
        <d v="2026-02-02T00:00:00" u="1"/>
        <d v="2020-10-23T00:00:00" u="1"/>
        <d v="2025-07-21T00:00:00" u="1"/>
        <d v="2020-10-19T00:00:00" u="1"/>
        <d v="2021-03-30T00:00:00" u="1"/>
        <d v="2025-07-17T00:00:00" u="1"/>
        <d v="2020-10-15T00:00:00" u="1"/>
        <d v="2021-03-26T00:00:00" u="1"/>
        <d v="2020-09-30T00:00:00" u="1"/>
        <d v="2025-07-13T00:00:00" u="1"/>
        <d v="2020-10-11T00:00:00" u="1"/>
        <d v="2021-03-22T00:00:00" u="1"/>
        <d v="2020-09-26T00:00:00" u="1"/>
        <d v="2025-07-09T00:00:00" u="1"/>
        <d v="2020-10-07T00:00:00" u="1"/>
        <d v="2021-03-18T00:00:00" u="1"/>
        <d v="2023-12-28T00:00:00" u="1"/>
        <d v="2020-09-22T00:00:00" u="1"/>
        <d v="2025-07-05T00:00:00" u="1"/>
        <d v="2020-10-03T00:00:00" u="1"/>
        <d v="2021-03-14T00:00:00" u="1"/>
        <d v="2023-12-24T00:00:00" u="1"/>
        <d v="2020-09-18T00:00:00" u="1"/>
        <d v="2025-07-01T00:00:00" u="1"/>
        <d v="2021-03-10T00:00:00" u="1"/>
        <d v="2023-12-20T00:00:00" u="1"/>
        <d v="2020-09-14T00:00:00" u="1"/>
        <d v="2021-03-06T00:00:00" u="1"/>
        <d v="2023-12-16T00:00:00" u="1"/>
        <d v="2026-02-25T00:00:00" u="1"/>
        <d v="2020-09-10T00:00:00" u="1"/>
        <d v="2021-03-02T00:00:00" u="1"/>
        <d v="2023-12-12T00:00:00" u="1"/>
        <d v="2026-02-21T00:00:00" u="1"/>
        <d v="2020-09-06T00:00:00" u="1"/>
        <d v="2026-03-02T00:00:00" u="1"/>
        <d v="2023-12-08T00:00:00" u="1"/>
        <d v="2026-02-17T00:00:00" u="1"/>
        <d v="2020-09-02T00:00:00" u="1"/>
        <d v="2023-12-04T00:00:00" u="1"/>
        <d v="2026-02-13T00:00:00" u="1"/>
        <d v="2026-02-09T00:00:00" u="1"/>
        <d v="2020-10-30T00:00:00" u="1"/>
        <d v="2025-07-28T00:00:00" u="1"/>
        <d v="2026-02-05T00:00:00" u="1"/>
        <d v="2020-10-26T00:00:00" u="1"/>
        <d v="2025-07-24T00:00:00" u="1"/>
        <d v="2026-02-01T00:00:00" u="1"/>
        <d v="2020-10-22T00:00:00" u="1"/>
        <d v="2025-07-20T00:00:00" u="1"/>
        <d v="2020-10-18T00:00:00" u="1"/>
        <d v="2021-03-29T00:00:00" u="1"/>
        <d v="2025-07-16T00:00:00" u="1"/>
        <d v="2020-10-14T00:00:00" u="1"/>
        <d v="2021-03-25T00:00:00" u="1"/>
        <d v="2020-09-29T00:00:00" u="1"/>
        <d v="2025-07-12T00:00:00" u="1"/>
        <d v="2020-10-10T00:00:00" u="1"/>
        <d v="2021-03-21T00:00:00" u="1"/>
        <d v="2023-12-31T00:00:00" u="1"/>
        <d v="2020-09-25T00:00:00" u="1"/>
        <d v="2025-07-08T00:00:00" u="1"/>
        <d v="2020-10-06T00:00:00" u="1"/>
        <d v="2021-03-17T00:00:00" u="1"/>
        <d v="2023-12-27T00:00:00" u="1"/>
        <d v="2020-09-21T00:00:00" u="1"/>
        <d v="2025-07-04T00:00:00" u="1"/>
        <d v="2020-10-02T00:00:00" u="1"/>
        <d v="2021-03-13T00:00:00" u="1"/>
        <d v="2023-12-23T00:00:00" u="1"/>
        <d v="2020-09-17T00:00:00" u="1"/>
        <d v="2021-03-09T00:00:00" u="1"/>
        <d v="2023-12-19T00:00:00" u="1"/>
        <d v="2026-02-28T00:00:00" u="1"/>
        <d v="2020-09-13T00:00:00" u="1"/>
        <d v="2021-03-05T00:00:00" u="1"/>
        <d v="2023-12-15T00:00:00" u="1"/>
        <d v="2026-02-24T00:00:00" u="1"/>
        <d v="2020-09-09T00:00:00" u="1"/>
        <d v="2021-03-01T00:00:00" u="1"/>
        <d v="2023-12-11T00:00:00" u="1"/>
        <d v="2026-02-20T00:00:00" u="1"/>
        <d v="2020-09-05T00:00:00" u="1"/>
        <d v="2026-03-01T00:00:00" u="1"/>
        <d v="2023-12-07T00:00:00" u="1"/>
        <d v="2026-02-16T00:00:00" u="1"/>
        <d v="2020-09-01T00:00:00" u="1"/>
        <d v="2023-12-03T00:00:00" u="1"/>
        <d v="2026-02-12T00:00:00" u="1"/>
        <d v="2025-07-31T00:00:00" u="1"/>
        <d v="2026-02-08T00:00:00" u="1"/>
        <d v="2020-10-29T00:00:00" u="1"/>
        <d v="2025-07-27T00:00:00" u="1"/>
        <d v="2026-02-04T00:00:00" u="1"/>
        <d v="2020-10-25T00:00:00" u="1"/>
        <d v="2025-07-23T00:00:00" u="1"/>
        <d v="2020-10-21T00:00:00" u="1"/>
        <d v="2025-07-19T00:00:00" u="1"/>
        <d v="2020-10-17T00:00:00" u="1"/>
        <d v="2021-03-28T00:00:00" u="1"/>
        <d v="2025-07-15T00:00:00" u="1"/>
        <d v="2020-10-13T00:00:00" u="1"/>
        <d v="2021-03-24T00:00:00" u="1"/>
        <d v="2020-09-28T00:00:00" u="1"/>
        <d v="2025-07-11T00:00:00" u="1"/>
        <d v="2020-10-09T00:00:00" u="1"/>
        <d v="2021-03-20T00:00:00" u="1"/>
        <d v="2023-12-30T00:00:00" u="1"/>
        <d v="2020-09-24T00:00:00" u="1"/>
        <d v="2025-07-07T00:00:00" u="1"/>
        <d v="2020-10-05T00:00:00" u="1"/>
        <d v="2021-03-16T00:00:00" u="1"/>
        <d v="2023-12-26T00:00:00" u="1"/>
        <d v="2020-09-20T00:00:00" u="1"/>
        <d v="2025-07-03T00:00:00" u="1"/>
        <d v="2020-10-01T00:00:00" u="1"/>
        <d v="2021-03-12T00:00:00" u="1"/>
        <d v="2023-12-22T00:00:00" u="1"/>
        <d v="2020-09-16T00:00:00" u="1"/>
        <d v="2021-03-08T00:00:00" u="1"/>
        <d v="2023-12-18T00:00:00" u="1"/>
        <d v="2026-02-27T00:00:00" u="1"/>
        <d v="2020-09-12T00:00:00" u="1"/>
        <d v="2021-03-04T00:00:00" u="1"/>
        <d v="2023-12-14T00:00:00" u="1"/>
        <d v="2026-02-23T00:00:00" u="1"/>
        <d v="2020-09-08T00:00:00" u="1"/>
        <d v="2023-12-10T00:00:00" u="1"/>
        <d v="2026-02-19T00:00:00" u="1"/>
        <d v="2020-09-04T00:00:00" u="1"/>
        <d v="2023-12-06T00:00:00" u="1"/>
        <d v="2026-02-15T00:00:00" u="1"/>
        <d v="2023-12-02T00:00:00" u="1"/>
        <d v="2026-02-11T00:00:00" u="1"/>
        <d v="2025-07-30T00:00:00" u="1"/>
        <d v="2026-02-07T00:00:00" u="1"/>
      </sharedItems>
    </cacheField>
    <cacheField name="機台" numFmtId="49">
      <sharedItems containsBlank="1"/>
    </cacheField>
    <cacheField name="原機台" numFmtId="49">
      <sharedItems containsBlank="1"/>
    </cacheField>
    <cacheField name="批號" numFmtId="49">
      <sharedItems containsBlank="1" count="18">
        <s v="2F3XC2"/>
        <s v="2F28C2"/>
        <m/>
        <s v="2F18Q2" u="1"/>
        <s v="2F1TY2" u="1"/>
        <s v="2F19C2" u="1"/>
        <s v="2F1B02" u="1"/>
        <s v="2F9T12" u="1"/>
        <s v="2F03D2" u="1"/>
        <s v="2F1093" u="1"/>
        <s v="2FL117" u="1"/>
        <s v="2F03C2" u="1"/>
        <s v="2F0172" u="1"/>
        <s v="2F1B33" u="1"/>
        <s v="2F02P2" u="1"/>
        <s v="2F21D2" u="1"/>
        <s v="2F1VL2" u="1"/>
        <s v="2F10W2" u="1"/>
      </sharedItems>
    </cacheField>
    <cacheField name="字尾" numFmtId="49">
      <sharedItems containsBlank="1" count="4">
        <m/>
        <s v="T"/>
        <s v="R" u="1"/>
        <s v="S" u="1"/>
      </sharedItems>
    </cacheField>
    <cacheField name="規格" numFmtId="0">
      <sharedItems containsBlank="1" containsMixedTypes="1" containsNumber="1" containsInteger="1" minValue="0" maxValue="0"/>
    </cacheField>
    <cacheField name="管色" numFmtId="0">
      <sharedItems containsBlank="1"/>
    </cacheField>
    <cacheField name="定重" numFmtId="0">
      <sharedItems containsString="0" containsBlank="1" containsNumber="1" minValue="1" maxValue="5" count="6">
        <n v="5"/>
        <n v="4"/>
        <m/>
        <n v="2" u="1"/>
        <n v="1" u="1"/>
        <n v="4.5" u="1"/>
      </sharedItems>
    </cacheField>
    <cacheField name="丹尼" numFmtId="0">
      <sharedItems containsString="0" containsBlank="1" containsNumber="1" containsInteger="1" minValue="0" maxValue="100"/>
    </cacheField>
    <cacheField name="米長" numFmtId="0">
      <sharedItems containsString="0" containsBlank="1" containsNumber="1" containsInteger="1" minValue="300000" maxValue="358000"/>
    </cacheField>
    <cacheField name="車速" numFmtId="0">
      <sharedItems containsString="0" containsBlank="1" containsNumber="1" containsInteger="1" minValue="1200" maxValue="1200"/>
    </cacheField>
    <cacheField name="生產錠數" numFmtId="0">
      <sharedItems containsString="0" containsBlank="1" containsNumber="1" containsInteger="1" minValue="36" maxValue="84"/>
    </cacheField>
    <cacheField name="早班落紗顆數" numFmtId="0">
      <sharedItems containsString="0" containsBlank="1" containsNumber="1" containsInteger="1" minValue="48" maxValue="92"/>
    </cacheField>
    <cacheField name="早班生產時數" numFmtId="0">
      <sharedItems containsString="0" containsBlank="1" containsNumber="1" containsInteger="1" minValue="0" maxValue="24"/>
    </cacheField>
    <cacheField name="夜班落紗顆數" numFmtId="0">
      <sharedItems containsString="0" containsBlank="1" containsNumber="1" containsInteger="1" minValue="72" maxValue="80"/>
    </cacheField>
    <cacheField name="夜班生產時數" numFmtId="0">
      <sharedItems containsString="0" containsBlank="1" containsNumber="1" containsInteger="1" minValue="0" maxValue="24"/>
    </cacheField>
    <cacheField name="早班值車員" numFmtId="0">
      <sharedItems containsBlank="1"/>
    </cacheField>
    <cacheField name="夜班值車員" numFmtId="0">
      <sharedItems containsBlank="1"/>
    </cacheField>
    <cacheField name="平均車速" numFmtId="0">
      <sharedItems containsString="0" containsBlank="1" containsNumber="1" containsInteger="1" minValue="0" maxValue="1020"/>
    </cacheField>
    <cacheField name="單位產量" numFmtId="0">
      <sharedItems containsString="0" containsBlank="1" containsNumber="1" minValue="0" maxValue="4.8959999999999999"/>
    </cacheField>
    <cacheField name="理論產量" numFmtId="0">
      <sharedItems containsString="0" containsBlank="1" containsNumber="1" minValue="0" maxValue="442.75704134078205"/>
    </cacheField>
    <cacheField name="實際產量" numFmtId="0">
      <sharedItems containsString="0" containsBlank="1" containsNumber="1" containsInteger="1" minValue="0" maxValue="292"/>
    </cacheField>
    <cacheField name="效率" numFmtId="0">
      <sharedItems containsBlank="1" containsMixedTypes="1" containsNumber="1" minValue="0" maxValue="0.80097398436498779"/>
    </cacheField>
    <cacheField name="預估人力(早)" numFmtId="0">
      <sharedItems containsBlank="1" containsMixedTypes="1" containsNumber="1" minValue="0" maxValue="0.88551408268156417"/>
    </cacheField>
    <cacheField name="預估人力(夜)" numFmtId="0">
      <sharedItems containsBlank="1" containsMixedTypes="1" containsNumber="1" minValue="0" maxValue="0.88551408268156417"/>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r:id="rId1" refreshedBy="撚二值班室" refreshedDate="46205.484569444445" createdVersion="6" refreshedVersion="6" minRefreshableVersion="3" recordCount="1334">
  <cacheSource type="worksheet">
    <worksheetSource ref="A2:Y2999" sheet="４.１倒筒機(樣品製作)"/>
  </cacheSource>
  <cacheFields count="25">
    <cacheField name="日期" numFmtId="0">
      <sharedItems containsNonDate="0" containsDate="1" containsString="0" containsBlank="1" minDate="2024-02-01T00:00:00" maxDate="2026-08-01T00:00:00" count="125">
        <d v="2026-07-01T00:00:00"/>
        <d v="2026-07-02T00:00:00"/>
        <d v="2026-07-03T00:00:00"/>
        <d v="2026-07-04T00:00:00"/>
        <d v="2026-07-05T00:00:00"/>
        <d v="2026-07-06T00:00:00"/>
        <d v="2026-07-07T00:00:00"/>
        <d v="2026-07-08T00:00:00"/>
        <d v="2026-07-09T00:00:00"/>
        <d v="2026-07-10T00:00:00"/>
        <d v="2026-07-11T00:00:00"/>
        <d v="2026-07-12T00:00:00"/>
        <d v="2026-07-13T00:00:00"/>
        <d v="2026-07-14T00:00:00"/>
        <d v="2026-07-15T00:00:00"/>
        <d v="2026-07-16T00:00:00"/>
        <d v="2026-07-17T00:00:00"/>
        <d v="2026-07-18T00:00:00"/>
        <d v="2026-07-19T00:00:00"/>
        <d v="2026-07-20T00:00:00"/>
        <d v="2026-07-21T00:00:00"/>
        <d v="2026-07-22T00:00:00"/>
        <d v="2026-07-23T00:00:00"/>
        <d v="2026-07-24T00:00:00"/>
        <d v="2026-07-25T00:00:00"/>
        <d v="2026-07-26T00:00:00"/>
        <d v="2026-07-27T00:00:00"/>
        <d v="2026-07-28T00:00:00"/>
        <d v="2026-07-29T00:00:00"/>
        <d v="2026-07-30T00:00:00"/>
        <d v="2026-07-31T00:00:00"/>
        <m/>
        <d v="2024-02-03T00:00:00" u="1"/>
        <d v="2025-07-26T00:00:00" u="1"/>
        <d v="2026-02-03T00:00:00" u="1"/>
        <d v="2025-07-22T00:00:00" u="1"/>
        <d v="2025-07-18T00:00:00" u="1"/>
        <d v="2025-07-14T00:00:00" u="1"/>
        <d v="2025-07-10T00:00:00" u="1"/>
        <d v="2025-07-06T00:00:00" u="1"/>
        <d v="2025-07-02T00:00:00" u="1"/>
        <d v="2024-02-26T00:00:00" u="1"/>
        <d v="2026-02-26T00:00:00" u="1"/>
        <d v="2024-02-22T00:00:00" u="1"/>
        <d v="2026-02-22T00:00:00" u="1"/>
        <d v="2026-03-03T00:00:00" u="1"/>
        <d v="2024-02-18T00:00:00" u="1"/>
        <d v="2026-02-18T00:00:00" u="1"/>
        <d v="2024-02-14T00:00:00" u="1"/>
        <d v="2026-02-14T00:00:00" u="1"/>
        <d v="2024-02-10T00:00:00" u="1"/>
        <d v="2026-02-10T00:00:00" u="1"/>
        <d v="2024-02-06T00:00:00" u="1"/>
        <d v="2025-07-29T00:00:00" u="1"/>
        <d v="2026-02-06T00:00:00" u="1"/>
        <d v="2024-02-02T00:00:00" u="1"/>
        <d v="2025-07-25T00:00:00" u="1"/>
        <d v="2026-02-02T00:00:00" u="1"/>
        <d v="2025-07-21T00:00:00" u="1"/>
        <d v="2025-07-17T00:00:00" u="1"/>
        <d v="2025-07-13T00:00:00" u="1"/>
        <d v="2025-07-09T00:00:00" u="1"/>
        <d v="2025-07-05T00:00:00" u="1"/>
        <d v="2025-07-01T00:00:00" u="1"/>
        <d v="2024-02-29T00:00:00" u="1"/>
        <d v="2024-02-25T00:00:00" u="1"/>
        <d v="2026-02-25T00:00:00" u="1"/>
        <d v="2024-02-21T00:00:00" u="1"/>
        <d v="2026-02-21T00:00:00" u="1"/>
        <d v="2024-03-02T00:00:00" u="1"/>
        <d v="2026-03-02T00:00:00" u="1"/>
        <d v="2024-02-17T00:00:00" u="1"/>
        <d v="2026-02-17T00:00:00" u="1"/>
        <d v="2024-02-13T00:00:00" u="1"/>
        <d v="2026-02-13T00:00:00" u="1"/>
        <d v="2024-02-09T00:00:00" u="1"/>
        <d v="2026-02-09T00:00:00" u="1"/>
        <d v="2024-02-05T00:00:00" u="1"/>
        <d v="2025-07-28T00:00:00" u="1"/>
        <d v="2026-02-05T00:00:00" u="1"/>
        <d v="2024-02-01T00:00:00" u="1"/>
        <d v="2025-07-24T00:00:00" u="1"/>
        <d v="2026-02-01T00:00:00" u="1"/>
        <d v="2025-07-20T00:00:00" u="1"/>
        <d v="2025-07-16T00:00:00" u="1"/>
        <d v="2025-07-12T00:00:00" u="1"/>
        <d v="2025-07-08T00:00:00" u="1"/>
        <d v="2025-07-04T00:00:00" u="1"/>
        <d v="2024-02-28T00:00:00" u="1"/>
        <d v="2026-02-28T00:00:00" u="1"/>
        <d v="2024-02-24T00:00:00" u="1"/>
        <d v="2026-02-24T00:00:00" u="1"/>
        <d v="2024-02-20T00:00:00" u="1"/>
        <d v="2026-02-20T00:00:00" u="1"/>
        <d v="2024-03-01T00:00:00" u="1"/>
        <d v="2026-03-01T00:00:00" u="1"/>
        <d v="2024-02-16T00:00:00" u="1"/>
        <d v="2026-02-16T00:00:00" u="1"/>
        <d v="2024-02-12T00:00:00" u="1"/>
        <d v="2026-02-12T00:00:00" u="1"/>
        <d v="2024-02-08T00:00:00" u="1"/>
        <d v="2025-07-31T00:00:00" u="1"/>
        <d v="2026-02-08T00:00:00" u="1"/>
        <d v="2024-02-04T00:00:00" u="1"/>
        <d v="2025-07-27T00:00:00" u="1"/>
        <d v="2026-02-04T00:00:00" u="1"/>
        <d v="2025-07-23T00:00:00" u="1"/>
        <d v="2025-07-19T00:00:00" u="1"/>
        <d v="2025-07-15T00:00:00" u="1"/>
        <d v="2025-07-11T00:00:00" u="1"/>
        <d v="2025-07-07T00:00:00" u="1"/>
        <d v="2025-07-03T00:00:00" u="1"/>
        <d v="2024-02-27T00:00:00" u="1"/>
        <d v="2026-02-27T00:00:00" u="1"/>
        <d v="2024-02-23T00:00:00" u="1"/>
        <d v="2026-02-23T00:00:00" u="1"/>
        <d v="2024-02-19T00:00:00" u="1"/>
        <d v="2026-02-19T00:00:00" u="1"/>
        <d v="2024-02-15T00:00:00" u="1"/>
        <d v="2026-02-15T00:00:00" u="1"/>
        <d v="2024-02-11T00:00:00" u="1"/>
        <d v="2026-02-11T00:00:00" u="1"/>
        <d v="2024-02-07T00:00:00" u="1"/>
        <d v="2025-07-30T00:00:00" u="1"/>
        <d v="2026-02-07T00:00:00" u="1"/>
      </sharedItems>
    </cacheField>
    <cacheField name="機台" numFmtId="49">
      <sharedItems containsBlank="1"/>
    </cacheField>
    <cacheField name="原機台" numFmtId="49">
      <sharedItems containsNonDate="0" containsString="0" containsBlank="1"/>
    </cacheField>
    <cacheField name="批號" numFmtId="49">
      <sharedItems containsNonDate="0" containsString="0" containsBlank="1" count="1">
        <m/>
      </sharedItems>
    </cacheField>
    <cacheField name="字尾" numFmtId="49">
      <sharedItems containsNonDate="0" containsString="0" containsBlank="1" count="1">
        <m/>
      </sharedItems>
    </cacheField>
    <cacheField name="規格" numFmtId="0">
      <sharedItems containsBlank="1" containsMixedTypes="1" containsNumber="1" containsInteger="1" minValue="0" maxValue="0"/>
    </cacheField>
    <cacheField name="管色" numFmtId="0">
      <sharedItems containsBlank="1"/>
    </cacheField>
    <cacheField name="定重" numFmtId="0">
      <sharedItems containsNonDate="0" containsString="0" containsBlank="1" count="1">
        <m/>
      </sharedItems>
    </cacheField>
    <cacheField name="丹尼" numFmtId="0">
      <sharedItems containsString="0" containsBlank="1" containsNumber="1" containsInteger="1" minValue="0" maxValue="0"/>
    </cacheField>
    <cacheField name="米長" numFmtId="0">
      <sharedItems containsNonDate="0" containsString="0" containsBlank="1"/>
    </cacheField>
    <cacheField name="車速" numFmtId="0">
      <sharedItems containsNonDate="0" containsString="0" containsBlank="1"/>
    </cacheField>
    <cacheField name="生產錠數" numFmtId="0">
      <sharedItems containsNonDate="0" containsString="0" containsBlank="1"/>
    </cacheField>
    <cacheField name="早班落紗顆數" numFmtId="0">
      <sharedItems containsNonDate="0" containsString="0" containsBlank="1"/>
    </cacheField>
    <cacheField name="早班生產時數" numFmtId="0">
      <sharedItems containsString="0" containsBlank="1" containsNumber="1" containsInteger="1" minValue="0" maxValue="0"/>
    </cacheField>
    <cacheField name="夜班落紗顆數" numFmtId="0">
      <sharedItems containsNonDate="0" containsString="0" containsBlank="1"/>
    </cacheField>
    <cacheField name="夜班生產時數" numFmtId="0">
      <sharedItems containsString="0" containsBlank="1" containsNumber="1" containsInteger="1" minValue="0" maxValue="0"/>
    </cacheField>
    <cacheField name="早班值車員" numFmtId="0">
      <sharedItems containsNonDate="0" containsString="0" containsBlank="1"/>
    </cacheField>
    <cacheField name="夜班值車員" numFmtId="0">
      <sharedItems containsNonDate="0" containsString="0" containsBlank="1"/>
    </cacheField>
    <cacheField name="平均車速" numFmtId="0">
      <sharedItems containsString="0" containsBlank="1" containsNumber="1" containsInteger="1" minValue="0" maxValue="0"/>
    </cacheField>
    <cacheField name="單位產量" numFmtId="0">
      <sharedItems containsString="0" containsBlank="1" containsNumber="1" containsInteger="1" minValue="0" maxValue="0"/>
    </cacheField>
    <cacheField name="理論產量" numFmtId="0">
      <sharedItems containsString="0" containsBlank="1" containsNumber="1" containsInteger="1" minValue="0" maxValue="0"/>
    </cacheField>
    <cacheField name="實際產量" numFmtId="0">
      <sharedItems containsString="0" containsBlank="1" containsNumber="1" containsInteger="1" minValue="0" maxValue="0"/>
    </cacheField>
    <cacheField name="效率" numFmtId="0">
      <sharedItems containsBlank="1" containsMixedTypes="1" containsNumber="1" containsInteger="1" minValue="0" maxValue="0"/>
    </cacheField>
    <cacheField name="預估人力(早)" numFmtId="0">
      <sharedItems containsBlank="1" containsMixedTypes="1" containsNumber="1" containsInteger="1" minValue="0" maxValue="0"/>
    </cacheField>
    <cacheField name="預估人力(夜)"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r:id="rId1" refreshedBy="撚二值班室" refreshedDate="46205.484624884259" createdVersion="6" refreshedVersion="6" minRefreshableVersion="3" recordCount="61">
  <cacheSource type="worksheet">
    <worksheetSource ref="A1:AK2633" sheet="２斷絲.IAD.效率"/>
  </cacheSource>
  <cacheFields count="37">
    <cacheField name="日期" numFmtId="0">
      <sharedItems containsNonDate="0" containsDate="1" containsString="0" containsBlank="1" minDate="2025-02-01T00:00:00" maxDate="2026-07-03T00:00:00" count="7">
        <d v="2026-07-01T00:00:00"/>
        <d v="2026-07-02T00:00:00"/>
        <m/>
        <d v="2025-07-01T00:00:00" u="1"/>
        <d v="2025-02-01T00:00:00" u="1"/>
        <d v="2025-07-02T00:00:00" u="1"/>
        <d v="2026-02-01T00:00:00" u="1"/>
      </sharedItems>
    </cacheField>
    <cacheField name="機台" numFmtId="0">
      <sharedItems containsBlank="1" count="38">
        <s v="A07"/>
        <s v="A08"/>
        <s v="A09"/>
        <s v="A10"/>
        <s v="A11"/>
        <s v="A12"/>
        <s v="A13"/>
        <s v="A14"/>
        <s v="A15"/>
        <s v="A16"/>
        <s v="A17"/>
        <s v="A18"/>
        <s v="A19"/>
        <s v="A20"/>
        <s v="A21"/>
        <s v="A22"/>
        <s v="A23"/>
        <s v="A24"/>
        <s v="J07"/>
        <s v="J08"/>
        <s v="J09"/>
        <s v="T01"/>
        <s v="T02"/>
        <s v="T03"/>
        <s v="T04"/>
        <s v="T05"/>
        <s v="T06"/>
        <s v="S01"/>
        <s v="S02"/>
        <m/>
        <s v="M02" u="1"/>
        <s v="M03" u="1"/>
        <s v="M04" u="1"/>
        <s v="M05" u="1"/>
        <s v="M06" u="1"/>
        <s v="M07" u="1"/>
        <s v="M08" u="1"/>
        <s v="M01" u="1"/>
      </sharedItems>
    </cacheField>
    <cacheField name="批號" numFmtId="0">
      <sharedItems containsBlank="1" count="41">
        <s v="停機"/>
        <s v="2F43R2"/>
        <s v="2F08T2"/>
        <s v="2FA092"/>
        <s v="2F7E31"/>
        <s v="2F6IX1"/>
        <s v="2F6IV2"/>
        <s v="2F6IW2"/>
        <s v="2F6IU2"/>
        <s v="2F6IT2"/>
        <s v="2F43T2"/>
        <s v="2F7E13"/>
        <s v="2F6IY2"/>
        <s v="2F6IS2"/>
        <s v="絲開發"/>
        <m/>
        <s v="2F6EJ3" u="1"/>
        <s v="2F1WJ2" u="1"/>
        <s v="2F40P2" u="1"/>
        <s v="2F6EC2" u="1"/>
        <s v="2F1WP2" u="1"/>
        <s v="2F9TY2" u="1"/>
        <s v="2F6EH2" u="1"/>
        <s v="2F40N1" u="1"/>
        <s v="2F6DU2" u="1"/>
        <s v="2F6EG1" u="1"/>
        <s v="2F28H2" u="1"/>
        <s v="2F1WG2" u="1"/>
        <s v="2F40S2" u="1"/>
        <s v="2F6EF2" u="1"/>
        <s v="2F1WF1" u="1"/>
        <s v="2F1WL2" u="1"/>
        <s v="2F40R2" u="1"/>
        <s v="2F6EE2" u="1"/>
        <s v="2F7B43" u="1"/>
        <s v="2F28F2" u="1"/>
        <s v="2F40E2" u="1"/>
        <s v="2F1VL2" u="1"/>
        <s v="2F1WK2" u="1"/>
        <s v="2F40Q2" u="1"/>
        <s v="2F6ED2" u="1"/>
      </sharedItems>
    </cacheField>
    <cacheField name="字尾" numFmtId="0">
      <sharedItems containsBlank="1" count="3">
        <m/>
        <s v="G"/>
        <s v="K"/>
      </sharedItems>
    </cacheField>
    <cacheField name="規格" numFmtId="0">
      <sharedItems containsBlank="1" count="23">
        <s v=""/>
        <s v="75/72/2SDr"/>
        <s v="50/72F2FC"/>
        <s v="75/72F2FC"/>
        <s v="165/48/2SR6"/>
        <s v="150/48/2HC"/>
        <s v="150/48/2SDr"/>
        <s v="75/72/2PDR"/>
        <s v="225/72/2SDr"/>
        <m/>
        <s v="75/36SDR" u="1"/>
        <s v="75/24/2SDR2" u="1"/>
        <s v="150/48SDR" u="1"/>
        <s v="150/48CDR" u="1"/>
        <s v="100/72PFR" u="1"/>
        <s v="75/144SDR" u="1"/>
        <s v="75/36HC" u="1"/>
        <s v="75/72FDR" u="1"/>
        <s v="75/72BKR07" u="1"/>
        <s v="150/48/2ODR" u="1"/>
        <s v="150/48BKR95" u="1"/>
        <s v="75/72SCCE" u="1"/>
        <s v="150/48/2SDR2" u="1"/>
      </sharedItems>
    </cacheField>
    <cacheField name="POY" numFmtId="0">
      <sharedItems containsBlank="1" count="33">
        <s v=""/>
        <s v="FP81390R×2"/>
        <s v="FP00413"/>
        <s v="FP01436"/>
        <s v="FP82659×2"/>
        <s v="FP82781×2"/>
        <s v="FP82180R×2"/>
        <s v="FP82184R×2"/>
        <s v="FP12902R×2"/>
        <s v="FP81392R"/>
        <s v="FP83025R×2"/>
        <m/>
        <s v="FP82567R" u="1"/>
        <s v="FP82126R×2" u="1"/>
        <s v="FP82136R×2" u="1"/>
        <s v="FP82130R" u="1"/>
        <s v="FP81293R×2" u="1"/>
        <s v="FP82128R×2" u="1"/>
        <s v="FP81281R" u="1"/>
        <s v="FP81319R" u="1"/>
        <s v="FP81310R×2" u="1"/>
        <s v="FP81853" u="1"/>
        <s v="FP81312R×2" u="1"/>
        <s v="FP82765R" u="1"/>
        <s v="FP81277R" u="1"/>
        <s v="FP7KR25HJ×2" u="1"/>
        <s v="FP61109" u="1"/>
        <s v="FP83020R×2" u="1"/>
        <s v="FP7TR12AK" u="1"/>
        <s v="FP82131R×2" u="1"/>
        <s v="FP81311R" u="1"/>
        <s v="FP81545R" u="1"/>
        <s v="FP82134R×2" u="1"/>
      </sharedItems>
    </cacheField>
    <cacheField name="車速" numFmtId="0">
      <sharedItems containsBlank="1" containsMixedTypes="1" containsNumber="1" containsInteger="1" minValue="500" maxValue="750" count="9">
        <s v=""/>
        <n v="600"/>
        <n v="550"/>
        <n v="700"/>
        <m/>
        <n v="500" u="1"/>
        <n v="650" u="1"/>
        <n v="750" u="1"/>
        <n v="670" u="1"/>
      </sharedItems>
    </cacheField>
    <cacheField name="管色" numFmtId="0">
      <sharedItems containsBlank="1" count="33">
        <s v=""/>
        <s v="白底藍三角"/>
        <s v="白綠方塊"/>
        <s v="白底紅星"/>
        <s v="黃色"/>
        <s v="黃底白點"/>
        <s v="藍黑直條"/>
        <s v="黃紅雙色"/>
        <s v="白桔方塊"/>
        <s v="棕色"/>
        <s v="紅底黃星"/>
        <s v="白紅條紋"/>
        <s v="白桔雙色"/>
        <s v="藍色"/>
        <m/>
        <s v="白底黑方塊" u="1"/>
        <s v="紅白直條" u="1"/>
        <s v="紅黑條紋" u="1"/>
        <s v="紅黑直條" u="1"/>
        <s v="洋綠色" u="1"/>
        <s v="白黃條紋" u="1"/>
        <s v="綠藍雙色" u="1"/>
        <s v="白紅星星" u="1"/>
        <s v="白紅十字" u="1"/>
        <s v="藍白十字" u="1"/>
        <s v="白紫三角" u="1"/>
        <s v="白底藍方塊" u="1"/>
        <s v="白綠條紋" u="1"/>
        <s v="白底紅點" u="1"/>
        <s v="紫色" u="1"/>
        <s v="藍白直條" u="1"/>
        <s v="綠底藍三角" u="1"/>
        <s v="黃綠條紋" u="1"/>
      </sharedItems>
    </cacheField>
    <cacheField name="定重" numFmtId="0">
      <sharedItems containsBlank="1" containsMixedTypes="1" containsNumber="1" minValue="2" maxValue="5.5" count="9">
        <s v=""/>
        <n v="5"/>
        <n v="2"/>
        <n v="3"/>
        <n v="5.5"/>
        <n v="4"/>
        <m/>
        <n v="3.7" u="1"/>
        <n v="4.5" u="1"/>
      </sharedItems>
    </cacheField>
    <cacheField name="早班斷絲" numFmtId="0">
      <sharedItems containsString="0" containsBlank="1" containsNumber="1" containsInteger="1" minValue="9" maxValue="55"/>
    </cacheField>
    <cacheField name="早班IAD" numFmtId="0">
      <sharedItems containsString="0" containsBlank="1" containsNumber="1" containsInteger="1" minValue="0" maxValue="10"/>
    </cacheField>
    <cacheField name="早班效率" numFmtId="0">
      <sharedItems containsBlank="1" containsMixedTypes="1" containsNumber="1" containsInteger="1" minValue="6233" maxValue="9630"/>
    </cacheField>
    <cacheField name="早班效率2" numFmtId="0">
      <sharedItems containsBlank="1" containsMixedTypes="1" containsNumber="1" containsInteger="1" minValue="7360" maxValue="10000"/>
    </cacheField>
    <cacheField name="中班斷絲" numFmtId="0">
      <sharedItems containsString="0" containsBlank="1" containsNumber="1" containsInteger="1" minValue="5" maxValue="31"/>
    </cacheField>
    <cacheField name="中班IAD" numFmtId="0">
      <sharedItems containsString="0" containsBlank="1" containsNumber="1" containsInteger="1" minValue="0" maxValue="4"/>
    </cacheField>
    <cacheField name="中班效率" numFmtId="0">
      <sharedItems containsBlank="1" containsMixedTypes="1" containsNumber="1" containsInteger="1" minValue="6299" maxValue="9617"/>
    </cacheField>
    <cacheField name="中班效率2" numFmtId="0">
      <sharedItems containsBlank="1" containsMixedTypes="1" containsNumber="1" containsInteger="1" minValue="7401" maxValue="10000"/>
    </cacheField>
    <cacheField name="中後斷絲" numFmtId="0">
      <sharedItems containsString="0" containsBlank="1" containsNumber="1" containsInteger="1" minValue="3" maxValue="37"/>
    </cacheField>
    <cacheField name="中後IAD" numFmtId="0">
      <sharedItems containsString="0" containsBlank="1" containsNumber="1" containsInteger="1" minValue="0" maxValue="5"/>
    </cacheField>
    <cacheField name="中後效率" numFmtId="0">
      <sharedItems containsBlank="1" containsMixedTypes="1" containsNumber="1" containsInteger="1" minValue="6193" maxValue="10000"/>
    </cacheField>
    <cacheField name="中後效率2" numFmtId="0">
      <sharedItems containsBlank="1" containsMixedTypes="1" containsNumber="1" containsInteger="1" minValue="7378" maxValue="10000"/>
    </cacheField>
    <cacheField name="夜班斷絲" numFmtId="0">
      <sharedItems containsString="0" containsBlank="1" containsNumber="1" containsInteger="1" minValue="6" maxValue="52"/>
    </cacheField>
    <cacheField name="夜班IAD" numFmtId="0">
      <sharedItems containsString="0" containsBlank="1" containsNumber="1" containsInteger="1" minValue="0" maxValue="5"/>
    </cacheField>
    <cacheField name="夜班效率" numFmtId="0">
      <sharedItems containsBlank="1" containsMixedTypes="1" containsNumber="1" containsInteger="1" minValue="5967" maxValue="10000"/>
    </cacheField>
    <cacheField name="夜班效率2" numFmtId="0">
      <sharedItems containsBlank="1" containsMixedTypes="1" containsNumber="1" containsInteger="1" minValue="7230" maxValue="10000"/>
    </cacheField>
    <cacheField name="落數" numFmtId="187">
      <sharedItems containsBlank="1" containsMixedTypes="1" containsNumber="1" minValue="2.1492537313432836" maxValue="6.6055045871559646"/>
    </cacheField>
    <cacheField name="斷絲(班)" numFmtId="187">
      <sharedItems containsBlank="1" containsMixedTypes="1" containsNumber="1" minValue="0" maxValue="48.666666666666664"/>
    </cacheField>
    <cacheField name="IAD" numFmtId="193">
      <sharedItems containsBlank="1" containsMixedTypes="1" containsNumber="1" minValue="0.98001802884615385" maxValue="1"/>
    </cacheField>
    <cacheField name="效率平均" numFmtId="187">
      <sharedItems containsBlank="1" containsMixedTypes="1" containsNumber="1" minValue="67.576250000000002" maxValue="100"/>
    </cacheField>
    <cacheField name="斷絲(H)" numFmtId="187">
      <sharedItems containsBlank="1" containsMixedTypes="1" containsNumber="1" minValue="0" maxValue="6.083333333333333"/>
    </cacheField>
    <cacheField name="斷絲扣IAD" numFmtId="187">
      <sharedItems containsBlank="1" containsMixedTypes="1" containsNumber="1" minValue="1.125" maxValue="5.875"/>
    </cacheField>
    <cacheField name="機型" numFmtId="0">
      <sharedItems containsBlank="1"/>
    </cacheField>
    <cacheField name="MPS節數" numFmtId="0">
      <sharedItems containsString="0" containsBlank="1" containsNumber="1" minValue="0.5" maxValue="12"/>
    </cacheField>
    <cacheField name="早班_x000a_值車員" numFmtId="0">
      <sharedItems containsBlank="1"/>
    </cacheField>
    <cacheField name="中班_x000a_值車員" numFmtId="0">
      <sharedItems containsBlank="1"/>
    </cacheField>
    <cacheField name="中後_x000a_值車員" numFmtId="0">
      <sharedItems containsBlank="1"/>
    </cacheField>
    <cacheField name="夜班_x000a_值車員" numFmtId="0">
      <sharedItems containsBlank="1"/>
    </cacheField>
  </cacheFields>
  <extLst>
    <ext xmlns:x14="http://schemas.microsoft.com/office/spreadsheetml/2009/9/main" uri="{725AE2AE-9491-48be-B2B4-4EB974FC3084}">
      <x14:pivotCacheDefinition pivotCacheId="1"/>
    </ext>
  </extLst>
</pivotCacheDefinition>
</file>

<file path=xl/pivotCache/pivotCacheRecords1.xml><?xml version="1.0" encoding="utf-8"?>
<pivotCacheRecords xmlns="http://schemas.openxmlformats.org/spreadsheetml/2006/main" xmlns:r="http://schemas.openxmlformats.org/officeDocument/2006/relationships" count="61">
  <r>
    <x v="0"/>
    <x v="0"/>
    <x v="0"/>
    <m/>
    <x v="0"/>
    <x v="0"/>
    <x v="0"/>
    <s v=""/>
    <s v=""/>
    <m/>
    <m/>
    <s v="清車"/>
    <m/>
    <m/>
    <m/>
    <s v="停機"/>
    <m/>
    <m/>
    <m/>
    <s v="停機"/>
    <m/>
    <m/>
    <m/>
    <s v="停機"/>
    <m/>
    <s v=""/>
    <s v="清車"/>
    <s v=""/>
    <s v=""/>
    <s v=""/>
    <s v=""/>
    <s v="A"/>
  </r>
  <r>
    <x v="0"/>
    <x v="1"/>
    <x v="0"/>
    <m/>
    <x v="0"/>
    <x v="0"/>
    <x v="0"/>
    <s v=""/>
    <s v=""/>
    <m/>
    <m/>
    <s v="停機"/>
    <m/>
    <m/>
    <m/>
    <s v="停機"/>
    <m/>
    <m/>
    <m/>
    <s v="停機"/>
    <m/>
    <m/>
    <m/>
    <s v="停機"/>
    <m/>
    <s v=""/>
    <s v="停機"/>
    <s v=""/>
    <s v=""/>
    <s v=""/>
    <s v=""/>
    <s v="A"/>
  </r>
  <r>
    <x v="0"/>
    <x v="2"/>
    <x v="0"/>
    <m/>
    <x v="0"/>
    <x v="0"/>
    <x v="0"/>
    <s v=""/>
    <s v=""/>
    <m/>
    <m/>
    <s v="停機"/>
    <m/>
    <m/>
    <m/>
    <s v="停機"/>
    <m/>
    <m/>
    <m/>
    <s v="停機"/>
    <m/>
    <m/>
    <m/>
    <s v="停機"/>
    <m/>
    <s v=""/>
    <s v="停機"/>
    <s v=""/>
    <s v=""/>
    <s v=""/>
    <s v=""/>
    <s v="A"/>
  </r>
  <r>
    <x v="0"/>
    <x v="3"/>
    <x v="0"/>
    <m/>
    <x v="0"/>
    <x v="0"/>
    <x v="0"/>
    <s v=""/>
    <s v=""/>
    <m/>
    <m/>
    <s v="停機"/>
    <m/>
    <m/>
    <m/>
    <s v="停機"/>
    <m/>
    <m/>
    <m/>
    <s v="停機"/>
    <m/>
    <m/>
    <m/>
    <s v="停機"/>
    <m/>
    <s v=""/>
    <s v="停機"/>
    <s v=""/>
    <s v=""/>
    <s v=""/>
    <s v=""/>
    <s v="A"/>
  </r>
  <r>
    <x v="0"/>
    <x v="4"/>
    <x v="0"/>
    <m/>
    <x v="0"/>
    <x v="0"/>
    <x v="0"/>
    <s v=""/>
    <s v=""/>
    <m/>
    <m/>
    <s v="停機"/>
    <m/>
    <m/>
    <m/>
    <s v="停機"/>
    <m/>
    <m/>
    <m/>
    <s v="停機"/>
    <m/>
    <m/>
    <m/>
    <s v="停機"/>
    <m/>
    <s v=""/>
    <s v="停機"/>
    <s v=""/>
    <s v=""/>
    <s v=""/>
    <s v=""/>
    <s v="A"/>
  </r>
  <r>
    <x v="0"/>
    <x v="5"/>
    <x v="1"/>
    <m/>
    <x v="1"/>
    <x v="1"/>
    <x v="1"/>
    <s v="白底藍三角"/>
    <n v="5"/>
    <n v="14"/>
    <n v="0"/>
    <n v="9466"/>
    <n v="9360"/>
    <n v="10"/>
    <n v="0"/>
    <n v="9617"/>
    <n v="9277"/>
    <n v="14"/>
    <n v="0"/>
    <n v="9355"/>
    <n v="9324"/>
    <n v="16"/>
    <n v="0"/>
    <n v="9220"/>
    <n v="9434"/>
    <n v="2.8015564202334629"/>
    <n v="9"/>
    <n v="1"/>
    <n v="93.816249999999997"/>
    <n v="1.125"/>
    <n v="1.125"/>
    <s v="A"/>
  </r>
  <r>
    <x v="0"/>
    <x v="6"/>
    <x v="0"/>
    <m/>
    <x v="0"/>
    <x v="0"/>
    <x v="0"/>
    <s v=""/>
    <s v=""/>
    <m/>
    <m/>
    <s v="停機"/>
    <m/>
    <m/>
    <m/>
    <s v="停機"/>
    <m/>
    <m/>
    <m/>
    <s v="停機"/>
    <m/>
    <m/>
    <m/>
    <s v="停機"/>
    <m/>
    <s v=""/>
    <s v="停機"/>
    <s v=""/>
    <s v=""/>
    <s v=""/>
    <s v=""/>
    <s v="A"/>
  </r>
  <r>
    <x v="0"/>
    <x v="7"/>
    <x v="0"/>
    <m/>
    <x v="0"/>
    <x v="0"/>
    <x v="0"/>
    <s v=""/>
    <s v=""/>
    <m/>
    <m/>
    <s v="停機"/>
    <m/>
    <m/>
    <m/>
    <s v="停機"/>
    <m/>
    <m/>
    <m/>
    <s v="停機"/>
    <m/>
    <m/>
    <m/>
    <s v="停機"/>
    <m/>
    <s v=""/>
    <s v="停機"/>
    <s v=""/>
    <s v=""/>
    <s v=""/>
    <s v=""/>
    <s v="A"/>
  </r>
  <r>
    <x v="0"/>
    <x v="8"/>
    <x v="0"/>
    <m/>
    <x v="0"/>
    <x v="0"/>
    <x v="0"/>
    <s v=""/>
    <s v=""/>
    <m/>
    <m/>
    <s v="停機"/>
    <m/>
    <m/>
    <m/>
    <s v="停機"/>
    <m/>
    <m/>
    <m/>
    <s v="停機"/>
    <m/>
    <m/>
    <m/>
    <s v="停機"/>
    <m/>
    <s v=""/>
    <s v="停機"/>
    <s v=""/>
    <s v=""/>
    <s v=""/>
    <s v=""/>
    <s v="A"/>
  </r>
  <r>
    <x v="0"/>
    <x v="9"/>
    <x v="2"/>
    <s v="G"/>
    <x v="2"/>
    <x v="2"/>
    <x v="2"/>
    <s v="白綠方塊"/>
    <n v="2"/>
    <n v="11"/>
    <n v="0"/>
    <n v="9342"/>
    <s v="停機"/>
    <n v="6"/>
    <n v="0"/>
    <n v="9338"/>
    <s v="停機"/>
    <n v="6"/>
    <n v="0"/>
    <n v="9333"/>
    <s v="停機"/>
    <n v="17"/>
    <n v="0"/>
    <n v="9116"/>
    <s v="停機"/>
    <n v="2.1492537313432836"/>
    <n v="26.666666666666668"/>
    <n v="1"/>
    <n v="92.822500000000005"/>
    <n v="3.3333333333333335"/>
    <n v="3.3333333333333335"/>
    <s v="A"/>
  </r>
  <r>
    <x v="0"/>
    <x v="10"/>
    <x v="3"/>
    <s v="G"/>
    <x v="3"/>
    <x v="3"/>
    <x v="1"/>
    <s v="白底紅星"/>
    <n v="3"/>
    <n v="9"/>
    <n v="0"/>
    <n v="7857"/>
    <s v="停機"/>
    <n v="5"/>
    <n v="0"/>
    <n v="7808"/>
    <s v="停機"/>
    <n v="3"/>
    <n v="0"/>
    <n v="7920"/>
    <s v="停機"/>
    <n v="6"/>
    <n v="0"/>
    <n v="7898"/>
    <s v="停機"/>
    <n v="2.4"/>
    <n v="15.333333333333334"/>
    <n v="1"/>
    <n v="78.707499999999996"/>
    <n v="1.9166666666666667"/>
    <n v="1.9166666666666667"/>
    <s v="A"/>
  </r>
  <r>
    <x v="0"/>
    <x v="11"/>
    <x v="4"/>
    <m/>
    <x v="4"/>
    <x v="4"/>
    <x v="2"/>
    <s v="黃色"/>
    <n v="5"/>
    <m/>
    <m/>
    <s v="了機"/>
    <s v="停機"/>
    <m/>
    <m/>
    <s v="了機"/>
    <s v="停機"/>
    <m/>
    <m/>
    <s v="了機"/>
    <s v="停機"/>
    <m/>
    <m/>
    <m/>
    <m/>
    <n v="5.5598455598455603"/>
    <s v="了機"/>
    <s v=""/>
    <s v=""/>
    <s v=""/>
    <s v=""/>
    <s v="A"/>
  </r>
  <r>
    <x v="0"/>
    <x v="12"/>
    <x v="0"/>
    <m/>
    <x v="0"/>
    <x v="0"/>
    <x v="0"/>
    <s v=""/>
    <s v=""/>
    <m/>
    <m/>
    <s v="停機"/>
    <m/>
    <m/>
    <m/>
    <s v="停機"/>
    <m/>
    <m/>
    <m/>
    <s v="停機"/>
    <m/>
    <m/>
    <m/>
    <s v="停機"/>
    <m/>
    <s v=""/>
    <s v="停機"/>
    <s v=""/>
    <s v=""/>
    <s v=""/>
    <s v=""/>
    <s v="A"/>
  </r>
  <r>
    <x v="0"/>
    <x v="13"/>
    <x v="0"/>
    <m/>
    <x v="0"/>
    <x v="0"/>
    <x v="0"/>
    <s v=""/>
    <s v=""/>
    <m/>
    <m/>
    <s v="停機"/>
    <m/>
    <m/>
    <m/>
    <s v="停機"/>
    <m/>
    <m/>
    <m/>
    <s v="停機"/>
    <m/>
    <m/>
    <m/>
    <s v="停機"/>
    <m/>
    <s v=""/>
    <s v="停機"/>
    <s v=""/>
    <s v=""/>
    <s v=""/>
    <s v=""/>
    <s v="A"/>
  </r>
  <r>
    <x v="0"/>
    <x v="14"/>
    <x v="0"/>
    <m/>
    <x v="0"/>
    <x v="0"/>
    <x v="0"/>
    <s v=""/>
    <s v=""/>
    <m/>
    <m/>
    <s v="停機"/>
    <m/>
    <m/>
    <m/>
    <s v="停機"/>
    <m/>
    <m/>
    <m/>
    <s v="停機"/>
    <m/>
    <m/>
    <m/>
    <s v="停機"/>
    <m/>
    <s v=""/>
    <s v="停機"/>
    <s v=""/>
    <s v=""/>
    <s v=""/>
    <s v=""/>
    <s v="A"/>
  </r>
  <r>
    <x v="0"/>
    <x v="15"/>
    <x v="5"/>
    <m/>
    <x v="5"/>
    <x v="5"/>
    <x v="2"/>
    <s v="黃底白點"/>
    <n v="5.5"/>
    <n v="16"/>
    <n v="0"/>
    <n v="6233"/>
    <n v="7360"/>
    <n v="14"/>
    <n v="0"/>
    <n v="6299"/>
    <n v="7401"/>
    <n v="12"/>
    <n v="0"/>
    <n v="6193"/>
    <n v="7378"/>
    <n v="26"/>
    <n v="0"/>
    <n v="5967"/>
    <n v="7230"/>
    <n v="4.7058823529411766"/>
    <n v="11.333333333333334"/>
    <n v="1"/>
    <n v="67.576250000000002"/>
    <n v="1.4166666666666667"/>
    <n v="1.4166666666666667"/>
    <s v="A"/>
  </r>
  <r>
    <x v="0"/>
    <x v="16"/>
    <x v="0"/>
    <m/>
    <x v="0"/>
    <x v="0"/>
    <x v="0"/>
    <s v=""/>
    <s v=""/>
    <m/>
    <m/>
    <s v="停機"/>
    <m/>
    <m/>
    <m/>
    <s v="停機"/>
    <m/>
    <m/>
    <m/>
    <s v="停機"/>
    <m/>
    <m/>
    <m/>
    <s v="停機"/>
    <m/>
    <s v=""/>
    <s v="停機"/>
    <s v=""/>
    <s v=""/>
    <s v=""/>
    <s v=""/>
    <s v="A"/>
  </r>
  <r>
    <x v="0"/>
    <x v="17"/>
    <x v="0"/>
    <m/>
    <x v="0"/>
    <x v="0"/>
    <x v="0"/>
    <s v=""/>
    <s v=""/>
    <m/>
    <m/>
    <s v="停機"/>
    <m/>
    <m/>
    <m/>
    <s v="停機"/>
    <m/>
    <m/>
    <m/>
    <s v="停機"/>
    <m/>
    <m/>
    <m/>
    <s v="停機"/>
    <m/>
    <s v=""/>
    <s v="停機"/>
    <s v=""/>
    <s v=""/>
    <s v=""/>
    <s v=""/>
    <s v="A"/>
  </r>
  <r>
    <x v="0"/>
    <x v="18"/>
    <x v="0"/>
    <m/>
    <x v="0"/>
    <x v="0"/>
    <x v="0"/>
    <s v=""/>
    <s v=""/>
    <m/>
    <m/>
    <s v="停機"/>
    <m/>
    <m/>
    <m/>
    <s v="停機"/>
    <m/>
    <m/>
    <m/>
    <s v="停機"/>
    <m/>
    <m/>
    <m/>
    <s v="停機"/>
    <m/>
    <s v=""/>
    <s v="停機"/>
    <s v=""/>
    <s v=""/>
    <s v=""/>
    <s v=""/>
    <s v="J"/>
  </r>
  <r>
    <x v="0"/>
    <x v="19"/>
    <x v="6"/>
    <s v="K"/>
    <x v="6"/>
    <x v="6"/>
    <x v="1"/>
    <s v="藍黑直條"/>
    <n v="5.5"/>
    <n v="23"/>
    <n v="8"/>
    <n v="7180"/>
    <m/>
    <n v="6"/>
    <n v="3"/>
    <n v="7150"/>
    <m/>
    <n v="12"/>
    <n v="5"/>
    <n v="7090"/>
    <m/>
    <n v="19"/>
    <n v="5"/>
    <n v="6990"/>
    <m/>
    <n v="5.0526315789473681"/>
    <n v="20"/>
    <n v="0.98001802884615385"/>
    <n v="71.025000000000006"/>
    <n v="2.5"/>
    <n v="1.625"/>
    <s v="J"/>
  </r>
  <r>
    <x v="0"/>
    <x v="20"/>
    <x v="0"/>
    <m/>
    <x v="0"/>
    <x v="0"/>
    <x v="0"/>
    <s v=""/>
    <s v=""/>
    <m/>
    <m/>
    <s v="停機"/>
    <m/>
    <m/>
    <m/>
    <s v="停機"/>
    <m/>
    <m/>
    <m/>
    <s v="停機"/>
    <m/>
    <m/>
    <m/>
    <s v="停機"/>
    <m/>
    <s v=""/>
    <s v="停機"/>
    <s v=""/>
    <s v=""/>
    <s v=""/>
    <s v=""/>
    <s v="J"/>
  </r>
  <r>
    <x v="0"/>
    <x v="21"/>
    <x v="7"/>
    <s v="K"/>
    <x v="6"/>
    <x v="7"/>
    <x v="3"/>
    <s v="黃紅雙色"/>
    <n v="5.5"/>
    <n v="55"/>
    <n v="10"/>
    <n v="9070"/>
    <n v="9440"/>
    <n v="21"/>
    <n v="0"/>
    <n v="9350"/>
    <n v="9540"/>
    <n v="15"/>
    <n v="0"/>
    <n v="9260"/>
    <n v="9630"/>
    <n v="33"/>
    <n v="5"/>
    <n v="9350"/>
    <n v="9910"/>
    <n v="5.8775510204081636"/>
    <n v="41.333333333333336"/>
    <n v="0.98773036858974361"/>
    <n v="94.4375"/>
    <n v="5.166666666666667"/>
    <n v="4.541666666666667"/>
    <s v="T"/>
  </r>
  <r>
    <x v="0"/>
    <x v="22"/>
    <x v="8"/>
    <s v="K"/>
    <x v="6"/>
    <x v="6"/>
    <x v="3"/>
    <s v="白桔方塊"/>
    <n v="5.5"/>
    <n v="37"/>
    <n v="1"/>
    <n v="8700"/>
    <n v="8520"/>
    <n v="31"/>
    <n v="4"/>
    <n v="8980"/>
    <n v="8800"/>
    <n v="26"/>
    <n v="0"/>
    <n v="9260"/>
    <n v="8800"/>
    <n v="52"/>
    <n v="0"/>
    <n v="9170"/>
    <n v="8980"/>
    <n v="5.8775510204081636"/>
    <n v="48.666666666666664"/>
    <n v="0.99591012286324787"/>
    <n v="89.012500000000003"/>
    <n v="6.083333333333333"/>
    <n v="5.875"/>
    <s v="T"/>
  </r>
  <r>
    <x v="0"/>
    <x v="23"/>
    <x v="9"/>
    <s v="K"/>
    <x v="6"/>
    <x v="8"/>
    <x v="1"/>
    <s v="棕色"/>
    <n v="5.5"/>
    <n v="27"/>
    <n v="0"/>
    <n v="8800"/>
    <n v="8980"/>
    <n v="22"/>
    <n v="0"/>
    <n v="8330"/>
    <n v="8430"/>
    <n v="37"/>
    <n v="1"/>
    <n v="9750"/>
    <n v="9720"/>
    <n v="30"/>
    <n v="4"/>
    <n v="9350"/>
    <n v="9720"/>
    <n v="5.034965034965035"/>
    <n v="38.666666666666664"/>
    <n v="0.99522569444444442"/>
    <n v="91.35"/>
    <n v="4.833333333333333"/>
    <n v="4.625"/>
    <s v="T"/>
  </r>
  <r>
    <x v="0"/>
    <x v="24"/>
    <x v="10"/>
    <m/>
    <x v="7"/>
    <x v="9"/>
    <x v="1"/>
    <s v="紅底黃星"/>
    <n v="4"/>
    <n v="18"/>
    <n v="1"/>
    <n v="9260"/>
    <m/>
    <n v="8"/>
    <n v="0"/>
    <n v="9260"/>
    <m/>
    <n v="7"/>
    <n v="0"/>
    <n v="9540"/>
    <m/>
    <n v="10"/>
    <n v="0"/>
    <n v="9540"/>
    <m/>
    <n v="3.6"/>
    <n v="28.666666666666668"/>
    <n v="0.99866452991452992"/>
    <n v="94"/>
    <n v="3.5833333333333335"/>
    <n v="3.5"/>
    <s v="T"/>
  </r>
  <r>
    <x v="0"/>
    <x v="24"/>
    <x v="11"/>
    <m/>
    <x v="8"/>
    <x v="10"/>
    <x v="2"/>
    <s v="白紅條紋"/>
    <n v="5.5"/>
    <n v="17"/>
    <n v="4"/>
    <n v="9630"/>
    <m/>
    <n v="12"/>
    <n v="3"/>
    <m/>
    <n v="9540"/>
    <n v="12"/>
    <n v="0"/>
    <n v="9910"/>
    <m/>
    <n v="27"/>
    <n v="0"/>
    <n v="9910"/>
    <m/>
    <n v="6.6055045871559646"/>
    <n v="45.333333333333336"/>
    <n v="0.9949051816239316"/>
    <n v="97.474999999999994"/>
    <n v="5.666666666666667"/>
    <n v="5.083333333333333"/>
    <s v="T"/>
  </r>
  <r>
    <x v="0"/>
    <x v="25"/>
    <x v="12"/>
    <s v="K"/>
    <x v="6"/>
    <x v="7"/>
    <x v="3"/>
    <s v="白桔雙色"/>
    <n v="5.5"/>
    <n v="27"/>
    <n v="0"/>
    <s v="STOP"/>
    <n v="10000"/>
    <n v="10"/>
    <n v="0"/>
    <s v="停機"/>
    <n v="10000"/>
    <n v="4"/>
    <n v="0"/>
    <s v="停機"/>
    <n v="10000"/>
    <n v="7"/>
    <n v="0"/>
    <s v="停機"/>
    <n v="10000"/>
    <n v="5.8299595141700413"/>
    <n v="32"/>
    <n v="1"/>
    <n v="100"/>
    <n v="4"/>
    <n v="4"/>
    <s v="T"/>
  </r>
  <r>
    <x v="0"/>
    <x v="26"/>
    <x v="13"/>
    <s v="K"/>
    <x v="6"/>
    <x v="7"/>
    <x v="3"/>
    <s v="藍色"/>
    <n v="5.5"/>
    <n v="39"/>
    <n v="6"/>
    <n v="9440"/>
    <n v="9070"/>
    <n v="15"/>
    <n v="1"/>
    <n v="8700"/>
    <n v="9630"/>
    <n v="32"/>
    <n v="3"/>
    <n v="10000"/>
    <n v="9720"/>
    <n v="28"/>
    <n v="3"/>
    <n v="10000"/>
    <n v="9720"/>
    <n v="5.8299595141700413"/>
    <n v="38"/>
    <n v="0.98927951388888891"/>
    <n v="95.35"/>
    <n v="4.75"/>
    <n v="4.208333333333333"/>
    <s v="T"/>
  </r>
  <r>
    <x v="0"/>
    <x v="27"/>
    <x v="0"/>
    <m/>
    <x v="0"/>
    <x v="0"/>
    <x v="0"/>
    <s v=""/>
    <s v=""/>
    <m/>
    <m/>
    <s v="停機"/>
    <m/>
    <m/>
    <m/>
    <s v="停機"/>
    <m/>
    <m/>
    <m/>
    <s v="停機"/>
    <m/>
    <m/>
    <m/>
    <s v="停機"/>
    <m/>
    <s v=""/>
    <s v="停機"/>
    <s v=""/>
    <s v=""/>
    <s v=""/>
    <s v=""/>
    <s v="S"/>
  </r>
  <r>
    <x v="0"/>
    <x v="28"/>
    <x v="14"/>
    <m/>
    <x v="0"/>
    <x v="0"/>
    <x v="0"/>
    <s v=""/>
    <s v=""/>
    <m/>
    <m/>
    <s v="絲開發"/>
    <m/>
    <m/>
    <m/>
    <s v="絲開發"/>
    <m/>
    <m/>
    <m/>
    <s v="絲開發"/>
    <m/>
    <m/>
    <m/>
    <s v="絲開發"/>
    <m/>
    <s v=""/>
    <s v="絲開發"/>
    <s v=""/>
    <s v=""/>
    <s v=""/>
    <s v=""/>
    <s v="S"/>
  </r>
  <r>
    <x v="1"/>
    <x v="0"/>
    <x v="0"/>
    <m/>
    <x v="0"/>
    <x v="0"/>
    <x v="0"/>
    <s v=""/>
    <s v=""/>
    <m/>
    <m/>
    <s v="停機"/>
    <m/>
    <m/>
    <m/>
    <s v="停機"/>
    <m/>
    <m/>
    <m/>
    <s v="停機"/>
    <m/>
    <m/>
    <m/>
    <s v="停機"/>
    <m/>
    <s v=""/>
    <s v="停機"/>
    <s v=""/>
    <s v=""/>
    <s v=""/>
    <s v=""/>
    <s v="A"/>
  </r>
  <r>
    <x v="1"/>
    <x v="1"/>
    <x v="0"/>
    <m/>
    <x v="0"/>
    <x v="0"/>
    <x v="0"/>
    <s v=""/>
    <s v=""/>
    <m/>
    <m/>
    <s v="停機"/>
    <m/>
    <m/>
    <m/>
    <s v="停機"/>
    <m/>
    <m/>
    <m/>
    <s v="停機"/>
    <m/>
    <m/>
    <m/>
    <s v="停機"/>
    <m/>
    <s v=""/>
    <s v="停機"/>
    <s v=""/>
    <s v=""/>
    <s v=""/>
    <s v=""/>
    <s v="A"/>
  </r>
  <r>
    <x v="1"/>
    <x v="2"/>
    <x v="0"/>
    <m/>
    <x v="0"/>
    <x v="0"/>
    <x v="0"/>
    <s v=""/>
    <s v=""/>
    <m/>
    <m/>
    <s v="停機"/>
    <m/>
    <m/>
    <m/>
    <s v="停機"/>
    <m/>
    <m/>
    <m/>
    <s v="停機"/>
    <m/>
    <m/>
    <m/>
    <s v="停機"/>
    <m/>
    <s v=""/>
    <s v="停機"/>
    <s v=""/>
    <s v=""/>
    <s v=""/>
    <s v=""/>
    <s v="A"/>
  </r>
  <r>
    <x v="1"/>
    <x v="3"/>
    <x v="0"/>
    <m/>
    <x v="0"/>
    <x v="0"/>
    <x v="0"/>
    <s v=""/>
    <s v=""/>
    <m/>
    <m/>
    <s v="停機"/>
    <m/>
    <m/>
    <m/>
    <s v="停機"/>
    <m/>
    <m/>
    <m/>
    <s v="停機"/>
    <m/>
    <m/>
    <m/>
    <s v="停機"/>
    <m/>
    <s v=""/>
    <s v="停機"/>
    <s v=""/>
    <s v=""/>
    <s v=""/>
    <s v=""/>
    <s v="A"/>
  </r>
  <r>
    <x v="1"/>
    <x v="4"/>
    <x v="0"/>
    <m/>
    <x v="0"/>
    <x v="0"/>
    <x v="0"/>
    <s v=""/>
    <s v=""/>
    <m/>
    <m/>
    <s v="停機"/>
    <m/>
    <m/>
    <m/>
    <s v="停機"/>
    <m/>
    <m/>
    <m/>
    <s v="停機"/>
    <m/>
    <m/>
    <m/>
    <s v="停機"/>
    <m/>
    <s v=""/>
    <s v="停機"/>
    <s v=""/>
    <s v=""/>
    <s v=""/>
    <s v=""/>
    <s v="A"/>
  </r>
  <r>
    <x v="1"/>
    <x v="5"/>
    <x v="1"/>
    <m/>
    <x v="1"/>
    <x v="1"/>
    <x v="1"/>
    <s v="白底藍三角"/>
    <n v="5"/>
    <m/>
    <m/>
    <m/>
    <m/>
    <m/>
    <m/>
    <m/>
    <m/>
    <m/>
    <m/>
    <m/>
    <m/>
    <m/>
    <m/>
    <m/>
    <m/>
    <n v="2.8015564202334629"/>
    <n v="0"/>
    <s v=""/>
    <s v=""/>
    <n v="0"/>
    <s v=""/>
    <s v="A"/>
  </r>
  <r>
    <x v="1"/>
    <x v="6"/>
    <x v="0"/>
    <m/>
    <x v="0"/>
    <x v="0"/>
    <x v="0"/>
    <s v=""/>
    <s v=""/>
    <m/>
    <m/>
    <s v="停機"/>
    <m/>
    <m/>
    <m/>
    <s v="停機"/>
    <m/>
    <m/>
    <m/>
    <s v="停機"/>
    <m/>
    <m/>
    <m/>
    <s v="停機"/>
    <m/>
    <s v=""/>
    <s v="停機"/>
    <s v=""/>
    <s v=""/>
    <s v=""/>
    <s v=""/>
    <s v="A"/>
  </r>
  <r>
    <x v="1"/>
    <x v="7"/>
    <x v="0"/>
    <m/>
    <x v="0"/>
    <x v="0"/>
    <x v="0"/>
    <s v=""/>
    <s v=""/>
    <m/>
    <m/>
    <s v="停機"/>
    <m/>
    <m/>
    <m/>
    <s v="停機"/>
    <m/>
    <m/>
    <m/>
    <s v="停機"/>
    <m/>
    <m/>
    <m/>
    <s v="停機"/>
    <m/>
    <s v=""/>
    <s v="停機"/>
    <s v=""/>
    <s v=""/>
    <s v=""/>
    <s v=""/>
    <s v="A"/>
  </r>
  <r>
    <x v="1"/>
    <x v="8"/>
    <x v="0"/>
    <m/>
    <x v="0"/>
    <x v="0"/>
    <x v="0"/>
    <s v=""/>
    <s v=""/>
    <m/>
    <m/>
    <s v="停機"/>
    <m/>
    <m/>
    <m/>
    <s v="停機"/>
    <m/>
    <m/>
    <m/>
    <s v="停機"/>
    <m/>
    <m/>
    <m/>
    <s v="停機"/>
    <m/>
    <s v=""/>
    <s v="停機"/>
    <s v=""/>
    <s v=""/>
    <s v=""/>
    <s v=""/>
    <s v="A"/>
  </r>
  <r>
    <x v="1"/>
    <x v="9"/>
    <x v="2"/>
    <s v="G"/>
    <x v="2"/>
    <x v="2"/>
    <x v="2"/>
    <s v="白綠方塊"/>
    <n v="2"/>
    <m/>
    <m/>
    <m/>
    <m/>
    <m/>
    <m/>
    <m/>
    <m/>
    <m/>
    <m/>
    <m/>
    <m/>
    <m/>
    <m/>
    <m/>
    <s v="停機"/>
    <n v="2.1492537313432836"/>
    <n v="0"/>
    <s v=""/>
    <s v=""/>
    <n v="0"/>
    <s v=""/>
    <s v="A"/>
  </r>
  <r>
    <x v="1"/>
    <x v="10"/>
    <x v="3"/>
    <s v="G"/>
    <x v="3"/>
    <x v="3"/>
    <x v="1"/>
    <s v="白底紅星"/>
    <n v="3"/>
    <m/>
    <m/>
    <m/>
    <m/>
    <m/>
    <m/>
    <m/>
    <m/>
    <m/>
    <m/>
    <m/>
    <m/>
    <m/>
    <m/>
    <m/>
    <s v="停機"/>
    <n v="2.4"/>
    <n v="0"/>
    <s v=""/>
    <s v=""/>
    <n v="0"/>
    <s v=""/>
    <s v="A"/>
  </r>
  <r>
    <x v="1"/>
    <x v="11"/>
    <x v="4"/>
    <m/>
    <x v="4"/>
    <x v="4"/>
    <x v="2"/>
    <s v="黃色"/>
    <n v="5"/>
    <m/>
    <m/>
    <s v="清車"/>
    <m/>
    <m/>
    <m/>
    <s v="清車"/>
    <m/>
    <m/>
    <m/>
    <s v="清車"/>
    <m/>
    <m/>
    <m/>
    <s v="清車"/>
    <m/>
    <n v="5.5598455598455603"/>
    <s v="清車"/>
    <s v=""/>
    <s v=""/>
    <s v=""/>
    <s v=""/>
    <s v="A"/>
  </r>
  <r>
    <x v="1"/>
    <x v="12"/>
    <x v="0"/>
    <m/>
    <x v="0"/>
    <x v="0"/>
    <x v="0"/>
    <s v=""/>
    <s v=""/>
    <m/>
    <m/>
    <s v="停機"/>
    <m/>
    <m/>
    <m/>
    <s v="停機"/>
    <m/>
    <m/>
    <m/>
    <s v="停機"/>
    <m/>
    <m/>
    <m/>
    <s v="停機"/>
    <m/>
    <s v=""/>
    <s v="停機"/>
    <s v=""/>
    <s v=""/>
    <s v=""/>
    <s v=""/>
    <s v="A"/>
  </r>
  <r>
    <x v="1"/>
    <x v="13"/>
    <x v="0"/>
    <m/>
    <x v="0"/>
    <x v="0"/>
    <x v="0"/>
    <s v=""/>
    <s v=""/>
    <m/>
    <m/>
    <s v="停機"/>
    <m/>
    <m/>
    <m/>
    <s v="停機"/>
    <m/>
    <m/>
    <m/>
    <s v="停機"/>
    <m/>
    <m/>
    <m/>
    <s v="停機"/>
    <m/>
    <s v=""/>
    <s v="停機"/>
    <s v=""/>
    <s v=""/>
    <s v=""/>
    <s v=""/>
    <s v="A"/>
  </r>
  <r>
    <x v="1"/>
    <x v="14"/>
    <x v="0"/>
    <m/>
    <x v="0"/>
    <x v="0"/>
    <x v="0"/>
    <s v=""/>
    <s v=""/>
    <m/>
    <m/>
    <s v="停機"/>
    <m/>
    <m/>
    <m/>
    <s v="停機"/>
    <m/>
    <m/>
    <m/>
    <s v="停機"/>
    <m/>
    <m/>
    <m/>
    <s v="停機"/>
    <m/>
    <s v=""/>
    <s v="停機"/>
    <s v=""/>
    <s v=""/>
    <s v=""/>
    <s v=""/>
    <s v="A"/>
  </r>
  <r>
    <x v="1"/>
    <x v="15"/>
    <x v="5"/>
    <m/>
    <x v="5"/>
    <x v="5"/>
    <x v="2"/>
    <s v="黃底白點"/>
    <n v="5.5"/>
    <m/>
    <m/>
    <m/>
    <m/>
    <m/>
    <m/>
    <m/>
    <m/>
    <m/>
    <m/>
    <m/>
    <m/>
    <m/>
    <m/>
    <m/>
    <m/>
    <n v="4.7058823529411766"/>
    <n v="0"/>
    <s v=""/>
    <s v=""/>
    <n v="0"/>
    <s v=""/>
    <s v="A"/>
  </r>
  <r>
    <x v="1"/>
    <x v="16"/>
    <x v="0"/>
    <m/>
    <x v="0"/>
    <x v="0"/>
    <x v="0"/>
    <s v=""/>
    <s v=""/>
    <m/>
    <m/>
    <s v="停機"/>
    <m/>
    <m/>
    <m/>
    <s v="停機"/>
    <m/>
    <m/>
    <m/>
    <s v="停機"/>
    <m/>
    <m/>
    <m/>
    <s v="停機"/>
    <m/>
    <s v=""/>
    <s v="停機"/>
    <s v=""/>
    <s v=""/>
    <s v=""/>
    <s v=""/>
    <s v="A"/>
  </r>
  <r>
    <x v="1"/>
    <x v="17"/>
    <x v="0"/>
    <m/>
    <x v="0"/>
    <x v="0"/>
    <x v="0"/>
    <s v=""/>
    <s v=""/>
    <m/>
    <m/>
    <s v="停機"/>
    <m/>
    <m/>
    <m/>
    <s v="停機"/>
    <m/>
    <m/>
    <m/>
    <s v="停機"/>
    <m/>
    <m/>
    <m/>
    <s v="停機"/>
    <m/>
    <s v=""/>
    <s v="停機"/>
    <s v=""/>
    <s v=""/>
    <s v=""/>
    <s v=""/>
    <s v="A"/>
  </r>
  <r>
    <x v="1"/>
    <x v="18"/>
    <x v="0"/>
    <m/>
    <x v="0"/>
    <x v="0"/>
    <x v="0"/>
    <s v=""/>
    <s v=""/>
    <m/>
    <m/>
    <s v="停機"/>
    <m/>
    <m/>
    <m/>
    <s v="停機"/>
    <m/>
    <m/>
    <m/>
    <s v="停機"/>
    <m/>
    <m/>
    <m/>
    <s v="停機"/>
    <m/>
    <s v=""/>
    <s v="停機"/>
    <s v=""/>
    <s v=""/>
    <s v=""/>
    <s v=""/>
    <s v="J"/>
  </r>
  <r>
    <x v="1"/>
    <x v="19"/>
    <x v="6"/>
    <s v="K"/>
    <x v="6"/>
    <x v="6"/>
    <x v="1"/>
    <s v="藍黑直條"/>
    <n v="5.5"/>
    <m/>
    <m/>
    <m/>
    <m/>
    <m/>
    <m/>
    <m/>
    <m/>
    <m/>
    <m/>
    <m/>
    <m/>
    <m/>
    <m/>
    <m/>
    <m/>
    <n v="5.0526315789473681"/>
    <n v="0"/>
    <s v=""/>
    <s v=""/>
    <n v="0"/>
    <s v=""/>
    <s v="J"/>
  </r>
  <r>
    <x v="1"/>
    <x v="20"/>
    <x v="0"/>
    <m/>
    <x v="0"/>
    <x v="0"/>
    <x v="0"/>
    <s v=""/>
    <s v=""/>
    <m/>
    <m/>
    <s v="停機"/>
    <m/>
    <m/>
    <m/>
    <s v="停機"/>
    <m/>
    <m/>
    <m/>
    <s v="停機"/>
    <m/>
    <m/>
    <m/>
    <s v="停機"/>
    <m/>
    <s v=""/>
    <s v="停機"/>
    <s v=""/>
    <s v=""/>
    <s v=""/>
    <s v=""/>
    <s v="J"/>
  </r>
  <r>
    <x v="1"/>
    <x v="21"/>
    <x v="7"/>
    <s v="K"/>
    <x v="6"/>
    <x v="7"/>
    <x v="3"/>
    <s v="黃紅雙色"/>
    <n v="5.5"/>
    <m/>
    <m/>
    <m/>
    <m/>
    <m/>
    <m/>
    <m/>
    <m/>
    <m/>
    <m/>
    <m/>
    <m/>
    <m/>
    <m/>
    <m/>
    <m/>
    <n v="5.8775510204081636"/>
    <n v="0"/>
    <s v=""/>
    <s v=""/>
    <n v="0"/>
    <s v=""/>
    <s v="T"/>
  </r>
  <r>
    <x v="1"/>
    <x v="22"/>
    <x v="8"/>
    <s v="K"/>
    <x v="6"/>
    <x v="6"/>
    <x v="3"/>
    <s v="白桔方塊"/>
    <n v="5.5"/>
    <m/>
    <m/>
    <m/>
    <m/>
    <m/>
    <m/>
    <m/>
    <m/>
    <m/>
    <m/>
    <m/>
    <m/>
    <m/>
    <m/>
    <m/>
    <m/>
    <n v="5.8775510204081636"/>
    <n v="0"/>
    <s v=""/>
    <s v=""/>
    <n v="0"/>
    <s v=""/>
    <s v="T"/>
  </r>
  <r>
    <x v="1"/>
    <x v="23"/>
    <x v="9"/>
    <s v="K"/>
    <x v="6"/>
    <x v="8"/>
    <x v="1"/>
    <s v="棕色"/>
    <n v="5.5"/>
    <m/>
    <m/>
    <m/>
    <m/>
    <m/>
    <m/>
    <m/>
    <m/>
    <m/>
    <m/>
    <m/>
    <m/>
    <m/>
    <m/>
    <m/>
    <m/>
    <n v="5.034965034965035"/>
    <n v="0"/>
    <s v=""/>
    <s v=""/>
    <n v="0"/>
    <s v=""/>
    <s v="T"/>
  </r>
  <r>
    <x v="1"/>
    <x v="24"/>
    <x v="10"/>
    <m/>
    <x v="7"/>
    <x v="9"/>
    <x v="1"/>
    <s v="紅底黃星"/>
    <n v="4"/>
    <m/>
    <m/>
    <m/>
    <m/>
    <m/>
    <m/>
    <m/>
    <m/>
    <m/>
    <m/>
    <m/>
    <m/>
    <m/>
    <m/>
    <m/>
    <m/>
    <n v="3.6"/>
    <n v="0"/>
    <s v=""/>
    <s v=""/>
    <n v="0"/>
    <s v=""/>
    <s v="T"/>
  </r>
  <r>
    <x v="1"/>
    <x v="24"/>
    <x v="11"/>
    <m/>
    <x v="8"/>
    <x v="10"/>
    <x v="2"/>
    <s v="白紅條紋"/>
    <n v="5.5"/>
    <m/>
    <m/>
    <m/>
    <m/>
    <m/>
    <m/>
    <m/>
    <m/>
    <m/>
    <m/>
    <m/>
    <m/>
    <m/>
    <m/>
    <m/>
    <m/>
    <n v="6.6055045871559646"/>
    <n v="0"/>
    <s v=""/>
    <s v=""/>
    <n v="0"/>
    <s v=""/>
    <s v="T"/>
  </r>
  <r>
    <x v="1"/>
    <x v="25"/>
    <x v="12"/>
    <s v="K"/>
    <x v="6"/>
    <x v="7"/>
    <x v="3"/>
    <s v="白桔雙色"/>
    <n v="5.5"/>
    <m/>
    <m/>
    <s v="STOP"/>
    <m/>
    <m/>
    <m/>
    <m/>
    <m/>
    <m/>
    <m/>
    <m/>
    <m/>
    <m/>
    <m/>
    <s v="停機"/>
    <m/>
    <n v="5.8299595141700413"/>
    <n v="0"/>
    <s v=""/>
    <s v=""/>
    <n v="0"/>
    <s v=""/>
    <s v="T"/>
  </r>
  <r>
    <x v="1"/>
    <x v="26"/>
    <x v="13"/>
    <s v="K"/>
    <x v="6"/>
    <x v="7"/>
    <x v="3"/>
    <s v="藍色"/>
    <n v="5.5"/>
    <m/>
    <m/>
    <m/>
    <m/>
    <m/>
    <m/>
    <m/>
    <m/>
    <m/>
    <m/>
    <m/>
    <m/>
    <m/>
    <m/>
    <m/>
    <m/>
    <n v="5.8299595141700413"/>
    <n v="0"/>
    <s v=""/>
    <s v=""/>
    <n v="0"/>
    <s v=""/>
    <s v="T"/>
  </r>
  <r>
    <x v="1"/>
    <x v="27"/>
    <x v="0"/>
    <m/>
    <x v="0"/>
    <x v="0"/>
    <x v="0"/>
    <s v=""/>
    <s v=""/>
    <m/>
    <m/>
    <s v="停機"/>
    <m/>
    <m/>
    <m/>
    <s v="停機"/>
    <m/>
    <m/>
    <m/>
    <s v="停機"/>
    <m/>
    <m/>
    <m/>
    <s v="停機"/>
    <m/>
    <s v=""/>
    <s v="停機"/>
    <s v=""/>
    <s v=""/>
    <s v=""/>
    <s v=""/>
    <s v="S"/>
  </r>
  <r>
    <x v="1"/>
    <x v="28"/>
    <x v="14"/>
    <m/>
    <x v="0"/>
    <x v="0"/>
    <x v="0"/>
    <s v=""/>
    <s v=""/>
    <m/>
    <m/>
    <s v="絲開發"/>
    <m/>
    <m/>
    <m/>
    <s v="絲開發"/>
    <m/>
    <m/>
    <m/>
    <s v="絲開發"/>
    <m/>
    <m/>
    <m/>
    <s v="絲開發"/>
    <m/>
    <s v=""/>
    <s v="絲開發"/>
    <s v=""/>
    <s v=""/>
    <s v=""/>
    <s v=""/>
    <s v="S"/>
  </r>
  <r>
    <x v="2"/>
    <x v="29"/>
    <x v="15"/>
    <m/>
    <x v="9"/>
    <x v="11"/>
    <x v="4"/>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count="1334">
  <r>
    <x v="0"/>
    <s v="F01"/>
    <s v="T06"/>
    <x v="0"/>
    <x v="0"/>
    <s v="75/96/2SDR"/>
    <s v="紅白直條"/>
    <x v="0"/>
    <n v="75"/>
    <n v="300000"/>
    <n v="1200"/>
    <n v="36"/>
    <n v="48"/>
    <n v="12"/>
    <n v="72"/>
    <n v="12"/>
    <s v="JERBY"/>
    <s v="ERDON"/>
    <n v="1020"/>
    <n v="4.8959999999999999"/>
    <n v="149.8176"/>
    <n v="120"/>
    <n v="0.80097398436498779"/>
    <n v="0.29963519999999999"/>
    <n v="0.29963519999999999"/>
  </r>
  <r>
    <x v="0"/>
    <s v="F01"/>
    <s v="A22"/>
    <x v="1"/>
    <x v="1"/>
    <s v="100/72PFR"/>
    <s v="黃黑點"/>
    <x v="1"/>
    <n v="100"/>
    <n v="358000"/>
    <n v="1200"/>
    <n v="84"/>
    <n v="92"/>
    <n v="12"/>
    <n v="80"/>
    <n v="12"/>
    <s v="JERBY"/>
    <s v="ERDON"/>
    <n v="1020"/>
    <n v="4.1027932960893851"/>
    <n v="292.93944134078208"/>
    <n v="172"/>
    <n v="0.58715207215783927"/>
    <n v="0.58587888268156418"/>
    <n v="0.58587888268156418"/>
  </r>
  <r>
    <x v="0"/>
    <s v="F01"/>
    <m/>
    <x v="2"/>
    <x v="0"/>
    <m/>
    <m/>
    <x v="2"/>
    <m/>
    <m/>
    <m/>
    <m/>
    <m/>
    <m/>
    <m/>
    <m/>
    <m/>
    <m/>
    <n v="0"/>
    <n v="0"/>
    <n v="0"/>
    <n v="0"/>
    <s v=""/>
    <s v=""/>
    <s v=""/>
  </r>
  <r>
    <x v="0"/>
    <s v="F01"/>
    <m/>
    <x v="2"/>
    <x v="0"/>
    <m/>
    <m/>
    <x v="2"/>
    <m/>
    <m/>
    <m/>
    <m/>
    <m/>
    <m/>
    <m/>
    <m/>
    <m/>
    <m/>
    <n v="0"/>
    <n v="0"/>
    <n v="0"/>
    <n v="0"/>
    <s v=""/>
    <s v=""/>
    <s v=""/>
  </r>
  <r>
    <x v="0"/>
    <s v="F01"/>
    <m/>
    <x v="2"/>
    <x v="0"/>
    <m/>
    <m/>
    <x v="2"/>
    <m/>
    <m/>
    <m/>
    <m/>
    <m/>
    <m/>
    <m/>
    <m/>
    <m/>
    <m/>
    <n v="0"/>
    <n v="0"/>
    <n v="0"/>
    <n v="0"/>
    <s v=""/>
    <s v=""/>
    <s v=""/>
  </r>
  <r>
    <x v="0"/>
    <s v="F01"/>
    <m/>
    <x v="2"/>
    <x v="0"/>
    <m/>
    <m/>
    <x v="2"/>
    <m/>
    <m/>
    <m/>
    <m/>
    <m/>
    <m/>
    <m/>
    <m/>
    <m/>
    <m/>
    <n v="0"/>
    <n v="0"/>
    <n v="0"/>
    <n v="0"/>
    <s v=""/>
    <s v=""/>
    <s v=""/>
  </r>
  <r>
    <x v="0"/>
    <s v="F01"/>
    <m/>
    <x v="2"/>
    <x v="0"/>
    <s v=""/>
    <s v=""/>
    <x v="2"/>
    <m/>
    <m/>
    <m/>
    <m/>
    <m/>
    <m/>
    <m/>
    <m/>
    <m/>
    <m/>
    <n v="0"/>
    <n v="0"/>
    <n v="0"/>
    <n v="0"/>
    <s v=""/>
    <s v=""/>
    <s v=""/>
  </r>
  <r>
    <x v="0"/>
    <s v="F01"/>
    <m/>
    <x v="2"/>
    <x v="0"/>
    <s v=""/>
    <s v=""/>
    <x v="2"/>
    <m/>
    <m/>
    <m/>
    <m/>
    <m/>
    <m/>
    <m/>
    <m/>
    <m/>
    <m/>
    <n v="0"/>
    <n v="0"/>
    <n v="0"/>
    <n v="0"/>
    <s v=""/>
    <s v=""/>
    <s v=""/>
  </r>
  <r>
    <x v="0"/>
    <s v="F01"/>
    <m/>
    <x v="2"/>
    <x v="0"/>
    <s v=""/>
    <s v=""/>
    <x v="2"/>
    <m/>
    <m/>
    <m/>
    <m/>
    <m/>
    <m/>
    <m/>
    <m/>
    <m/>
    <m/>
    <n v="0"/>
    <n v="0"/>
    <n v="0"/>
    <n v="0"/>
    <s v=""/>
    <s v=""/>
    <s v=""/>
  </r>
  <r>
    <x v="0"/>
    <s v="F01"/>
    <m/>
    <x v="2"/>
    <x v="0"/>
    <s v=""/>
    <s v=""/>
    <x v="2"/>
    <m/>
    <m/>
    <m/>
    <m/>
    <m/>
    <m/>
    <m/>
    <m/>
    <m/>
    <m/>
    <n v="0"/>
    <n v="0"/>
    <n v="0"/>
    <n v="0"/>
    <s v=""/>
    <s v=""/>
    <s v=""/>
  </r>
  <r>
    <x v="0"/>
    <s v="F01"/>
    <m/>
    <x v="2"/>
    <x v="0"/>
    <s v=""/>
    <s v=""/>
    <x v="2"/>
    <m/>
    <m/>
    <m/>
    <m/>
    <m/>
    <m/>
    <m/>
    <m/>
    <m/>
    <m/>
    <n v="0"/>
    <n v="0"/>
    <n v="0"/>
    <n v="0"/>
    <s v=""/>
    <s v=""/>
    <s v=""/>
  </r>
  <r>
    <x v="0"/>
    <s v="F01"/>
    <m/>
    <x v="2"/>
    <x v="0"/>
    <s v=""/>
    <s v=""/>
    <x v="2"/>
    <m/>
    <m/>
    <m/>
    <m/>
    <m/>
    <m/>
    <m/>
    <m/>
    <m/>
    <m/>
    <n v="0"/>
    <n v="0"/>
    <n v="0"/>
    <n v="0"/>
    <s v=""/>
    <s v=""/>
    <s v=""/>
  </r>
  <r>
    <x v="0"/>
    <s v="F01"/>
    <m/>
    <x v="2"/>
    <x v="0"/>
    <s v=""/>
    <s v=""/>
    <x v="2"/>
    <m/>
    <m/>
    <m/>
    <m/>
    <m/>
    <m/>
    <m/>
    <m/>
    <m/>
    <m/>
    <n v="0"/>
    <n v="0"/>
    <n v="0"/>
    <n v="0"/>
    <s v=""/>
    <s v=""/>
    <s v=""/>
  </r>
  <r>
    <x v="0"/>
    <s v="F01"/>
    <m/>
    <x v="2"/>
    <x v="0"/>
    <s v=""/>
    <s v=""/>
    <x v="2"/>
    <m/>
    <m/>
    <m/>
    <m/>
    <m/>
    <m/>
    <m/>
    <m/>
    <m/>
    <m/>
    <n v="0"/>
    <n v="0"/>
    <n v="0"/>
    <n v="0"/>
    <s v=""/>
    <s v=""/>
    <s v=""/>
  </r>
  <r>
    <x v="0"/>
    <s v="F01"/>
    <m/>
    <x v="2"/>
    <x v="0"/>
    <s v=""/>
    <s v=""/>
    <x v="2"/>
    <m/>
    <m/>
    <m/>
    <m/>
    <m/>
    <m/>
    <m/>
    <m/>
    <m/>
    <m/>
    <n v="0"/>
    <n v="0"/>
    <n v="0"/>
    <n v="0"/>
    <s v=""/>
    <s v=""/>
    <s v=""/>
  </r>
  <r>
    <x v="0"/>
    <s v="F01"/>
    <m/>
    <x v="2"/>
    <x v="0"/>
    <s v=""/>
    <s v=""/>
    <x v="2"/>
    <m/>
    <m/>
    <m/>
    <m/>
    <m/>
    <m/>
    <m/>
    <m/>
    <m/>
    <m/>
    <n v="0"/>
    <n v="0"/>
    <n v="0"/>
    <n v="0"/>
    <s v=""/>
    <s v=""/>
    <s v=""/>
  </r>
  <r>
    <x v="0"/>
    <s v="F01"/>
    <m/>
    <x v="2"/>
    <x v="0"/>
    <s v=""/>
    <s v=""/>
    <x v="2"/>
    <m/>
    <m/>
    <m/>
    <m/>
    <m/>
    <m/>
    <m/>
    <m/>
    <m/>
    <m/>
    <n v="0"/>
    <n v="0"/>
    <n v="0"/>
    <n v="0"/>
    <s v=""/>
    <s v=""/>
    <s v=""/>
  </r>
  <r>
    <x v="0"/>
    <s v="F01"/>
    <m/>
    <x v="2"/>
    <x v="0"/>
    <s v=""/>
    <s v=""/>
    <x v="2"/>
    <m/>
    <m/>
    <m/>
    <m/>
    <m/>
    <m/>
    <m/>
    <m/>
    <m/>
    <m/>
    <n v="0"/>
    <n v="0"/>
    <n v="0"/>
    <n v="0"/>
    <s v=""/>
    <s v=""/>
    <s v=""/>
  </r>
  <r>
    <x v="0"/>
    <s v="F01"/>
    <m/>
    <x v="2"/>
    <x v="0"/>
    <s v=""/>
    <s v=""/>
    <x v="2"/>
    <m/>
    <m/>
    <m/>
    <m/>
    <m/>
    <m/>
    <m/>
    <m/>
    <m/>
    <m/>
    <n v="0"/>
    <n v="0"/>
    <n v="0"/>
    <n v="0"/>
    <s v=""/>
    <s v=""/>
    <s v=""/>
  </r>
  <r>
    <x v="0"/>
    <s v="F01"/>
    <m/>
    <x v="2"/>
    <x v="0"/>
    <s v=""/>
    <s v=""/>
    <x v="2"/>
    <m/>
    <m/>
    <m/>
    <m/>
    <m/>
    <m/>
    <m/>
    <m/>
    <m/>
    <m/>
    <n v="0"/>
    <n v="0"/>
    <n v="0"/>
    <n v="0"/>
    <s v=""/>
    <s v=""/>
    <s v=""/>
  </r>
  <r>
    <x v="0"/>
    <s v="F01小計"/>
    <m/>
    <x v="2"/>
    <x v="0"/>
    <m/>
    <m/>
    <x v="2"/>
    <n v="2"/>
    <m/>
    <m/>
    <m/>
    <m/>
    <n v="24"/>
    <m/>
    <n v="24"/>
    <m/>
    <m/>
    <m/>
    <m/>
    <n v="442.75704134078205"/>
    <n v="292"/>
    <n v="0.65950391012585363"/>
    <n v="0.88551408268156417"/>
    <n v="0.88551408268156417"/>
  </r>
  <r>
    <x v="0"/>
    <s v="F02"/>
    <m/>
    <x v="2"/>
    <x v="0"/>
    <m/>
    <m/>
    <x v="2"/>
    <m/>
    <m/>
    <m/>
    <m/>
    <m/>
    <m/>
    <m/>
    <m/>
    <m/>
    <m/>
    <n v="0"/>
    <n v="0"/>
    <n v="0"/>
    <n v="0"/>
    <s v=""/>
    <s v=""/>
    <s v=""/>
  </r>
  <r>
    <x v="0"/>
    <s v="F02"/>
    <m/>
    <x v="2"/>
    <x v="0"/>
    <s v=""/>
    <s v=""/>
    <x v="2"/>
    <m/>
    <m/>
    <m/>
    <m/>
    <m/>
    <m/>
    <m/>
    <m/>
    <m/>
    <m/>
    <n v="0"/>
    <n v="0"/>
    <n v="0"/>
    <n v="0"/>
    <s v=""/>
    <s v=""/>
    <s v=""/>
  </r>
  <r>
    <x v="0"/>
    <s v="F02"/>
    <m/>
    <x v="2"/>
    <x v="0"/>
    <s v=""/>
    <s v=""/>
    <x v="2"/>
    <m/>
    <m/>
    <m/>
    <m/>
    <m/>
    <m/>
    <m/>
    <m/>
    <m/>
    <m/>
    <n v="0"/>
    <n v="0"/>
    <n v="0"/>
    <n v="0"/>
    <s v=""/>
    <s v=""/>
    <s v=""/>
  </r>
  <r>
    <x v="0"/>
    <s v="F02"/>
    <m/>
    <x v="2"/>
    <x v="0"/>
    <s v=""/>
    <s v=""/>
    <x v="2"/>
    <m/>
    <m/>
    <m/>
    <m/>
    <m/>
    <m/>
    <m/>
    <m/>
    <m/>
    <m/>
    <n v="0"/>
    <n v="0"/>
    <n v="0"/>
    <n v="0"/>
    <s v=""/>
    <s v=""/>
    <s v=""/>
  </r>
  <r>
    <x v="0"/>
    <s v="F02"/>
    <m/>
    <x v="2"/>
    <x v="0"/>
    <s v=""/>
    <s v=""/>
    <x v="2"/>
    <m/>
    <m/>
    <m/>
    <m/>
    <m/>
    <m/>
    <m/>
    <m/>
    <m/>
    <m/>
    <n v="0"/>
    <n v="0"/>
    <n v="0"/>
    <n v="0"/>
    <s v=""/>
    <s v=""/>
    <s v=""/>
  </r>
  <r>
    <x v="0"/>
    <s v="F02"/>
    <m/>
    <x v="2"/>
    <x v="0"/>
    <s v=""/>
    <s v=""/>
    <x v="2"/>
    <m/>
    <m/>
    <m/>
    <m/>
    <m/>
    <m/>
    <m/>
    <m/>
    <m/>
    <m/>
    <n v="0"/>
    <n v="0"/>
    <n v="0"/>
    <n v="0"/>
    <s v=""/>
    <s v=""/>
    <s v=""/>
  </r>
  <r>
    <x v="0"/>
    <s v="F02"/>
    <m/>
    <x v="2"/>
    <x v="0"/>
    <s v=""/>
    <s v=""/>
    <x v="2"/>
    <m/>
    <m/>
    <m/>
    <m/>
    <m/>
    <m/>
    <m/>
    <m/>
    <m/>
    <m/>
    <n v="0"/>
    <n v="0"/>
    <n v="0"/>
    <n v="0"/>
    <s v=""/>
    <s v=""/>
    <s v=""/>
  </r>
  <r>
    <x v="0"/>
    <s v="F02"/>
    <m/>
    <x v="2"/>
    <x v="0"/>
    <s v=""/>
    <s v=""/>
    <x v="2"/>
    <m/>
    <m/>
    <m/>
    <m/>
    <m/>
    <m/>
    <m/>
    <m/>
    <m/>
    <m/>
    <n v="0"/>
    <n v="0"/>
    <n v="0"/>
    <n v="0"/>
    <s v=""/>
    <s v=""/>
    <s v=""/>
  </r>
  <r>
    <x v="0"/>
    <s v="F02"/>
    <m/>
    <x v="2"/>
    <x v="0"/>
    <s v=""/>
    <s v=""/>
    <x v="2"/>
    <m/>
    <m/>
    <m/>
    <m/>
    <m/>
    <m/>
    <m/>
    <m/>
    <m/>
    <m/>
    <n v="0"/>
    <n v="0"/>
    <n v="0"/>
    <n v="0"/>
    <s v=""/>
    <s v=""/>
    <s v=""/>
  </r>
  <r>
    <x v="0"/>
    <s v="F02"/>
    <m/>
    <x v="2"/>
    <x v="0"/>
    <s v=""/>
    <s v=""/>
    <x v="2"/>
    <m/>
    <m/>
    <m/>
    <m/>
    <m/>
    <m/>
    <m/>
    <m/>
    <m/>
    <m/>
    <n v="0"/>
    <n v="0"/>
    <n v="0"/>
    <n v="0"/>
    <s v=""/>
    <s v=""/>
    <s v=""/>
  </r>
  <r>
    <x v="0"/>
    <s v="F02"/>
    <m/>
    <x v="2"/>
    <x v="0"/>
    <s v=""/>
    <s v=""/>
    <x v="2"/>
    <m/>
    <m/>
    <m/>
    <m/>
    <m/>
    <m/>
    <m/>
    <m/>
    <m/>
    <m/>
    <n v="0"/>
    <n v="0"/>
    <n v="0"/>
    <n v="0"/>
    <s v=""/>
    <s v=""/>
    <s v=""/>
  </r>
  <r>
    <x v="0"/>
    <s v="F02"/>
    <m/>
    <x v="2"/>
    <x v="0"/>
    <s v=""/>
    <s v=""/>
    <x v="2"/>
    <m/>
    <m/>
    <m/>
    <m/>
    <m/>
    <m/>
    <m/>
    <m/>
    <m/>
    <m/>
    <n v="0"/>
    <n v="0"/>
    <n v="0"/>
    <n v="0"/>
    <s v=""/>
    <s v=""/>
    <s v=""/>
  </r>
  <r>
    <x v="0"/>
    <s v="F02"/>
    <m/>
    <x v="2"/>
    <x v="0"/>
    <s v=""/>
    <s v=""/>
    <x v="2"/>
    <m/>
    <m/>
    <m/>
    <m/>
    <m/>
    <m/>
    <m/>
    <m/>
    <m/>
    <m/>
    <n v="0"/>
    <n v="0"/>
    <n v="0"/>
    <n v="0"/>
    <s v=""/>
    <s v=""/>
    <s v=""/>
  </r>
  <r>
    <x v="0"/>
    <s v="F02"/>
    <m/>
    <x v="2"/>
    <x v="0"/>
    <s v=""/>
    <s v=""/>
    <x v="2"/>
    <m/>
    <m/>
    <m/>
    <m/>
    <m/>
    <m/>
    <m/>
    <m/>
    <m/>
    <m/>
    <n v="0"/>
    <n v="0"/>
    <n v="0"/>
    <n v="0"/>
    <s v=""/>
    <s v=""/>
    <s v=""/>
  </r>
  <r>
    <x v="0"/>
    <s v="F02"/>
    <m/>
    <x v="2"/>
    <x v="0"/>
    <s v=""/>
    <s v=""/>
    <x v="2"/>
    <m/>
    <m/>
    <m/>
    <m/>
    <m/>
    <m/>
    <m/>
    <m/>
    <m/>
    <m/>
    <n v="0"/>
    <n v="0"/>
    <n v="0"/>
    <n v="0"/>
    <s v=""/>
    <s v=""/>
    <s v=""/>
  </r>
  <r>
    <x v="0"/>
    <s v="F02"/>
    <m/>
    <x v="2"/>
    <x v="0"/>
    <s v=""/>
    <s v=""/>
    <x v="2"/>
    <m/>
    <m/>
    <m/>
    <m/>
    <m/>
    <m/>
    <m/>
    <m/>
    <m/>
    <m/>
    <n v="0"/>
    <n v="0"/>
    <n v="0"/>
    <n v="0"/>
    <s v=""/>
    <s v=""/>
    <s v=""/>
  </r>
  <r>
    <x v="0"/>
    <s v="F02"/>
    <m/>
    <x v="2"/>
    <x v="0"/>
    <s v=""/>
    <s v=""/>
    <x v="2"/>
    <m/>
    <m/>
    <m/>
    <m/>
    <m/>
    <m/>
    <m/>
    <m/>
    <m/>
    <m/>
    <n v="0"/>
    <n v="0"/>
    <n v="0"/>
    <n v="0"/>
    <s v=""/>
    <s v=""/>
    <s v=""/>
  </r>
  <r>
    <x v="0"/>
    <s v="F02"/>
    <m/>
    <x v="2"/>
    <x v="0"/>
    <s v=""/>
    <s v=""/>
    <x v="2"/>
    <m/>
    <m/>
    <m/>
    <m/>
    <m/>
    <m/>
    <m/>
    <m/>
    <m/>
    <m/>
    <n v="0"/>
    <n v="0"/>
    <n v="0"/>
    <n v="0"/>
    <s v=""/>
    <s v=""/>
    <s v=""/>
  </r>
  <r>
    <x v="0"/>
    <s v="F02"/>
    <m/>
    <x v="2"/>
    <x v="0"/>
    <s v=""/>
    <s v=""/>
    <x v="2"/>
    <m/>
    <m/>
    <m/>
    <m/>
    <m/>
    <m/>
    <m/>
    <m/>
    <m/>
    <m/>
    <n v="0"/>
    <n v="0"/>
    <n v="0"/>
    <n v="0"/>
    <s v=""/>
    <s v=""/>
    <s v=""/>
  </r>
  <r>
    <x v="0"/>
    <s v="F02"/>
    <m/>
    <x v="2"/>
    <x v="0"/>
    <s v=""/>
    <s v=""/>
    <x v="2"/>
    <m/>
    <m/>
    <m/>
    <m/>
    <m/>
    <m/>
    <m/>
    <m/>
    <m/>
    <m/>
    <n v="0"/>
    <n v="0"/>
    <n v="0"/>
    <n v="0"/>
    <s v=""/>
    <s v=""/>
    <s v=""/>
  </r>
  <r>
    <x v="0"/>
    <s v="F02小計"/>
    <m/>
    <x v="2"/>
    <x v="0"/>
    <n v="0"/>
    <m/>
    <x v="2"/>
    <n v="0"/>
    <m/>
    <m/>
    <m/>
    <m/>
    <n v="0"/>
    <m/>
    <n v="0"/>
    <m/>
    <m/>
    <m/>
    <m/>
    <n v="0"/>
    <n v="0"/>
    <n v="0"/>
    <n v="0"/>
    <n v="0"/>
  </r>
  <r>
    <x v="0"/>
    <s v="合計"/>
    <m/>
    <x v="2"/>
    <x v="0"/>
    <m/>
    <m/>
    <x v="2"/>
    <n v="2"/>
    <m/>
    <m/>
    <m/>
    <m/>
    <n v="24"/>
    <m/>
    <n v="24"/>
    <m/>
    <m/>
    <m/>
    <m/>
    <n v="442.75704134078205"/>
    <n v="292"/>
    <n v="0.65950391012585363"/>
    <n v="0.88551408268156417"/>
    <n v="0.88551408268156417"/>
  </r>
  <r>
    <x v="1"/>
    <s v="F01"/>
    <s v="T06"/>
    <x v="0"/>
    <x v="0"/>
    <s v="75/96/2SDR"/>
    <s v="紅白直條"/>
    <x v="0"/>
    <n v="75"/>
    <n v="300000"/>
    <n v="1200"/>
    <n v="36"/>
    <m/>
    <n v="12"/>
    <m/>
    <m/>
    <m/>
    <m/>
    <n v="1020"/>
    <n v="4.8959999999999999"/>
    <n v="74.908799999999999"/>
    <n v="0"/>
    <n v="0"/>
    <n v="0.29963519999999999"/>
    <n v="0"/>
  </r>
  <r>
    <x v="1"/>
    <s v="F01"/>
    <s v="A22"/>
    <x v="1"/>
    <x v="1"/>
    <s v="100/72PFR"/>
    <s v="黃黑點"/>
    <x v="1"/>
    <n v="100"/>
    <n v="358000"/>
    <n v="1200"/>
    <n v="84"/>
    <m/>
    <n v="12"/>
    <m/>
    <m/>
    <m/>
    <m/>
    <n v="1020"/>
    <n v="4.1027932960893851"/>
    <n v="146.46972067039104"/>
    <n v="0"/>
    <n v="0"/>
    <n v="0.58587888268156418"/>
    <n v="0"/>
  </r>
  <r>
    <x v="1"/>
    <s v="F01"/>
    <m/>
    <x v="2"/>
    <x v="0"/>
    <s v=""/>
    <s v=""/>
    <x v="2"/>
    <m/>
    <m/>
    <m/>
    <m/>
    <m/>
    <m/>
    <m/>
    <m/>
    <m/>
    <m/>
    <n v="0"/>
    <n v="0"/>
    <n v="0"/>
    <n v="0"/>
    <s v=""/>
    <s v=""/>
    <s v=""/>
  </r>
  <r>
    <x v="1"/>
    <s v="F01"/>
    <m/>
    <x v="2"/>
    <x v="0"/>
    <s v=""/>
    <s v=""/>
    <x v="2"/>
    <m/>
    <m/>
    <m/>
    <m/>
    <m/>
    <m/>
    <m/>
    <m/>
    <m/>
    <m/>
    <n v="0"/>
    <n v="0"/>
    <n v="0"/>
    <n v="0"/>
    <s v=""/>
    <s v=""/>
    <s v=""/>
  </r>
  <r>
    <x v="1"/>
    <s v="F01"/>
    <m/>
    <x v="2"/>
    <x v="0"/>
    <s v=""/>
    <s v=""/>
    <x v="2"/>
    <m/>
    <m/>
    <m/>
    <m/>
    <m/>
    <m/>
    <m/>
    <m/>
    <m/>
    <m/>
    <n v="0"/>
    <n v="0"/>
    <n v="0"/>
    <n v="0"/>
    <s v=""/>
    <s v=""/>
    <s v=""/>
  </r>
  <r>
    <x v="1"/>
    <s v="F01"/>
    <m/>
    <x v="2"/>
    <x v="0"/>
    <s v=""/>
    <s v=""/>
    <x v="2"/>
    <m/>
    <m/>
    <m/>
    <m/>
    <m/>
    <m/>
    <m/>
    <m/>
    <m/>
    <m/>
    <n v="0"/>
    <n v="0"/>
    <n v="0"/>
    <n v="0"/>
    <s v=""/>
    <s v=""/>
    <s v=""/>
  </r>
  <r>
    <x v="1"/>
    <s v="F01"/>
    <m/>
    <x v="2"/>
    <x v="0"/>
    <s v=""/>
    <s v=""/>
    <x v="2"/>
    <m/>
    <m/>
    <m/>
    <m/>
    <m/>
    <m/>
    <m/>
    <m/>
    <m/>
    <m/>
    <n v="0"/>
    <n v="0"/>
    <n v="0"/>
    <n v="0"/>
    <s v=""/>
    <s v=""/>
    <s v=""/>
  </r>
  <r>
    <x v="1"/>
    <s v="F01"/>
    <m/>
    <x v="2"/>
    <x v="0"/>
    <s v=""/>
    <s v=""/>
    <x v="2"/>
    <m/>
    <m/>
    <m/>
    <m/>
    <m/>
    <m/>
    <m/>
    <m/>
    <m/>
    <m/>
    <n v="0"/>
    <n v="0"/>
    <n v="0"/>
    <n v="0"/>
    <s v=""/>
    <s v=""/>
    <s v=""/>
  </r>
  <r>
    <x v="1"/>
    <s v="F01"/>
    <m/>
    <x v="2"/>
    <x v="0"/>
    <m/>
    <s v=""/>
    <x v="2"/>
    <m/>
    <m/>
    <m/>
    <m/>
    <m/>
    <m/>
    <m/>
    <m/>
    <m/>
    <m/>
    <n v="0"/>
    <n v="0"/>
    <n v="0"/>
    <n v="0"/>
    <s v=""/>
    <s v=""/>
    <s v=""/>
  </r>
  <r>
    <x v="1"/>
    <s v="F01"/>
    <m/>
    <x v="2"/>
    <x v="0"/>
    <s v=""/>
    <s v=""/>
    <x v="2"/>
    <m/>
    <m/>
    <m/>
    <m/>
    <m/>
    <m/>
    <m/>
    <m/>
    <m/>
    <m/>
    <n v="0"/>
    <n v="0"/>
    <n v="0"/>
    <n v="0"/>
    <s v=""/>
    <s v=""/>
    <s v=""/>
  </r>
  <r>
    <x v="1"/>
    <s v="F01"/>
    <m/>
    <x v="2"/>
    <x v="0"/>
    <s v=""/>
    <s v=""/>
    <x v="2"/>
    <m/>
    <m/>
    <m/>
    <m/>
    <m/>
    <m/>
    <m/>
    <m/>
    <m/>
    <m/>
    <n v="0"/>
    <n v="0"/>
    <n v="0"/>
    <n v="0"/>
    <s v=""/>
    <s v=""/>
    <s v=""/>
  </r>
  <r>
    <x v="1"/>
    <s v="F01"/>
    <m/>
    <x v="2"/>
    <x v="0"/>
    <s v=""/>
    <s v=""/>
    <x v="2"/>
    <m/>
    <m/>
    <m/>
    <m/>
    <m/>
    <m/>
    <m/>
    <m/>
    <m/>
    <m/>
    <n v="0"/>
    <n v="0"/>
    <n v="0"/>
    <n v="0"/>
    <s v=""/>
    <s v=""/>
    <s v=""/>
  </r>
  <r>
    <x v="1"/>
    <s v="F01"/>
    <m/>
    <x v="2"/>
    <x v="0"/>
    <s v=""/>
    <s v=""/>
    <x v="2"/>
    <m/>
    <m/>
    <m/>
    <m/>
    <m/>
    <m/>
    <m/>
    <m/>
    <m/>
    <m/>
    <n v="0"/>
    <n v="0"/>
    <n v="0"/>
    <n v="0"/>
    <s v=""/>
    <s v=""/>
    <s v=""/>
  </r>
  <r>
    <x v="1"/>
    <s v="F01"/>
    <m/>
    <x v="2"/>
    <x v="0"/>
    <s v=""/>
    <s v=""/>
    <x v="2"/>
    <m/>
    <m/>
    <m/>
    <m/>
    <m/>
    <m/>
    <m/>
    <m/>
    <m/>
    <m/>
    <n v="0"/>
    <n v="0"/>
    <n v="0"/>
    <n v="0"/>
    <s v=""/>
    <s v=""/>
    <s v=""/>
  </r>
  <r>
    <x v="1"/>
    <s v="F01"/>
    <m/>
    <x v="2"/>
    <x v="0"/>
    <s v=""/>
    <s v=""/>
    <x v="2"/>
    <m/>
    <m/>
    <m/>
    <m/>
    <m/>
    <m/>
    <m/>
    <m/>
    <m/>
    <m/>
    <n v="0"/>
    <n v="0"/>
    <n v="0"/>
    <n v="0"/>
    <s v=""/>
    <s v=""/>
    <s v=""/>
  </r>
  <r>
    <x v="1"/>
    <s v="F01"/>
    <m/>
    <x v="2"/>
    <x v="0"/>
    <s v=""/>
    <s v=""/>
    <x v="2"/>
    <m/>
    <m/>
    <m/>
    <m/>
    <m/>
    <m/>
    <m/>
    <m/>
    <m/>
    <m/>
    <n v="0"/>
    <n v="0"/>
    <n v="0"/>
    <n v="0"/>
    <s v=""/>
    <s v=""/>
    <s v=""/>
  </r>
  <r>
    <x v="1"/>
    <s v="F01"/>
    <m/>
    <x v="2"/>
    <x v="0"/>
    <s v=""/>
    <s v=""/>
    <x v="2"/>
    <m/>
    <m/>
    <m/>
    <m/>
    <m/>
    <m/>
    <m/>
    <m/>
    <m/>
    <m/>
    <n v="0"/>
    <n v="0"/>
    <n v="0"/>
    <n v="0"/>
    <s v=""/>
    <s v=""/>
    <s v=""/>
  </r>
  <r>
    <x v="1"/>
    <s v="F01"/>
    <m/>
    <x v="2"/>
    <x v="0"/>
    <s v=""/>
    <s v=""/>
    <x v="2"/>
    <m/>
    <m/>
    <m/>
    <m/>
    <m/>
    <m/>
    <m/>
    <m/>
    <m/>
    <m/>
    <n v="0"/>
    <n v="0"/>
    <n v="0"/>
    <n v="0"/>
    <s v=""/>
    <s v=""/>
    <s v=""/>
  </r>
  <r>
    <x v="1"/>
    <s v="F01"/>
    <m/>
    <x v="2"/>
    <x v="0"/>
    <s v=""/>
    <s v=""/>
    <x v="2"/>
    <m/>
    <m/>
    <m/>
    <m/>
    <m/>
    <m/>
    <m/>
    <m/>
    <m/>
    <m/>
    <n v="0"/>
    <n v="0"/>
    <n v="0"/>
    <n v="0"/>
    <s v=""/>
    <s v=""/>
    <s v=""/>
  </r>
  <r>
    <x v="1"/>
    <s v="F01"/>
    <m/>
    <x v="2"/>
    <x v="0"/>
    <s v=""/>
    <s v=""/>
    <x v="2"/>
    <m/>
    <m/>
    <m/>
    <m/>
    <m/>
    <m/>
    <m/>
    <m/>
    <m/>
    <m/>
    <n v="0"/>
    <n v="0"/>
    <n v="0"/>
    <n v="0"/>
    <s v=""/>
    <s v=""/>
    <s v=""/>
  </r>
  <r>
    <x v="1"/>
    <s v="F01小計"/>
    <m/>
    <x v="2"/>
    <x v="0"/>
    <m/>
    <m/>
    <x v="2"/>
    <n v="2"/>
    <m/>
    <m/>
    <m/>
    <m/>
    <n v="24"/>
    <m/>
    <n v="0"/>
    <m/>
    <m/>
    <m/>
    <m/>
    <n v="221.37852067039103"/>
    <n v="0"/>
    <n v="0"/>
    <n v="0.88551408268156417"/>
    <n v="0"/>
  </r>
  <r>
    <x v="1"/>
    <s v="F02"/>
    <m/>
    <x v="2"/>
    <x v="0"/>
    <s v=""/>
    <s v=""/>
    <x v="2"/>
    <m/>
    <m/>
    <m/>
    <m/>
    <m/>
    <m/>
    <m/>
    <m/>
    <m/>
    <m/>
    <n v="0"/>
    <n v="0"/>
    <n v="0"/>
    <n v="0"/>
    <s v=""/>
    <s v=""/>
    <s v=""/>
  </r>
  <r>
    <x v="1"/>
    <s v="F02"/>
    <m/>
    <x v="2"/>
    <x v="0"/>
    <s v=""/>
    <s v=""/>
    <x v="2"/>
    <m/>
    <m/>
    <m/>
    <m/>
    <m/>
    <m/>
    <m/>
    <m/>
    <m/>
    <m/>
    <n v="0"/>
    <n v="0"/>
    <n v="0"/>
    <n v="0"/>
    <s v=""/>
    <s v=""/>
    <s v=""/>
  </r>
  <r>
    <x v="1"/>
    <s v="F02"/>
    <m/>
    <x v="2"/>
    <x v="0"/>
    <s v=""/>
    <s v=""/>
    <x v="2"/>
    <m/>
    <m/>
    <m/>
    <m/>
    <m/>
    <m/>
    <m/>
    <m/>
    <m/>
    <m/>
    <n v="0"/>
    <n v="0"/>
    <n v="0"/>
    <n v="0"/>
    <s v=""/>
    <s v=""/>
    <s v=""/>
  </r>
  <r>
    <x v="1"/>
    <s v="F02"/>
    <m/>
    <x v="2"/>
    <x v="0"/>
    <s v=""/>
    <s v=""/>
    <x v="2"/>
    <m/>
    <m/>
    <m/>
    <m/>
    <m/>
    <m/>
    <m/>
    <m/>
    <m/>
    <m/>
    <n v="0"/>
    <n v="0"/>
    <n v="0"/>
    <n v="0"/>
    <s v=""/>
    <s v=""/>
    <s v=""/>
  </r>
  <r>
    <x v="1"/>
    <s v="F02"/>
    <m/>
    <x v="2"/>
    <x v="0"/>
    <s v=""/>
    <s v=""/>
    <x v="2"/>
    <m/>
    <m/>
    <m/>
    <m/>
    <m/>
    <m/>
    <m/>
    <m/>
    <m/>
    <m/>
    <n v="0"/>
    <n v="0"/>
    <n v="0"/>
    <n v="0"/>
    <s v=""/>
    <s v=""/>
    <s v=""/>
  </r>
  <r>
    <x v="1"/>
    <s v="F02"/>
    <m/>
    <x v="2"/>
    <x v="0"/>
    <s v=""/>
    <s v=""/>
    <x v="2"/>
    <m/>
    <m/>
    <m/>
    <m/>
    <m/>
    <m/>
    <m/>
    <m/>
    <m/>
    <m/>
    <n v="0"/>
    <n v="0"/>
    <n v="0"/>
    <n v="0"/>
    <s v=""/>
    <s v=""/>
    <s v=""/>
  </r>
  <r>
    <x v="1"/>
    <s v="F02"/>
    <m/>
    <x v="2"/>
    <x v="0"/>
    <s v=""/>
    <s v=""/>
    <x v="2"/>
    <m/>
    <m/>
    <m/>
    <m/>
    <m/>
    <m/>
    <m/>
    <m/>
    <m/>
    <m/>
    <n v="0"/>
    <n v="0"/>
    <n v="0"/>
    <n v="0"/>
    <s v=""/>
    <s v=""/>
    <s v=""/>
  </r>
  <r>
    <x v="1"/>
    <s v="F02"/>
    <m/>
    <x v="2"/>
    <x v="0"/>
    <s v=""/>
    <s v=""/>
    <x v="2"/>
    <m/>
    <m/>
    <m/>
    <m/>
    <m/>
    <m/>
    <m/>
    <m/>
    <m/>
    <m/>
    <n v="0"/>
    <n v="0"/>
    <n v="0"/>
    <n v="0"/>
    <s v=""/>
    <s v=""/>
    <s v=""/>
  </r>
  <r>
    <x v="1"/>
    <s v="F02"/>
    <m/>
    <x v="2"/>
    <x v="0"/>
    <s v=""/>
    <s v=""/>
    <x v="2"/>
    <m/>
    <m/>
    <m/>
    <m/>
    <m/>
    <m/>
    <m/>
    <m/>
    <m/>
    <m/>
    <n v="0"/>
    <n v="0"/>
    <n v="0"/>
    <n v="0"/>
    <s v=""/>
    <s v=""/>
    <s v=""/>
  </r>
  <r>
    <x v="1"/>
    <s v="F02"/>
    <m/>
    <x v="2"/>
    <x v="0"/>
    <s v=""/>
    <s v=""/>
    <x v="2"/>
    <m/>
    <m/>
    <m/>
    <m/>
    <m/>
    <m/>
    <m/>
    <m/>
    <m/>
    <m/>
    <n v="0"/>
    <n v="0"/>
    <n v="0"/>
    <n v="0"/>
    <s v=""/>
    <s v=""/>
    <s v=""/>
  </r>
  <r>
    <x v="1"/>
    <s v="F02"/>
    <m/>
    <x v="2"/>
    <x v="0"/>
    <s v=""/>
    <s v=""/>
    <x v="2"/>
    <m/>
    <m/>
    <m/>
    <m/>
    <m/>
    <m/>
    <m/>
    <m/>
    <m/>
    <m/>
    <n v="0"/>
    <n v="0"/>
    <n v="0"/>
    <n v="0"/>
    <s v=""/>
    <s v=""/>
    <s v=""/>
  </r>
  <r>
    <x v="1"/>
    <s v="F02"/>
    <m/>
    <x v="2"/>
    <x v="0"/>
    <s v=""/>
    <s v=""/>
    <x v="2"/>
    <m/>
    <m/>
    <m/>
    <m/>
    <m/>
    <m/>
    <m/>
    <m/>
    <m/>
    <m/>
    <n v="0"/>
    <n v="0"/>
    <n v="0"/>
    <n v="0"/>
    <s v=""/>
    <s v=""/>
    <s v=""/>
  </r>
  <r>
    <x v="1"/>
    <s v="F02"/>
    <m/>
    <x v="2"/>
    <x v="0"/>
    <s v=""/>
    <s v=""/>
    <x v="2"/>
    <m/>
    <m/>
    <m/>
    <m/>
    <m/>
    <m/>
    <m/>
    <m/>
    <m/>
    <m/>
    <n v="0"/>
    <n v="0"/>
    <n v="0"/>
    <n v="0"/>
    <s v=""/>
    <s v=""/>
    <s v=""/>
  </r>
  <r>
    <x v="1"/>
    <s v="F02"/>
    <m/>
    <x v="2"/>
    <x v="0"/>
    <s v=""/>
    <s v=""/>
    <x v="2"/>
    <m/>
    <m/>
    <m/>
    <m/>
    <m/>
    <m/>
    <m/>
    <m/>
    <m/>
    <m/>
    <n v="0"/>
    <n v="0"/>
    <n v="0"/>
    <n v="0"/>
    <s v=""/>
    <s v=""/>
    <s v=""/>
  </r>
  <r>
    <x v="1"/>
    <s v="F02"/>
    <m/>
    <x v="2"/>
    <x v="0"/>
    <s v=""/>
    <s v=""/>
    <x v="2"/>
    <m/>
    <m/>
    <m/>
    <m/>
    <m/>
    <m/>
    <m/>
    <m/>
    <m/>
    <m/>
    <n v="0"/>
    <n v="0"/>
    <n v="0"/>
    <n v="0"/>
    <s v=""/>
    <s v=""/>
    <s v=""/>
  </r>
  <r>
    <x v="1"/>
    <s v="F02"/>
    <m/>
    <x v="2"/>
    <x v="0"/>
    <s v=""/>
    <s v=""/>
    <x v="2"/>
    <m/>
    <m/>
    <m/>
    <m/>
    <m/>
    <m/>
    <m/>
    <m/>
    <m/>
    <m/>
    <n v="0"/>
    <n v="0"/>
    <n v="0"/>
    <n v="0"/>
    <s v=""/>
    <s v=""/>
    <s v=""/>
  </r>
  <r>
    <x v="1"/>
    <s v="F02"/>
    <m/>
    <x v="2"/>
    <x v="0"/>
    <s v=""/>
    <s v=""/>
    <x v="2"/>
    <m/>
    <m/>
    <m/>
    <m/>
    <m/>
    <m/>
    <m/>
    <m/>
    <m/>
    <m/>
    <n v="0"/>
    <n v="0"/>
    <n v="0"/>
    <n v="0"/>
    <s v=""/>
    <s v=""/>
    <s v=""/>
  </r>
  <r>
    <x v="1"/>
    <s v="F02"/>
    <m/>
    <x v="2"/>
    <x v="0"/>
    <s v=""/>
    <s v=""/>
    <x v="2"/>
    <m/>
    <m/>
    <m/>
    <m/>
    <m/>
    <m/>
    <m/>
    <m/>
    <m/>
    <m/>
    <n v="0"/>
    <n v="0"/>
    <n v="0"/>
    <n v="0"/>
    <s v=""/>
    <s v=""/>
    <s v=""/>
  </r>
  <r>
    <x v="1"/>
    <s v="F02"/>
    <m/>
    <x v="2"/>
    <x v="0"/>
    <s v=""/>
    <s v=""/>
    <x v="2"/>
    <m/>
    <m/>
    <m/>
    <m/>
    <m/>
    <m/>
    <m/>
    <m/>
    <m/>
    <m/>
    <n v="0"/>
    <n v="0"/>
    <n v="0"/>
    <n v="0"/>
    <s v=""/>
    <s v=""/>
    <s v=""/>
  </r>
  <r>
    <x v="1"/>
    <s v="F02"/>
    <m/>
    <x v="2"/>
    <x v="0"/>
    <s v=""/>
    <s v=""/>
    <x v="2"/>
    <m/>
    <m/>
    <m/>
    <m/>
    <m/>
    <m/>
    <m/>
    <m/>
    <m/>
    <m/>
    <n v="0"/>
    <n v="0"/>
    <n v="0"/>
    <n v="0"/>
    <s v=""/>
    <s v=""/>
    <s v=""/>
  </r>
  <r>
    <x v="1"/>
    <s v="F02小計"/>
    <m/>
    <x v="2"/>
    <x v="0"/>
    <n v="0"/>
    <m/>
    <x v="2"/>
    <n v="0"/>
    <m/>
    <m/>
    <m/>
    <m/>
    <n v="0"/>
    <m/>
    <n v="0"/>
    <m/>
    <m/>
    <m/>
    <m/>
    <n v="0"/>
    <n v="0"/>
    <n v="0"/>
    <n v="0"/>
    <n v="0"/>
  </r>
  <r>
    <x v="1"/>
    <s v="合計"/>
    <m/>
    <x v="2"/>
    <x v="0"/>
    <m/>
    <m/>
    <x v="2"/>
    <n v="2"/>
    <m/>
    <m/>
    <m/>
    <m/>
    <n v="24"/>
    <m/>
    <n v="0"/>
    <m/>
    <m/>
    <m/>
    <m/>
    <n v="221.37852067039103"/>
    <n v="0"/>
    <n v="0"/>
    <n v="0.88551408268156417"/>
    <n v="0"/>
  </r>
  <r>
    <x v="2"/>
    <s v="F01"/>
    <m/>
    <x v="2"/>
    <x v="0"/>
    <s v=""/>
    <s v=""/>
    <x v="2"/>
    <m/>
    <m/>
    <m/>
    <m/>
    <m/>
    <m/>
    <m/>
    <m/>
    <m/>
    <m/>
    <n v="0"/>
    <n v="0"/>
    <n v="0"/>
    <n v="0"/>
    <s v=""/>
    <s v=""/>
    <s v=""/>
  </r>
  <r>
    <x v="2"/>
    <s v="F01"/>
    <m/>
    <x v="2"/>
    <x v="0"/>
    <s v=""/>
    <s v=""/>
    <x v="2"/>
    <m/>
    <m/>
    <m/>
    <m/>
    <m/>
    <m/>
    <m/>
    <m/>
    <m/>
    <m/>
    <n v="0"/>
    <n v="0"/>
    <n v="0"/>
    <n v="0"/>
    <s v=""/>
    <s v=""/>
    <s v=""/>
  </r>
  <r>
    <x v="2"/>
    <s v="F01"/>
    <m/>
    <x v="2"/>
    <x v="0"/>
    <s v=""/>
    <s v=""/>
    <x v="2"/>
    <m/>
    <m/>
    <m/>
    <m/>
    <m/>
    <m/>
    <m/>
    <m/>
    <m/>
    <m/>
    <n v="0"/>
    <n v="0"/>
    <n v="0"/>
    <n v="0"/>
    <s v=""/>
    <s v=""/>
    <s v=""/>
  </r>
  <r>
    <x v="2"/>
    <s v="F01"/>
    <m/>
    <x v="2"/>
    <x v="0"/>
    <s v=""/>
    <s v=""/>
    <x v="2"/>
    <m/>
    <m/>
    <m/>
    <m/>
    <m/>
    <m/>
    <m/>
    <m/>
    <m/>
    <m/>
    <n v="0"/>
    <n v="0"/>
    <n v="0"/>
    <n v="0"/>
    <s v=""/>
    <s v=""/>
    <s v=""/>
  </r>
  <r>
    <x v="2"/>
    <s v="F01"/>
    <m/>
    <x v="2"/>
    <x v="0"/>
    <s v=""/>
    <s v=""/>
    <x v="2"/>
    <m/>
    <m/>
    <m/>
    <m/>
    <m/>
    <m/>
    <m/>
    <m/>
    <m/>
    <m/>
    <n v="0"/>
    <n v="0"/>
    <n v="0"/>
    <n v="0"/>
    <s v=""/>
    <s v=""/>
    <s v=""/>
  </r>
  <r>
    <x v="2"/>
    <s v="F01"/>
    <m/>
    <x v="2"/>
    <x v="0"/>
    <s v=""/>
    <s v=""/>
    <x v="2"/>
    <m/>
    <m/>
    <m/>
    <m/>
    <m/>
    <m/>
    <m/>
    <m/>
    <m/>
    <m/>
    <n v="0"/>
    <n v="0"/>
    <n v="0"/>
    <n v="0"/>
    <s v=""/>
    <s v=""/>
    <s v=""/>
  </r>
  <r>
    <x v="2"/>
    <s v="F01"/>
    <m/>
    <x v="2"/>
    <x v="0"/>
    <s v=""/>
    <s v=""/>
    <x v="2"/>
    <m/>
    <m/>
    <m/>
    <m/>
    <m/>
    <m/>
    <m/>
    <m/>
    <m/>
    <m/>
    <n v="0"/>
    <n v="0"/>
    <n v="0"/>
    <n v="0"/>
    <s v=""/>
    <s v=""/>
    <s v=""/>
  </r>
  <r>
    <x v="2"/>
    <s v="F01"/>
    <m/>
    <x v="2"/>
    <x v="0"/>
    <s v=""/>
    <s v=""/>
    <x v="2"/>
    <m/>
    <m/>
    <m/>
    <m/>
    <m/>
    <m/>
    <m/>
    <m/>
    <m/>
    <m/>
    <n v="0"/>
    <n v="0"/>
    <n v="0"/>
    <n v="0"/>
    <s v=""/>
    <s v=""/>
    <s v=""/>
  </r>
  <r>
    <x v="2"/>
    <s v="F01"/>
    <m/>
    <x v="2"/>
    <x v="0"/>
    <s v=""/>
    <s v=""/>
    <x v="2"/>
    <m/>
    <m/>
    <m/>
    <m/>
    <m/>
    <m/>
    <m/>
    <m/>
    <m/>
    <m/>
    <n v="0"/>
    <n v="0"/>
    <n v="0"/>
    <n v="0"/>
    <s v=""/>
    <s v=""/>
    <s v=""/>
  </r>
  <r>
    <x v="2"/>
    <s v="F01"/>
    <m/>
    <x v="2"/>
    <x v="0"/>
    <s v=""/>
    <s v=""/>
    <x v="2"/>
    <m/>
    <m/>
    <m/>
    <m/>
    <m/>
    <m/>
    <m/>
    <m/>
    <m/>
    <m/>
    <n v="0"/>
    <n v="0"/>
    <n v="0"/>
    <n v="0"/>
    <s v=""/>
    <s v=""/>
    <s v=""/>
  </r>
  <r>
    <x v="2"/>
    <s v="F01"/>
    <m/>
    <x v="2"/>
    <x v="0"/>
    <s v=""/>
    <s v=""/>
    <x v="2"/>
    <m/>
    <m/>
    <m/>
    <m/>
    <m/>
    <m/>
    <m/>
    <m/>
    <m/>
    <m/>
    <n v="0"/>
    <n v="0"/>
    <n v="0"/>
    <n v="0"/>
    <s v=""/>
    <s v=""/>
    <s v=""/>
  </r>
  <r>
    <x v="2"/>
    <s v="F01"/>
    <m/>
    <x v="2"/>
    <x v="0"/>
    <s v=""/>
    <s v=""/>
    <x v="2"/>
    <m/>
    <m/>
    <m/>
    <m/>
    <m/>
    <m/>
    <m/>
    <m/>
    <m/>
    <m/>
    <n v="0"/>
    <n v="0"/>
    <n v="0"/>
    <n v="0"/>
    <s v=""/>
    <s v=""/>
    <s v=""/>
  </r>
  <r>
    <x v="2"/>
    <s v="F01"/>
    <m/>
    <x v="2"/>
    <x v="0"/>
    <s v=""/>
    <s v=""/>
    <x v="2"/>
    <m/>
    <m/>
    <m/>
    <m/>
    <m/>
    <m/>
    <m/>
    <m/>
    <m/>
    <m/>
    <n v="0"/>
    <n v="0"/>
    <n v="0"/>
    <n v="0"/>
    <s v=""/>
    <s v=""/>
    <s v=""/>
  </r>
  <r>
    <x v="2"/>
    <s v="F01"/>
    <m/>
    <x v="2"/>
    <x v="0"/>
    <s v=""/>
    <s v=""/>
    <x v="2"/>
    <m/>
    <m/>
    <m/>
    <m/>
    <m/>
    <m/>
    <m/>
    <m/>
    <m/>
    <m/>
    <n v="0"/>
    <n v="0"/>
    <n v="0"/>
    <n v="0"/>
    <s v=""/>
    <s v=""/>
    <s v=""/>
  </r>
  <r>
    <x v="2"/>
    <s v="F01"/>
    <m/>
    <x v="2"/>
    <x v="0"/>
    <s v=""/>
    <s v=""/>
    <x v="2"/>
    <m/>
    <m/>
    <m/>
    <m/>
    <m/>
    <m/>
    <m/>
    <m/>
    <m/>
    <m/>
    <n v="0"/>
    <n v="0"/>
    <n v="0"/>
    <n v="0"/>
    <s v=""/>
    <s v=""/>
    <s v=""/>
  </r>
  <r>
    <x v="2"/>
    <s v="F01"/>
    <m/>
    <x v="2"/>
    <x v="0"/>
    <s v=""/>
    <s v=""/>
    <x v="2"/>
    <m/>
    <m/>
    <m/>
    <m/>
    <m/>
    <m/>
    <m/>
    <m/>
    <m/>
    <m/>
    <n v="0"/>
    <n v="0"/>
    <n v="0"/>
    <n v="0"/>
    <s v=""/>
    <s v=""/>
    <s v=""/>
  </r>
  <r>
    <x v="2"/>
    <s v="F01"/>
    <m/>
    <x v="2"/>
    <x v="0"/>
    <s v=""/>
    <s v=""/>
    <x v="2"/>
    <m/>
    <m/>
    <m/>
    <m/>
    <m/>
    <m/>
    <m/>
    <m/>
    <m/>
    <m/>
    <n v="0"/>
    <n v="0"/>
    <n v="0"/>
    <n v="0"/>
    <s v=""/>
    <s v=""/>
    <s v=""/>
  </r>
  <r>
    <x v="2"/>
    <s v="F01"/>
    <m/>
    <x v="2"/>
    <x v="0"/>
    <s v=""/>
    <s v=""/>
    <x v="2"/>
    <m/>
    <m/>
    <m/>
    <m/>
    <m/>
    <m/>
    <m/>
    <m/>
    <m/>
    <m/>
    <n v="0"/>
    <n v="0"/>
    <n v="0"/>
    <n v="0"/>
    <s v=""/>
    <s v=""/>
    <s v=""/>
  </r>
  <r>
    <x v="2"/>
    <s v="F01"/>
    <m/>
    <x v="2"/>
    <x v="0"/>
    <s v=""/>
    <s v=""/>
    <x v="2"/>
    <m/>
    <m/>
    <m/>
    <m/>
    <m/>
    <m/>
    <m/>
    <m/>
    <m/>
    <m/>
    <n v="0"/>
    <n v="0"/>
    <n v="0"/>
    <n v="0"/>
    <s v=""/>
    <s v=""/>
    <s v=""/>
  </r>
  <r>
    <x v="2"/>
    <s v="F01"/>
    <m/>
    <x v="2"/>
    <x v="0"/>
    <s v=""/>
    <s v=""/>
    <x v="2"/>
    <m/>
    <m/>
    <m/>
    <m/>
    <m/>
    <m/>
    <m/>
    <m/>
    <m/>
    <m/>
    <n v="0"/>
    <n v="0"/>
    <n v="0"/>
    <n v="0"/>
    <s v=""/>
    <s v=""/>
    <s v=""/>
  </r>
  <r>
    <x v="2"/>
    <s v="F01小計"/>
    <m/>
    <x v="2"/>
    <x v="0"/>
    <m/>
    <m/>
    <x v="2"/>
    <n v="0"/>
    <m/>
    <m/>
    <m/>
    <m/>
    <n v="0"/>
    <m/>
    <n v="0"/>
    <m/>
    <m/>
    <m/>
    <m/>
    <n v="0"/>
    <n v="0"/>
    <n v="0"/>
    <n v="0"/>
    <n v="0"/>
  </r>
  <r>
    <x v="2"/>
    <s v="F02"/>
    <m/>
    <x v="2"/>
    <x v="0"/>
    <s v=""/>
    <s v=""/>
    <x v="2"/>
    <m/>
    <m/>
    <m/>
    <m/>
    <m/>
    <m/>
    <m/>
    <m/>
    <m/>
    <m/>
    <n v="0"/>
    <n v="0"/>
    <n v="0"/>
    <n v="0"/>
    <s v=""/>
    <s v=""/>
    <s v=""/>
  </r>
  <r>
    <x v="2"/>
    <s v="F02"/>
    <m/>
    <x v="2"/>
    <x v="0"/>
    <s v=""/>
    <s v=""/>
    <x v="2"/>
    <m/>
    <m/>
    <m/>
    <m/>
    <m/>
    <m/>
    <m/>
    <m/>
    <m/>
    <m/>
    <n v="0"/>
    <n v="0"/>
    <n v="0"/>
    <n v="0"/>
    <s v=""/>
    <s v=""/>
    <s v=""/>
  </r>
  <r>
    <x v="2"/>
    <s v="F02"/>
    <m/>
    <x v="2"/>
    <x v="0"/>
    <s v=""/>
    <s v=""/>
    <x v="2"/>
    <m/>
    <m/>
    <m/>
    <m/>
    <m/>
    <m/>
    <m/>
    <m/>
    <m/>
    <m/>
    <n v="0"/>
    <n v="0"/>
    <n v="0"/>
    <n v="0"/>
    <s v=""/>
    <s v=""/>
    <s v=""/>
  </r>
  <r>
    <x v="2"/>
    <s v="F02"/>
    <m/>
    <x v="2"/>
    <x v="0"/>
    <s v=""/>
    <s v=""/>
    <x v="2"/>
    <m/>
    <m/>
    <m/>
    <m/>
    <m/>
    <m/>
    <m/>
    <m/>
    <m/>
    <m/>
    <n v="0"/>
    <n v="0"/>
    <n v="0"/>
    <n v="0"/>
    <s v=""/>
    <s v=""/>
    <s v=""/>
  </r>
  <r>
    <x v="2"/>
    <s v="F02"/>
    <m/>
    <x v="2"/>
    <x v="0"/>
    <s v=""/>
    <s v=""/>
    <x v="2"/>
    <m/>
    <m/>
    <m/>
    <m/>
    <m/>
    <m/>
    <m/>
    <m/>
    <m/>
    <m/>
    <n v="0"/>
    <n v="0"/>
    <n v="0"/>
    <n v="0"/>
    <s v=""/>
    <s v=""/>
    <s v=""/>
  </r>
  <r>
    <x v="2"/>
    <s v="F02"/>
    <m/>
    <x v="2"/>
    <x v="0"/>
    <s v=""/>
    <s v=""/>
    <x v="2"/>
    <m/>
    <m/>
    <m/>
    <m/>
    <m/>
    <m/>
    <m/>
    <m/>
    <m/>
    <m/>
    <n v="0"/>
    <n v="0"/>
    <n v="0"/>
    <n v="0"/>
    <s v=""/>
    <s v=""/>
    <s v=""/>
  </r>
  <r>
    <x v="2"/>
    <s v="F02"/>
    <m/>
    <x v="2"/>
    <x v="0"/>
    <s v=""/>
    <s v=""/>
    <x v="2"/>
    <m/>
    <m/>
    <m/>
    <m/>
    <m/>
    <m/>
    <m/>
    <m/>
    <m/>
    <m/>
    <n v="0"/>
    <n v="0"/>
    <n v="0"/>
    <n v="0"/>
    <s v=""/>
    <s v=""/>
    <s v=""/>
  </r>
  <r>
    <x v="2"/>
    <s v="F02"/>
    <m/>
    <x v="2"/>
    <x v="0"/>
    <s v=""/>
    <s v=""/>
    <x v="2"/>
    <m/>
    <m/>
    <m/>
    <m/>
    <m/>
    <m/>
    <m/>
    <m/>
    <m/>
    <m/>
    <n v="0"/>
    <n v="0"/>
    <n v="0"/>
    <n v="0"/>
    <s v=""/>
    <s v=""/>
    <s v=""/>
  </r>
  <r>
    <x v="2"/>
    <s v="F02"/>
    <m/>
    <x v="2"/>
    <x v="0"/>
    <s v=""/>
    <s v=""/>
    <x v="2"/>
    <m/>
    <m/>
    <m/>
    <m/>
    <m/>
    <m/>
    <m/>
    <m/>
    <m/>
    <m/>
    <n v="0"/>
    <n v="0"/>
    <n v="0"/>
    <n v="0"/>
    <s v=""/>
    <s v=""/>
    <s v=""/>
  </r>
  <r>
    <x v="2"/>
    <s v="F02"/>
    <m/>
    <x v="2"/>
    <x v="0"/>
    <s v=""/>
    <s v=""/>
    <x v="2"/>
    <m/>
    <m/>
    <m/>
    <m/>
    <m/>
    <m/>
    <m/>
    <m/>
    <m/>
    <m/>
    <n v="0"/>
    <n v="0"/>
    <n v="0"/>
    <n v="0"/>
    <s v=""/>
    <s v=""/>
    <s v=""/>
  </r>
  <r>
    <x v="2"/>
    <s v="F02"/>
    <m/>
    <x v="2"/>
    <x v="0"/>
    <s v=""/>
    <s v=""/>
    <x v="2"/>
    <m/>
    <m/>
    <m/>
    <m/>
    <m/>
    <m/>
    <m/>
    <m/>
    <m/>
    <m/>
    <n v="0"/>
    <n v="0"/>
    <n v="0"/>
    <n v="0"/>
    <s v=""/>
    <s v=""/>
    <s v=""/>
  </r>
  <r>
    <x v="2"/>
    <s v="F02"/>
    <m/>
    <x v="2"/>
    <x v="0"/>
    <s v=""/>
    <s v=""/>
    <x v="2"/>
    <m/>
    <m/>
    <m/>
    <m/>
    <m/>
    <m/>
    <m/>
    <m/>
    <m/>
    <m/>
    <n v="0"/>
    <n v="0"/>
    <n v="0"/>
    <n v="0"/>
    <s v=""/>
    <s v=""/>
    <s v=""/>
  </r>
  <r>
    <x v="2"/>
    <s v="F02"/>
    <m/>
    <x v="2"/>
    <x v="0"/>
    <s v=""/>
    <s v=""/>
    <x v="2"/>
    <m/>
    <m/>
    <m/>
    <m/>
    <m/>
    <m/>
    <m/>
    <m/>
    <m/>
    <m/>
    <n v="0"/>
    <n v="0"/>
    <n v="0"/>
    <n v="0"/>
    <s v=""/>
    <s v=""/>
    <s v=""/>
  </r>
  <r>
    <x v="2"/>
    <s v="F02"/>
    <m/>
    <x v="2"/>
    <x v="0"/>
    <s v=""/>
    <s v=""/>
    <x v="2"/>
    <m/>
    <m/>
    <m/>
    <m/>
    <m/>
    <m/>
    <m/>
    <m/>
    <m/>
    <m/>
    <n v="0"/>
    <n v="0"/>
    <n v="0"/>
    <n v="0"/>
    <s v=""/>
    <s v=""/>
    <s v=""/>
  </r>
  <r>
    <x v="2"/>
    <s v="F02"/>
    <m/>
    <x v="2"/>
    <x v="0"/>
    <s v=""/>
    <s v=""/>
    <x v="2"/>
    <m/>
    <m/>
    <m/>
    <m/>
    <m/>
    <m/>
    <m/>
    <m/>
    <m/>
    <m/>
    <n v="0"/>
    <n v="0"/>
    <n v="0"/>
    <n v="0"/>
    <s v=""/>
    <s v=""/>
    <s v=""/>
  </r>
  <r>
    <x v="2"/>
    <s v="F02"/>
    <m/>
    <x v="2"/>
    <x v="0"/>
    <s v=""/>
    <s v=""/>
    <x v="2"/>
    <m/>
    <m/>
    <m/>
    <m/>
    <m/>
    <m/>
    <m/>
    <m/>
    <m/>
    <m/>
    <n v="0"/>
    <n v="0"/>
    <n v="0"/>
    <n v="0"/>
    <s v=""/>
    <s v=""/>
    <s v=""/>
  </r>
  <r>
    <x v="2"/>
    <s v="F02"/>
    <m/>
    <x v="2"/>
    <x v="0"/>
    <s v=""/>
    <s v=""/>
    <x v="2"/>
    <m/>
    <m/>
    <m/>
    <m/>
    <m/>
    <m/>
    <m/>
    <m/>
    <m/>
    <m/>
    <n v="0"/>
    <n v="0"/>
    <n v="0"/>
    <n v="0"/>
    <s v=""/>
    <s v=""/>
    <s v=""/>
  </r>
  <r>
    <x v="2"/>
    <s v="F02"/>
    <m/>
    <x v="2"/>
    <x v="0"/>
    <s v=""/>
    <s v=""/>
    <x v="2"/>
    <m/>
    <m/>
    <m/>
    <m/>
    <m/>
    <m/>
    <m/>
    <m/>
    <m/>
    <m/>
    <n v="0"/>
    <n v="0"/>
    <n v="0"/>
    <n v="0"/>
    <s v=""/>
    <s v=""/>
    <s v=""/>
  </r>
  <r>
    <x v="2"/>
    <s v="F02"/>
    <m/>
    <x v="2"/>
    <x v="0"/>
    <s v=""/>
    <s v=""/>
    <x v="2"/>
    <m/>
    <m/>
    <m/>
    <m/>
    <m/>
    <m/>
    <m/>
    <m/>
    <m/>
    <m/>
    <n v="0"/>
    <n v="0"/>
    <n v="0"/>
    <n v="0"/>
    <s v=""/>
    <s v=""/>
    <s v=""/>
  </r>
  <r>
    <x v="2"/>
    <s v="F02"/>
    <m/>
    <x v="2"/>
    <x v="0"/>
    <s v=""/>
    <s v=""/>
    <x v="2"/>
    <m/>
    <m/>
    <m/>
    <m/>
    <m/>
    <m/>
    <m/>
    <m/>
    <m/>
    <m/>
    <n v="0"/>
    <n v="0"/>
    <n v="0"/>
    <n v="0"/>
    <s v=""/>
    <s v=""/>
    <s v=""/>
  </r>
  <r>
    <x v="2"/>
    <s v="F02小計"/>
    <m/>
    <x v="2"/>
    <x v="0"/>
    <n v="0"/>
    <m/>
    <x v="2"/>
    <n v="0"/>
    <m/>
    <m/>
    <m/>
    <m/>
    <n v="0"/>
    <m/>
    <n v="0"/>
    <m/>
    <m/>
    <m/>
    <m/>
    <n v="0"/>
    <n v="0"/>
    <n v="0"/>
    <n v="0"/>
    <n v="0"/>
  </r>
  <r>
    <x v="2"/>
    <s v="合計"/>
    <m/>
    <x v="2"/>
    <x v="0"/>
    <m/>
    <m/>
    <x v="2"/>
    <n v="0"/>
    <m/>
    <m/>
    <m/>
    <m/>
    <n v="0"/>
    <m/>
    <n v="0"/>
    <m/>
    <m/>
    <m/>
    <m/>
    <n v="0"/>
    <n v="0"/>
    <n v="0"/>
    <n v="0"/>
    <n v="0"/>
  </r>
  <r>
    <x v="3"/>
    <s v="F01"/>
    <m/>
    <x v="2"/>
    <x v="0"/>
    <s v=""/>
    <s v=""/>
    <x v="2"/>
    <m/>
    <m/>
    <m/>
    <m/>
    <m/>
    <m/>
    <m/>
    <m/>
    <m/>
    <m/>
    <n v="0"/>
    <n v="0"/>
    <n v="0"/>
    <n v="0"/>
    <s v=""/>
    <s v=""/>
    <s v=""/>
  </r>
  <r>
    <x v="3"/>
    <s v="F01"/>
    <m/>
    <x v="2"/>
    <x v="0"/>
    <s v=""/>
    <s v=""/>
    <x v="2"/>
    <m/>
    <m/>
    <m/>
    <m/>
    <m/>
    <m/>
    <m/>
    <m/>
    <m/>
    <m/>
    <n v="0"/>
    <n v="0"/>
    <n v="0"/>
    <n v="0"/>
    <s v=""/>
    <s v=""/>
    <s v=""/>
  </r>
  <r>
    <x v="3"/>
    <s v="F01"/>
    <m/>
    <x v="2"/>
    <x v="0"/>
    <s v=""/>
    <s v=""/>
    <x v="2"/>
    <m/>
    <m/>
    <m/>
    <m/>
    <m/>
    <m/>
    <m/>
    <m/>
    <m/>
    <m/>
    <n v="0"/>
    <n v="0"/>
    <n v="0"/>
    <n v="0"/>
    <s v=""/>
    <s v=""/>
    <s v=""/>
  </r>
  <r>
    <x v="3"/>
    <s v="F01"/>
    <m/>
    <x v="2"/>
    <x v="0"/>
    <s v=""/>
    <s v=""/>
    <x v="2"/>
    <m/>
    <m/>
    <m/>
    <m/>
    <m/>
    <m/>
    <m/>
    <m/>
    <m/>
    <m/>
    <n v="0"/>
    <n v="0"/>
    <n v="0"/>
    <n v="0"/>
    <s v=""/>
    <s v=""/>
    <s v=""/>
  </r>
  <r>
    <x v="3"/>
    <s v="F01"/>
    <m/>
    <x v="2"/>
    <x v="0"/>
    <s v=""/>
    <s v=""/>
    <x v="2"/>
    <m/>
    <m/>
    <m/>
    <m/>
    <m/>
    <m/>
    <m/>
    <m/>
    <m/>
    <m/>
    <n v="0"/>
    <n v="0"/>
    <n v="0"/>
    <n v="0"/>
    <s v=""/>
    <s v=""/>
    <s v=""/>
  </r>
  <r>
    <x v="3"/>
    <s v="F01"/>
    <m/>
    <x v="2"/>
    <x v="0"/>
    <s v=""/>
    <s v=""/>
    <x v="2"/>
    <m/>
    <m/>
    <m/>
    <m/>
    <m/>
    <m/>
    <m/>
    <m/>
    <m/>
    <m/>
    <n v="0"/>
    <n v="0"/>
    <n v="0"/>
    <n v="0"/>
    <s v=""/>
    <s v=""/>
    <s v=""/>
  </r>
  <r>
    <x v="3"/>
    <s v="F01"/>
    <m/>
    <x v="2"/>
    <x v="0"/>
    <s v=""/>
    <s v=""/>
    <x v="2"/>
    <m/>
    <m/>
    <m/>
    <m/>
    <m/>
    <m/>
    <m/>
    <m/>
    <m/>
    <m/>
    <n v="0"/>
    <n v="0"/>
    <n v="0"/>
    <n v="0"/>
    <s v=""/>
    <s v=""/>
    <s v=""/>
  </r>
  <r>
    <x v="3"/>
    <s v="F01"/>
    <m/>
    <x v="2"/>
    <x v="0"/>
    <s v=""/>
    <s v=""/>
    <x v="2"/>
    <m/>
    <m/>
    <m/>
    <m/>
    <m/>
    <m/>
    <m/>
    <m/>
    <m/>
    <m/>
    <n v="0"/>
    <n v="0"/>
    <n v="0"/>
    <n v="0"/>
    <s v=""/>
    <s v=""/>
    <s v=""/>
  </r>
  <r>
    <x v="3"/>
    <s v="F01"/>
    <m/>
    <x v="2"/>
    <x v="0"/>
    <s v=""/>
    <s v=""/>
    <x v="2"/>
    <m/>
    <m/>
    <m/>
    <m/>
    <m/>
    <m/>
    <m/>
    <m/>
    <m/>
    <m/>
    <n v="0"/>
    <n v="0"/>
    <n v="0"/>
    <n v="0"/>
    <s v=""/>
    <s v=""/>
    <s v=""/>
  </r>
  <r>
    <x v="3"/>
    <s v="F01"/>
    <m/>
    <x v="2"/>
    <x v="0"/>
    <s v=""/>
    <s v=""/>
    <x v="2"/>
    <m/>
    <m/>
    <m/>
    <m/>
    <m/>
    <m/>
    <m/>
    <m/>
    <m/>
    <m/>
    <n v="0"/>
    <n v="0"/>
    <n v="0"/>
    <n v="0"/>
    <s v=""/>
    <s v=""/>
    <s v=""/>
  </r>
  <r>
    <x v="3"/>
    <s v="F01"/>
    <m/>
    <x v="2"/>
    <x v="0"/>
    <s v=""/>
    <s v=""/>
    <x v="2"/>
    <m/>
    <m/>
    <m/>
    <m/>
    <m/>
    <m/>
    <m/>
    <m/>
    <m/>
    <m/>
    <n v="0"/>
    <n v="0"/>
    <n v="0"/>
    <n v="0"/>
    <s v=""/>
    <s v=""/>
    <s v=""/>
  </r>
  <r>
    <x v="3"/>
    <s v="F01"/>
    <m/>
    <x v="2"/>
    <x v="0"/>
    <s v=""/>
    <s v=""/>
    <x v="2"/>
    <m/>
    <m/>
    <m/>
    <m/>
    <m/>
    <m/>
    <m/>
    <m/>
    <m/>
    <m/>
    <n v="0"/>
    <n v="0"/>
    <n v="0"/>
    <n v="0"/>
    <s v=""/>
    <s v=""/>
    <s v=""/>
  </r>
  <r>
    <x v="3"/>
    <s v="F01"/>
    <m/>
    <x v="2"/>
    <x v="0"/>
    <s v=""/>
    <s v=""/>
    <x v="2"/>
    <m/>
    <m/>
    <m/>
    <m/>
    <m/>
    <m/>
    <m/>
    <m/>
    <m/>
    <m/>
    <n v="0"/>
    <n v="0"/>
    <n v="0"/>
    <n v="0"/>
    <s v=""/>
    <s v=""/>
    <s v=""/>
  </r>
  <r>
    <x v="3"/>
    <s v="F01"/>
    <m/>
    <x v="2"/>
    <x v="0"/>
    <s v=""/>
    <s v=""/>
    <x v="2"/>
    <m/>
    <m/>
    <m/>
    <m/>
    <m/>
    <m/>
    <m/>
    <m/>
    <m/>
    <m/>
    <n v="0"/>
    <n v="0"/>
    <n v="0"/>
    <n v="0"/>
    <s v=""/>
    <s v=""/>
    <s v=""/>
  </r>
  <r>
    <x v="3"/>
    <s v="F01"/>
    <m/>
    <x v="2"/>
    <x v="0"/>
    <s v=""/>
    <s v=""/>
    <x v="2"/>
    <m/>
    <m/>
    <m/>
    <m/>
    <m/>
    <m/>
    <m/>
    <m/>
    <m/>
    <m/>
    <n v="0"/>
    <n v="0"/>
    <n v="0"/>
    <n v="0"/>
    <s v=""/>
    <s v=""/>
    <s v=""/>
  </r>
  <r>
    <x v="3"/>
    <s v="F01"/>
    <m/>
    <x v="2"/>
    <x v="0"/>
    <s v=""/>
    <s v=""/>
    <x v="2"/>
    <m/>
    <m/>
    <m/>
    <m/>
    <m/>
    <m/>
    <m/>
    <m/>
    <m/>
    <m/>
    <n v="0"/>
    <n v="0"/>
    <n v="0"/>
    <n v="0"/>
    <s v=""/>
    <s v=""/>
    <s v=""/>
  </r>
  <r>
    <x v="3"/>
    <s v="F01"/>
    <m/>
    <x v="2"/>
    <x v="0"/>
    <s v=""/>
    <s v=""/>
    <x v="2"/>
    <m/>
    <m/>
    <m/>
    <m/>
    <m/>
    <m/>
    <m/>
    <m/>
    <m/>
    <m/>
    <n v="0"/>
    <n v="0"/>
    <n v="0"/>
    <n v="0"/>
    <s v=""/>
    <s v=""/>
    <s v=""/>
  </r>
  <r>
    <x v="3"/>
    <s v="F01"/>
    <m/>
    <x v="2"/>
    <x v="0"/>
    <s v=""/>
    <s v=""/>
    <x v="2"/>
    <m/>
    <m/>
    <m/>
    <m/>
    <m/>
    <m/>
    <m/>
    <m/>
    <m/>
    <m/>
    <n v="0"/>
    <n v="0"/>
    <n v="0"/>
    <n v="0"/>
    <s v=""/>
    <s v=""/>
    <s v=""/>
  </r>
  <r>
    <x v="3"/>
    <s v="F01"/>
    <m/>
    <x v="2"/>
    <x v="0"/>
    <s v=""/>
    <s v=""/>
    <x v="2"/>
    <m/>
    <m/>
    <m/>
    <m/>
    <m/>
    <m/>
    <m/>
    <m/>
    <m/>
    <m/>
    <n v="0"/>
    <n v="0"/>
    <n v="0"/>
    <n v="0"/>
    <s v=""/>
    <s v=""/>
    <s v=""/>
  </r>
  <r>
    <x v="3"/>
    <s v="F01"/>
    <m/>
    <x v="2"/>
    <x v="0"/>
    <s v=""/>
    <s v=""/>
    <x v="2"/>
    <m/>
    <m/>
    <m/>
    <m/>
    <m/>
    <m/>
    <m/>
    <m/>
    <m/>
    <m/>
    <n v="0"/>
    <n v="0"/>
    <n v="0"/>
    <n v="0"/>
    <s v=""/>
    <s v=""/>
    <s v=""/>
  </r>
  <r>
    <x v="3"/>
    <s v="F01小計"/>
    <m/>
    <x v="2"/>
    <x v="0"/>
    <m/>
    <m/>
    <x v="2"/>
    <n v="0"/>
    <m/>
    <m/>
    <m/>
    <m/>
    <n v="0"/>
    <m/>
    <n v="0"/>
    <m/>
    <m/>
    <m/>
    <m/>
    <n v="0"/>
    <n v="0"/>
    <n v="0"/>
    <n v="0"/>
    <n v="0"/>
  </r>
  <r>
    <x v="3"/>
    <s v="F02"/>
    <m/>
    <x v="2"/>
    <x v="0"/>
    <s v=""/>
    <s v=""/>
    <x v="2"/>
    <m/>
    <m/>
    <m/>
    <m/>
    <m/>
    <m/>
    <m/>
    <m/>
    <m/>
    <m/>
    <n v="0"/>
    <n v="0"/>
    <n v="0"/>
    <n v="0"/>
    <s v=""/>
    <s v=""/>
    <s v=""/>
  </r>
  <r>
    <x v="3"/>
    <s v="F02"/>
    <m/>
    <x v="2"/>
    <x v="0"/>
    <s v=""/>
    <s v=""/>
    <x v="2"/>
    <m/>
    <m/>
    <m/>
    <m/>
    <m/>
    <m/>
    <m/>
    <m/>
    <m/>
    <m/>
    <n v="0"/>
    <n v="0"/>
    <n v="0"/>
    <n v="0"/>
    <s v=""/>
    <s v=""/>
    <s v=""/>
  </r>
  <r>
    <x v="3"/>
    <s v="F02"/>
    <m/>
    <x v="2"/>
    <x v="0"/>
    <s v=""/>
    <s v=""/>
    <x v="2"/>
    <m/>
    <m/>
    <m/>
    <m/>
    <m/>
    <m/>
    <m/>
    <m/>
    <m/>
    <m/>
    <n v="0"/>
    <n v="0"/>
    <n v="0"/>
    <n v="0"/>
    <s v=""/>
    <s v=""/>
    <s v=""/>
  </r>
  <r>
    <x v="3"/>
    <s v="F02"/>
    <m/>
    <x v="2"/>
    <x v="0"/>
    <s v=""/>
    <s v=""/>
    <x v="2"/>
    <m/>
    <m/>
    <m/>
    <m/>
    <m/>
    <m/>
    <m/>
    <m/>
    <m/>
    <m/>
    <n v="0"/>
    <n v="0"/>
    <n v="0"/>
    <n v="0"/>
    <s v=""/>
    <s v=""/>
    <s v=""/>
  </r>
  <r>
    <x v="3"/>
    <s v="F02"/>
    <m/>
    <x v="2"/>
    <x v="0"/>
    <s v=""/>
    <s v=""/>
    <x v="2"/>
    <m/>
    <m/>
    <m/>
    <m/>
    <m/>
    <m/>
    <m/>
    <m/>
    <m/>
    <m/>
    <n v="0"/>
    <n v="0"/>
    <n v="0"/>
    <n v="0"/>
    <s v=""/>
    <s v=""/>
    <s v=""/>
  </r>
  <r>
    <x v="3"/>
    <s v="F02"/>
    <m/>
    <x v="2"/>
    <x v="0"/>
    <s v=""/>
    <s v=""/>
    <x v="2"/>
    <m/>
    <m/>
    <m/>
    <m/>
    <m/>
    <m/>
    <m/>
    <m/>
    <m/>
    <m/>
    <n v="0"/>
    <n v="0"/>
    <n v="0"/>
    <n v="0"/>
    <s v=""/>
    <s v=""/>
    <s v=""/>
  </r>
  <r>
    <x v="3"/>
    <s v="F02"/>
    <m/>
    <x v="2"/>
    <x v="0"/>
    <s v=""/>
    <s v=""/>
    <x v="2"/>
    <m/>
    <m/>
    <m/>
    <m/>
    <m/>
    <m/>
    <m/>
    <m/>
    <m/>
    <m/>
    <n v="0"/>
    <n v="0"/>
    <n v="0"/>
    <n v="0"/>
    <s v=""/>
    <s v=""/>
    <s v=""/>
  </r>
  <r>
    <x v="3"/>
    <s v="F02"/>
    <m/>
    <x v="2"/>
    <x v="0"/>
    <s v=""/>
    <s v=""/>
    <x v="2"/>
    <m/>
    <m/>
    <m/>
    <m/>
    <m/>
    <m/>
    <m/>
    <m/>
    <m/>
    <m/>
    <n v="0"/>
    <n v="0"/>
    <n v="0"/>
    <n v="0"/>
    <s v=""/>
    <s v=""/>
    <s v=""/>
  </r>
  <r>
    <x v="3"/>
    <s v="F02"/>
    <m/>
    <x v="2"/>
    <x v="0"/>
    <s v=""/>
    <s v=""/>
    <x v="2"/>
    <m/>
    <m/>
    <m/>
    <m/>
    <m/>
    <m/>
    <m/>
    <m/>
    <m/>
    <m/>
    <n v="0"/>
    <n v="0"/>
    <n v="0"/>
    <n v="0"/>
    <s v=""/>
    <s v=""/>
    <s v=""/>
  </r>
  <r>
    <x v="3"/>
    <s v="F02"/>
    <m/>
    <x v="2"/>
    <x v="0"/>
    <s v=""/>
    <s v=""/>
    <x v="2"/>
    <m/>
    <m/>
    <m/>
    <m/>
    <m/>
    <m/>
    <m/>
    <m/>
    <m/>
    <m/>
    <n v="0"/>
    <n v="0"/>
    <n v="0"/>
    <n v="0"/>
    <s v=""/>
    <s v=""/>
    <s v=""/>
  </r>
  <r>
    <x v="3"/>
    <s v="F02"/>
    <m/>
    <x v="2"/>
    <x v="0"/>
    <s v=""/>
    <s v=""/>
    <x v="2"/>
    <m/>
    <m/>
    <m/>
    <m/>
    <m/>
    <m/>
    <m/>
    <m/>
    <m/>
    <m/>
    <n v="0"/>
    <n v="0"/>
    <n v="0"/>
    <n v="0"/>
    <s v=""/>
    <s v=""/>
    <s v=""/>
  </r>
  <r>
    <x v="3"/>
    <s v="F02"/>
    <m/>
    <x v="2"/>
    <x v="0"/>
    <s v=""/>
    <s v=""/>
    <x v="2"/>
    <m/>
    <m/>
    <m/>
    <m/>
    <m/>
    <m/>
    <m/>
    <m/>
    <m/>
    <m/>
    <n v="0"/>
    <n v="0"/>
    <n v="0"/>
    <n v="0"/>
    <s v=""/>
    <s v=""/>
    <s v=""/>
  </r>
  <r>
    <x v="3"/>
    <s v="F02"/>
    <m/>
    <x v="2"/>
    <x v="0"/>
    <s v=""/>
    <s v=""/>
    <x v="2"/>
    <m/>
    <m/>
    <m/>
    <m/>
    <m/>
    <m/>
    <m/>
    <m/>
    <m/>
    <m/>
    <n v="0"/>
    <n v="0"/>
    <n v="0"/>
    <n v="0"/>
    <s v=""/>
    <s v=""/>
    <s v=""/>
  </r>
  <r>
    <x v="3"/>
    <s v="F02"/>
    <m/>
    <x v="2"/>
    <x v="0"/>
    <s v=""/>
    <s v=""/>
    <x v="2"/>
    <m/>
    <m/>
    <m/>
    <m/>
    <m/>
    <m/>
    <m/>
    <m/>
    <m/>
    <m/>
    <n v="0"/>
    <n v="0"/>
    <n v="0"/>
    <n v="0"/>
    <s v=""/>
    <s v=""/>
    <s v=""/>
  </r>
  <r>
    <x v="3"/>
    <s v="F02"/>
    <m/>
    <x v="2"/>
    <x v="0"/>
    <s v=""/>
    <s v=""/>
    <x v="2"/>
    <m/>
    <m/>
    <m/>
    <m/>
    <m/>
    <m/>
    <m/>
    <m/>
    <m/>
    <m/>
    <n v="0"/>
    <n v="0"/>
    <n v="0"/>
    <n v="0"/>
    <s v=""/>
    <s v=""/>
    <s v=""/>
  </r>
  <r>
    <x v="3"/>
    <s v="F02"/>
    <m/>
    <x v="2"/>
    <x v="0"/>
    <s v=""/>
    <s v=""/>
    <x v="2"/>
    <m/>
    <m/>
    <m/>
    <m/>
    <m/>
    <m/>
    <m/>
    <m/>
    <m/>
    <m/>
    <n v="0"/>
    <n v="0"/>
    <n v="0"/>
    <n v="0"/>
    <s v=""/>
    <s v=""/>
    <s v=""/>
  </r>
  <r>
    <x v="3"/>
    <s v="F02"/>
    <m/>
    <x v="2"/>
    <x v="0"/>
    <s v=""/>
    <s v=""/>
    <x v="2"/>
    <m/>
    <m/>
    <m/>
    <m/>
    <m/>
    <m/>
    <m/>
    <m/>
    <m/>
    <m/>
    <n v="0"/>
    <n v="0"/>
    <n v="0"/>
    <n v="0"/>
    <s v=""/>
    <s v=""/>
    <s v=""/>
  </r>
  <r>
    <x v="3"/>
    <s v="F02"/>
    <m/>
    <x v="2"/>
    <x v="0"/>
    <s v=""/>
    <s v=""/>
    <x v="2"/>
    <m/>
    <m/>
    <m/>
    <m/>
    <m/>
    <m/>
    <m/>
    <m/>
    <m/>
    <m/>
    <n v="0"/>
    <n v="0"/>
    <n v="0"/>
    <n v="0"/>
    <s v=""/>
    <s v=""/>
    <s v=""/>
  </r>
  <r>
    <x v="3"/>
    <s v="F02"/>
    <m/>
    <x v="2"/>
    <x v="0"/>
    <s v=""/>
    <s v=""/>
    <x v="2"/>
    <m/>
    <m/>
    <m/>
    <m/>
    <m/>
    <m/>
    <m/>
    <m/>
    <m/>
    <m/>
    <n v="0"/>
    <n v="0"/>
    <n v="0"/>
    <n v="0"/>
    <s v=""/>
    <s v=""/>
    <s v=""/>
  </r>
  <r>
    <x v="3"/>
    <s v="F02"/>
    <m/>
    <x v="2"/>
    <x v="0"/>
    <s v=""/>
    <s v=""/>
    <x v="2"/>
    <m/>
    <m/>
    <m/>
    <m/>
    <m/>
    <m/>
    <m/>
    <m/>
    <m/>
    <m/>
    <n v="0"/>
    <n v="0"/>
    <n v="0"/>
    <n v="0"/>
    <s v=""/>
    <s v=""/>
    <s v=""/>
  </r>
  <r>
    <x v="3"/>
    <s v="F02小計"/>
    <m/>
    <x v="2"/>
    <x v="0"/>
    <n v="0"/>
    <m/>
    <x v="2"/>
    <n v="0"/>
    <m/>
    <m/>
    <m/>
    <m/>
    <n v="0"/>
    <m/>
    <n v="0"/>
    <m/>
    <m/>
    <m/>
    <m/>
    <n v="0"/>
    <n v="0"/>
    <n v="0"/>
    <n v="0"/>
    <n v="0"/>
  </r>
  <r>
    <x v="3"/>
    <s v="合計"/>
    <m/>
    <x v="2"/>
    <x v="0"/>
    <m/>
    <m/>
    <x v="2"/>
    <n v="0"/>
    <m/>
    <m/>
    <m/>
    <m/>
    <n v="0"/>
    <m/>
    <n v="0"/>
    <m/>
    <m/>
    <m/>
    <m/>
    <n v="0"/>
    <n v="0"/>
    <n v="0"/>
    <n v="0"/>
    <n v="0"/>
  </r>
  <r>
    <x v="4"/>
    <s v="F01"/>
    <m/>
    <x v="2"/>
    <x v="0"/>
    <s v=""/>
    <s v=""/>
    <x v="2"/>
    <m/>
    <m/>
    <m/>
    <m/>
    <m/>
    <m/>
    <m/>
    <m/>
    <m/>
    <m/>
    <n v="0"/>
    <n v="0"/>
    <n v="0"/>
    <n v="0"/>
    <s v=""/>
    <s v=""/>
    <s v=""/>
  </r>
  <r>
    <x v="4"/>
    <s v="F01"/>
    <m/>
    <x v="2"/>
    <x v="0"/>
    <s v=""/>
    <s v=""/>
    <x v="2"/>
    <m/>
    <m/>
    <m/>
    <m/>
    <m/>
    <m/>
    <m/>
    <m/>
    <m/>
    <m/>
    <n v="0"/>
    <n v="0"/>
    <n v="0"/>
    <n v="0"/>
    <s v=""/>
    <s v=""/>
    <s v=""/>
  </r>
  <r>
    <x v="4"/>
    <s v="F01"/>
    <m/>
    <x v="2"/>
    <x v="0"/>
    <s v=""/>
    <s v=""/>
    <x v="2"/>
    <m/>
    <m/>
    <m/>
    <m/>
    <m/>
    <m/>
    <m/>
    <m/>
    <m/>
    <m/>
    <n v="0"/>
    <n v="0"/>
    <n v="0"/>
    <n v="0"/>
    <s v=""/>
    <s v=""/>
    <s v=""/>
  </r>
  <r>
    <x v="4"/>
    <s v="F01"/>
    <m/>
    <x v="2"/>
    <x v="0"/>
    <s v=""/>
    <s v=""/>
    <x v="2"/>
    <m/>
    <m/>
    <m/>
    <m/>
    <m/>
    <m/>
    <m/>
    <m/>
    <m/>
    <m/>
    <n v="0"/>
    <n v="0"/>
    <n v="0"/>
    <n v="0"/>
    <s v=""/>
    <s v=""/>
    <s v=""/>
  </r>
  <r>
    <x v="4"/>
    <s v="F01"/>
    <m/>
    <x v="2"/>
    <x v="0"/>
    <s v=""/>
    <s v=""/>
    <x v="2"/>
    <m/>
    <m/>
    <m/>
    <m/>
    <m/>
    <m/>
    <m/>
    <m/>
    <m/>
    <m/>
    <n v="0"/>
    <n v="0"/>
    <n v="0"/>
    <n v="0"/>
    <s v=""/>
    <s v=""/>
    <s v=""/>
  </r>
  <r>
    <x v="4"/>
    <s v="F01"/>
    <m/>
    <x v="2"/>
    <x v="0"/>
    <s v=""/>
    <s v=""/>
    <x v="2"/>
    <m/>
    <m/>
    <m/>
    <m/>
    <m/>
    <m/>
    <m/>
    <m/>
    <m/>
    <m/>
    <n v="0"/>
    <n v="0"/>
    <n v="0"/>
    <n v="0"/>
    <s v=""/>
    <s v=""/>
    <s v=""/>
  </r>
  <r>
    <x v="4"/>
    <s v="F01"/>
    <m/>
    <x v="2"/>
    <x v="0"/>
    <s v=""/>
    <s v=""/>
    <x v="2"/>
    <m/>
    <m/>
    <m/>
    <m/>
    <m/>
    <m/>
    <m/>
    <m/>
    <m/>
    <m/>
    <n v="0"/>
    <n v="0"/>
    <n v="0"/>
    <n v="0"/>
    <s v=""/>
    <s v=""/>
    <s v=""/>
  </r>
  <r>
    <x v="4"/>
    <s v="F01"/>
    <m/>
    <x v="2"/>
    <x v="0"/>
    <s v=""/>
    <s v=""/>
    <x v="2"/>
    <m/>
    <m/>
    <m/>
    <m/>
    <m/>
    <m/>
    <m/>
    <m/>
    <m/>
    <m/>
    <n v="0"/>
    <n v="0"/>
    <n v="0"/>
    <n v="0"/>
    <s v=""/>
    <s v=""/>
    <s v=""/>
  </r>
  <r>
    <x v="4"/>
    <s v="F01"/>
    <m/>
    <x v="2"/>
    <x v="0"/>
    <s v=""/>
    <s v=""/>
    <x v="2"/>
    <m/>
    <m/>
    <m/>
    <m/>
    <m/>
    <m/>
    <m/>
    <m/>
    <m/>
    <m/>
    <n v="0"/>
    <n v="0"/>
    <n v="0"/>
    <n v="0"/>
    <s v=""/>
    <s v=""/>
    <s v=""/>
  </r>
  <r>
    <x v="4"/>
    <s v="F01"/>
    <m/>
    <x v="2"/>
    <x v="0"/>
    <s v=""/>
    <s v=""/>
    <x v="2"/>
    <m/>
    <m/>
    <m/>
    <m/>
    <m/>
    <m/>
    <m/>
    <m/>
    <m/>
    <m/>
    <n v="0"/>
    <n v="0"/>
    <n v="0"/>
    <n v="0"/>
    <s v=""/>
    <s v=""/>
    <s v=""/>
  </r>
  <r>
    <x v="4"/>
    <s v="F01"/>
    <m/>
    <x v="2"/>
    <x v="0"/>
    <s v=""/>
    <s v=""/>
    <x v="2"/>
    <m/>
    <m/>
    <m/>
    <m/>
    <m/>
    <m/>
    <m/>
    <m/>
    <m/>
    <m/>
    <n v="0"/>
    <n v="0"/>
    <n v="0"/>
    <n v="0"/>
    <s v=""/>
    <s v=""/>
    <s v=""/>
  </r>
  <r>
    <x v="4"/>
    <s v="F01"/>
    <m/>
    <x v="2"/>
    <x v="0"/>
    <s v=""/>
    <s v=""/>
    <x v="2"/>
    <m/>
    <m/>
    <m/>
    <m/>
    <m/>
    <m/>
    <m/>
    <m/>
    <m/>
    <m/>
    <n v="0"/>
    <n v="0"/>
    <n v="0"/>
    <n v="0"/>
    <s v=""/>
    <s v=""/>
    <s v=""/>
  </r>
  <r>
    <x v="4"/>
    <s v="F01"/>
    <m/>
    <x v="2"/>
    <x v="0"/>
    <s v=""/>
    <s v=""/>
    <x v="2"/>
    <m/>
    <m/>
    <m/>
    <m/>
    <m/>
    <m/>
    <m/>
    <m/>
    <m/>
    <m/>
    <n v="0"/>
    <n v="0"/>
    <n v="0"/>
    <n v="0"/>
    <s v=""/>
    <s v=""/>
    <s v=""/>
  </r>
  <r>
    <x v="4"/>
    <s v="F01"/>
    <m/>
    <x v="2"/>
    <x v="0"/>
    <s v=""/>
    <s v=""/>
    <x v="2"/>
    <m/>
    <m/>
    <m/>
    <m/>
    <m/>
    <m/>
    <m/>
    <m/>
    <m/>
    <m/>
    <n v="0"/>
    <n v="0"/>
    <n v="0"/>
    <n v="0"/>
    <s v=""/>
    <s v=""/>
    <s v=""/>
  </r>
  <r>
    <x v="4"/>
    <s v="F01"/>
    <m/>
    <x v="2"/>
    <x v="0"/>
    <s v=""/>
    <s v=""/>
    <x v="2"/>
    <m/>
    <m/>
    <m/>
    <m/>
    <m/>
    <m/>
    <m/>
    <m/>
    <m/>
    <m/>
    <n v="0"/>
    <n v="0"/>
    <n v="0"/>
    <n v="0"/>
    <s v=""/>
    <s v=""/>
    <s v=""/>
  </r>
  <r>
    <x v="4"/>
    <s v="F01"/>
    <m/>
    <x v="2"/>
    <x v="0"/>
    <s v=""/>
    <s v=""/>
    <x v="2"/>
    <m/>
    <m/>
    <m/>
    <m/>
    <m/>
    <m/>
    <m/>
    <m/>
    <m/>
    <m/>
    <n v="0"/>
    <n v="0"/>
    <n v="0"/>
    <n v="0"/>
    <s v=""/>
    <s v=""/>
    <s v=""/>
  </r>
  <r>
    <x v="4"/>
    <s v="F01"/>
    <m/>
    <x v="2"/>
    <x v="0"/>
    <s v=""/>
    <s v=""/>
    <x v="2"/>
    <m/>
    <m/>
    <m/>
    <m/>
    <m/>
    <m/>
    <m/>
    <m/>
    <m/>
    <m/>
    <n v="0"/>
    <n v="0"/>
    <n v="0"/>
    <n v="0"/>
    <s v=""/>
    <s v=""/>
    <s v=""/>
  </r>
  <r>
    <x v="4"/>
    <s v="F01"/>
    <m/>
    <x v="2"/>
    <x v="0"/>
    <s v=""/>
    <s v=""/>
    <x v="2"/>
    <m/>
    <m/>
    <m/>
    <m/>
    <m/>
    <m/>
    <m/>
    <m/>
    <m/>
    <m/>
    <n v="0"/>
    <n v="0"/>
    <n v="0"/>
    <n v="0"/>
    <s v=""/>
    <s v=""/>
    <s v=""/>
  </r>
  <r>
    <x v="4"/>
    <s v="F01"/>
    <m/>
    <x v="2"/>
    <x v="0"/>
    <s v=""/>
    <s v=""/>
    <x v="2"/>
    <m/>
    <m/>
    <m/>
    <m/>
    <m/>
    <m/>
    <m/>
    <m/>
    <m/>
    <m/>
    <n v="0"/>
    <n v="0"/>
    <n v="0"/>
    <n v="0"/>
    <s v=""/>
    <s v=""/>
    <s v=""/>
  </r>
  <r>
    <x v="4"/>
    <s v="F01"/>
    <m/>
    <x v="2"/>
    <x v="0"/>
    <s v=""/>
    <s v=""/>
    <x v="2"/>
    <m/>
    <m/>
    <m/>
    <m/>
    <m/>
    <m/>
    <m/>
    <m/>
    <m/>
    <m/>
    <n v="0"/>
    <n v="0"/>
    <n v="0"/>
    <n v="0"/>
    <s v=""/>
    <s v=""/>
    <s v=""/>
  </r>
  <r>
    <x v="4"/>
    <s v="F01小計"/>
    <m/>
    <x v="2"/>
    <x v="0"/>
    <m/>
    <m/>
    <x v="2"/>
    <n v="0"/>
    <m/>
    <m/>
    <m/>
    <m/>
    <n v="0"/>
    <m/>
    <n v="0"/>
    <m/>
    <m/>
    <m/>
    <m/>
    <n v="0"/>
    <n v="0"/>
    <n v="0"/>
    <n v="0"/>
    <n v="0"/>
  </r>
  <r>
    <x v="4"/>
    <s v="F02"/>
    <m/>
    <x v="2"/>
    <x v="0"/>
    <s v=""/>
    <s v=""/>
    <x v="2"/>
    <m/>
    <m/>
    <m/>
    <m/>
    <m/>
    <m/>
    <m/>
    <m/>
    <m/>
    <m/>
    <n v="0"/>
    <n v="0"/>
    <n v="0"/>
    <n v="0"/>
    <s v=""/>
    <s v=""/>
    <s v=""/>
  </r>
  <r>
    <x v="4"/>
    <s v="F02"/>
    <m/>
    <x v="2"/>
    <x v="0"/>
    <s v=""/>
    <s v=""/>
    <x v="2"/>
    <m/>
    <m/>
    <m/>
    <m/>
    <m/>
    <m/>
    <m/>
    <m/>
    <m/>
    <m/>
    <n v="0"/>
    <n v="0"/>
    <n v="0"/>
    <n v="0"/>
    <s v=""/>
    <s v=""/>
    <s v=""/>
  </r>
  <r>
    <x v="4"/>
    <s v="F02"/>
    <m/>
    <x v="2"/>
    <x v="0"/>
    <s v=""/>
    <s v=""/>
    <x v="2"/>
    <m/>
    <m/>
    <m/>
    <m/>
    <m/>
    <m/>
    <m/>
    <m/>
    <m/>
    <m/>
    <n v="0"/>
    <n v="0"/>
    <n v="0"/>
    <n v="0"/>
    <s v=""/>
    <s v=""/>
    <s v=""/>
  </r>
  <r>
    <x v="4"/>
    <s v="F02"/>
    <m/>
    <x v="2"/>
    <x v="0"/>
    <s v=""/>
    <s v=""/>
    <x v="2"/>
    <m/>
    <m/>
    <m/>
    <m/>
    <m/>
    <m/>
    <m/>
    <m/>
    <m/>
    <m/>
    <n v="0"/>
    <n v="0"/>
    <n v="0"/>
    <n v="0"/>
    <s v=""/>
    <s v=""/>
    <s v=""/>
  </r>
  <r>
    <x v="4"/>
    <s v="F02"/>
    <m/>
    <x v="2"/>
    <x v="0"/>
    <s v=""/>
    <s v=""/>
    <x v="2"/>
    <m/>
    <m/>
    <m/>
    <m/>
    <m/>
    <m/>
    <m/>
    <m/>
    <m/>
    <m/>
    <n v="0"/>
    <n v="0"/>
    <n v="0"/>
    <n v="0"/>
    <s v=""/>
    <s v=""/>
    <s v=""/>
  </r>
  <r>
    <x v="4"/>
    <s v="F02"/>
    <m/>
    <x v="2"/>
    <x v="0"/>
    <s v=""/>
    <s v=""/>
    <x v="2"/>
    <m/>
    <m/>
    <m/>
    <m/>
    <m/>
    <m/>
    <m/>
    <m/>
    <m/>
    <m/>
    <n v="0"/>
    <n v="0"/>
    <n v="0"/>
    <n v="0"/>
    <s v=""/>
    <s v=""/>
    <s v=""/>
  </r>
  <r>
    <x v="4"/>
    <s v="F02"/>
    <m/>
    <x v="2"/>
    <x v="0"/>
    <s v=""/>
    <s v=""/>
    <x v="2"/>
    <m/>
    <m/>
    <m/>
    <m/>
    <m/>
    <m/>
    <m/>
    <m/>
    <m/>
    <m/>
    <n v="0"/>
    <n v="0"/>
    <n v="0"/>
    <n v="0"/>
    <s v=""/>
    <s v=""/>
    <s v=""/>
  </r>
  <r>
    <x v="4"/>
    <s v="F02"/>
    <m/>
    <x v="2"/>
    <x v="0"/>
    <s v=""/>
    <s v=""/>
    <x v="2"/>
    <m/>
    <m/>
    <m/>
    <m/>
    <m/>
    <m/>
    <m/>
    <m/>
    <m/>
    <m/>
    <n v="0"/>
    <n v="0"/>
    <n v="0"/>
    <n v="0"/>
    <s v=""/>
    <s v=""/>
    <s v=""/>
  </r>
  <r>
    <x v="4"/>
    <s v="F02"/>
    <m/>
    <x v="2"/>
    <x v="0"/>
    <s v=""/>
    <s v=""/>
    <x v="2"/>
    <m/>
    <m/>
    <m/>
    <m/>
    <m/>
    <m/>
    <m/>
    <m/>
    <m/>
    <m/>
    <n v="0"/>
    <n v="0"/>
    <n v="0"/>
    <n v="0"/>
    <s v=""/>
    <s v=""/>
    <s v=""/>
  </r>
  <r>
    <x v="4"/>
    <s v="F02"/>
    <m/>
    <x v="2"/>
    <x v="0"/>
    <s v=""/>
    <s v=""/>
    <x v="2"/>
    <m/>
    <m/>
    <m/>
    <m/>
    <m/>
    <m/>
    <m/>
    <m/>
    <m/>
    <m/>
    <n v="0"/>
    <n v="0"/>
    <n v="0"/>
    <n v="0"/>
    <s v=""/>
    <s v=""/>
    <s v=""/>
  </r>
  <r>
    <x v="4"/>
    <s v="F02"/>
    <m/>
    <x v="2"/>
    <x v="0"/>
    <s v=""/>
    <s v=""/>
    <x v="2"/>
    <m/>
    <m/>
    <m/>
    <m/>
    <m/>
    <m/>
    <m/>
    <m/>
    <m/>
    <m/>
    <n v="0"/>
    <n v="0"/>
    <n v="0"/>
    <n v="0"/>
    <s v=""/>
    <s v=""/>
    <s v=""/>
  </r>
  <r>
    <x v="4"/>
    <s v="F02"/>
    <m/>
    <x v="2"/>
    <x v="0"/>
    <s v=""/>
    <s v=""/>
    <x v="2"/>
    <m/>
    <m/>
    <m/>
    <m/>
    <m/>
    <m/>
    <m/>
    <m/>
    <m/>
    <m/>
    <n v="0"/>
    <n v="0"/>
    <n v="0"/>
    <n v="0"/>
    <s v=""/>
    <s v=""/>
    <s v=""/>
  </r>
  <r>
    <x v="4"/>
    <s v="F02"/>
    <m/>
    <x v="2"/>
    <x v="0"/>
    <s v=""/>
    <s v=""/>
    <x v="2"/>
    <m/>
    <m/>
    <m/>
    <m/>
    <m/>
    <m/>
    <m/>
    <m/>
    <m/>
    <m/>
    <n v="0"/>
    <n v="0"/>
    <n v="0"/>
    <n v="0"/>
    <s v=""/>
    <s v=""/>
    <s v=""/>
  </r>
  <r>
    <x v="4"/>
    <s v="F02"/>
    <m/>
    <x v="2"/>
    <x v="0"/>
    <s v=""/>
    <s v=""/>
    <x v="2"/>
    <m/>
    <m/>
    <m/>
    <m/>
    <m/>
    <m/>
    <m/>
    <m/>
    <m/>
    <m/>
    <n v="0"/>
    <n v="0"/>
    <n v="0"/>
    <n v="0"/>
    <s v=""/>
    <s v=""/>
    <s v=""/>
  </r>
  <r>
    <x v="4"/>
    <s v="F02"/>
    <m/>
    <x v="2"/>
    <x v="0"/>
    <s v=""/>
    <s v=""/>
    <x v="2"/>
    <m/>
    <m/>
    <m/>
    <m/>
    <m/>
    <m/>
    <m/>
    <m/>
    <m/>
    <m/>
    <n v="0"/>
    <n v="0"/>
    <n v="0"/>
    <n v="0"/>
    <s v=""/>
    <s v=""/>
    <s v=""/>
  </r>
  <r>
    <x v="4"/>
    <s v="F02"/>
    <m/>
    <x v="2"/>
    <x v="0"/>
    <s v=""/>
    <s v=""/>
    <x v="2"/>
    <m/>
    <m/>
    <m/>
    <m/>
    <m/>
    <m/>
    <m/>
    <m/>
    <m/>
    <m/>
    <n v="0"/>
    <n v="0"/>
    <n v="0"/>
    <n v="0"/>
    <s v=""/>
    <s v=""/>
    <s v=""/>
  </r>
  <r>
    <x v="4"/>
    <s v="F02"/>
    <m/>
    <x v="2"/>
    <x v="0"/>
    <s v=""/>
    <s v=""/>
    <x v="2"/>
    <m/>
    <m/>
    <m/>
    <m/>
    <m/>
    <m/>
    <m/>
    <m/>
    <m/>
    <m/>
    <n v="0"/>
    <n v="0"/>
    <n v="0"/>
    <n v="0"/>
    <s v=""/>
    <s v=""/>
    <s v=""/>
  </r>
  <r>
    <x v="4"/>
    <s v="F02"/>
    <m/>
    <x v="2"/>
    <x v="0"/>
    <s v=""/>
    <s v=""/>
    <x v="2"/>
    <m/>
    <m/>
    <m/>
    <m/>
    <m/>
    <m/>
    <m/>
    <m/>
    <m/>
    <m/>
    <n v="0"/>
    <n v="0"/>
    <n v="0"/>
    <n v="0"/>
    <s v=""/>
    <s v=""/>
    <s v=""/>
  </r>
  <r>
    <x v="4"/>
    <s v="F02"/>
    <m/>
    <x v="2"/>
    <x v="0"/>
    <s v=""/>
    <s v=""/>
    <x v="2"/>
    <m/>
    <m/>
    <m/>
    <m/>
    <m/>
    <m/>
    <m/>
    <m/>
    <m/>
    <m/>
    <n v="0"/>
    <n v="0"/>
    <n v="0"/>
    <n v="0"/>
    <s v=""/>
    <s v=""/>
    <s v=""/>
  </r>
  <r>
    <x v="4"/>
    <s v="F02"/>
    <m/>
    <x v="2"/>
    <x v="0"/>
    <s v=""/>
    <s v=""/>
    <x v="2"/>
    <m/>
    <m/>
    <m/>
    <m/>
    <m/>
    <m/>
    <m/>
    <m/>
    <m/>
    <m/>
    <n v="0"/>
    <n v="0"/>
    <n v="0"/>
    <n v="0"/>
    <s v=""/>
    <s v=""/>
    <s v=""/>
  </r>
  <r>
    <x v="4"/>
    <s v="F02小計"/>
    <m/>
    <x v="2"/>
    <x v="0"/>
    <n v="0"/>
    <m/>
    <x v="2"/>
    <n v="0"/>
    <m/>
    <m/>
    <m/>
    <m/>
    <n v="0"/>
    <m/>
    <n v="0"/>
    <m/>
    <m/>
    <m/>
    <m/>
    <n v="0"/>
    <n v="0"/>
    <n v="0"/>
    <n v="0"/>
    <n v="0"/>
  </r>
  <r>
    <x v="4"/>
    <s v="合計"/>
    <m/>
    <x v="2"/>
    <x v="0"/>
    <m/>
    <m/>
    <x v="2"/>
    <n v="0"/>
    <m/>
    <m/>
    <m/>
    <m/>
    <n v="0"/>
    <m/>
    <n v="0"/>
    <m/>
    <m/>
    <m/>
    <m/>
    <n v="0"/>
    <n v="0"/>
    <n v="0"/>
    <n v="0"/>
    <n v="0"/>
  </r>
  <r>
    <x v="5"/>
    <s v="F01"/>
    <m/>
    <x v="2"/>
    <x v="0"/>
    <s v=""/>
    <s v=""/>
    <x v="2"/>
    <m/>
    <m/>
    <m/>
    <m/>
    <m/>
    <m/>
    <m/>
    <m/>
    <m/>
    <m/>
    <n v="0"/>
    <n v="0"/>
    <n v="0"/>
    <n v="0"/>
    <s v=""/>
    <s v=""/>
    <s v=""/>
  </r>
  <r>
    <x v="5"/>
    <s v="F01"/>
    <m/>
    <x v="2"/>
    <x v="0"/>
    <s v=""/>
    <s v=""/>
    <x v="2"/>
    <m/>
    <m/>
    <m/>
    <m/>
    <m/>
    <m/>
    <m/>
    <m/>
    <m/>
    <m/>
    <n v="0"/>
    <n v="0"/>
    <n v="0"/>
    <n v="0"/>
    <s v=""/>
    <s v=""/>
    <s v=""/>
  </r>
  <r>
    <x v="5"/>
    <s v="F01"/>
    <m/>
    <x v="2"/>
    <x v="0"/>
    <s v=""/>
    <s v=""/>
    <x v="2"/>
    <m/>
    <m/>
    <m/>
    <m/>
    <m/>
    <m/>
    <m/>
    <m/>
    <m/>
    <m/>
    <n v="0"/>
    <n v="0"/>
    <n v="0"/>
    <n v="0"/>
    <s v=""/>
    <s v=""/>
    <s v=""/>
  </r>
  <r>
    <x v="5"/>
    <s v="F01"/>
    <m/>
    <x v="2"/>
    <x v="0"/>
    <s v=""/>
    <s v=""/>
    <x v="2"/>
    <m/>
    <m/>
    <m/>
    <m/>
    <m/>
    <m/>
    <m/>
    <m/>
    <m/>
    <m/>
    <n v="0"/>
    <n v="0"/>
    <n v="0"/>
    <n v="0"/>
    <s v=""/>
    <s v=""/>
    <s v=""/>
  </r>
  <r>
    <x v="5"/>
    <s v="F01"/>
    <m/>
    <x v="2"/>
    <x v="0"/>
    <s v=""/>
    <s v=""/>
    <x v="2"/>
    <m/>
    <m/>
    <m/>
    <m/>
    <m/>
    <m/>
    <m/>
    <m/>
    <m/>
    <m/>
    <n v="0"/>
    <n v="0"/>
    <n v="0"/>
    <n v="0"/>
    <s v=""/>
    <s v=""/>
    <s v=""/>
  </r>
  <r>
    <x v="5"/>
    <s v="F01"/>
    <m/>
    <x v="2"/>
    <x v="0"/>
    <s v=""/>
    <s v=""/>
    <x v="2"/>
    <m/>
    <m/>
    <m/>
    <m/>
    <m/>
    <m/>
    <m/>
    <m/>
    <m/>
    <m/>
    <n v="0"/>
    <n v="0"/>
    <n v="0"/>
    <n v="0"/>
    <s v=""/>
    <s v=""/>
    <s v=""/>
  </r>
  <r>
    <x v="5"/>
    <s v="F01"/>
    <m/>
    <x v="2"/>
    <x v="0"/>
    <s v=""/>
    <s v=""/>
    <x v="2"/>
    <m/>
    <m/>
    <m/>
    <m/>
    <m/>
    <m/>
    <m/>
    <m/>
    <m/>
    <m/>
    <n v="0"/>
    <n v="0"/>
    <n v="0"/>
    <n v="0"/>
    <s v=""/>
    <s v=""/>
    <s v=""/>
  </r>
  <r>
    <x v="5"/>
    <s v="F01"/>
    <m/>
    <x v="2"/>
    <x v="0"/>
    <s v=""/>
    <s v=""/>
    <x v="2"/>
    <m/>
    <m/>
    <m/>
    <m/>
    <m/>
    <m/>
    <m/>
    <m/>
    <m/>
    <m/>
    <n v="0"/>
    <n v="0"/>
    <n v="0"/>
    <n v="0"/>
    <s v=""/>
    <s v=""/>
    <s v=""/>
  </r>
  <r>
    <x v="5"/>
    <s v="F01"/>
    <m/>
    <x v="2"/>
    <x v="0"/>
    <s v=""/>
    <s v=""/>
    <x v="2"/>
    <m/>
    <m/>
    <m/>
    <m/>
    <m/>
    <m/>
    <m/>
    <m/>
    <m/>
    <m/>
    <n v="0"/>
    <n v="0"/>
    <n v="0"/>
    <n v="0"/>
    <s v=""/>
    <s v=""/>
    <s v=""/>
  </r>
  <r>
    <x v="5"/>
    <s v="F01"/>
    <m/>
    <x v="2"/>
    <x v="0"/>
    <s v=""/>
    <s v=""/>
    <x v="2"/>
    <m/>
    <m/>
    <m/>
    <m/>
    <m/>
    <m/>
    <m/>
    <m/>
    <m/>
    <m/>
    <n v="0"/>
    <n v="0"/>
    <n v="0"/>
    <n v="0"/>
    <s v=""/>
    <s v=""/>
    <s v=""/>
  </r>
  <r>
    <x v="5"/>
    <s v="F01"/>
    <m/>
    <x v="2"/>
    <x v="0"/>
    <s v=""/>
    <s v=""/>
    <x v="2"/>
    <m/>
    <m/>
    <m/>
    <m/>
    <m/>
    <m/>
    <m/>
    <m/>
    <m/>
    <m/>
    <n v="0"/>
    <n v="0"/>
    <n v="0"/>
    <n v="0"/>
    <s v=""/>
    <s v=""/>
    <s v=""/>
  </r>
  <r>
    <x v="5"/>
    <s v="F01"/>
    <m/>
    <x v="2"/>
    <x v="0"/>
    <s v=""/>
    <s v=""/>
    <x v="2"/>
    <m/>
    <m/>
    <m/>
    <m/>
    <m/>
    <m/>
    <m/>
    <m/>
    <m/>
    <m/>
    <n v="0"/>
    <n v="0"/>
    <n v="0"/>
    <n v="0"/>
    <s v=""/>
    <s v=""/>
    <s v=""/>
  </r>
  <r>
    <x v="5"/>
    <s v="F01"/>
    <m/>
    <x v="2"/>
    <x v="0"/>
    <s v=""/>
    <s v=""/>
    <x v="2"/>
    <m/>
    <m/>
    <m/>
    <m/>
    <m/>
    <m/>
    <m/>
    <m/>
    <m/>
    <m/>
    <n v="0"/>
    <n v="0"/>
    <n v="0"/>
    <n v="0"/>
    <s v=""/>
    <s v=""/>
    <s v=""/>
  </r>
  <r>
    <x v="5"/>
    <s v="F01"/>
    <m/>
    <x v="2"/>
    <x v="0"/>
    <s v=""/>
    <s v=""/>
    <x v="2"/>
    <m/>
    <m/>
    <m/>
    <m/>
    <m/>
    <m/>
    <m/>
    <m/>
    <m/>
    <m/>
    <n v="0"/>
    <n v="0"/>
    <n v="0"/>
    <n v="0"/>
    <s v=""/>
    <s v=""/>
    <s v=""/>
  </r>
  <r>
    <x v="5"/>
    <s v="F01"/>
    <m/>
    <x v="2"/>
    <x v="0"/>
    <s v=""/>
    <s v=""/>
    <x v="2"/>
    <m/>
    <m/>
    <m/>
    <m/>
    <m/>
    <m/>
    <m/>
    <m/>
    <m/>
    <m/>
    <n v="0"/>
    <n v="0"/>
    <n v="0"/>
    <n v="0"/>
    <s v=""/>
    <s v=""/>
    <s v=""/>
  </r>
  <r>
    <x v="5"/>
    <s v="F01"/>
    <m/>
    <x v="2"/>
    <x v="0"/>
    <s v=""/>
    <s v=""/>
    <x v="2"/>
    <m/>
    <m/>
    <m/>
    <m/>
    <m/>
    <m/>
    <m/>
    <m/>
    <m/>
    <m/>
    <n v="0"/>
    <n v="0"/>
    <n v="0"/>
    <n v="0"/>
    <s v=""/>
    <s v=""/>
    <s v=""/>
  </r>
  <r>
    <x v="5"/>
    <s v="F01"/>
    <m/>
    <x v="2"/>
    <x v="0"/>
    <s v=""/>
    <s v=""/>
    <x v="2"/>
    <m/>
    <m/>
    <m/>
    <m/>
    <m/>
    <m/>
    <m/>
    <m/>
    <m/>
    <m/>
    <n v="0"/>
    <n v="0"/>
    <n v="0"/>
    <n v="0"/>
    <s v=""/>
    <s v=""/>
    <s v=""/>
  </r>
  <r>
    <x v="5"/>
    <s v="F01"/>
    <m/>
    <x v="2"/>
    <x v="0"/>
    <s v=""/>
    <s v=""/>
    <x v="2"/>
    <m/>
    <m/>
    <m/>
    <m/>
    <m/>
    <m/>
    <m/>
    <m/>
    <m/>
    <m/>
    <n v="0"/>
    <n v="0"/>
    <n v="0"/>
    <n v="0"/>
    <s v=""/>
    <s v=""/>
    <s v=""/>
  </r>
  <r>
    <x v="5"/>
    <s v="F01"/>
    <m/>
    <x v="2"/>
    <x v="0"/>
    <s v=""/>
    <s v=""/>
    <x v="2"/>
    <m/>
    <m/>
    <m/>
    <m/>
    <m/>
    <m/>
    <m/>
    <m/>
    <m/>
    <m/>
    <n v="0"/>
    <n v="0"/>
    <n v="0"/>
    <n v="0"/>
    <s v=""/>
    <s v=""/>
    <s v=""/>
  </r>
  <r>
    <x v="5"/>
    <s v="F01"/>
    <m/>
    <x v="2"/>
    <x v="0"/>
    <s v=""/>
    <s v=""/>
    <x v="2"/>
    <m/>
    <m/>
    <m/>
    <m/>
    <m/>
    <m/>
    <m/>
    <m/>
    <m/>
    <m/>
    <n v="0"/>
    <n v="0"/>
    <n v="0"/>
    <n v="0"/>
    <s v=""/>
    <s v=""/>
    <s v=""/>
  </r>
  <r>
    <x v="5"/>
    <s v="F01小計"/>
    <m/>
    <x v="2"/>
    <x v="0"/>
    <m/>
    <m/>
    <x v="2"/>
    <n v="0"/>
    <m/>
    <m/>
    <m/>
    <m/>
    <n v="0"/>
    <m/>
    <n v="0"/>
    <m/>
    <m/>
    <m/>
    <m/>
    <n v="0"/>
    <n v="0"/>
    <n v="0"/>
    <n v="0"/>
    <n v="0"/>
  </r>
  <r>
    <x v="5"/>
    <s v="F02"/>
    <m/>
    <x v="2"/>
    <x v="0"/>
    <s v=""/>
    <s v=""/>
    <x v="2"/>
    <m/>
    <m/>
    <m/>
    <m/>
    <m/>
    <m/>
    <m/>
    <m/>
    <m/>
    <m/>
    <n v="0"/>
    <n v="0"/>
    <n v="0"/>
    <n v="0"/>
    <s v=""/>
    <s v=""/>
    <s v=""/>
  </r>
  <r>
    <x v="5"/>
    <s v="F02"/>
    <m/>
    <x v="2"/>
    <x v="0"/>
    <s v=""/>
    <s v=""/>
    <x v="2"/>
    <m/>
    <m/>
    <m/>
    <m/>
    <m/>
    <m/>
    <m/>
    <m/>
    <m/>
    <m/>
    <n v="0"/>
    <n v="0"/>
    <n v="0"/>
    <n v="0"/>
    <s v=""/>
    <s v=""/>
    <s v=""/>
  </r>
  <r>
    <x v="5"/>
    <s v="F02"/>
    <m/>
    <x v="2"/>
    <x v="0"/>
    <s v=""/>
    <s v=""/>
    <x v="2"/>
    <m/>
    <m/>
    <m/>
    <m/>
    <m/>
    <m/>
    <m/>
    <m/>
    <m/>
    <m/>
    <n v="0"/>
    <n v="0"/>
    <n v="0"/>
    <n v="0"/>
    <s v=""/>
    <s v=""/>
    <s v=""/>
  </r>
  <r>
    <x v="5"/>
    <s v="F02"/>
    <m/>
    <x v="2"/>
    <x v="0"/>
    <s v=""/>
    <s v=""/>
    <x v="2"/>
    <m/>
    <m/>
    <m/>
    <m/>
    <m/>
    <m/>
    <m/>
    <m/>
    <m/>
    <m/>
    <n v="0"/>
    <n v="0"/>
    <n v="0"/>
    <n v="0"/>
    <s v=""/>
    <s v=""/>
    <s v=""/>
  </r>
  <r>
    <x v="5"/>
    <s v="F02"/>
    <m/>
    <x v="2"/>
    <x v="0"/>
    <s v=""/>
    <s v=""/>
    <x v="2"/>
    <m/>
    <m/>
    <m/>
    <m/>
    <m/>
    <m/>
    <m/>
    <m/>
    <m/>
    <m/>
    <n v="0"/>
    <n v="0"/>
    <n v="0"/>
    <n v="0"/>
    <s v=""/>
    <s v=""/>
    <s v=""/>
  </r>
  <r>
    <x v="5"/>
    <s v="F02"/>
    <m/>
    <x v="2"/>
    <x v="0"/>
    <s v=""/>
    <s v=""/>
    <x v="2"/>
    <m/>
    <m/>
    <m/>
    <m/>
    <m/>
    <m/>
    <m/>
    <m/>
    <m/>
    <m/>
    <n v="0"/>
    <n v="0"/>
    <n v="0"/>
    <n v="0"/>
    <s v=""/>
    <s v=""/>
    <s v=""/>
  </r>
  <r>
    <x v="5"/>
    <s v="F02"/>
    <m/>
    <x v="2"/>
    <x v="0"/>
    <s v=""/>
    <s v=""/>
    <x v="2"/>
    <m/>
    <m/>
    <m/>
    <m/>
    <m/>
    <m/>
    <m/>
    <m/>
    <m/>
    <m/>
    <n v="0"/>
    <n v="0"/>
    <n v="0"/>
    <n v="0"/>
    <s v=""/>
    <s v=""/>
    <s v=""/>
  </r>
  <r>
    <x v="5"/>
    <s v="F02"/>
    <m/>
    <x v="2"/>
    <x v="0"/>
    <s v=""/>
    <s v=""/>
    <x v="2"/>
    <m/>
    <m/>
    <m/>
    <m/>
    <m/>
    <m/>
    <m/>
    <m/>
    <m/>
    <m/>
    <n v="0"/>
    <n v="0"/>
    <n v="0"/>
    <n v="0"/>
    <s v=""/>
    <s v=""/>
    <s v=""/>
  </r>
  <r>
    <x v="5"/>
    <s v="F02"/>
    <m/>
    <x v="2"/>
    <x v="0"/>
    <s v=""/>
    <s v=""/>
    <x v="2"/>
    <m/>
    <m/>
    <m/>
    <m/>
    <m/>
    <m/>
    <m/>
    <m/>
    <m/>
    <m/>
    <n v="0"/>
    <n v="0"/>
    <n v="0"/>
    <n v="0"/>
    <s v=""/>
    <s v=""/>
    <s v=""/>
  </r>
  <r>
    <x v="5"/>
    <s v="F02"/>
    <m/>
    <x v="2"/>
    <x v="0"/>
    <s v=""/>
    <s v=""/>
    <x v="2"/>
    <m/>
    <m/>
    <m/>
    <m/>
    <m/>
    <m/>
    <m/>
    <m/>
    <m/>
    <m/>
    <n v="0"/>
    <n v="0"/>
    <n v="0"/>
    <n v="0"/>
    <s v=""/>
    <s v=""/>
    <s v=""/>
  </r>
  <r>
    <x v="5"/>
    <s v="F02"/>
    <m/>
    <x v="2"/>
    <x v="0"/>
    <s v=""/>
    <s v=""/>
    <x v="2"/>
    <m/>
    <m/>
    <m/>
    <m/>
    <m/>
    <m/>
    <m/>
    <m/>
    <m/>
    <m/>
    <n v="0"/>
    <n v="0"/>
    <n v="0"/>
    <n v="0"/>
    <s v=""/>
    <s v=""/>
    <s v=""/>
  </r>
  <r>
    <x v="5"/>
    <s v="F02"/>
    <m/>
    <x v="2"/>
    <x v="0"/>
    <s v=""/>
    <s v=""/>
    <x v="2"/>
    <m/>
    <m/>
    <m/>
    <m/>
    <m/>
    <m/>
    <m/>
    <m/>
    <m/>
    <m/>
    <n v="0"/>
    <n v="0"/>
    <n v="0"/>
    <n v="0"/>
    <s v=""/>
    <s v=""/>
    <s v=""/>
  </r>
  <r>
    <x v="5"/>
    <s v="F02"/>
    <m/>
    <x v="2"/>
    <x v="0"/>
    <s v=""/>
    <s v=""/>
    <x v="2"/>
    <m/>
    <m/>
    <m/>
    <m/>
    <m/>
    <m/>
    <m/>
    <m/>
    <m/>
    <m/>
    <n v="0"/>
    <n v="0"/>
    <n v="0"/>
    <n v="0"/>
    <s v=""/>
    <s v=""/>
    <s v=""/>
  </r>
  <r>
    <x v="5"/>
    <s v="F02"/>
    <m/>
    <x v="2"/>
    <x v="0"/>
    <s v=""/>
    <s v=""/>
    <x v="2"/>
    <m/>
    <m/>
    <m/>
    <m/>
    <m/>
    <m/>
    <m/>
    <m/>
    <m/>
    <m/>
    <n v="0"/>
    <n v="0"/>
    <n v="0"/>
    <n v="0"/>
    <s v=""/>
    <s v=""/>
    <s v=""/>
  </r>
  <r>
    <x v="5"/>
    <s v="F02"/>
    <m/>
    <x v="2"/>
    <x v="0"/>
    <s v=""/>
    <s v=""/>
    <x v="2"/>
    <m/>
    <m/>
    <m/>
    <m/>
    <m/>
    <m/>
    <m/>
    <m/>
    <m/>
    <m/>
    <n v="0"/>
    <n v="0"/>
    <n v="0"/>
    <n v="0"/>
    <s v=""/>
    <s v=""/>
    <s v=""/>
  </r>
  <r>
    <x v="5"/>
    <s v="F02"/>
    <m/>
    <x v="2"/>
    <x v="0"/>
    <s v=""/>
    <s v=""/>
    <x v="2"/>
    <m/>
    <m/>
    <m/>
    <m/>
    <m/>
    <m/>
    <m/>
    <m/>
    <m/>
    <m/>
    <n v="0"/>
    <n v="0"/>
    <n v="0"/>
    <n v="0"/>
    <s v=""/>
    <s v=""/>
    <s v=""/>
  </r>
  <r>
    <x v="5"/>
    <s v="F02"/>
    <m/>
    <x v="2"/>
    <x v="0"/>
    <s v=""/>
    <s v=""/>
    <x v="2"/>
    <m/>
    <m/>
    <m/>
    <m/>
    <m/>
    <m/>
    <m/>
    <m/>
    <m/>
    <m/>
    <n v="0"/>
    <n v="0"/>
    <n v="0"/>
    <n v="0"/>
    <s v=""/>
    <s v=""/>
    <s v=""/>
  </r>
  <r>
    <x v="5"/>
    <s v="F02"/>
    <m/>
    <x v="2"/>
    <x v="0"/>
    <s v=""/>
    <s v=""/>
    <x v="2"/>
    <m/>
    <m/>
    <m/>
    <m/>
    <m/>
    <m/>
    <m/>
    <m/>
    <m/>
    <m/>
    <n v="0"/>
    <n v="0"/>
    <n v="0"/>
    <n v="0"/>
    <s v=""/>
    <s v=""/>
    <s v=""/>
  </r>
  <r>
    <x v="5"/>
    <s v="F02"/>
    <m/>
    <x v="2"/>
    <x v="0"/>
    <s v=""/>
    <s v=""/>
    <x v="2"/>
    <m/>
    <m/>
    <m/>
    <m/>
    <m/>
    <m/>
    <m/>
    <m/>
    <m/>
    <m/>
    <n v="0"/>
    <n v="0"/>
    <n v="0"/>
    <n v="0"/>
    <s v=""/>
    <s v=""/>
    <s v=""/>
  </r>
  <r>
    <x v="5"/>
    <s v="F02"/>
    <m/>
    <x v="2"/>
    <x v="0"/>
    <s v=""/>
    <s v=""/>
    <x v="2"/>
    <m/>
    <m/>
    <m/>
    <m/>
    <m/>
    <m/>
    <m/>
    <m/>
    <m/>
    <m/>
    <n v="0"/>
    <n v="0"/>
    <n v="0"/>
    <n v="0"/>
    <s v=""/>
    <s v=""/>
    <s v=""/>
  </r>
  <r>
    <x v="5"/>
    <s v="F02小計"/>
    <m/>
    <x v="2"/>
    <x v="0"/>
    <n v="0"/>
    <m/>
    <x v="2"/>
    <n v="0"/>
    <m/>
    <m/>
    <m/>
    <m/>
    <n v="0"/>
    <m/>
    <n v="0"/>
    <m/>
    <m/>
    <m/>
    <m/>
    <n v="0"/>
    <n v="0"/>
    <n v="0"/>
    <n v="0"/>
    <n v="0"/>
  </r>
  <r>
    <x v="5"/>
    <s v="合計"/>
    <m/>
    <x v="2"/>
    <x v="0"/>
    <m/>
    <m/>
    <x v="2"/>
    <n v="0"/>
    <m/>
    <m/>
    <m/>
    <m/>
    <n v="0"/>
    <m/>
    <n v="0"/>
    <m/>
    <m/>
    <m/>
    <m/>
    <n v="0"/>
    <n v="0"/>
    <n v="0"/>
    <n v="0"/>
    <n v="0"/>
  </r>
  <r>
    <x v="6"/>
    <s v="F01"/>
    <m/>
    <x v="2"/>
    <x v="0"/>
    <s v=""/>
    <s v=""/>
    <x v="2"/>
    <m/>
    <m/>
    <m/>
    <m/>
    <m/>
    <m/>
    <m/>
    <m/>
    <m/>
    <m/>
    <n v="0"/>
    <n v="0"/>
    <n v="0"/>
    <n v="0"/>
    <s v=""/>
    <s v=""/>
    <s v=""/>
  </r>
  <r>
    <x v="6"/>
    <s v="F01"/>
    <m/>
    <x v="2"/>
    <x v="0"/>
    <s v=""/>
    <s v=""/>
    <x v="2"/>
    <m/>
    <m/>
    <m/>
    <m/>
    <m/>
    <m/>
    <m/>
    <m/>
    <m/>
    <m/>
    <n v="0"/>
    <n v="0"/>
    <n v="0"/>
    <n v="0"/>
    <s v=""/>
    <s v=""/>
    <s v=""/>
  </r>
  <r>
    <x v="6"/>
    <s v="F01"/>
    <m/>
    <x v="2"/>
    <x v="0"/>
    <s v=""/>
    <s v=""/>
    <x v="2"/>
    <m/>
    <m/>
    <m/>
    <m/>
    <m/>
    <m/>
    <m/>
    <m/>
    <m/>
    <m/>
    <n v="0"/>
    <n v="0"/>
    <n v="0"/>
    <n v="0"/>
    <s v=""/>
    <s v=""/>
    <s v=""/>
  </r>
  <r>
    <x v="6"/>
    <s v="F01"/>
    <m/>
    <x v="2"/>
    <x v="0"/>
    <s v=""/>
    <s v=""/>
    <x v="2"/>
    <m/>
    <m/>
    <m/>
    <m/>
    <m/>
    <m/>
    <m/>
    <m/>
    <m/>
    <m/>
    <n v="0"/>
    <n v="0"/>
    <n v="0"/>
    <n v="0"/>
    <s v=""/>
    <s v=""/>
    <s v=""/>
  </r>
  <r>
    <x v="6"/>
    <s v="F01"/>
    <m/>
    <x v="2"/>
    <x v="0"/>
    <s v=""/>
    <s v=""/>
    <x v="2"/>
    <m/>
    <m/>
    <m/>
    <m/>
    <m/>
    <m/>
    <m/>
    <m/>
    <m/>
    <m/>
    <n v="0"/>
    <n v="0"/>
    <n v="0"/>
    <n v="0"/>
    <s v=""/>
    <s v=""/>
    <s v=""/>
  </r>
  <r>
    <x v="6"/>
    <s v="F01"/>
    <m/>
    <x v="2"/>
    <x v="0"/>
    <s v=""/>
    <s v=""/>
    <x v="2"/>
    <m/>
    <m/>
    <m/>
    <m/>
    <m/>
    <m/>
    <m/>
    <m/>
    <m/>
    <m/>
    <n v="0"/>
    <n v="0"/>
    <n v="0"/>
    <n v="0"/>
    <s v=""/>
    <s v=""/>
    <s v=""/>
  </r>
  <r>
    <x v="6"/>
    <s v="F01"/>
    <m/>
    <x v="2"/>
    <x v="0"/>
    <s v=""/>
    <s v=""/>
    <x v="2"/>
    <m/>
    <m/>
    <m/>
    <m/>
    <m/>
    <m/>
    <m/>
    <m/>
    <m/>
    <m/>
    <n v="0"/>
    <n v="0"/>
    <n v="0"/>
    <n v="0"/>
    <s v=""/>
    <s v=""/>
    <s v=""/>
  </r>
  <r>
    <x v="6"/>
    <s v="F01"/>
    <m/>
    <x v="2"/>
    <x v="0"/>
    <s v=""/>
    <s v=""/>
    <x v="2"/>
    <m/>
    <m/>
    <m/>
    <m/>
    <m/>
    <m/>
    <m/>
    <m/>
    <m/>
    <m/>
    <n v="0"/>
    <n v="0"/>
    <n v="0"/>
    <n v="0"/>
    <s v=""/>
    <s v=""/>
    <s v=""/>
  </r>
  <r>
    <x v="6"/>
    <s v="F01"/>
    <m/>
    <x v="2"/>
    <x v="0"/>
    <s v=""/>
    <s v=""/>
    <x v="2"/>
    <m/>
    <m/>
    <m/>
    <m/>
    <m/>
    <m/>
    <m/>
    <m/>
    <m/>
    <m/>
    <n v="0"/>
    <n v="0"/>
    <n v="0"/>
    <n v="0"/>
    <s v=""/>
    <s v=""/>
    <s v=""/>
  </r>
  <r>
    <x v="6"/>
    <s v="F01"/>
    <m/>
    <x v="2"/>
    <x v="0"/>
    <s v=""/>
    <s v=""/>
    <x v="2"/>
    <m/>
    <m/>
    <m/>
    <m/>
    <m/>
    <m/>
    <m/>
    <m/>
    <m/>
    <m/>
    <n v="0"/>
    <n v="0"/>
    <n v="0"/>
    <n v="0"/>
    <s v=""/>
    <s v=""/>
    <s v=""/>
  </r>
  <r>
    <x v="6"/>
    <s v="F01"/>
    <m/>
    <x v="2"/>
    <x v="0"/>
    <s v=""/>
    <s v=""/>
    <x v="2"/>
    <m/>
    <m/>
    <m/>
    <m/>
    <m/>
    <m/>
    <m/>
    <m/>
    <m/>
    <m/>
    <n v="0"/>
    <n v="0"/>
    <n v="0"/>
    <n v="0"/>
    <s v=""/>
    <s v=""/>
    <s v=""/>
  </r>
  <r>
    <x v="6"/>
    <s v="F01"/>
    <m/>
    <x v="2"/>
    <x v="0"/>
    <s v=""/>
    <s v=""/>
    <x v="2"/>
    <m/>
    <m/>
    <m/>
    <m/>
    <m/>
    <m/>
    <m/>
    <m/>
    <m/>
    <m/>
    <n v="0"/>
    <n v="0"/>
    <n v="0"/>
    <n v="0"/>
    <s v=""/>
    <s v=""/>
    <s v=""/>
  </r>
  <r>
    <x v="6"/>
    <s v="F01"/>
    <m/>
    <x v="2"/>
    <x v="0"/>
    <s v=""/>
    <s v=""/>
    <x v="2"/>
    <m/>
    <m/>
    <m/>
    <m/>
    <m/>
    <m/>
    <m/>
    <m/>
    <m/>
    <m/>
    <n v="0"/>
    <n v="0"/>
    <n v="0"/>
    <n v="0"/>
    <s v=""/>
    <s v=""/>
    <s v=""/>
  </r>
  <r>
    <x v="6"/>
    <s v="F01"/>
    <m/>
    <x v="2"/>
    <x v="0"/>
    <s v=""/>
    <s v=""/>
    <x v="2"/>
    <m/>
    <m/>
    <m/>
    <m/>
    <m/>
    <m/>
    <m/>
    <m/>
    <m/>
    <m/>
    <n v="0"/>
    <n v="0"/>
    <n v="0"/>
    <n v="0"/>
    <s v=""/>
    <s v=""/>
    <s v=""/>
  </r>
  <r>
    <x v="6"/>
    <s v="F01"/>
    <m/>
    <x v="2"/>
    <x v="0"/>
    <s v=""/>
    <s v=""/>
    <x v="2"/>
    <m/>
    <m/>
    <m/>
    <m/>
    <m/>
    <m/>
    <m/>
    <m/>
    <m/>
    <m/>
    <n v="0"/>
    <n v="0"/>
    <n v="0"/>
    <n v="0"/>
    <s v=""/>
    <s v=""/>
    <s v=""/>
  </r>
  <r>
    <x v="6"/>
    <s v="F01"/>
    <m/>
    <x v="2"/>
    <x v="0"/>
    <s v=""/>
    <s v=""/>
    <x v="2"/>
    <m/>
    <m/>
    <m/>
    <m/>
    <m/>
    <m/>
    <m/>
    <m/>
    <m/>
    <m/>
    <n v="0"/>
    <n v="0"/>
    <n v="0"/>
    <n v="0"/>
    <s v=""/>
    <s v=""/>
    <s v=""/>
  </r>
  <r>
    <x v="6"/>
    <s v="F01"/>
    <m/>
    <x v="2"/>
    <x v="0"/>
    <s v=""/>
    <s v=""/>
    <x v="2"/>
    <m/>
    <m/>
    <m/>
    <m/>
    <m/>
    <m/>
    <m/>
    <m/>
    <m/>
    <m/>
    <n v="0"/>
    <n v="0"/>
    <n v="0"/>
    <n v="0"/>
    <s v=""/>
    <s v=""/>
    <s v=""/>
  </r>
  <r>
    <x v="6"/>
    <s v="F01"/>
    <m/>
    <x v="2"/>
    <x v="0"/>
    <s v=""/>
    <s v=""/>
    <x v="2"/>
    <m/>
    <m/>
    <m/>
    <m/>
    <m/>
    <m/>
    <m/>
    <m/>
    <m/>
    <m/>
    <n v="0"/>
    <n v="0"/>
    <n v="0"/>
    <n v="0"/>
    <s v=""/>
    <s v=""/>
    <s v=""/>
  </r>
  <r>
    <x v="6"/>
    <s v="F01"/>
    <m/>
    <x v="2"/>
    <x v="0"/>
    <s v=""/>
    <s v=""/>
    <x v="2"/>
    <m/>
    <m/>
    <m/>
    <m/>
    <m/>
    <m/>
    <m/>
    <m/>
    <m/>
    <m/>
    <n v="0"/>
    <n v="0"/>
    <n v="0"/>
    <n v="0"/>
    <s v=""/>
    <s v=""/>
    <s v=""/>
  </r>
  <r>
    <x v="6"/>
    <s v="F01"/>
    <m/>
    <x v="2"/>
    <x v="0"/>
    <s v=""/>
    <s v=""/>
    <x v="2"/>
    <m/>
    <m/>
    <m/>
    <m/>
    <m/>
    <m/>
    <m/>
    <m/>
    <m/>
    <m/>
    <n v="0"/>
    <n v="0"/>
    <n v="0"/>
    <n v="0"/>
    <s v=""/>
    <s v=""/>
    <s v=""/>
  </r>
  <r>
    <x v="6"/>
    <s v="F01小計"/>
    <m/>
    <x v="2"/>
    <x v="0"/>
    <m/>
    <m/>
    <x v="2"/>
    <n v="0"/>
    <m/>
    <m/>
    <m/>
    <m/>
    <n v="0"/>
    <m/>
    <n v="0"/>
    <m/>
    <m/>
    <m/>
    <m/>
    <n v="0"/>
    <n v="0"/>
    <n v="0"/>
    <n v="0"/>
    <n v="0"/>
  </r>
  <r>
    <x v="6"/>
    <s v="F02"/>
    <m/>
    <x v="2"/>
    <x v="0"/>
    <s v=""/>
    <s v=""/>
    <x v="2"/>
    <m/>
    <m/>
    <m/>
    <m/>
    <m/>
    <m/>
    <m/>
    <m/>
    <m/>
    <m/>
    <n v="0"/>
    <n v="0"/>
    <n v="0"/>
    <n v="0"/>
    <s v=""/>
    <s v=""/>
    <s v=""/>
  </r>
  <r>
    <x v="6"/>
    <s v="F02"/>
    <m/>
    <x v="2"/>
    <x v="0"/>
    <s v=""/>
    <s v=""/>
    <x v="2"/>
    <m/>
    <m/>
    <m/>
    <m/>
    <m/>
    <m/>
    <m/>
    <m/>
    <m/>
    <m/>
    <n v="0"/>
    <n v="0"/>
    <n v="0"/>
    <n v="0"/>
    <s v=""/>
    <s v=""/>
    <s v=""/>
  </r>
  <r>
    <x v="6"/>
    <s v="F02"/>
    <m/>
    <x v="2"/>
    <x v="0"/>
    <s v=""/>
    <s v=""/>
    <x v="2"/>
    <m/>
    <m/>
    <m/>
    <m/>
    <m/>
    <m/>
    <m/>
    <m/>
    <m/>
    <m/>
    <n v="0"/>
    <n v="0"/>
    <n v="0"/>
    <n v="0"/>
    <s v=""/>
    <s v=""/>
    <s v=""/>
  </r>
  <r>
    <x v="6"/>
    <s v="F02"/>
    <m/>
    <x v="2"/>
    <x v="0"/>
    <s v=""/>
    <s v=""/>
    <x v="2"/>
    <m/>
    <m/>
    <m/>
    <m/>
    <m/>
    <m/>
    <m/>
    <m/>
    <m/>
    <m/>
    <n v="0"/>
    <n v="0"/>
    <n v="0"/>
    <n v="0"/>
    <s v=""/>
    <s v=""/>
    <s v=""/>
  </r>
  <r>
    <x v="6"/>
    <s v="F02"/>
    <m/>
    <x v="2"/>
    <x v="0"/>
    <s v=""/>
    <s v=""/>
    <x v="2"/>
    <m/>
    <m/>
    <m/>
    <m/>
    <m/>
    <m/>
    <m/>
    <m/>
    <m/>
    <m/>
    <n v="0"/>
    <n v="0"/>
    <n v="0"/>
    <n v="0"/>
    <s v=""/>
    <s v=""/>
    <s v=""/>
  </r>
  <r>
    <x v="6"/>
    <s v="F02"/>
    <m/>
    <x v="2"/>
    <x v="0"/>
    <s v=""/>
    <s v=""/>
    <x v="2"/>
    <m/>
    <m/>
    <m/>
    <m/>
    <m/>
    <m/>
    <m/>
    <m/>
    <m/>
    <m/>
    <n v="0"/>
    <n v="0"/>
    <n v="0"/>
    <n v="0"/>
    <s v=""/>
    <s v=""/>
    <s v=""/>
  </r>
  <r>
    <x v="6"/>
    <s v="F02"/>
    <m/>
    <x v="2"/>
    <x v="0"/>
    <s v=""/>
    <s v=""/>
    <x v="2"/>
    <m/>
    <m/>
    <m/>
    <m/>
    <m/>
    <m/>
    <m/>
    <m/>
    <m/>
    <m/>
    <n v="0"/>
    <n v="0"/>
    <n v="0"/>
    <n v="0"/>
    <s v=""/>
    <s v=""/>
    <s v=""/>
  </r>
  <r>
    <x v="6"/>
    <s v="F02"/>
    <m/>
    <x v="2"/>
    <x v="0"/>
    <s v=""/>
    <s v=""/>
    <x v="2"/>
    <m/>
    <m/>
    <m/>
    <m/>
    <m/>
    <m/>
    <m/>
    <m/>
    <m/>
    <m/>
    <n v="0"/>
    <n v="0"/>
    <n v="0"/>
    <n v="0"/>
    <s v=""/>
    <s v=""/>
    <s v=""/>
  </r>
  <r>
    <x v="6"/>
    <s v="F02"/>
    <m/>
    <x v="2"/>
    <x v="0"/>
    <s v=""/>
    <s v=""/>
    <x v="2"/>
    <m/>
    <m/>
    <m/>
    <m/>
    <m/>
    <m/>
    <m/>
    <m/>
    <m/>
    <m/>
    <n v="0"/>
    <n v="0"/>
    <n v="0"/>
    <n v="0"/>
    <s v=""/>
    <s v=""/>
    <s v=""/>
  </r>
  <r>
    <x v="6"/>
    <s v="F02"/>
    <m/>
    <x v="2"/>
    <x v="0"/>
    <s v=""/>
    <s v=""/>
    <x v="2"/>
    <m/>
    <m/>
    <m/>
    <m/>
    <m/>
    <m/>
    <m/>
    <m/>
    <m/>
    <m/>
    <n v="0"/>
    <n v="0"/>
    <n v="0"/>
    <n v="0"/>
    <s v=""/>
    <s v=""/>
    <s v=""/>
  </r>
  <r>
    <x v="6"/>
    <s v="F02"/>
    <m/>
    <x v="2"/>
    <x v="0"/>
    <s v=""/>
    <s v=""/>
    <x v="2"/>
    <m/>
    <m/>
    <m/>
    <m/>
    <m/>
    <m/>
    <m/>
    <m/>
    <m/>
    <m/>
    <n v="0"/>
    <n v="0"/>
    <n v="0"/>
    <n v="0"/>
    <s v=""/>
    <s v=""/>
    <s v=""/>
  </r>
  <r>
    <x v="6"/>
    <s v="F02"/>
    <m/>
    <x v="2"/>
    <x v="0"/>
    <s v=""/>
    <s v=""/>
    <x v="2"/>
    <m/>
    <m/>
    <m/>
    <m/>
    <m/>
    <m/>
    <m/>
    <m/>
    <m/>
    <m/>
    <n v="0"/>
    <n v="0"/>
    <n v="0"/>
    <n v="0"/>
    <s v=""/>
    <s v=""/>
    <s v=""/>
  </r>
  <r>
    <x v="6"/>
    <s v="F02"/>
    <m/>
    <x v="2"/>
    <x v="0"/>
    <s v=""/>
    <s v=""/>
    <x v="2"/>
    <m/>
    <m/>
    <m/>
    <m/>
    <m/>
    <m/>
    <m/>
    <m/>
    <m/>
    <m/>
    <n v="0"/>
    <n v="0"/>
    <n v="0"/>
    <n v="0"/>
    <s v=""/>
    <s v=""/>
    <s v=""/>
  </r>
  <r>
    <x v="6"/>
    <s v="F02"/>
    <m/>
    <x v="2"/>
    <x v="0"/>
    <s v=""/>
    <s v=""/>
    <x v="2"/>
    <m/>
    <m/>
    <m/>
    <m/>
    <m/>
    <m/>
    <m/>
    <m/>
    <m/>
    <m/>
    <n v="0"/>
    <n v="0"/>
    <n v="0"/>
    <n v="0"/>
    <s v=""/>
    <s v=""/>
    <s v=""/>
  </r>
  <r>
    <x v="6"/>
    <s v="F02"/>
    <m/>
    <x v="2"/>
    <x v="0"/>
    <s v=""/>
    <s v=""/>
    <x v="2"/>
    <m/>
    <m/>
    <m/>
    <m/>
    <m/>
    <m/>
    <m/>
    <m/>
    <m/>
    <m/>
    <n v="0"/>
    <n v="0"/>
    <n v="0"/>
    <n v="0"/>
    <s v=""/>
    <s v=""/>
    <s v=""/>
  </r>
  <r>
    <x v="6"/>
    <s v="F02"/>
    <m/>
    <x v="2"/>
    <x v="0"/>
    <s v=""/>
    <s v=""/>
    <x v="2"/>
    <m/>
    <m/>
    <m/>
    <m/>
    <m/>
    <m/>
    <m/>
    <m/>
    <m/>
    <m/>
    <n v="0"/>
    <n v="0"/>
    <n v="0"/>
    <n v="0"/>
    <s v=""/>
    <s v=""/>
    <s v=""/>
  </r>
  <r>
    <x v="6"/>
    <s v="F02"/>
    <m/>
    <x v="2"/>
    <x v="0"/>
    <s v=""/>
    <s v=""/>
    <x v="2"/>
    <m/>
    <m/>
    <m/>
    <m/>
    <m/>
    <m/>
    <m/>
    <m/>
    <m/>
    <m/>
    <n v="0"/>
    <n v="0"/>
    <n v="0"/>
    <n v="0"/>
    <s v=""/>
    <s v=""/>
    <s v=""/>
  </r>
  <r>
    <x v="6"/>
    <s v="F02"/>
    <m/>
    <x v="2"/>
    <x v="0"/>
    <s v=""/>
    <s v=""/>
    <x v="2"/>
    <m/>
    <m/>
    <m/>
    <m/>
    <m/>
    <m/>
    <m/>
    <m/>
    <m/>
    <m/>
    <n v="0"/>
    <n v="0"/>
    <n v="0"/>
    <n v="0"/>
    <s v=""/>
    <s v=""/>
    <s v=""/>
  </r>
  <r>
    <x v="6"/>
    <s v="F02"/>
    <m/>
    <x v="2"/>
    <x v="0"/>
    <s v=""/>
    <s v=""/>
    <x v="2"/>
    <m/>
    <m/>
    <m/>
    <m/>
    <m/>
    <m/>
    <m/>
    <m/>
    <m/>
    <m/>
    <n v="0"/>
    <n v="0"/>
    <n v="0"/>
    <n v="0"/>
    <s v=""/>
    <s v=""/>
    <s v=""/>
  </r>
  <r>
    <x v="6"/>
    <s v="F02"/>
    <m/>
    <x v="2"/>
    <x v="0"/>
    <s v=""/>
    <s v=""/>
    <x v="2"/>
    <m/>
    <m/>
    <m/>
    <m/>
    <m/>
    <m/>
    <m/>
    <m/>
    <m/>
    <m/>
    <n v="0"/>
    <n v="0"/>
    <n v="0"/>
    <n v="0"/>
    <s v=""/>
    <s v=""/>
    <s v=""/>
  </r>
  <r>
    <x v="6"/>
    <s v="F02小計"/>
    <m/>
    <x v="2"/>
    <x v="0"/>
    <n v="0"/>
    <m/>
    <x v="2"/>
    <n v="0"/>
    <m/>
    <m/>
    <m/>
    <m/>
    <n v="0"/>
    <m/>
    <n v="0"/>
    <m/>
    <m/>
    <m/>
    <m/>
    <n v="0"/>
    <n v="0"/>
    <n v="0"/>
    <n v="0"/>
    <n v="0"/>
  </r>
  <r>
    <x v="6"/>
    <s v="合計"/>
    <m/>
    <x v="2"/>
    <x v="0"/>
    <m/>
    <m/>
    <x v="2"/>
    <n v="0"/>
    <m/>
    <m/>
    <m/>
    <m/>
    <n v="0"/>
    <m/>
    <n v="0"/>
    <m/>
    <m/>
    <m/>
    <m/>
    <n v="0"/>
    <n v="0"/>
    <n v="0"/>
    <n v="0"/>
    <n v="0"/>
  </r>
  <r>
    <x v="7"/>
    <s v="F01"/>
    <m/>
    <x v="2"/>
    <x v="0"/>
    <s v=""/>
    <s v=""/>
    <x v="2"/>
    <m/>
    <m/>
    <m/>
    <m/>
    <m/>
    <m/>
    <m/>
    <m/>
    <m/>
    <m/>
    <n v="0"/>
    <n v="0"/>
    <n v="0"/>
    <n v="0"/>
    <s v=""/>
    <s v=""/>
    <s v=""/>
  </r>
  <r>
    <x v="7"/>
    <s v="F01"/>
    <m/>
    <x v="2"/>
    <x v="0"/>
    <s v=""/>
    <s v=""/>
    <x v="2"/>
    <m/>
    <m/>
    <m/>
    <m/>
    <m/>
    <m/>
    <m/>
    <m/>
    <m/>
    <m/>
    <n v="0"/>
    <n v="0"/>
    <n v="0"/>
    <n v="0"/>
    <s v=""/>
    <s v=""/>
    <s v=""/>
  </r>
  <r>
    <x v="7"/>
    <s v="F01"/>
    <m/>
    <x v="2"/>
    <x v="0"/>
    <s v=""/>
    <s v=""/>
    <x v="2"/>
    <m/>
    <m/>
    <m/>
    <m/>
    <m/>
    <m/>
    <m/>
    <m/>
    <m/>
    <m/>
    <n v="0"/>
    <n v="0"/>
    <n v="0"/>
    <n v="0"/>
    <s v=""/>
    <s v=""/>
    <s v=""/>
  </r>
  <r>
    <x v="7"/>
    <s v="F01"/>
    <m/>
    <x v="2"/>
    <x v="0"/>
    <s v=""/>
    <s v=""/>
    <x v="2"/>
    <m/>
    <m/>
    <m/>
    <m/>
    <m/>
    <m/>
    <m/>
    <m/>
    <m/>
    <m/>
    <n v="0"/>
    <n v="0"/>
    <n v="0"/>
    <n v="0"/>
    <s v=""/>
    <s v=""/>
    <s v=""/>
  </r>
  <r>
    <x v="7"/>
    <s v="F01"/>
    <m/>
    <x v="2"/>
    <x v="0"/>
    <s v=""/>
    <s v=""/>
    <x v="2"/>
    <m/>
    <m/>
    <m/>
    <m/>
    <m/>
    <m/>
    <m/>
    <m/>
    <m/>
    <m/>
    <n v="0"/>
    <n v="0"/>
    <n v="0"/>
    <n v="0"/>
    <s v=""/>
    <s v=""/>
    <s v=""/>
  </r>
  <r>
    <x v="7"/>
    <s v="F01"/>
    <m/>
    <x v="2"/>
    <x v="0"/>
    <s v=""/>
    <s v=""/>
    <x v="2"/>
    <m/>
    <m/>
    <m/>
    <m/>
    <m/>
    <m/>
    <m/>
    <m/>
    <m/>
    <m/>
    <n v="0"/>
    <n v="0"/>
    <n v="0"/>
    <n v="0"/>
    <s v=""/>
    <s v=""/>
    <s v=""/>
  </r>
  <r>
    <x v="7"/>
    <s v="F01"/>
    <m/>
    <x v="2"/>
    <x v="0"/>
    <s v=""/>
    <s v=""/>
    <x v="2"/>
    <m/>
    <m/>
    <m/>
    <m/>
    <m/>
    <m/>
    <m/>
    <m/>
    <m/>
    <m/>
    <n v="0"/>
    <n v="0"/>
    <n v="0"/>
    <n v="0"/>
    <s v=""/>
    <s v=""/>
    <s v=""/>
  </r>
  <r>
    <x v="7"/>
    <s v="F01"/>
    <m/>
    <x v="2"/>
    <x v="0"/>
    <s v=""/>
    <s v=""/>
    <x v="2"/>
    <m/>
    <m/>
    <m/>
    <m/>
    <m/>
    <m/>
    <m/>
    <m/>
    <m/>
    <m/>
    <n v="0"/>
    <n v="0"/>
    <n v="0"/>
    <n v="0"/>
    <s v=""/>
    <s v=""/>
    <s v=""/>
  </r>
  <r>
    <x v="7"/>
    <s v="F01"/>
    <m/>
    <x v="2"/>
    <x v="0"/>
    <s v=""/>
    <s v=""/>
    <x v="2"/>
    <m/>
    <m/>
    <m/>
    <m/>
    <m/>
    <m/>
    <m/>
    <m/>
    <m/>
    <m/>
    <n v="0"/>
    <n v="0"/>
    <n v="0"/>
    <n v="0"/>
    <s v=""/>
    <s v=""/>
    <s v=""/>
  </r>
  <r>
    <x v="7"/>
    <s v="F01"/>
    <m/>
    <x v="2"/>
    <x v="0"/>
    <s v=""/>
    <s v=""/>
    <x v="2"/>
    <m/>
    <m/>
    <m/>
    <m/>
    <m/>
    <m/>
    <m/>
    <m/>
    <m/>
    <m/>
    <n v="0"/>
    <n v="0"/>
    <n v="0"/>
    <n v="0"/>
    <s v=""/>
    <s v=""/>
    <s v=""/>
  </r>
  <r>
    <x v="7"/>
    <s v="F01"/>
    <m/>
    <x v="2"/>
    <x v="0"/>
    <s v=""/>
    <s v=""/>
    <x v="2"/>
    <m/>
    <m/>
    <m/>
    <m/>
    <m/>
    <m/>
    <m/>
    <m/>
    <m/>
    <m/>
    <n v="0"/>
    <n v="0"/>
    <n v="0"/>
    <n v="0"/>
    <s v=""/>
    <s v=""/>
    <s v=""/>
  </r>
  <r>
    <x v="7"/>
    <s v="F01"/>
    <m/>
    <x v="2"/>
    <x v="0"/>
    <s v=""/>
    <s v=""/>
    <x v="2"/>
    <m/>
    <m/>
    <m/>
    <m/>
    <m/>
    <m/>
    <m/>
    <m/>
    <m/>
    <m/>
    <n v="0"/>
    <n v="0"/>
    <n v="0"/>
    <n v="0"/>
    <s v=""/>
    <s v=""/>
    <s v=""/>
  </r>
  <r>
    <x v="7"/>
    <s v="F01"/>
    <m/>
    <x v="2"/>
    <x v="0"/>
    <s v=""/>
    <s v=""/>
    <x v="2"/>
    <m/>
    <m/>
    <m/>
    <m/>
    <m/>
    <m/>
    <m/>
    <m/>
    <m/>
    <m/>
    <n v="0"/>
    <n v="0"/>
    <n v="0"/>
    <n v="0"/>
    <s v=""/>
    <s v=""/>
    <s v=""/>
  </r>
  <r>
    <x v="7"/>
    <s v="F01"/>
    <m/>
    <x v="2"/>
    <x v="0"/>
    <s v=""/>
    <s v=""/>
    <x v="2"/>
    <m/>
    <m/>
    <m/>
    <m/>
    <m/>
    <m/>
    <m/>
    <m/>
    <m/>
    <m/>
    <n v="0"/>
    <n v="0"/>
    <n v="0"/>
    <n v="0"/>
    <s v=""/>
    <s v=""/>
    <s v=""/>
  </r>
  <r>
    <x v="7"/>
    <s v="F01"/>
    <m/>
    <x v="2"/>
    <x v="0"/>
    <s v=""/>
    <s v=""/>
    <x v="2"/>
    <m/>
    <m/>
    <m/>
    <m/>
    <m/>
    <m/>
    <m/>
    <m/>
    <m/>
    <m/>
    <n v="0"/>
    <n v="0"/>
    <n v="0"/>
    <n v="0"/>
    <s v=""/>
    <s v=""/>
    <s v=""/>
  </r>
  <r>
    <x v="7"/>
    <s v="F01"/>
    <m/>
    <x v="2"/>
    <x v="0"/>
    <s v=""/>
    <s v=""/>
    <x v="2"/>
    <m/>
    <m/>
    <m/>
    <m/>
    <m/>
    <m/>
    <m/>
    <m/>
    <m/>
    <m/>
    <n v="0"/>
    <n v="0"/>
    <n v="0"/>
    <n v="0"/>
    <s v=""/>
    <s v=""/>
    <s v=""/>
  </r>
  <r>
    <x v="7"/>
    <s v="F01"/>
    <m/>
    <x v="2"/>
    <x v="0"/>
    <s v=""/>
    <s v=""/>
    <x v="2"/>
    <m/>
    <m/>
    <m/>
    <m/>
    <m/>
    <m/>
    <m/>
    <m/>
    <m/>
    <m/>
    <n v="0"/>
    <n v="0"/>
    <n v="0"/>
    <n v="0"/>
    <s v=""/>
    <s v=""/>
    <s v=""/>
  </r>
  <r>
    <x v="7"/>
    <s v="F01"/>
    <m/>
    <x v="2"/>
    <x v="0"/>
    <s v=""/>
    <s v=""/>
    <x v="2"/>
    <m/>
    <m/>
    <m/>
    <m/>
    <m/>
    <m/>
    <m/>
    <m/>
    <m/>
    <m/>
    <n v="0"/>
    <n v="0"/>
    <n v="0"/>
    <n v="0"/>
    <s v=""/>
    <s v=""/>
    <s v=""/>
  </r>
  <r>
    <x v="7"/>
    <s v="F01"/>
    <m/>
    <x v="2"/>
    <x v="0"/>
    <s v=""/>
    <s v=""/>
    <x v="2"/>
    <m/>
    <m/>
    <m/>
    <m/>
    <m/>
    <m/>
    <m/>
    <m/>
    <m/>
    <m/>
    <n v="0"/>
    <n v="0"/>
    <n v="0"/>
    <n v="0"/>
    <s v=""/>
    <s v=""/>
    <s v=""/>
  </r>
  <r>
    <x v="7"/>
    <s v="F01"/>
    <m/>
    <x v="2"/>
    <x v="0"/>
    <s v=""/>
    <s v=""/>
    <x v="2"/>
    <m/>
    <m/>
    <m/>
    <m/>
    <m/>
    <m/>
    <m/>
    <m/>
    <m/>
    <m/>
    <n v="0"/>
    <n v="0"/>
    <n v="0"/>
    <n v="0"/>
    <s v=""/>
    <s v=""/>
    <s v=""/>
  </r>
  <r>
    <x v="7"/>
    <s v="F01小計"/>
    <m/>
    <x v="2"/>
    <x v="0"/>
    <m/>
    <m/>
    <x v="2"/>
    <n v="0"/>
    <m/>
    <m/>
    <m/>
    <m/>
    <n v="0"/>
    <m/>
    <n v="0"/>
    <m/>
    <m/>
    <m/>
    <m/>
    <n v="0"/>
    <n v="0"/>
    <n v="0"/>
    <n v="0"/>
    <n v="0"/>
  </r>
  <r>
    <x v="7"/>
    <s v="F02"/>
    <m/>
    <x v="2"/>
    <x v="0"/>
    <s v=""/>
    <s v=""/>
    <x v="2"/>
    <m/>
    <m/>
    <m/>
    <m/>
    <m/>
    <m/>
    <m/>
    <m/>
    <m/>
    <m/>
    <n v="0"/>
    <n v="0"/>
    <n v="0"/>
    <n v="0"/>
    <s v=""/>
    <s v=""/>
    <s v=""/>
  </r>
  <r>
    <x v="7"/>
    <s v="F02"/>
    <m/>
    <x v="2"/>
    <x v="0"/>
    <s v=""/>
    <s v=""/>
    <x v="2"/>
    <m/>
    <m/>
    <m/>
    <m/>
    <m/>
    <m/>
    <m/>
    <m/>
    <m/>
    <m/>
    <n v="0"/>
    <n v="0"/>
    <n v="0"/>
    <n v="0"/>
    <s v=""/>
    <s v=""/>
    <s v=""/>
  </r>
  <r>
    <x v="7"/>
    <s v="F02"/>
    <m/>
    <x v="2"/>
    <x v="0"/>
    <s v=""/>
    <s v=""/>
    <x v="2"/>
    <m/>
    <m/>
    <m/>
    <m/>
    <m/>
    <m/>
    <m/>
    <m/>
    <m/>
    <m/>
    <n v="0"/>
    <n v="0"/>
    <n v="0"/>
    <n v="0"/>
    <s v=""/>
    <s v=""/>
    <s v=""/>
  </r>
  <r>
    <x v="7"/>
    <s v="F02"/>
    <m/>
    <x v="2"/>
    <x v="0"/>
    <s v=""/>
    <s v=""/>
    <x v="2"/>
    <m/>
    <m/>
    <m/>
    <m/>
    <m/>
    <m/>
    <m/>
    <m/>
    <m/>
    <m/>
    <n v="0"/>
    <n v="0"/>
    <n v="0"/>
    <n v="0"/>
    <s v=""/>
    <s v=""/>
    <s v=""/>
  </r>
  <r>
    <x v="7"/>
    <s v="F02"/>
    <m/>
    <x v="2"/>
    <x v="0"/>
    <s v=""/>
    <s v=""/>
    <x v="2"/>
    <m/>
    <m/>
    <m/>
    <m/>
    <m/>
    <m/>
    <m/>
    <m/>
    <m/>
    <m/>
    <n v="0"/>
    <n v="0"/>
    <n v="0"/>
    <n v="0"/>
    <s v=""/>
    <s v=""/>
    <s v=""/>
  </r>
  <r>
    <x v="7"/>
    <s v="F02"/>
    <m/>
    <x v="2"/>
    <x v="0"/>
    <s v=""/>
    <s v=""/>
    <x v="2"/>
    <m/>
    <m/>
    <m/>
    <m/>
    <m/>
    <m/>
    <m/>
    <m/>
    <m/>
    <m/>
    <n v="0"/>
    <n v="0"/>
    <n v="0"/>
    <n v="0"/>
    <s v=""/>
    <s v=""/>
    <s v=""/>
  </r>
  <r>
    <x v="7"/>
    <s v="F02"/>
    <m/>
    <x v="2"/>
    <x v="0"/>
    <s v=""/>
    <s v=""/>
    <x v="2"/>
    <m/>
    <m/>
    <m/>
    <m/>
    <m/>
    <m/>
    <m/>
    <m/>
    <m/>
    <m/>
    <n v="0"/>
    <n v="0"/>
    <n v="0"/>
    <n v="0"/>
    <s v=""/>
    <s v=""/>
    <s v=""/>
  </r>
  <r>
    <x v="7"/>
    <s v="F02"/>
    <m/>
    <x v="2"/>
    <x v="0"/>
    <s v=""/>
    <s v=""/>
    <x v="2"/>
    <m/>
    <m/>
    <m/>
    <m/>
    <m/>
    <m/>
    <m/>
    <m/>
    <m/>
    <m/>
    <n v="0"/>
    <n v="0"/>
    <n v="0"/>
    <n v="0"/>
    <s v=""/>
    <s v=""/>
    <s v=""/>
  </r>
  <r>
    <x v="7"/>
    <s v="F02"/>
    <m/>
    <x v="2"/>
    <x v="0"/>
    <s v=""/>
    <s v=""/>
    <x v="2"/>
    <m/>
    <m/>
    <m/>
    <m/>
    <m/>
    <m/>
    <m/>
    <m/>
    <m/>
    <m/>
    <n v="0"/>
    <n v="0"/>
    <n v="0"/>
    <n v="0"/>
    <s v=""/>
    <s v=""/>
    <s v=""/>
  </r>
  <r>
    <x v="7"/>
    <s v="F02"/>
    <m/>
    <x v="2"/>
    <x v="0"/>
    <s v=""/>
    <s v=""/>
    <x v="2"/>
    <m/>
    <m/>
    <m/>
    <m/>
    <m/>
    <m/>
    <m/>
    <m/>
    <m/>
    <m/>
    <n v="0"/>
    <n v="0"/>
    <n v="0"/>
    <n v="0"/>
    <s v=""/>
    <s v=""/>
    <s v=""/>
  </r>
  <r>
    <x v="7"/>
    <s v="F02"/>
    <m/>
    <x v="2"/>
    <x v="0"/>
    <s v=""/>
    <s v=""/>
    <x v="2"/>
    <m/>
    <m/>
    <m/>
    <m/>
    <m/>
    <m/>
    <m/>
    <m/>
    <m/>
    <m/>
    <n v="0"/>
    <n v="0"/>
    <n v="0"/>
    <n v="0"/>
    <s v=""/>
    <s v=""/>
    <s v=""/>
  </r>
  <r>
    <x v="7"/>
    <s v="F02"/>
    <m/>
    <x v="2"/>
    <x v="0"/>
    <s v=""/>
    <s v=""/>
    <x v="2"/>
    <m/>
    <m/>
    <m/>
    <m/>
    <m/>
    <m/>
    <m/>
    <m/>
    <m/>
    <m/>
    <n v="0"/>
    <n v="0"/>
    <n v="0"/>
    <n v="0"/>
    <s v=""/>
    <s v=""/>
    <s v=""/>
  </r>
  <r>
    <x v="7"/>
    <s v="F02"/>
    <m/>
    <x v="2"/>
    <x v="0"/>
    <s v=""/>
    <s v=""/>
    <x v="2"/>
    <m/>
    <m/>
    <m/>
    <m/>
    <m/>
    <m/>
    <m/>
    <m/>
    <m/>
    <m/>
    <n v="0"/>
    <n v="0"/>
    <n v="0"/>
    <n v="0"/>
    <s v=""/>
    <s v=""/>
    <s v=""/>
  </r>
  <r>
    <x v="7"/>
    <s v="F02"/>
    <m/>
    <x v="2"/>
    <x v="0"/>
    <s v=""/>
    <s v=""/>
    <x v="2"/>
    <m/>
    <m/>
    <m/>
    <m/>
    <m/>
    <m/>
    <m/>
    <m/>
    <m/>
    <m/>
    <n v="0"/>
    <n v="0"/>
    <n v="0"/>
    <n v="0"/>
    <s v=""/>
    <s v=""/>
    <s v=""/>
  </r>
  <r>
    <x v="7"/>
    <s v="F02"/>
    <m/>
    <x v="2"/>
    <x v="0"/>
    <s v=""/>
    <s v=""/>
    <x v="2"/>
    <m/>
    <m/>
    <m/>
    <m/>
    <m/>
    <m/>
    <m/>
    <m/>
    <m/>
    <m/>
    <n v="0"/>
    <n v="0"/>
    <n v="0"/>
    <n v="0"/>
    <s v=""/>
    <s v=""/>
    <s v=""/>
  </r>
  <r>
    <x v="7"/>
    <s v="F02"/>
    <m/>
    <x v="2"/>
    <x v="0"/>
    <s v=""/>
    <s v=""/>
    <x v="2"/>
    <m/>
    <m/>
    <m/>
    <m/>
    <m/>
    <m/>
    <m/>
    <m/>
    <m/>
    <m/>
    <n v="0"/>
    <n v="0"/>
    <n v="0"/>
    <n v="0"/>
    <s v=""/>
    <s v=""/>
    <s v=""/>
  </r>
  <r>
    <x v="7"/>
    <s v="F02"/>
    <m/>
    <x v="2"/>
    <x v="0"/>
    <s v=""/>
    <s v=""/>
    <x v="2"/>
    <m/>
    <m/>
    <m/>
    <m/>
    <m/>
    <m/>
    <m/>
    <m/>
    <m/>
    <m/>
    <n v="0"/>
    <n v="0"/>
    <n v="0"/>
    <n v="0"/>
    <s v=""/>
    <s v=""/>
    <s v=""/>
  </r>
  <r>
    <x v="7"/>
    <s v="F02"/>
    <m/>
    <x v="2"/>
    <x v="0"/>
    <s v=""/>
    <s v=""/>
    <x v="2"/>
    <m/>
    <m/>
    <m/>
    <m/>
    <m/>
    <m/>
    <m/>
    <m/>
    <m/>
    <m/>
    <n v="0"/>
    <n v="0"/>
    <n v="0"/>
    <n v="0"/>
    <s v=""/>
    <s v=""/>
    <s v=""/>
  </r>
  <r>
    <x v="7"/>
    <s v="F02"/>
    <m/>
    <x v="2"/>
    <x v="0"/>
    <s v=""/>
    <s v=""/>
    <x v="2"/>
    <m/>
    <m/>
    <m/>
    <m/>
    <m/>
    <m/>
    <m/>
    <m/>
    <m/>
    <m/>
    <n v="0"/>
    <n v="0"/>
    <n v="0"/>
    <n v="0"/>
    <s v=""/>
    <s v=""/>
    <s v=""/>
  </r>
  <r>
    <x v="7"/>
    <s v="F02"/>
    <m/>
    <x v="2"/>
    <x v="0"/>
    <s v=""/>
    <s v=""/>
    <x v="2"/>
    <m/>
    <m/>
    <m/>
    <m/>
    <m/>
    <m/>
    <m/>
    <m/>
    <m/>
    <m/>
    <n v="0"/>
    <n v="0"/>
    <n v="0"/>
    <n v="0"/>
    <s v=""/>
    <s v=""/>
    <s v=""/>
  </r>
  <r>
    <x v="7"/>
    <s v="F02小計"/>
    <m/>
    <x v="2"/>
    <x v="0"/>
    <n v="0"/>
    <m/>
    <x v="2"/>
    <n v="0"/>
    <m/>
    <m/>
    <m/>
    <m/>
    <n v="0"/>
    <m/>
    <n v="0"/>
    <m/>
    <m/>
    <m/>
    <m/>
    <n v="0"/>
    <n v="0"/>
    <n v="0"/>
    <n v="0"/>
    <n v="0"/>
  </r>
  <r>
    <x v="7"/>
    <s v="合計"/>
    <m/>
    <x v="2"/>
    <x v="0"/>
    <m/>
    <m/>
    <x v="2"/>
    <n v="0"/>
    <m/>
    <m/>
    <m/>
    <m/>
    <n v="0"/>
    <m/>
    <n v="0"/>
    <m/>
    <m/>
    <m/>
    <m/>
    <n v="0"/>
    <n v="0"/>
    <n v="0"/>
    <n v="0"/>
    <n v="0"/>
  </r>
  <r>
    <x v="8"/>
    <s v="F01"/>
    <m/>
    <x v="2"/>
    <x v="0"/>
    <s v=""/>
    <s v=""/>
    <x v="2"/>
    <m/>
    <m/>
    <m/>
    <m/>
    <m/>
    <m/>
    <m/>
    <m/>
    <m/>
    <m/>
    <n v="0"/>
    <n v="0"/>
    <n v="0"/>
    <n v="0"/>
    <s v=""/>
    <s v=""/>
    <s v=""/>
  </r>
  <r>
    <x v="8"/>
    <s v="F01"/>
    <m/>
    <x v="2"/>
    <x v="0"/>
    <s v=""/>
    <s v=""/>
    <x v="2"/>
    <m/>
    <m/>
    <m/>
    <m/>
    <m/>
    <m/>
    <m/>
    <m/>
    <m/>
    <m/>
    <n v="0"/>
    <n v="0"/>
    <n v="0"/>
    <n v="0"/>
    <s v=""/>
    <s v=""/>
    <s v=""/>
  </r>
  <r>
    <x v="8"/>
    <s v="F01"/>
    <m/>
    <x v="2"/>
    <x v="0"/>
    <s v=""/>
    <s v=""/>
    <x v="2"/>
    <m/>
    <m/>
    <m/>
    <m/>
    <m/>
    <m/>
    <m/>
    <m/>
    <m/>
    <m/>
    <n v="0"/>
    <n v="0"/>
    <n v="0"/>
    <n v="0"/>
    <s v=""/>
    <s v=""/>
    <s v=""/>
  </r>
  <r>
    <x v="8"/>
    <s v="F01"/>
    <m/>
    <x v="2"/>
    <x v="0"/>
    <s v=""/>
    <s v=""/>
    <x v="2"/>
    <m/>
    <m/>
    <m/>
    <m/>
    <m/>
    <m/>
    <m/>
    <m/>
    <m/>
    <m/>
    <n v="0"/>
    <n v="0"/>
    <n v="0"/>
    <n v="0"/>
    <s v=""/>
    <s v=""/>
    <s v=""/>
  </r>
  <r>
    <x v="8"/>
    <s v="F01"/>
    <m/>
    <x v="2"/>
    <x v="0"/>
    <s v=""/>
    <s v=""/>
    <x v="2"/>
    <m/>
    <m/>
    <m/>
    <m/>
    <m/>
    <m/>
    <m/>
    <m/>
    <m/>
    <m/>
    <n v="0"/>
    <n v="0"/>
    <n v="0"/>
    <n v="0"/>
    <s v=""/>
    <s v=""/>
    <s v=""/>
  </r>
  <r>
    <x v="8"/>
    <s v="F01"/>
    <m/>
    <x v="2"/>
    <x v="0"/>
    <s v=""/>
    <s v=""/>
    <x v="2"/>
    <m/>
    <m/>
    <m/>
    <m/>
    <m/>
    <m/>
    <m/>
    <m/>
    <m/>
    <m/>
    <n v="0"/>
    <n v="0"/>
    <n v="0"/>
    <n v="0"/>
    <s v=""/>
    <s v=""/>
    <s v=""/>
  </r>
  <r>
    <x v="8"/>
    <s v="F01"/>
    <m/>
    <x v="2"/>
    <x v="0"/>
    <s v=""/>
    <s v=""/>
    <x v="2"/>
    <m/>
    <m/>
    <m/>
    <m/>
    <m/>
    <m/>
    <m/>
    <m/>
    <m/>
    <m/>
    <n v="0"/>
    <n v="0"/>
    <n v="0"/>
    <n v="0"/>
    <s v=""/>
    <s v=""/>
    <s v=""/>
  </r>
  <r>
    <x v="8"/>
    <s v="F01"/>
    <m/>
    <x v="2"/>
    <x v="0"/>
    <s v=""/>
    <s v=""/>
    <x v="2"/>
    <m/>
    <m/>
    <m/>
    <m/>
    <m/>
    <m/>
    <m/>
    <m/>
    <m/>
    <m/>
    <n v="0"/>
    <n v="0"/>
    <n v="0"/>
    <n v="0"/>
    <s v=""/>
    <s v=""/>
    <s v=""/>
  </r>
  <r>
    <x v="8"/>
    <s v="F01"/>
    <m/>
    <x v="2"/>
    <x v="0"/>
    <s v=""/>
    <s v=""/>
    <x v="2"/>
    <m/>
    <m/>
    <m/>
    <m/>
    <m/>
    <m/>
    <m/>
    <m/>
    <m/>
    <m/>
    <n v="0"/>
    <n v="0"/>
    <n v="0"/>
    <n v="0"/>
    <s v=""/>
    <s v=""/>
    <s v=""/>
  </r>
  <r>
    <x v="8"/>
    <s v="F01"/>
    <m/>
    <x v="2"/>
    <x v="0"/>
    <s v=""/>
    <s v=""/>
    <x v="2"/>
    <m/>
    <m/>
    <m/>
    <m/>
    <m/>
    <m/>
    <m/>
    <m/>
    <m/>
    <m/>
    <n v="0"/>
    <n v="0"/>
    <n v="0"/>
    <n v="0"/>
    <s v=""/>
    <s v=""/>
    <s v=""/>
  </r>
  <r>
    <x v="8"/>
    <s v="F01"/>
    <m/>
    <x v="2"/>
    <x v="0"/>
    <s v=""/>
    <s v=""/>
    <x v="2"/>
    <m/>
    <m/>
    <m/>
    <m/>
    <m/>
    <m/>
    <m/>
    <m/>
    <m/>
    <m/>
    <n v="0"/>
    <n v="0"/>
    <n v="0"/>
    <n v="0"/>
    <s v=""/>
    <s v=""/>
    <s v=""/>
  </r>
  <r>
    <x v="8"/>
    <s v="F01"/>
    <m/>
    <x v="2"/>
    <x v="0"/>
    <s v=""/>
    <s v=""/>
    <x v="2"/>
    <m/>
    <m/>
    <m/>
    <m/>
    <m/>
    <m/>
    <m/>
    <m/>
    <m/>
    <m/>
    <n v="0"/>
    <n v="0"/>
    <n v="0"/>
    <n v="0"/>
    <s v=""/>
    <s v=""/>
    <s v=""/>
  </r>
  <r>
    <x v="8"/>
    <s v="F01"/>
    <m/>
    <x v="2"/>
    <x v="0"/>
    <s v=""/>
    <s v=""/>
    <x v="2"/>
    <m/>
    <m/>
    <m/>
    <m/>
    <m/>
    <m/>
    <m/>
    <m/>
    <m/>
    <m/>
    <n v="0"/>
    <n v="0"/>
    <n v="0"/>
    <n v="0"/>
    <s v=""/>
    <s v=""/>
    <s v=""/>
  </r>
  <r>
    <x v="8"/>
    <s v="F01"/>
    <m/>
    <x v="2"/>
    <x v="0"/>
    <s v=""/>
    <s v=""/>
    <x v="2"/>
    <m/>
    <m/>
    <m/>
    <m/>
    <m/>
    <m/>
    <m/>
    <m/>
    <m/>
    <m/>
    <n v="0"/>
    <n v="0"/>
    <n v="0"/>
    <n v="0"/>
    <s v=""/>
    <s v=""/>
    <s v=""/>
  </r>
  <r>
    <x v="8"/>
    <s v="F01"/>
    <m/>
    <x v="2"/>
    <x v="0"/>
    <s v=""/>
    <s v=""/>
    <x v="2"/>
    <m/>
    <m/>
    <m/>
    <m/>
    <m/>
    <m/>
    <m/>
    <m/>
    <m/>
    <m/>
    <n v="0"/>
    <n v="0"/>
    <n v="0"/>
    <n v="0"/>
    <s v=""/>
    <s v=""/>
    <s v=""/>
  </r>
  <r>
    <x v="8"/>
    <s v="F01"/>
    <m/>
    <x v="2"/>
    <x v="0"/>
    <s v=""/>
    <s v=""/>
    <x v="2"/>
    <m/>
    <m/>
    <m/>
    <m/>
    <m/>
    <m/>
    <m/>
    <m/>
    <m/>
    <m/>
    <n v="0"/>
    <n v="0"/>
    <n v="0"/>
    <n v="0"/>
    <s v=""/>
    <s v=""/>
    <s v=""/>
  </r>
  <r>
    <x v="8"/>
    <s v="F01"/>
    <m/>
    <x v="2"/>
    <x v="0"/>
    <s v=""/>
    <s v=""/>
    <x v="2"/>
    <m/>
    <m/>
    <m/>
    <m/>
    <m/>
    <m/>
    <m/>
    <m/>
    <m/>
    <m/>
    <n v="0"/>
    <n v="0"/>
    <n v="0"/>
    <n v="0"/>
    <s v=""/>
    <s v=""/>
    <s v=""/>
  </r>
  <r>
    <x v="8"/>
    <s v="F01"/>
    <m/>
    <x v="2"/>
    <x v="0"/>
    <s v=""/>
    <s v=""/>
    <x v="2"/>
    <m/>
    <m/>
    <m/>
    <m/>
    <m/>
    <m/>
    <m/>
    <m/>
    <m/>
    <m/>
    <n v="0"/>
    <n v="0"/>
    <n v="0"/>
    <n v="0"/>
    <s v=""/>
    <s v=""/>
    <s v=""/>
  </r>
  <r>
    <x v="8"/>
    <s v="F01"/>
    <m/>
    <x v="2"/>
    <x v="0"/>
    <s v=""/>
    <s v=""/>
    <x v="2"/>
    <m/>
    <m/>
    <m/>
    <m/>
    <m/>
    <m/>
    <m/>
    <m/>
    <m/>
    <m/>
    <n v="0"/>
    <n v="0"/>
    <n v="0"/>
    <n v="0"/>
    <s v=""/>
    <s v=""/>
    <s v=""/>
  </r>
  <r>
    <x v="8"/>
    <s v="F01"/>
    <m/>
    <x v="2"/>
    <x v="0"/>
    <s v=""/>
    <s v=""/>
    <x v="2"/>
    <m/>
    <m/>
    <m/>
    <m/>
    <m/>
    <m/>
    <m/>
    <m/>
    <m/>
    <m/>
    <n v="0"/>
    <n v="0"/>
    <n v="0"/>
    <n v="0"/>
    <s v=""/>
    <s v=""/>
    <s v=""/>
  </r>
  <r>
    <x v="8"/>
    <s v="F01小計"/>
    <m/>
    <x v="2"/>
    <x v="0"/>
    <m/>
    <m/>
    <x v="2"/>
    <n v="0"/>
    <m/>
    <m/>
    <m/>
    <m/>
    <n v="0"/>
    <m/>
    <n v="0"/>
    <m/>
    <m/>
    <m/>
    <m/>
    <n v="0"/>
    <n v="0"/>
    <n v="0"/>
    <n v="0"/>
    <n v="0"/>
  </r>
  <r>
    <x v="8"/>
    <s v="F02"/>
    <m/>
    <x v="2"/>
    <x v="0"/>
    <s v=""/>
    <s v=""/>
    <x v="2"/>
    <m/>
    <m/>
    <m/>
    <m/>
    <m/>
    <m/>
    <m/>
    <m/>
    <m/>
    <m/>
    <n v="0"/>
    <n v="0"/>
    <n v="0"/>
    <n v="0"/>
    <s v=""/>
    <s v=""/>
    <s v=""/>
  </r>
  <r>
    <x v="8"/>
    <s v="F02"/>
    <m/>
    <x v="2"/>
    <x v="0"/>
    <s v=""/>
    <s v=""/>
    <x v="2"/>
    <m/>
    <m/>
    <m/>
    <m/>
    <m/>
    <m/>
    <m/>
    <m/>
    <m/>
    <m/>
    <n v="0"/>
    <n v="0"/>
    <n v="0"/>
    <n v="0"/>
    <s v=""/>
    <s v=""/>
    <s v=""/>
  </r>
  <r>
    <x v="8"/>
    <s v="F02"/>
    <m/>
    <x v="2"/>
    <x v="0"/>
    <s v=""/>
    <s v=""/>
    <x v="2"/>
    <m/>
    <m/>
    <m/>
    <m/>
    <m/>
    <m/>
    <m/>
    <m/>
    <m/>
    <m/>
    <n v="0"/>
    <n v="0"/>
    <n v="0"/>
    <n v="0"/>
    <s v=""/>
    <s v=""/>
    <s v=""/>
  </r>
  <r>
    <x v="8"/>
    <s v="F02"/>
    <m/>
    <x v="2"/>
    <x v="0"/>
    <s v=""/>
    <s v=""/>
    <x v="2"/>
    <m/>
    <m/>
    <m/>
    <m/>
    <m/>
    <m/>
    <m/>
    <m/>
    <m/>
    <m/>
    <n v="0"/>
    <n v="0"/>
    <n v="0"/>
    <n v="0"/>
    <s v=""/>
    <s v=""/>
    <s v=""/>
  </r>
  <r>
    <x v="8"/>
    <s v="F02"/>
    <m/>
    <x v="2"/>
    <x v="0"/>
    <s v=""/>
    <s v=""/>
    <x v="2"/>
    <m/>
    <m/>
    <m/>
    <m/>
    <m/>
    <m/>
    <m/>
    <m/>
    <m/>
    <m/>
    <n v="0"/>
    <n v="0"/>
    <n v="0"/>
    <n v="0"/>
    <s v=""/>
    <s v=""/>
    <s v=""/>
  </r>
  <r>
    <x v="8"/>
    <s v="F02"/>
    <m/>
    <x v="2"/>
    <x v="0"/>
    <s v=""/>
    <s v=""/>
    <x v="2"/>
    <m/>
    <m/>
    <m/>
    <m/>
    <m/>
    <m/>
    <m/>
    <m/>
    <m/>
    <m/>
    <n v="0"/>
    <n v="0"/>
    <n v="0"/>
    <n v="0"/>
    <s v=""/>
    <s v=""/>
    <s v=""/>
  </r>
  <r>
    <x v="8"/>
    <s v="F02"/>
    <m/>
    <x v="2"/>
    <x v="0"/>
    <s v=""/>
    <s v=""/>
    <x v="2"/>
    <m/>
    <m/>
    <m/>
    <m/>
    <m/>
    <m/>
    <m/>
    <m/>
    <m/>
    <m/>
    <n v="0"/>
    <n v="0"/>
    <n v="0"/>
    <n v="0"/>
    <s v=""/>
    <s v=""/>
    <s v=""/>
  </r>
  <r>
    <x v="8"/>
    <s v="F02"/>
    <m/>
    <x v="2"/>
    <x v="0"/>
    <s v=""/>
    <s v=""/>
    <x v="2"/>
    <m/>
    <m/>
    <m/>
    <m/>
    <m/>
    <m/>
    <m/>
    <m/>
    <m/>
    <m/>
    <n v="0"/>
    <n v="0"/>
    <n v="0"/>
    <n v="0"/>
    <s v=""/>
    <s v=""/>
    <s v=""/>
  </r>
  <r>
    <x v="8"/>
    <s v="F02"/>
    <m/>
    <x v="2"/>
    <x v="0"/>
    <s v=""/>
    <s v=""/>
    <x v="2"/>
    <m/>
    <m/>
    <m/>
    <m/>
    <m/>
    <m/>
    <m/>
    <m/>
    <m/>
    <m/>
    <n v="0"/>
    <n v="0"/>
    <n v="0"/>
    <n v="0"/>
    <s v=""/>
    <s v=""/>
    <s v=""/>
  </r>
  <r>
    <x v="8"/>
    <s v="F02"/>
    <m/>
    <x v="2"/>
    <x v="0"/>
    <s v=""/>
    <s v=""/>
    <x v="2"/>
    <m/>
    <m/>
    <m/>
    <m/>
    <m/>
    <m/>
    <m/>
    <m/>
    <m/>
    <m/>
    <n v="0"/>
    <n v="0"/>
    <n v="0"/>
    <n v="0"/>
    <s v=""/>
    <s v=""/>
    <s v=""/>
  </r>
  <r>
    <x v="8"/>
    <s v="F02"/>
    <m/>
    <x v="2"/>
    <x v="0"/>
    <s v=""/>
    <s v=""/>
    <x v="2"/>
    <m/>
    <m/>
    <m/>
    <m/>
    <m/>
    <m/>
    <m/>
    <m/>
    <m/>
    <m/>
    <n v="0"/>
    <n v="0"/>
    <n v="0"/>
    <n v="0"/>
    <s v=""/>
    <s v=""/>
    <s v=""/>
  </r>
  <r>
    <x v="8"/>
    <s v="F02"/>
    <m/>
    <x v="2"/>
    <x v="0"/>
    <s v=""/>
    <s v=""/>
    <x v="2"/>
    <m/>
    <m/>
    <m/>
    <m/>
    <m/>
    <m/>
    <m/>
    <m/>
    <m/>
    <m/>
    <n v="0"/>
    <n v="0"/>
    <n v="0"/>
    <n v="0"/>
    <s v=""/>
    <s v=""/>
    <s v=""/>
  </r>
  <r>
    <x v="8"/>
    <s v="F02"/>
    <m/>
    <x v="2"/>
    <x v="0"/>
    <s v=""/>
    <s v=""/>
    <x v="2"/>
    <m/>
    <m/>
    <m/>
    <m/>
    <m/>
    <m/>
    <m/>
    <m/>
    <m/>
    <m/>
    <n v="0"/>
    <n v="0"/>
    <n v="0"/>
    <n v="0"/>
    <s v=""/>
    <s v=""/>
    <s v=""/>
  </r>
  <r>
    <x v="8"/>
    <s v="F02"/>
    <m/>
    <x v="2"/>
    <x v="0"/>
    <s v=""/>
    <s v=""/>
    <x v="2"/>
    <m/>
    <m/>
    <m/>
    <m/>
    <m/>
    <m/>
    <m/>
    <m/>
    <m/>
    <m/>
    <n v="0"/>
    <n v="0"/>
    <n v="0"/>
    <n v="0"/>
    <s v=""/>
    <s v=""/>
    <s v=""/>
  </r>
  <r>
    <x v="8"/>
    <s v="F02"/>
    <m/>
    <x v="2"/>
    <x v="0"/>
    <s v=""/>
    <s v=""/>
    <x v="2"/>
    <m/>
    <m/>
    <m/>
    <m/>
    <m/>
    <m/>
    <m/>
    <m/>
    <m/>
    <m/>
    <n v="0"/>
    <n v="0"/>
    <n v="0"/>
    <n v="0"/>
    <s v=""/>
    <s v=""/>
    <s v=""/>
  </r>
  <r>
    <x v="8"/>
    <s v="F02"/>
    <m/>
    <x v="2"/>
    <x v="0"/>
    <s v=""/>
    <s v=""/>
    <x v="2"/>
    <m/>
    <m/>
    <m/>
    <m/>
    <m/>
    <m/>
    <m/>
    <m/>
    <m/>
    <m/>
    <n v="0"/>
    <n v="0"/>
    <n v="0"/>
    <n v="0"/>
    <s v=""/>
    <s v=""/>
    <s v=""/>
  </r>
  <r>
    <x v="8"/>
    <s v="F02"/>
    <m/>
    <x v="2"/>
    <x v="0"/>
    <s v=""/>
    <s v=""/>
    <x v="2"/>
    <m/>
    <m/>
    <m/>
    <m/>
    <m/>
    <m/>
    <m/>
    <m/>
    <m/>
    <m/>
    <n v="0"/>
    <n v="0"/>
    <n v="0"/>
    <n v="0"/>
    <s v=""/>
    <s v=""/>
    <s v=""/>
  </r>
  <r>
    <x v="8"/>
    <s v="F02"/>
    <m/>
    <x v="2"/>
    <x v="0"/>
    <s v=""/>
    <s v=""/>
    <x v="2"/>
    <m/>
    <m/>
    <m/>
    <m/>
    <m/>
    <m/>
    <m/>
    <m/>
    <m/>
    <m/>
    <n v="0"/>
    <n v="0"/>
    <n v="0"/>
    <n v="0"/>
    <s v=""/>
    <s v=""/>
    <s v=""/>
  </r>
  <r>
    <x v="8"/>
    <s v="F02"/>
    <m/>
    <x v="2"/>
    <x v="0"/>
    <s v=""/>
    <s v=""/>
    <x v="2"/>
    <m/>
    <m/>
    <m/>
    <m/>
    <m/>
    <m/>
    <m/>
    <m/>
    <m/>
    <m/>
    <n v="0"/>
    <n v="0"/>
    <n v="0"/>
    <n v="0"/>
    <s v=""/>
    <s v=""/>
    <s v=""/>
  </r>
  <r>
    <x v="8"/>
    <s v="F02"/>
    <m/>
    <x v="2"/>
    <x v="0"/>
    <s v=""/>
    <s v=""/>
    <x v="2"/>
    <m/>
    <m/>
    <m/>
    <m/>
    <m/>
    <m/>
    <m/>
    <m/>
    <m/>
    <m/>
    <n v="0"/>
    <n v="0"/>
    <n v="0"/>
    <n v="0"/>
    <s v=""/>
    <s v=""/>
    <s v=""/>
  </r>
  <r>
    <x v="8"/>
    <s v="F02小計"/>
    <m/>
    <x v="2"/>
    <x v="0"/>
    <n v="0"/>
    <m/>
    <x v="2"/>
    <n v="0"/>
    <m/>
    <m/>
    <m/>
    <m/>
    <n v="0"/>
    <m/>
    <n v="0"/>
    <m/>
    <m/>
    <m/>
    <m/>
    <n v="0"/>
    <n v="0"/>
    <n v="0"/>
    <n v="0"/>
    <n v="0"/>
  </r>
  <r>
    <x v="8"/>
    <s v="合計"/>
    <m/>
    <x v="2"/>
    <x v="0"/>
    <m/>
    <m/>
    <x v="2"/>
    <n v="0"/>
    <m/>
    <m/>
    <m/>
    <m/>
    <n v="0"/>
    <m/>
    <n v="0"/>
    <m/>
    <m/>
    <m/>
    <m/>
    <n v="0"/>
    <n v="0"/>
    <n v="0"/>
    <n v="0"/>
    <n v="0"/>
  </r>
  <r>
    <x v="9"/>
    <s v="F01"/>
    <m/>
    <x v="2"/>
    <x v="0"/>
    <s v=""/>
    <s v=""/>
    <x v="2"/>
    <m/>
    <m/>
    <m/>
    <m/>
    <m/>
    <m/>
    <m/>
    <m/>
    <m/>
    <m/>
    <n v="0"/>
    <n v="0"/>
    <n v="0"/>
    <n v="0"/>
    <s v=""/>
    <s v=""/>
    <s v=""/>
  </r>
  <r>
    <x v="9"/>
    <s v="F01"/>
    <m/>
    <x v="2"/>
    <x v="0"/>
    <s v=""/>
    <s v=""/>
    <x v="2"/>
    <m/>
    <m/>
    <m/>
    <m/>
    <m/>
    <m/>
    <m/>
    <m/>
    <m/>
    <m/>
    <n v="0"/>
    <n v="0"/>
    <n v="0"/>
    <n v="0"/>
    <s v=""/>
    <s v=""/>
    <s v=""/>
  </r>
  <r>
    <x v="9"/>
    <s v="F01"/>
    <m/>
    <x v="2"/>
    <x v="0"/>
    <s v=""/>
    <s v=""/>
    <x v="2"/>
    <m/>
    <m/>
    <m/>
    <m/>
    <m/>
    <m/>
    <m/>
    <m/>
    <m/>
    <m/>
    <n v="0"/>
    <n v="0"/>
    <n v="0"/>
    <n v="0"/>
    <s v=""/>
    <s v=""/>
    <s v=""/>
  </r>
  <r>
    <x v="9"/>
    <s v="F01"/>
    <m/>
    <x v="2"/>
    <x v="0"/>
    <s v=""/>
    <s v=""/>
    <x v="2"/>
    <m/>
    <m/>
    <m/>
    <m/>
    <m/>
    <m/>
    <m/>
    <m/>
    <m/>
    <m/>
    <n v="0"/>
    <n v="0"/>
    <n v="0"/>
    <n v="0"/>
    <s v=""/>
    <s v=""/>
    <s v=""/>
  </r>
  <r>
    <x v="9"/>
    <s v="F01"/>
    <m/>
    <x v="2"/>
    <x v="0"/>
    <s v=""/>
    <s v=""/>
    <x v="2"/>
    <m/>
    <m/>
    <m/>
    <m/>
    <m/>
    <m/>
    <m/>
    <m/>
    <m/>
    <m/>
    <n v="0"/>
    <n v="0"/>
    <n v="0"/>
    <n v="0"/>
    <s v=""/>
    <s v=""/>
    <s v=""/>
  </r>
  <r>
    <x v="9"/>
    <s v="F01"/>
    <m/>
    <x v="2"/>
    <x v="0"/>
    <s v=""/>
    <s v=""/>
    <x v="2"/>
    <m/>
    <m/>
    <m/>
    <m/>
    <m/>
    <m/>
    <m/>
    <m/>
    <m/>
    <m/>
    <n v="0"/>
    <n v="0"/>
    <n v="0"/>
    <n v="0"/>
    <s v=""/>
    <s v=""/>
    <s v=""/>
  </r>
  <r>
    <x v="9"/>
    <s v="F01"/>
    <m/>
    <x v="2"/>
    <x v="0"/>
    <s v=""/>
    <s v=""/>
    <x v="2"/>
    <m/>
    <m/>
    <m/>
    <m/>
    <m/>
    <m/>
    <m/>
    <m/>
    <m/>
    <m/>
    <n v="0"/>
    <n v="0"/>
    <n v="0"/>
    <n v="0"/>
    <s v=""/>
    <s v=""/>
    <s v=""/>
  </r>
  <r>
    <x v="9"/>
    <s v="F01"/>
    <m/>
    <x v="2"/>
    <x v="0"/>
    <s v=""/>
    <s v=""/>
    <x v="2"/>
    <m/>
    <m/>
    <m/>
    <m/>
    <m/>
    <m/>
    <m/>
    <m/>
    <m/>
    <m/>
    <n v="0"/>
    <n v="0"/>
    <n v="0"/>
    <n v="0"/>
    <s v=""/>
    <s v=""/>
    <s v=""/>
  </r>
  <r>
    <x v="9"/>
    <s v="F01"/>
    <m/>
    <x v="2"/>
    <x v="0"/>
    <s v=""/>
    <s v=""/>
    <x v="2"/>
    <m/>
    <m/>
    <m/>
    <m/>
    <m/>
    <m/>
    <m/>
    <m/>
    <m/>
    <m/>
    <n v="0"/>
    <n v="0"/>
    <n v="0"/>
    <n v="0"/>
    <s v=""/>
    <s v=""/>
    <s v=""/>
  </r>
  <r>
    <x v="9"/>
    <s v="F01"/>
    <m/>
    <x v="2"/>
    <x v="0"/>
    <s v=""/>
    <s v=""/>
    <x v="2"/>
    <m/>
    <m/>
    <m/>
    <m/>
    <m/>
    <m/>
    <m/>
    <m/>
    <m/>
    <m/>
    <n v="0"/>
    <n v="0"/>
    <n v="0"/>
    <n v="0"/>
    <s v=""/>
    <s v=""/>
    <s v=""/>
  </r>
  <r>
    <x v="9"/>
    <s v="F01"/>
    <m/>
    <x v="2"/>
    <x v="0"/>
    <s v=""/>
    <s v=""/>
    <x v="2"/>
    <m/>
    <m/>
    <m/>
    <m/>
    <m/>
    <m/>
    <m/>
    <m/>
    <m/>
    <m/>
    <n v="0"/>
    <n v="0"/>
    <n v="0"/>
    <n v="0"/>
    <s v=""/>
    <s v=""/>
    <s v=""/>
  </r>
  <r>
    <x v="9"/>
    <s v="F01"/>
    <m/>
    <x v="2"/>
    <x v="0"/>
    <s v=""/>
    <s v=""/>
    <x v="2"/>
    <m/>
    <m/>
    <m/>
    <m/>
    <m/>
    <m/>
    <m/>
    <m/>
    <m/>
    <m/>
    <n v="0"/>
    <n v="0"/>
    <n v="0"/>
    <n v="0"/>
    <s v=""/>
    <s v=""/>
    <s v=""/>
  </r>
  <r>
    <x v="9"/>
    <s v="F01"/>
    <m/>
    <x v="2"/>
    <x v="0"/>
    <s v=""/>
    <s v=""/>
    <x v="2"/>
    <m/>
    <m/>
    <m/>
    <m/>
    <m/>
    <m/>
    <m/>
    <m/>
    <m/>
    <m/>
    <n v="0"/>
    <n v="0"/>
    <n v="0"/>
    <n v="0"/>
    <s v=""/>
    <s v=""/>
    <s v=""/>
  </r>
  <r>
    <x v="9"/>
    <s v="F01"/>
    <m/>
    <x v="2"/>
    <x v="0"/>
    <s v=""/>
    <s v=""/>
    <x v="2"/>
    <m/>
    <m/>
    <m/>
    <m/>
    <m/>
    <m/>
    <m/>
    <m/>
    <m/>
    <m/>
    <n v="0"/>
    <n v="0"/>
    <n v="0"/>
    <n v="0"/>
    <s v=""/>
    <s v=""/>
    <s v=""/>
  </r>
  <r>
    <x v="9"/>
    <s v="F01"/>
    <m/>
    <x v="2"/>
    <x v="0"/>
    <s v=""/>
    <s v=""/>
    <x v="2"/>
    <m/>
    <m/>
    <m/>
    <m/>
    <m/>
    <m/>
    <m/>
    <m/>
    <m/>
    <m/>
    <n v="0"/>
    <n v="0"/>
    <n v="0"/>
    <n v="0"/>
    <s v=""/>
    <s v=""/>
    <s v=""/>
  </r>
  <r>
    <x v="9"/>
    <s v="F01"/>
    <m/>
    <x v="2"/>
    <x v="0"/>
    <s v=""/>
    <s v=""/>
    <x v="2"/>
    <m/>
    <m/>
    <m/>
    <m/>
    <m/>
    <m/>
    <m/>
    <m/>
    <m/>
    <m/>
    <n v="0"/>
    <n v="0"/>
    <n v="0"/>
    <n v="0"/>
    <s v=""/>
    <s v=""/>
    <s v=""/>
  </r>
  <r>
    <x v="9"/>
    <s v="F01"/>
    <m/>
    <x v="2"/>
    <x v="0"/>
    <s v=""/>
    <s v=""/>
    <x v="2"/>
    <m/>
    <m/>
    <m/>
    <m/>
    <m/>
    <m/>
    <m/>
    <m/>
    <m/>
    <m/>
    <n v="0"/>
    <n v="0"/>
    <n v="0"/>
    <n v="0"/>
    <s v=""/>
    <s v=""/>
    <s v=""/>
  </r>
  <r>
    <x v="9"/>
    <s v="F01"/>
    <m/>
    <x v="2"/>
    <x v="0"/>
    <s v=""/>
    <s v=""/>
    <x v="2"/>
    <m/>
    <m/>
    <m/>
    <m/>
    <m/>
    <m/>
    <m/>
    <m/>
    <m/>
    <m/>
    <n v="0"/>
    <n v="0"/>
    <n v="0"/>
    <n v="0"/>
    <s v=""/>
    <s v=""/>
    <s v=""/>
  </r>
  <r>
    <x v="9"/>
    <s v="F01"/>
    <m/>
    <x v="2"/>
    <x v="0"/>
    <s v=""/>
    <s v=""/>
    <x v="2"/>
    <m/>
    <m/>
    <m/>
    <m/>
    <m/>
    <m/>
    <m/>
    <m/>
    <m/>
    <m/>
    <n v="0"/>
    <n v="0"/>
    <n v="0"/>
    <n v="0"/>
    <s v=""/>
    <s v=""/>
    <s v=""/>
  </r>
  <r>
    <x v="9"/>
    <s v="F01"/>
    <m/>
    <x v="2"/>
    <x v="0"/>
    <s v=""/>
    <s v=""/>
    <x v="2"/>
    <m/>
    <m/>
    <m/>
    <m/>
    <m/>
    <m/>
    <m/>
    <m/>
    <m/>
    <m/>
    <n v="0"/>
    <n v="0"/>
    <n v="0"/>
    <n v="0"/>
    <s v=""/>
    <s v=""/>
    <s v=""/>
  </r>
  <r>
    <x v="9"/>
    <s v="F01小計"/>
    <m/>
    <x v="2"/>
    <x v="0"/>
    <m/>
    <m/>
    <x v="2"/>
    <n v="0"/>
    <m/>
    <m/>
    <m/>
    <m/>
    <n v="0"/>
    <m/>
    <n v="0"/>
    <m/>
    <m/>
    <m/>
    <m/>
    <n v="0"/>
    <n v="0"/>
    <n v="0"/>
    <n v="0"/>
    <n v="0"/>
  </r>
  <r>
    <x v="9"/>
    <s v="F02"/>
    <m/>
    <x v="2"/>
    <x v="0"/>
    <s v=""/>
    <s v=""/>
    <x v="2"/>
    <m/>
    <m/>
    <m/>
    <m/>
    <m/>
    <m/>
    <m/>
    <m/>
    <m/>
    <m/>
    <n v="0"/>
    <n v="0"/>
    <n v="0"/>
    <n v="0"/>
    <s v=""/>
    <s v=""/>
    <s v=""/>
  </r>
  <r>
    <x v="9"/>
    <s v="F02"/>
    <m/>
    <x v="2"/>
    <x v="0"/>
    <s v=""/>
    <s v=""/>
    <x v="2"/>
    <m/>
    <m/>
    <m/>
    <m/>
    <m/>
    <m/>
    <m/>
    <m/>
    <m/>
    <m/>
    <n v="0"/>
    <n v="0"/>
    <n v="0"/>
    <n v="0"/>
    <s v=""/>
    <s v=""/>
    <s v=""/>
  </r>
  <r>
    <x v="9"/>
    <s v="F02"/>
    <m/>
    <x v="2"/>
    <x v="0"/>
    <s v=""/>
    <s v=""/>
    <x v="2"/>
    <m/>
    <m/>
    <m/>
    <m/>
    <m/>
    <m/>
    <m/>
    <m/>
    <m/>
    <m/>
    <n v="0"/>
    <n v="0"/>
    <n v="0"/>
    <n v="0"/>
    <s v=""/>
    <s v=""/>
    <s v=""/>
  </r>
  <r>
    <x v="9"/>
    <s v="F02"/>
    <m/>
    <x v="2"/>
    <x v="0"/>
    <s v=""/>
    <s v=""/>
    <x v="2"/>
    <m/>
    <m/>
    <m/>
    <m/>
    <m/>
    <m/>
    <m/>
    <m/>
    <m/>
    <m/>
    <n v="0"/>
    <n v="0"/>
    <n v="0"/>
    <n v="0"/>
    <s v=""/>
    <s v=""/>
    <s v=""/>
  </r>
  <r>
    <x v="9"/>
    <s v="F02"/>
    <m/>
    <x v="2"/>
    <x v="0"/>
    <s v=""/>
    <s v=""/>
    <x v="2"/>
    <m/>
    <m/>
    <m/>
    <m/>
    <m/>
    <m/>
    <m/>
    <m/>
    <m/>
    <m/>
    <n v="0"/>
    <n v="0"/>
    <n v="0"/>
    <n v="0"/>
    <s v=""/>
    <s v=""/>
    <s v=""/>
  </r>
  <r>
    <x v="9"/>
    <s v="F02"/>
    <m/>
    <x v="2"/>
    <x v="0"/>
    <s v=""/>
    <s v=""/>
    <x v="2"/>
    <m/>
    <m/>
    <m/>
    <m/>
    <m/>
    <m/>
    <m/>
    <m/>
    <m/>
    <m/>
    <n v="0"/>
    <n v="0"/>
    <n v="0"/>
    <n v="0"/>
    <s v=""/>
    <s v=""/>
    <s v=""/>
  </r>
  <r>
    <x v="9"/>
    <s v="F02"/>
    <m/>
    <x v="2"/>
    <x v="0"/>
    <s v=""/>
    <s v=""/>
    <x v="2"/>
    <m/>
    <m/>
    <m/>
    <m/>
    <m/>
    <m/>
    <m/>
    <m/>
    <m/>
    <m/>
    <n v="0"/>
    <n v="0"/>
    <n v="0"/>
    <n v="0"/>
    <s v=""/>
    <s v=""/>
    <s v=""/>
  </r>
  <r>
    <x v="9"/>
    <s v="F02"/>
    <m/>
    <x v="2"/>
    <x v="0"/>
    <s v=""/>
    <s v=""/>
    <x v="2"/>
    <m/>
    <m/>
    <m/>
    <m/>
    <m/>
    <m/>
    <m/>
    <m/>
    <m/>
    <m/>
    <n v="0"/>
    <n v="0"/>
    <n v="0"/>
    <n v="0"/>
    <s v=""/>
    <s v=""/>
    <s v=""/>
  </r>
  <r>
    <x v="9"/>
    <s v="F02"/>
    <m/>
    <x v="2"/>
    <x v="0"/>
    <s v=""/>
    <s v=""/>
    <x v="2"/>
    <m/>
    <m/>
    <m/>
    <m/>
    <m/>
    <m/>
    <m/>
    <m/>
    <m/>
    <m/>
    <n v="0"/>
    <n v="0"/>
    <n v="0"/>
    <n v="0"/>
    <s v=""/>
    <s v=""/>
    <s v=""/>
  </r>
  <r>
    <x v="9"/>
    <s v="F02"/>
    <m/>
    <x v="2"/>
    <x v="0"/>
    <s v=""/>
    <s v=""/>
    <x v="2"/>
    <m/>
    <m/>
    <m/>
    <m/>
    <m/>
    <m/>
    <m/>
    <m/>
    <m/>
    <m/>
    <n v="0"/>
    <n v="0"/>
    <n v="0"/>
    <n v="0"/>
    <s v=""/>
    <s v=""/>
    <s v=""/>
  </r>
  <r>
    <x v="9"/>
    <s v="F02"/>
    <m/>
    <x v="2"/>
    <x v="0"/>
    <s v=""/>
    <s v=""/>
    <x v="2"/>
    <m/>
    <m/>
    <m/>
    <m/>
    <m/>
    <m/>
    <m/>
    <m/>
    <m/>
    <m/>
    <n v="0"/>
    <n v="0"/>
    <n v="0"/>
    <n v="0"/>
    <s v=""/>
    <s v=""/>
    <s v=""/>
  </r>
  <r>
    <x v="9"/>
    <s v="F02"/>
    <m/>
    <x v="2"/>
    <x v="0"/>
    <s v=""/>
    <s v=""/>
    <x v="2"/>
    <m/>
    <m/>
    <m/>
    <m/>
    <m/>
    <m/>
    <m/>
    <m/>
    <m/>
    <m/>
    <n v="0"/>
    <n v="0"/>
    <n v="0"/>
    <n v="0"/>
    <s v=""/>
    <s v=""/>
    <s v=""/>
  </r>
  <r>
    <x v="9"/>
    <s v="F02"/>
    <m/>
    <x v="2"/>
    <x v="0"/>
    <s v=""/>
    <s v=""/>
    <x v="2"/>
    <m/>
    <m/>
    <m/>
    <m/>
    <m/>
    <m/>
    <m/>
    <m/>
    <m/>
    <m/>
    <n v="0"/>
    <n v="0"/>
    <n v="0"/>
    <n v="0"/>
    <s v=""/>
    <s v=""/>
    <s v=""/>
  </r>
  <r>
    <x v="9"/>
    <s v="F02"/>
    <m/>
    <x v="2"/>
    <x v="0"/>
    <s v=""/>
    <s v=""/>
    <x v="2"/>
    <m/>
    <m/>
    <m/>
    <m/>
    <m/>
    <m/>
    <m/>
    <m/>
    <m/>
    <m/>
    <n v="0"/>
    <n v="0"/>
    <n v="0"/>
    <n v="0"/>
    <s v=""/>
    <s v=""/>
    <s v=""/>
  </r>
  <r>
    <x v="9"/>
    <s v="F02"/>
    <m/>
    <x v="2"/>
    <x v="0"/>
    <s v=""/>
    <s v=""/>
    <x v="2"/>
    <m/>
    <m/>
    <m/>
    <m/>
    <m/>
    <m/>
    <m/>
    <m/>
    <m/>
    <m/>
    <n v="0"/>
    <n v="0"/>
    <n v="0"/>
    <n v="0"/>
    <s v=""/>
    <s v=""/>
    <s v=""/>
  </r>
  <r>
    <x v="9"/>
    <s v="F02"/>
    <m/>
    <x v="2"/>
    <x v="0"/>
    <s v=""/>
    <s v=""/>
    <x v="2"/>
    <m/>
    <m/>
    <m/>
    <m/>
    <m/>
    <m/>
    <m/>
    <m/>
    <m/>
    <m/>
    <n v="0"/>
    <n v="0"/>
    <n v="0"/>
    <n v="0"/>
    <s v=""/>
    <s v=""/>
    <s v=""/>
  </r>
  <r>
    <x v="9"/>
    <s v="F02"/>
    <m/>
    <x v="2"/>
    <x v="0"/>
    <s v=""/>
    <s v=""/>
    <x v="2"/>
    <m/>
    <m/>
    <m/>
    <m/>
    <m/>
    <m/>
    <m/>
    <m/>
    <m/>
    <m/>
    <n v="0"/>
    <n v="0"/>
    <n v="0"/>
    <n v="0"/>
    <s v=""/>
    <s v=""/>
    <s v=""/>
  </r>
  <r>
    <x v="9"/>
    <s v="F02"/>
    <m/>
    <x v="2"/>
    <x v="0"/>
    <s v=""/>
    <s v=""/>
    <x v="2"/>
    <m/>
    <m/>
    <m/>
    <m/>
    <m/>
    <m/>
    <m/>
    <m/>
    <m/>
    <m/>
    <n v="0"/>
    <n v="0"/>
    <n v="0"/>
    <n v="0"/>
    <s v=""/>
    <s v=""/>
    <s v=""/>
  </r>
  <r>
    <x v="9"/>
    <s v="F02"/>
    <m/>
    <x v="2"/>
    <x v="0"/>
    <s v=""/>
    <s v=""/>
    <x v="2"/>
    <m/>
    <m/>
    <m/>
    <m/>
    <m/>
    <m/>
    <m/>
    <m/>
    <m/>
    <m/>
    <n v="0"/>
    <n v="0"/>
    <n v="0"/>
    <n v="0"/>
    <s v=""/>
    <s v=""/>
    <s v=""/>
  </r>
  <r>
    <x v="9"/>
    <s v="F02"/>
    <m/>
    <x v="2"/>
    <x v="0"/>
    <s v=""/>
    <s v=""/>
    <x v="2"/>
    <m/>
    <m/>
    <m/>
    <m/>
    <m/>
    <m/>
    <m/>
    <m/>
    <m/>
    <m/>
    <n v="0"/>
    <n v="0"/>
    <n v="0"/>
    <n v="0"/>
    <s v=""/>
    <s v=""/>
    <s v=""/>
  </r>
  <r>
    <x v="9"/>
    <s v="F02小計"/>
    <m/>
    <x v="2"/>
    <x v="0"/>
    <n v="0"/>
    <m/>
    <x v="2"/>
    <n v="0"/>
    <m/>
    <m/>
    <m/>
    <m/>
    <n v="0"/>
    <m/>
    <n v="0"/>
    <m/>
    <m/>
    <m/>
    <m/>
    <n v="0"/>
    <n v="0"/>
    <n v="0"/>
    <n v="0"/>
    <n v="0"/>
  </r>
  <r>
    <x v="9"/>
    <s v="合計"/>
    <m/>
    <x v="2"/>
    <x v="0"/>
    <m/>
    <m/>
    <x v="2"/>
    <n v="0"/>
    <m/>
    <m/>
    <m/>
    <m/>
    <n v="0"/>
    <m/>
    <n v="0"/>
    <m/>
    <m/>
    <m/>
    <m/>
    <n v="0"/>
    <n v="0"/>
    <n v="0"/>
    <n v="0"/>
    <n v="0"/>
  </r>
  <r>
    <x v="10"/>
    <s v="F01"/>
    <m/>
    <x v="2"/>
    <x v="0"/>
    <s v=""/>
    <s v=""/>
    <x v="2"/>
    <m/>
    <m/>
    <m/>
    <m/>
    <m/>
    <m/>
    <m/>
    <m/>
    <m/>
    <m/>
    <n v="0"/>
    <n v="0"/>
    <n v="0"/>
    <n v="0"/>
    <s v=""/>
    <s v=""/>
    <s v=""/>
  </r>
  <r>
    <x v="10"/>
    <s v="F01"/>
    <m/>
    <x v="2"/>
    <x v="0"/>
    <s v=""/>
    <s v=""/>
    <x v="2"/>
    <m/>
    <m/>
    <m/>
    <m/>
    <m/>
    <m/>
    <m/>
    <m/>
    <m/>
    <m/>
    <n v="0"/>
    <n v="0"/>
    <n v="0"/>
    <n v="0"/>
    <s v=""/>
    <s v=""/>
    <s v=""/>
  </r>
  <r>
    <x v="10"/>
    <s v="F01"/>
    <m/>
    <x v="2"/>
    <x v="0"/>
    <s v=""/>
    <s v=""/>
    <x v="2"/>
    <m/>
    <m/>
    <m/>
    <m/>
    <m/>
    <m/>
    <m/>
    <m/>
    <m/>
    <m/>
    <n v="0"/>
    <n v="0"/>
    <n v="0"/>
    <n v="0"/>
    <s v=""/>
    <s v=""/>
    <s v=""/>
  </r>
  <r>
    <x v="10"/>
    <s v="F01"/>
    <m/>
    <x v="2"/>
    <x v="0"/>
    <s v=""/>
    <s v=""/>
    <x v="2"/>
    <m/>
    <m/>
    <m/>
    <m/>
    <m/>
    <m/>
    <m/>
    <m/>
    <m/>
    <m/>
    <n v="0"/>
    <n v="0"/>
    <n v="0"/>
    <n v="0"/>
    <s v=""/>
    <s v=""/>
    <s v=""/>
  </r>
  <r>
    <x v="10"/>
    <s v="F01"/>
    <m/>
    <x v="2"/>
    <x v="0"/>
    <s v=""/>
    <s v=""/>
    <x v="2"/>
    <m/>
    <m/>
    <m/>
    <m/>
    <m/>
    <m/>
    <m/>
    <m/>
    <m/>
    <m/>
    <n v="0"/>
    <n v="0"/>
    <n v="0"/>
    <n v="0"/>
    <s v=""/>
    <s v=""/>
    <s v=""/>
  </r>
  <r>
    <x v="10"/>
    <s v="F01"/>
    <m/>
    <x v="2"/>
    <x v="0"/>
    <s v=""/>
    <s v=""/>
    <x v="2"/>
    <m/>
    <m/>
    <m/>
    <m/>
    <m/>
    <m/>
    <m/>
    <m/>
    <m/>
    <m/>
    <n v="0"/>
    <n v="0"/>
    <n v="0"/>
    <n v="0"/>
    <s v=""/>
    <s v=""/>
    <s v=""/>
  </r>
  <r>
    <x v="10"/>
    <s v="F01"/>
    <m/>
    <x v="2"/>
    <x v="0"/>
    <s v=""/>
    <s v=""/>
    <x v="2"/>
    <m/>
    <m/>
    <m/>
    <m/>
    <m/>
    <m/>
    <m/>
    <m/>
    <m/>
    <m/>
    <n v="0"/>
    <n v="0"/>
    <n v="0"/>
    <n v="0"/>
    <s v=""/>
    <s v=""/>
    <s v=""/>
  </r>
  <r>
    <x v="10"/>
    <s v="F01"/>
    <m/>
    <x v="2"/>
    <x v="0"/>
    <s v=""/>
    <s v=""/>
    <x v="2"/>
    <m/>
    <m/>
    <m/>
    <m/>
    <m/>
    <m/>
    <m/>
    <m/>
    <m/>
    <m/>
    <n v="0"/>
    <n v="0"/>
    <n v="0"/>
    <n v="0"/>
    <s v=""/>
    <s v=""/>
    <s v=""/>
  </r>
  <r>
    <x v="10"/>
    <s v="F01"/>
    <m/>
    <x v="2"/>
    <x v="0"/>
    <s v=""/>
    <s v=""/>
    <x v="2"/>
    <m/>
    <m/>
    <m/>
    <m/>
    <m/>
    <m/>
    <m/>
    <m/>
    <m/>
    <m/>
    <n v="0"/>
    <n v="0"/>
    <n v="0"/>
    <n v="0"/>
    <s v=""/>
    <s v=""/>
    <s v=""/>
  </r>
  <r>
    <x v="10"/>
    <s v="F01"/>
    <m/>
    <x v="2"/>
    <x v="0"/>
    <s v=""/>
    <s v=""/>
    <x v="2"/>
    <m/>
    <m/>
    <m/>
    <m/>
    <m/>
    <m/>
    <m/>
    <m/>
    <m/>
    <m/>
    <n v="0"/>
    <n v="0"/>
    <n v="0"/>
    <n v="0"/>
    <s v=""/>
    <s v=""/>
    <s v=""/>
  </r>
  <r>
    <x v="10"/>
    <s v="F01"/>
    <m/>
    <x v="2"/>
    <x v="0"/>
    <s v=""/>
    <s v=""/>
    <x v="2"/>
    <m/>
    <m/>
    <m/>
    <m/>
    <m/>
    <m/>
    <m/>
    <m/>
    <m/>
    <m/>
    <n v="0"/>
    <n v="0"/>
    <n v="0"/>
    <n v="0"/>
    <s v=""/>
    <s v=""/>
    <s v=""/>
  </r>
  <r>
    <x v="10"/>
    <s v="F01"/>
    <m/>
    <x v="2"/>
    <x v="0"/>
    <s v=""/>
    <s v=""/>
    <x v="2"/>
    <m/>
    <m/>
    <m/>
    <m/>
    <m/>
    <m/>
    <m/>
    <m/>
    <m/>
    <m/>
    <n v="0"/>
    <n v="0"/>
    <n v="0"/>
    <n v="0"/>
    <s v=""/>
    <s v=""/>
    <s v=""/>
  </r>
  <r>
    <x v="10"/>
    <s v="F01"/>
    <m/>
    <x v="2"/>
    <x v="0"/>
    <s v=""/>
    <s v=""/>
    <x v="2"/>
    <m/>
    <m/>
    <m/>
    <m/>
    <m/>
    <m/>
    <m/>
    <m/>
    <m/>
    <m/>
    <n v="0"/>
    <n v="0"/>
    <n v="0"/>
    <n v="0"/>
    <s v=""/>
    <s v=""/>
    <s v=""/>
  </r>
  <r>
    <x v="10"/>
    <s v="F01"/>
    <m/>
    <x v="2"/>
    <x v="0"/>
    <s v=""/>
    <s v=""/>
    <x v="2"/>
    <m/>
    <m/>
    <m/>
    <m/>
    <m/>
    <m/>
    <m/>
    <m/>
    <m/>
    <m/>
    <n v="0"/>
    <n v="0"/>
    <n v="0"/>
    <n v="0"/>
    <s v=""/>
    <s v=""/>
    <s v=""/>
  </r>
  <r>
    <x v="10"/>
    <s v="F01"/>
    <m/>
    <x v="2"/>
    <x v="0"/>
    <s v=""/>
    <s v=""/>
    <x v="2"/>
    <m/>
    <m/>
    <m/>
    <m/>
    <m/>
    <m/>
    <m/>
    <m/>
    <m/>
    <m/>
    <n v="0"/>
    <n v="0"/>
    <n v="0"/>
    <n v="0"/>
    <s v=""/>
    <s v=""/>
    <s v=""/>
  </r>
  <r>
    <x v="10"/>
    <s v="F01"/>
    <m/>
    <x v="2"/>
    <x v="0"/>
    <s v=""/>
    <s v=""/>
    <x v="2"/>
    <m/>
    <m/>
    <m/>
    <m/>
    <m/>
    <m/>
    <m/>
    <m/>
    <m/>
    <m/>
    <n v="0"/>
    <n v="0"/>
    <n v="0"/>
    <n v="0"/>
    <s v=""/>
    <s v=""/>
    <s v=""/>
  </r>
  <r>
    <x v="10"/>
    <s v="F01"/>
    <m/>
    <x v="2"/>
    <x v="0"/>
    <s v=""/>
    <s v=""/>
    <x v="2"/>
    <m/>
    <m/>
    <m/>
    <m/>
    <m/>
    <m/>
    <m/>
    <m/>
    <m/>
    <m/>
    <n v="0"/>
    <n v="0"/>
    <n v="0"/>
    <n v="0"/>
    <s v=""/>
    <s v=""/>
    <s v=""/>
  </r>
  <r>
    <x v="10"/>
    <s v="F01"/>
    <m/>
    <x v="2"/>
    <x v="0"/>
    <s v=""/>
    <s v=""/>
    <x v="2"/>
    <m/>
    <m/>
    <m/>
    <m/>
    <m/>
    <m/>
    <m/>
    <m/>
    <m/>
    <m/>
    <n v="0"/>
    <n v="0"/>
    <n v="0"/>
    <n v="0"/>
    <s v=""/>
    <s v=""/>
    <s v=""/>
  </r>
  <r>
    <x v="10"/>
    <s v="F01"/>
    <m/>
    <x v="2"/>
    <x v="0"/>
    <s v=""/>
    <s v=""/>
    <x v="2"/>
    <m/>
    <m/>
    <m/>
    <m/>
    <m/>
    <m/>
    <m/>
    <m/>
    <m/>
    <m/>
    <n v="0"/>
    <n v="0"/>
    <n v="0"/>
    <n v="0"/>
    <s v=""/>
    <s v=""/>
    <s v=""/>
  </r>
  <r>
    <x v="10"/>
    <s v="F01"/>
    <m/>
    <x v="2"/>
    <x v="0"/>
    <s v=""/>
    <s v=""/>
    <x v="2"/>
    <m/>
    <m/>
    <m/>
    <m/>
    <m/>
    <m/>
    <m/>
    <m/>
    <m/>
    <m/>
    <n v="0"/>
    <n v="0"/>
    <n v="0"/>
    <n v="0"/>
    <s v=""/>
    <s v=""/>
    <s v=""/>
  </r>
  <r>
    <x v="10"/>
    <s v="F01小計"/>
    <m/>
    <x v="2"/>
    <x v="0"/>
    <m/>
    <m/>
    <x v="2"/>
    <n v="0"/>
    <m/>
    <m/>
    <m/>
    <m/>
    <n v="0"/>
    <m/>
    <n v="0"/>
    <m/>
    <m/>
    <m/>
    <m/>
    <n v="0"/>
    <n v="0"/>
    <n v="0"/>
    <n v="0"/>
    <n v="0"/>
  </r>
  <r>
    <x v="10"/>
    <s v="F02"/>
    <m/>
    <x v="2"/>
    <x v="0"/>
    <s v=""/>
    <s v=""/>
    <x v="2"/>
    <m/>
    <m/>
    <m/>
    <m/>
    <m/>
    <m/>
    <m/>
    <m/>
    <m/>
    <m/>
    <n v="0"/>
    <n v="0"/>
    <n v="0"/>
    <n v="0"/>
    <s v=""/>
    <s v=""/>
    <s v=""/>
  </r>
  <r>
    <x v="10"/>
    <s v="F02"/>
    <m/>
    <x v="2"/>
    <x v="0"/>
    <s v=""/>
    <s v=""/>
    <x v="2"/>
    <m/>
    <m/>
    <m/>
    <m/>
    <m/>
    <m/>
    <m/>
    <m/>
    <m/>
    <m/>
    <n v="0"/>
    <n v="0"/>
    <n v="0"/>
    <n v="0"/>
    <s v=""/>
    <s v=""/>
    <s v=""/>
  </r>
  <r>
    <x v="10"/>
    <s v="F02"/>
    <m/>
    <x v="2"/>
    <x v="0"/>
    <s v=""/>
    <s v=""/>
    <x v="2"/>
    <m/>
    <m/>
    <m/>
    <m/>
    <m/>
    <m/>
    <m/>
    <m/>
    <m/>
    <m/>
    <n v="0"/>
    <n v="0"/>
    <n v="0"/>
    <n v="0"/>
    <s v=""/>
    <s v=""/>
    <s v=""/>
  </r>
  <r>
    <x v="10"/>
    <s v="F02"/>
    <m/>
    <x v="2"/>
    <x v="0"/>
    <s v=""/>
    <s v=""/>
    <x v="2"/>
    <m/>
    <m/>
    <m/>
    <m/>
    <m/>
    <m/>
    <m/>
    <m/>
    <m/>
    <m/>
    <n v="0"/>
    <n v="0"/>
    <n v="0"/>
    <n v="0"/>
    <s v=""/>
    <s v=""/>
    <s v=""/>
  </r>
  <r>
    <x v="10"/>
    <s v="F02"/>
    <m/>
    <x v="2"/>
    <x v="0"/>
    <s v=""/>
    <s v=""/>
    <x v="2"/>
    <m/>
    <m/>
    <m/>
    <m/>
    <m/>
    <m/>
    <m/>
    <m/>
    <m/>
    <m/>
    <n v="0"/>
    <n v="0"/>
    <n v="0"/>
    <n v="0"/>
    <s v=""/>
    <s v=""/>
    <s v=""/>
  </r>
  <r>
    <x v="10"/>
    <s v="F02"/>
    <m/>
    <x v="2"/>
    <x v="0"/>
    <s v=""/>
    <s v=""/>
    <x v="2"/>
    <m/>
    <m/>
    <m/>
    <m/>
    <m/>
    <m/>
    <m/>
    <m/>
    <m/>
    <m/>
    <n v="0"/>
    <n v="0"/>
    <n v="0"/>
    <n v="0"/>
    <s v=""/>
    <s v=""/>
    <s v=""/>
  </r>
  <r>
    <x v="10"/>
    <s v="F02"/>
    <m/>
    <x v="2"/>
    <x v="0"/>
    <s v=""/>
    <s v=""/>
    <x v="2"/>
    <m/>
    <m/>
    <m/>
    <m/>
    <m/>
    <m/>
    <m/>
    <m/>
    <m/>
    <m/>
    <n v="0"/>
    <n v="0"/>
    <n v="0"/>
    <n v="0"/>
    <s v=""/>
    <s v=""/>
    <s v=""/>
  </r>
  <r>
    <x v="10"/>
    <s v="F02"/>
    <m/>
    <x v="2"/>
    <x v="0"/>
    <s v=""/>
    <s v=""/>
    <x v="2"/>
    <m/>
    <m/>
    <m/>
    <m/>
    <m/>
    <m/>
    <m/>
    <m/>
    <m/>
    <m/>
    <n v="0"/>
    <n v="0"/>
    <n v="0"/>
    <n v="0"/>
    <s v=""/>
    <s v=""/>
    <s v=""/>
  </r>
  <r>
    <x v="10"/>
    <s v="F02"/>
    <m/>
    <x v="2"/>
    <x v="0"/>
    <s v=""/>
    <s v=""/>
    <x v="2"/>
    <m/>
    <m/>
    <m/>
    <m/>
    <m/>
    <m/>
    <m/>
    <m/>
    <m/>
    <m/>
    <n v="0"/>
    <n v="0"/>
    <n v="0"/>
    <n v="0"/>
    <s v=""/>
    <s v=""/>
    <s v=""/>
  </r>
  <r>
    <x v="10"/>
    <s v="F02"/>
    <m/>
    <x v="2"/>
    <x v="0"/>
    <s v=""/>
    <s v=""/>
    <x v="2"/>
    <m/>
    <m/>
    <m/>
    <m/>
    <m/>
    <m/>
    <m/>
    <m/>
    <m/>
    <m/>
    <n v="0"/>
    <n v="0"/>
    <n v="0"/>
    <n v="0"/>
    <s v=""/>
    <s v=""/>
    <s v=""/>
  </r>
  <r>
    <x v="10"/>
    <s v="F02"/>
    <m/>
    <x v="2"/>
    <x v="0"/>
    <s v=""/>
    <s v=""/>
    <x v="2"/>
    <m/>
    <m/>
    <m/>
    <m/>
    <m/>
    <m/>
    <m/>
    <m/>
    <m/>
    <m/>
    <n v="0"/>
    <n v="0"/>
    <n v="0"/>
    <n v="0"/>
    <s v=""/>
    <s v=""/>
    <s v=""/>
  </r>
  <r>
    <x v="10"/>
    <s v="F02"/>
    <m/>
    <x v="2"/>
    <x v="0"/>
    <s v=""/>
    <s v=""/>
    <x v="2"/>
    <m/>
    <m/>
    <m/>
    <m/>
    <m/>
    <m/>
    <m/>
    <m/>
    <m/>
    <m/>
    <n v="0"/>
    <n v="0"/>
    <n v="0"/>
    <n v="0"/>
    <s v=""/>
    <s v=""/>
    <s v=""/>
  </r>
  <r>
    <x v="10"/>
    <s v="F02"/>
    <m/>
    <x v="2"/>
    <x v="0"/>
    <s v=""/>
    <s v=""/>
    <x v="2"/>
    <m/>
    <m/>
    <m/>
    <m/>
    <m/>
    <m/>
    <m/>
    <m/>
    <m/>
    <m/>
    <n v="0"/>
    <n v="0"/>
    <n v="0"/>
    <n v="0"/>
    <s v=""/>
    <s v=""/>
    <s v=""/>
  </r>
  <r>
    <x v="10"/>
    <s v="F02"/>
    <m/>
    <x v="2"/>
    <x v="0"/>
    <s v=""/>
    <s v=""/>
    <x v="2"/>
    <m/>
    <m/>
    <m/>
    <m/>
    <m/>
    <m/>
    <m/>
    <m/>
    <m/>
    <m/>
    <n v="0"/>
    <n v="0"/>
    <n v="0"/>
    <n v="0"/>
    <s v=""/>
    <s v=""/>
    <s v=""/>
  </r>
  <r>
    <x v="10"/>
    <s v="F02"/>
    <m/>
    <x v="2"/>
    <x v="0"/>
    <s v=""/>
    <s v=""/>
    <x v="2"/>
    <m/>
    <m/>
    <m/>
    <m/>
    <m/>
    <m/>
    <m/>
    <m/>
    <m/>
    <m/>
    <n v="0"/>
    <n v="0"/>
    <n v="0"/>
    <n v="0"/>
    <s v=""/>
    <s v=""/>
    <s v=""/>
  </r>
  <r>
    <x v="10"/>
    <s v="F02"/>
    <m/>
    <x v="2"/>
    <x v="0"/>
    <s v=""/>
    <s v=""/>
    <x v="2"/>
    <m/>
    <m/>
    <m/>
    <m/>
    <m/>
    <m/>
    <m/>
    <m/>
    <m/>
    <m/>
    <n v="0"/>
    <n v="0"/>
    <n v="0"/>
    <n v="0"/>
    <s v=""/>
    <s v=""/>
    <s v=""/>
  </r>
  <r>
    <x v="10"/>
    <s v="F02"/>
    <m/>
    <x v="2"/>
    <x v="0"/>
    <s v=""/>
    <s v=""/>
    <x v="2"/>
    <m/>
    <m/>
    <m/>
    <m/>
    <m/>
    <m/>
    <m/>
    <m/>
    <m/>
    <m/>
    <n v="0"/>
    <n v="0"/>
    <n v="0"/>
    <n v="0"/>
    <s v=""/>
    <s v=""/>
    <s v=""/>
  </r>
  <r>
    <x v="10"/>
    <s v="F02"/>
    <m/>
    <x v="2"/>
    <x v="0"/>
    <s v=""/>
    <s v=""/>
    <x v="2"/>
    <m/>
    <m/>
    <m/>
    <m/>
    <m/>
    <m/>
    <m/>
    <m/>
    <m/>
    <m/>
    <n v="0"/>
    <n v="0"/>
    <n v="0"/>
    <n v="0"/>
    <s v=""/>
    <s v=""/>
    <s v=""/>
  </r>
  <r>
    <x v="10"/>
    <s v="F02"/>
    <m/>
    <x v="2"/>
    <x v="0"/>
    <s v=""/>
    <s v=""/>
    <x v="2"/>
    <m/>
    <m/>
    <m/>
    <m/>
    <m/>
    <m/>
    <m/>
    <m/>
    <m/>
    <m/>
    <n v="0"/>
    <n v="0"/>
    <n v="0"/>
    <n v="0"/>
    <s v=""/>
    <s v=""/>
    <s v=""/>
  </r>
  <r>
    <x v="10"/>
    <s v="F02"/>
    <m/>
    <x v="2"/>
    <x v="0"/>
    <s v=""/>
    <s v=""/>
    <x v="2"/>
    <m/>
    <m/>
    <m/>
    <m/>
    <m/>
    <m/>
    <m/>
    <m/>
    <m/>
    <m/>
    <n v="0"/>
    <n v="0"/>
    <n v="0"/>
    <n v="0"/>
    <s v=""/>
    <s v=""/>
    <s v=""/>
  </r>
  <r>
    <x v="10"/>
    <s v="F02小計"/>
    <m/>
    <x v="2"/>
    <x v="0"/>
    <n v="0"/>
    <m/>
    <x v="2"/>
    <n v="0"/>
    <m/>
    <m/>
    <m/>
    <m/>
    <n v="0"/>
    <m/>
    <n v="0"/>
    <m/>
    <m/>
    <m/>
    <m/>
    <n v="0"/>
    <n v="0"/>
    <n v="0"/>
    <n v="0"/>
    <n v="0"/>
  </r>
  <r>
    <x v="10"/>
    <s v="合計"/>
    <m/>
    <x v="2"/>
    <x v="0"/>
    <m/>
    <m/>
    <x v="2"/>
    <n v="0"/>
    <m/>
    <m/>
    <m/>
    <m/>
    <n v="0"/>
    <m/>
    <n v="0"/>
    <m/>
    <m/>
    <m/>
    <m/>
    <n v="0"/>
    <n v="0"/>
    <n v="0"/>
    <n v="0"/>
    <n v="0"/>
  </r>
  <r>
    <x v="11"/>
    <s v="F01"/>
    <m/>
    <x v="2"/>
    <x v="0"/>
    <s v=""/>
    <s v=""/>
    <x v="2"/>
    <m/>
    <m/>
    <m/>
    <m/>
    <m/>
    <m/>
    <m/>
    <m/>
    <m/>
    <m/>
    <n v="0"/>
    <n v="0"/>
    <n v="0"/>
    <n v="0"/>
    <s v=""/>
    <s v=""/>
    <s v=""/>
  </r>
  <r>
    <x v="11"/>
    <s v="F01"/>
    <m/>
    <x v="2"/>
    <x v="0"/>
    <s v=""/>
    <s v=""/>
    <x v="2"/>
    <m/>
    <m/>
    <m/>
    <m/>
    <m/>
    <m/>
    <m/>
    <m/>
    <m/>
    <m/>
    <n v="0"/>
    <n v="0"/>
    <n v="0"/>
    <n v="0"/>
    <s v=""/>
    <s v=""/>
    <s v=""/>
  </r>
  <r>
    <x v="11"/>
    <s v="F01"/>
    <m/>
    <x v="2"/>
    <x v="0"/>
    <s v=""/>
    <s v=""/>
    <x v="2"/>
    <m/>
    <m/>
    <m/>
    <m/>
    <m/>
    <m/>
    <m/>
    <m/>
    <m/>
    <m/>
    <n v="0"/>
    <n v="0"/>
    <n v="0"/>
    <n v="0"/>
    <s v=""/>
    <s v=""/>
    <s v=""/>
  </r>
  <r>
    <x v="11"/>
    <s v="F01"/>
    <m/>
    <x v="2"/>
    <x v="0"/>
    <s v=""/>
    <s v=""/>
    <x v="2"/>
    <m/>
    <m/>
    <m/>
    <m/>
    <m/>
    <m/>
    <m/>
    <m/>
    <m/>
    <m/>
    <n v="0"/>
    <n v="0"/>
    <n v="0"/>
    <n v="0"/>
    <s v=""/>
    <s v=""/>
    <s v=""/>
  </r>
  <r>
    <x v="11"/>
    <s v="F01"/>
    <m/>
    <x v="2"/>
    <x v="0"/>
    <s v=""/>
    <s v=""/>
    <x v="2"/>
    <m/>
    <m/>
    <m/>
    <m/>
    <m/>
    <m/>
    <m/>
    <m/>
    <m/>
    <m/>
    <n v="0"/>
    <n v="0"/>
    <n v="0"/>
    <n v="0"/>
    <s v=""/>
    <s v=""/>
    <s v=""/>
  </r>
  <r>
    <x v="11"/>
    <s v="F01"/>
    <m/>
    <x v="2"/>
    <x v="0"/>
    <s v=""/>
    <s v=""/>
    <x v="2"/>
    <m/>
    <m/>
    <m/>
    <m/>
    <m/>
    <m/>
    <m/>
    <m/>
    <m/>
    <m/>
    <n v="0"/>
    <n v="0"/>
    <n v="0"/>
    <n v="0"/>
    <s v=""/>
    <s v=""/>
    <s v=""/>
  </r>
  <r>
    <x v="11"/>
    <s v="F01"/>
    <m/>
    <x v="2"/>
    <x v="0"/>
    <s v=""/>
    <s v=""/>
    <x v="2"/>
    <m/>
    <m/>
    <m/>
    <m/>
    <m/>
    <m/>
    <m/>
    <m/>
    <m/>
    <m/>
    <n v="0"/>
    <n v="0"/>
    <n v="0"/>
    <n v="0"/>
    <s v=""/>
    <s v=""/>
    <s v=""/>
  </r>
  <r>
    <x v="11"/>
    <s v="F01"/>
    <m/>
    <x v="2"/>
    <x v="0"/>
    <s v=""/>
    <s v=""/>
    <x v="2"/>
    <m/>
    <m/>
    <m/>
    <m/>
    <m/>
    <m/>
    <m/>
    <m/>
    <m/>
    <m/>
    <n v="0"/>
    <n v="0"/>
    <n v="0"/>
    <n v="0"/>
    <s v=""/>
    <s v=""/>
    <s v=""/>
  </r>
  <r>
    <x v="11"/>
    <s v="F01"/>
    <m/>
    <x v="2"/>
    <x v="0"/>
    <s v=""/>
    <s v=""/>
    <x v="2"/>
    <m/>
    <m/>
    <m/>
    <m/>
    <m/>
    <m/>
    <m/>
    <m/>
    <m/>
    <m/>
    <n v="0"/>
    <n v="0"/>
    <n v="0"/>
    <n v="0"/>
    <s v=""/>
    <s v=""/>
    <s v=""/>
  </r>
  <r>
    <x v="11"/>
    <s v="F01"/>
    <m/>
    <x v="2"/>
    <x v="0"/>
    <s v=""/>
    <s v=""/>
    <x v="2"/>
    <m/>
    <m/>
    <m/>
    <m/>
    <m/>
    <m/>
    <m/>
    <m/>
    <m/>
    <m/>
    <n v="0"/>
    <n v="0"/>
    <n v="0"/>
    <n v="0"/>
    <s v=""/>
    <s v=""/>
    <s v=""/>
  </r>
  <r>
    <x v="11"/>
    <s v="F01"/>
    <m/>
    <x v="2"/>
    <x v="0"/>
    <s v=""/>
    <s v=""/>
    <x v="2"/>
    <m/>
    <m/>
    <m/>
    <m/>
    <m/>
    <m/>
    <m/>
    <m/>
    <m/>
    <m/>
    <n v="0"/>
    <n v="0"/>
    <n v="0"/>
    <n v="0"/>
    <s v=""/>
    <s v=""/>
    <s v=""/>
  </r>
  <r>
    <x v="11"/>
    <s v="F01"/>
    <m/>
    <x v="2"/>
    <x v="0"/>
    <s v=""/>
    <s v=""/>
    <x v="2"/>
    <m/>
    <m/>
    <m/>
    <m/>
    <m/>
    <m/>
    <m/>
    <m/>
    <m/>
    <m/>
    <n v="0"/>
    <n v="0"/>
    <n v="0"/>
    <n v="0"/>
    <s v=""/>
    <s v=""/>
    <s v=""/>
  </r>
  <r>
    <x v="11"/>
    <s v="F01"/>
    <m/>
    <x v="2"/>
    <x v="0"/>
    <s v=""/>
    <s v=""/>
    <x v="2"/>
    <m/>
    <m/>
    <m/>
    <m/>
    <m/>
    <m/>
    <m/>
    <m/>
    <m/>
    <m/>
    <n v="0"/>
    <n v="0"/>
    <n v="0"/>
    <n v="0"/>
    <s v=""/>
    <s v=""/>
    <s v=""/>
  </r>
  <r>
    <x v="11"/>
    <s v="F01"/>
    <m/>
    <x v="2"/>
    <x v="0"/>
    <s v=""/>
    <s v=""/>
    <x v="2"/>
    <m/>
    <m/>
    <m/>
    <m/>
    <m/>
    <m/>
    <m/>
    <m/>
    <m/>
    <m/>
    <n v="0"/>
    <n v="0"/>
    <n v="0"/>
    <n v="0"/>
    <s v=""/>
    <s v=""/>
    <s v=""/>
  </r>
  <r>
    <x v="11"/>
    <s v="F01"/>
    <m/>
    <x v="2"/>
    <x v="0"/>
    <s v=""/>
    <s v=""/>
    <x v="2"/>
    <m/>
    <m/>
    <m/>
    <m/>
    <m/>
    <m/>
    <m/>
    <m/>
    <m/>
    <m/>
    <n v="0"/>
    <n v="0"/>
    <n v="0"/>
    <n v="0"/>
    <s v=""/>
    <s v=""/>
    <s v=""/>
  </r>
  <r>
    <x v="11"/>
    <s v="F01"/>
    <m/>
    <x v="2"/>
    <x v="0"/>
    <s v=""/>
    <s v=""/>
    <x v="2"/>
    <m/>
    <m/>
    <m/>
    <m/>
    <m/>
    <m/>
    <m/>
    <m/>
    <m/>
    <m/>
    <n v="0"/>
    <n v="0"/>
    <n v="0"/>
    <n v="0"/>
    <s v=""/>
    <s v=""/>
    <s v=""/>
  </r>
  <r>
    <x v="11"/>
    <s v="F01"/>
    <m/>
    <x v="2"/>
    <x v="0"/>
    <s v=""/>
    <s v=""/>
    <x v="2"/>
    <m/>
    <m/>
    <m/>
    <m/>
    <m/>
    <m/>
    <m/>
    <m/>
    <m/>
    <m/>
    <n v="0"/>
    <n v="0"/>
    <n v="0"/>
    <n v="0"/>
    <s v=""/>
    <s v=""/>
    <s v=""/>
  </r>
  <r>
    <x v="11"/>
    <s v="F01"/>
    <m/>
    <x v="2"/>
    <x v="0"/>
    <s v=""/>
    <s v=""/>
    <x v="2"/>
    <m/>
    <m/>
    <m/>
    <m/>
    <m/>
    <m/>
    <m/>
    <m/>
    <m/>
    <m/>
    <n v="0"/>
    <n v="0"/>
    <n v="0"/>
    <n v="0"/>
    <s v=""/>
    <s v=""/>
    <s v=""/>
  </r>
  <r>
    <x v="11"/>
    <s v="F01"/>
    <m/>
    <x v="2"/>
    <x v="0"/>
    <s v=""/>
    <s v=""/>
    <x v="2"/>
    <m/>
    <m/>
    <m/>
    <m/>
    <m/>
    <m/>
    <m/>
    <m/>
    <m/>
    <m/>
    <n v="0"/>
    <n v="0"/>
    <n v="0"/>
    <n v="0"/>
    <s v=""/>
    <s v=""/>
    <s v=""/>
  </r>
  <r>
    <x v="11"/>
    <s v="F01"/>
    <m/>
    <x v="2"/>
    <x v="0"/>
    <s v=""/>
    <s v=""/>
    <x v="2"/>
    <m/>
    <m/>
    <m/>
    <m/>
    <m/>
    <m/>
    <m/>
    <m/>
    <m/>
    <m/>
    <n v="0"/>
    <n v="0"/>
    <n v="0"/>
    <n v="0"/>
    <s v=""/>
    <s v=""/>
    <s v=""/>
  </r>
  <r>
    <x v="11"/>
    <s v="F01小計"/>
    <m/>
    <x v="2"/>
    <x v="0"/>
    <m/>
    <m/>
    <x v="2"/>
    <n v="0"/>
    <m/>
    <m/>
    <m/>
    <m/>
    <n v="0"/>
    <m/>
    <n v="0"/>
    <m/>
    <m/>
    <m/>
    <m/>
    <n v="0"/>
    <n v="0"/>
    <n v="0"/>
    <n v="0"/>
    <n v="0"/>
  </r>
  <r>
    <x v="11"/>
    <s v="F02"/>
    <m/>
    <x v="2"/>
    <x v="0"/>
    <s v=""/>
    <s v=""/>
    <x v="2"/>
    <m/>
    <m/>
    <m/>
    <m/>
    <m/>
    <m/>
    <m/>
    <m/>
    <m/>
    <m/>
    <n v="0"/>
    <n v="0"/>
    <n v="0"/>
    <n v="0"/>
    <s v=""/>
    <s v=""/>
    <s v=""/>
  </r>
  <r>
    <x v="11"/>
    <s v="F02"/>
    <m/>
    <x v="2"/>
    <x v="0"/>
    <s v=""/>
    <s v=""/>
    <x v="2"/>
    <m/>
    <m/>
    <m/>
    <m/>
    <m/>
    <m/>
    <m/>
    <m/>
    <m/>
    <m/>
    <n v="0"/>
    <n v="0"/>
    <n v="0"/>
    <n v="0"/>
    <s v=""/>
    <s v=""/>
    <s v=""/>
  </r>
  <r>
    <x v="11"/>
    <s v="F02"/>
    <m/>
    <x v="2"/>
    <x v="0"/>
    <s v=""/>
    <s v=""/>
    <x v="2"/>
    <m/>
    <m/>
    <m/>
    <m/>
    <m/>
    <m/>
    <m/>
    <m/>
    <m/>
    <m/>
    <n v="0"/>
    <n v="0"/>
    <n v="0"/>
    <n v="0"/>
    <s v=""/>
    <s v=""/>
    <s v=""/>
  </r>
  <r>
    <x v="11"/>
    <s v="F02"/>
    <m/>
    <x v="2"/>
    <x v="0"/>
    <s v=""/>
    <s v=""/>
    <x v="2"/>
    <m/>
    <m/>
    <m/>
    <m/>
    <m/>
    <m/>
    <m/>
    <m/>
    <m/>
    <m/>
    <n v="0"/>
    <n v="0"/>
    <n v="0"/>
    <n v="0"/>
    <s v=""/>
    <s v=""/>
    <s v=""/>
  </r>
  <r>
    <x v="11"/>
    <s v="F02"/>
    <m/>
    <x v="2"/>
    <x v="0"/>
    <s v=""/>
    <s v=""/>
    <x v="2"/>
    <m/>
    <m/>
    <m/>
    <m/>
    <m/>
    <m/>
    <m/>
    <m/>
    <m/>
    <m/>
    <n v="0"/>
    <n v="0"/>
    <n v="0"/>
    <n v="0"/>
    <s v=""/>
    <s v=""/>
    <s v=""/>
  </r>
  <r>
    <x v="11"/>
    <s v="F02"/>
    <m/>
    <x v="2"/>
    <x v="0"/>
    <s v=""/>
    <s v=""/>
    <x v="2"/>
    <m/>
    <m/>
    <m/>
    <m/>
    <m/>
    <m/>
    <m/>
    <m/>
    <m/>
    <m/>
    <n v="0"/>
    <n v="0"/>
    <n v="0"/>
    <n v="0"/>
    <s v=""/>
    <s v=""/>
    <s v=""/>
  </r>
  <r>
    <x v="11"/>
    <s v="F02"/>
    <m/>
    <x v="2"/>
    <x v="0"/>
    <s v=""/>
    <s v=""/>
    <x v="2"/>
    <m/>
    <m/>
    <m/>
    <m/>
    <m/>
    <m/>
    <m/>
    <m/>
    <m/>
    <m/>
    <n v="0"/>
    <n v="0"/>
    <n v="0"/>
    <n v="0"/>
    <s v=""/>
    <s v=""/>
    <s v=""/>
  </r>
  <r>
    <x v="11"/>
    <s v="F02"/>
    <m/>
    <x v="2"/>
    <x v="0"/>
    <s v=""/>
    <s v=""/>
    <x v="2"/>
    <m/>
    <m/>
    <m/>
    <m/>
    <m/>
    <m/>
    <m/>
    <m/>
    <m/>
    <m/>
    <n v="0"/>
    <n v="0"/>
    <n v="0"/>
    <n v="0"/>
    <s v=""/>
    <s v=""/>
    <s v=""/>
  </r>
  <r>
    <x v="11"/>
    <s v="F02"/>
    <m/>
    <x v="2"/>
    <x v="0"/>
    <s v=""/>
    <s v=""/>
    <x v="2"/>
    <m/>
    <m/>
    <m/>
    <m/>
    <m/>
    <m/>
    <m/>
    <m/>
    <m/>
    <m/>
    <n v="0"/>
    <n v="0"/>
    <n v="0"/>
    <n v="0"/>
    <s v=""/>
    <s v=""/>
    <s v=""/>
  </r>
  <r>
    <x v="11"/>
    <s v="F02"/>
    <m/>
    <x v="2"/>
    <x v="0"/>
    <s v=""/>
    <s v=""/>
    <x v="2"/>
    <m/>
    <m/>
    <m/>
    <m/>
    <m/>
    <m/>
    <m/>
    <m/>
    <m/>
    <m/>
    <n v="0"/>
    <n v="0"/>
    <n v="0"/>
    <n v="0"/>
    <s v=""/>
    <s v=""/>
    <s v=""/>
  </r>
  <r>
    <x v="11"/>
    <s v="F02"/>
    <m/>
    <x v="2"/>
    <x v="0"/>
    <s v=""/>
    <s v=""/>
    <x v="2"/>
    <m/>
    <m/>
    <m/>
    <m/>
    <m/>
    <m/>
    <m/>
    <m/>
    <m/>
    <m/>
    <n v="0"/>
    <n v="0"/>
    <n v="0"/>
    <n v="0"/>
    <s v=""/>
    <s v=""/>
    <s v=""/>
  </r>
  <r>
    <x v="11"/>
    <s v="F02"/>
    <m/>
    <x v="2"/>
    <x v="0"/>
    <s v=""/>
    <s v=""/>
    <x v="2"/>
    <m/>
    <m/>
    <m/>
    <m/>
    <m/>
    <m/>
    <m/>
    <m/>
    <m/>
    <m/>
    <n v="0"/>
    <n v="0"/>
    <n v="0"/>
    <n v="0"/>
    <s v=""/>
    <s v=""/>
    <s v=""/>
  </r>
  <r>
    <x v="11"/>
    <s v="F02"/>
    <m/>
    <x v="2"/>
    <x v="0"/>
    <s v=""/>
    <s v=""/>
    <x v="2"/>
    <m/>
    <m/>
    <m/>
    <m/>
    <m/>
    <m/>
    <m/>
    <m/>
    <m/>
    <m/>
    <n v="0"/>
    <n v="0"/>
    <n v="0"/>
    <n v="0"/>
    <s v=""/>
    <s v=""/>
    <s v=""/>
  </r>
  <r>
    <x v="11"/>
    <s v="F02"/>
    <m/>
    <x v="2"/>
    <x v="0"/>
    <s v=""/>
    <s v=""/>
    <x v="2"/>
    <m/>
    <m/>
    <m/>
    <m/>
    <m/>
    <m/>
    <m/>
    <m/>
    <m/>
    <m/>
    <n v="0"/>
    <n v="0"/>
    <n v="0"/>
    <n v="0"/>
    <s v=""/>
    <s v=""/>
    <s v=""/>
  </r>
  <r>
    <x v="11"/>
    <s v="F02"/>
    <m/>
    <x v="2"/>
    <x v="0"/>
    <s v=""/>
    <s v=""/>
    <x v="2"/>
    <m/>
    <m/>
    <m/>
    <m/>
    <m/>
    <m/>
    <m/>
    <m/>
    <m/>
    <m/>
    <n v="0"/>
    <n v="0"/>
    <n v="0"/>
    <n v="0"/>
    <s v=""/>
    <s v=""/>
    <s v=""/>
  </r>
  <r>
    <x v="11"/>
    <s v="F02"/>
    <m/>
    <x v="2"/>
    <x v="0"/>
    <s v=""/>
    <s v=""/>
    <x v="2"/>
    <m/>
    <m/>
    <m/>
    <m/>
    <m/>
    <m/>
    <m/>
    <m/>
    <m/>
    <m/>
    <n v="0"/>
    <n v="0"/>
    <n v="0"/>
    <n v="0"/>
    <s v=""/>
    <s v=""/>
    <s v=""/>
  </r>
  <r>
    <x v="11"/>
    <s v="F02"/>
    <m/>
    <x v="2"/>
    <x v="0"/>
    <s v=""/>
    <s v=""/>
    <x v="2"/>
    <m/>
    <m/>
    <m/>
    <m/>
    <m/>
    <m/>
    <m/>
    <m/>
    <m/>
    <m/>
    <n v="0"/>
    <n v="0"/>
    <n v="0"/>
    <n v="0"/>
    <s v=""/>
    <s v=""/>
    <s v=""/>
  </r>
  <r>
    <x v="11"/>
    <s v="F02"/>
    <m/>
    <x v="2"/>
    <x v="0"/>
    <s v=""/>
    <s v=""/>
    <x v="2"/>
    <m/>
    <m/>
    <m/>
    <m/>
    <m/>
    <m/>
    <m/>
    <m/>
    <m/>
    <m/>
    <n v="0"/>
    <n v="0"/>
    <n v="0"/>
    <n v="0"/>
    <s v=""/>
    <s v=""/>
    <s v=""/>
  </r>
  <r>
    <x v="11"/>
    <s v="F02"/>
    <m/>
    <x v="2"/>
    <x v="0"/>
    <s v=""/>
    <s v=""/>
    <x v="2"/>
    <m/>
    <m/>
    <m/>
    <m/>
    <m/>
    <m/>
    <m/>
    <m/>
    <m/>
    <m/>
    <n v="0"/>
    <n v="0"/>
    <n v="0"/>
    <n v="0"/>
    <s v=""/>
    <s v=""/>
    <s v=""/>
  </r>
  <r>
    <x v="11"/>
    <s v="F02"/>
    <m/>
    <x v="2"/>
    <x v="0"/>
    <s v=""/>
    <s v=""/>
    <x v="2"/>
    <m/>
    <m/>
    <m/>
    <m/>
    <m/>
    <m/>
    <m/>
    <m/>
    <m/>
    <m/>
    <n v="0"/>
    <n v="0"/>
    <n v="0"/>
    <n v="0"/>
    <s v=""/>
    <s v=""/>
    <s v=""/>
  </r>
  <r>
    <x v="11"/>
    <s v="F02小計"/>
    <m/>
    <x v="2"/>
    <x v="0"/>
    <n v="0"/>
    <m/>
    <x v="2"/>
    <n v="0"/>
    <m/>
    <m/>
    <m/>
    <m/>
    <n v="0"/>
    <m/>
    <n v="0"/>
    <m/>
    <m/>
    <m/>
    <m/>
    <n v="0"/>
    <n v="0"/>
    <n v="0"/>
    <n v="0"/>
    <n v="0"/>
  </r>
  <r>
    <x v="11"/>
    <s v="合計"/>
    <m/>
    <x v="2"/>
    <x v="0"/>
    <m/>
    <m/>
    <x v="2"/>
    <n v="0"/>
    <m/>
    <m/>
    <m/>
    <m/>
    <n v="0"/>
    <m/>
    <n v="0"/>
    <m/>
    <m/>
    <m/>
    <m/>
    <n v="0"/>
    <n v="0"/>
    <n v="0"/>
    <n v="0"/>
    <n v="0"/>
  </r>
  <r>
    <x v="12"/>
    <s v="F01"/>
    <m/>
    <x v="2"/>
    <x v="0"/>
    <s v=""/>
    <s v=""/>
    <x v="2"/>
    <m/>
    <m/>
    <m/>
    <m/>
    <m/>
    <m/>
    <m/>
    <m/>
    <m/>
    <m/>
    <n v="0"/>
    <n v="0"/>
    <n v="0"/>
    <n v="0"/>
    <s v=""/>
    <s v=""/>
    <s v=""/>
  </r>
  <r>
    <x v="12"/>
    <s v="F01"/>
    <m/>
    <x v="2"/>
    <x v="0"/>
    <s v=""/>
    <s v=""/>
    <x v="2"/>
    <m/>
    <m/>
    <m/>
    <m/>
    <m/>
    <m/>
    <m/>
    <m/>
    <m/>
    <m/>
    <n v="0"/>
    <n v="0"/>
    <n v="0"/>
    <n v="0"/>
    <s v=""/>
    <s v=""/>
    <s v=""/>
  </r>
  <r>
    <x v="12"/>
    <s v="F01"/>
    <m/>
    <x v="2"/>
    <x v="0"/>
    <s v=""/>
    <s v=""/>
    <x v="2"/>
    <m/>
    <m/>
    <m/>
    <m/>
    <m/>
    <m/>
    <m/>
    <m/>
    <m/>
    <m/>
    <n v="0"/>
    <n v="0"/>
    <n v="0"/>
    <n v="0"/>
    <s v=""/>
    <s v=""/>
    <s v=""/>
  </r>
  <r>
    <x v="12"/>
    <s v="F01"/>
    <m/>
    <x v="2"/>
    <x v="0"/>
    <s v=""/>
    <s v=""/>
    <x v="2"/>
    <m/>
    <m/>
    <m/>
    <m/>
    <m/>
    <m/>
    <m/>
    <m/>
    <m/>
    <m/>
    <n v="0"/>
    <n v="0"/>
    <n v="0"/>
    <n v="0"/>
    <s v=""/>
    <s v=""/>
    <s v=""/>
  </r>
  <r>
    <x v="12"/>
    <s v="F01"/>
    <m/>
    <x v="2"/>
    <x v="0"/>
    <s v=""/>
    <s v=""/>
    <x v="2"/>
    <m/>
    <m/>
    <m/>
    <m/>
    <m/>
    <m/>
    <m/>
    <m/>
    <m/>
    <m/>
    <n v="0"/>
    <n v="0"/>
    <n v="0"/>
    <n v="0"/>
    <s v=""/>
    <s v=""/>
    <s v=""/>
  </r>
  <r>
    <x v="12"/>
    <s v="F01"/>
    <m/>
    <x v="2"/>
    <x v="0"/>
    <s v=""/>
    <s v=""/>
    <x v="2"/>
    <m/>
    <m/>
    <m/>
    <m/>
    <m/>
    <m/>
    <m/>
    <m/>
    <m/>
    <m/>
    <n v="0"/>
    <n v="0"/>
    <n v="0"/>
    <n v="0"/>
    <s v=""/>
    <s v=""/>
    <s v=""/>
  </r>
  <r>
    <x v="12"/>
    <s v="F01"/>
    <m/>
    <x v="2"/>
    <x v="0"/>
    <s v=""/>
    <s v=""/>
    <x v="2"/>
    <m/>
    <m/>
    <m/>
    <m/>
    <m/>
    <m/>
    <m/>
    <m/>
    <m/>
    <m/>
    <n v="0"/>
    <n v="0"/>
    <n v="0"/>
    <n v="0"/>
    <s v=""/>
    <s v=""/>
    <s v=""/>
  </r>
  <r>
    <x v="12"/>
    <s v="F01"/>
    <m/>
    <x v="2"/>
    <x v="0"/>
    <s v=""/>
    <s v=""/>
    <x v="2"/>
    <m/>
    <m/>
    <m/>
    <m/>
    <m/>
    <m/>
    <m/>
    <m/>
    <m/>
    <m/>
    <n v="0"/>
    <n v="0"/>
    <n v="0"/>
    <n v="0"/>
    <s v=""/>
    <s v=""/>
    <s v=""/>
  </r>
  <r>
    <x v="12"/>
    <s v="F01"/>
    <m/>
    <x v="2"/>
    <x v="0"/>
    <s v=""/>
    <s v=""/>
    <x v="2"/>
    <m/>
    <m/>
    <m/>
    <m/>
    <m/>
    <m/>
    <m/>
    <m/>
    <m/>
    <m/>
    <n v="0"/>
    <n v="0"/>
    <n v="0"/>
    <n v="0"/>
    <s v=""/>
    <s v=""/>
    <s v=""/>
  </r>
  <r>
    <x v="12"/>
    <s v="F01"/>
    <m/>
    <x v="2"/>
    <x v="0"/>
    <s v=""/>
    <s v=""/>
    <x v="2"/>
    <m/>
    <m/>
    <m/>
    <m/>
    <m/>
    <m/>
    <m/>
    <m/>
    <m/>
    <m/>
    <n v="0"/>
    <n v="0"/>
    <n v="0"/>
    <n v="0"/>
    <s v=""/>
    <s v=""/>
    <s v=""/>
  </r>
  <r>
    <x v="12"/>
    <s v="F01"/>
    <m/>
    <x v="2"/>
    <x v="0"/>
    <s v=""/>
    <s v=""/>
    <x v="2"/>
    <m/>
    <m/>
    <m/>
    <m/>
    <m/>
    <m/>
    <m/>
    <m/>
    <m/>
    <m/>
    <n v="0"/>
    <n v="0"/>
    <n v="0"/>
    <n v="0"/>
    <s v=""/>
    <s v=""/>
    <s v=""/>
  </r>
  <r>
    <x v="12"/>
    <s v="F01"/>
    <m/>
    <x v="2"/>
    <x v="0"/>
    <s v=""/>
    <s v=""/>
    <x v="2"/>
    <m/>
    <m/>
    <m/>
    <m/>
    <m/>
    <m/>
    <m/>
    <m/>
    <m/>
    <m/>
    <n v="0"/>
    <n v="0"/>
    <n v="0"/>
    <n v="0"/>
    <s v=""/>
    <s v=""/>
    <s v=""/>
  </r>
  <r>
    <x v="12"/>
    <s v="F01"/>
    <m/>
    <x v="2"/>
    <x v="0"/>
    <s v=""/>
    <s v=""/>
    <x v="2"/>
    <m/>
    <m/>
    <m/>
    <m/>
    <m/>
    <m/>
    <m/>
    <m/>
    <m/>
    <m/>
    <n v="0"/>
    <n v="0"/>
    <n v="0"/>
    <n v="0"/>
    <s v=""/>
    <s v=""/>
    <s v=""/>
  </r>
  <r>
    <x v="12"/>
    <s v="F01"/>
    <m/>
    <x v="2"/>
    <x v="0"/>
    <s v=""/>
    <s v=""/>
    <x v="2"/>
    <m/>
    <m/>
    <m/>
    <m/>
    <m/>
    <m/>
    <m/>
    <m/>
    <m/>
    <m/>
    <n v="0"/>
    <n v="0"/>
    <n v="0"/>
    <n v="0"/>
    <s v=""/>
    <s v=""/>
    <s v=""/>
  </r>
  <r>
    <x v="12"/>
    <s v="F01"/>
    <m/>
    <x v="2"/>
    <x v="0"/>
    <s v=""/>
    <s v=""/>
    <x v="2"/>
    <m/>
    <m/>
    <m/>
    <m/>
    <m/>
    <m/>
    <m/>
    <m/>
    <m/>
    <m/>
    <n v="0"/>
    <n v="0"/>
    <n v="0"/>
    <n v="0"/>
    <s v=""/>
    <s v=""/>
    <s v=""/>
  </r>
  <r>
    <x v="12"/>
    <s v="F01"/>
    <m/>
    <x v="2"/>
    <x v="0"/>
    <s v=""/>
    <s v=""/>
    <x v="2"/>
    <m/>
    <m/>
    <m/>
    <m/>
    <m/>
    <m/>
    <m/>
    <m/>
    <m/>
    <m/>
    <n v="0"/>
    <n v="0"/>
    <n v="0"/>
    <n v="0"/>
    <s v=""/>
    <s v=""/>
    <s v=""/>
  </r>
  <r>
    <x v="12"/>
    <s v="F01"/>
    <m/>
    <x v="2"/>
    <x v="0"/>
    <s v=""/>
    <s v=""/>
    <x v="2"/>
    <m/>
    <m/>
    <m/>
    <m/>
    <m/>
    <m/>
    <m/>
    <m/>
    <m/>
    <m/>
    <n v="0"/>
    <n v="0"/>
    <n v="0"/>
    <n v="0"/>
    <s v=""/>
    <s v=""/>
    <s v=""/>
  </r>
  <r>
    <x v="12"/>
    <s v="F01"/>
    <m/>
    <x v="2"/>
    <x v="0"/>
    <s v=""/>
    <s v=""/>
    <x v="2"/>
    <m/>
    <m/>
    <m/>
    <m/>
    <m/>
    <m/>
    <m/>
    <m/>
    <m/>
    <m/>
    <n v="0"/>
    <n v="0"/>
    <n v="0"/>
    <n v="0"/>
    <s v=""/>
    <s v=""/>
    <s v=""/>
  </r>
  <r>
    <x v="12"/>
    <s v="F01"/>
    <m/>
    <x v="2"/>
    <x v="0"/>
    <s v=""/>
    <s v=""/>
    <x v="2"/>
    <m/>
    <m/>
    <m/>
    <m/>
    <m/>
    <m/>
    <m/>
    <m/>
    <m/>
    <m/>
    <n v="0"/>
    <n v="0"/>
    <n v="0"/>
    <n v="0"/>
    <s v=""/>
    <s v=""/>
    <s v=""/>
  </r>
  <r>
    <x v="12"/>
    <s v="F01"/>
    <m/>
    <x v="2"/>
    <x v="0"/>
    <s v=""/>
    <s v=""/>
    <x v="2"/>
    <m/>
    <m/>
    <m/>
    <m/>
    <m/>
    <m/>
    <m/>
    <m/>
    <m/>
    <m/>
    <n v="0"/>
    <n v="0"/>
    <n v="0"/>
    <n v="0"/>
    <s v=""/>
    <s v=""/>
    <s v=""/>
  </r>
  <r>
    <x v="12"/>
    <s v="F01小計"/>
    <m/>
    <x v="2"/>
    <x v="0"/>
    <m/>
    <m/>
    <x v="2"/>
    <n v="0"/>
    <m/>
    <m/>
    <m/>
    <m/>
    <n v="0"/>
    <m/>
    <n v="0"/>
    <m/>
    <m/>
    <m/>
    <m/>
    <n v="0"/>
    <n v="0"/>
    <n v="0"/>
    <n v="0"/>
    <n v="0"/>
  </r>
  <r>
    <x v="12"/>
    <s v="F02"/>
    <m/>
    <x v="2"/>
    <x v="0"/>
    <s v=""/>
    <s v=""/>
    <x v="2"/>
    <m/>
    <m/>
    <m/>
    <m/>
    <m/>
    <m/>
    <m/>
    <m/>
    <m/>
    <m/>
    <n v="0"/>
    <n v="0"/>
    <n v="0"/>
    <n v="0"/>
    <s v=""/>
    <s v=""/>
    <s v=""/>
  </r>
  <r>
    <x v="12"/>
    <s v="F02"/>
    <m/>
    <x v="2"/>
    <x v="0"/>
    <s v=""/>
    <s v=""/>
    <x v="2"/>
    <m/>
    <m/>
    <m/>
    <m/>
    <m/>
    <m/>
    <m/>
    <m/>
    <m/>
    <m/>
    <n v="0"/>
    <n v="0"/>
    <n v="0"/>
    <n v="0"/>
    <s v=""/>
    <s v=""/>
    <s v=""/>
  </r>
  <r>
    <x v="12"/>
    <s v="F02"/>
    <m/>
    <x v="2"/>
    <x v="0"/>
    <s v=""/>
    <s v=""/>
    <x v="2"/>
    <m/>
    <m/>
    <m/>
    <m/>
    <m/>
    <m/>
    <m/>
    <m/>
    <m/>
    <m/>
    <n v="0"/>
    <n v="0"/>
    <n v="0"/>
    <n v="0"/>
    <s v=""/>
    <s v=""/>
    <s v=""/>
  </r>
  <r>
    <x v="12"/>
    <s v="F02"/>
    <m/>
    <x v="2"/>
    <x v="0"/>
    <s v=""/>
    <s v=""/>
    <x v="2"/>
    <m/>
    <m/>
    <m/>
    <m/>
    <m/>
    <m/>
    <m/>
    <m/>
    <m/>
    <m/>
    <n v="0"/>
    <n v="0"/>
    <n v="0"/>
    <n v="0"/>
    <s v=""/>
    <s v=""/>
    <s v=""/>
  </r>
  <r>
    <x v="12"/>
    <s v="F02"/>
    <m/>
    <x v="2"/>
    <x v="0"/>
    <s v=""/>
    <s v=""/>
    <x v="2"/>
    <m/>
    <m/>
    <m/>
    <m/>
    <m/>
    <m/>
    <m/>
    <m/>
    <m/>
    <m/>
    <n v="0"/>
    <n v="0"/>
    <n v="0"/>
    <n v="0"/>
    <s v=""/>
    <s v=""/>
    <s v=""/>
  </r>
  <r>
    <x v="12"/>
    <s v="F02"/>
    <m/>
    <x v="2"/>
    <x v="0"/>
    <s v=""/>
    <s v=""/>
    <x v="2"/>
    <m/>
    <m/>
    <m/>
    <m/>
    <m/>
    <m/>
    <m/>
    <m/>
    <m/>
    <m/>
    <n v="0"/>
    <n v="0"/>
    <n v="0"/>
    <n v="0"/>
    <s v=""/>
    <s v=""/>
    <s v=""/>
  </r>
  <r>
    <x v="12"/>
    <s v="F02"/>
    <m/>
    <x v="2"/>
    <x v="0"/>
    <s v=""/>
    <s v=""/>
    <x v="2"/>
    <m/>
    <m/>
    <m/>
    <m/>
    <m/>
    <m/>
    <m/>
    <m/>
    <m/>
    <m/>
    <n v="0"/>
    <n v="0"/>
    <n v="0"/>
    <n v="0"/>
    <s v=""/>
    <s v=""/>
    <s v=""/>
  </r>
  <r>
    <x v="12"/>
    <s v="F02"/>
    <m/>
    <x v="2"/>
    <x v="0"/>
    <s v=""/>
    <s v=""/>
    <x v="2"/>
    <m/>
    <m/>
    <m/>
    <m/>
    <m/>
    <m/>
    <m/>
    <m/>
    <m/>
    <m/>
    <n v="0"/>
    <n v="0"/>
    <n v="0"/>
    <n v="0"/>
    <s v=""/>
    <s v=""/>
    <s v=""/>
  </r>
  <r>
    <x v="12"/>
    <s v="F02"/>
    <m/>
    <x v="2"/>
    <x v="0"/>
    <s v=""/>
    <s v=""/>
    <x v="2"/>
    <m/>
    <m/>
    <m/>
    <m/>
    <m/>
    <m/>
    <m/>
    <m/>
    <m/>
    <m/>
    <n v="0"/>
    <n v="0"/>
    <n v="0"/>
    <n v="0"/>
    <s v=""/>
    <s v=""/>
    <s v=""/>
  </r>
  <r>
    <x v="12"/>
    <s v="F02"/>
    <m/>
    <x v="2"/>
    <x v="0"/>
    <s v=""/>
    <s v=""/>
    <x v="2"/>
    <m/>
    <m/>
    <m/>
    <m/>
    <m/>
    <m/>
    <m/>
    <m/>
    <m/>
    <m/>
    <n v="0"/>
    <n v="0"/>
    <n v="0"/>
    <n v="0"/>
    <s v=""/>
    <s v=""/>
    <s v=""/>
  </r>
  <r>
    <x v="12"/>
    <s v="F02"/>
    <m/>
    <x v="2"/>
    <x v="0"/>
    <s v=""/>
    <s v=""/>
    <x v="2"/>
    <m/>
    <m/>
    <m/>
    <m/>
    <m/>
    <m/>
    <m/>
    <m/>
    <m/>
    <m/>
    <n v="0"/>
    <n v="0"/>
    <n v="0"/>
    <n v="0"/>
    <s v=""/>
    <s v=""/>
    <s v=""/>
  </r>
  <r>
    <x v="12"/>
    <s v="F02"/>
    <m/>
    <x v="2"/>
    <x v="0"/>
    <s v=""/>
    <s v=""/>
    <x v="2"/>
    <m/>
    <m/>
    <m/>
    <m/>
    <m/>
    <m/>
    <m/>
    <m/>
    <m/>
    <m/>
    <n v="0"/>
    <n v="0"/>
    <n v="0"/>
    <n v="0"/>
    <s v=""/>
    <s v=""/>
    <s v=""/>
  </r>
  <r>
    <x v="12"/>
    <s v="F02"/>
    <m/>
    <x v="2"/>
    <x v="0"/>
    <s v=""/>
    <s v=""/>
    <x v="2"/>
    <m/>
    <m/>
    <m/>
    <m/>
    <m/>
    <m/>
    <m/>
    <m/>
    <m/>
    <m/>
    <n v="0"/>
    <n v="0"/>
    <n v="0"/>
    <n v="0"/>
    <s v=""/>
    <s v=""/>
    <s v=""/>
  </r>
  <r>
    <x v="12"/>
    <s v="F02"/>
    <m/>
    <x v="2"/>
    <x v="0"/>
    <s v=""/>
    <s v=""/>
    <x v="2"/>
    <m/>
    <m/>
    <m/>
    <m/>
    <m/>
    <m/>
    <m/>
    <m/>
    <m/>
    <m/>
    <n v="0"/>
    <n v="0"/>
    <n v="0"/>
    <n v="0"/>
    <s v=""/>
    <s v=""/>
    <s v=""/>
  </r>
  <r>
    <x v="12"/>
    <s v="F02"/>
    <m/>
    <x v="2"/>
    <x v="0"/>
    <s v=""/>
    <s v=""/>
    <x v="2"/>
    <m/>
    <m/>
    <m/>
    <m/>
    <m/>
    <m/>
    <m/>
    <m/>
    <m/>
    <m/>
    <n v="0"/>
    <n v="0"/>
    <n v="0"/>
    <n v="0"/>
    <s v=""/>
    <s v=""/>
    <s v=""/>
  </r>
  <r>
    <x v="12"/>
    <s v="F02"/>
    <m/>
    <x v="2"/>
    <x v="0"/>
    <s v=""/>
    <s v=""/>
    <x v="2"/>
    <m/>
    <m/>
    <m/>
    <m/>
    <m/>
    <m/>
    <m/>
    <m/>
    <m/>
    <m/>
    <n v="0"/>
    <n v="0"/>
    <n v="0"/>
    <n v="0"/>
    <s v=""/>
    <s v=""/>
    <s v=""/>
  </r>
  <r>
    <x v="12"/>
    <s v="F02"/>
    <m/>
    <x v="2"/>
    <x v="0"/>
    <s v=""/>
    <s v=""/>
    <x v="2"/>
    <m/>
    <m/>
    <m/>
    <m/>
    <m/>
    <m/>
    <m/>
    <m/>
    <m/>
    <m/>
    <n v="0"/>
    <n v="0"/>
    <n v="0"/>
    <n v="0"/>
    <s v=""/>
    <s v=""/>
    <s v=""/>
  </r>
  <r>
    <x v="12"/>
    <s v="F02"/>
    <m/>
    <x v="2"/>
    <x v="0"/>
    <s v=""/>
    <s v=""/>
    <x v="2"/>
    <m/>
    <m/>
    <m/>
    <m/>
    <m/>
    <m/>
    <m/>
    <m/>
    <m/>
    <m/>
    <n v="0"/>
    <n v="0"/>
    <n v="0"/>
    <n v="0"/>
    <s v=""/>
    <s v=""/>
    <s v=""/>
  </r>
  <r>
    <x v="12"/>
    <s v="F02"/>
    <m/>
    <x v="2"/>
    <x v="0"/>
    <s v=""/>
    <s v=""/>
    <x v="2"/>
    <m/>
    <m/>
    <m/>
    <m/>
    <m/>
    <m/>
    <m/>
    <m/>
    <m/>
    <m/>
    <n v="0"/>
    <n v="0"/>
    <n v="0"/>
    <n v="0"/>
    <s v=""/>
    <s v=""/>
    <s v=""/>
  </r>
  <r>
    <x v="12"/>
    <s v="F02"/>
    <m/>
    <x v="2"/>
    <x v="0"/>
    <s v=""/>
    <s v=""/>
    <x v="2"/>
    <m/>
    <m/>
    <m/>
    <m/>
    <m/>
    <m/>
    <m/>
    <m/>
    <m/>
    <m/>
    <n v="0"/>
    <n v="0"/>
    <n v="0"/>
    <n v="0"/>
    <s v=""/>
    <s v=""/>
    <s v=""/>
  </r>
  <r>
    <x v="12"/>
    <s v="F02小計"/>
    <m/>
    <x v="2"/>
    <x v="0"/>
    <n v="0"/>
    <m/>
    <x v="2"/>
    <n v="0"/>
    <m/>
    <m/>
    <m/>
    <m/>
    <n v="0"/>
    <m/>
    <n v="0"/>
    <m/>
    <m/>
    <m/>
    <m/>
    <n v="0"/>
    <n v="0"/>
    <n v="0"/>
    <n v="0"/>
    <n v="0"/>
  </r>
  <r>
    <x v="12"/>
    <s v="合計"/>
    <m/>
    <x v="2"/>
    <x v="0"/>
    <m/>
    <m/>
    <x v="2"/>
    <n v="0"/>
    <m/>
    <m/>
    <m/>
    <m/>
    <n v="0"/>
    <m/>
    <n v="0"/>
    <m/>
    <m/>
    <m/>
    <m/>
    <n v="0"/>
    <n v="0"/>
    <n v="0"/>
    <n v="0"/>
    <n v="0"/>
  </r>
  <r>
    <x v="13"/>
    <s v="F01"/>
    <m/>
    <x v="2"/>
    <x v="0"/>
    <s v=""/>
    <s v=""/>
    <x v="2"/>
    <m/>
    <m/>
    <m/>
    <m/>
    <m/>
    <m/>
    <m/>
    <m/>
    <m/>
    <m/>
    <n v="0"/>
    <n v="0"/>
    <n v="0"/>
    <n v="0"/>
    <s v=""/>
    <s v=""/>
    <s v=""/>
  </r>
  <r>
    <x v="13"/>
    <s v="F01"/>
    <m/>
    <x v="2"/>
    <x v="0"/>
    <s v=""/>
    <s v=""/>
    <x v="2"/>
    <m/>
    <m/>
    <m/>
    <m/>
    <m/>
    <m/>
    <m/>
    <m/>
    <m/>
    <m/>
    <n v="0"/>
    <n v="0"/>
    <n v="0"/>
    <n v="0"/>
    <s v=""/>
    <s v=""/>
    <s v=""/>
  </r>
  <r>
    <x v="13"/>
    <s v="F01"/>
    <m/>
    <x v="2"/>
    <x v="0"/>
    <s v=""/>
    <s v=""/>
    <x v="2"/>
    <m/>
    <m/>
    <m/>
    <m/>
    <m/>
    <m/>
    <m/>
    <m/>
    <m/>
    <m/>
    <n v="0"/>
    <n v="0"/>
    <n v="0"/>
    <n v="0"/>
    <s v=""/>
    <s v=""/>
    <s v=""/>
  </r>
  <r>
    <x v="13"/>
    <s v="F01"/>
    <m/>
    <x v="2"/>
    <x v="0"/>
    <s v=""/>
    <s v=""/>
    <x v="2"/>
    <m/>
    <m/>
    <m/>
    <m/>
    <m/>
    <m/>
    <m/>
    <m/>
    <m/>
    <m/>
    <n v="0"/>
    <n v="0"/>
    <n v="0"/>
    <n v="0"/>
    <s v=""/>
    <s v=""/>
    <s v=""/>
  </r>
  <r>
    <x v="13"/>
    <s v="F01"/>
    <m/>
    <x v="2"/>
    <x v="0"/>
    <s v=""/>
    <s v=""/>
    <x v="2"/>
    <m/>
    <m/>
    <m/>
    <m/>
    <m/>
    <m/>
    <m/>
    <m/>
    <m/>
    <m/>
    <n v="0"/>
    <n v="0"/>
    <n v="0"/>
    <n v="0"/>
    <s v=""/>
    <s v=""/>
    <s v=""/>
  </r>
  <r>
    <x v="13"/>
    <s v="F01"/>
    <m/>
    <x v="2"/>
    <x v="0"/>
    <s v=""/>
    <s v=""/>
    <x v="2"/>
    <m/>
    <m/>
    <m/>
    <m/>
    <m/>
    <m/>
    <m/>
    <m/>
    <m/>
    <m/>
    <n v="0"/>
    <n v="0"/>
    <n v="0"/>
    <n v="0"/>
    <s v=""/>
    <s v=""/>
    <s v=""/>
  </r>
  <r>
    <x v="13"/>
    <s v="F01"/>
    <m/>
    <x v="2"/>
    <x v="0"/>
    <s v=""/>
    <s v=""/>
    <x v="2"/>
    <m/>
    <m/>
    <m/>
    <m/>
    <m/>
    <m/>
    <m/>
    <m/>
    <m/>
    <m/>
    <n v="0"/>
    <n v="0"/>
    <n v="0"/>
    <n v="0"/>
    <s v=""/>
    <s v=""/>
    <s v=""/>
  </r>
  <r>
    <x v="13"/>
    <s v="F01"/>
    <m/>
    <x v="2"/>
    <x v="0"/>
    <s v=""/>
    <s v=""/>
    <x v="2"/>
    <m/>
    <m/>
    <m/>
    <m/>
    <m/>
    <m/>
    <m/>
    <m/>
    <m/>
    <m/>
    <n v="0"/>
    <n v="0"/>
    <n v="0"/>
    <n v="0"/>
    <s v=""/>
    <s v=""/>
    <s v=""/>
  </r>
  <r>
    <x v="13"/>
    <s v="F01"/>
    <m/>
    <x v="2"/>
    <x v="0"/>
    <s v=""/>
    <s v=""/>
    <x v="2"/>
    <m/>
    <m/>
    <m/>
    <m/>
    <m/>
    <m/>
    <m/>
    <m/>
    <m/>
    <m/>
    <n v="0"/>
    <n v="0"/>
    <n v="0"/>
    <n v="0"/>
    <s v=""/>
    <s v=""/>
    <s v=""/>
  </r>
  <r>
    <x v="13"/>
    <s v="F01"/>
    <m/>
    <x v="2"/>
    <x v="0"/>
    <s v=""/>
    <s v=""/>
    <x v="2"/>
    <m/>
    <m/>
    <m/>
    <m/>
    <m/>
    <m/>
    <m/>
    <m/>
    <m/>
    <m/>
    <n v="0"/>
    <n v="0"/>
    <n v="0"/>
    <n v="0"/>
    <s v=""/>
    <s v=""/>
    <s v=""/>
  </r>
  <r>
    <x v="13"/>
    <s v="F01"/>
    <m/>
    <x v="2"/>
    <x v="0"/>
    <s v=""/>
    <s v=""/>
    <x v="2"/>
    <m/>
    <m/>
    <m/>
    <m/>
    <m/>
    <m/>
    <m/>
    <m/>
    <m/>
    <m/>
    <n v="0"/>
    <n v="0"/>
    <n v="0"/>
    <n v="0"/>
    <s v=""/>
    <s v=""/>
    <s v=""/>
  </r>
  <r>
    <x v="13"/>
    <s v="F01"/>
    <m/>
    <x v="2"/>
    <x v="0"/>
    <s v=""/>
    <s v=""/>
    <x v="2"/>
    <m/>
    <m/>
    <m/>
    <m/>
    <m/>
    <m/>
    <m/>
    <m/>
    <m/>
    <m/>
    <n v="0"/>
    <n v="0"/>
    <n v="0"/>
    <n v="0"/>
    <s v=""/>
    <s v=""/>
    <s v=""/>
  </r>
  <r>
    <x v="13"/>
    <s v="F01"/>
    <m/>
    <x v="2"/>
    <x v="0"/>
    <s v=""/>
    <s v=""/>
    <x v="2"/>
    <m/>
    <m/>
    <m/>
    <m/>
    <m/>
    <m/>
    <m/>
    <m/>
    <m/>
    <m/>
    <n v="0"/>
    <n v="0"/>
    <n v="0"/>
    <n v="0"/>
    <s v=""/>
    <s v=""/>
    <s v=""/>
  </r>
  <r>
    <x v="13"/>
    <s v="F01"/>
    <m/>
    <x v="2"/>
    <x v="0"/>
    <s v=""/>
    <s v=""/>
    <x v="2"/>
    <m/>
    <m/>
    <m/>
    <m/>
    <m/>
    <m/>
    <m/>
    <m/>
    <m/>
    <m/>
    <n v="0"/>
    <n v="0"/>
    <n v="0"/>
    <n v="0"/>
    <s v=""/>
    <s v=""/>
    <s v=""/>
  </r>
  <r>
    <x v="13"/>
    <s v="F01"/>
    <m/>
    <x v="2"/>
    <x v="0"/>
    <s v=""/>
    <s v=""/>
    <x v="2"/>
    <m/>
    <m/>
    <m/>
    <m/>
    <m/>
    <m/>
    <m/>
    <m/>
    <m/>
    <m/>
    <n v="0"/>
    <n v="0"/>
    <n v="0"/>
    <n v="0"/>
    <s v=""/>
    <s v=""/>
    <s v=""/>
  </r>
  <r>
    <x v="13"/>
    <s v="F01"/>
    <m/>
    <x v="2"/>
    <x v="0"/>
    <s v=""/>
    <s v=""/>
    <x v="2"/>
    <m/>
    <m/>
    <m/>
    <m/>
    <m/>
    <m/>
    <m/>
    <m/>
    <m/>
    <m/>
    <n v="0"/>
    <n v="0"/>
    <n v="0"/>
    <n v="0"/>
    <s v=""/>
    <s v=""/>
    <s v=""/>
  </r>
  <r>
    <x v="13"/>
    <s v="F01"/>
    <m/>
    <x v="2"/>
    <x v="0"/>
    <s v=""/>
    <s v=""/>
    <x v="2"/>
    <m/>
    <m/>
    <m/>
    <m/>
    <m/>
    <m/>
    <m/>
    <m/>
    <m/>
    <m/>
    <n v="0"/>
    <n v="0"/>
    <n v="0"/>
    <n v="0"/>
    <s v=""/>
    <s v=""/>
    <s v=""/>
  </r>
  <r>
    <x v="13"/>
    <s v="F01"/>
    <m/>
    <x v="2"/>
    <x v="0"/>
    <s v=""/>
    <s v=""/>
    <x v="2"/>
    <m/>
    <m/>
    <m/>
    <m/>
    <m/>
    <m/>
    <m/>
    <m/>
    <m/>
    <m/>
    <n v="0"/>
    <n v="0"/>
    <n v="0"/>
    <n v="0"/>
    <s v=""/>
    <s v=""/>
    <s v=""/>
  </r>
  <r>
    <x v="13"/>
    <s v="F01"/>
    <m/>
    <x v="2"/>
    <x v="0"/>
    <s v=""/>
    <s v=""/>
    <x v="2"/>
    <m/>
    <m/>
    <m/>
    <m/>
    <m/>
    <m/>
    <m/>
    <m/>
    <m/>
    <m/>
    <n v="0"/>
    <n v="0"/>
    <n v="0"/>
    <n v="0"/>
    <s v=""/>
    <s v=""/>
    <s v=""/>
  </r>
  <r>
    <x v="13"/>
    <s v="F01"/>
    <m/>
    <x v="2"/>
    <x v="0"/>
    <s v=""/>
    <s v=""/>
    <x v="2"/>
    <m/>
    <m/>
    <m/>
    <m/>
    <m/>
    <m/>
    <m/>
    <m/>
    <m/>
    <m/>
    <n v="0"/>
    <n v="0"/>
    <n v="0"/>
    <n v="0"/>
    <s v=""/>
    <s v=""/>
    <s v=""/>
  </r>
  <r>
    <x v="13"/>
    <s v="F01小計"/>
    <m/>
    <x v="2"/>
    <x v="0"/>
    <m/>
    <m/>
    <x v="2"/>
    <n v="0"/>
    <m/>
    <m/>
    <m/>
    <m/>
    <n v="0"/>
    <m/>
    <n v="0"/>
    <m/>
    <m/>
    <m/>
    <m/>
    <n v="0"/>
    <n v="0"/>
    <n v="0"/>
    <n v="0"/>
    <n v="0"/>
  </r>
  <r>
    <x v="13"/>
    <s v="F02"/>
    <m/>
    <x v="2"/>
    <x v="0"/>
    <s v=""/>
    <s v=""/>
    <x v="2"/>
    <m/>
    <m/>
    <m/>
    <m/>
    <m/>
    <m/>
    <m/>
    <m/>
    <m/>
    <m/>
    <n v="0"/>
    <n v="0"/>
    <n v="0"/>
    <n v="0"/>
    <s v=""/>
    <s v=""/>
    <s v=""/>
  </r>
  <r>
    <x v="13"/>
    <s v="F02"/>
    <m/>
    <x v="2"/>
    <x v="0"/>
    <s v=""/>
    <s v=""/>
    <x v="2"/>
    <m/>
    <m/>
    <m/>
    <m/>
    <m/>
    <m/>
    <m/>
    <m/>
    <m/>
    <m/>
    <n v="0"/>
    <n v="0"/>
    <n v="0"/>
    <n v="0"/>
    <s v=""/>
    <s v=""/>
    <s v=""/>
  </r>
  <r>
    <x v="13"/>
    <s v="F02"/>
    <m/>
    <x v="2"/>
    <x v="0"/>
    <s v=""/>
    <s v=""/>
    <x v="2"/>
    <m/>
    <m/>
    <m/>
    <m/>
    <m/>
    <m/>
    <m/>
    <m/>
    <m/>
    <m/>
    <n v="0"/>
    <n v="0"/>
    <n v="0"/>
    <n v="0"/>
    <s v=""/>
    <s v=""/>
    <s v=""/>
  </r>
  <r>
    <x v="13"/>
    <s v="F02"/>
    <m/>
    <x v="2"/>
    <x v="0"/>
    <s v=""/>
    <s v=""/>
    <x v="2"/>
    <m/>
    <m/>
    <m/>
    <m/>
    <m/>
    <m/>
    <m/>
    <m/>
    <m/>
    <m/>
    <n v="0"/>
    <n v="0"/>
    <n v="0"/>
    <n v="0"/>
    <s v=""/>
    <s v=""/>
    <s v=""/>
  </r>
  <r>
    <x v="13"/>
    <s v="F02"/>
    <m/>
    <x v="2"/>
    <x v="0"/>
    <s v=""/>
    <s v=""/>
    <x v="2"/>
    <m/>
    <m/>
    <m/>
    <m/>
    <m/>
    <m/>
    <m/>
    <m/>
    <m/>
    <m/>
    <n v="0"/>
    <n v="0"/>
    <n v="0"/>
    <n v="0"/>
    <s v=""/>
    <s v=""/>
    <s v=""/>
  </r>
  <r>
    <x v="13"/>
    <s v="F02"/>
    <m/>
    <x v="2"/>
    <x v="0"/>
    <s v=""/>
    <s v=""/>
    <x v="2"/>
    <m/>
    <m/>
    <m/>
    <m/>
    <m/>
    <m/>
    <m/>
    <m/>
    <m/>
    <m/>
    <n v="0"/>
    <n v="0"/>
    <n v="0"/>
    <n v="0"/>
    <s v=""/>
    <s v=""/>
    <s v=""/>
  </r>
  <r>
    <x v="13"/>
    <s v="F02"/>
    <m/>
    <x v="2"/>
    <x v="0"/>
    <s v=""/>
    <s v=""/>
    <x v="2"/>
    <m/>
    <m/>
    <m/>
    <m/>
    <m/>
    <m/>
    <m/>
    <m/>
    <m/>
    <m/>
    <n v="0"/>
    <n v="0"/>
    <n v="0"/>
    <n v="0"/>
    <s v=""/>
    <s v=""/>
    <s v=""/>
  </r>
  <r>
    <x v="13"/>
    <s v="F02"/>
    <m/>
    <x v="2"/>
    <x v="0"/>
    <s v=""/>
    <s v=""/>
    <x v="2"/>
    <m/>
    <m/>
    <m/>
    <m/>
    <m/>
    <m/>
    <m/>
    <m/>
    <m/>
    <m/>
    <n v="0"/>
    <n v="0"/>
    <n v="0"/>
    <n v="0"/>
    <s v=""/>
    <s v=""/>
    <s v=""/>
  </r>
  <r>
    <x v="13"/>
    <s v="F02"/>
    <m/>
    <x v="2"/>
    <x v="0"/>
    <s v=""/>
    <s v=""/>
    <x v="2"/>
    <m/>
    <m/>
    <m/>
    <m/>
    <m/>
    <m/>
    <m/>
    <m/>
    <m/>
    <m/>
    <n v="0"/>
    <n v="0"/>
    <n v="0"/>
    <n v="0"/>
    <s v=""/>
    <s v=""/>
    <s v=""/>
  </r>
  <r>
    <x v="13"/>
    <s v="F02"/>
    <m/>
    <x v="2"/>
    <x v="0"/>
    <s v=""/>
    <s v=""/>
    <x v="2"/>
    <m/>
    <m/>
    <m/>
    <m/>
    <m/>
    <m/>
    <m/>
    <m/>
    <m/>
    <m/>
    <n v="0"/>
    <n v="0"/>
    <n v="0"/>
    <n v="0"/>
    <s v=""/>
    <s v=""/>
    <s v=""/>
  </r>
  <r>
    <x v="13"/>
    <s v="F02"/>
    <m/>
    <x v="2"/>
    <x v="0"/>
    <s v=""/>
    <s v=""/>
    <x v="2"/>
    <m/>
    <m/>
    <m/>
    <m/>
    <m/>
    <m/>
    <m/>
    <m/>
    <m/>
    <m/>
    <n v="0"/>
    <n v="0"/>
    <n v="0"/>
    <n v="0"/>
    <s v=""/>
    <s v=""/>
    <s v=""/>
  </r>
  <r>
    <x v="13"/>
    <s v="F02"/>
    <m/>
    <x v="2"/>
    <x v="0"/>
    <s v=""/>
    <s v=""/>
    <x v="2"/>
    <m/>
    <m/>
    <m/>
    <m/>
    <m/>
    <m/>
    <m/>
    <m/>
    <m/>
    <m/>
    <n v="0"/>
    <n v="0"/>
    <n v="0"/>
    <n v="0"/>
    <s v=""/>
    <s v=""/>
    <s v=""/>
  </r>
  <r>
    <x v="13"/>
    <s v="F02"/>
    <m/>
    <x v="2"/>
    <x v="0"/>
    <s v=""/>
    <s v=""/>
    <x v="2"/>
    <m/>
    <m/>
    <m/>
    <m/>
    <m/>
    <m/>
    <m/>
    <m/>
    <m/>
    <m/>
    <n v="0"/>
    <n v="0"/>
    <n v="0"/>
    <n v="0"/>
    <s v=""/>
    <s v=""/>
    <s v=""/>
  </r>
  <r>
    <x v="13"/>
    <s v="F02"/>
    <m/>
    <x v="2"/>
    <x v="0"/>
    <s v=""/>
    <s v=""/>
    <x v="2"/>
    <m/>
    <m/>
    <m/>
    <m/>
    <m/>
    <m/>
    <m/>
    <m/>
    <m/>
    <m/>
    <n v="0"/>
    <n v="0"/>
    <n v="0"/>
    <n v="0"/>
    <s v=""/>
    <s v=""/>
    <s v=""/>
  </r>
  <r>
    <x v="13"/>
    <s v="F02"/>
    <m/>
    <x v="2"/>
    <x v="0"/>
    <s v=""/>
    <s v=""/>
    <x v="2"/>
    <m/>
    <m/>
    <m/>
    <m/>
    <m/>
    <m/>
    <m/>
    <m/>
    <m/>
    <m/>
    <n v="0"/>
    <n v="0"/>
    <n v="0"/>
    <n v="0"/>
    <s v=""/>
    <s v=""/>
    <s v=""/>
  </r>
  <r>
    <x v="13"/>
    <s v="F02"/>
    <m/>
    <x v="2"/>
    <x v="0"/>
    <s v=""/>
    <s v=""/>
    <x v="2"/>
    <m/>
    <m/>
    <m/>
    <m/>
    <m/>
    <m/>
    <m/>
    <m/>
    <m/>
    <m/>
    <n v="0"/>
    <n v="0"/>
    <n v="0"/>
    <n v="0"/>
    <s v=""/>
    <s v=""/>
    <s v=""/>
  </r>
  <r>
    <x v="13"/>
    <s v="F02"/>
    <m/>
    <x v="2"/>
    <x v="0"/>
    <s v=""/>
    <s v=""/>
    <x v="2"/>
    <m/>
    <m/>
    <m/>
    <m/>
    <m/>
    <m/>
    <m/>
    <m/>
    <m/>
    <m/>
    <n v="0"/>
    <n v="0"/>
    <n v="0"/>
    <n v="0"/>
    <s v=""/>
    <s v=""/>
    <s v=""/>
  </r>
  <r>
    <x v="13"/>
    <s v="F02"/>
    <m/>
    <x v="2"/>
    <x v="0"/>
    <s v=""/>
    <s v=""/>
    <x v="2"/>
    <m/>
    <m/>
    <m/>
    <m/>
    <m/>
    <m/>
    <m/>
    <m/>
    <m/>
    <m/>
    <n v="0"/>
    <n v="0"/>
    <n v="0"/>
    <n v="0"/>
    <s v=""/>
    <s v=""/>
    <s v=""/>
  </r>
  <r>
    <x v="13"/>
    <s v="F02"/>
    <m/>
    <x v="2"/>
    <x v="0"/>
    <s v=""/>
    <s v=""/>
    <x v="2"/>
    <m/>
    <m/>
    <m/>
    <m/>
    <m/>
    <m/>
    <m/>
    <m/>
    <m/>
    <m/>
    <n v="0"/>
    <n v="0"/>
    <n v="0"/>
    <n v="0"/>
    <s v=""/>
    <s v=""/>
    <s v=""/>
  </r>
  <r>
    <x v="13"/>
    <s v="F02"/>
    <m/>
    <x v="2"/>
    <x v="0"/>
    <s v=""/>
    <s v=""/>
    <x v="2"/>
    <m/>
    <m/>
    <m/>
    <m/>
    <m/>
    <m/>
    <m/>
    <m/>
    <m/>
    <m/>
    <n v="0"/>
    <n v="0"/>
    <n v="0"/>
    <n v="0"/>
    <s v=""/>
    <s v=""/>
    <s v=""/>
  </r>
  <r>
    <x v="13"/>
    <s v="F02小計"/>
    <m/>
    <x v="2"/>
    <x v="0"/>
    <n v="0"/>
    <m/>
    <x v="2"/>
    <n v="0"/>
    <m/>
    <m/>
    <m/>
    <m/>
    <n v="0"/>
    <m/>
    <n v="0"/>
    <m/>
    <m/>
    <m/>
    <m/>
    <n v="0"/>
    <n v="0"/>
    <n v="0"/>
    <n v="0"/>
    <n v="0"/>
  </r>
  <r>
    <x v="13"/>
    <s v="合計"/>
    <m/>
    <x v="2"/>
    <x v="0"/>
    <m/>
    <m/>
    <x v="2"/>
    <n v="0"/>
    <m/>
    <m/>
    <m/>
    <m/>
    <n v="0"/>
    <m/>
    <n v="0"/>
    <m/>
    <m/>
    <m/>
    <m/>
    <n v="0"/>
    <n v="0"/>
    <n v="0"/>
    <n v="0"/>
    <n v="0"/>
  </r>
  <r>
    <x v="14"/>
    <s v="F01"/>
    <m/>
    <x v="2"/>
    <x v="0"/>
    <s v=""/>
    <s v=""/>
    <x v="2"/>
    <m/>
    <m/>
    <m/>
    <m/>
    <m/>
    <m/>
    <m/>
    <m/>
    <m/>
    <m/>
    <n v="0"/>
    <n v="0"/>
    <n v="0"/>
    <n v="0"/>
    <s v=""/>
    <s v=""/>
    <s v=""/>
  </r>
  <r>
    <x v="14"/>
    <s v="F01"/>
    <m/>
    <x v="2"/>
    <x v="0"/>
    <s v=""/>
    <s v=""/>
    <x v="2"/>
    <m/>
    <m/>
    <m/>
    <m/>
    <m/>
    <m/>
    <m/>
    <m/>
    <m/>
    <m/>
    <n v="0"/>
    <n v="0"/>
    <n v="0"/>
    <n v="0"/>
    <s v=""/>
    <s v=""/>
    <s v=""/>
  </r>
  <r>
    <x v="14"/>
    <s v="F01"/>
    <m/>
    <x v="2"/>
    <x v="0"/>
    <s v=""/>
    <s v=""/>
    <x v="2"/>
    <m/>
    <m/>
    <m/>
    <m/>
    <m/>
    <m/>
    <m/>
    <m/>
    <m/>
    <m/>
    <n v="0"/>
    <n v="0"/>
    <n v="0"/>
    <n v="0"/>
    <s v=""/>
    <s v=""/>
    <s v=""/>
  </r>
  <r>
    <x v="14"/>
    <s v="F01"/>
    <m/>
    <x v="2"/>
    <x v="0"/>
    <s v=""/>
    <s v=""/>
    <x v="2"/>
    <m/>
    <m/>
    <m/>
    <m/>
    <m/>
    <m/>
    <m/>
    <m/>
    <m/>
    <m/>
    <n v="0"/>
    <n v="0"/>
    <n v="0"/>
    <n v="0"/>
    <s v=""/>
    <s v=""/>
    <s v=""/>
  </r>
  <r>
    <x v="14"/>
    <s v="F01"/>
    <m/>
    <x v="2"/>
    <x v="0"/>
    <s v=""/>
    <s v=""/>
    <x v="2"/>
    <m/>
    <m/>
    <m/>
    <m/>
    <m/>
    <m/>
    <m/>
    <m/>
    <m/>
    <m/>
    <n v="0"/>
    <n v="0"/>
    <n v="0"/>
    <n v="0"/>
    <s v=""/>
    <s v=""/>
    <s v=""/>
  </r>
  <r>
    <x v="14"/>
    <s v="F01"/>
    <m/>
    <x v="2"/>
    <x v="0"/>
    <s v=""/>
    <s v=""/>
    <x v="2"/>
    <m/>
    <m/>
    <m/>
    <m/>
    <m/>
    <m/>
    <m/>
    <m/>
    <m/>
    <m/>
    <n v="0"/>
    <n v="0"/>
    <n v="0"/>
    <n v="0"/>
    <s v=""/>
    <s v=""/>
    <s v=""/>
  </r>
  <r>
    <x v="14"/>
    <s v="F01"/>
    <m/>
    <x v="2"/>
    <x v="0"/>
    <s v=""/>
    <s v=""/>
    <x v="2"/>
    <m/>
    <m/>
    <m/>
    <m/>
    <m/>
    <m/>
    <m/>
    <m/>
    <m/>
    <m/>
    <n v="0"/>
    <n v="0"/>
    <n v="0"/>
    <n v="0"/>
    <s v=""/>
    <s v=""/>
    <s v=""/>
  </r>
  <r>
    <x v="14"/>
    <s v="F01"/>
    <m/>
    <x v="2"/>
    <x v="0"/>
    <s v=""/>
    <s v=""/>
    <x v="2"/>
    <m/>
    <m/>
    <m/>
    <m/>
    <m/>
    <m/>
    <m/>
    <m/>
    <m/>
    <m/>
    <n v="0"/>
    <n v="0"/>
    <n v="0"/>
    <n v="0"/>
    <s v=""/>
    <s v=""/>
    <s v=""/>
  </r>
  <r>
    <x v="14"/>
    <s v="F01"/>
    <m/>
    <x v="2"/>
    <x v="0"/>
    <s v=""/>
    <s v=""/>
    <x v="2"/>
    <m/>
    <m/>
    <m/>
    <m/>
    <m/>
    <m/>
    <m/>
    <m/>
    <m/>
    <m/>
    <n v="0"/>
    <n v="0"/>
    <n v="0"/>
    <n v="0"/>
    <s v=""/>
    <s v=""/>
    <s v=""/>
  </r>
  <r>
    <x v="14"/>
    <s v="F01"/>
    <m/>
    <x v="2"/>
    <x v="0"/>
    <s v=""/>
    <s v=""/>
    <x v="2"/>
    <m/>
    <m/>
    <m/>
    <m/>
    <m/>
    <m/>
    <m/>
    <m/>
    <m/>
    <m/>
    <n v="0"/>
    <n v="0"/>
    <n v="0"/>
    <n v="0"/>
    <s v=""/>
    <s v=""/>
    <s v=""/>
  </r>
  <r>
    <x v="14"/>
    <s v="F01"/>
    <m/>
    <x v="2"/>
    <x v="0"/>
    <s v=""/>
    <s v=""/>
    <x v="2"/>
    <m/>
    <m/>
    <m/>
    <m/>
    <m/>
    <m/>
    <m/>
    <m/>
    <m/>
    <m/>
    <n v="0"/>
    <n v="0"/>
    <n v="0"/>
    <n v="0"/>
    <s v=""/>
    <s v=""/>
    <s v=""/>
  </r>
  <r>
    <x v="14"/>
    <s v="F01"/>
    <m/>
    <x v="2"/>
    <x v="0"/>
    <s v=""/>
    <s v=""/>
    <x v="2"/>
    <m/>
    <m/>
    <m/>
    <m/>
    <m/>
    <m/>
    <m/>
    <m/>
    <m/>
    <m/>
    <n v="0"/>
    <n v="0"/>
    <n v="0"/>
    <n v="0"/>
    <s v=""/>
    <s v=""/>
    <s v=""/>
  </r>
  <r>
    <x v="14"/>
    <s v="F01"/>
    <m/>
    <x v="2"/>
    <x v="0"/>
    <s v=""/>
    <s v=""/>
    <x v="2"/>
    <m/>
    <m/>
    <m/>
    <m/>
    <m/>
    <m/>
    <m/>
    <m/>
    <m/>
    <m/>
    <n v="0"/>
    <n v="0"/>
    <n v="0"/>
    <n v="0"/>
    <s v=""/>
    <s v=""/>
    <s v=""/>
  </r>
  <r>
    <x v="14"/>
    <s v="F01"/>
    <m/>
    <x v="2"/>
    <x v="0"/>
    <s v=""/>
    <s v=""/>
    <x v="2"/>
    <m/>
    <m/>
    <m/>
    <m/>
    <m/>
    <m/>
    <m/>
    <m/>
    <m/>
    <m/>
    <n v="0"/>
    <n v="0"/>
    <n v="0"/>
    <n v="0"/>
    <s v=""/>
    <s v=""/>
    <s v=""/>
  </r>
  <r>
    <x v="14"/>
    <s v="F01"/>
    <m/>
    <x v="2"/>
    <x v="0"/>
    <s v=""/>
    <s v=""/>
    <x v="2"/>
    <m/>
    <m/>
    <m/>
    <m/>
    <m/>
    <m/>
    <m/>
    <m/>
    <m/>
    <m/>
    <n v="0"/>
    <n v="0"/>
    <n v="0"/>
    <n v="0"/>
    <s v=""/>
    <s v=""/>
    <s v=""/>
  </r>
  <r>
    <x v="14"/>
    <s v="F01"/>
    <m/>
    <x v="2"/>
    <x v="0"/>
    <s v=""/>
    <s v=""/>
    <x v="2"/>
    <m/>
    <m/>
    <m/>
    <m/>
    <m/>
    <m/>
    <m/>
    <m/>
    <m/>
    <m/>
    <n v="0"/>
    <n v="0"/>
    <n v="0"/>
    <n v="0"/>
    <s v=""/>
    <s v=""/>
    <s v=""/>
  </r>
  <r>
    <x v="14"/>
    <s v="F01"/>
    <m/>
    <x v="2"/>
    <x v="0"/>
    <s v=""/>
    <s v=""/>
    <x v="2"/>
    <m/>
    <m/>
    <m/>
    <m/>
    <m/>
    <m/>
    <m/>
    <m/>
    <m/>
    <m/>
    <n v="0"/>
    <n v="0"/>
    <n v="0"/>
    <n v="0"/>
    <s v=""/>
    <s v=""/>
    <s v=""/>
  </r>
  <r>
    <x v="14"/>
    <s v="F01"/>
    <m/>
    <x v="2"/>
    <x v="0"/>
    <s v=""/>
    <s v=""/>
    <x v="2"/>
    <m/>
    <m/>
    <m/>
    <m/>
    <m/>
    <m/>
    <m/>
    <m/>
    <m/>
    <m/>
    <n v="0"/>
    <n v="0"/>
    <n v="0"/>
    <n v="0"/>
    <s v=""/>
    <s v=""/>
    <s v=""/>
  </r>
  <r>
    <x v="14"/>
    <s v="F01"/>
    <m/>
    <x v="2"/>
    <x v="0"/>
    <s v=""/>
    <s v=""/>
    <x v="2"/>
    <m/>
    <m/>
    <m/>
    <m/>
    <m/>
    <m/>
    <m/>
    <m/>
    <m/>
    <m/>
    <n v="0"/>
    <n v="0"/>
    <n v="0"/>
    <n v="0"/>
    <s v=""/>
    <s v=""/>
    <s v=""/>
  </r>
  <r>
    <x v="14"/>
    <s v="F01"/>
    <m/>
    <x v="2"/>
    <x v="0"/>
    <s v=""/>
    <s v=""/>
    <x v="2"/>
    <m/>
    <m/>
    <m/>
    <m/>
    <m/>
    <m/>
    <m/>
    <m/>
    <m/>
    <m/>
    <n v="0"/>
    <n v="0"/>
    <n v="0"/>
    <n v="0"/>
    <s v=""/>
    <s v=""/>
    <s v=""/>
  </r>
  <r>
    <x v="14"/>
    <s v="F01小計"/>
    <m/>
    <x v="2"/>
    <x v="0"/>
    <m/>
    <m/>
    <x v="2"/>
    <n v="0"/>
    <m/>
    <m/>
    <m/>
    <m/>
    <n v="0"/>
    <m/>
    <n v="0"/>
    <m/>
    <m/>
    <m/>
    <m/>
    <n v="0"/>
    <n v="0"/>
    <n v="0"/>
    <n v="0"/>
    <n v="0"/>
  </r>
  <r>
    <x v="14"/>
    <s v="F02"/>
    <m/>
    <x v="2"/>
    <x v="0"/>
    <s v=""/>
    <s v=""/>
    <x v="2"/>
    <m/>
    <m/>
    <m/>
    <m/>
    <m/>
    <m/>
    <m/>
    <m/>
    <m/>
    <m/>
    <n v="0"/>
    <n v="0"/>
    <n v="0"/>
    <n v="0"/>
    <s v=""/>
    <s v=""/>
    <s v=""/>
  </r>
  <r>
    <x v="14"/>
    <s v="F02"/>
    <m/>
    <x v="2"/>
    <x v="0"/>
    <s v=""/>
    <s v=""/>
    <x v="2"/>
    <m/>
    <m/>
    <m/>
    <m/>
    <m/>
    <m/>
    <m/>
    <m/>
    <m/>
    <m/>
    <n v="0"/>
    <n v="0"/>
    <n v="0"/>
    <n v="0"/>
    <s v=""/>
    <s v=""/>
    <s v=""/>
  </r>
  <r>
    <x v="14"/>
    <s v="F02"/>
    <m/>
    <x v="2"/>
    <x v="0"/>
    <s v=""/>
    <s v=""/>
    <x v="2"/>
    <m/>
    <m/>
    <m/>
    <m/>
    <m/>
    <m/>
    <m/>
    <m/>
    <m/>
    <m/>
    <n v="0"/>
    <n v="0"/>
    <n v="0"/>
    <n v="0"/>
    <s v=""/>
    <s v=""/>
    <s v=""/>
  </r>
  <r>
    <x v="14"/>
    <s v="F02"/>
    <m/>
    <x v="2"/>
    <x v="0"/>
    <s v=""/>
    <s v=""/>
    <x v="2"/>
    <m/>
    <m/>
    <m/>
    <m/>
    <m/>
    <m/>
    <m/>
    <m/>
    <m/>
    <m/>
    <n v="0"/>
    <n v="0"/>
    <n v="0"/>
    <n v="0"/>
    <s v=""/>
    <s v=""/>
    <s v=""/>
  </r>
  <r>
    <x v="14"/>
    <s v="F02"/>
    <m/>
    <x v="2"/>
    <x v="0"/>
    <s v=""/>
    <s v=""/>
    <x v="2"/>
    <m/>
    <m/>
    <m/>
    <m/>
    <m/>
    <m/>
    <m/>
    <m/>
    <m/>
    <m/>
    <n v="0"/>
    <n v="0"/>
    <n v="0"/>
    <n v="0"/>
    <s v=""/>
    <s v=""/>
    <s v=""/>
  </r>
  <r>
    <x v="14"/>
    <s v="F02"/>
    <m/>
    <x v="2"/>
    <x v="0"/>
    <s v=""/>
    <s v=""/>
    <x v="2"/>
    <m/>
    <m/>
    <m/>
    <m/>
    <m/>
    <m/>
    <m/>
    <m/>
    <m/>
    <m/>
    <n v="0"/>
    <n v="0"/>
    <n v="0"/>
    <n v="0"/>
    <s v=""/>
    <s v=""/>
    <s v=""/>
  </r>
  <r>
    <x v="14"/>
    <s v="F02"/>
    <m/>
    <x v="2"/>
    <x v="0"/>
    <s v=""/>
    <s v=""/>
    <x v="2"/>
    <m/>
    <m/>
    <m/>
    <m/>
    <m/>
    <m/>
    <m/>
    <m/>
    <m/>
    <m/>
    <n v="0"/>
    <n v="0"/>
    <n v="0"/>
    <n v="0"/>
    <s v=""/>
    <s v=""/>
    <s v=""/>
  </r>
  <r>
    <x v="14"/>
    <s v="F02"/>
    <m/>
    <x v="2"/>
    <x v="0"/>
    <s v=""/>
    <s v=""/>
    <x v="2"/>
    <m/>
    <m/>
    <m/>
    <m/>
    <m/>
    <m/>
    <m/>
    <m/>
    <m/>
    <m/>
    <n v="0"/>
    <n v="0"/>
    <n v="0"/>
    <n v="0"/>
    <s v=""/>
    <s v=""/>
    <s v=""/>
  </r>
  <r>
    <x v="14"/>
    <s v="F02"/>
    <m/>
    <x v="2"/>
    <x v="0"/>
    <s v=""/>
    <s v=""/>
    <x v="2"/>
    <m/>
    <m/>
    <m/>
    <m/>
    <m/>
    <m/>
    <m/>
    <m/>
    <m/>
    <m/>
    <n v="0"/>
    <n v="0"/>
    <n v="0"/>
    <n v="0"/>
    <s v=""/>
    <s v=""/>
    <s v=""/>
  </r>
  <r>
    <x v="14"/>
    <s v="F02"/>
    <m/>
    <x v="2"/>
    <x v="0"/>
    <s v=""/>
    <s v=""/>
    <x v="2"/>
    <m/>
    <m/>
    <m/>
    <m/>
    <m/>
    <m/>
    <m/>
    <m/>
    <m/>
    <m/>
    <n v="0"/>
    <n v="0"/>
    <n v="0"/>
    <n v="0"/>
    <s v=""/>
    <s v=""/>
    <s v=""/>
  </r>
  <r>
    <x v="14"/>
    <s v="F02"/>
    <m/>
    <x v="2"/>
    <x v="0"/>
    <s v=""/>
    <s v=""/>
    <x v="2"/>
    <m/>
    <m/>
    <m/>
    <m/>
    <m/>
    <m/>
    <m/>
    <m/>
    <m/>
    <m/>
    <n v="0"/>
    <n v="0"/>
    <n v="0"/>
    <n v="0"/>
    <s v=""/>
    <s v=""/>
    <s v=""/>
  </r>
  <r>
    <x v="14"/>
    <s v="F02"/>
    <m/>
    <x v="2"/>
    <x v="0"/>
    <s v=""/>
    <s v=""/>
    <x v="2"/>
    <m/>
    <m/>
    <m/>
    <m/>
    <m/>
    <m/>
    <m/>
    <m/>
    <m/>
    <m/>
    <n v="0"/>
    <n v="0"/>
    <n v="0"/>
    <n v="0"/>
    <s v=""/>
    <s v=""/>
    <s v=""/>
  </r>
  <r>
    <x v="14"/>
    <s v="F02"/>
    <m/>
    <x v="2"/>
    <x v="0"/>
    <s v=""/>
    <s v=""/>
    <x v="2"/>
    <m/>
    <m/>
    <m/>
    <m/>
    <m/>
    <m/>
    <m/>
    <m/>
    <m/>
    <m/>
    <n v="0"/>
    <n v="0"/>
    <n v="0"/>
    <n v="0"/>
    <s v=""/>
    <s v=""/>
    <s v=""/>
  </r>
  <r>
    <x v="14"/>
    <s v="F02"/>
    <m/>
    <x v="2"/>
    <x v="0"/>
    <s v=""/>
    <s v=""/>
    <x v="2"/>
    <m/>
    <m/>
    <m/>
    <m/>
    <m/>
    <m/>
    <m/>
    <m/>
    <m/>
    <m/>
    <n v="0"/>
    <n v="0"/>
    <n v="0"/>
    <n v="0"/>
    <s v=""/>
    <s v=""/>
    <s v=""/>
  </r>
  <r>
    <x v="14"/>
    <s v="F02"/>
    <m/>
    <x v="2"/>
    <x v="0"/>
    <s v=""/>
    <s v=""/>
    <x v="2"/>
    <m/>
    <m/>
    <m/>
    <m/>
    <m/>
    <m/>
    <m/>
    <m/>
    <m/>
    <m/>
    <n v="0"/>
    <n v="0"/>
    <n v="0"/>
    <n v="0"/>
    <s v=""/>
    <s v=""/>
    <s v=""/>
  </r>
  <r>
    <x v="14"/>
    <s v="F02"/>
    <m/>
    <x v="2"/>
    <x v="0"/>
    <s v=""/>
    <s v=""/>
    <x v="2"/>
    <m/>
    <m/>
    <m/>
    <m/>
    <m/>
    <m/>
    <m/>
    <m/>
    <m/>
    <m/>
    <n v="0"/>
    <n v="0"/>
    <n v="0"/>
    <n v="0"/>
    <s v=""/>
    <s v=""/>
    <s v=""/>
  </r>
  <r>
    <x v="14"/>
    <s v="F02"/>
    <m/>
    <x v="2"/>
    <x v="0"/>
    <s v=""/>
    <s v=""/>
    <x v="2"/>
    <m/>
    <m/>
    <m/>
    <m/>
    <m/>
    <m/>
    <m/>
    <m/>
    <m/>
    <m/>
    <n v="0"/>
    <n v="0"/>
    <n v="0"/>
    <n v="0"/>
    <s v=""/>
    <s v=""/>
    <s v=""/>
  </r>
  <r>
    <x v="14"/>
    <s v="F02"/>
    <m/>
    <x v="2"/>
    <x v="0"/>
    <s v=""/>
    <s v=""/>
    <x v="2"/>
    <m/>
    <m/>
    <m/>
    <m/>
    <m/>
    <m/>
    <m/>
    <m/>
    <m/>
    <m/>
    <n v="0"/>
    <n v="0"/>
    <n v="0"/>
    <n v="0"/>
    <s v=""/>
    <s v=""/>
    <s v=""/>
  </r>
  <r>
    <x v="14"/>
    <s v="F02"/>
    <m/>
    <x v="2"/>
    <x v="0"/>
    <s v=""/>
    <s v=""/>
    <x v="2"/>
    <m/>
    <m/>
    <m/>
    <m/>
    <m/>
    <m/>
    <m/>
    <m/>
    <m/>
    <m/>
    <n v="0"/>
    <n v="0"/>
    <n v="0"/>
    <n v="0"/>
    <s v=""/>
    <s v=""/>
    <s v=""/>
  </r>
  <r>
    <x v="14"/>
    <s v="F02"/>
    <m/>
    <x v="2"/>
    <x v="0"/>
    <s v=""/>
    <s v=""/>
    <x v="2"/>
    <m/>
    <m/>
    <m/>
    <m/>
    <m/>
    <m/>
    <m/>
    <m/>
    <m/>
    <m/>
    <n v="0"/>
    <n v="0"/>
    <n v="0"/>
    <n v="0"/>
    <s v=""/>
    <s v=""/>
    <s v=""/>
  </r>
  <r>
    <x v="14"/>
    <s v="F02小計"/>
    <m/>
    <x v="2"/>
    <x v="0"/>
    <n v="0"/>
    <m/>
    <x v="2"/>
    <n v="0"/>
    <m/>
    <m/>
    <m/>
    <m/>
    <n v="0"/>
    <m/>
    <n v="0"/>
    <m/>
    <m/>
    <m/>
    <m/>
    <n v="0"/>
    <n v="0"/>
    <n v="0"/>
    <n v="0"/>
    <n v="0"/>
  </r>
  <r>
    <x v="14"/>
    <s v="合計"/>
    <m/>
    <x v="2"/>
    <x v="0"/>
    <m/>
    <m/>
    <x v="2"/>
    <n v="0"/>
    <m/>
    <m/>
    <m/>
    <m/>
    <n v="0"/>
    <m/>
    <n v="0"/>
    <m/>
    <m/>
    <m/>
    <m/>
    <n v="0"/>
    <n v="0"/>
    <n v="0"/>
    <n v="0"/>
    <n v="0"/>
  </r>
  <r>
    <x v="15"/>
    <s v="F01"/>
    <m/>
    <x v="2"/>
    <x v="0"/>
    <s v=""/>
    <s v=""/>
    <x v="2"/>
    <m/>
    <m/>
    <m/>
    <m/>
    <m/>
    <m/>
    <m/>
    <m/>
    <m/>
    <m/>
    <n v="0"/>
    <n v="0"/>
    <n v="0"/>
    <n v="0"/>
    <s v=""/>
    <s v=""/>
    <s v=""/>
  </r>
  <r>
    <x v="15"/>
    <s v="F01"/>
    <m/>
    <x v="2"/>
    <x v="0"/>
    <s v=""/>
    <s v=""/>
    <x v="2"/>
    <m/>
    <m/>
    <m/>
    <m/>
    <m/>
    <m/>
    <m/>
    <m/>
    <m/>
    <m/>
    <n v="0"/>
    <n v="0"/>
    <n v="0"/>
    <n v="0"/>
    <s v=""/>
    <s v=""/>
    <s v=""/>
  </r>
  <r>
    <x v="15"/>
    <s v="F01"/>
    <m/>
    <x v="2"/>
    <x v="0"/>
    <s v=""/>
    <s v=""/>
    <x v="2"/>
    <m/>
    <m/>
    <m/>
    <m/>
    <m/>
    <m/>
    <m/>
    <m/>
    <m/>
    <m/>
    <n v="0"/>
    <n v="0"/>
    <n v="0"/>
    <n v="0"/>
    <s v=""/>
    <s v=""/>
    <s v=""/>
  </r>
  <r>
    <x v="15"/>
    <s v="F01"/>
    <m/>
    <x v="2"/>
    <x v="0"/>
    <s v=""/>
    <s v=""/>
    <x v="2"/>
    <m/>
    <m/>
    <m/>
    <m/>
    <m/>
    <m/>
    <m/>
    <m/>
    <m/>
    <m/>
    <n v="0"/>
    <n v="0"/>
    <n v="0"/>
    <n v="0"/>
    <s v=""/>
    <s v=""/>
    <s v=""/>
  </r>
  <r>
    <x v="15"/>
    <s v="F01"/>
    <m/>
    <x v="2"/>
    <x v="0"/>
    <s v=""/>
    <s v=""/>
    <x v="2"/>
    <m/>
    <m/>
    <m/>
    <m/>
    <m/>
    <m/>
    <m/>
    <m/>
    <m/>
    <m/>
    <n v="0"/>
    <n v="0"/>
    <n v="0"/>
    <n v="0"/>
    <s v=""/>
    <s v=""/>
    <s v=""/>
  </r>
  <r>
    <x v="15"/>
    <s v="F01"/>
    <m/>
    <x v="2"/>
    <x v="0"/>
    <s v=""/>
    <s v=""/>
    <x v="2"/>
    <m/>
    <m/>
    <m/>
    <m/>
    <m/>
    <m/>
    <m/>
    <m/>
    <m/>
    <m/>
    <n v="0"/>
    <n v="0"/>
    <n v="0"/>
    <n v="0"/>
    <s v=""/>
    <s v=""/>
    <s v=""/>
  </r>
  <r>
    <x v="15"/>
    <s v="F01"/>
    <m/>
    <x v="2"/>
    <x v="0"/>
    <s v=""/>
    <s v=""/>
    <x v="2"/>
    <m/>
    <m/>
    <m/>
    <m/>
    <m/>
    <m/>
    <m/>
    <m/>
    <m/>
    <m/>
    <n v="0"/>
    <n v="0"/>
    <n v="0"/>
    <n v="0"/>
    <s v=""/>
    <s v=""/>
    <s v=""/>
  </r>
  <r>
    <x v="15"/>
    <s v="F01"/>
    <m/>
    <x v="2"/>
    <x v="0"/>
    <s v=""/>
    <s v=""/>
    <x v="2"/>
    <m/>
    <m/>
    <m/>
    <m/>
    <m/>
    <m/>
    <m/>
    <m/>
    <m/>
    <m/>
    <n v="0"/>
    <n v="0"/>
    <n v="0"/>
    <n v="0"/>
    <s v=""/>
    <s v=""/>
    <s v=""/>
  </r>
  <r>
    <x v="15"/>
    <s v="F01"/>
    <m/>
    <x v="2"/>
    <x v="0"/>
    <s v=""/>
    <s v=""/>
    <x v="2"/>
    <m/>
    <m/>
    <m/>
    <m/>
    <m/>
    <m/>
    <m/>
    <m/>
    <m/>
    <m/>
    <n v="0"/>
    <n v="0"/>
    <n v="0"/>
    <n v="0"/>
    <s v=""/>
    <s v=""/>
    <s v=""/>
  </r>
  <r>
    <x v="15"/>
    <s v="F01"/>
    <m/>
    <x v="2"/>
    <x v="0"/>
    <s v=""/>
    <s v=""/>
    <x v="2"/>
    <m/>
    <m/>
    <m/>
    <m/>
    <m/>
    <m/>
    <m/>
    <m/>
    <m/>
    <m/>
    <n v="0"/>
    <n v="0"/>
    <n v="0"/>
    <n v="0"/>
    <s v=""/>
    <s v=""/>
    <s v=""/>
  </r>
  <r>
    <x v="15"/>
    <s v="F01"/>
    <m/>
    <x v="2"/>
    <x v="0"/>
    <s v=""/>
    <s v=""/>
    <x v="2"/>
    <m/>
    <m/>
    <m/>
    <m/>
    <m/>
    <m/>
    <m/>
    <m/>
    <m/>
    <m/>
    <n v="0"/>
    <n v="0"/>
    <n v="0"/>
    <n v="0"/>
    <s v=""/>
    <s v=""/>
    <s v=""/>
  </r>
  <r>
    <x v="15"/>
    <s v="F01"/>
    <m/>
    <x v="2"/>
    <x v="0"/>
    <s v=""/>
    <s v=""/>
    <x v="2"/>
    <m/>
    <m/>
    <m/>
    <m/>
    <m/>
    <m/>
    <m/>
    <m/>
    <m/>
    <m/>
    <n v="0"/>
    <n v="0"/>
    <n v="0"/>
    <n v="0"/>
    <s v=""/>
    <s v=""/>
    <s v=""/>
  </r>
  <r>
    <x v="15"/>
    <s v="F01"/>
    <m/>
    <x v="2"/>
    <x v="0"/>
    <s v=""/>
    <s v=""/>
    <x v="2"/>
    <m/>
    <m/>
    <m/>
    <m/>
    <m/>
    <m/>
    <m/>
    <m/>
    <m/>
    <m/>
    <n v="0"/>
    <n v="0"/>
    <n v="0"/>
    <n v="0"/>
    <s v=""/>
    <s v=""/>
    <s v=""/>
  </r>
  <r>
    <x v="15"/>
    <s v="F01"/>
    <m/>
    <x v="2"/>
    <x v="0"/>
    <s v=""/>
    <s v=""/>
    <x v="2"/>
    <m/>
    <m/>
    <m/>
    <m/>
    <m/>
    <m/>
    <m/>
    <m/>
    <m/>
    <m/>
    <n v="0"/>
    <n v="0"/>
    <n v="0"/>
    <n v="0"/>
    <s v=""/>
    <s v=""/>
    <s v=""/>
  </r>
  <r>
    <x v="15"/>
    <s v="F01"/>
    <m/>
    <x v="2"/>
    <x v="0"/>
    <s v=""/>
    <s v=""/>
    <x v="2"/>
    <m/>
    <m/>
    <m/>
    <m/>
    <m/>
    <m/>
    <m/>
    <m/>
    <m/>
    <m/>
    <n v="0"/>
    <n v="0"/>
    <n v="0"/>
    <n v="0"/>
    <s v=""/>
    <s v=""/>
    <s v=""/>
  </r>
  <r>
    <x v="15"/>
    <s v="F01"/>
    <m/>
    <x v="2"/>
    <x v="0"/>
    <s v=""/>
    <s v=""/>
    <x v="2"/>
    <m/>
    <m/>
    <m/>
    <m/>
    <m/>
    <m/>
    <m/>
    <m/>
    <m/>
    <m/>
    <n v="0"/>
    <n v="0"/>
    <n v="0"/>
    <n v="0"/>
    <s v=""/>
    <s v=""/>
    <s v=""/>
  </r>
  <r>
    <x v="15"/>
    <s v="F01"/>
    <m/>
    <x v="2"/>
    <x v="0"/>
    <s v=""/>
    <s v=""/>
    <x v="2"/>
    <m/>
    <m/>
    <m/>
    <m/>
    <m/>
    <m/>
    <m/>
    <m/>
    <m/>
    <m/>
    <n v="0"/>
    <n v="0"/>
    <n v="0"/>
    <n v="0"/>
    <s v=""/>
    <s v=""/>
    <s v=""/>
  </r>
  <r>
    <x v="15"/>
    <s v="F01"/>
    <m/>
    <x v="2"/>
    <x v="0"/>
    <s v=""/>
    <s v=""/>
    <x v="2"/>
    <m/>
    <m/>
    <m/>
    <m/>
    <m/>
    <m/>
    <m/>
    <m/>
    <m/>
    <m/>
    <n v="0"/>
    <n v="0"/>
    <n v="0"/>
    <n v="0"/>
    <s v=""/>
    <s v=""/>
    <s v=""/>
  </r>
  <r>
    <x v="15"/>
    <s v="F01"/>
    <m/>
    <x v="2"/>
    <x v="0"/>
    <s v=""/>
    <s v=""/>
    <x v="2"/>
    <m/>
    <m/>
    <m/>
    <m/>
    <m/>
    <m/>
    <m/>
    <m/>
    <m/>
    <m/>
    <n v="0"/>
    <n v="0"/>
    <n v="0"/>
    <n v="0"/>
    <s v=""/>
    <s v=""/>
    <s v=""/>
  </r>
  <r>
    <x v="15"/>
    <s v="F01"/>
    <m/>
    <x v="2"/>
    <x v="0"/>
    <s v=""/>
    <s v=""/>
    <x v="2"/>
    <m/>
    <m/>
    <m/>
    <m/>
    <m/>
    <m/>
    <m/>
    <m/>
    <m/>
    <m/>
    <n v="0"/>
    <n v="0"/>
    <n v="0"/>
    <n v="0"/>
    <s v=""/>
    <s v=""/>
    <s v=""/>
  </r>
  <r>
    <x v="15"/>
    <s v="F01小計"/>
    <m/>
    <x v="2"/>
    <x v="0"/>
    <m/>
    <m/>
    <x v="2"/>
    <n v="0"/>
    <m/>
    <m/>
    <m/>
    <m/>
    <n v="0"/>
    <m/>
    <n v="0"/>
    <m/>
    <m/>
    <m/>
    <m/>
    <n v="0"/>
    <n v="0"/>
    <n v="0"/>
    <n v="0"/>
    <n v="0"/>
  </r>
  <r>
    <x v="15"/>
    <s v="F02"/>
    <m/>
    <x v="2"/>
    <x v="0"/>
    <s v=""/>
    <s v=""/>
    <x v="2"/>
    <m/>
    <m/>
    <m/>
    <m/>
    <m/>
    <m/>
    <m/>
    <m/>
    <m/>
    <m/>
    <n v="0"/>
    <n v="0"/>
    <n v="0"/>
    <n v="0"/>
    <s v=""/>
    <s v=""/>
    <s v=""/>
  </r>
  <r>
    <x v="15"/>
    <s v="F02"/>
    <m/>
    <x v="2"/>
    <x v="0"/>
    <s v=""/>
    <s v=""/>
    <x v="2"/>
    <m/>
    <m/>
    <m/>
    <m/>
    <m/>
    <m/>
    <m/>
    <m/>
    <m/>
    <m/>
    <n v="0"/>
    <n v="0"/>
    <n v="0"/>
    <n v="0"/>
    <s v=""/>
    <s v=""/>
    <s v=""/>
  </r>
  <r>
    <x v="15"/>
    <s v="F02"/>
    <m/>
    <x v="2"/>
    <x v="0"/>
    <s v=""/>
    <s v=""/>
    <x v="2"/>
    <m/>
    <m/>
    <m/>
    <m/>
    <m/>
    <m/>
    <m/>
    <m/>
    <m/>
    <m/>
    <n v="0"/>
    <n v="0"/>
    <n v="0"/>
    <n v="0"/>
    <s v=""/>
    <s v=""/>
    <s v=""/>
  </r>
  <r>
    <x v="15"/>
    <s v="F02"/>
    <m/>
    <x v="2"/>
    <x v="0"/>
    <s v=""/>
    <s v=""/>
    <x v="2"/>
    <m/>
    <m/>
    <m/>
    <m/>
    <m/>
    <m/>
    <m/>
    <m/>
    <m/>
    <m/>
    <n v="0"/>
    <n v="0"/>
    <n v="0"/>
    <n v="0"/>
    <s v=""/>
    <s v=""/>
    <s v=""/>
  </r>
  <r>
    <x v="15"/>
    <s v="F02"/>
    <m/>
    <x v="2"/>
    <x v="0"/>
    <s v=""/>
    <s v=""/>
    <x v="2"/>
    <m/>
    <m/>
    <m/>
    <m/>
    <m/>
    <m/>
    <m/>
    <m/>
    <m/>
    <m/>
    <n v="0"/>
    <n v="0"/>
    <n v="0"/>
    <n v="0"/>
    <s v=""/>
    <s v=""/>
    <s v=""/>
  </r>
  <r>
    <x v="15"/>
    <s v="F02"/>
    <m/>
    <x v="2"/>
    <x v="0"/>
    <s v=""/>
    <s v=""/>
    <x v="2"/>
    <m/>
    <m/>
    <m/>
    <m/>
    <m/>
    <m/>
    <m/>
    <m/>
    <m/>
    <m/>
    <n v="0"/>
    <n v="0"/>
    <n v="0"/>
    <n v="0"/>
    <s v=""/>
    <s v=""/>
    <s v=""/>
  </r>
  <r>
    <x v="15"/>
    <s v="F02"/>
    <m/>
    <x v="2"/>
    <x v="0"/>
    <s v=""/>
    <s v=""/>
    <x v="2"/>
    <m/>
    <m/>
    <m/>
    <m/>
    <m/>
    <m/>
    <m/>
    <m/>
    <m/>
    <m/>
    <n v="0"/>
    <n v="0"/>
    <n v="0"/>
    <n v="0"/>
    <s v=""/>
    <s v=""/>
    <s v=""/>
  </r>
  <r>
    <x v="15"/>
    <s v="F02"/>
    <m/>
    <x v="2"/>
    <x v="0"/>
    <s v=""/>
    <s v=""/>
    <x v="2"/>
    <m/>
    <m/>
    <m/>
    <m/>
    <m/>
    <m/>
    <m/>
    <m/>
    <m/>
    <m/>
    <n v="0"/>
    <n v="0"/>
    <n v="0"/>
    <n v="0"/>
    <s v=""/>
    <s v=""/>
    <s v=""/>
  </r>
  <r>
    <x v="15"/>
    <s v="F02"/>
    <m/>
    <x v="2"/>
    <x v="0"/>
    <s v=""/>
    <s v=""/>
    <x v="2"/>
    <m/>
    <m/>
    <m/>
    <m/>
    <m/>
    <m/>
    <m/>
    <m/>
    <m/>
    <m/>
    <n v="0"/>
    <n v="0"/>
    <n v="0"/>
    <n v="0"/>
    <s v=""/>
    <s v=""/>
    <s v=""/>
  </r>
  <r>
    <x v="15"/>
    <s v="F02"/>
    <m/>
    <x v="2"/>
    <x v="0"/>
    <s v=""/>
    <s v=""/>
    <x v="2"/>
    <m/>
    <m/>
    <m/>
    <m/>
    <m/>
    <m/>
    <m/>
    <m/>
    <m/>
    <m/>
    <n v="0"/>
    <n v="0"/>
    <n v="0"/>
    <n v="0"/>
    <s v=""/>
    <s v=""/>
    <s v=""/>
  </r>
  <r>
    <x v="15"/>
    <s v="F02"/>
    <m/>
    <x v="2"/>
    <x v="0"/>
    <s v=""/>
    <s v=""/>
    <x v="2"/>
    <m/>
    <m/>
    <m/>
    <m/>
    <m/>
    <m/>
    <m/>
    <m/>
    <m/>
    <m/>
    <n v="0"/>
    <n v="0"/>
    <n v="0"/>
    <n v="0"/>
    <s v=""/>
    <s v=""/>
    <s v=""/>
  </r>
  <r>
    <x v="15"/>
    <s v="F02"/>
    <m/>
    <x v="2"/>
    <x v="0"/>
    <s v=""/>
    <s v=""/>
    <x v="2"/>
    <m/>
    <m/>
    <m/>
    <m/>
    <m/>
    <m/>
    <m/>
    <m/>
    <m/>
    <m/>
    <n v="0"/>
    <n v="0"/>
    <n v="0"/>
    <n v="0"/>
    <s v=""/>
    <s v=""/>
    <s v=""/>
  </r>
  <r>
    <x v="15"/>
    <s v="F02"/>
    <m/>
    <x v="2"/>
    <x v="0"/>
    <s v=""/>
    <s v=""/>
    <x v="2"/>
    <m/>
    <m/>
    <m/>
    <m/>
    <m/>
    <m/>
    <m/>
    <m/>
    <m/>
    <m/>
    <n v="0"/>
    <n v="0"/>
    <n v="0"/>
    <n v="0"/>
    <s v=""/>
    <s v=""/>
    <s v=""/>
  </r>
  <r>
    <x v="15"/>
    <s v="F02"/>
    <m/>
    <x v="2"/>
    <x v="0"/>
    <s v=""/>
    <s v=""/>
    <x v="2"/>
    <m/>
    <m/>
    <m/>
    <m/>
    <m/>
    <m/>
    <m/>
    <m/>
    <m/>
    <m/>
    <n v="0"/>
    <n v="0"/>
    <n v="0"/>
    <n v="0"/>
    <s v=""/>
    <s v=""/>
    <s v=""/>
  </r>
  <r>
    <x v="15"/>
    <s v="F02"/>
    <m/>
    <x v="2"/>
    <x v="0"/>
    <s v=""/>
    <s v=""/>
    <x v="2"/>
    <m/>
    <m/>
    <m/>
    <m/>
    <m/>
    <m/>
    <m/>
    <m/>
    <m/>
    <m/>
    <n v="0"/>
    <n v="0"/>
    <n v="0"/>
    <n v="0"/>
    <s v=""/>
    <s v=""/>
    <s v=""/>
  </r>
  <r>
    <x v="15"/>
    <s v="F02"/>
    <m/>
    <x v="2"/>
    <x v="0"/>
    <s v=""/>
    <s v=""/>
    <x v="2"/>
    <m/>
    <m/>
    <m/>
    <m/>
    <m/>
    <m/>
    <m/>
    <m/>
    <m/>
    <m/>
    <n v="0"/>
    <n v="0"/>
    <n v="0"/>
    <n v="0"/>
    <s v=""/>
    <s v=""/>
    <s v=""/>
  </r>
  <r>
    <x v="15"/>
    <s v="F02"/>
    <m/>
    <x v="2"/>
    <x v="0"/>
    <s v=""/>
    <s v=""/>
    <x v="2"/>
    <m/>
    <m/>
    <m/>
    <m/>
    <m/>
    <m/>
    <m/>
    <m/>
    <m/>
    <m/>
    <n v="0"/>
    <n v="0"/>
    <n v="0"/>
    <n v="0"/>
    <s v=""/>
    <s v=""/>
    <s v=""/>
  </r>
  <r>
    <x v="15"/>
    <s v="F02"/>
    <m/>
    <x v="2"/>
    <x v="0"/>
    <s v=""/>
    <s v=""/>
    <x v="2"/>
    <m/>
    <m/>
    <m/>
    <m/>
    <m/>
    <m/>
    <m/>
    <m/>
    <m/>
    <m/>
    <n v="0"/>
    <n v="0"/>
    <n v="0"/>
    <n v="0"/>
    <s v=""/>
    <s v=""/>
    <s v=""/>
  </r>
  <r>
    <x v="15"/>
    <s v="F02"/>
    <m/>
    <x v="2"/>
    <x v="0"/>
    <s v=""/>
    <s v=""/>
    <x v="2"/>
    <m/>
    <m/>
    <m/>
    <m/>
    <m/>
    <m/>
    <m/>
    <m/>
    <m/>
    <m/>
    <n v="0"/>
    <n v="0"/>
    <n v="0"/>
    <n v="0"/>
    <s v=""/>
    <s v=""/>
    <s v=""/>
  </r>
  <r>
    <x v="15"/>
    <s v="F02"/>
    <m/>
    <x v="2"/>
    <x v="0"/>
    <s v=""/>
    <s v=""/>
    <x v="2"/>
    <m/>
    <m/>
    <m/>
    <m/>
    <m/>
    <m/>
    <m/>
    <m/>
    <m/>
    <m/>
    <n v="0"/>
    <n v="0"/>
    <n v="0"/>
    <n v="0"/>
    <s v=""/>
    <s v=""/>
    <s v=""/>
  </r>
  <r>
    <x v="15"/>
    <s v="F02小計"/>
    <m/>
    <x v="2"/>
    <x v="0"/>
    <n v="0"/>
    <m/>
    <x v="2"/>
    <n v="0"/>
    <m/>
    <m/>
    <m/>
    <m/>
    <n v="0"/>
    <m/>
    <n v="0"/>
    <m/>
    <m/>
    <m/>
    <m/>
    <n v="0"/>
    <n v="0"/>
    <n v="0"/>
    <n v="0"/>
    <n v="0"/>
  </r>
  <r>
    <x v="15"/>
    <s v="合計"/>
    <m/>
    <x v="2"/>
    <x v="0"/>
    <m/>
    <m/>
    <x v="2"/>
    <n v="0"/>
    <m/>
    <m/>
    <m/>
    <m/>
    <n v="0"/>
    <m/>
    <n v="0"/>
    <m/>
    <m/>
    <m/>
    <m/>
    <n v="0"/>
    <n v="0"/>
    <n v="0"/>
    <n v="0"/>
    <n v="0"/>
  </r>
  <r>
    <x v="16"/>
    <s v="F01"/>
    <m/>
    <x v="2"/>
    <x v="0"/>
    <s v=""/>
    <s v=""/>
    <x v="2"/>
    <m/>
    <m/>
    <m/>
    <m/>
    <m/>
    <m/>
    <m/>
    <m/>
    <m/>
    <m/>
    <n v="0"/>
    <n v="0"/>
    <n v="0"/>
    <n v="0"/>
    <s v=""/>
    <s v=""/>
    <s v=""/>
  </r>
  <r>
    <x v="16"/>
    <s v="F01"/>
    <m/>
    <x v="2"/>
    <x v="0"/>
    <s v=""/>
    <s v=""/>
    <x v="2"/>
    <m/>
    <m/>
    <m/>
    <m/>
    <m/>
    <m/>
    <m/>
    <m/>
    <m/>
    <m/>
    <n v="0"/>
    <n v="0"/>
    <n v="0"/>
    <n v="0"/>
    <s v=""/>
    <s v=""/>
    <s v=""/>
  </r>
  <r>
    <x v="16"/>
    <s v="F01"/>
    <m/>
    <x v="2"/>
    <x v="0"/>
    <s v=""/>
    <s v=""/>
    <x v="2"/>
    <m/>
    <m/>
    <m/>
    <m/>
    <m/>
    <m/>
    <m/>
    <m/>
    <m/>
    <m/>
    <n v="0"/>
    <n v="0"/>
    <n v="0"/>
    <n v="0"/>
    <s v=""/>
    <s v=""/>
    <s v=""/>
  </r>
  <r>
    <x v="16"/>
    <s v="F01"/>
    <m/>
    <x v="2"/>
    <x v="0"/>
    <s v=""/>
    <s v=""/>
    <x v="2"/>
    <m/>
    <m/>
    <m/>
    <m/>
    <m/>
    <m/>
    <m/>
    <m/>
    <m/>
    <m/>
    <n v="0"/>
    <n v="0"/>
    <n v="0"/>
    <n v="0"/>
    <s v=""/>
    <s v=""/>
    <s v=""/>
  </r>
  <r>
    <x v="16"/>
    <s v="F01"/>
    <m/>
    <x v="2"/>
    <x v="0"/>
    <s v=""/>
    <s v=""/>
    <x v="2"/>
    <m/>
    <m/>
    <m/>
    <m/>
    <m/>
    <m/>
    <m/>
    <m/>
    <m/>
    <m/>
    <n v="0"/>
    <n v="0"/>
    <n v="0"/>
    <n v="0"/>
    <s v=""/>
    <s v=""/>
    <s v=""/>
  </r>
  <r>
    <x v="16"/>
    <s v="F01"/>
    <m/>
    <x v="2"/>
    <x v="0"/>
    <s v=""/>
    <s v=""/>
    <x v="2"/>
    <m/>
    <m/>
    <m/>
    <m/>
    <m/>
    <m/>
    <m/>
    <m/>
    <m/>
    <m/>
    <n v="0"/>
    <n v="0"/>
    <n v="0"/>
    <n v="0"/>
    <s v=""/>
    <s v=""/>
    <s v=""/>
  </r>
  <r>
    <x v="16"/>
    <s v="F01"/>
    <m/>
    <x v="2"/>
    <x v="0"/>
    <s v=""/>
    <s v=""/>
    <x v="2"/>
    <m/>
    <m/>
    <m/>
    <m/>
    <m/>
    <m/>
    <m/>
    <m/>
    <m/>
    <m/>
    <n v="0"/>
    <n v="0"/>
    <n v="0"/>
    <n v="0"/>
    <s v=""/>
    <s v=""/>
    <s v=""/>
  </r>
  <r>
    <x v="16"/>
    <s v="F01"/>
    <m/>
    <x v="2"/>
    <x v="0"/>
    <s v=""/>
    <s v=""/>
    <x v="2"/>
    <m/>
    <m/>
    <m/>
    <m/>
    <m/>
    <m/>
    <m/>
    <m/>
    <m/>
    <m/>
    <n v="0"/>
    <n v="0"/>
    <n v="0"/>
    <n v="0"/>
    <s v=""/>
    <s v=""/>
    <s v=""/>
  </r>
  <r>
    <x v="16"/>
    <s v="F01"/>
    <m/>
    <x v="2"/>
    <x v="0"/>
    <s v=""/>
    <s v=""/>
    <x v="2"/>
    <m/>
    <m/>
    <m/>
    <m/>
    <m/>
    <m/>
    <m/>
    <m/>
    <m/>
    <m/>
    <n v="0"/>
    <n v="0"/>
    <n v="0"/>
    <n v="0"/>
    <s v=""/>
    <s v=""/>
    <s v=""/>
  </r>
  <r>
    <x v="16"/>
    <s v="F01"/>
    <m/>
    <x v="2"/>
    <x v="0"/>
    <s v=""/>
    <s v=""/>
    <x v="2"/>
    <m/>
    <m/>
    <m/>
    <m/>
    <m/>
    <m/>
    <m/>
    <m/>
    <m/>
    <m/>
    <n v="0"/>
    <n v="0"/>
    <n v="0"/>
    <n v="0"/>
    <s v=""/>
    <s v=""/>
    <s v=""/>
  </r>
  <r>
    <x v="16"/>
    <s v="F01"/>
    <m/>
    <x v="2"/>
    <x v="0"/>
    <s v=""/>
    <s v=""/>
    <x v="2"/>
    <m/>
    <m/>
    <m/>
    <m/>
    <m/>
    <m/>
    <m/>
    <m/>
    <m/>
    <m/>
    <n v="0"/>
    <n v="0"/>
    <n v="0"/>
    <n v="0"/>
    <s v=""/>
    <s v=""/>
    <s v=""/>
  </r>
  <r>
    <x v="16"/>
    <s v="F01"/>
    <m/>
    <x v="2"/>
    <x v="0"/>
    <s v=""/>
    <s v=""/>
    <x v="2"/>
    <m/>
    <m/>
    <m/>
    <m/>
    <m/>
    <m/>
    <m/>
    <m/>
    <m/>
    <m/>
    <n v="0"/>
    <n v="0"/>
    <n v="0"/>
    <n v="0"/>
    <s v=""/>
    <s v=""/>
    <s v=""/>
  </r>
  <r>
    <x v="16"/>
    <s v="F01"/>
    <m/>
    <x v="2"/>
    <x v="0"/>
    <s v=""/>
    <s v=""/>
    <x v="2"/>
    <m/>
    <m/>
    <m/>
    <m/>
    <m/>
    <m/>
    <m/>
    <m/>
    <m/>
    <m/>
    <n v="0"/>
    <n v="0"/>
    <n v="0"/>
    <n v="0"/>
    <s v=""/>
    <s v=""/>
    <s v=""/>
  </r>
  <r>
    <x v="16"/>
    <s v="F01"/>
    <m/>
    <x v="2"/>
    <x v="0"/>
    <s v=""/>
    <s v=""/>
    <x v="2"/>
    <m/>
    <m/>
    <m/>
    <m/>
    <m/>
    <m/>
    <m/>
    <m/>
    <m/>
    <m/>
    <n v="0"/>
    <n v="0"/>
    <n v="0"/>
    <n v="0"/>
    <s v=""/>
    <s v=""/>
    <s v=""/>
  </r>
  <r>
    <x v="16"/>
    <s v="F01"/>
    <m/>
    <x v="2"/>
    <x v="0"/>
    <s v=""/>
    <s v=""/>
    <x v="2"/>
    <m/>
    <m/>
    <m/>
    <m/>
    <m/>
    <m/>
    <m/>
    <m/>
    <m/>
    <m/>
    <n v="0"/>
    <n v="0"/>
    <n v="0"/>
    <n v="0"/>
    <s v=""/>
    <s v=""/>
    <s v=""/>
  </r>
  <r>
    <x v="16"/>
    <s v="F01"/>
    <m/>
    <x v="2"/>
    <x v="0"/>
    <s v=""/>
    <s v=""/>
    <x v="2"/>
    <m/>
    <m/>
    <m/>
    <m/>
    <m/>
    <m/>
    <m/>
    <m/>
    <m/>
    <m/>
    <n v="0"/>
    <n v="0"/>
    <n v="0"/>
    <n v="0"/>
    <s v=""/>
    <s v=""/>
    <s v=""/>
  </r>
  <r>
    <x v="16"/>
    <s v="F01"/>
    <m/>
    <x v="2"/>
    <x v="0"/>
    <s v=""/>
    <s v=""/>
    <x v="2"/>
    <m/>
    <m/>
    <m/>
    <m/>
    <m/>
    <m/>
    <m/>
    <m/>
    <m/>
    <m/>
    <n v="0"/>
    <n v="0"/>
    <n v="0"/>
    <n v="0"/>
    <s v=""/>
    <s v=""/>
    <s v=""/>
  </r>
  <r>
    <x v="16"/>
    <s v="F01"/>
    <m/>
    <x v="2"/>
    <x v="0"/>
    <s v=""/>
    <s v=""/>
    <x v="2"/>
    <m/>
    <m/>
    <m/>
    <m/>
    <m/>
    <m/>
    <m/>
    <m/>
    <m/>
    <m/>
    <n v="0"/>
    <n v="0"/>
    <n v="0"/>
    <n v="0"/>
    <s v=""/>
    <s v=""/>
    <s v=""/>
  </r>
  <r>
    <x v="16"/>
    <s v="F01"/>
    <m/>
    <x v="2"/>
    <x v="0"/>
    <s v=""/>
    <s v=""/>
    <x v="2"/>
    <m/>
    <m/>
    <m/>
    <m/>
    <m/>
    <m/>
    <m/>
    <m/>
    <m/>
    <m/>
    <n v="0"/>
    <n v="0"/>
    <n v="0"/>
    <n v="0"/>
    <s v=""/>
    <s v=""/>
    <s v=""/>
  </r>
  <r>
    <x v="16"/>
    <s v="F01"/>
    <m/>
    <x v="2"/>
    <x v="0"/>
    <s v=""/>
    <s v=""/>
    <x v="2"/>
    <m/>
    <m/>
    <m/>
    <m/>
    <m/>
    <m/>
    <m/>
    <m/>
    <m/>
    <m/>
    <n v="0"/>
    <n v="0"/>
    <n v="0"/>
    <n v="0"/>
    <s v=""/>
    <s v=""/>
    <s v=""/>
  </r>
  <r>
    <x v="16"/>
    <s v="F01小計"/>
    <m/>
    <x v="2"/>
    <x v="0"/>
    <m/>
    <m/>
    <x v="2"/>
    <n v="0"/>
    <m/>
    <m/>
    <m/>
    <m/>
    <n v="0"/>
    <m/>
    <n v="0"/>
    <m/>
    <m/>
    <m/>
    <m/>
    <n v="0"/>
    <n v="0"/>
    <n v="0"/>
    <n v="0"/>
    <n v="0"/>
  </r>
  <r>
    <x v="16"/>
    <s v="F02"/>
    <m/>
    <x v="2"/>
    <x v="0"/>
    <s v=""/>
    <s v=""/>
    <x v="2"/>
    <m/>
    <m/>
    <m/>
    <m/>
    <m/>
    <m/>
    <m/>
    <m/>
    <m/>
    <m/>
    <n v="0"/>
    <n v="0"/>
    <n v="0"/>
    <n v="0"/>
    <s v=""/>
    <s v=""/>
    <s v=""/>
  </r>
  <r>
    <x v="16"/>
    <s v="F02"/>
    <m/>
    <x v="2"/>
    <x v="0"/>
    <s v=""/>
    <s v=""/>
    <x v="2"/>
    <m/>
    <m/>
    <m/>
    <m/>
    <m/>
    <m/>
    <m/>
    <m/>
    <m/>
    <m/>
    <n v="0"/>
    <n v="0"/>
    <n v="0"/>
    <n v="0"/>
    <s v=""/>
    <s v=""/>
    <s v=""/>
  </r>
  <r>
    <x v="16"/>
    <s v="F02"/>
    <m/>
    <x v="2"/>
    <x v="0"/>
    <s v=""/>
    <s v=""/>
    <x v="2"/>
    <m/>
    <m/>
    <m/>
    <m/>
    <m/>
    <m/>
    <m/>
    <m/>
    <m/>
    <m/>
    <n v="0"/>
    <n v="0"/>
    <n v="0"/>
    <n v="0"/>
    <s v=""/>
    <s v=""/>
    <s v=""/>
  </r>
  <r>
    <x v="16"/>
    <s v="F02"/>
    <m/>
    <x v="2"/>
    <x v="0"/>
    <s v=""/>
    <s v=""/>
    <x v="2"/>
    <m/>
    <m/>
    <m/>
    <m/>
    <m/>
    <m/>
    <m/>
    <m/>
    <m/>
    <m/>
    <n v="0"/>
    <n v="0"/>
    <n v="0"/>
    <n v="0"/>
    <s v=""/>
    <s v=""/>
    <s v=""/>
  </r>
  <r>
    <x v="16"/>
    <s v="F02"/>
    <m/>
    <x v="2"/>
    <x v="0"/>
    <s v=""/>
    <s v=""/>
    <x v="2"/>
    <m/>
    <m/>
    <m/>
    <m/>
    <m/>
    <m/>
    <m/>
    <m/>
    <m/>
    <m/>
    <n v="0"/>
    <n v="0"/>
    <n v="0"/>
    <n v="0"/>
    <s v=""/>
    <s v=""/>
    <s v=""/>
  </r>
  <r>
    <x v="16"/>
    <s v="F02"/>
    <m/>
    <x v="2"/>
    <x v="0"/>
    <s v=""/>
    <s v=""/>
    <x v="2"/>
    <m/>
    <m/>
    <m/>
    <m/>
    <m/>
    <m/>
    <m/>
    <m/>
    <m/>
    <m/>
    <n v="0"/>
    <n v="0"/>
    <n v="0"/>
    <n v="0"/>
    <s v=""/>
    <s v=""/>
    <s v=""/>
  </r>
  <r>
    <x v="16"/>
    <s v="F02"/>
    <m/>
    <x v="2"/>
    <x v="0"/>
    <s v=""/>
    <s v=""/>
    <x v="2"/>
    <m/>
    <m/>
    <m/>
    <m/>
    <m/>
    <m/>
    <m/>
    <m/>
    <m/>
    <m/>
    <n v="0"/>
    <n v="0"/>
    <n v="0"/>
    <n v="0"/>
    <s v=""/>
    <s v=""/>
    <s v=""/>
  </r>
  <r>
    <x v="16"/>
    <s v="F02"/>
    <m/>
    <x v="2"/>
    <x v="0"/>
    <s v=""/>
    <s v=""/>
    <x v="2"/>
    <m/>
    <m/>
    <m/>
    <m/>
    <m/>
    <m/>
    <m/>
    <m/>
    <m/>
    <m/>
    <n v="0"/>
    <n v="0"/>
    <n v="0"/>
    <n v="0"/>
    <s v=""/>
    <s v=""/>
    <s v=""/>
  </r>
  <r>
    <x v="16"/>
    <s v="F02"/>
    <m/>
    <x v="2"/>
    <x v="0"/>
    <s v=""/>
    <s v=""/>
    <x v="2"/>
    <m/>
    <m/>
    <m/>
    <m/>
    <m/>
    <m/>
    <m/>
    <m/>
    <m/>
    <m/>
    <n v="0"/>
    <n v="0"/>
    <n v="0"/>
    <n v="0"/>
    <s v=""/>
    <s v=""/>
    <s v=""/>
  </r>
  <r>
    <x v="16"/>
    <s v="F02"/>
    <m/>
    <x v="2"/>
    <x v="0"/>
    <s v=""/>
    <s v=""/>
    <x v="2"/>
    <m/>
    <m/>
    <m/>
    <m/>
    <m/>
    <m/>
    <m/>
    <m/>
    <m/>
    <m/>
    <n v="0"/>
    <n v="0"/>
    <n v="0"/>
    <n v="0"/>
    <s v=""/>
    <s v=""/>
    <s v=""/>
  </r>
  <r>
    <x v="16"/>
    <s v="F02"/>
    <m/>
    <x v="2"/>
    <x v="0"/>
    <s v=""/>
    <s v=""/>
    <x v="2"/>
    <m/>
    <m/>
    <m/>
    <m/>
    <m/>
    <m/>
    <m/>
    <m/>
    <m/>
    <m/>
    <n v="0"/>
    <n v="0"/>
    <n v="0"/>
    <n v="0"/>
    <s v=""/>
    <s v=""/>
    <s v=""/>
  </r>
  <r>
    <x v="16"/>
    <s v="F02"/>
    <m/>
    <x v="2"/>
    <x v="0"/>
    <s v=""/>
    <s v=""/>
    <x v="2"/>
    <m/>
    <m/>
    <m/>
    <m/>
    <m/>
    <m/>
    <m/>
    <m/>
    <m/>
    <m/>
    <n v="0"/>
    <n v="0"/>
    <n v="0"/>
    <n v="0"/>
    <s v=""/>
    <s v=""/>
    <s v=""/>
  </r>
  <r>
    <x v="16"/>
    <s v="F02"/>
    <m/>
    <x v="2"/>
    <x v="0"/>
    <s v=""/>
    <s v=""/>
    <x v="2"/>
    <m/>
    <m/>
    <m/>
    <m/>
    <m/>
    <m/>
    <m/>
    <m/>
    <m/>
    <m/>
    <n v="0"/>
    <n v="0"/>
    <n v="0"/>
    <n v="0"/>
    <s v=""/>
    <s v=""/>
    <s v=""/>
  </r>
  <r>
    <x v="16"/>
    <s v="F02"/>
    <m/>
    <x v="2"/>
    <x v="0"/>
    <s v=""/>
    <s v=""/>
    <x v="2"/>
    <m/>
    <m/>
    <m/>
    <m/>
    <m/>
    <m/>
    <m/>
    <m/>
    <m/>
    <m/>
    <n v="0"/>
    <n v="0"/>
    <n v="0"/>
    <n v="0"/>
    <s v=""/>
    <s v=""/>
    <s v=""/>
  </r>
  <r>
    <x v="16"/>
    <s v="F02"/>
    <m/>
    <x v="2"/>
    <x v="0"/>
    <s v=""/>
    <s v=""/>
    <x v="2"/>
    <m/>
    <m/>
    <m/>
    <m/>
    <m/>
    <m/>
    <m/>
    <m/>
    <m/>
    <m/>
    <n v="0"/>
    <n v="0"/>
    <n v="0"/>
    <n v="0"/>
    <s v=""/>
    <s v=""/>
    <s v=""/>
  </r>
  <r>
    <x v="16"/>
    <s v="F02"/>
    <m/>
    <x v="2"/>
    <x v="0"/>
    <s v=""/>
    <s v=""/>
    <x v="2"/>
    <m/>
    <m/>
    <m/>
    <m/>
    <m/>
    <m/>
    <m/>
    <m/>
    <m/>
    <m/>
    <n v="0"/>
    <n v="0"/>
    <n v="0"/>
    <n v="0"/>
    <s v=""/>
    <s v=""/>
    <s v=""/>
  </r>
  <r>
    <x v="16"/>
    <s v="F02"/>
    <m/>
    <x v="2"/>
    <x v="0"/>
    <s v=""/>
    <s v=""/>
    <x v="2"/>
    <m/>
    <m/>
    <m/>
    <m/>
    <m/>
    <m/>
    <m/>
    <m/>
    <m/>
    <m/>
    <n v="0"/>
    <n v="0"/>
    <n v="0"/>
    <n v="0"/>
    <s v=""/>
    <s v=""/>
    <s v=""/>
  </r>
  <r>
    <x v="16"/>
    <s v="F02"/>
    <m/>
    <x v="2"/>
    <x v="0"/>
    <s v=""/>
    <s v=""/>
    <x v="2"/>
    <m/>
    <m/>
    <m/>
    <m/>
    <m/>
    <m/>
    <m/>
    <m/>
    <m/>
    <m/>
    <n v="0"/>
    <n v="0"/>
    <n v="0"/>
    <n v="0"/>
    <s v=""/>
    <s v=""/>
    <s v=""/>
  </r>
  <r>
    <x v="16"/>
    <s v="F02"/>
    <m/>
    <x v="2"/>
    <x v="0"/>
    <s v=""/>
    <s v=""/>
    <x v="2"/>
    <m/>
    <m/>
    <m/>
    <m/>
    <m/>
    <m/>
    <m/>
    <m/>
    <m/>
    <m/>
    <n v="0"/>
    <n v="0"/>
    <n v="0"/>
    <n v="0"/>
    <s v=""/>
    <s v=""/>
    <s v=""/>
  </r>
  <r>
    <x v="16"/>
    <s v="F02"/>
    <m/>
    <x v="2"/>
    <x v="0"/>
    <s v=""/>
    <s v=""/>
    <x v="2"/>
    <m/>
    <m/>
    <m/>
    <m/>
    <m/>
    <m/>
    <m/>
    <m/>
    <m/>
    <m/>
    <n v="0"/>
    <n v="0"/>
    <n v="0"/>
    <n v="0"/>
    <s v=""/>
    <s v=""/>
    <s v=""/>
  </r>
  <r>
    <x v="16"/>
    <s v="F02小計"/>
    <m/>
    <x v="2"/>
    <x v="0"/>
    <n v="0"/>
    <m/>
    <x v="2"/>
    <n v="0"/>
    <m/>
    <m/>
    <m/>
    <m/>
    <n v="0"/>
    <m/>
    <n v="0"/>
    <m/>
    <m/>
    <m/>
    <m/>
    <n v="0"/>
    <n v="0"/>
    <n v="0"/>
    <n v="0"/>
    <n v="0"/>
  </r>
  <r>
    <x v="16"/>
    <s v="合計"/>
    <m/>
    <x v="2"/>
    <x v="0"/>
    <m/>
    <m/>
    <x v="2"/>
    <n v="0"/>
    <m/>
    <m/>
    <m/>
    <m/>
    <n v="0"/>
    <m/>
    <n v="0"/>
    <m/>
    <m/>
    <m/>
    <m/>
    <n v="0"/>
    <n v="0"/>
    <n v="0"/>
    <n v="0"/>
    <n v="0"/>
  </r>
  <r>
    <x v="17"/>
    <s v="F01"/>
    <m/>
    <x v="2"/>
    <x v="0"/>
    <s v=""/>
    <s v=""/>
    <x v="2"/>
    <m/>
    <m/>
    <m/>
    <m/>
    <m/>
    <m/>
    <m/>
    <m/>
    <m/>
    <m/>
    <n v="0"/>
    <n v="0"/>
    <n v="0"/>
    <n v="0"/>
    <s v=""/>
    <s v=""/>
    <s v=""/>
  </r>
  <r>
    <x v="17"/>
    <s v="F01"/>
    <m/>
    <x v="2"/>
    <x v="0"/>
    <s v=""/>
    <s v=""/>
    <x v="2"/>
    <m/>
    <m/>
    <m/>
    <m/>
    <m/>
    <m/>
    <m/>
    <m/>
    <m/>
    <m/>
    <n v="0"/>
    <n v="0"/>
    <n v="0"/>
    <n v="0"/>
    <s v=""/>
    <s v=""/>
    <s v=""/>
  </r>
  <r>
    <x v="17"/>
    <s v="F01"/>
    <m/>
    <x v="2"/>
    <x v="0"/>
    <s v=""/>
    <s v=""/>
    <x v="2"/>
    <m/>
    <m/>
    <m/>
    <m/>
    <m/>
    <m/>
    <m/>
    <m/>
    <m/>
    <m/>
    <n v="0"/>
    <n v="0"/>
    <n v="0"/>
    <n v="0"/>
    <s v=""/>
    <s v=""/>
    <s v=""/>
  </r>
  <r>
    <x v="17"/>
    <s v="F01"/>
    <m/>
    <x v="2"/>
    <x v="0"/>
    <s v=""/>
    <s v=""/>
    <x v="2"/>
    <m/>
    <m/>
    <m/>
    <m/>
    <m/>
    <m/>
    <m/>
    <m/>
    <m/>
    <m/>
    <n v="0"/>
    <n v="0"/>
    <n v="0"/>
    <n v="0"/>
    <s v=""/>
    <s v=""/>
    <s v=""/>
  </r>
  <r>
    <x v="17"/>
    <s v="F01"/>
    <m/>
    <x v="2"/>
    <x v="0"/>
    <s v=""/>
    <s v=""/>
    <x v="2"/>
    <m/>
    <m/>
    <m/>
    <m/>
    <m/>
    <m/>
    <m/>
    <m/>
    <m/>
    <m/>
    <n v="0"/>
    <n v="0"/>
    <n v="0"/>
    <n v="0"/>
    <s v=""/>
    <s v=""/>
    <s v=""/>
  </r>
  <r>
    <x v="17"/>
    <s v="F01"/>
    <m/>
    <x v="2"/>
    <x v="0"/>
    <s v=""/>
    <s v=""/>
    <x v="2"/>
    <m/>
    <m/>
    <m/>
    <m/>
    <m/>
    <m/>
    <m/>
    <m/>
    <m/>
    <m/>
    <n v="0"/>
    <n v="0"/>
    <n v="0"/>
    <n v="0"/>
    <s v=""/>
    <s v=""/>
    <s v=""/>
  </r>
  <r>
    <x v="17"/>
    <s v="F01"/>
    <m/>
    <x v="2"/>
    <x v="0"/>
    <s v=""/>
    <s v=""/>
    <x v="2"/>
    <m/>
    <m/>
    <m/>
    <m/>
    <m/>
    <m/>
    <m/>
    <m/>
    <m/>
    <m/>
    <n v="0"/>
    <n v="0"/>
    <n v="0"/>
    <n v="0"/>
    <s v=""/>
    <s v=""/>
    <s v=""/>
  </r>
  <r>
    <x v="17"/>
    <s v="F01"/>
    <m/>
    <x v="2"/>
    <x v="0"/>
    <s v=""/>
    <s v=""/>
    <x v="2"/>
    <m/>
    <m/>
    <m/>
    <m/>
    <m/>
    <m/>
    <m/>
    <m/>
    <m/>
    <m/>
    <n v="0"/>
    <n v="0"/>
    <n v="0"/>
    <n v="0"/>
    <s v=""/>
    <s v=""/>
    <s v=""/>
  </r>
  <r>
    <x v="17"/>
    <s v="F01"/>
    <m/>
    <x v="2"/>
    <x v="0"/>
    <s v=""/>
    <s v=""/>
    <x v="2"/>
    <m/>
    <m/>
    <m/>
    <m/>
    <m/>
    <m/>
    <m/>
    <m/>
    <m/>
    <m/>
    <n v="0"/>
    <n v="0"/>
    <n v="0"/>
    <n v="0"/>
    <s v=""/>
    <s v=""/>
    <s v=""/>
  </r>
  <r>
    <x v="17"/>
    <s v="F01"/>
    <m/>
    <x v="2"/>
    <x v="0"/>
    <s v=""/>
    <s v=""/>
    <x v="2"/>
    <m/>
    <m/>
    <m/>
    <m/>
    <m/>
    <m/>
    <m/>
    <m/>
    <m/>
    <m/>
    <n v="0"/>
    <n v="0"/>
    <n v="0"/>
    <n v="0"/>
    <s v=""/>
    <s v=""/>
    <s v=""/>
  </r>
  <r>
    <x v="17"/>
    <s v="F01"/>
    <m/>
    <x v="2"/>
    <x v="0"/>
    <s v=""/>
    <s v=""/>
    <x v="2"/>
    <m/>
    <m/>
    <m/>
    <m/>
    <m/>
    <m/>
    <m/>
    <m/>
    <m/>
    <m/>
    <n v="0"/>
    <n v="0"/>
    <n v="0"/>
    <n v="0"/>
    <s v=""/>
    <s v=""/>
    <s v=""/>
  </r>
  <r>
    <x v="17"/>
    <s v="F01"/>
    <m/>
    <x v="2"/>
    <x v="0"/>
    <s v=""/>
    <s v=""/>
    <x v="2"/>
    <m/>
    <m/>
    <m/>
    <m/>
    <m/>
    <m/>
    <m/>
    <m/>
    <m/>
    <m/>
    <n v="0"/>
    <n v="0"/>
    <n v="0"/>
    <n v="0"/>
    <s v=""/>
    <s v=""/>
    <s v=""/>
  </r>
  <r>
    <x v="17"/>
    <s v="F01"/>
    <m/>
    <x v="2"/>
    <x v="0"/>
    <s v=""/>
    <s v=""/>
    <x v="2"/>
    <m/>
    <m/>
    <m/>
    <m/>
    <m/>
    <m/>
    <m/>
    <m/>
    <m/>
    <m/>
    <n v="0"/>
    <n v="0"/>
    <n v="0"/>
    <n v="0"/>
    <s v=""/>
    <s v=""/>
    <s v=""/>
  </r>
  <r>
    <x v="17"/>
    <s v="F01"/>
    <m/>
    <x v="2"/>
    <x v="0"/>
    <s v=""/>
    <s v=""/>
    <x v="2"/>
    <m/>
    <m/>
    <m/>
    <m/>
    <m/>
    <m/>
    <m/>
    <m/>
    <m/>
    <m/>
    <n v="0"/>
    <n v="0"/>
    <n v="0"/>
    <n v="0"/>
    <s v=""/>
    <s v=""/>
    <s v=""/>
  </r>
  <r>
    <x v="17"/>
    <s v="F01"/>
    <m/>
    <x v="2"/>
    <x v="0"/>
    <s v=""/>
    <s v=""/>
    <x v="2"/>
    <m/>
    <m/>
    <m/>
    <m/>
    <m/>
    <m/>
    <m/>
    <m/>
    <m/>
    <m/>
    <n v="0"/>
    <n v="0"/>
    <n v="0"/>
    <n v="0"/>
    <s v=""/>
    <s v=""/>
    <s v=""/>
  </r>
  <r>
    <x v="17"/>
    <s v="F01"/>
    <m/>
    <x v="2"/>
    <x v="0"/>
    <s v=""/>
    <s v=""/>
    <x v="2"/>
    <m/>
    <m/>
    <m/>
    <m/>
    <m/>
    <m/>
    <m/>
    <m/>
    <m/>
    <m/>
    <n v="0"/>
    <n v="0"/>
    <n v="0"/>
    <n v="0"/>
    <s v=""/>
    <s v=""/>
    <s v=""/>
  </r>
  <r>
    <x v="17"/>
    <s v="F01"/>
    <m/>
    <x v="2"/>
    <x v="0"/>
    <s v=""/>
    <s v=""/>
    <x v="2"/>
    <m/>
    <m/>
    <m/>
    <m/>
    <m/>
    <m/>
    <m/>
    <m/>
    <m/>
    <m/>
    <n v="0"/>
    <n v="0"/>
    <n v="0"/>
    <n v="0"/>
    <s v=""/>
    <s v=""/>
    <s v=""/>
  </r>
  <r>
    <x v="17"/>
    <s v="F01"/>
    <m/>
    <x v="2"/>
    <x v="0"/>
    <s v=""/>
    <s v=""/>
    <x v="2"/>
    <m/>
    <m/>
    <m/>
    <m/>
    <m/>
    <m/>
    <m/>
    <m/>
    <m/>
    <m/>
    <n v="0"/>
    <n v="0"/>
    <n v="0"/>
    <n v="0"/>
    <s v=""/>
    <s v=""/>
    <s v=""/>
  </r>
  <r>
    <x v="17"/>
    <s v="F01"/>
    <m/>
    <x v="2"/>
    <x v="0"/>
    <s v=""/>
    <s v=""/>
    <x v="2"/>
    <m/>
    <m/>
    <m/>
    <m/>
    <m/>
    <m/>
    <m/>
    <m/>
    <m/>
    <m/>
    <n v="0"/>
    <n v="0"/>
    <n v="0"/>
    <n v="0"/>
    <s v=""/>
    <s v=""/>
    <s v=""/>
  </r>
  <r>
    <x v="17"/>
    <s v="F01"/>
    <m/>
    <x v="2"/>
    <x v="0"/>
    <s v=""/>
    <s v=""/>
    <x v="2"/>
    <m/>
    <m/>
    <m/>
    <m/>
    <m/>
    <m/>
    <m/>
    <m/>
    <m/>
    <m/>
    <n v="0"/>
    <n v="0"/>
    <n v="0"/>
    <n v="0"/>
    <s v=""/>
    <s v=""/>
    <s v=""/>
  </r>
  <r>
    <x v="17"/>
    <s v="F01小計"/>
    <m/>
    <x v="2"/>
    <x v="0"/>
    <m/>
    <m/>
    <x v="2"/>
    <n v="0"/>
    <m/>
    <m/>
    <m/>
    <m/>
    <n v="0"/>
    <m/>
    <n v="0"/>
    <m/>
    <m/>
    <m/>
    <m/>
    <n v="0"/>
    <n v="0"/>
    <n v="0"/>
    <n v="0"/>
    <n v="0"/>
  </r>
  <r>
    <x v="17"/>
    <s v="F02"/>
    <m/>
    <x v="2"/>
    <x v="0"/>
    <s v=""/>
    <s v=""/>
    <x v="2"/>
    <m/>
    <m/>
    <m/>
    <m/>
    <m/>
    <m/>
    <m/>
    <m/>
    <m/>
    <m/>
    <n v="0"/>
    <n v="0"/>
    <n v="0"/>
    <n v="0"/>
    <s v=""/>
    <s v=""/>
    <s v=""/>
  </r>
  <r>
    <x v="17"/>
    <s v="F02"/>
    <m/>
    <x v="2"/>
    <x v="0"/>
    <s v=""/>
    <s v=""/>
    <x v="2"/>
    <m/>
    <m/>
    <m/>
    <m/>
    <m/>
    <m/>
    <m/>
    <m/>
    <m/>
    <m/>
    <n v="0"/>
    <n v="0"/>
    <n v="0"/>
    <n v="0"/>
    <s v=""/>
    <s v=""/>
    <s v=""/>
  </r>
  <r>
    <x v="17"/>
    <s v="F02"/>
    <m/>
    <x v="2"/>
    <x v="0"/>
    <s v=""/>
    <s v=""/>
    <x v="2"/>
    <m/>
    <m/>
    <m/>
    <m/>
    <m/>
    <m/>
    <m/>
    <m/>
    <m/>
    <m/>
    <n v="0"/>
    <n v="0"/>
    <n v="0"/>
    <n v="0"/>
    <s v=""/>
    <s v=""/>
    <s v=""/>
  </r>
  <r>
    <x v="17"/>
    <s v="F02"/>
    <m/>
    <x v="2"/>
    <x v="0"/>
    <s v=""/>
    <s v=""/>
    <x v="2"/>
    <m/>
    <m/>
    <m/>
    <m/>
    <m/>
    <m/>
    <m/>
    <m/>
    <m/>
    <m/>
    <n v="0"/>
    <n v="0"/>
    <n v="0"/>
    <n v="0"/>
    <s v=""/>
    <s v=""/>
    <s v=""/>
  </r>
  <r>
    <x v="17"/>
    <s v="F02"/>
    <m/>
    <x v="2"/>
    <x v="0"/>
    <s v=""/>
    <s v=""/>
    <x v="2"/>
    <m/>
    <m/>
    <m/>
    <m/>
    <m/>
    <m/>
    <m/>
    <m/>
    <m/>
    <m/>
    <n v="0"/>
    <n v="0"/>
    <n v="0"/>
    <n v="0"/>
    <s v=""/>
    <s v=""/>
    <s v=""/>
  </r>
  <r>
    <x v="17"/>
    <s v="F02"/>
    <m/>
    <x v="2"/>
    <x v="0"/>
    <s v=""/>
    <s v=""/>
    <x v="2"/>
    <m/>
    <m/>
    <m/>
    <m/>
    <m/>
    <m/>
    <m/>
    <m/>
    <m/>
    <m/>
    <n v="0"/>
    <n v="0"/>
    <n v="0"/>
    <n v="0"/>
    <s v=""/>
    <s v=""/>
    <s v=""/>
  </r>
  <r>
    <x v="17"/>
    <s v="F02"/>
    <m/>
    <x v="2"/>
    <x v="0"/>
    <s v=""/>
    <s v=""/>
    <x v="2"/>
    <m/>
    <m/>
    <m/>
    <m/>
    <m/>
    <m/>
    <m/>
    <m/>
    <m/>
    <m/>
    <n v="0"/>
    <n v="0"/>
    <n v="0"/>
    <n v="0"/>
    <s v=""/>
    <s v=""/>
    <s v=""/>
  </r>
  <r>
    <x v="17"/>
    <s v="F02"/>
    <m/>
    <x v="2"/>
    <x v="0"/>
    <s v=""/>
    <s v=""/>
    <x v="2"/>
    <m/>
    <m/>
    <m/>
    <m/>
    <m/>
    <m/>
    <m/>
    <m/>
    <m/>
    <m/>
    <n v="0"/>
    <n v="0"/>
    <n v="0"/>
    <n v="0"/>
    <s v=""/>
    <s v=""/>
    <s v=""/>
  </r>
  <r>
    <x v="17"/>
    <s v="F02"/>
    <m/>
    <x v="2"/>
    <x v="0"/>
    <s v=""/>
    <s v=""/>
    <x v="2"/>
    <m/>
    <m/>
    <m/>
    <m/>
    <m/>
    <m/>
    <m/>
    <m/>
    <m/>
    <m/>
    <n v="0"/>
    <n v="0"/>
    <n v="0"/>
    <n v="0"/>
    <s v=""/>
    <s v=""/>
    <s v=""/>
  </r>
  <r>
    <x v="17"/>
    <s v="F02"/>
    <m/>
    <x v="2"/>
    <x v="0"/>
    <s v=""/>
    <s v=""/>
    <x v="2"/>
    <m/>
    <m/>
    <m/>
    <m/>
    <m/>
    <m/>
    <m/>
    <m/>
    <m/>
    <m/>
    <n v="0"/>
    <n v="0"/>
    <n v="0"/>
    <n v="0"/>
    <s v=""/>
    <s v=""/>
    <s v=""/>
  </r>
  <r>
    <x v="17"/>
    <s v="F02"/>
    <m/>
    <x v="2"/>
    <x v="0"/>
    <s v=""/>
    <s v=""/>
    <x v="2"/>
    <m/>
    <m/>
    <m/>
    <m/>
    <m/>
    <m/>
    <m/>
    <m/>
    <m/>
    <m/>
    <n v="0"/>
    <n v="0"/>
    <n v="0"/>
    <n v="0"/>
    <s v=""/>
    <s v=""/>
    <s v=""/>
  </r>
  <r>
    <x v="17"/>
    <s v="F02"/>
    <m/>
    <x v="2"/>
    <x v="0"/>
    <s v=""/>
    <s v=""/>
    <x v="2"/>
    <m/>
    <m/>
    <m/>
    <m/>
    <m/>
    <m/>
    <m/>
    <m/>
    <m/>
    <m/>
    <n v="0"/>
    <n v="0"/>
    <n v="0"/>
    <n v="0"/>
    <s v=""/>
    <s v=""/>
    <s v=""/>
  </r>
  <r>
    <x v="17"/>
    <s v="F02"/>
    <m/>
    <x v="2"/>
    <x v="0"/>
    <s v=""/>
    <s v=""/>
    <x v="2"/>
    <m/>
    <m/>
    <m/>
    <m/>
    <m/>
    <m/>
    <m/>
    <m/>
    <m/>
    <m/>
    <n v="0"/>
    <n v="0"/>
    <n v="0"/>
    <n v="0"/>
    <s v=""/>
    <s v=""/>
    <s v=""/>
  </r>
  <r>
    <x v="17"/>
    <s v="F02"/>
    <m/>
    <x v="2"/>
    <x v="0"/>
    <s v=""/>
    <s v=""/>
    <x v="2"/>
    <m/>
    <m/>
    <m/>
    <m/>
    <m/>
    <m/>
    <m/>
    <m/>
    <m/>
    <m/>
    <n v="0"/>
    <n v="0"/>
    <n v="0"/>
    <n v="0"/>
    <s v=""/>
    <s v=""/>
    <s v=""/>
  </r>
  <r>
    <x v="17"/>
    <s v="F02"/>
    <m/>
    <x v="2"/>
    <x v="0"/>
    <s v=""/>
    <s v=""/>
    <x v="2"/>
    <m/>
    <m/>
    <m/>
    <m/>
    <m/>
    <m/>
    <m/>
    <m/>
    <m/>
    <m/>
    <n v="0"/>
    <n v="0"/>
    <n v="0"/>
    <n v="0"/>
    <s v=""/>
    <s v=""/>
    <s v=""/>
  </r>
  <r>
    <x v="17"/>
    <s v="F02"/>
    <m/>
    <x v="2"/>
    <x v="0"/>
    <s v=""/>
    <s v=""/>
    <x v="2"/>
    <m/>
    <m/>
    <m/>
    <m/>
    <m/>
    <m/>
    <m/>
    <m/>
    <m/>
    <m/>
    <n v="0"/>
    <n v="0"/>
    <n v="0"/>
    <n v="0"/>
    <s v=""/>
    <s v=""/>
    <s v=""/>
  </r>
  <r>
    <x v="17"/>
    <s v="F02"/>
    <m/>
    <x v="2"/>
    <x v="0"/>
    <s v=""/>
    <s v=""/>
    <x v="2"/>
    <m/>
    <m/>
    <m/>
    <m/>
    <m/>
    <m/>
    <m/>
    <m/>
    <m/>
    <m/>
    <n v="0"/>
    <n v="0"/>
    <n v="0"/>
    <n v="0"/>
    <s v=""/>
    <s v=""/>
    <s v=""/>
  </r>
  <r>
    <x v="17"/>
    <s v="F02"/>
    <m/>
    <x v="2"/>
    <x v="0"/>
    <s v=""/>
    <s v=""/>
    <x v="2"/>
    <m/>
    <m/>
    <m/>
    <m/>
    <m/>
    <m/>
    <m/>
    <m/>
    <m/>
    <m/>
    <n v="0"/>
    <n v="0"/>
    <n v="0"/>
    <n v="0"/>
    <s v=""/>
    <s v=""/>
    <s v=""/>
  </r>
  <r>
    <x v="17"/>
    <s v="F02"/>
    <m/>
    <x v="2"/>
    <x v="0"/>
    <s v=""/>
    <s v=""/>
    <x v="2"/>
    <m/>
    <m/>
    <m/>
    <m/>
    <m/>
    <m/>
    <m/>
    <m/>
    <m/>
    <m/>
    <n v="0"/>
    <n v="0"/>
    <n v="0"/>
    <n v="0"/>
    <s v=""/>
    <s v=""/>
    <s v=""/>
  </r>
  <r>
    <x v="17"/>
    <s v="F02"/>
    <m/>
    <x v="2"/>
    <x v="0"/>
    <s v=""/>
    <s v=""/>
    <x v="2"/>
    <m/>
    <m/>
    <m/>
    <m/>
    <m/>
    <m/>
    <m/>
    <m/>
    <m/>
    <m/>
    <n v="0"/>
    <n v="0"/>
    <n v="0"/>
    <n v="0"/>
    <s v=""/>
    <s v=""/>
    <s v=""/>
  </r>
  <r>
    <x v="17"/>
    <s v="F02小計"/>
    <m/>
    <x v="2"/>
    <x v="0"/>
    <n v="0"/>
    <m/>
    <x v="2"/>
    <n v="0"/>
    <m/>
    <m/>
    <m/>
    <m/>
    <n v="0"/>
    <m/>
    <n v="0"/>
    <m/>
    <m/>
    <m/>
    <m/>
    <n v="0"/>
    <n v="0"/>
    <n v="0"/>
    <n v="0"/>
    <n v="0"/>
  </r>
  <r>
    <x v="17"/>
    <s v="合計"/>
    <m/>
    <x v="2"/>
    <x v="0"/>
    <m/>
    <m/>
    <x v="2"/>
    <n v="0"/>
    <m/>
    <m/>
    <m/>
    <m/>
    <n v="0"/>
    <m/>
    <n v="0"/>
    <m/>
    <m/>
    <m/>
    <m/>
    <n v="0"/>
    <n v="0"/>
    <n v="0"/>
    <n v="0"/>
    <n v="0"/>
  </r>
  <r>
    <x v="18"/>
    <s v="F01"/>
    <m/>
    <x v="2"/>
    <x v="0"/>
    <s v=""/>
    <s v=""/>
    <x v="2"/>
    <m/>
    <m/>
    <m/>
    <m/>
    <m/>
    <m/>
    <m/>
    <m/>
    <m/>
    <m/>
    <n v="0"/>
    <n v="0"/>
    <n v="0"/>
    <n v="0"/>
    <s v=""/>
    <s v=""/>
    <s v=""/>
  </r>
  <r>
    <x v="18"/>
    <s v="F01"/>
    <m/>
    <x v="2"/>
    <x v="0"/>
    <s v=""/>
    <s v=""/>
    <x v="2"/>
    <m/>
    <m/>
    <m/>
    <m/>
    <m/>
    <m/>
    <m/>
    <m/>
    <m/>
    <m/>
    <n v="0"/>
    <n v="0"/>
    <n v="0"/>
    <n v="0"/>
    <s v=""/>
    <s v=""/>
    <s v=""/>
  </r>
  <r>
    <x v="18"/>
    <s v="F01"/>
    <m/>
    <x v="2"/>
    <x v="0"/>
    <s v=""/>
    <s v=""/>
    <x v="2"/>
    <m/>
    <m/>
    <m/>
    <m/>
    <m/>
    <m/>
    <m/>
    <m/>
    <m/>
    <m/>
    <n v="0"/>
    <n v="0"/>
    <n v="0"/>
    <n v="0"/>
    <s v=""/>
    <s v=""/>
    <s v=""/>
  </r>
  <r>
    <x v="18"/>
    <s v="F01"/>
    <m/>
    <x v="2"/>
    <x v="0"/>
    <s v=""/>
    <s v=""/>
    <x v="2"/>
    <m/>
    <m/>
    <m/>
    <m/>
    <m/>
    <m/>
    <m/>
    <m/>
    <m/>
    <m/>
    <n v="0"/>
    <n v="0"/>
    <n v="0"/>
    <n v="0"/>
    <s v=""/>
    <s v=""/>
    <s v=""/>
  </r>
  <r>
    <x v="18"/>
    <s v="F01"/>
    <m/>
    <x v="2"/>
    <x v="0"/>
    <s v=""/>
    <s v=""/>
    <x v="2"/>
    <m/>
    <m/>
    <m/>
    <m/>
    <m/>
    <m/>
    <m/>
    <m/>
    <m/>
    <m/>
    <n v="0"/>
    <n v="0"/>
    <n v="0"/>
    <n v="0"/>
    <s v=""/>
    <s v=""/>
    <s v=""/>
  </r>
  <r>
    <x v="18"/>
    <s v="F01"/>
    <m/>
    <x v="2"/>
    <x v="0"/>
    <s v=""/>
    <s v=""/>
    <x v="2"/>
    <m/>
    <m/>
    <m/>
    <m/>
    <m/>
    <m/>
    <m/>
    <m/>
    <m/>
    <m/>
    <n v="0"/>
    <n v="0"/>
    <n v="0"/>
    <n v="0"/>
    <s v=""/>
    <s v=""/>
    <s v=""/>
  </r>
  <r>
    <x v="18"/>
    <s v="F01"/>
    <m/>
    <x v="2"/>
    <x v="0"/>
    <s v=""/>
    <s v=""/>
    <x v="2"/>
    <m/>
    <m/>
    <m/>
    <m/>
    <m/>
    <m/>
    <m/>
    <m/>
    <m/>
    <m/>
    <n v="0"/>
    <n v="0"/>
    <n v="0"/>
    <n v="0"/>
    <s v=""/>
    <s v=""/>
    <s v=""/>
  </r>
  <r>
    <x v="18"/>
    <s v="F01"/>
    <m/>
    <x v="2"/>
    <x v="0"/>
    <s v=""/>
    <s v=""/>
    <x v="2"/>
    <m/>
    <m/>
    <m/>
    <m/>
    <m/>
    <m/>
    <m/>
    <m/>
    <m/>
    <m/>
    <n v="0"/>
    <n v="0"/>
    <n v="0"/>
    <n v="0"/>
    <s v=""/>
    <s v=""/>
    <s v=""/>
  </r>
  <r>
    <x v="18"/>
    <s v="F01"/>
    <m/>
    <x v="2"/>
    <x v="0"/>
    <s v=""/>
    <s v=""/>
    <x v="2"/>
    <m/>
    <m/>
    <m/>
    <m/>
    <m/>
    <m/>
    <m/>
    <m/>
    <m/>
    <m/>
    <n v="0"/>
    <n v="0"/>
    <n v="0"/>
    <n v="0"/>
    <s v=""/>
    <s v=""/>
    <s v=""/>
  </r>
  <r>
    <x v="18"/>
    <s v="F01"/>
    <m/>
    <x v="2"/>
    <x v="0"/>
    <s v=""/>
    <s v=""/>
    <x v="2"/>
    <m/>
    <m/>
    <m/>
    <m/>
    <m/>
    <m/>
    <m/>
    <m/>
    <m/>
    <m/>
    <n v="0"/>
    <n v="0"/>
    <n v="0"/>
    <n v="0"/>
    <s v=""/>
    <s v=""/>
    <s v=""/>
  </r>
  <r>
    <x v="18"/>
    <s v="F01"/>
    <m/>
    <x v="2"/>
    <x v="0"/>
    <s v=""/>
    <s v=""/>
    <x v="2"/>
    <m/>
    <m/>
    <m/>
    <m/>
    <m/>
    <m/>
    <m/>
    <m/>
    <m/>
    <m/>
    <n v="0"/>
    <n v="0"/>
    <n v="0"/>
    <n v="0"/>
    <s v=""/>
    <s v=""/>
    <s v=""/>
  </r>
  <r>
    <x v="18"/>
    <s v="F01"/>
    <m/>
    <x v="2"/>
    <x v="0"/>
    <s v=""/>
    <s v=""/>
    <x v="2"/>
    <m/>
    <m/>
    <m/>
    <m/>
    <m/>
    <m/>
    <m/>
    <m/>
    <m/>
    <m/>
    <n v="0"/>
    <n v="0"/>
    <n v="0"/>
    <n v="0"/>
    <s v=""/>
    <s v=""/>
    <s v=""/>
  </r>
  <r>
    <x v="18"/>
    <s v="F01"/>
    <m/>
    <x v="2"/>
    <x v="0"/>
    <s v=""/>
    <s v=""/>
    <x v="2"/>
    <m/>
    <m/>
    <m/>
    <m/>
    <m/>
    <m/>
    <m/>
    <m/>
    <m/>
    <m/>
    <n v="0"/>
    <n v="0"/>
    <n v="0"/>
    <n v="0"/>
    <s v=""/>
    <s v=""/>
    <s v=""/>
  </r>
  <r>
    <x v="18"/>
    <s v="F01"/>
    <m/>
    <x v="2"/>
    <x v="0"/>
    <s v=""/>
    <s v=""/>
    <x v="2"/>
    <m/>
    <m/>
    <m/>
    <m/>
    <m/>
    <m/>
    <m/>
    <m/>
    <m/>
    <m/>
    <n v="0"/>
    <n v="0"/>
    <n v="0"/>
    <n v="0"/>
    <s v=""/>
    <s v=""/>
    <s v=""/>
  </r>
  <r>
    <x v="18"/>
    <s v="F01"/>
    <m/>
    <x v="2"/>
    <x v="0"/>
    <s v=""/>
    <s v=""/>
    <x v="2"/>
    <m/>
    <m/>
    <m/>
    <m/>
    <m/>
    <m/>
    <m/>
    <m/>
    <m/>
    <m/>
    <n v="0"/>
    <n v="0"/>
    <n v="0"/>
    <n v="0"/>
    <s v=""/>
    <s v=""/>
    <s v=""/>
  </r>
  <r>
    <x v="18"/>
    <s v="F01"/>
    <m/>
    <x v="2"/>
    <x v="0"/>
    <s v=""/>
    <s v=""/>
    <x v="2"/>
    <m/>
    <m/>
    <m/>
    <m/>
    <m/>
    <m/>
    <m/>
    <m/>
    <m/>
    <m/>
    <n v="0"/>
    <n v="0"/>
    <n v="0"/>
    <n v="0"/>
    <s v=""/>
    <s v=""/>
    <s v=""/>
  </r>
  <r>
    <x v="18"/>
    <s v="F01"/>
    <m/>
    <x v="2"/>
    <x v="0"/>
    <s v=""/>
    <s v=""/>
    <x v="2"/>
    <m/>
    <m/>
    <m/>
    <m/>
    <m/>
    <m/>
    <m/>
    <m/>
    <m/>
    <m/>
    <n v="0"/>
    <n v="0"/>
    <n v="0"/>
    <n v="0"/>
    <s v=""/>
    <s v=""/>
    <s v=""/>
  </r>
  <r>
    <x v="18"/>
    <s v="F01"/>
    <m/>
    <x v="2"/>
    <x v="0"/>
    <s v=""/>
    <s v=""/>
    <x v="2"/>
    <m/>
    <m/>
    <m/>
    <m/>
    <m/>
    <m/>
    <m/>
    <m/>
    <m/>
    <m/>
    <n v="0"/>
    <n v="0"/>
    <n v="0"/>
    <n v="0"/>
    <s v=""/>
    <s v=""/>
    <s v=""/>
  </r>
  <r>
    <x v="18"/>
    <s v="F01"/>
    <m/>
    <x v="2"/>
    <x v="0"/>
    <s v=""/>
    <s v=""/>
    <x v="2"/>
    <m/>
    <m/>
    <m/>
    <m/>
    <m/>
    <m/>
    <m/>
    <m/>
    <m/>
    <m/>
    <n v="0"/>
    <n v="0"/>
    <n v="0"/>
    <n v="0"/>
    <s v=""/>
    <s v=""/>
    <s v=""/>
  </r>
  <r>
    <x v="18"/>
    <s v="F01"/>
    <m/>
    <x v="2"/>
    <x v="0"/>
    <s v=""/>
    <s v=""/>
    <x v="2"/>
    <m/>
    <m/>
    <m/>
    <m/>
    <m/>
    <m/>
    <m/>
    <m/>
    <m/>
    <m/>
    <n v="0"/>
    <n v="0"/>
    <n v="0"/>
    <n v="0"/>
    <s v=""/>
    <s v=""/>
    <s v=""/>
  </r>
  <r>
    <x v="18"/>
    <s v="F01小計"/>
    <m/>
    <x v="2"/>
    <x v="0"/>
    <m/>
    <m/>
    <x v="2"/>
    <n v="0"/>
    <m/>
    <m/>
    <m/>
    <m/>
    <n v="0"/>
    <m/>
    <n v="0"/>
    <m/>
    <m/>
    <m/>
    <m/>
    <n v="0"/>
    <n v="0"/>
    <n v="0"/>
    <n v="0"/>
    <n v="0"/>
  </r>
  <r>
    <x v="18"/>
    <s v="F02"/>
    <m/>
    <x v="2"/>
    <x v="0"/>
    <s v=""/>
    <s v=""/>
    <x v="2"/>
    <m/>
    <m/>
    <m/>
    <m/>
    <m/>
    <m/>
    <m/>
    <m/>
    <m/>
    <m/>
    <n v="0"/>
    <n v="0"/>
    <n v="0"/>
    <n v="0"/>
    <s v=""/>
    <s v=""/>
    <s v=""/>
  </r>
  <r>
    <x v="18"/>
    <s v="F02"/>
    <m/>
    <x v="2"/>
    <x v="0"/>
    <s v=""/>
    <s v=""/>
    <x v="2"/>
    <m/>
    <m/>
    <m/>
    <m/>
    <m/>
    <m/>
    <m/>
    <m/>
    <m/>
    <m/>
    <n v="0"/>
    <n v="0"/>
    <n v="0"/>
    <n v="0"/>
    <s v=""/>
    <s v=""/>
    <s v=""/>
  </r>
  <r>
    <x v="18"/>
    <s v="F02"/>
    <m/>
    <x v="2"/>
    <x v="0"/>
    <s v=""/>
    <s v=""/>
    <x v="2"/>
    <m/>
    <m/>
    <m/>
    <m/>
    <m/>
    <m/>
    <m/>
    <m/>
    <m/>
    <m/>
    <n v="0"/>
    <n v="0"/>
    <n v="0"/>
    <n v="0"/>
    <s v=""/>
    <s v=""/>
    <s v=""/>
  </r>
  <r>
    <x v="18"/>
    <s v="F02"/>
    <m/>
    <x v="2"/>
    <x v="0"/>
    <s v=""/>
    <s v=""/>
    <x v="2"/>
    <m/>
    <m/>
    <m/>
    <m/>
    <m/>
    <m/>
    <m/>
    <m/>
    <m/>
    <m/>
    <n v="0"/>
    <n v="0"/>
    <n v="0"/>
    <n v="0"/>
    <s v=""/>
    <s v=""/>
    <s v=""/>
  </r>
  <r>
    <x v="18"/>
    <s v="F02"/>
    <m/>
    <x v="2"/>
    <x v="0"/>
    <s v=""/>
    <s v=""/>
    <x v="2"/>
    <m/>
    <m/>
    <m/>
    <m/>
    <m/>
    <m/>
    <m/>
    <m/>
    <m/>
    <m/>
    <n v="0"/>
    <n v="0"/>
    <n v="0"/>
    <n v="0"/>
    <s v=""/>
    <s v=""/>
    <s v=""/>
  </r>
  <r>
    <x v="18"/>
    <s v="F02"/>
    <m/>
    <x v="2"/>
    <x v="0"/>
    <s v=""/>
    <s v=""/>
    <x v="2"/>
    <m/>
    <m/>
    <m/>
    <m/>
    <m/>
    <m/>
    <m/>
    <m/>
    <m/>
    <m/>
    <n v="0"/>
    <n v="0"/>
    <n v="0"/>
    <n v="0"/>
    <s v=""/>
    <s v=""/>
    <s v=""/>
  </r>
  <r>
    <x v="18"/>
    <s v="F02"/>
    <m/>
    <x v="2"/>
    <x v="0"/>
    <s v=""/>
    <s v=""/>
    <x v="2"/>
    <m/>
    <m/>
    <m/>
    <m/>
    <m/>
    <m/>
    <m/>
    <m/>
    <m/>
    <m/>
    <n v="0"/>
    <n v="0"/>
    <n v="0"/>
    <n v="0"/>
    <s v=""/>
    <s v=""/>
    <s v=""/>
  </r>
  <r>
    <x v="18"/>
    <s v="F02"/>
    <m/>
    <x v="2"/>
    <x v="0"/>
    <s v=""/>
    <s v=""/>
    <x v="2"/>
    <m/>
    <m/>
    <m/>
    <m/>
    <m/>
    <m/>
    <m/>
    <m/>
    <m/>
    <m/>
    <n v="0"/>
    <n v="0"/>
    <n v="0"/>
    <n v="0"/>
    <s v=""/>
    <s v=""/>
    <s v=""/>
  </r>
  <r>
    <x v="18"/>
    <s v="F02"/>
    <m/>
    <x v="2"/>
    <x v="0"/>
    <s v=""/>
    <s v=""/>
    <x v="2"/>
    <m/>
    <m/>
    <m/>
    <m/>
    <m/>
    <m/>
    <m/>
    <m/>
    <m/>
    <m/>
    <n v="0"/>
    <n v="0"/>
    <n v="0"/>
    <n v="0"/>
    <s v=""/>
    <s v=""/>
    <s v=""/>
  </r>
  <r>
    <x v="18"/>
    <s v="F02"/>
    <m/>
    <x v="2"/>
    <x v="0"/>
    <s v=""/>
    <s v=""/>
    <x v="2"/>
    <m/>
    <m/>
    <m/>
    <m/>
    <m/>
    <m/>
    <m/>
    <m/>
    <m/>
    <m/>
    <n v="0"/>
    <n v="0"/>
    <n v="0"/>
    <n v="0"/>
    <s v=""/>
    <s v=""/>
    <s v=""/>
  </r>
  <r>
    <x v="18"/>
    <s v="F02"/>
    <m/>
    <x v="2"/>
    <x v="0"/>
    <s v=""/>
    <s v=""/>
    <x v="2"/>
    <m/>
    <m/>
    <m/>
    <m/>
    <m/>
    <m/>
    <m/>
    <m/>
    <m/>
    <m/>
    <n v="0"/>
    <n v="0"/>
    <n v="0"/>
    <n v="0"/>
    <s v=""/>
    <s v=""/>
    <s v=""/>
  </r>
  <r>
    <x v="18"/>
    <s v="F02"/>
    <m/>
    <x v="2"/>
    <x v="0"/>
    <s v=""/>
    <s v=""/>
    <x v="2"/>
    <m/>
    <m/>
    <m/>
    <m/>
    <m/>
    <m/>
    <m/>
    <m/>
    <m/>
    <m/>
    <n v="0"/>
    <n v="0"/>
    <n v="0"/>
    <n v="0"/>
    <s v=""/>
    <s v=""/>
    <s v=""/>
  </r>
  <r>
    <x v="18"/>
    <s v="F02"/>
    <m/>
    <x v="2"/>
    <x v="0"/>
    <s v=""/>
    <s v=""/>
    <x v="2"/>
    <m/>
    <m/>
    <m/>
    <m/>
    <m/>
    <m/>
    <m/>
    <m/>
    <m/>
    <m/>
    <n v="0"/>
    <n v="0"/>
    <n v="0"/>
    <n v="0"/>
    <s v=""/>
    <s v=""/>
    <s v=""/>
  </r>
  <r>
    <x v="18"/>
    <s v="F02"/>
    <m/>
    <x v="2"/>
    <x v="0"/>
    <s v=""/>
    <s v=""/>
    <x v="2"/>
    <m/>
    <m/>
    <m/>
    <m/>
    <m/>
    <m/>
    <m/>
    <m/>
    <m/>
    <m/>
    <n v="0"/>
    <n v="0"/>
    <n v="0"/>
    <n v="0"/>
    <s v=""/>
    <s v=""/>
    <s v=""/>
  </r>
  <r>
    <x v="18"/>
    <s v="F02"/>
    <m/>
    <x v="2"/>
    <x v="0"/>
    <s v=""/>
    <s v=""/>
    <x v="2"/>
    <m/>
    <m/>
    <m/>
    <m/>
    <m/>
    <m/>
    <m/>
    <m/>
    <m/>
    <m/>
    <n v="0"/>
    <n v="0"/>
    <n v="0"/>
    <n v="0"/>
    <s v=""/>
    <s v=""/>
    <s v=""/>
  </r>
  <r>
    <x v="18"/>
    <s v="F02"/>
    <m/>
    <x v="2"/>
    <x v="0"/>
    <s v=""/>
    <s v=""/>
    <x v="2"/>
    <m/>
    <m/>
    <m/>
    <m/>
    <m/>
    <m/>
    <m/>
    <m/>
    <m/>
    <m/>
    <n v="0"/>
    <n v="0"/>
    <n v="0"/>
    <n v="0"/>
    <s v=""/>
    <s v=""/>
    <s v=""/>
  </r>
  <r>
    <x v="18"/>
    <s v="F02"/>
    <m/>
    <x v="2"/>
    <x v="0"/>
    <s v=""/>
    <s v=""/>
    <x v="2"/>
    <m/>
    <m/>
    <m/>
    <m/>
    <m/>
    <m/>
    <m/>
    <m/>
    <m/>
    <m/>
    <n v="0"/>
    <n v="0"/>
    <n v="0"/>
    <n v="0"/>
    <s v=""/>
    <s v=""/>
    <s v=""/>
  </r>
  <r>
    <x v="18"/>
    <s v="F02"/>
    <m/>
    <x v="2"/>
    <x v="0"/>
    <s v=""/>
    <s v=""/>
    <x v="2"/>
    <m/>
    <m/>
    <m/>
    <m/>
    <m/>
    <m/>
    <m/>
    <m/>
    <m/>
    <m/>
    <n v="0"/>
    <n v="0"/>
    <n v="0"/>
    <n v="0"/>
    <s v=""/>
    <s v=""/>
    <s v=""/>
  </r>
  <r>
    <x v="18"/>
    <s v="F02"/>
    <m/>
    <x v="2"/>
    <x v="0"/>
    <s v=""/>
    <s v=""/>
    <x v="2"/>
    <m/>
    <m/>
    <m/>
    <m/>
    <m/>
    <m/>
    <m/>
    <m/>
    <m/>
    <m/>
    <n v="0"/>
    <n v="0"/>
    <n v="0"/>
    <n v="0"/>
    <s v=""/>
    <s v=""/>
    <s v=""/>
  </r>
  <r>
    <x v="18"/>
    <s v="F02"/>
    <m/>
    <x v="2"/>
    <x v="0"/>
    <s v=""/>
    <s v=""/>
    <x v="2"/>
    <m/>
    <m/>
    <m/>
    <m/>
    <m/>
    <m/>
    <m/>
    <m/>
    <m/>
    <m/>
    <n v="0"/>
    <n v="0"/>
    <n v="0"/>
    <n v="0"/>
    <s v=""/>
    <s v=""/>
    <s v=""/>
  </r>
  <r>
    <x v="18"/>
    <s v="F02小計"/>
    <m/>
    <x v="2"/>
    <x v="0"/>
    <n v="0"/>
    <m/>
    <x v="2"/>
    <n v="0"/>
    <m/>
    <m/>
    <m/>
    <m/>
    <n v="0"/>
    <m/>
    <n v="0"/>
    <m/>
    <m/>
    <m/>
    <m/>
    <n v="0"/>
    <n v="0"/>
    <n v="0"/>
    <n v="0"/>
    <n v="0"/>
  </r>
  <r>
    <x v="18"/>
    <s v="合計"/>
    <m/>
    <x v="2"/>
    <x v="0"/>
    <m/>
    <m/>
    <x v="2"/>
    <n v="0"/>
    <m/>
    <m/>
    <m/>
    <m/>
    <n v="0"/>
    <m/>
    <n v="0"/>
    <m/>
    <m/>
    <m/>
    <m/>
    <n v="0"/>
    <n v="0"/>
    <n v="0"/>
    <n v="0"/>
    <n v="0"/>
  </r>
  <r>
    <x v="19"/>
    <s v="F01"/>
    <m/>
    <x v="2"/>
    <x v="0"/>
    <s v=""/>
    <s v=""/>
    <x v="2"/>
    <m/>
    <m/>
    <m/>
    <m/>
    <m/>
    <m/>
    <m/>
    <m/>
    <m/>
    <m/>
    <n v="0"/>
    <n v="0"/>
    <n v="0"/>
    <n v="0"/>
    <s v=""/>
    <s v=""/>
    <s v=""/>
  </r>
  <r>
    <x v="19"/>
    <s v="F01"/>
    <m/>
    <x v="2"/>
    <x v="0"/>
    <s v=""/>
    <s v=""/>
    <x v="2"/>
    <m/>
    <m/>
    <m/>
    <m/>
    <m/>
    <m/>
    <m/>
    <m/>
    <m/>
    <m/>
    <n v="0"/>
    <n v="0"/>
    <n v="0"/>
    <n v="0"/>
    <s v=""/>
    <s v=""/>
    <s v=""/>
  </r>
  <r>
    <x v="19"/>
    <s v="F01"/>
    <m/>
    <x v="2"/>
    <x v="0"/>
    <s v=""/>
    <s v=""/>
    <x v="2"/>
    <m/>
    <m/>
    <m/>
    <m/>
    <m/>
    <m/>
    <m/>
    <m/>
    <m/>
    <m/>
    <n v="0"/>
    <n v="0"/>
    <n v="0"/>
    <n v="0"/>
    <s v=""/>
    <s v=""/>
    <s v=""/>
  </r>
  <r>
    <x v="19"/>
    <s v="F01"/>
    <m/>
    <x v="2"/>
    <x v="0"/>
    <s v=""/>
    <s v=""/>
    <x v="2"/>
    <m/>
    <m/>
    <m/>
    <m/>
    <m/>
    <m/>
    <m/>
    <m/>
    <m/>
    <m/>
    <n v="0"/>
    <n v="0"/>
    <n v="0"/>
    <n v="0"/>
    <s v=""/>
    <s v=""/>
    <s v=""/>
  </r>
  <r>
    <x v="19"/>
    <s v="F01"/>
    <m/>
    <x v="2"/>
    <x v="0"/>
    <s v=""/>
    <s v=""/>
    <x v="2"/>
    <m/>
    <m/>
    <m/>
    <m/>
    <m/>
    <m/>
    <m/>
    <m/>
    <m/>
    <m/>
    <n v="0"/>
    <n v="0"/>
    <n v="0"/>
    <n v="0"/>
    <s v=""/>
    <s v=""/>
    <s v=""/>
  </r>
  <r>
    <x v="19"/>
    <s v="F01"/>
    <m/>
    <x v="2"/>
    <x v="0"/>
    <s v=""/>
    <s v=""/>
    <x v="2"/>
    <m/>
    <m/>
    <m/>
    <m/>
    <m/>
    <m/>
    <m/>
    <m/>
    <m/>
    <m/>
    <n v="0"/>
    <n v="0"/>
    <n v="0"/>
    <n v="0"/>
    <s v=""/>
    <s v=""/>
    <s v=""/>
  </r>
  <r>
    <x v="19"/>
    <s v="F01"/>
    <m/>
    <x v="2"/>
    <x v="0"/>
    <s v=""/>
    <s v=""/>
    <x v="2"/>
    <m/>
    <m/>
    <m/>
    <m/>
    <m/>
    <m/>
    <m/>
    <m/>
    <m/>
    <m/>
    <n v="0"/>
    <n v="0"/>
    <n v="0"/>
    <n v="0"/>
    <s v=""/>
    <s v=""/>
    <s v=""/>
  </r>
  <r>
    <x v="19"/>
    <s v="F01"/>
    <m/>
    <x v="2"/>
    <x v="0"/>
    <s v=""/>
    <s v=""/>
    <x v="2"/>
    <m/>
    <m/>
    <m/>
    <m/>
    <m/>
    <m/>
    <m/>
    <m/>
    <m/>
    <m/>
    <n v="0"/>
    <n v="0"/>
    <n v="0"/>
    <n v="0"/>
    <s v=""/>
    <s v=""/>
    <s v=""/>
  </r>
  <r>
    <x v="19"/>
    <s v="F01"/>
    <m/>
    <x v="2"/>
    <x v="0"/>
    <s v=""/>
    <s v=""/>
    <x v="2"/>
    <m/>
    <m/>
    <m/>
    <m/>
    <m/>
    <m/>
    <m/>
    <m/>
    <m/>
    <m/>
    <n v="0"/>
    <n v="0"/>
    <n v="0"/>
    <n v="0"/>
    <s v=""/>
    <s v=""/>
    <s v=""/>
  </r>
  <r>
    <x v="19"/>
    <s v="F01"/>
    <m/>
    <x v="2"/>
    <x v="0"/>
    <s v=""/>
    <s v=""/>
    <x v="2"/>
    <m/>
    <m/>
    <m/>
    <m/>
    <m/>
    <m/>
    <m/>
    <m/>
    <m/>
    <m/>
    <n v="0"/>
    <n v="0"/>
    <n v="0"/>
    <n v="0"/>
    <s v=""/>
    <s v=""/>
    <s v=""/>
  </r>
  <r>
    <x v="19"/>
    <s v="F01"/>
    <m/>
    <x v="2"/>
    <x v="0"/>
    <s v=""/>
    <s v=""/>
    <x v="2"/>
    <m/>
    <m/>
    <m/>
    <m/>
    <m/>
    <m/>
    <m/>
    <m/>
    <m/>
    <m/>
    <n v="0"/>
    <n v="0"/>
    <n v="0"/>
    <n v="0"/>
    <s v=""/>
    <s v=""/>
    <s v=""/>
  </r>
  <r>
    <x v="19"/>
    <s v="F01"/>
    <m/>
    <x v="2"/>
    <x v="0"/>
    <s v=""/>
    <s v=""/>
    <x v="2"/>
    <m/>
    <m/>
    <m/>
    <m/>
    <m/>
    <m/>
    <m/>
    <m/>
    <m/>
    <m/>
    <n v="0"/>
    <n v="0"/>
    <n v="0"/>
    <n v="0"/>
    <s v=""/>
    <s v=""/>
    <s v=""/>
  </r>
  <r>
    <x v="19"/>
    <s v="F01"/>
    <m/>
    <x v="2"/>
    <x v="0"/>
    <s v=""/>
    <s v=""/>
    <x v="2"/>
    <m/>
    <m/>
    <m/>
    <m/>
    <m/>
    <m/>
    <m/>
    <m/>
    <m/>
    <m/>
    <n v="0"/>
    <n v="0"/>
    <n v="0"/>
    <n v="0"/>
    <s v=""/>
    <s v=""/>
    <s v=""/>
  </r>
  <r>
    <x v="19"/>
    <s v="F01"/>
    <m/>
    <x v="2"/>
    <x v="0"/>
    <s v=""/>
    <s v=""/>
    <x v="2"/>
    <m/>
    <m/>
    <m/>
    <m/>
    <m/>
    <m/>
    <m/>
    <m/>
    <m/>
    <m/>
    <n v="0"/>
    <n v="0"/>
    <n v="0"/>
    <n v="0"/>
    <s v=""/>
    <s v=""/>
    <s v=""/>
  </r>
  <r>
    <x v="19"/>
    <s v="F01"/>
    <m/>
    <x v="2"/>
    <x v="0"/>
    <s v=""/>
    <s v=""/>
    <x v="2"/>
    <m/>
    <m/>
    <m/>
    <m/>
    <m/>
    <m/>
    <m/>
    <m/>
    <m/>
    <m/>
    <n v="0"/>
    <n v="0"/>
    <n v="0"/>
    <n v="0"/>
    <s v=""/>
    <s v=""/>
    <s v=""/>
  </r>
  <r>
    <x v="19"/>
    <s v="F01"/>
    <m/>
    <x v="2"/>
    <x v="0"/>
    <s v=""/>
    <s v=""/>
    <x v="2"/>
    <m/>
    <m/>
    <m/>
    <m/>
    <m/>
    <m/>
    <m/>
    <m/>
    <m/>
    <m/>
    <n v="0"/>
    <n v="0"/>
    <n v="0"/>
    <n v="0"/>
    <s v=""/>
    <s v=""/>
    <s v=""/>
  </r>
  <r>
    <x v="19"/>
    <s v="F01"/>
    <m/>
    <x v="2"/>
    <x v="0"/>
    <s v=""/>
    <s v=""/>
    <x v="2"/>
    <m/>
    <m/>
    <m/>
    <m/>
    <m/>
    <m/>
    <m/>
    <m/>
    <m/>
    <m/>
    <n v="0"/>
    <n v="0"/>
    <n v="0"/>
    <n v="0"/>
    <s v=""/>
    <s v=""/>
    <s v=""/>
  </r>
  <r>
    <x v="19"/>
    <s v="F01"/>
    <m/>
    <x v="2"/>
    <x v="0"/>
    <s v=""/>
    <s v=""/>
    <x v="2"/>
    <m/>
    <m/>
    <m/>
    <m/>
    <m/>
    <m/>
    <m/>
    <m/>
    <m/>
    <m/>
    <n v="0"/>
    <n v="0"/>
    <n v="0"/>
    <n v="0"/>
    <s v=""/>
    <s v=""/>
    <s v=""/>
  </r>
  <r>
    <x v="19"/>
    <s v="F01"/>
    <m/>
    <x v="2"/>
    <x v="0"/>
    <s v=""/>
    <s v=""/>
    <x v="2"/>
    <m/>
    <m/>
    <m/>
    <m/>
    <m/>
    <m/>
    <m/>
    <m/>
    <m/>
    <m/>
    <n v="0"/>
    <n v="0"/>
    <n v="0"/>
    <n v="0"/>
    <s v=""/>
    <s v=""/>
    <s v=""/>
  </r>
  <r>
    <x v="19"/>
    <s v="F01"/>
    <m/>
    <x v="2"/>
    <x v="0"/>
    <s v=""/>
    <s v=""/>
    <x v="2"/>
    <m/>
    <m/>
    <m/>
    <m/>
    <m/>
    <m/>
    <m/>
    <m/>
    <m/>
    <m/>
    <n v="0"/>
    <n v="0"/>
    <n v="0"/>
    <n v="0"/>
    <s v=""/>
    <s v=""/>
    <s v=""/>
  </r>
  <r>
    <x v="19"/>
    <s v="F01小計"/>
    <m/>
    <x v="2"/>
    <x v="0"/>
    <m/>
    <m/>
    <x v="2"/>
    <n v="0"/>
    <m/>
    <m/>
    <m/>
    <m/>
    <n v="0"/>
    <m/>
    <n v="0"/>
    <m/>
    <m/>
    <m/>
    <m/>
    <n v="0"/>
    <n v="0"/>
    <n v="0"/>
    <n v="0"/>
    <n v="0"/>
  </r>
  <r>
    <x v="19"/>
    <s v="F02"/>
    <m/>
    <x v="2"/>
    <x v="0"/>
    <s v=""/>
    <s v=""/>
    <x v="2"/>
    <m/>
    <m/>
    <m/>
    <m/>
    <m/>
    <m/>
    <m/>
    <m/>
    <m/>
    <m/>
    <n v="0"/>
    <n v="0"/>
    <n v="0"/>
    <n v="0"/>
    <s v=""/>
    <s v=""/>
    <s v=""/>
  </r>
  <r>
    <x v="19"/>
    <s v="F02"/>
    <m/>
    <x v="2"/>
    <x v="0"/>
    <s v=""/>
    <s v=""/>
    <x v="2"/>
    <m/>
    <m/>
    <m/>
    <m/>
    <m/>
    <m/>
    <m/>
    <m/>
    <m/>
    <m/>
    <n v="0"/>
    <n v="0"/>
    <n v="0"/>
    <n v="0"/>
    <s v=""/>
    <s v=""/>
    <s v=""/>
  </r>
  <r>
    <x v="19"/>
    <s v="F02"/>
    <m/>
    <x v="2"/>
    <x v="0"/>
    <s v=""/>
    <s v=""/>
    <x v="2"/>
    <m/>
    <m/>
    <m/>
    <m/>
    <m/>
    <m/>
    <m/>
    <m/>
    <m/>
    <m/>
    <n v="0"/>
    <n v="0"/>
    <n v="0"/>
    <n v="0"/>
    <s v=""/>
    <s v=""/>
    <s v=""/>
  </r>
  <r>
    <x v="19"/>
    <s v="F02"/>
    <m/>
    <x v="2"/>
    <x v="0"/>
    <s v=""/>
    <s v=""/>
    <x v="2"/>
    <m/>
    <m/>
    <m/>
    <m/>
    <m/>
    <m/>
    <m/>
    <m/>
    <m/>
    <m/>
    <n v="0"/>
    <n v="0"/>
    <n v="0"/>
    <n v="0"/>
    <s v=""/>
    <s v=""/>
    <s v=""/>
  </r>
  <r>
    <x v="19"/>
    <s v="F02"/>
    <m/>
    <x v="2"/>
    <x v="0"/>
    <s v=""/>
    <s v=""/>
    <x v="2"/>
    <m/>
    <m/>
    <m/>
    <m/>
    <m/>
    <m/>
    <m/>
    <m/>
    <m/>
    <m/>
    <n v="0"/>
    <n v="0"/>
    <n v="0"/>
    <n v="0"/>
    <s v=""/>
    <s v=""/>
    <s v=""/>
  </r>
  <r>
    <x v="19"/>
    <s v="F02"/>
    <m/>
    <x v="2"/>
    <x v="0"/>
    <s v=""/>
    <s v=""/>
    <x v="2"/>
    <m/>
    <m/>
    <m/>
    <m/>
    <m/>
    <m/>
    <m/>
    <m/>
    <m/>
    <m/>
    <n v="0"/>
    <n v="0"/>
    <n v="0"/>
    <n v="0"/>
    <s v=""/>
    <s v=""/>
    <s v=""/>
  </r>
  <r>
    <x v="19"/>
    <s v="F02"/>
    <m/>
    <x v="2"/>
    <x v="0"/>
    <s v=""/>
    <s v=""/>
    <x v="2"/>
    <m/>
    <m/>
    <m/>
    <m/>
    <m/>
    <m/>
    <m/>
    <m/>
    <m/>
    <m/>
    <n v="0"/>
    <n v="0"/>
    <n v="0"/>
    <n v="0"/>
    <s v=""/>
    <s v=""/>
    <s v=""/>
  </r>
  <r>
    <x v="19"/>
    <s v="F02"/>
    <m/>
    <x v="2"/>
    <x v="0"/>
    <s v=""/>
    <s v=""/>
    <x v="2"/>
    <m/>
    <m/>
    <m/>
    <m/>
    <m/>
    <m/>
    <m/>
    <m/>
    <m/>
    <m/>
    <n v="0"/>
    <n v="0"/>
    <n v="0"/>
    <n v="0"/>
    <s v=""/>
    <s v=""/>
    <s v=""/>
  </r>
  <r>
    <x v="19"/>
    <s v="F02"/>
    <m/>
    <x v="2"/>
    <x v="0"/>
    <s v=""/>
    <s v=""/>
    <x v="2"/>
    <m/>
    <m/>
    <m/>
    <m/>
    <m/>
    <m/>
    <m/>
    <m/>
    <m/>
    <m/>
    <n v="0"/>
    <n v="0"/>
    <n v="0"/>
    <n v="0"/>
    <s v=""/>
    <s v=""/>
    <s v=""/>
  </r>
  <r>
    <x v="19"/>
    <s v="F02"/>
    <m/>
    <x v="2"/>
    <x v="0"/>
    <s v=""/>
    <s v=""/>
    <x v="2"/>
    <m/>
    <m/>
    <m/>
    <m/>
    <m/>
    <m/>
    <m/>
    <m/>
    <m/>
    <m/>
    <n v="0"/>
    <n v="0"/>
    <n v="0"/>
    <n v="0"/>
    <s v=""/>
    <s v=""/>
    <s v=""/>
  </r>
  <r>
    <x v="19"/>
    <s v="F02"/>
    <m/>
    <x v="2"/>
    <x v="0"/>
    <s v=""/>
    <s v=""/>
    <x v="2"/>
    <m/>
    <m/>
    <m/>
    <m/>
    <m/>
    <m/>
    <m/>
    <m/>
    <m/>
    <m/>
    <n v="0"/>
    <n v="0"/>
    <n v="0"/>
    <n v="0"/>
    <s v=""/>
    <s v=""/>
    <s v=""/>
  </r>
  <r>
    <x v="19"/>
    <s v="F02"/>
    <m/>
    <x v="2"/>
    <x v="0"/>
    <s v=""/>
    <s v=""/>
    <x v="2"/>
    <m/>
    <m/>
    <m/>
    <m/>
    <m/>
    <m/>
    <m/>
    <m/>
    <m/>
    <m/>
    <n v="0"/>
    <n v="0"/>
    <n v="0"/>
    <n v="0"/>
    <s v=""/>
    <s v=""/>
    <s v=""/>
  </r>
  <r>
    <x v="19"/>
    <s v="F02"/>
    <m/>
    <x v="2"/>
    <x v="0"/>
    <s v=""/>
    <s v=""/>
    <x v="2"/>
    <m/>
    <m/>
    <m/>
    <m/>
    <m/>
    <m/>
    <m/>
    <m/>
    <m/>
    <m/>
    <n v="0"/>
    <n v="0"/>
    <n v="0"/>
    <n v="0"/>
    <s v=""/>
    <s v=""/>
    <s v=""/>
  </r>
  <r>
    <x v="19"/>
    <s v="F02"/>
    <m/>
    <x v="2"/>
    <x v="0"/>
    <s v=""/>
    <s v=""/>
    <x v="2"/>
    <m/>
    <m/>
    <m/>
    <m/>
    <m/>
    <m/>
    <m/>
    <m/>
    <m/>
    <m/>
    <n v="0"/>
    <n v="0"/>
    <n v="0"/>
    <n v="0"/>
    <s v=""/>
    <s v=""/>
    <s v=""/>
  </r>
  <r>
    <x v="19"/>
    <s v="F02"/>
    <m/>
    <x v="2"/>
    <x v="0"/>
    <s v=""/>
    <s v=""/>
    <x v="2"/>
    <m/>
    <m/>
    <m/>
    <m/>
    <m/>
    <m/>
    <m/>
    <m/>
    <m/>
    <m/>
    <n v="0"/>
    <n v="0"/>
    <n v="0"/>
    <n v="0"/>
    <s v=""/>
    <s v=""/>
    <s v=""/>
  </r>
  <r>
    <x v="19"/>
    <s v="F02"/>
    <m/>
    <x v="2"/>
    <x v="0"/>
    <s v=""/>
    <s v=""/>
    <x v="2"/>
    <m/>
    <m/>
    <m/>
    <m/>
    <m/>
    <m/>
    <m/>
    <m/>
    <m/>
    <m/>
    <n v="0"/>
    <n v="0"/>
    <n v="0"/>
    <n v="0"/>
    <s v=""/>
    <s v=""/>
    <s v=""/>
  </r>
  <r>
    <x v="19"/>
    <s v="F02"/>
    <m/>
    <x v="2"/>
    <x v="0"/>
    <s v=""/>
    <s v=""/>
    <x v="2"/>
    <m/>
    <m/>
    <m/>
    <m/>
    <m/>
    <m/>
    <m/>
    <m/>
    <m/>
    <m/>
    <n v="0"/>
    <n v="0"/>
    <n v="0"/>
    <n v="0"/>
    <s v=""/>
    <s v=""/>
    <s v=""/>
  </r>
  <r>
    <x v="19"/>
    <s v="F02"/>
    <m/>
    <x v="2"/>
    <x v="0"/>
    <s v=""/>
    <s v=""/>
    <x v="2"/>
    <m/>
    <m/>
    <m/>
    <m/>
    <m/>
    <m/>
    <m/>
    <m/>
    <m/>
    <m/>
    <n v="0"/>
    <n v="0"/>
    <n v="0"/>
    <n v="0"/>
    <s v=""/>
    <s v=""/>
    <s v=""/>
  </r>
  <r>
    <x v="19"/>
    <s v="F02"/>
    <m/>
    <x v="2"/>
    <x v="0"/>
    <s v=""/>
    <s v=""/>
    <x v="2"/>
    <m/>
    <m/>
    <m/>
    <m/>
    <m/>
    <m/>
    <m/>
    <m/>
    <m/>
    <m/>
    <n v="0"/>
    <n v="0"/>
    <n v="0"/>
    <n v="0"/>
    <s v=""/>
    <s v=""/>
    <s v=""/>
  </r>
  <r>
    <x v="19"/>
    <s v="F02"/>
    <m/>
    <x v="2"/>
    <x v="0"/>
    <s v=""/>
    <s v=""/>
    <x v="2"/>
    <m/>
    <m/>
    <m/>
    <m/>
    <m/>
    <m/>
    <m/>
    <m/>
    <m/>
    <m/>
    <n v="0"/>
    <n v="0"/>
    <n v="0"/>
    <n v="0"/>
    <s v=""/>
    <s v=""/>
    <s v=""/>
  </r>
  <r>
    <x v="19"/>
    <s v="F02小計"/>
    <m/>
    <x v="2"/>
    <x v="0"/>
    <n v="0"/>
    <m/>
    <x v="2"/>
    <n v="0"/>
    <m/>
    <m/>
    <m/>
    <m/>
    <n v="0"/>
    <m/>
    <n v="0"/>
    <m/>
    <m/>
    <m/>
    <m/>
    <n v="0"/>
    <n v="0"/>
    <n v="0"/>
    <n v="0"/>
    <n v="0"/>
  </r>
  <r>
    <x v="19"/>
    <s v="合計"/>
    <m/>
    <x v="2"/>
    <x v="0"/>
    <m/>
    <m/>
    <x v="2"/>
    <n v="0"/>
    <m/>
    <m/>
    <m/>
    <m/>
    <n v="0"/>
    <m/>
    <n v="0"/>
    <m/>
    <m/>
    <m/>
    <m/>
    <n v="0"/>
    <n v="0"/>
    <n v="0"/>
    <n v="0"/>
    <n v="0"/>
  </r>
  <r>
    <x v="20"/>
    <s v="F01"/>
    <m/>
    <x v="2"/>
    <x v="0"/>
    <s v=""/>
    <s v=""/>
    <x v="2"/>
    <m/>
    <m/>
    <m/>
    <m/>
    <m/>
    <m/>
    <m/>
    <m/>
    <m/>
    <m/>
    <n v="0"/>
    <n v="0"/>
    <n v="0"/>
    <n v="0"/>
    <s v=""/>
    <s v=""/>
    <s v=""/>
  </r>
  <r>
    <x v="20"/>
    <s v="F01"/>
    <m/>
    <x v="2"/>
    <x v="0"/>
    <s v=""/>
    <s v=""/>
    <x v="2"/>
    <m/>
    <m/>
    <m/>
    <m/>
    <m/>
    <m/>
    <m/>
    <m/>
    <m/>
    <m/>
    <n v="0"/>
    <n v="0"/>
    <n v="0"/>
    <n v="0"/>
    <s v=""/>
    <s v=""/>
    <s v=""/>
  </r>
  <r>
    <x v="20"/>
    <s v="F01"/>
    <m/>
    <x v="2"/>
    <x v="0"/>
    <s v=""/>
    <s v=""/>
    <x v="2"/>
    <m/>
    <m/>
    <m/>
    <m/>
    <m/>
    <m/>
    <m/>
    <m/>
    <m/>
    <m/>
    <n v="0"/>
    <n v="0"/>
    <n v="0"/>
    <n v="0"/>
    <s v=""/>
    <s v=""/>
    <s v=""/>
  </r>
  <r>
    <x v="20"/>
    <s v="F01"/>
    <m/>
    <x v="2"/>
    <x v="0"/>
    <s v=""/>
    <s v=""/>
    <x v="2"/>
    <m/>
    <m/>
    <m/>
    <m/>
    <m/>
    <m/>
    <m/>
    <m/>
    <m/>
    <m/>
    <n v="0"/>
    <n v="0"/>
    <n v="0"/>
    <n v="0"/>
    <s v=""/>
    <s v=""/>
    <s v=""/>
  </r>
  <r>
    <x v="20"/>
    <s v="F01"/>
    <m/>
    <x v="2"/>
    <x v="0"/>
    <s v=""/>
    <s v=""/>
    <x v="2"/>
    <m/>
    <m/>
    <m/>
    <m/>
    <m/>
    <m/>
    <m/>
    <m/>
    <m/>
    <m/>
    <n v="0"/>
    <n v="0"/>
    <n v="0"/>
    <n v="0"/>
    <s v=""/>
    <s v=""/>
    <s v=""/>
  </r>
  <r>
    <x v="20"/>
    <s v="F01"/>
    <m/>
    <x v="2"/>
    <x v="0"/>
    <s v=""/>
    <s v=""/>
    <x v="2"/>
    <m/>
    <m/>
    <m/>
    <m/>
    <m/>
    <m/>
    <m/>
    <m/>
    <m/>
    <m/>
    <n v="0"/>
    <n v="0"/>
    <n v="0"/>
    <n v="0"/>
    <s v=""/>
    <s v=""/>
    <s v=""/>
  </r>
  <r>
    <x v="20"/>
    <s v="F01"/>
    <m/>
    <x v="2"/>
    <x v="0"/>
    <s v=""/>
    <s v=""/>
    <x v="2"/>
    <m/>
    <m/>
    <m/>
    <m/>
    <m/>
    <m/>
    <m/>
    <m/>
    <m/>
    <m/>
    <n v="0"/>
    <n v="0"/>
    <n v="0"/>
    <n v="0"/>
    <s v=""/>
    <s v=""/>
    <s v=""/>
  </r>
  <r>
    <x v="20"/>
    <s v="F01"/>
    <m/>
    <x v="2"/>
    <x v="0"/>
    <s v=""/>
    <s v=""/>
    <x v="2"/>
    <m/>
    <m/>
    <m/>
    <m/>
    <m/>
    <m/>
    <m/>
    <m/>
    <m/>
    <m/>
    <n v="0"/>
    <n v="0"/>
    <n v="0"/>
    <n v="0"/>
    <s v=""/>
    <s v=""/>
    <s v=""/>
  </r>
  <r>
    <x v="20"/>
    <s v="F01"/>
    <m/>
    <x v="2"/>
    <x v="0"/>
    <s v=""/>
    <s v=""/>
    <x v="2"/>
    <m/>
    <m/>
    <m/>
    <m/>
    <m/>
    <m/>
    <m/>
    <m/>
    <m/>
    <m/>
    <n v="0"/>
    <n v="0"/>
    <n v="0"/>
    <n v="0"/>
    <s v=""/>
    <s v=""/>
    <s v=""/>
  </r>
  <r>
    <x v="20"/>
    <s v="F01"/>
    <m/>
    <x v="2"/>
    <x v="0"/>
    <s v=""/>
    <s v=""/>
    <x v="2"/>
    <m/>
    <m/>
    <m/>
    <m/>
    <m/>
    <m/>
    <m/>
    <m/>
    <m/>
    <m/>
    <n v="0"/>
    <n v="0"/>
    <n v="0"/>
    <n v="0"/>
    <s v=""/>
    <s v=""/>
    <s v=""/>
  </r>
  <r>
    <x v="20"/>
    <s v="F01"/>
    <m/>
    <x v="2"/>
    <x v="0"/>
    <s v=""/>
    <s v=""/>
    <x v="2"/>
    <m/>
    <m/>
    <m/>
    <m/>
    <m/>
    <m/>
    <m/>
    <m/>
    <m/>
    <m/>
    <n v="0"/>
    <n v="0"/>
    <n v="0"/>
    <n v="0"/>
    <s v=""/>
    <s v=""/>
    <s v=""/>
  </r>
  <r>
    <x v="20"/>
    <s v="F01"/>
    <m/>
    <x v="2"/>
    <x v="0"/>
    <s v=""/>
    <s v=""/>
    <x v="2"/>
    <m/>
    <m/>
    <m/>
    <m/>
    <m/>
    <m/>
    <m/>
    <m/>
    <m/>
    <m/>
    <n v="0"/>
    <n v="0"/>
    <n v="0"/>
    <n v="0"/>
    <s v=""/>
    <s v=""/>
    <s v=""/>
  </r>
  <r>
    <x v="20"/>
    <s v="F01"/>
    <m/>
    <x v="2"/>
    <x v="0"/>
    <s v=""/>
    <s v=""/>
    <x v="2"/>
    <m/>
    <m/>
    <m/>
    <m/>
    <m/>
    <m/>
    <m/>
    <m/>
    <m/>
    <m/>
    <n v="0"/>
    <n v="0"/>
    <n v="0"/>
    <n v="0"/>
    <s v=""/>
    <s v=""/>
    <s v=""/>
  </r>
  <r>
    <x v="20"/>
    <s v="F01"/>
    <m/>
    <x v="2"/>
    <x v="0"/>
    <s v=""/>
    <s v=""/>
    <x v="2"/>
    <m/>
    <m/>
    <m/>
    <m/>
    <m/>
    <m/>
    <m/>
    <m/>
    <m/>
    <m/>
    <n v="0"/>
    <n v="0"/>
    <n v="0"/>
    <n v="0"/>
    <s v=""/>
    <s v=""/>
    <s v=""/>
  </r>
  <r>
    <x v="20"/>
    <s v="F01"/>
    <m/>
    <x v="2"/>
    <x v="0"/>
    <s v=""/>
    <s v=""/>
    <x v="2"/>
    <m/>
    <m/>
    <m/>
    <m/>
    <m/>
    <m/>
    <m/>
    <m/>
    <m/>
    <m/>
    <n v="0"/>
    <n v="0"/>
    <n v="0"/>
    <n v="0"/>
    <s v=""/>
    <s v=""/>
    <s v=""/>
  </r>
  <r>
    <x v="20"/>
    <s v="F01"/>
    <m/>
    <x v="2"/>
    <x v="0"/>
    <s v=""/>
    <s v=""/>
    <x v="2"/>
    <m/>
    <m/>
    <m/>
    <m/>
    <m/>
    <m/>
    <m/>
    <m/>
    <m/>
    <m/>
    <n v="0"/>
    <n v="0"/>
    <n v="0"/>
    <n v="0"/>
    <s v=""/>
    <s v=""/>
    <s v=""/>
  </r>
  <r>
    <x v="20"/>
    <s v="F01"/>
    <m/>
    <x v="2"/>
    <x v="0"/>
    <s v=""/>
    <s v=""/>
    <x v="2"/>
    <m/>
    <m/>
    <m/>
    <m/>
    <m/>
    <m/>
    <m/>
    <m/>
    <m/>
    <m/>
    <n v="0"/>
    <n v="0"/>
    <n v="0"/>
    <n v="0"/>
    <s v=""/>
    <s v=""/>
    <s v=""/>
  </r>
  <r>
    <x v="20"/>
    <s v="F01"/>
    <m/>
    <x v="2"/>
    <x v="0"/>
    <s v=""/>
    <s v=""/>
    <x v="2"/>
    <m/>
    <m/>
    <m/>
    <m/>
    <m/>
    <m/>
    <m/>
    <m/>
    <m/>
    <m/>
    <n v="0"/>
    <n v="0"/>
    <n v="0"/>
    <n v="0"/>
    <s v=""/>
    <s v=""/>
    <s v=""/>
  </r>
  <r>
    <x v="20"/>
    <s v="F01"/>
    <m/>
    <x v="2"/>
    <x v="0"/>
    <s v=""/>
    <s v=""/>
    <x v="2"/>
    <m/>
    <m/>
    <m/>
    <m/>
    <m/>
    <m/>
    <m/>
    <m/>
    <m/>
    <m/>
    <n v="0"/>
    <n v="0"/>
    <n v="0"/>
    <n v="0"/>
    <s v=""/>
    <s v=""/>
    <s v=""/>
  </r>
  <r>
    <x v="20"/>
    <s v="F01"/>
    <m/>
    <x v="2"/>
    <x v="0"/>
    <s v=""/>
    <s v=""/>
    <x v="2"/>
    <m/>
    <m/>
    <m/>
    <m/>
    <m/>
    <m/>
    <m/>
    <m/>
    <m/>
    <m/>
    <n v="0"/>
    <n v="0"/>
    <n v="0"/>
    <n v="0"/>
    <s v=""/>
    <s v=""/>
    <s v=""/>
  </r>
  <r>
    <x v="20"/>
    <s v="F01小計"/>
    <m/>
    <x v="2"/>
    <x v="0"/>
    <m/>
    <m/>
    <x v="2"/>
    <n v="0"/>
    <m/>
    <m/>
    <m/>
    <m/>
    <n v="0"/>
    <m/>
    <n v="0"/>
    <m/>
    <m/>
    <m/>
    <m/>
    <n v="0"/>
    <n v="0"/>
    <n v="0"/>
    <n v="0"/>
    <n v="0"/>
  </r>
  <r>
    <x v="20"/>
    <s v="F02"/>
    <m/>
    <x v="2"/>
    <x v="0"/>
    <s v=""/>
    <s v=""/>
    <x v="2"/>
    <m/>
    <m/>
    <m/>
    <m/>
    <m/>
    <m/>
    <m/>
    <m/>
    <m/>
    <m/>
    <n v="0"/>
    <n v="0"/>
    <n v="0"/>
    <n v="0"/>
    <s v=""/>
    <s v=""/>
    <s v=""/>
  </r>
  <r>
    <x v="20"/>
    <s v="F02"/>
    <m/>
    <x v="2"/>
    <x v="0"/>
    <s v=""/>
    <s v=""/>
    <x v="2"/>
    <m/>
    <m/>
    <m/>
    <m/>
    <m/>
    <m/>
    <m/>
    <m/>
    <m/>
    <m/>
    <n v="0"/>
    <n v="0"/>
    <n v="0"/>
    <n v="0"/>
    <s v=""/>
    <s v=""/>
    <s v=""/>
  </r>
  <r>
    <x v="20"/>
    <s v="F02"/>
    <m/>
    <x v="2"/>
    <x v="0"/>
    <s v=""/>
    <s v=""/>
    <x v="2"/>
    <m/>
    <m/>
    <m/>
    <m/>
    <m/>
    <m/>
    <m/>
    <m/>
    <m/>
    <m/>
    <n v="0"/>
    <n v="0"/>
    <n v="0"/>
    <n v="0"/>
    <s v=""/>
    <s v=""/>
    <s v=""/>
  </r>
  <r>
    <x v="20"/>
    <s v="F02"/>
    <m/>
    <x v="2"/>
    <x v="0"/>
    <s v=""/>
    <s v=""/>
    <x v="2"/>
    <m/>
    <m/>
    <m/>
    <m/>
    <m/>
    <m/>
    <m/>
    <m/>
    <m/>
    <m/>
    <n v="0"/>
    <n v="0"/>
    <n v="0"/>
    <n v="0"/>
    <s v=""/>
    <s v=""/>
    <s v=""/>
  </r>
  <r>
    <x v="20"/>
    <s v="F02"/>
    <m/>
    <x v="2"/>
    <x v="0"/>
    <s v=""/>
    <s v=""/>
    <x v="2"/>
    <m/>
    <m/>
    <m/>
    <m/>
    <m/>
    <m/>
    <m/>
    <m/>
    <m/>
    <m/>
    <n v="0"/>
    <n v="0"/>
    <n v="0"/>
    <n v="0"/>
    <s v=""/>
    <s v=""/>
    <s v=""/>
  </r>
  <r>
    <x v="20"/>
    <s v="F02"/>
    <m/>
    <x v="2"/>
    <x v="0"/>
    <s v=""/>
    <s v=""/>
    <x v="2"/>
    <m/>
    <m/>
    <m/>
    <m/>
    <m/>
    <m/>
    <m/>
    <m/>
    <m/>
    <m/>
    <n v="0"/>
    <n v="0"/>
    <n v="0"/>
    <n v="0"/>
    <s v=""/>
    <s v=""/>
    <s v=""/>
  </r>
  <r>
    <x v="20"/>
    <s v="F02"/>
    <m/>
    <x v="2"/>
    <x v="0"/>
    <s v=""/>
    <s v=""/>
    <x v="2"/>
    <m/>
    <m/>
    <m/>
    <m/>
    <m/>
    <m/>
    <m/>
    <m/>
    <m/>
    <m/>
    <n v="0"/>
    <n v="0"/>
    <n v="0"/>
    <n v="0"/>
    <s v=""/>
    <s v=""/>
    <s v=""/>
  </r>
  <r>
    <x v="20"/>
    <s v="F02"/>
    <m/>
    <x v="2"/>
    <x v="0"/>
    <s v=""/>
    <s v=""/>
    <x v="2"/>
    <m/>
    <m/>
    <m/>
    <m/>
    <m/>
    <m/>
    <m/>
    <m/>
    <m/>
    <m/>
    <n v="0"/>
    <n v="0"/>
    <n v="0"/>
    <n v="0"/>
    <s v=""/>
    <s v=""/>
    <s v=""/>
  </r>
  <r>
    <x v="20"/>
    <s v="F02"/>
    <m/>
    <x v="2"/>
    <x v="0"/>
    <s v=""/>
    <s v=""/>
    <x v="2"/>
    <m/>
    <m/>
    <m/>
    <m/>
    <m/>
    <m/>
    <m/>
    <m/>
    <m/>
    <m/>
    <n v="0"/>
    <n v="0"/>
    <n v="0"/>
    <n v="0"/>
    <s v=""/>
    <s v=""/>
    <s v=""/>
  </r>
  <r>
    <x v="20"/>
    <s v="F02"/>
    <m/>
    <x v="2"/>
    <x v="0"/>
    <s v=""/>
    <s v=""/>
    <x v="2"/>
    <m/>
    <m/>
    <m/>
    <m/>
    <m/>
    <m/>
    <m/>
    <m/>
    <m/>
    <m/>
    <n v="0"/>
    <n v="0"/>
    <n v="0"/>
    <n v="0"/>
    <s v=""/>
    <s v=""/>
    <s v=""/>
  </r>
  <r>
    <x v="20"/>
    <s v="F02"/>
    <m/>
    <x v="2"/>
    <x v="0"/>
    <s v=""/>
    <s v=""/>
    <x v="2"/>
    <m/>
    <m/>
    <m/>
    <m/>
    <m/>
    <m/>
    <m/>
    <m/>
    <m/>
    <m/>
    <n v="0"/>
    <n v="0"/>
    <n v="0"/>
    <n v="0"/>
    <s v=""/>
    <s v=""/>
    <s v=""/>
  </r>
  <r>
    <x v="20"/>
    <s v="F02"/>
    <m/>
    <x v="2"/>
    <x v="0"/>
    <s v=""/>
    <s v=""/>
    <x v="2"/>
    <m/>
    <m/>
    <m/>
    <m/>
    <m/>
    <m/>
    <m/>
    <m/>
    <m/>
    <m/>
    <n v="0"/>
    <n v="0"/>
    <n v="0"/>
    <n v="0"/>
    <s v=""/>
    <s v=""/>
    <s v=""/>
  </r>
  <r>
    <x v="20"/>
    <s v="F02"/>
    <m/>
    <x v="2"/>
    <x v="0"/>
    <s v=""/>
    <s v=""/>
    <x v="2"/>
    <m/>
    <m/>
    <m/>
    <m/>
    <m/>
    <m/>
    <m/>
    <m/>
    <m/>
    <m/>
    <n v="0"/>
    <n v="0"/>
    <n v="0"/>
    <n v="0"/>
    <s v=""/>
    <s v=""/>
    <s v=""/>
  </r>
  <r>
    <x v="20"/>
    <s v="F02"/>
    <m/>
    <x v="2"/>
    <x v="0"/>
    <s v=""/>
    <s v=""/>
    <x v="2"/>
    <m/>
    <m/>
    <m/>
    <m/>
    <m/>
    <m/>
    <m/>
    <m/>
    <m/>
    <m/>
    <n v="0"/>
    <n v="0"/>
    <n v="0"/>
    <n v="0"/>
    <s v=""/>
    <s v=""/>
    <s v=""/>
  </r>
  <r>
    <x v="20"/>
    <s v="F02"/>
    <m/>
    <x v="2"/>
    <x v="0"/>
    <s v=""/>
    <s v=""/>
    <x v="2"/>
    <m/>
    <m/>
    <m/>
    <m/>
    <m/>
    <m/>
    <m/>
    <m/>
    <m/>
    <m/>
    <n v="0"/>
    <n v="0"/>
    <n v="0"/>
    <n v="0"/>
    <s v=""/>
    <s v=""/>
    <s v=""/>
  </r>
  <r>
    <x v="20"/>
    <s v="F02"/>
    <m/>
    <x v="2"/>
    <x v="0"/>
    <s v=""/>
    <s v=""/>
    <x v="2"/>
    <m/>
    <m/>
    <m/>
    <m/>
    <m/>
    <m/>
    <m/>
    <m/>
    <m/>
    <m/>
    <n v="0"/>
    <n v="0"/>
    <n v="0"/>
    <n v="0"/>
    <s v=""/>
    <s v=""/>
    <s v=""/>
  </r>
  <r>
    <x v="20"/>
    <s v="F02"/>
    <m/>
    <x v="2"/>
    <x v="0"/>
    <s v=""/>
    <s v=""/>
    <x v="2"/>
    <m/>
    <m/>
    <m/>
    <m/>
    <m/>
    <m/>
    <m/>
    <m/>
    <m/>
    <m/>
    <n v="0"/>
    <n v="0"/>
    <n v="0"/>
    <n v="0"/>
    <s v=""/>
    <s v=""/>
    <s v=""/>
  </r>
  <r>
    <x v="20"/>
    <s v="F02"/>
    <m/>
    <x v="2"/>
    <x v="0"/>
    <s v=""/>
    <s v=""/>
    <x v="2"/>
    <m/>
    <m/>
    <m/>
    <m/>
    <m/>
    <m/>
    <m/>
    <m/>
    <m/>
    <m/>
    <n v="0"/>
    <n v="0"/>
    <n v="0"/>
    <n v="0"/>
    <s v=""/>
    <s v=""/>
    <s v=""/>
  </r>
  <r>
    <x v="20"/>
    <s v="F02"/>
    <m/>
    <x v="2"/>
    <x v="0"/>
    <s v=""/>
    <s v=""/>
    <x v="2"/>
    <m/>
    <m/>
    <m/>
    <m/>
    <m/>
    <m/>
    <m/>
    <m/>
    <m/>
    <m/>
    <n v="0"/>
    <n v="0"/>
    <n v="0"/>
    <n v="0"/>
    <s v=""/>
    <s v=""/>
    <s v=""/>
  </r>
  <r>
    <x v="20"/>
    <s v="F02"/>
    <m/>
    <x v="2"/>
    <x v="0"/>
    <s v=""/>
    <s v=""/>
    <x v="2"/>
    <m/>
    <m/>
    <m/>
    <m/>
    <m/>
    <m/>
    <m/>
    <m/>
    <m/>
    <m/>
    <n v="0"/>
    <n v="0"/>
    <n v="0"/>
    <n v="0"/>
    <s v=""/>
    <s v=""/>
    <s v=""/>
  </r>
  <r>
    <x v="20"/>
    <s v="F02小計"/>
    <m/>
    <x v="2"/>
    <x v="0"/>
    <n v="0"/>
    <m/>
    <x v="2"/>
    <n v="0"/>
    <m/>
    <m/>
    <m/>
    <m/>
    <n v="0"/>
    <m/>
    <n v="0"/>
    <m/>
    <m/>
    <m/>
    <m/>
    <n v="0"/>
    <n v="0"/>
    <n v="0"/>
    <n v="0"/>
    <n v="0"/>
  </r>
  <r>
    <x v="20"/>
    <s v="合計"/>
    <m/>
    <x v="2"/>
    <x v="0"/>
    <m/>
    <m/>
    <x v="2"/>
    <n v="0"/>
    <m/>
    <m/>
    <m/>
    <m/>
    <n v="0"/>
    <m/>
    <n v="0"/>
    <m/>
    <m/>
    <m/>
    <m/>
    <n v="0"/>
    <n v="0"/>
    <n v="0"/>
    <n v="0"/>
    <n v="0"/>
  </r>
  <r>
    <x v="21"/>
    <s v="F01"/>
    <m/>
    <x v="2"/>
    <x v="0"/>
    <s v=""/>
    <s v=""/>
    <x v="2"/>
    <m/>
    <m/>
    <m/>
    <m/>
    <m/>
    <m/>
    <m/>
    <m/>
    <m/>
    <m/>
    <n v="0"/>
    <n v="0"/>
    <n v="0"/>
    <n v="0"/>
    <s v=""/>
    <s v=""/>
    <s v=""/>
  </r>
  <r>
    <x v="21"/>
    <s v="F01"/>
    <m/>
    <x v="2"/>
    <x v="0"/>
    <s v=""/>
    <s v=""/>
    <x v="2"/>
    <m/>
    <m/>
    <m/>
    <m/>
    <m/>
    <m/>
    <m/>
    <m/>
    <m/>
    <m/>
    <n v="0"/>
    <n v="0"/>
    <n v="0"/>
    <n v="0"/>
    <s v=""/>
    <s v=""/>
    <s v=""/>
  </r>
  <r>
    <x v="21"/>
    <s v="F01"/>
    <m/>
    <x v="2"/>
    <x v="0"/>
    <s v=""/>
    <s v=""/>
    <x v="2"/>
    <m/>
    <m/>
    <m/>
    <m/>
    <m/>
    <m/>
    <m/>
    <m/>
    <m/>
    <m/>
    <n v="0"/>
    <n v="0"/>
    <n v="0"/>
    <n v="0"/>
    <s v=""/>
    <s v=""/>
    <s v=""/>
  </r>
  <r>
    <x v="21"/>
    <s v="F01"/>
    <m/>
    <x v="2"/>
    <x v="0"/>
    <s v=""/>
    <s v=""/>
    <x v="2"/>
    <m/>
    <m/>
    <m/>
    <m/>
    <m/>
    <m/>
    <m/>
    <m/>
    <m/>
    <m/>
    <n v="0"/>
    <n v="0"/>
    <n v="0"/>
    <n v="0"/>
    <s v=""/>
    <s v=""/>
    <s v=""/>
  </r>
  <r>
    <x v="21"/>
    <s v="F01"/>
    <m/>
    <x v="2"/>
    <x v="0"/>
    <s v=""/>
    <s v=""/>
    <x v="2"/>
    <m/>
    <m/>
    <m/>
    <m/>
    <m/>
    <m/>
    <m/>
    <m/>
    <m/>
    <m/>
    <n v="0"/>
    <n v="0"/>
    <n v="0"/>
    <n v="0"/>
    <s v=""/>
    <s v=""/>
    <s v=""/>
  </r>
  <r>
    <x v="21"/>
    <s v="F01"/>
    <m/>
    <x v="2"/>
    <x v="0"/>
    <s v=""/>
    <s v=""/>
    <x v="2"/>
    <m/>
    <m/>
    <m/>
    <m/>
    <m/>
    <m/>
    <m/>
    <m/>
    <m/>
    <m/>
    <n v="0"/>
    <n v="0"/>
    <n v="0"/>
    <n v="0"/>
    <s v=""/>
    <s v=""/>
    <s v=""/>
  </r>
  <r>
    <x v="21"/>
    <s v="F01"/>
    <m/>
    <x v="2"/>
    <x v="0"/>
    <s v=""/>
    <s v=""/>
    <x v="2"/>
    <m/>
    <m/>
    <m/>
    <m/>
    <m/>
    <m/>
    <m/>
    <m/>
    <m/>
    <m/>
    <n v="0"/>
    <n v="0"/>
    <n v="0"/>
    <n v="0"/>
    <s v=""/>
    <s v=""/>
    <s v=""/>
  </r>
  <r>
    <x v="21"/>
    <s v="F01"/>
    <m/>
    <x v="2"/>
    <x v="0"/>
    <s v=""/>
    <s v=""/>
    <x v="2"/>
    <m/>
    <m/>
    <m/>
    <m/>
    <m/>
    <m/>
    <m/>
    <m/>
    <m/>
    <m/>
    <n v="0"/>
    <n v="0"/>
    <n v="0"/>
    <n v="0"/>
    <s v=""/>
    <s v=""/>
    <s v=""/>
  </r>
  <r>
    <x v="21"/>
    <s v="F01"/>
    <m/>
    <x v="2"/>
    <x v="0"/>
    <s v=""/>
    <s v=""/>
    <x v="2"/>
    <m/>
    <m/>
    <m/>
    <m/>
    <m/>
    <m/>
    <m/>
    <m/>
    <m/>
    <m/>
    <n v="0"/>
    <n v="0"/>
    <n v="0"/>
    <n v="0"/>
    <s v=""/>
    <s v=""/>
    <s v=""/>
  </r>
  <r>
    <x v="21"/>
    <s v="F01"/>
    <m/>
    <x v="2"/>
    <x v="0"/>
    <s v=""/>
    <s v=""/>
    <x v="2"/>
    <m/>
    <m/>
    <m/>
    <m/>
    <m/>
    <m/>
    <m/>
    <m/>
    <m/>
    <m/>
    <n v="0"/>
    <n v="0"/>
    <n v="0"/>
    <n v="0"/>
    <s v=""/>
    <s v=""/>
    <s v=""/>
  </r>
  <r>
    <x v="21"/>
    <s v="F01"/>
    <m/>
    <x v="2"/>
    <x v="0"/>
    <s v=""/>
    <s v=""/>
    <x v="2"/>
    <m/>
    <m/>
    <m/>
    <m/>
    <m/>
    <m/>
    <m/>
    <m/>
    <m/>
    <m/>
    <n v="0"/>
    <n v="0"/>
    <n v="0"/>
    <n v="0"/>
    <s v=""/>
    <s v=""/>
    <s v=""/>
  </r>
  <r>
    <x v="21"/>
    <s v="F01"/>
    <m/>
    <x v="2"/>
    <x v="0"/>
    <s v=""/>
    <s v=""/>
    <x v="2"/>
    <m/>
    <m/>
    <m/>
    <m/>
    <m/>
    <m/>
    <m/>
    <m/>
    <m/>
    <m/>
    <n v="0"/>
    <n v="0"/>
    <n v="0"/>
    <n v="0"/>
    <s v=""/>
    <s v=""/>
    <s v=""/>
  </r>
  <r>
    <x v="21"/>
    <s v="F01"/>
    <m/>
    <x v="2"/>
    <x v="0"/>
    <s v=""/>
    <s v=""/>
    <x v="2"/>
    <m/>
    <m/>
    <m/>
    <m/>
    <m/>
    <m/>
    <m/>
    <m/>
    <m/>
    <m/>
    <n v="0"/>
    <n v="0"/>
    <n v="0"/>
    <n v="0"/>
    <s v=""/>
    <s v=""/>
    <s v=""/>
  </r>
  <r>
    <x v="21"/>
    <s v="F01"/>
    <m/>
    <x v="2"/>
    <x v="0"/>
    <s v=""/>
    <s v=""/>
    <x v="2"/>
    <m/>
    <m/>
    <m/>
    <m/>
    <m/>
    <m/>
    <m/>
    <m/>
    <m/>
    <m/>
    <n v="0"/>
    <n v="0"/>
    <n v="0"/>
    <n v="0"/>
    <s v=""/>
    <s v=""/>
    <s v=""/>
  </r>
  <r>
    <x v="21"/>
    <s v="F01"/>
    <m/>
    <x v="2"/>
    <x v="0"/>
    <s v=""/>
    <s v=""/>
    <x v="2"/>
    <m/>
    <m/>
    <m/>
    <m/>
    <m/>
    <m/>
    <m/>
    <m/>
    <m/>
    <m/>
    <n v="0"/>
    <n v="0"/>
    <n v="0"/>
    <n v="0"/>
    <s v=""/>
    <s v=""/>
    <s v=""/>
  </r>
  <r>
    <x v="21"/>
    <s v="F01"/>
    <m/>
    <x v="2"/>
    <x v="0"/>
    <s v=""/>
    <s v=""/>
    <x v="2"/>
    <m/>
    <m/>
    <m/>
    <m/>
    <m/>
    <m/>
    <m/>
    <m/>
    <m/>
    <m/>
    <n v="0"/>
    <n v="0"/>
    <n v="0"/>
    <n v="0"/>
    <s v=""/>
    <s v=""/>
    <s v=""/>
  </r>
  <r>
    <x v="21"/>
    <s v="F01"/>
    <m/>
    <x v="2"/>
    <x v="0"/>
    <s v=""/>
    <s v=""/>
    <x v="2"/>
    <m/>
    <m/>
    <m/>
    <m/>
    <m/>
    <m/>
    <m/>
    <m/>
    <m/>
    <m/>
    <n v="0"/>
    <n v="0"/>
    <n v="0"/>
    <n v="0"/>
    <s v=""/>
    <s v=""/>
    <s v=""/>
  </r>
  <r>
    <x v="21"/>
    <s v="F01"/>
    <m/>
    <x v="2"/>
    <x v="0"/>
    <s v=""/>
    <s v=""/>
    <x v="2"/>
    <m/>
    <m/>
    <m/>
    <m/>
    <m/>
    <m/>
    <m/>
    <m/>
    <m/>
    <m/>
    <n v="0"/>
    <n v="0"/>
    <n v="0"/>
    <n v="0"/>
    <s v=""/>
    <s v=""/>
    <s v=""/>
  </r>
  <r>
    <x v="21"/>
    <s v="F01"/>
    <m/>
    <x v="2"/>
    <x v="0"/>
    <s v=""/>
    <s v=""/>
    <x v="2"/>
    <m/>
    <m/>
    <m/>
    <m/>
    <m/>
    <m/>
    <m/>
    <m/>
    <m/>
    <m/>
    <n v="0"/>
    <n v="0"/>
    <n v="0"/>
    <n v="0"/>
    <s v=""/>
    <s v=""/>
    <s v=""/>
  </r>
  <r>
    <x v="21"/>
    <s v="F01"/>
    <m/>
    <x v="2"/>
    <x v="0"/>
    <s v=""/>
    <s v=""/>
    <x v="2"/>
    <m/>
    <m/>
    <m/>
    <m/>
    <m/>
    <m/>
    <m/>
    <m/>
    <m/>
    <m/>
    <n v="0"/>
    <n v="0"/>
    <n v="0"/>
    <n v="0"/>
    <s v=""/>
    <s v=""/>
    <s v=""/>
  </r>
  <r>
    <x v="21"/>
    <s v="F01小計"/>
    <m/>
    <x v="2"/>
    <x v="0"/>
    <m/>
    <m/>
    <x v="2"/>
    <n v="0"/>
    <m/>
    <m/>
    <m/>
    <m/>
    <n v="0"/>
    <m/>
    <n v="0"/>
    <m/>
    <m/>
    <m/>
    <m/>
    <n v="0"/>
    <n v="0"/>
    <n v="0"/>
    <n v="0"/>
    <n v="0"/>
  </r>
  <r>
    <x v="21"/>
    <s v="F02"/>
    <m/>
    <x v="2"/>
    <x v="0"/>
    <s v=""/>
    <s v=""/>
    <x v="2"/>
    <m/>
    <m/>
    <m/>
    <m/>
    <m/>
    <m/>
    <m/>
    <m/>
    <m/>
    <m/>
    <n v="0"/>
    <n v="0"/>
    <n v="0"/>
    <n v="0"/>
    <s v=""/>
    <s v=""/>
    <s v=""/>
  </r>
  <r>
    <x v="21"/>
    <s v="F02"/>
    <m/>
    <x v="2"/>
    <x v="0"/>
    <s v=""/>
    <s v=""/>
    <x v="2"/>
    <m/>
    <m/>
    <m/>
    <m/>
    <m/>
    <m/>
    <m/>
    <m/>
    <m/>
    <m/>
    <n v="0"/>
    <n v="0"/>
    <n v="0"/>
    <n v="0"/>
    <s v=""/>
    <s v=""/>
    <s v=""/>
  </r>
  <r>
    <x v="21"/>
    <s v="F02"/>
    <m/>
    <x v="2"/>
    <x v="0"/>
    <s v=""/>
    <s v=""/>
    <x v="2"/>
    <m/>
    <m/>
    <m/>
    <m/>
    <m/>
    <m/>
    <m/>
    <m/>
    <m/>
    <m/>
    <n v="0"/>
    <n v="0"/>
    <n v="0"/>
    <n v="0"/>
    <s v=""/>
    <s v=""/>
    <s v=""/>
  </r>
  <r>
    <x v="21"/>
    <s v="F02"/>
    <m/>
    <x v="2"/>
    <x v="0"/>
    <s v=""/>
    <s v=""/>
    <x v="2"/>
    <m/>
    <m/>
    <m/>
    <m/>
    <m/>
    <m/>
    <m/>
    <m/>
    <m/>
    <m/>
    <n v="0"/>
    <n v="0"/>
    <n v="0"/>
    <n v="0"/>
    <s v=""/>
    <s v=""/>
    <s v=""/>
  </r>
  <r>
    <x v="21"/>
    <s v="F02"/>
    <m/>
    <x v="2"/>
    <x v="0"/>
    <s v=""/>
    <s v=""/>
    <x v="2"/>
    <m/>
    <m/>
    <m/>
    <m/>
    <m/>
    <m/>
    <m/>
    <m/>
    <m/>
    <m/>
    <n v="0"/>
    <n v="0"/>
    <n v="0"/>
    <n v="0"/>
    <s v=""/>
    <s v=""/>
    <s v=""/>
  </r>
  <r>
    <x v="21"/>
    <s v="F02"/>
    <m/>
    <x v="2"/>
    <x v="0"/>
    <s v=""/>
    <s v=""/>
    <x v="2"/>
    <m/>
    <m/>
    <m/>
    <m/>
    <m/>
    <m/>
    <m/>
    <m/>
    <m/>
    <m/>
    <n v="0"/>
    <n v="0"/>
    <n v="0"/>
    <n v="0"/>
    <s v=""/>
    <s v=""/>
    <s v=""/>
  </r>
  <r>
    <x v="21"/>
    <s v="F02"/>
    <m/>
    <x v="2"/>
    <x v="0"/>
    <s v=""/>
    <s v=""/>
    <x v="2"/>
    <m/>
    <m/>
    <m/>
    <m/>
    <m/>
    <m/>
    <m/>
    <m/>
    <m/>
    <m/>
    <n v="0"/>
    <n v="0"/>
    <n v="0"/>
    <n v="0"/>
    <s v=""/>
    <s v=""/>
    <s v=""/>
  </r>
  <r>
    <x v="21"/>
    <s v="F02"/>
    <m/>
    <x v="2"/>
    <x v="0"/>
    <s v=""/>
    <s v=""/>
    <x v="2"/>
    <m/>
    <m/>
    <m/>
    <m/>
    <m/>
    <m/>
    <m/>
    <m/>
    <m/>
    <m/>
    <n v="0"/>
    <n v="0"/>
    <n v="0"/>
    <n v="0"/>
    <s v=""/>
    <s v=""/>
    <s v=""/>
  </r>
  <r>
    <x v="21"/>
    <s v="F02"/>
    <m/>
    <x v="2"/>
    <x v="0"/>
    <s v=""/>
    <s v=""/>
    <x v="2"/>
    <m/>
    <m/>
    <m/>
    <m/>
    <m/>
    <m/>
    <m/>
    <m/>
    <m/>
    <m/>
    <n v="0"/>
    <n v="0"/>
    <n v="0"/>
    <n v="0"/>
    <s v=""/>
    <s v=""/>
    <s v=""/>
  </r>
  <r>
    <x v="21"/>
    <s v="F02"/>
    <m/>
    <x v="2"/>
    <x v="0"/>
    <s v=""/>
    <s v=""/>
    <x v="2"/>
    <m/>
    <m/>
    <m/>
    <m/>
    <m/>
    <m/>
    <m/>
    <m/>
    <m/>
    <m/>
    <n v="0"/>
    <n v="0"/>
    <n v="0"/>
    <n v="0"/>
    <s v=""/>
    <s v=""/>
    <s v=""/>
  </r>
  <r>
    <x v="21"/>
    <s v="F02"/>
    <m/>
    <x v="2"/>
    <x v="0"/>
    <s v=""/>
    <s v=""/>
    <x v="2"/>
    <m/>
    <m/>
    <m/>
    <m/>
    <m/>
    <m/>
    <m/>
    <m/>
    <m/>
    <m/>
    <n v="0"/>
    <n v="0"/>
    <n v="0"/>
    <n v="0"/>
    <s v=""/>
    <s v=""/>
    <s v=""/>
  </r>
  <r>
    <x v="21"/>
    <s v="F02"/>
    <m/>
    <x v="2"/>
    <x v="0"/>
    <s v=""/>
    <s v=""/>
    <x v="2"/>
    <m/>
    <m/>
    <m/>
    <m/>
    <m/>
    <m/>
    <m/>
    <m/>
    <m/>
    <m/>
    <n v="0"/>
    <n v="0"/>
    <n v="0"/>
    <n v="0"/>
    <s v=""/>
    <s v=""/>
    <s v=""/>
  </r>
  <r>
    <x v="21"/>
    <s v="F02"/>
    <m/>
    <x v="2"/>
    <x v="0"/>
    <s v=""/>
    <s v=""/>
    <x v="2"/>
    <m/>
    <m/>
    <m/>
    <m/>
    <m/>
    <m/>
    <m/>
    <m/>
    <m/>
    <m/>
    <n v="0"/>
    <n v="0"/>
    <n v="0"/>
    <n v="0"/>
    <s v=""/>
    <s v=""/>
    <s v=""/>
  </r>
  <r>
    <x v="21"/>
    <s v="F02"/>
    <m/>
    <x v="2"/>
    <x v="0"/>
    <s v=""/>
    <s v=""/>
    <x v="2"/>
    <m/>
    <m/>
    <m/>
    <m/>
    <m/>
    <m/>
    <m/>
    <m/>
    <m/>
    <m/>
    <n v="0"/>
    <n v="0"/>
    <n v="0"/>
    <n v="0"/>
    <s v=""/>
    <s v=""/>
    <s v=""/>
  </r>
  <r>
    <x v="21"/>
    <s v="F02"/>
    <m/>
    <x v="2"/>
    <x v="0"/>
    <s v=""/>
    <s v=""/>
    <x v="2"/>
    <m/>
    <m/>
    <m/>
    <m/>
    <m/>
    <m/>
    <m/>
    <m/>
    <m/>
    <m/>
    <n v="0"/>
    <n v="0"/>
    <n v="0"/>
    <n v="0"/>
    <s v=""/>
    <s v=""/>
    <s v=""/>
  </r>
  <r>
    <x v="21"/>
    <s v="F02"/>
    <m/>
    <x v="2"/>
    <x v="0"/>
    <s v=""/>
    <s v=""/>
    <x v="2"/>
    <m/>
    <m/>
    <m/>
    <m/>
    <m/>
    <m/>
    <m/>
    <m/>
    <m/>
    <m/>
    <n v="0"/>
    <n v="0"/>
    <n v="0"/>
    <n v="0"/>
    <s v=""/>
    <s v=""/>
    <s v=""/>
  </r>
  <r>
    <x v="21"/>
    <s v="F02"/>
    <m/>
    <x v="2"/>
    <x v="0"/>
    <s v=""/>
    <s v=""/>
    <x v="2"/>
    <m/>
    <m/>
    <m/>
    <m/>
    <m/>
    <m/>
    <m/>
    <m/>
    <m/>
    <m/>
    <n v="0"/>
    <n v="0"/>
    <n v="0"/>
    <n v="0"/>
    <s v=""/>
    <s v=""/>
    <s v=""/>
  </r>
  <r>
    <x v="21"/>
    <s v="F02"/>
    <m/>
    <x v="2"/>
    <x v="0"/>
    <s v=""/>
    <s v=""/>
    <x v="2"/>
    <m/>
    <m/>
    <m/>
    <m/>
    <m/>
    <m/>
    <m/>
    <m/>
    <m/>
    <m/>
    <n v="0"/>
    <n v="0"/>
    <n v="0"/>
    <n v="0"/>
    <s v=""/>
    <s v=""/>
    <s v=""/>
  </r>
  <r>
    <x v="21"/>
    <s v="F02"/>
    <m/>
    <x v="2"/>
    <x v="0"/>
    <s v=""/>
    <s v=""/>
    <x v="2"/>
    <m/>
    <m/>
    <m/>
    <m/>
    <m/>
    <m/>
    <m/>
    <m/>
    <m/>
    <m/>
    <n v="0"/>
    <n v="0"/>
    <n v="0"/>
    <n v="0"/>
    <s v=""/>
    <s v=""/>
    <s v=""/>
  </r>
  <r>
    <x v="21"/>
    <s v="F02"/>
    <m/>
    <x v="2"/>
    <x v="0"/>
    <s v=""/>
    <s v=""/>
    <x v="2"/>
    <m/>
    <m/>
    <m/>
    <m/>
    <m/>
    <m/>
    <m/>
    <m/>
    <m/>
    <m/>
    <n v="0"/>
    <n v="0"/>
    <n v="0"/>
    <n v="0"/>
    <s v=""/>
    <s v=""/>
    <s v=""/>
  </r>
  <r>
    <x v="21"/>
    <s v="F02小計"/>
    <m/>
    <x v="2"/>
    <x v="0"/>
    <n v="0"/>
    <m/>
    <x v="2"/>
    <n v="0"/>
    <m/>
    <m/>
    <m/>
    <m/>
    <n v="0"/>
    <m/>
    <n v="0"/>
    <m/>
    <m/>
    <m/>
    <m/>
    <n v="0"/>
    <n v="0"/>
    <n v="0"/>
    <n v="0"/>
    <n v="0"/>
  </r>
  <r>
    <x v="21"/>
    <s v="合計"/>
    <m/>
    <x v="2"/>
    <x v="0"/>
    <m/>
    <m/>
    <x v="2"/>
    <n v="0"/>
    <m/>
    <m/>
    <m/>
    <m/>
    <n v="0"/>
    <m/>
    <n v="0"/>
    <m/>
    <m/>
    <m/>
    <m/>
    <n v="0"/>
    <n v="0"/>
    <n v="0"/>
    <n v="0"/>
    <n v="0"/>
  </r>
  <r>
    <x v="22"/>
    <s v="F01"/>
    <m/>
    <x v="2"/>
    <x v="0"/>
    <s v=""/>
    <s v=""/>
    <x v="2"/>
    <m/>
    <m/>
    <m/>
    <m/>
    <m/>
    <m/>
    <m/>
    <m/>
    <m/>
    <m/>
    <n v="0"/>
    <n v="0"/>
    <n v="0"/>
    <n v="0"/>
    <s v=""/>
    <s v=""/>
    <s v=""/>
  </r>
  <r>
    <x v="22"/>
    <s v="F01"/>
    <m/>
    <x v="2"/>
    <x v="0"/>
    <s v=""/>
    <s v=""/>
    <x v="2"/>
    <m/>
    <m/>
    <m/>
    <m/>
    <m/>
    <m/>
    <m/>
    <m/>
    <m/>
    <m/>
    <n v="0"/>
    <n v="0"/>
    <n v="0"/>
    <n v="0"/>
    <s v=""/>
    <s v=""/>
    <s v=""/>
  </r>
  <r>
    <x v="22"/>
    <s v="F01"/>
    <m/>
    <x v="2"/>
    <x v="0"/>
    <s v=""/>
    <s v=""/>
    <x v="2"/>
    <m/>
    <m/>
    <m/>
    <m/>
    <m/>
    <m/>
    <m/>
    <m/>
    <m/>
    <m/>
    <n v="0"/>
    <n v="0"/>
    <n v="0"/>
    <n v="0"/>
    <s v=""/>
    <s v=""/>
    <s v=""/>
  </r>
  <r>
    <x v="22"/>
    <s v="F01"/>
    <m/>
    <x v="2"/>
    <x v="0"/>
    <s v=""/>
    <s v=""/>
    <x v="2"/>
    <m/>
    <m/>
    <m/>
    <m/>
    <m/>
    <m/>
    <m/>
    <m/>
    <m/>
    <m/>
    <n v="0"/>
    <n v="0"/>
    <n v="0"/>
    <n v="0"/>
    <s v=""/>
    <s v=""/>
    <s v=""/>
  </r>
  <r>
    <x v="22"/>
    <s v="F01"/>
    <m/>
    <x v="2"/>
    <x v="0"/>
    <s v=""/>
    <s v=""/>
    <x v="2"/>
    <m/>
    <m/>
    <m/>
    <m/>
    <m/>
    <m/>
    <m/>
    <m/>
    <m/>
    <m/>
    <n v="0"/>
    <n v="0"/>
    <n v="0"/>
    <n v="0"/>
    <s v=""/>
    <s v=""/>
    <s v=""/>
  </r>
  <r>
    <x v="22"/>
    <s v="F01"/>
    <m/>
    <x v="2"/>
    <x v="0"/>
    <s v=""/>
    <s v=""/>
    <x v="2"/>
    <m/>
    <m/>
    <m/>
    <m/>
    <m/>
    <m/>
    <m/>
    <m/>
    <m/>
    <m/>
    <n v="0"/>
    <n v="0"/>
    <n v="0"/>
    <n v="0"/>
    <s v=""/>
    <s v=""/>
    <s v=""/>
  </r>
  <r>
    <x v="22"/>
    <s v="F01"/>
    <m/>
    <x v="2"/>
    <x v="0"/>
    <s v=""/>
    <s v=""/>
    <x v="2"/>
    <m/>
    <m/>
    <m/>
    <m/>
    <m/>
    <m/>
    <m/>
    <m/>
    <m/>
    <m/>
    <n v="0"/>
    <n v="0"/>
    <n v="0"/>
    <n v="0"/>
    <s v=""/>
    <s v=""/>
    <s v=""/>
  </r>
  <r>
    <x v="22"/>
    <s v="F01"/>
    <m/>
    <x v="2"/>
    <x v="0"/>
    <s v=""/>
    <s v=""/>
    <x v="2"/>
    <m/>
    <m/>
    <m/>
    <m/>
    <m/>
    <m/>
    <m/>
    <m/>
    <m/>
    <m/>
    <n v="0"/>
    <n v="0"/>
    <n v="0"/>
    <n v="0"/>
    <s v=""/>
    <s v=""/>
    <s v=""/>
  </r>
  <r>
    <x v="22"/>
    <s v="F01"/>
    <m/>
    <x v="2"/>
    <x v="0"/>
    <s v=""/>
    <s v=""/>
    <x v="2"/>
    <m/>
    <m/>
    <m/>
    <m/>
    <m/>
    <m/>
    <m/>
    <m/>
    <m/>
    <m/>
    <n v="0"/>
    <n v="0"/>
    <n v="0"/>
    <n v="0"/>
    <s v=""/>
    <s v=""/>
    <s v=""/>
  </r>
  <r>
    <x v="22"/>
    <s v="F01"/>
    <m/>
    <x v="2"/>
    <x v="0"/>
    <s v=""/>
    <s v=""/>
    <x v="2"/>
    <m/>
    <m/>
    <m/>
    <m/>
    <m/>
    <m/>
    <m/>
    <m/>
    <m/>
    <m/>
    <n v="0"/>
    <n v="0"/>
    <n v="0"/>
    <n v="0"/>
    <s v=""/>
    <s v=""/>
    <s v=""/>
  </r>
  <r>
    <x v="22"/>
    <s v="F01"/>
    <m/>
    <x v="2"/>
    <x v="0"/>
    <s v=""/>
    <s v=""/>
    <x v="2"/>
    <m/>
    <m/>
    <m/>
    <m/>
    <m/>
    <m/>
    <m/>
    <m/>
    <m/>
    <m/>
    <n v="0"/>
    <n v="0"/>
    <n v="0"/>
    <n v="0"/>
    <s v=""/>
    <s v=""/>
    <s v=""/>
  </r>
  <r>
    <x v="22"/>
    <s v="F01"/>
    <m/>
    <x v="2"/>
    <x v="0"/>
    <s v=""/>
    <s v=""/>
    <x v="2"/>
    <m/>
    <m/>
    <m/>
    <m/>
    <m/>
    <m/>
    <m/>
    <m/>
    <m/>
    <m/>
    <n v="0"/>
    <n v="0"/>
    <n v="0"/>
    <n v="0"/>
    <s v=""/>
    <s v=""/>
    <s v=""/>
  </r>
  <r>
    <x v="22"/>
    <s v="F01"/>
    <m/>
    <x v="2"/>
    <x v="0"/>
    <s v=""/>
    <s v=""/>
    <x v="2"/>
    <m/>
    <m/>
    <m/>
    <m/>
    <m/>
    <m/>
    <m/>
    <m/>
    <m/>
    <m/>
    <n v="0"/>
    <n v="0"/>
    <n v="0"/>
    <n v="0"/>
    <s v=""/>
    <s v=""/>
    <s v=""/>
  </r>
  <r>
    <x v="22"/>
    <s v="F01"/>
    <m/>
    <x v="2"/>
    <x v="0"/>
    <s v=""/>
    <s v=""/>
    <x v="2"/>
    <m/>
    <m/>
    <m/>
    <m/>
    <m/>
    <m/>
    <m/>
    <m/>
    <m/>
    <m/>
    <n v="0"/>
    <n v="0"/>
    <n v="0"/>
    <n v="0"/>
    <s v=""/>
    <s v=""/>
    <s v=""/>
  </r>
  <r>
    <x v="22"/>
    <s v="F01"/>
    <m/>
    <x v="2"/>
    <x v="0"/>
    <s v=""/>
    <s v=""/>
    <x v="2"/>
    <m/>
    <m/>
    <m/>
    <m/>
    <m/>
    <m/>
    <m/>
    <m/>
    <m/>
    <m/>
    <n v="0"/>
    <n v="0"/>
    <n v="0"/>
    <n v="0"/>
    <s v=""/>
    <s v=""/>
    <s v=""/>
  </r>
  <r>
    <x v="22"/>
    <s v="F01"/>
    <m/>
    <x v="2"/>
    <x v="0"/>
    <s v=""/>
    <s v=""/>
    <x v="2"/>
    <m/>
    <m/>
    <m/>
    <m/>
    <m/>
    <m/>
    <m/>
    <m/>
    <m/>
    <m/>
    <n v="0"/>
    <n v="0"/>
    <n v="0"/>
    <n v="0"/>
    <s v=""/>
    <s v=""/>
    <s v=""/>
  </r>
  <r>
    <x v="22"/>
    <s v="F01"/>
    <m/>
    <x v="2"/>
    <x v="0"/>
    <s v=""/>
    <s v=""/>
    <x v="2"/>
    <m/>
    <m/>
    <m/>
    <m/>
    <m/>
    <m/>
    <m/>
    <m/>
    <m/>
    <m/>
    <n v="0"/>
    <n v="0"/>
    <n v="0"/>
    <n v="0"/>
    <s v=""/>
    <s v=""/>
    <s v=""/>
  </r>
  <r>
    <x v="22"/>
    <s v="F01"/>
    <m/>
    <x v="2"/>
    <x v="0"/>
    <s v=""/>
    <s v=""/>
    <x v="2"/>
    <m/>
    <m/>
    <m/>
    <m/>
    <m/>
    <m/>
    <m/>
    <m/>
    <m/>
    <m/>
    <n v="0"/>
    <n v="0"/>
    <n v="0"/>
    <n v="0"/>
    <s v=""/>
    <s v=""/>
    <s v=""/>
  </r>
  <r>
    <x v="22"/>
    <s v="F01"/>
    <m/>
    <x v="2"/>
    <x v="0"/>
    <s v=""/>
    <s v=""/>
    <x v="2"/>
    <m/>
    <m/>
    <m/>
    <m/>
    <m/>
    <m/>
    <m/>
    <m/>
    <m/>
    <m/>
    <n v="0"/>
    <n v="0"/>
    <n v="0"/>
    <n v="0"/>
    <s v=""/>
    <s v=""/>
    <s v=""/>
  </r>
  <r>
    <x v="22"/>
    <s v="F01"/>
    <m/>
    <x v="2"/>
    <x v="0"/>
    <s v=""/>
    <s v=""/>
    <x v="2"/>
    <m/>
    <m/>
    <m/>
    <m/>
    <m/>
    <m/>
    <m/>
    <m/>
    <m/>
    <m/>
    <n v="0"/>
    <n v="0"/>
    <n v="0"/>
    <n v="0"/>
    <s v=""/>
    <s v=""/>
    <s v=""/>
  </r>
  <r>
    <x v="22"/>
    <s v="F01小計"/>
    <m/>
    <x v="2"/>
    <x v="0"/>
    <m/>
    <m/>
    <x v="2"/>
    <n v="0"/>
    <m/>
    <m/>
    <m/>
    <m/>
    <n v="0"/>
    <m/>
    <n v="0"/>
    <m/>
    <m/>
    <m/>
    <m/>
    <n v="0"/>
    <n v="0"/>
    <n v="0"/>
    <n v="0"/>
    <n v="0"/>
  </r>
  <r>
    <x v="22"/>
    <s v="F02"/>
    <m/>
    <x v="2"/>
    <x v="0"/>
    <s v=""/>
    <s v=""/>
    <x v="2"/>
    <m/>
    <m/>
    <m/>
    <m/>
    <m/>
    <m/>
    <m/>
    <m/>
    <m/>
    <m/>
    <n v="0"/>
    <n v="0"/>
    <n v="0"/>
    <n v="0"/>
    <s v=""/>
    <s v=""/>
    <s v=""/>
  </r>
  <r>
    <x v="22"/>
    <s v="F02"/>
    <m/>
    <x v="2"/>
    <x v="0"/>
    <s v=""/>
    <s v=""/>
    <x v="2"/>
    <m/>
    <m/>
    <m/>
    <m/>
    <m/>
    <m/>
    <m/>
    <m/>
    <m/>
    <m/>
    <n v="0"/>
    <n v="0"/>
    <n v="0"/>
    <n v="0"/>
    <s v=""/>
    <s v=""/>
    <s v=""/>
  </r>
  <r>
    <x v="22"/>
    <s v="F02"/>
    <m/>
    <x v="2"/>
    <x v="0"/>
    <s v=""/>
    <s v=""/>
    <x v="2"/>
    <m/>
    <m/>
    <m/>
    <m/>
    <m/>
    <m/>
    <m/>
    <m/>
    <m/>
    <m/>
    <n v="0"/>
    <n v="0"/>
    <n v="0"/>
    <n v="0"/>
    <s v=""/>
    <s v=""/>
    <s v=""/>
  </r>
  <r>
    <x v="22"/>
    <s v="F02"/>
    <m/>
    <x v="2"/>
    <x v="0"/>
    <s v=""/>
    <s v=""/>
    <x v="2"/>
    <m/>
    <m/>
    <m/>
    <m/>
    <m/>
    <m/>
    <m/>
    <m/>
    <m/>
    <m/>
    <n v="0"/>
    <n v="0"/>
    <n v="0"/>
    <n v="0"/>
    <s v=""/>
    <s v=""/>
    <s v=""/>
  </r>
  <r>
    <x v="22"/>
    <s v="F02"/>
    <m/>
    <x v="2"/>
    <x v="0"/>
    <s v=""/>
    <s v=""/>
    <x v="2"/>
    <m/>
    <m/>
    <m/>
    <m/>
    <m/>
    <m/>
    <m/>
    <m/>
    <m/>
    <m/>
    <n v="0"/>
    <n v="0"/>
    <n v="0"/>
    <n v="0"/>
    <s v=""/>
    <s v=""/>
    <s v=""/>
  </r>
  <r>
    <x v="22"/>
    <s v="F02"/>
    <m/>
    <x v="2"/>
    <x v="0"/>
    <s v=""/>
    <s v=""/>
    <x v="2"/>
    <m/>
    <m/>
    <m/>
    <m/>
    <m/>
    <m/>
    <m/>
    <m/>
    <m/>
    <m/>
    <n v="0"/>
    <n v="0"/>
    <n v="0"/>
    <n v="0"/>
    <s v=""/>
    <s v=""/>
    <s v=""/>
  </r>
  <r>
    <x v="22"/>
    <s v="F02"/>
    <m/>
    <x v="2"/>
    <x v="0"/>
    <s v=""/>
    <s v=""/>
    <x v="2"/>
    <m/>
    <m/>
    <m/>
    <m/>
    <m/>
    <m/>
    <m/>
    <m/>
    <m/>
    <m/>
    <n v="0"/>
    <n v="0"/>
    <n v="0"/>
    <n v="0"/>
    <s v=""/>
    <s v=""/>
    <s v=""/>
  </r>
  <r>
    <x v="22"/>
    <s v="F02"/>
    <m/>
    <x v="2"/>
    <x v="0"/>
    <s v=""/>
    <s v=""/>
    <x v="2"/>
    <m/>
    <m/>
    <m/>
    <m/>
    <m/>
    <m/>
    <m/>
    <m/>
    <m/>
    <m/>
    <n v="0"/>
    <n v="0"/>
    <n v="0"/>
    <n v="0"/>
    <s v=""/>
    <s v=""/>
    <s v=""/>
  </r>
  <r>
    <x v="22"/>
    <s v="F02"/>
    <m/>
    <x v="2"/>
    <x v="0"/>
    <s v=""/>
    <s v=""/>
    <x v="2"/>
    <m/>
    <m/>
    <m/>
    <m/>
    <m/>
    <m/>
    <m/>
    <m/>
    <m/>
    <m/>
    <n v="0"/>
    <n v="0"/>
    <n v="0"/>
    <n v="0"/>
    <s v=""/>
    <s v=""/>
    <s v=""/>
  </r>
  <r>
    <x v="22"/>
    <s v="F02"/>
    <m/>
    <x v="2"/>
    <x v="0"/>
    <s v=""/>
    <s v=""/>
    <x v="2"/>
    <m/>
    <m/>
    <m/>
    <m/>
    <m/>
    <m/>
    <m/>
    <m/>
    <m/>
    <m/>
    <n v="0"/>
    <n v="0"/>
    <n v="0"/>
    <n v="0"/>
    <s v=""/>
    <s v=""/>
    <s v=""/>
  </r>
  <r>
    <x v="22"/>
    <s v="F02"/>
    <m/>
    <x v="2"/>
    <x v="0"/>
    <s v=""/>
    <s v=""/>
    <x v="2"/>
    <m/>
    <m/>
    <m/>
    <m/>
    <m/>
    <m/>
    <m/>
    <m/>
    <m/>
    <m/>
    <n v="0"/>
    <n v="0"/>
    <n v="0"/>
    <n v="0"/>
    <s v=""/>
    <s v=""/>
    <s v=""/>
  </r>
  <r>
    <x v="22"/>
    <s v="F02"/>
    <m/>
    <x v="2"/>
    <x v="0"/>
    <s v=""/>
    <s v=""/>
    <x v="2"/>
    <m/>
    <m/>
    <m/>
    <m/>
    <m/>
    <m/>
    <m/>
    <m/>
    <m/>
    <m/>
    <n v="0"/>
    <n v="0"/>
    <n v="0"/>
    <n v="0"/>
    <s v=""/>
    <s v=""/>
    <s v=""/>
  </r>
  <r>
    <x v="22"/>
    <s v="F02"/>
    <m/>
    <x v="2"/>
    <x v="0"/>
    <s v=""/>
    <s v=""/>
    <x v="2"/>
    <m/>
    <m/>
    <m/>
    <m/>
    <m/>
    <m/>
    <m/>
    <m/>
    <m/>
    <m/>
    <n v="0"/>
    <n v="0"/>
    <n v="0"/>
    <n v="0"/>
    <s v=""/>
    <s v=""/>
    <s v=""/>
  </r>
  <r>
    <x v="22"/>
    <s v="F02"/>
    <m/>
    <x v="2"/>
    <x v="0"/>
    <s v=""/>
    <s v=""/>
    <x v="2"/>
    <m/>
    <m/>
    <m/>
    <m/>
    <m/>
    <m/>
    <m/>
    <m/>
    <m/>
    <m/>
    <n v="0"/>
    <n v="0"/>
    <n v="0"/>
    <n v="0"/>
    <s v=""/>
    <s v=""/>
    <s v=""/>
  </r>
  <r>
    <x v="22"/>
    <s v="F02"/>
    <m/>
    <x v="2"/>
    <x v="0"/>
    <s v=""/>
    <s v=""/>
    <x v="2"/>
    <m/>
    <m/>
    <m/>
    <m/>
    <m/>
    <m/>
    <m/>
    <m/>
    <m/>
    <m/>
    <n v="0"/>
    <n v="0"/>
    <n v="0"/>
    <n v="0"/>
    <s v=""/>
    <s v=""/>
    <s v=""/>
  </r>
  <r>
    <x v="22"/>
    <s v="F02"/>
    <m/>
    <x v="2"/>
    <x v="0"/>
    <s v=""/>
    <s v=""/>
    <x v="2"/>
    <m/>
    <m/>
    <m/>
    <m/>
    <m/>
    <m/>
    <m/>
    <m/>
    <m/>
    <m/>
    <n v="0"/>
    <n v="0"/>
    <n v="0"/>
    <n v="0"/>
    <s v=""/>
    <s v=""/>
    <s v=""/>
  </r>
  <r>
    <x v="22"/>
    <s v="F02"/>
    <m/>
    <x v="2"/>
    <x v="0"/>
    <s v=""/>
    <s v=""/>
    <x v="2"/>
    <m/>
    <m/>
    <m/>
    <m/>
    <m/>
    <m/>
    <m/>
    <m/>
    <m/>
    <m/>
    <n v="0"/>
    <n v="0"/>
    <n v="0"/>
    <n v="0"/>
    <s v=""/>
    <s v=""/>
    <s v=""/>
  </r>
  <r>
    <x v="22"/>
    <s v="F02"/>
    <m/>
    <x v="2"/>
    <x v="0"/>
    <s v=""/>
    <s v=""/>
    <x v="2"/>
    <m/>
    <m/>
    <m/>
    <m/>
    <m/>
    <m/>
    <m/>
    <m/>
    <m/>
    <m/>
    <n v="0"/>
    <n v="0"/>
    <n v="0"/>
    <n v="0"/>
    <s v=""/>
    <s v=""/>
    <s v=""/>
  </r>
  <r>
    <x v="22"/>
    <s v="F02"/>
    <m/>
    <x v="2"/>
    <x v="0"/>
    <s v=""/>
    <s v=""/>
    <x v="2"/>
    <m/>
    <m/>
    <m/>
    <m/>
    <m/>
    <m/>
    <m/>
    <m/>
    <m/>
    <m/>
    <n v="0"/>
    <n v="0"/>
    <n v="0"/>
    <n v="0"/>
    <s v=""/>
    <s v=""/>
    <s v=""/>
  </r>
  <r>
    <x v="22"/>
    <s v="F02"/>
    <m/>
    <x v="2"/>
    <x v="0"/>
    <s v=""/>
    <s v=""/>
    <x v="2"/>
    <m/>
    <m/>
    <m/>
    <m/>
    <m/>
    <m/>
    <m/>
    <m/>
    <m/>
    <m/>
    <n v="0"/>
    <n v="0"/>
    <n v="0"/>
    <n v="0"/>
    <s v=""/>
    <s v=""/>
    <s v=""/>
  </r>
  <r>
    <x v="22"/>
    <s v="F02小計"/>
    <m/>
    <x v="2"/>
    <x v="0"/>
    <n v="0"/>
    <m/>
    <x v="2"/>
    <n v="0"/>
    <m/>
    <m/>
    <m/>
    <m/>
    <n v="0"/>
    <m/>
    <n v="0"/>
    <m/>
    <m/>
    <m/>
    <m/>
    <n v="0"/>
    <n v="0"/>
    <n v="0"/>
    <n v="0"/>
    <n v="0"/>
  </r>
  <r>
    <x v="22"/>
    <s v="合計"/>
    <m/>
    <x v="2"/>
    <x v="0"/>
    <m/>
    <m/>
    <x v="2"/>
    <n v="0"/>
    <m/>
    <m/>
    <m/>
    <m/>
    <n v="0"/>
    <m/>
    <n v="0"/>
    <m/>
    <m/>
    <m/>
    <m/>
    <n v="0"/>
    <n v="0"/>
    <n v="0"/>
    <n v="0"/>
    <n v="0"/>
  </r>
  <r>
    <x v="23"/>
    <s v="F01"/>
    <m/>
    <x v="2"/>
    <x v="0"/>
    <s v=""/>
    <s v=""/>
    <x v="2"/>
    <m/>
    <m/>
    <m/>
    <m/>
    <m/>
    <m/>
    <m/>
    <m/>
    <m/>
    <m/>
    <n v="0"/>
    <n v="0"/>
    <n v="0"/>
    <n v="0"/>
    <s v=""/>
    <s v=""/>
    <s v=""/>
  </r>
  <r>
    <x v="23"/>
    <s v="F01"/>
    <m/>
    <x v="2"/>
    <x v="0"/>
    <s v=""/>
    <s v=""/>
    <x v="2"/>
    <m/>
    <m/>
    <m/>
    <m/>
    <m/>
    <m/>
    <m/>
    <m/>
    <m/>
    <m/>
    <n v="0"/>
    <n v="0"/>
    <n v="0"/>
    <n v="0"/>
    <s v=""/>
    <s v=""/>
    <s v=""/>
  </r>
  <r>
    <x v="23"/>
    <s v="F01"/>
    <m/>
    <x v="2"/>
    <x v="0"/>
    <s v=""/>
    <s v=""/>
    <x v="2"/>
    <m/>
    <m/>
    <m/>
    <m/>
    <m/>
    <m/>
    <m/>
    <m/>
    <m/>
    <m/>
    <n v="0"/>
    <n v="0"/>
    <n v="0"/>
    <n v="0"/>
    <s v=""/>
    <s v=""/>
    <s v=""/>
  </r>
  <r>
    <x v="23"/>
    <s v="F01"/>
    <m/>
    <x v="2"/>
    <x v="0"/>
    <s v=""/>
    <s v=""/>
    <x v="2"/>
    <m/>
    <m/>
    <m/>
    <m/>
    <m/>
    <m/>
    <m/>
    <m/>
    <m/>
    <m/>
    <n v="0"/>
    <n v="0"/>
    <n v="0"/>
    <n v="0"/>
    <s v=""/>
    <s v=""/>
    <s v=""/>
  </r>
  <r>
    <x v="23"/>
    <s v="F01"/>
    <m/>
    <x v="2"/>
    <x v="0"/>
    <s v=""/>
    <s v=""/>
    <x v="2"/>
    <m/>
    <m/>
    <m/>
    <m/>
    <m/>
    <m/>
    <m/>
    <m/>
    <m/>
    <m/>
    <n v="0"/>
    <n v="0"/>
    <n v="0"/>
    <n v="0"/>
    <s v=""/>
    <s v=""/>
    <s v=""/>
  </r>
  <r>
    <x v="23"/>
    <s v="F01"/>
    <m/>
    <x v="2"/>
    <x v="0"/>
    <s v=""/>
    <s v=""/>
    <x v="2"/>
    <m/>
    <m/>
    <m/>
    <m/>
    <m/>
    <m/>
    <m/>
    <m/>
    <m/>
    <m/>
    <n v="0"/>
    <n v="0"/>
    <n v="0"/>
    <n v="0"/>
    <s v=""/>
    <s v=""/>
    <s v=""/>
  </r>
  <r>
    <x v="23"/>
    <s v="F01"/>
    <m/>
    <x v="2"/>
    <x v="0"/>
    <s v=""/>
    <s v=""/>
    <x v="2"/>
    <m/>
    <m/>
    <m/>
    <m/>
    <m/>
    <m/>
    <m/>
    <m/>
    <m/>
    <m/>
    <n v="0"/>
    <n v="0"/>
    <n v="0"/>
    <n v="0"/>
    <s v=""/>
    <s v=""/>
    <s v=""/>
  </r>
  <r>
    <x v="23"/>
    <s v="F01"/>
    <m/>
    <x v="2"/>
    <x v="0"/>
    <s v=""/>
    <s v=""/>
    <x v="2"/>
    <m/>
    <m/>
    <m/>
    <m/>
    <m/>
    <m/>
    <m/>
    <m/>
    <m/>
    <m/>
    <n v="0"/>
    <n v="0"/>
    <n v="0"/>
    <n v="0"/>
    <s v=""/>
    <s v=""/>
    <s v=""/>
  </r>
  <r>
    <x v="23"/>
    <s v="F01"/>
    <m/>
    <x v="2"/>
    <x v="0"/>
    <s v=""/>
    <s v=""/>
    <x v="2"/>
    <m/>
    <m/>
    <m/>
    <m/>
    <m/>
    <m/>
    <m/>
    <m/>
    <m/>
    <m/>
    <n v="0"/>
    <n v="0"/>
    <n v="0"/>
    <n v="0"/>
    <s v=""/>
    <s v=""/>
    <s v=""/>
  </r>
  <r>
    <x v="23"/>
    <s v="F01"/>
    <m/>
    <x v="2"/>
    <x v="0"/>
    <s v=""/>
    <s v=""/>
    <x v="2"/>
    <m/>
    <m/>
    <m/>
    <m/>
    <m/>
    <m/>
    <m/>
    <m/>
    <m/>
    <m/>
    <n v="0"/>
    <n v="0"/>
    <n v="0"/>
    <n v="0"/>
    <s v=""/>
    <s v=""/>
    <s v=""/>
  </r>
  <r>
    <x v="23"/>
    <s v="F01"/>
    <m/>
    <x v="2"/>
    <x v="0"/>
    <s v=""/>
    <s v=""/>
    <x v="2"/>
    <m/>
    <m/>
    <m/>
    <m/>
    <m/>
    <m/>
    <m/>
    <m/>
    <m/>
    <m/>
    <n v="0"/>
    <n v="0"/>
    <n v="0"/>
    <n v="0"/>
    <s v=""/>
    <s v=""/>
    <s v=""/>
  </r>
  <r>
    <x v="23"/>
    <s v="F01"/>
    <m/>
    <x v="2"/>
    <x v="0"/>
    <s v=""/>
    <s v=""/>
    <x v="2"/>
    <m/>
    <m/>
    <m/>
    <m/>
    <m/>
    <m/>
    <m/>
    <m/>
    <m/>
    <m/>
    <n v="0"/>
    <n v="0"/>
    <n v="0"/>
    <n v="0"/>
    <s v=""/>
    <s v=""/>
    <s v=""/>
  </r>
  <r>
    <x v="23"/>
    <s v="F01"/>
    <m/>
    <x v="2"/>
    <x v="0"/>
    <s v=""/>
    <s v=""/>
    <x v="2"/>
    <m/>
    <m/>
    <m/>
    <m/>
    <m/>
    <m/>
    <m/>
    <m/>
    <m/>
    <m/>
    <n v="0"/>
    <n v="0"/>
    <n v="0"/>
    <n v="0"/>
    <s v=""/>
    <s v=""/>
    <s v=""/>
  </r>
  <r>
    <x v="23"/>
    <s v="F01"/>
    <m/>
    <x v="2"/>
    <x v="0"/>
    <s v=""/>
    <s v=""/>
    <x v="2"/>
    <m/>
    <m/>
    <m/>
    <m/>
    <m/>
    <m/>
    <m/>
    <m/>
    <m/>
    <m/>
    <n v="0"/>
    <n v="0"/>
    <n v="0"/>
    <n v="0"/>
    <s v=""/>
    <s v=""/>
    <s v=""/>
  </r>
  <r>
    <x v="23"/>
    <s v="F01"/>
    <m/>
    <x v="2"/>
    <x v="0"/>
    <s v=""/>
    <s v=""/>
    <x v="2"/>
    <m/>
    <m/>
    <m/>
    <m/>
    <m/>
    <m/>
    <m/>
    <m/>
    <m/>
    <m/>
    <n v="0"/>
    <n v="0"/>
    <n v="0"/>
    <n v="0"/>
    <s v=""/>
    <s v=""/>
    <s v=""/>
  </r>
  <r>
    <x v="23"/>
    <s v="F01"/>
    <m/>
    <x v="2"/>
    <x v="0"/>
    <s v=""/>
    <s v=""/>
    <x v="2"/>
    <m/>
    <m/>
    <m/>
    <m/>
    <m/>
    <m/>
    <m/>
    <m/>
    <m/>
    <m/>
    <n v="0"/>
    <n v="0"/>
    <n v="0"/>
    <n v="0"/>
    <s v=""/>
    <s v=""/>
    <s v=""/>
  </r>
  <r>
    <x v="23"/>
    <s v="F01"/>
    <m/>
    <x v="2"/>
    <x v="0"/>
    <s v=""/>
    <s v=""/>
    <x v="2"/>
    <m/>
    <m/>
    <m/>
    <m/>
    <m/>
    <m/>
    <m/>
    <m/>
    <m/>
    <m/>
    <n v="0"/>
    <n v="0"/>
    <n v="0"/>
    <n v="0"/>
    <s v=""/>
    <s v=""/>
    <s v=""/>
  </r>
  <r>
    <x v="23"/>
    <s v="F01"/>
    <m/>
    <x v="2"/>
    <x v="0"/>
    <s v=""/>
    <s v=""/>
    <x v="2"/>
    <m/>
    <m/>
    <m/>
    <m/>
    <m/>
    <m/>
    <m/>
    <m/>
    <m/>
    <m/>
    <n v="0"/>
    <n v="0"/>
    <n v="0"/>
    <n v="0"/>
    <s v=""/>
    <s v=""/>
    <s v=""/>
  </r>
  <r>
    <x v="23"/>
    <s v="F01"/>
    <m/>
    <x v="2"/>
    <x v="0"/>
    <s v=""/>
    <s v=""/>
    <x v="2"/>
    <m/>
    <m/>
    <m/>
    <m/>
    <m/>
    <m/>
    <m/>
    <m/>
    <m/>
    <m/>
    <n v="0"/>
    <n v="0"/>
    <n v="0"/>
    <n v="0"/>
    <s v=""/>
    <s v=""/>
    <s v=""/>
  </r>
  <r>
    <x v="23"/>
    <s v="F01"/>
    <m/>
    <x v="2"/>
    <x v="0"/>
    <s v=""/>
    <s v=""/>
    <x v="2"/>
    <m/>
    <m/>
    <m/>
    <m/>
    <m/>
    <m/>
    <m/>
    <m/>
    <m/>
    <m/>
    <n v="0"/>
    <n v="0"/>
    <n v="0"/>
    <n v="0"/>
    <s v=""/>
    <s v=""/>
    <s v=""/>
  </r>
  <r>
    <x v="23"/>
    <s v="F01小計"/>
    <m/>
    <x v="2"/>
    <x v="0"/>
    <m/>
    <m/>
    <x v="2"/>
    <n v="0"/>
    <m/>
    <m/>
    <m/>
    <m/>
    <n v="0"/>
    <m/>
    <n v="0"/>
    <m/>
    <m/>
    <m/>
    <m/>
    <n v="0"/>
    <n v="0"/>
    <n v="0"/>
    <n v="0"/>
    <n v="0"/>
  </r>
  <r>
    <x v="23"/>
    <s v="F02"/>
    <m/>
    <x v="2"/>
    <x v="0"/>
    <s v=""/>
    <s v=""/>
    <x v="2"/>
    <m/>
    <m/>
    <m/>
    <m/>
    <m/>
    <m/>
    <m/>
    <m/>
    <m/>
    <m/>
    <n v="0"/>
    <n v="0"/>
    <n v="0"/>
    <n v="0"/>
    <s v=""/>
    <s v=""/>
    <s v=""/>
  </r>
  <r>
    <x v="23"/>
    <s v="F02"/>
    <m/>
    <x v="2"/>
    <x v="0"/>
    <s v=""/>
    <s v=""/>
    <x v="2"/>
    <m/>
    <m/>
    <m/>
    <m/>
    <m/>
    <m/>
    <m/>
    <m/>
    <m/>
    <m/>
    <n v="0"/>
    <n v="0"/>
    <n v="0"/>
    <n v="0"/>
    <s v=""/>
    <s v=""/>
    <s v=""/>
  </r>
  <r>
    <x v="23"/>
    <s v="F02"/>
    <m/>
    <x v="2"/>
    <x v="0"/>
    <s v=""/>
    <s v=""/>
    <x v="2"/>
    <m/>
    <m/>
    <m/>
    <m/>
    <m/>
    <m/>
    <m/>
    <m/>
    <m/>
    <m/>
    <n v="0"/>
    <n v="0"/>
    <n v="0"/>
    <n v="0"/>
    <s v=""/>
    <s v=""/>
    <s v=""/>
  </r>
  <r>
    <x v="23"/>
    <s v="F02"/>
    <m/>
    <x v="2"/>
    <x v="0"/>
    <s v=""/>
    <s v=""/>
    <x v="2"/>
    <m/>
    <m/>
    <m/>
    <m/>
    <m/>
    <m/>
    <m/>
    <m/>
    <m/>
    <m/>
    <n v="0"/>
    <n v="0"/>
    <n v="0"/>
    <n v="0"/>
    <s v=""/>
    <s v=""/>
    <s v=""/>
  </r>
  <r>
    <x v="23"/>
    <s v="F02"/>
    <m/>
    <x v="2"/>
    <x v="0"/>
    <s v=""/>
    <s v=""/>
    <x v="2"/>
    <m/>
    <m/>
    <m/>
    <m/>
    <m/>
    <m/>
    <m/>
    <m/>
    <m/>
    <m/>
    <n v="0"/>
    <n v="0"/>
    <n v="0"/>
    <n v="0"/>
    <s v=""/>
    <s v=""/>
    <s v=""/>
  </r>
  <r>
    <x v="23"/>
    <s v="F02"/>
    <m/>
    <x v="2"/>
    <x v="0"/>
    <s v=""/>
    <s v=""/>
    <x v="2"/>
    <m/>
    <m/>
    <m/>
    <m/>
    <m/>
    <m/>
    <m/>
    <m/>
    <m/>
    <m/>
    <n v="0"/>
    <n v="0"/>
    <n v="0"/>
    <n v="0"/>
    <s v=""/>
    <s v=""/>
    <s v=""/>
  </r>
  <r>
    <x v="23"/>
    <s v="F02"/>
    <m/>
    <x v="2"/>
    <x v="0"/>
    <s v=""/>
    <s v=""/>
    <x v="2"/>
    <m/>
    <m/>
    <m/>
    <m/>
    <m/>
    <m/>
    <m/>
    <m/>
    <m/>
    <m/>
    <n v="0"/>
    <n v="0"/>
    <n v="0"/>
    <n v="0"/>
    <s v=""/>
    <s v=""/>
    <s v=""/>
  </r>
  <r>
    <x v="23"/>
    <s v="F02"/>
    <m/>
    <x v="2"/>
    <x v="0"/>
    <s v=""/>
    <s v=""/>
    <x v="2"/>
    <m/>
    <m/>
    <m/>
    <m/>
    <m/>
    <m/>
    <m/>
    <m/>
    <m/>
    <m/>
    <n v="0"/>
    <n v="0"/>
    <n v="0"/>
    <n v="0"/>
    <s v=""/>
    <s v=""/>
    <s v=""/>
  </r>
  <r>
    <x v="23"/>
    <s v="F02"/>
    <m/>
    <x v="2"/>
    <x v="0"/>
    <s v=""/>
    <s v=""/>
    <x v="2"/>
    <m/>
    <m/>
    <m/>
    <m/>
    <m/>
    <m/>
    <m/>
    <m/>
    <m/>
    <m/>
    <n v="0"/>
    <n v="0"/>
    <n v="0"/>
    <n v="0"/>
    <s v=""/>
    <s v=""/>
    <s v=""/>
  </r>
  <r>
    <x v="23"/>
    <s v="F02"/>
    <m/>
    <x v="2"/>
    <x v="0"/>
    <s v=""/>
    <s v=""/>
    <x v="2"/>
    <m/>
    <m/>
    <m/>
    <m/>
    <m/>
    <m/>
    <m/>
    <m/>
    <m/>
    <m/>
    <n v="0"/>
    <n v="0"/>
    <n v="0"/>
    <n v="0"/>
    <s v=""/>
    <s v=""/>
    <s v=""/>
  </r>
  <r>
    <x v="23"/>
    <s v="F02"/>
    <m/>
    <x v="2"/>
    <x v="0"/>
    <s v=""/>
    <s v=""/>
    <x v="2"/>
    <m/>
    <m/>
    <m/>
    <m/>
    <m/>
    <m/>
    <m/>
    <m/>
    <m/>
    <m/>
    <n v="0"/>
    <n v="0"/>
    <n v="0"/>
    <n v="0"/>
    <s v=""/>
    <s v=""/>
    <s v=""/>
  </r>
  <r>
    <x v="23"/>
    <s v="F02"/>
    <m/>
    <x v="2"/>
    <x v="0"/>
    <s v=""/>
    <s v=""/>
    <x v="2"/>
    <m/>
    <m/>
    <m/>
    <m/>
    <m/>
    <m/>
    <m/>
    <m/>
    <m/>
    <m/>
    <n v="0"/>
    <n v="0"/>
    <n v="0"/>
    <n v="0"/>
    <s v=""/>
    <s v=""/>
    <s v=""/>
  </r>
  <r>
    <x v="23"/>
    <s v="F02"/>
    <m/>
    <x v="2"/>
    <x v="0"/>
    <s v=""/>
    <s v=""/>
    <x v="2"/>
    <m/>
    <m/>
    <m/>
    <m/>
    <m/>
    <m/>
    <m/>
    <m/>
    <m/>
    <m/>
    <n v="0"/>
    <n v="0"/>
    <n v="0"/>
    <n v="0"/>
    <s v=""/>
    <s v=""/>
    <s v=""/>
  </r>
  <r>
    <x v="23"/>
    <s v="F02"/>
    <m/>
    <x v="2"/>
    <x v="0"/>
    <s v=""/>
    <s v=""/>
    <x v="2"/>
    <m/>
    <m/>
    <m/>
    <m/>
    <m/>
    <m/>
    <m/>
    <m/>
    <m/>
    <m/>
    <n v="0"/>
    <n v="0"/>
    <n v="0"/>
    <n v="0"/>
    <s v=""/>
    <s v=""/>
    <s v=""/>
  </r>
  <r>
    <x v="23"/>
    <s v="F02"/>
    <m/>
    <x v="2"/>
    <x v="0"/>
    <s v=""/>
    <s v=""/>
    <x v="2"/>
    <m/>
    <m/>
    <m/>
    <m/>
    <m/>
    <m/>
    <m/>
    <m/>
    <m/>
    <m/>
    <n v="0"/>
    <n v="0"/>
    <n v="0"/>
    <n v="0"/>
    <s v=""/>
    <s v=""/>
    <s v=""/>
  </r>
  <r>
    <x v="23"/>
    <s v="F02"/>
    <m/>
    <x v="2"/>
    <x v="0"/>
    <s v=""/>
    <s v=""/>
    <x v="2"/>
    <m/>
    <m/>
    <m/>
    <m/>
    <m/>
    <m/>
    <m/>
    <m/>
    <m/>
    <m/>
    <n v="0"/>
    <n v="0"/>
    <n v="0"/>
    <n v="0"/>
    <s v=""/>
    <s v=""/>
    <s v=""/>
  </r>
  <r>
    <x v="23"/>
    <s v="F02"/>
    <m/>
    <x v="2"/>
    <x v="0"/>
    <s v=""/>
    <s v=""/>
    <x v="2"/>
    <m/>
    <m/>
    <m/>
    <m/>
    <m/>
    <m/>
    <m/>
    <m/>
    <m/>
    <m/>
    <n v="0"/>
    <n v="0"/>
    <n v="0"/>
    <n v="0"/>
    <s v=""/>
    <s v=""/>
    <s v=""/>
  </r>
  <r>
    <x v="23"/>
    <s v="F02"/>
    <m/>
    <x v="2"/>
    <x v="0"/>
    <s v=""/>
    <s v=""/>
    <x v="2"/>
    <m/>
    <m/>
    <m/>
    <m/>
    <m/>
    <m/>
    <m/>
    <m/>
    <m/>
    <m/>
    <n v="0"/>
    <n v="0"/>
    <n v="0"/>
    <n v="0"/>
    <s v=""/>
    <s v=""/>
    <s v=""/>
  </r>
  <r>
    <x v="23"/>
    <s v="F02"/>
    <m/>
    <x v="2"/>
    <x v="0"/>
    <s v=""/>
    <s v=""/>
    <x v="2"/>
    <m/>
    <m/>
    <m/>
    <m/>
    <m/>
    <m/>
    <m/>
    <m/>
    <m/>
    <m/>
    <n v="0"/>
    <n v="0"/>
    <n v="0"/>
    <n v="0"/>
    <s v=""/>
    <s v=""/>
    <s v=""/>
  </r>
  <r>
    <x v="23"/>
    <s v="F02"/>
    <m/>
    <x v="2"/>
    <x v="0"/>
    <s v=""/>
    <s v=""/>
    <x v="2"/>
    <m/>
    <m/>
    <m/>
    <m/>
    <m/>
    <m/>
    <m/>
    <m/>
    <m/>
    <m/>
    <n v="0"/>
    <n v="0"/>
    <n v="0"/>
    <n v="0"/>
    <s v=""/>
    <s v=""/>
    <s v=""/>
  </r>
  <r>
    <x v="23"/>
    <s v="F02小計"/>
    <m/>
    <x v="2"/>
    <x v="0"/>
    <n v="0"/>
    <m/>
    <x v="2"/>
    <n v="0"/>
    <m/>
    <m/>
    <m/>
    <m/>
    <n v="0"/>
    <m/>
    <n v="0"/>
    <m/>
    <m/>
    <m/>
    <m/>
    <n v="0"/>
    <n v="0"/>
    <n v="0"/>
    <n v="0"/>
    <n v="0"/>
  </r>
  <r>
    <x v="23"/>
    <s v="合計"/>
    <m/>
    <x v="2"/>
    <x v="0"/>
    <m/>
    <m/>
    <x v="2"/>
    <n v="0"/>
    <m/>
    <m/>
    <m/>
    <m/>
    <n v="0"/>
    <m/>
    <n v="0"/>
    <m/>
    <m/>
    <m/>
    <m/>
    <n v="0"/>
    <n v="0"/>
    <n v="0"/>
    <n v="0"/>
    <n v="0"/>
  </r>
  <r>
    <x v="24"/>
    <s v="F01"/>
    <m/>
    <x v="2"/>
    <x v="0"/>
    <s v=""/>
    <s v=""/>
    <x v="2"/>
    <m/>
    <m/>
    <m/>
    <m/>
    <m/>
    <m/>
    <m/>
    <m/>
    <m/>
    <m/>
    <n v="0"/>
    <n v="0"/>
    <n v="0"/>
    <n v="0"/>
    <s v=""/>
    <s v=""/>
    <s v=""/>
  </r>
  <r>
    <x v="24"/>
    <s v="F01"/>
    <m/>
    <x v="2"/>
    <x v="0"/>
    <s v=""/>
    <s v=""/>
    <x v="2"/>
    <m/>
    <m/>
    <m/>
    <m/>
    <m/>
    <m/>
    <m/>
    <m/>
    <m/>
    <m/>
    <n v="0"/>
    <n v="0"/>
    <n v="0"/>
    <n v="0"/>
    <s v=""/>
    <s v=""/>
    <s v=""/>
  </r>
  <r>
    <x v="24"/>
    <s v="F01"/>
    <m/>
    <x v="2"/>
    <x v="0"/>
    <s v=""/>
    <s v=""/>
    <x v="2"/>
    <m/>
    <m/>
    <m/>
    <m/>
    <m/>
    <m/>
    <m/>
    <m/>
    <m/>
    <m/>
    <n v="0"/>
    <n v="0"/>
    <n v="0"/>
    <n v="0"/>
    <s v=""/>
    <s v=""/>
    <s v=""/>
  </r>
  <r>
    <x v="24"/>
    <s v="F01"/>
    <m/>
    <x v="2"/>
    <x v="0"/>
    <s v=""/>
    <s v=""/>
    <x v="2"/>
    <m/>
    <m/>
    <m/>
    <m/>
    <m/>
    <m/>
    <m/>
    <m/>
    <m/>
    <m/>
    <n v="0"/>
    <n v="0"/>
    <n v="0"/>
    <n v="0"/>
    <s v=""/>
    <s v=""/>
    <s v=""/>
  </r>
  <r>
    <x v="24"/>
    <s v="F01"/>
    <m/>
    <x v="2"/>
    <x v="0"/>
    <s v=""/>
    <s v=""/>
    <x v="2"/>
    <m/>
    <m/>
    <m/>
    <m/>
    <m/>
    <m/>
    <m/>
    <m/>
    <m/>
    <m/>
    <n v="0"/>
    <n v="0"/>
    <n v="0"/>
    <n v="0"/>
    <s v=""/>
    <s v=""/>
    <s v=""/>
  </r>
  <r>
    <x v="24"/>
    <s v="F01"/>
    <m/>
    <x v="2"/>
    <x v="0"/>
    <s v=""/>
    <s v=""/>
    <x v="2"/>
    <m/>
    <m/>
    <m/>
    <m/>
    <m/>
    <m/>
    <m/>
    <m/>
    <m/>
    <m/>
    <n v="0"/>
    <n v="0"/>
    <n v="0"/>
    <n v="0"/>
    <s v=""/>
    <s v=""/>
    <s v=""/>
  </r>
  <r>
    <x v="24"/>
    <s v="F01"/>
    <m/>
    <x v="2"/>
    <x v="0"/>
    <s v=""/>
    <s v=""/>
    <x v="2"/>
    <m/>
    <m/>
    <m/>
    <m/>
    <m/>
    <m/>
    <m/>
    <m/>
    <m/>
    <m/>
    <n v="0"/>
    <n v="0"/>
    <n v="0"/>
    <n v="0"/>
    <s v=""/>
    <s v=""/>
    <s v=""/>
  </r>
  <r>
    <x v="24"/>
    <s v="F01"/>
    <m/>
    <x v="2"/>
    <x v="0"/>
    <s v=""/>
    <s v=""/>
    <x v="2"/>
    <m/>
    <m/>
    <m/>
    <m/>
    <m/>
    <m/>
    <m/>
    <m/>
    <m/>
    <m/>
    <n v="0"/>
    <n v="0"/>
    <n v="0"/>
    <n v="0"/>
    <s v=""/>
    <s v=""/>
    <s v=""/>
  </r>
  <r>
    <x v="24"/>
    <s v="F01"/>
    <m/>
    <x v="2"/>
    <x v="0"/>
    <s v=""/>
    <s v=""/>
    <x v="2"/>
    <m/>
    <m/>
    <m/>
    <m/>
    <m/>
    <m/>
    <m/>
    <m/>
    <m/>
    <m/>
    <n v="0"/>
    <n v="0"/>
    <n v="0"/>
    <n v="0"/>
    <s v=""/>
    <s v=""/>
    <s v=""/>
  </r>
  <r>
    <x v="24"/>
    <s v="F01"/>
    <m/>
    <x v="2"/>
    <x v="0"/>
    <s v=""/>
    <s v=""/>
    <x v="2"/>
    <m/>
    <m/>
    <m/>
    <m/>
    <m/>
    <m/>
    <m/>
    <m/>
    <m/>
    <m/>
    <n v="0"/>
    <n v="0"/>
    <n v="0"/>
    <n v="0"/>
    <s v=""/>
    <s v=""/>
    <s v=""/>
  </r>
  <r>
    <x v="24"/>
    <s v="F01"/>
    <m/>
    <x v="2"/>
    <x v="0"/>
    <s v=""/>
    <s v=""/>
    <x v="2"/>
    <m/>
    <m/>
    <m/>
    <m/>
    <m/>
    <m/>
    <m/>
    <m/>
    <m/>
    <m/>
    <n v="0"/>
    <n v="0"/>
    <n v="0"/>
    <n v="0"/>
    <s v=""/>
    <s v=""/>
    <s v=""/>
  </r>
  <r>
    <x v="24"/>
    <s v="F01"/>
    <m/>
    <x v="2"/>
    <x v="0"/>
    <s v=""/>
    <s v=""/>
    <x v="2"/>
    <m/>
    <m/>
    <m/>
    <m/>
    <m/>
    <m/>
    <m/>
    <m/>
    <m/>
    <m/>
    <n v="0"/>
    <n v="0"/>
    <n v="0"/>
    <n v="0"/>
    <s v=""/>
    <s v=""/>
    <s v=""/>
  </r>
  <r>
    <x v="24"/>
    <s v="F01"/>
    <m/>
    <x v="2"/>
    <x v="0"/>
    <s v=""/>
    <s v=""/>
    <x v="2"/>
    <m/>
    <m/>
    <m/>
    <m/>
    <m/>
    <m/>
    <m/>
    <m/>
    <m/>
    <m/>
    <n v="0"/>
    <n v="0"/>
    <n v="0"/>
    <n v="0"/>
    <s v=""/>
    <s v=""/>
    <s v=""/>
  </r>
  <r>
    <x v="24"/>
    <s v="F01"/>
    <m/>
    <x v="2"/>
    <x v="0"/>
    <s v=""/>
    <s v=""/>
    <x v="2"/>
    <m/>
    <m/>
    <m/>
    <m/>
    <m/>
    <m/>
    <m/>
    <m/>
    <m/>
    <m/>
    <n v="0"/>
    <n v="0"/>
    <n v="0"/>
    <n v="0"/>
    <s v=""/>
    <s v=""/>
    <s v=""/>
  </r>
  <r>
    <x v="24"/>
    <s v="F01"/>
    <m/>
    <x v="2"/>
    <x v="0"/>
    <s v=""/>
    <s v=""/>
    <x v="2"/>
    <m/>
    <m/>
    <m/>
    <m/>
    <m/>
    <m/>
    <m/>
    <m/>
    <m/>
    <m/>
    <n v="0"/>
    <n v="0"/>
    <n v="0"/>
    <n v="0"/>
    <s v=""/>
    <s v=""/>
    <s v=""/>
  </r>
  <r>
    <x v="24"/>
    <s v="F01"/>
    <m/>
    <x v="2"/>
    <x v="0"/>
    <s v=""/>
    <s v=""/>
    <x v="2"/>
    <m/>
    <m/>
    <m/>
    <m/>
    <m/>
    <m/>
    <m/>
    <m/>
    <m/>
    <m/>
    <n v="0"/>
    <n v="0"/>
    <n v="0"/>
    <n v="0"/>
    <s v=""/>
    <s v=""/>
    <s v=""/>
  </r>
  <r>
    <x v="24"/>
    <s v="F01"/>
    <m/>
    <x v="2"/>
    <x v="0"/>
    <s v=""/>
    <s v=""/>
    <x v="2"/>
    <m/>
    <m/>
    <m/>
    <m/>
    <m/>
    <m/>
    <m/>
    <m/>
    <m/>
    <m/>
    <n v="0"/>
    <n v="0"/>
    <n v="0"/>
    <n v="0"/>
    <s v=""/>
    <s v=""/>
    <s v=""/>
  </r>
  <r>
    <x v="24"/>
    <s v="F01"/>
    <m/>
    <x v="2"/>
    <x v="0"/>
    <s v=""/>
    <s v=""/>
    <x v="2"/>
    <m/>
    <m/>
    <m/>
    <m/>
    <m/>
    <m/>
    <m/>
    <m/>
    <m/>
    <m/>
    <n v="0"/>
    <n v="0"/>
    <n v="0"/>
    <n v="0"/>
    <s v=""/>
    <s v=""/>
    <s v=""/>
  </r>
  <r>
    <x v="24"/>
    <s v="F01"/>
    <m/>
    <x v="2"/>
    <x v="0"/>
    <s v=""/>
    <s v=""/>
    <x v="2"/>
    <m/>
    <m/>
    <m/>
    <m/>
    <m/>
    <m/>
    <m/>
    <m/>
    <m/>
    <m/>
    <n v="0"/>
    <n v="0"/>
    <n v="0"/>
    <n v="0"/>
    <s v=""/>
    <s v=""/>
    <s v=""/>
  </r>
  <r>
    <x v="24"/>
    <s v="F01"/>
    <m/>
    <x v="2"/>
    <x v="0"/>
    <s v=""/>
    <s v=""/>
    <x v="2"/>
    <m/>
    <m/>
    <m/>
    <m/>
    <m/>
    <m/>
    <m/>
    <m/>
    <m/>
    <m/>
    <n v="0"/>
    <n v="0"/>
    <n v="0"/>
    <n v="0"/>
    <s v=""/>
    <s v=""/>
    <s v=""/>
  </r>
  <r>
    <x v="24"/>
    <s v="F01小計"/>
    <m/>
    <x v="2"/>
    <x v="0"/>
    <m/>
    <m/>
    <x v="2"/>
    <n v="0"/>
    <m/>
    <m/>
    <m/>
    <m/>
    <n v="0"/>
    <m/>
    <n v="0"/>
    <m/>
    <m/>
    <m/>
    <m/>
    <n v="0"/>
    <n v="0"/>
    <n v="0"/>
    <n v="0"/>
    <n v="0"/>
  </r>
  <r>
    <x v="24"/>
    <s v="F02"/>
    <m/>
    <x v="2"/>
    <x v="0"/>
    <s v=""/>
    <s v=""/>
    <x v="2"/>
    <m/>
    <m/>
    <m/>
    <m/>
    <m/>
    <m/>
    <m/>
    <m/>
    <m/>
    <m/>
    <n v="0"/>
    <n v="0"/>
    <n v="0"/>
    <n v="0"/>
    <s v=""/>
    <s v=""/>
    <s v=""/>
  </r>
  <r>
    <x v="24"/>
    <s v="F02"/>
    <m/>
    <x v="2"/>
    <x v="0"/>
    <s v=""/>
    <s v=""/>
    <x v="2"/>
    <m/>
    <m/>
    <m/>
    <m/>
    <m/>
    <m/>
    <m/>
    <m/>
    <m/>
    <m/>
    <n v="0"/>
    <n v="0"/>
    <n v="0"/>
    <n v="0"/>
    <s v=""/>
    <s v=""/>
    <s v=""/>
  </r>
  <r>
    <x v="24"/>
    <s v="F02"/>
    <m/>
    <x v="2"/>
    <x v="0"/>
    <s v=""/>
    <s v=""/>
    <x v="2"/>
    <m/>
    <m/>
    <m/>
    <m/>
    <m/>
    <m/>
    <m/>
    <m/>
    <m/>
    <m/>
    <n v="0"/>
    <n v="0"/>
    <n v="0"/>
    <n v="0"/>
    <s v=""/>
    <s v=""/>
    <s v=""/>
  </r>
  <r>
    <x v="24"/>
    <s v="F02"/>
    <m/>
    <x v="2"/>
    <x v="0"/>
    <s v=""/>
    <s v=""/>
    <x v="2"/>
    <m/>
    <m/>
    <m/>
    <m/>
    <m/>
    <m/>
    <m/>
    <m/>
    <m/>
    <m/>
    <n v="0"/>
    <n v="0"/>
    <n v="0"/>
    <n v="0"/>
    <s v=""/>
    <s v=""/>
    <s v=""/>
  </r>
  <r>
    <x v="24"/>
    <s v="F02"/>
    <m/>
    <x v="2"/>
    <x v="0"/>
    <s v=""/>
    <s v=""/>
    <x v="2"/>
    <m/>
    <m/>
    <m/>
    <m/>
    <m/>
    <m/>
    <m/>
    <m/>
    <m/>
    <m/>
    <n v="0"/>
    <n v="0"/>
    <n v="0"/>
    <n v="0"/>
    <s v=""/>
    <s v=""/>
    <s v=""/>
  </r>
  <r>
    <x v="24"/>
    <s v="F02"/>
    <m/>
    <x v="2"/>
    <x v="0"/>
    <s v=""/>
    <s v=""/>
    <x v="2"/>
    <m/>
    <m/>
    <m/>
    <m/>
    <m/>
    <m/>
    <m/>
    <m/>
    <m/>
    <m/>
    <n v="0"/>
    <n v="0"/>
    <n v="0"/>
    <n v="0"/>
    <s v=""/>
    <s v=""/>
    <s v=""/>
  </r>
  <r>
    <x v="24"/>
    <s v="F02"/>
    <m/>
    <x v="2"/>
    <x v="0"/>
    <s v=""/>
    <s v=""/>
    <x v="2"/>
    <m/>
    <m/>
    <m/>
    <m/>
    <m/>
    <m/>
    <m/>
    <m/>
    <m/>
    <m/>
    <n v="0"/>
    <n v="0"/>
    <n v="0"/>
    <n v="0"/>
    <s v=""/>
    <s v=""/>
    <s v=""/>
  </r>
  <r>
    <x v="24"/>
    <s v="F02"/>
    <m/>
    <x v="2"/>
    <x v="0"/>
    <s v=""/>
    <s v=""/>
    <x v="2"/>
    <m/>
    <m/>
    <m/>
    <m/>
    <m/>
    <m/>
    <m/>
    <m/>
    <m/>
    <m/>
    <n v="0"/>
    <n v="0"/>
    <n v="0"/>
    <n v="0"/>
    <s v=""/>
    <s v=""/>
    <s v=""/>
  </r>
  <r>
    <x v="24"/>
    <s v="F02"/>
    <m/>
    <x v="2"/>
    <x v="0"/>
    <s v=""/>
    <s v=""/>
    <x v="2"/>
    <m/>
    <m/>
    <m/>
    <m/>
    <m/>
    <m/>
    <m/>
    <m/>
    <m/>
    <m/>
    <n v="0"/>
    <n v="0"/>
    <n v="0"/>
    <n v="0"/>
    <s v=""/>
    <s v=""/>
    <s v=""/>
  </r>
  <r>
    <x v="24"/>
    <s v="F02"/>
    <m/>
    <x v="2"/>
    <x v="0"/>
    <s v=""/>
    <s v=""/>
    <x v="2"/>
    <m/>
    <m/>
    <m/>
    <m/>
    <m/>
    <m/>
    <m/>
    <m/>
    <m/>
    <m/>
    <n v="0"/>
    <n v="0"/>
    <n v="0"/>
    <n v="0"/>
    <s v=""/>
    <s v=""/>
    <s v=""/>
  </r>
  <r>
    <x v="24"/>
    <s v="F02"/>
    <m/>
    <x v="2"/>
    <x v="0"/>
    <s v=""/>
    <s v=""/>
    <x v="2"/>
    <m/>
    <m/>
    <m/>
    <m/>
    <m/>
    <m/>
    <m/>
    <m/>
    <m/>
    <m/>
    <n v="0"/>
    <n v="0"/>
    <n v="0"/>
    <n v="0"/>
    <s v=""/>
    <s v=""/>
    <s v=""/>
  </r>
  <r>
    <x v="24"/>
    <s v="F02"/>
    <m/>
    <x v="2"/>
    <x v="0"/>
    <s v=""/>
    <s v=""/>
    <x v="2"/>
    <m/>
    <m/>
    <m/>
    <m/>
    <m/>
    <m/>
    <m/>
    <m/>
    <m/>
    <m/>
    <n v="0"/>
    <n v="0"/>
    <n v="0"/>
    <n v="0"/>
    <s v=""/>
    <s v=""/>
    <s v=""/>
  </r>
  <r>
    <x v="24"/>
    <s v="F02"/>
    <m/>
    <x v="2"/>
    <x v="0"/>
    <s v=""/>
    <s v=""/>
    <x v="2"/>
    <m/>
    <m/>
    <m/>
    <m/>
    <m/>
    <m/>
    <m/>
    <m/>
    <m/>
    <m/>
    <n v="0"/>
    <n v="0"/>
    <n v="0"/>
    <n v="0"/>
    <s v=""/>
    <s v=""/>
    <s v=""/>
  </r>
  <r>
    <x v="24"/>
    <s v="F02"/>
    <m/>
    <x v="2"/>
    <x v="0"/>
    <s v=""/>
    <s v=""/>
    <x v="2"/>
    <m/>
    <m/>
    <m/>
    <m/>
    <m/>
    <m/>
    <m/>
    <m/>
    <m/>
    <m/>
    <n v="0"/>
    <n v="0"/>
    <n v="0"/>
    <n v="0"/>
    <s v=""/>
    <s v=""/>
    <s v=""/>
  </r>
  <r>
    <x v="24"/>
    <s v="F02"/>
    <m/>
    <x v="2"/>
    <x v="0"/>
    <s v=""/>
    <s v=""/>
    <x v="2"/>
    <m/>
    <m/>
    <m/>
    <m/>
    <m/>
    <m/>
    <m/>
    <m/>
    <m/>
    <m/>
    <n v="0"/>
    <n v="0"/>
    <n v="0"/>
    <n v="0"/>
    <s v=""/>
    <s v=""/>
    <s v=""/>
  </r>
  <r>
    <x v="24"/>
    <s v="F02"/>
    <m/>
    <x v="2"/>
    <x v="0"/>
    <s v=""/>
    <s v=""/>
    <x v="2"/>
    <m/>
    <m/>
    <m/>
    <m/>
    <m/>
    <m/>
    <m/>
    <m/>
    <m/>
    <m/>
    <n v="0"/>
    <n v="0"/>
    <n v="0"/>
    <n v="0"/>
    <s v=""/>
    <s v=""/>
    <s v=""/>
  </r>
  <r>
    <x v="24"/>
    <s v="F02"/>
    <m/>
    <x v="2"/>
    <x v="0"/>
    <s v=""/>
    <s v=""/>
    <x v="2"/>
    <m/>
    <m/>
    <m/>
    <m/>
    <m/>
    <m/>
    <m/>
    <m/>
    <m/>
    <m/>
    <n v="0"/>
    <n v="0"/>
    <n v="0"/>
    <n v="0"/>
    <s v=""/>
    <s v=""/>
    <s v=""/>
  </r>
  <r>
    <x v="24"/>
    <s v="F02"/>
    <m/>
    <x v="2"/>
    <x v="0"/>
    <s v=""/>
    <s v=""/>
    <x v="2"/>
    <m/>
    <m/>
    <m/>
    <m/>
    <m/>
    <m/>
    <m/>
    <m/>
    <m/>
    <m/>
    <n v="0"/>
    <n v="0"/>
    <n v="0"/>
    <n v="0"/>
    <s v=""/>
    <s v=""/>
    <s v=""/>
  </r>
  <r>
    <x v="24"/>
    <s v="F02"/>
    <m/>
    <x v="2"/>
    <x v="0"/>
    <s v=""/>
    <s v=""/>
    <x v="2"/>
    <m/>
    <m/>
    <m/>
    <m/>
    <m/>
    <m/>
    <m/>
    <m/>
    <m/>
    <m/>
    <n v="0"/>
    <n v="0"/>
    <n v="0"/>
    <n v="0"/>
    <s v=""/>
    <s v=""/>
    <s v=""/>
  </r>
  <r>
    <x v="24"/>
    <s v="F02"/>
    <m/>
    <x v="2"/>
    <x v="0"/>
    <s v=""/>
    <s v=""/>
    <x v="2"/>
    <m/>
    <m/>
    <m/>
    <m/>
    <m/>
    <m/>
    <m/>
    <m/>
    <m/>
    <m/>
    <n v="0"/>
    <n v="0"/>
    <n v="0"/>
    <n v="0"/>
    <s v=""/>
    <s v=""/>
    <s v=""/>
  </r>
  <r>
    <x v="24"/>
    <s v="F02小計"/>
    <m/>
    <x v="2"/>
    <x v="0"/>
    <n v="0"/>
    <m/>
    <x v="2"/>
    <n v="0"/>
    <m/>
    <m/>
    <m/>
    <m/>
    <n v="0"/>
    <m/>
    <n v="0"/>
    <m/>
    <m/>
    <m/>
    <m/>
    <n v="0"/>
    <n v="0"/>
    <n v="0"/>
    <n v="0"/>
    <n v="0"/>
  </r>
  <r>
    <x v="24"/>
    <s v="合計"/>
    <m/>
    <x v="2"/>
    <x v="0"/>
    <m/>
    <m/>
    <x v="2"/>
    <n v="0"/>
    <m/>
    <m/>
    <m/>
    <m/>
    <n v="0"/>
    <m/>
    <n v="0"/>
    <m/>
    <m/>
    <m/>
    <m/>
    <n v="0"/>
    <n v="0"/>
    <n v="0"/>
    <n v="0"/>
    <n v="0"/>
  </r>
  <r>
    <x v="25"/>
    <s v="F01"/>
    <m/>
    <x v="2"/>
    <x v="0"/>
    <s v=""/>
    <s v=""/>
    <x v="2"/>
    <m/>
    <m/>
    <m/>
    <m/>
    <m/>
    <m/>
    <m/>
    <m/>
    <m/>
    <m/>
    <n v="0"/>
    <n v="0"/>
    <n v="0"/>
    <n v="0"/>
    <s v=""/>
    <s v=""/>
    <s v=""/>
  </r>
  <r>
    <x v="25"/>
    <s v="F01"/>
    <m/>
    <x v="2"/>
    <x v="0"/>
    <s v=""/>
    <s v=""/>
    <x v="2"/>
    <m/>
    <m/>
    <m/>
    <m/>
    <m/>
    <m/>
    <m/>
    <m/>
    <m/>
    <m/>
    <n v="0"/>
    <n v="0"/>
    <n v="0"/>
    <n v="0"/>
    <s v=""/>
    <s v=""/>
    <s v=""/>
  </r>
  <r>
    <x v="25"/>
    <s v="F01"/>
    <m/>
    <x v="2"/>
    <x v="0"/>
    <s v=""/>
    <s v=""/>
    <x v="2"/>
    <m/>
    <m/>
    <m/>
    <m/>
    <m/>
    <m/>
    <m/>
    <m/>
    <m/>
    <m/>
    <n v="0"/>
    <n v="0"/>
    <n v="0"/>
    <n v="0"/>
    <s v=""/>
    <s v=""/>
    <s v=""/>
  </r>
  <r>
    <x v="25"/>
    <s v="F01"/>
    <m/>
    <x v="2"/>
    <x v="0"/>
    <s v=""/>
    <s v=""/>
    <x v="2"/>
    <m/>
    <m/>
    <m/>
    <m/>
    <m/>
    <m/>
    <m/>
    <m/>
    <m/>
    <m/>
    <n v="0"/>
    <n v="0"/>
    <n v="0"/>
    <n v="0"/>
    <s v=""/>
    <s v=""/>
    <s v=""/>
  </r>
  <r>
    <x v="25"/>
    <s v="F01"/>
    <m/>
    <x v="2"/>
    <x v="0"/>
    <s v=""/>
    <s v=""/>
    <x v="2"/>
    <m/>
    <m/>
    <m/>
    <m/>
    <m/>
    <m/>
    <m/>
    <m/>
    <m/>
    <m/>
    <n v="0"/>
    <n v="0"/>
    <n v="0"/>
    <n v="0"/>
    <s v=""/>
    <s v=""/>
    <s v=""/>
  </r>
  <r>
    <x v="25"/>
    <s v="F01"/>
    <m/>
    <x v="2"/>
    <x v="0"/>
    <s v=""/>
    <s v=""/>
    <x v="2"/>
    <m/>
    <m/>
    <m/>
    <m/>
    <m/>
    <m/>
    <m/>
    <m/>
    <m/>
    <m/>
    <n v="0"/>
    <n v="0"/>
    <n v="0"/>
    <n v="0"/>
    <s v=""/>
    <s v=""/>
    <s v=""/>
  </r>
  <r>
    <x v="25"/>
    <s v="F01"/>
    <m/>
    <x v="2"/>
    <x v="0"/>
    <s v=""/>
    <s v=""/>
    <x v="2"/>
    <m/>
    <m/>
    <m/>
    <m/>
    <m/>
    <m/>
    <m/>
    <m/>
    <m/>
    <m/>
    <n v="0"/>
    <n v="0"/>
    <n v="0"/>
    <n v="0"/>
    <s v=""/>
    <s v=""/>
    <s v=""/>
  </r>
  <r>
    <x v="25"/>
    <s v="F01"/>
    <m/>
    <x v="2"/>
    <x v="0"/>
    <s v=""/>
    <s v=""/>
    <x v="2"/>
    <m/>
    <m/>
    <m/>
    <m/>
    <m/>
    <m/>
    <m/>
    <m/>
    <m/>
    <m/>
    <n v="0"/>
    <n v="0"/>
    <n v="0"/>
    <n v="0"/>
    <s v=""/>
    <s v=""/>
    <s v=""/>
  </r>
  <r>
    <x v="25"/>
    <s v="F01"/>
    <m/>
    <x v="2"/>
    <x v="0"/>
    <s v=""/>
    <s v=""/>
    <x v="2"/>
    <m/>
    <m/>
    <m/>
    <m/>
    <m/>
    <m/>
    <m/>
    <m/>
    <m/>
    <m/>
    <n v="0"/>
    <n v="0"/>
    <n v="0"/>
    <n v="0"/>
    <s v=""/>
    <s v=""/>
    <s v=""/>
  </r>
  <r>
    <x v="25"/>
    <s v="F01"/>
    <m/>
    <x v="2"/>
    <x v="0"/>
    <s v=""/>
    <s v=""/>
    <x v="2"/>
    <m/>
    <m/>
    <m/>
    <m/>
    <m/>
    <m/>
    <m/>
    <m/>
    <m/>
    <m/>
    <n v="0"/>
    <n v="0"/>
    <n v="0"/>
    <n v="0"/>
    <s v=""/>
    <s v=""/>
    <s v=""/>
  </r>
  <r>
    <x v="25"/>
    <s v="F01"/>
    <m/>
    <x v="2"/>
    <x v="0"/>
    <s v=""/>
    <s v=""/>
    <x v="2"/>
    <m/>
    <m/>
    <m/>
    <m/>
    <m/>
    <m/>
    <m/>
    <m/>
    <m/>
    <m/>
    <n v="0"/>
    <n v="0"/>
    <n v="0"/>
    <n v="0"/>
    <s v=""/>
    <s v=""/>
    <s v=""/>
  </r>
  <r>
    <x v="25"/>
    <s v="F01"/>
    <m/>
    <x v="2"/>
    <x v="0"/>
    <s v=""/>
    <s v=""/>
    <x v="2"/>
    <m/>
    <m/>
    <m/>
    <m/>
    <m/>
    <m/>
    <m/>
    <m/>
    <m/>
    <m/>
    <n v="0"/>
    <n v="0"/>
    <n v="0"/>
    <n v="0"/>
    <s v=""/>
    <s v=""/>
    <s v=""/>
  </r>
  <r>
    <x v="25"/>
    <s v="F01"/>
    <m/>
    <x v="2"/>
    <x v="0"/>
    <s v=""/>
    <s v=""/>
    <x v="2"/>
    <m/>
    <m/>
    <m/>
    <m/>
    <m/>
    <m/>
    <m/>
    <m/>
    <m/>
    <m/>
    <n v="0"/>
    <n v="0"/>
    <n v="0"/>
    <n v="0"/>
    <s v=""/>
    <s v=""/>
    <s v=""/>
  </r>
  <r>
    <x v="25"/>
    <s v="F01"/>
    <m/>
    <x v="2"/>
    <x v="0"/>
    <s v=""/>
    <s v=""/>
    <x v="2"/>
    <m/>
    <m/>
    <m/>
    <m/>
    <m/>
    <m/>
    <m/>
    <m/>
    <m/>
    <m/>
    <n v="0"/>
    <n v="0"/>
    <n v="0"/>
    <n v="0"/>
    <s v=""/>
    <s v=""/>
    <s v=""/>
  </r>
  <r>
    <x v="25"/>
    <s v="F01"/>
    <m/>
    <x v="2"/>
    <x v="0"/>
    <s v=""/>
    <s v=""/>
    <x v="2"/>
    <m/>
    <m/>
    <m/>
    <m/>
    <m/>
    <m/>
    <m/>
    <m/>
    <m/>
    <m/>
    <n v="0"/>
    <n v="0"/>
    <n v="0"/>
    <n v="0"/>
    <s v=""/>
    <s v=""/>
    <s v=""/>
  </r>
  <r>
    <x v="25"/>
    <s v="F01"/>
    <m/>
    <x v="2"/>
    <x v="0"/>
    <s v=""/>
    <s v=""/>
    <x v="2"/>
    <m/>
    <m/>
    <m/>
    <m/>
    <m/>
    <m/>
    <m/>
    <m/>
    <m/>
    <m/>
    <n v="0"/>
    <n v="0"/>
    <n v="0"/>
    <n v="0"/>
    <s v=""/>
    <s v=""/>
    <s v=""/>
  </r>
  <r>
    <x v="25"/>
    <s v="F01"/>
    <m/>
    <x v="2"/>
    <x v="0"/>
    <s v=""/>
    <s v=""/>
    <x v="2"/>
    <m/>
    <m/>
    <m/>
    <m/>
    <m/>
    <m/>
    <m/>
    <m/>
    <m/>
    <m/>
    <n v="0"/>
    <n v="0"/>
    <n v="0"/>
    <n v="0"/>
    <s v=""/>
    <s v=""/>
    <s v=""/>
  </r>
  <r>
    <x v="25"/>
    <s v="F01"/>
    <m/>
    <x v="2"/>
    <x v="0"/>
    <s v=""/>
    <s v=""/>
    <x v="2"/>
    <m/>
    <m/>
    <m/>
    <m/>
    <m/>
    <m/>
    <m/>
    <m/>
    <m/>
    <m/>
    <n v="0"/>
    <n v="0"/>
    <n v="0"/>
    <n v="0"/>
    <s v=""/>
    <s v=""/>
    <s v=""/>
  </r>
  <r>
    <x v="25"/>
    <s v="F01"/>
    <m/>
    <x v="2"/>
    <x v="0"/>
    <s v=""/>
    <s v=""/>
    <x v="2"/>
    <m/>
    <m/>
    <m/>
    <m/>
    <m/>
    <m/>
    <m/>
    <m/>
    <m/>
    <m/>
    <n v="0"/>
    <n v="0"/>
    <n v="0"/>
    <n v="0"/>
    <s v=""/>
    <s v=""/>
    <s v=""/>
  </r>
  <r>
    <x v="25"/>
    <s v="F01"/>
    <m/>
    <x v="2"/>
    <x v="0"/>
    <s v=""/>
    <s v=""/>
    <x v="2"/>
    <m/>
    <m/>
    <m/>
    <m/>
    <m/>
    <m/>
    <m/>
    <m/>
    <m/>
    <m/>
    <n v="0"/>
    <n v="0"/>
    <n v="0"/>
    <n v="0"/>
    <s v=""/>
    <s v=""/>
    <s v=""/>
  </r>
  <r>
    <x v="25"/>
    <s v="F01小計"/>
    <m/>
    <x v="2"/>
    <x v="0"/>
    <m/>
    <m/>
    <x v="2"/>
    <n v="0"/>
    <m/>
    <m/>
    <m/>
    <m/>
    <n v="0"/>
    <m/>
    <n v="0"/>
    <m/>
    <m/>
    <m/>
    <m/>
    <n v="0"/>
    <n v="0"/>
    <n v="0"/>
    <n v="0"/>
    <n v="0"/>
  </r>
  <r>
    <x v="25"/>
    <s v="F02"/>
    <m/>
    <x v="2"/>
    <x v="0"/>
    <s v=""/>
    <s v=""/>
    <x v="2"/>
    <m/>
    <m/>
    <m/>
    <m/>
    <m/>
    <m/>
    <m/>
    <m/>
    <m/>
    <m/>
    <n v="0"/>
    <n v="0"/>
    <n v="0"/>
    <n v="0"/>
    <s v=""/>
    <s v=""/>
    <s v=""/>
  </r>
  <r>
    <x v="25"/>
    <s v="F02"/>
    <m/>
    <x v="2"/>
    <x v="0"/>
    <s v=""/>
    <s v=""/>
    <x v="2"/>
    <m/>
    <m/>
    <m/>
    <m/>
    <m/>
    <m/>
    <m/>
    <m/>
    <m/>
    <m/>
    <n v="0"/>
    <n v="0"/>
    <n v="0"/>
    <n v="0"/>
    <s v=""/>
    <s v=""/>
    <s v=""/>
  </r>
  <r>
    <x v="25"/>
    <s v="F02"/>
    <m/>
    <x v="2"/>
    <x v="0"/>
    <s v=""/>
    <s v=""/>
    <x v="2"/>
    <m/>
    <m/>
    <m/>
    <m/>
    <m/>
    <m/>
    <m/>
    <m/>
    <m/>
    <m/>
    <n v="0"/>
    <n v="0"/>
    <n v="0"/>
    <n v="0"/>
    <s v=""/>
    <s v=""/>
    <s v=""/>
  </r>
  <r>
    <x v="25"/>
    <s v="F02"/>
    <m/>
    <x v="2"/>
    <x v="0"/>
    <s v=""/>
    <s v=""/>
    <x v="2"/>
    <m/>
    <m/>
    <m/>
    <m/>
    <m/>
    <m/>
    <m/>
    <m/>
    <m/>
    <m/>
    <n v="0"/>
    <n v="0"/>
    <n v="0"/>
    <n v="0"/>
    <s v=""/>
    <s v=""/>
    <s v=""/>
  </r>
  <r>
    <x v="25"/>
    <s v="F02"/>
    <m/>
    <x v="2"/>
    <x v="0"/>
    <s v=""/>
    <s v=""/>
    <x v="2"/>
    <m/>
    <m/>
    <m/>
    <m/>
    <m/>
    <m/>
    <m/>
    <m/>
    <m/>
    <m/>
    <n v="0"/>
    <n v="0"/>
    <n v="0"/>
    <n v="0"/>
    <s v=""/>
    <s v=""/>
    <s v=""/>
  </r>
  <r>
    <x v="25"/>
    <s v="F02"/>
    <m/>
    <x v="2"/>
    <x v="0"/>
    <s v=""/>
    <s v=""/>
    <x v="2"/>
    <m/>
    <m/>
    <m/>
    <m/>
    <m/>
    <m/>
    <m/>
    <m/>
    <m/>
    <m/>
    <n v="0"/>
    <n v="0"/>
    <n v="0"/>
    <n v="0"/>
    <s v=""/>
    <s v=""/>
    <s v=""/>
  </r>
  <r>
    <x v="25"/>
    <s v="F02"/>
    <m/>
    <x v="2"/>
    <x v="0"/>
    <s v=""/>
    <s v=""/>
    <x v="2"/>
    <m/>
    <m/>
    <m/>
    <m/>
    <m/>
    <m/>
    <m/>
    <m/>
    <m/>
    <m/>
    <n v="0"/>
    <n v="0"/>
    <n v="0"/>
    <n v="0"/>
    <s v=""/>
    <s v=""/>
    <s v=""/>
  </r>
  <r>
    <x v="25"/>
    <s v="F02"/>
    <m/>
    <x v="2"/>
    <x v="0"/>
    <s v=""/>
    <s v=""/>
    <x v="2"/>
    <m/>
    <m/>
    <m/>
    <m/>
    <m/>
    <m/>
    <m/>
    <m/>
    <m/>
    <m/>
    <n v="0"/>
    <n v="0"/>
    <n v="0"/>
    <n v="0"/>
    <s v=""/>
    <s v=""/>
    <s v=""/>
  </r>
  <r>
    <x v="25"/>
    <s v="F02"/>
    <m/>
    <x v="2"/>
    <x v="0"/>
    <s v=""/>
    <s v=""/>
    <x v="2"/>
    <m/>
    <m/>
    <m/>
    <m/>
    <m/>
    <m/>
    <m/>
    <m/>
    <m/>
    <m/>
    <n v="0"/>
    <n v="0"/>
    <n v="0"/>
    <n v="0"/>
    <s v=""/>
    <s v=""/>
    <s v=""/>
  </r>
  <r>
    <x v="25"/>
    <s v="F02"/>
    <m/>
    <x v="2"/>
    <x v="0"/>
    <s v=""/>
    <s v=""/>
    <x v="2"/>
    <m/>
    <m/>
    <m/>
    <m/>
    <m/>
    <m/>
    <m/>
    <m/>
    <m/>
    <m/>
    <n v="0"/>
    <n v="0"/>
    <n v="0"/>
    <n v="0"/>
    <s v=""/>
    <s v=""/>
    <s v=""/>
  </r>
  <r>
    <x v="25"/>
    <s v="F02"/>
    <m/>
    <x v="2"/>
    <x v="0"/>
    <s v=""/>
    <s v=""/>
    <x v="2"/>
    <m/>
    <m/>
    <m/>
    <m/>
    <m/>
    <m/>
    <m/>
    <m/>
    <m/>
    <m/>
    <n v="0"/>
    <n v="0"/>
    <n v="0"/>
    <n v="0"/>
    <s v=""/>
    <s v=""/>
    <s v=""/>
  </r>
  <r>
    <x v="25"/>
    <s v="F02"/>
    <m/>
    <x v="2"/>
    <x v="0"/>
    <s v=""/>
    <s v=""/>
    <x v="2"/>
    <m/>
    <m/>
    <m/>
    <m/>
    <m/>
    <m/>
    <m/>
    <m/>
    <m/>
    <m/>
    <n v="0"/>
    <n v="0"/>
    <n v="0"/>
    <n v="0"/>
    <s v=""/>
    <s v=""/>
    <s v=""/>
  </r>
  <r>
    <x v="25"/>
    <s v="F02"/>
    <m/>
    <x v="2"/>
    <x v="0"/>
    <s v=""/>
    <s v=""/>
    <x v="2"/>
    <m/>
    <m/>
    <m/>
    <m/>
    <m/>
    <m/>
    <m/>
    <m/>
    <m/>
    <m/>
    <n v="0"/>
    <n v="0"/>
    <n v="0"/>
    <n v="0"/>
    <s v=""/>
    <s v=""/>
    <s v=""/>
  </r>
  <r>
    <x v="25"/>
    <s v="F02"/>
    <m/>
    <x v="2"/>
    <x v="0"/>
    <s v=""/>
    <s v=""/>
    <x v="2"/>
    <m/>
    <m/>
    <m/>
    <m/>
    <m/>
    <m/>
    <m/>
    <m/>
    <m/>
    <m/>
    <n v="0"/>
    <n v="0"/>
    <n v="0"/>
    <n v="0"/>
    <s v=""/>
    <s v=""/>
    <s v=""/>
  </r>
  <r>
    <x v="25"/>
    <s v="F02"/>
    <m/>
    <x v="2"/>
    <x v="0"/>
    <s v=""/>
    <s v=""/>
    <x v="2"/>
    <m/>
    <m/>
    <m/>
    <m/>
    <m/>
    <m/>
    <m/>
    <m/>
    <m/>
    <m/>
    <n v="0"/>
    <n v="0"/>
    <n v="0"/>
    <n v="0"/>
    <s v=""/>
    <s v=""/>
    <s v=""/>
  </r>
  <r>
    <x v="25"/>
    <s v="F02"/>
    <m/>
    <x v="2"/>
    <x v="0"/>
    <s v=""/>
    <s v=""/>
    <x v="2"/>
    <m/>
    <m/>
    <m/>
    <m/>
    <m/>
    <m/>
    <m/>
    <m/>
    <m/>
    <m/>
    <n v="0"/>
    <n v="0"/>
    <n v="0"/>
    <n v="0"/>
    <s v=""/>
    <s v=""/>
    <s v=""/>
  </r>
  <r>
    <x v="25"/>
    <s v="F02"/>
    <m/>
    <x v="2"/>
    <x v="0"/>
    <s v=""/>
    <s v=""/>
    <x v="2"/>
    <m/>
    <m/>
    <m/>
    <m/>
    <m/>
    <m/>
    <m/>
    <m/>
    <m/>
    <m/>
    <n v="0"/>
    <n v="0"/>
    <n v="0"/>
    <n v="0"/>
    <s v=""/>
    <s v=""/>
    <s v=""/>
  </r>
  <r>
    <x v="25"/>
    <s v="F02"/>
    <m/>
    <x v="2"/>
    <x v="0"/>
    <s v=""/>
    <s v=""/>
    <x v="2"/>
    <m/>
    <m/>
    <m/>
    <m/>
    <m/>
    <m/>
    <m/>
    <m/>
    <m/>
    <m/>
    <n v="0"/>
    <n v="0"/>
    <n v="0"/>
    <n v="0"/>
    <s v=""/>
    <s v=""/>
    <s v=""/>
  </r>
  <r>
    <x v="25"/>
    <s v="F02"/>
    <m/>
    <x v="2"/>
    <x v="0"/>
    <s v=""/>
    <s v=""/>
    <x v="2"/>
    <m/>
    <m/>
    <m/>
    <m/>
    <m/>
    <m/>
    <m/>
    <m/>
    <m/>
    <m/>
    <n v="0"/>
    <n v="0"/>
    <n v="0"/>
    <n v="0"/>
    <s v=""/>
    <s v=""/>
    <s v=""/>
  </r>
  <r>
    <x v="25"/>
    <s v="F02"/>
    <m/>
    <x v="2"/>
    <x v="0"/>
    <s v=""/>
    <s v=""/>
    <x v="2"/>
    <m/>
    <m/>
    <m/>
    <m/>
    <m/>
    <m/>
    <m/>
    <m/>
    <m/>
    <m/>
    <n v="0"/>
    <n v="0"/>
    <n v="0"/>
    <n v="0"/>
    <s v=""/>
    <s v=""/>
    <s v=""/>
  </r>
  <r>
    <x v="25"/>
    <s v="F02小計"/>
    <m/>
    <x v="2"/>
    <x v="0"/>
    <n v="0"/>
    <m/>
    <x v="2"/>
    <n v="0"/>
    <m/>
    <m/>
    <m/>
    <m/>
    <n v="0"/>
    <m/>
    <n v="0"/>
    <m/>
    <m/>
    <m/>
    <m/>
    <n v="0"/>
    <n v="0"/>
    <n v="0"/>
    <n v="0"/>
    <n v="0"/>
  </r>
  <r>
    <x v="25"/>
    <s v="合計"/>
    <m/>
    <x v="2"/>
    <x v="0"/>
    <m/>
    <m/>
    <x v="2"/>
    <n v="0"/>
    <m/>
    <m/>
    <m/>
    <m/>
    <n v="0"/>
    <m/>
    <n v="0"/>
    <m/>
    <m/>
    <m/>
    <m/>
    <n v="0"/>
    <n v="0"/>
    <n v="0"/>
    <n v="0"/>
    <n v="0"/>
  </r>
  <r>
    <x v="26"/>
    <s v="F01"/>
    <m/>
    <x v="2"/>
    <x v="0"/>
    <s v=""/>
    <s v=""/>
    <x v="2"/>
    <m/>
    <m/>
    <m/>
    <m/>
    <m/>
    <m/>
    <m/>
    <m/>
    <m/>
    <m/>
    <n v="0"/>
    <n v="0"/>
    <n v="0"/>
    <n v="0"/>
    <s v=""/>
    <s v=""/>
    <s v=""/>
  </r>
  <r>
    <x v="26"/>
    <s v="F01"/>
    <m/>
    <x v="2"/>
    <x v="0"/>
    <s v=""/>
    <s v=""/>
    <x v="2"/>
    <m/>
    <m/>
    <m/>
    <m/>
    <m/>
    <m/>
    <m/>
    <m/>
    <m/>
    <m/>
    <n v="0"/>
    <n v="0"/>
    <n v="0"/>
    <n v="0"/>
    <s v=""/>
    <s v=""/>
    <s v=""/>
  </r>
  <r>
    <x v="26"/>
    <s v="F01"/>
    <m/>
    <x v="2"/>
    <x v="0"/>
    <s v=""/>
    <s v=""/>
    <x v="2"/>
    <m/>
    <m/>
    <m/>
    <m/>
    <m/>
    <m/>
    <m/>
    <m/>
    <m/>
    <m/>
    <n v="0"/>
    <n v="0"/>
    <n v="0"/>
    <n v="0"/>
    <s v=""/>
    <s v=""/>
    <s v=""/>
  </r>
  <r>
    <x v="26"/>
    <s v="F01"/>
    <m/>
    <x v="2"/>
    <x v="0"/>
    <s v=""/>
    <s v=""/>
    <x v="2"/>
    <m/>
    <m/>
    <m/>
    <m/>
    <m/>
    <m/>
    <m/>
    <m/>
    <m/>
    <m/>
    <n v="0"/>
    <n v="0"/>
    <n v="0"/>
    <n v="0"/>
    <s v=""/>
    <s v=""/>
    <s v=""/>
  </r>
  <r>
    <x v="26"/>
    <s v="F01"/>
    <m/>
    <x v="2"/>
    <x v="0"/>
    <s v=""/>
    <s v=""/>
    <x v="2"/>
    <m/>
    <m/>
    <m/>
    <m/>
    <m/>
    <m/>
    <m/>
    <m/>
    <m/>
    <m/>
    <n v="0"/>
    <n v="0"/>
    <n v="0"/>
    <n v="0"/>
    <s v=""/>
    <s v=""/>
    <s v=""/>
  </r>
  <r>
    <x v="26"/>
    <s v="F01"/>
    <m/>
    <x v="2"/>
    <x v="0"/>
    <s v=""/>
    <s v=""/>
    <x v="2"/>
    <m/>
    <m/>
    <m/>
    <m/>
    <m/>
    <m/>
    <m/>
    <m/>
    <m/>
    <m/>
    <n v="0"/>
    <n v="0"/>
    <n v="0"/>
    <n v="0"/>
    <s v=""/>
    <s v=""/>
    <s v=""/>
  </r>
  <r>
    <x v="26"/>
    <s v="F01"/>
    <m/>
    <x v="2"/>
    <x v="0"/>
    <s v=""/>
    <s v=""/>
    <x v="2"/>
    <m/>
    <m/>
    <m/>
    <m/>
    <m/>
    <m/>
    <m/>
    <m/>
    <m/>
    <m/>
    <n v="0"/>
    <n v="0"/>
    <n v="0"/>
    <n v="0"/>
    <s v=""/>
    <s v=""/>
    <s v=""/>
  </r>
  <r>
    <x v="26"/>
    <s v="F01"/>
    <m/>
    <x v="2"/>
    <x v="0"/>
    <s v=""/>
    <s v=""/>
    <x v="2"/>
    <m/>
    <m/>
    <m/>
    <m/>
    <m/>
    <m/>
    <m/>
    <m/>
    <m/>
    <m/>
    <n v="0"/>
    <n v="0"/>
    <n v="0"/>
    <n v="0"/>
    <s v=""/>
    <s v=""/>
    <s v=""/>
  </r>
  <r>
    <x v="26"/>
    <s v="F01"/>
    <m/>
    <x v="2"/>
    <x v="0"/>
    <s v=""/>
    <s v=""/>
    <x v="2"/>
    <m/>
    <m/>
    <m/>
    <m/>
    <m/>
    <m/>
    <m/>
    <m/>
    <m/>
    <m/>
    <n v="0"/>
    <n v="0"/>
    <n v="0"/>
    <n v="0"/>
    <s v=""/>
    <s v=""/>
    <s v=""/>
  </r>
  <r>
    <x v="26"/>
    <s v="F01"/>
    <m/>
    <x v="2"/>
    <x v="0"/>
    <s v=""/>
    <s v=""/>
    <x v="2"/>
    <m/>
    <m/>
    <m/>
    <m/>
    <m/>
    <m/>
    <m/>
    <m/>
    <m/>
    <m/>
    <n v="0"/>
    <n v="0"/>
    <n v="0"/>
    <n v="0"/>
    <s v=""/>
    <s v=""/>
    <s v=""/>
  </r>
  <r>
    <x v="26"/>
    <s v="F01"/>
    <m/>
    <x v="2"/>
    <x v="0"/>
    <s v=""/>
    <s v=""/>
    <x v="2"/>
    <m/>
    <m/>
    <m/>
    <m/>
    <m/>
    <m/>
    <m/>
    <m/>
    <m/>
    <m/>
    <n v="0"/>
    <n v="0"/>
    <n v="0"/>
    <n v="0"/>
    <s v=""/>
    <s v=""/>
    <s v=""/>
  </r>
  <r>
    <x v="26"/>
    <s v="F01"/>
    <m/>
    <x v="2"/>
    <x v="0"/>
    <s v=""/>
    <s v=""/>
    <x v="2"/>
    <m/>
    <m/>
    <m/>
    <m/>
    <m/>
    <m/>
    <m/>
    <m/>
    <m/>
    <m/>
    <n v="0"/>
    <n v="0"/>
    <n v="0"/>
    <n v="0"/>
    <s v=""/>
    <s v=""/>
    <s v=""/>
  </r>
  <r>
    <x v="26"/>
    <s v="F01"/>
    <m/>
    <x v="2"/>
    <x v="0"/>
    <s v=""/>
    <s v=""/>
    <x v="2"/>
    <m/>
    <m/>
    <m/>
    <m/>
    <m/>
    <m/>
    <m/>
    <m/>
    <m/>
    <m/>
    <n v="0"/>
    <n v="0"/>
    <n v="0"/>
    <n v="0"/>
    <s v=""/>
    <s v=""/>
    <s v=""/>
  </r>
  <r>
    <x v="26"/>
    <s v="F01"/>
    <m/>
    <x v="2"/>
    <x v="0"/>
    <s v=""/>
    <s v=""/>
    <x v="2"/>
    <m/>
    <m/>
    <m/>
    <m/>
    <m/>
    <m/>
    <m/>
    <m/>
    <m/>
    <m/>
    <n v="0"/>
    <n v="0"/>
    <n v="0"/>
    <n v="0"/>
    <s v=""/>
    <s v=""/>
    <s v=""/>
  </r>
  <r>
    <x v="26"/>
    <s v="F01"/>
    <m/>
    <x v="2"/>
    <x v="0"/>
    <s v=""/>
    <s v=""/>
    <x v="2"/>
    <m/>
    <m/>
    <m/>
    <m/>
    <m/>
    <m/>
    <m/>
    <m/>
    <m/>
    <m/>
    <n v="0"/>
    <n v="0"/>
    <n v="0"/>
    <n v="0"/>
    <s v=""/>
    <s v=""/>
    <s v=""/>
  </r>
  <r>
    <x v="26"/>
    <s v="F01"/>
    <m/>
    <x v="2"/>
    <x v="0"/>
    <s v=""/>
    <s v=""/>
    <x v="2"/>
    <m/>
    <m/>
    <m/>
    <m/>
    <m/>
    <m/>
    <m/>
    <m/>
    <m/>
    <m/>
    <n v="0"/>
    <n v="0"/>
    <n v="0"/>
    <n v="0"/>
    <s v=""/>
    <s v=""/>
    <s v=""/>
  </r>
  <r>
    <x v="26"/>
    <s v="F01"/>
    <m/>
    <x v="2"/>
    <x v="0"/>
    <s v=""/>
    <s v=""/>
    <x v="2"/>
    <m/>
    <m/>
    <m/>
    <m/>
    <m/>
    <m/>
    <m/>
    <m/>
    <m/>
    <m/>
    <n v="0"/>
    <n v="0"/>
    <n v="0"/>
    <n v="0"/>
    <s v=""/>
    <s v=""/>
    <s v=""/>
  </r>
  <r>
    <x v="26"/>
    <s v="F01"/>
    <m/>
    <x v="2"/>
    <x v="0"/>
    <s v=""/>
    <s v=""/>
    <x v="2"/>
    <m/>
    <m/>
    <m/>
    <m/>
    <m/>
    <m/>
    <m/>
    <m/>
    <m/>
    <m/>
    <n v="0"/>
    <n v="0"/>
    <n v="0"/>
    <n v="0"/>
    <s v=""/>
    <s v=""/>
    <s v=""/>
  </r>
  <r>
    <x v="26"/>
    <s v="F01"/>
    <m/>
    <x v="2"/>
    <x v="0"/>
    <s v=""/>
    <s v=""/>
    <x v="2"/>
    <m/>
    <m/>
    <m/>
    <m/>
    <m/>
    <m/>
    <m/>
    <m/>
    <m/>
    <m/>
    <n v="0"/>
    <n v="0"/>
    <n v="0"/>
    <n v="0"/>
    <s v=""/>
    <s v=""/>
    <s v=""/>
  </r>
  <r>
    <x v="26"/>
    <s v="F01"/>
    <m/>
    <x v="2"/>
    <x v="0"/>
    <s v=""/>
    <s v=""/>
    <x v="2"/>
    <m/>
    <m/>
    <m/>
    <m/>
    <m/>
    <m/>
    <m/>
    <m/>
    <m/>
    <m/>
    <n v="0"/>
    <n v="0"/>
    <n v="0"/>
    <n v="0"/>
    <s v=""/>
    <s v=""/>
    <s v=""/>
  </r>
  <r>
    <x v="26"/>
    <s v="F01小計"/>
    <m/>
    <x v="2"/>
    <x v="0"/>
    <m/>
    <m/>
    <x v="2"/>
    <n v="0"/>
    <m/>
    <m/>
    <m/>
    <m/>
    <n v="0"/>
    <m/>
    <n v="0"/>
    <m/>
    <m/>
    <m/>
    <m/>
    <n v="0"/>
    <n v="0"/>
    <n v="0"/>
    <n v="0"/>
    <n v="0"/>
  </r>
  <r>
    <x v="26"/>
    <s v="F02"/>
    <m/>
    <x v="2"/>
    <x v="0"/>
    <s v=""/>
    <s v=""/>
    <x v="2"/>
    <m/>
    <m/>
    <m/>
    <m/>
    <m/>
    <m/>
    <m/>
    <m/>
    <m/>
    <m/>
    <n v="0"/>
    <n v="0"/>
    <n v="0"/>
    <n v="0"/>
    <s v=""/>
    <s v=""/>
    <s v=""/>
  </r>
  <r>
    <x v="26"/>
    <s v="F02"/>
    <m/>
    <x v="2"/>
    <x v="0"/>
    <s v=""/>
    <s v=""/>
    <x v="2"/>
    <m/>
    <m/>
    <m/>
    <m/>
    <m/>
    <m/>
    <m/>
    <m/>
    <m/>
    <m/>
    <n v="0"/>
    <n v="0"/>
    <n v="0"/>
    <n v="0"/>
    <s v=""/>
    <s v=""/>
    <s v=""/>
  </r>
  <r>
    <x v="26"/>
    <s v="F02"/>
    <m/>
    <x v="2"/>
    <x v="0"/>
    <s v=""/>
    <s v=""/>
    <x v="2"/>
    <m/>
    <m/>
    <m/>
    <m/>
    <m/>
    <m/>
    <m/>
    <m/>
    <m/>
    <m/>
    <n v="0"/>
    <n v="0"/>
    <n v="0"/>
    <n v="0"/>
    <s v=""/>
    <s v=""/>
    <s v=""/>
  </r>
  <r>
    <x v="26"/>
    <s v="F02"/>
    <m/>
    <x v="2"/>
    <x v="0"/>
    <s v=""/>
    <s v=""/>
    <x v="2"/>
    <m/>
    <m/>
    <m/>
    <m/>
    <m/>
    <m/>
    <m/>
    <m/>
    <m/>
    <m/>
    <n v="0"/>
    <n v="0"/>
    <n v="0"/>
    <n v="0"/>
    <s v=""/>
    <s v=""/>
    <s v=""/>
  </r>
  <r>
    <x v="26"/>
    <s v="F02"/>
    <m/>
    <x v="2"/>
    <x v="0"/>
    <s v=""/>
    <s v=""/>
    <x v="2"/>
    <m/>
    <m/>
    <m/>
    <m/>
    <m/>
    <m/>
    <m/>
    <m/>
    <m/>
    <m/>
    <n v="0"/>
    <n v="0"/>
    <n v="0"/>
    <n v="0"/>
    <s v=""/>
    <s v=""/>
    <s v=""/>
  </r>
  <r>
    <x v="26"/>
    <s v="F02"/>
    <m/>
    <x v="2"/>
    <x v="0"/>
    <s v=""/>
    <s v=""/>
    <x v="2"/>
    <m/>
    <m/>
    <m/>
    <m/>
    <m/>
    <m/>
    <m/>
    <m/>
    <m/>
    <m/>
    <n v="0"/>
    <n v="0"/>
    <n v="0"/>
    <n v="0"/>
    <s v=""/>
    <s v=""/>
    <s v=""/>
  </r>
  <r>
    <x v="26"/>
    <s v="F02"/>
    <m/>
    <x v="2"/>
    <x v="0"/>
    <s v=""/>
    <s v=""/>
    <x v="2"/>
    <m/>
    <m/>
    <m/>
    <m/>
    <m/>
    <m/>
    <m/>
    <m/>
    <m/>
    <m/>
    <n v="0"/>
    <n v="0"/>
    <n v="0"/>
    <n v="0"/>
    <s v=""/>
    <s v=""/>
    <s v=""/>
  </r>
  <r>
    <x v="26"/>
    <s v="F02"/>
    <m/>
    <x v="2"/>
    <x v="0"/>
    <s v=""/>
    <s v=""/>
    <x v="2"/>
    <m/>
    <m/>
    <m/>
    <m/>
    <m/>
    <m/>
    <m/>
    <m/>
    <m/>
    <m/>
    <n v="0"/>
    <n v="0"/>
    <n v="0"/>
    <n v="0"/>
    <s v=""/>
    <s v=""/>
    <s v=""/>
  </r>
  <r>
    <x v="26"/>
    <s v="F02"/>
    <m/>
    <x v="2"/>
    <x v="0"/>
    <s v=""/>
    <s v=""/>
    <x v="2"/>
    <m/>
    <m/>
    <m/>
    <m/>
    <m/>
    <m/>
    <m/>
    <m/>
    <m/>
    <m/>
    <n v="0"/>
    <n v="0"/>
    <n v="0"/>
    <n v="0"/>
    <s v=""/>
    <s v=""/>
    <s v=""/>
  </r>
  <r>
    <x v="26"/>
    <s v="F02"/>
    <m/>
    <x v="2"/>
    <x v="0"/>
    <s v=""/>
    <s v=""/>
    <x v="2"/>
    <m/>
    <m/>
    <m/>
    <m/>
    <m/>
    <m/>
    <m/>
    <m/>
    <m/>
    <m/>
    <n v="0"/>
    <n v="0"/>
    <n v="0"/>
    <n v="0"/>
    <s v=""/>
    <s v=""/>
    <s v=""/>
  </r>
  <r>
    <x v="26"/>
    <s v="F02"/>
    <m/>
    <x v="2"/>
    <x v="0"/>
    <s v=""/>
    <s v=""/>
    <x v="2"/>
    <m/>
    <m/>
    <m/>
    <m/>
    <m/>
    <m/>
    <m/>
    <m/>
    <m/>
    <m/>
    <n v="0"/>
    <n v="0"/>
    <n v="0"/>
    <n v="0"/>
    <s v=""/>
    <s v=""/>
    <s v=""/>
  </r>
  <r>
    <x v="26"/>
    <s v="F02"/>
    <m/>
    <x v="2"/>
    <x v="0"/>
    <s v=""/>
    <s v=""/>
    <x v="2"/>
    <m/>
    <m/>
    <m/>
    <m/>
    <m/>
    <m/>
    <m/>
    <m/>
    <m/>
    <m/>
    <n v="0"/>
    <n v="0"/>
    <n v="0"/>
    <n v="0"/>
    <s v=""/>
    <s v=""/>
    <s v=""/>
  </r>
  <r>
    <x v="26"/>
    <s v="F02"/>
    <m/>
    <x v="2"/>
    <x v="0"/>
    <s v=""/>
    <s v=""/>
    <x v="2"/>
    <m/>
    <m/>
    <m/>
    <m/>
    <m/>
    <m/>
    <m/>
    <m/>
    <m/>
    <m/>
    <n v="0"/>
    <n v="0"/>
    <n v="0"/>
    <n v="0"/>
    <s v=""/>
    <s v=""/>
    <s v=""/>
  </r>
  <r>
    <x v="26"/>
    <s v="F02"/>
    <m/>
    <x v="2"/>
    <x v="0"/>
    <s v=""/>
    <s v=""/>
    <x v="2"/>
    <m/>
    <m/>
    <m/>
    <m/>
    <m/>
    <m/>
    <m/>
    <m/>
    <m/>
    <m/>
    <n v="0"/>
    <n v="0"/>
    <n v="0"/>
    <n v="0"/>
    <s v=""/>
    <s v=""/>
    <s v=""/>
  </r>
  <r>
    <x v="26"/>
    <s v="F02"/>
    <m/>
    <x v="2"/>
    <x v="0"/>
    <s v=""/>
    <s v=""/>
    <x v="2"/>
    <m/>
    <m/>
    <m/>
    <m/>
    <m/>
    <m/>
    <m/>
    <m/>
    <m/>
    <m/>
    <n v="0"/>
    <n v="0"/>
    <n v="0"/>
    <n v="0"/>
    <s v=""/>
    <s v=""/>
    <s v=""/>
  </r>
  <r>
    <x v="26"/>
    <s v="F02"/>
    <m/>
    <x v="2"/>
    <x v="0"/>
    <s v=""/>
    <s v=""/>
    <x v="2"/>
    <m/>
    <m/>
    <m/>
    <m/>
    <m/>
    <m/>
    <m/>
    <m/>
    <m/>
    <m/>
    <n v="0"/>
    <n v="0"/>
    <n v="0"/>
    <n v="0"/>
    <s v=""/>
    <s v=""/>
    <s v=""/>
  </r>
  <r>
    <x v="26"/>
    <s v="F02"/>
    <m/>
    <x v="2"/>
    <x v="0"/>
    <s v=""/>
    <s v=""/>
    <x v="2"/>
    <m/>
    <m/>
    <m/>
    <m/>
    <m/>
    <m/>
    <m/>
    <m/>
    <m/>
    <m/>
    <n v="0"/>
    <n v="0"/>
    <n v="0"/>
    <n v="0"/>
    <s v=""/>
    <s v=""/>
    <s v=""/>
  </r>
  <r>
    <x v="26"/>
    <s v="F02"/>
    <m/>
    <x v="2"/>
    <x v="0"/>
    <s v=""/>
    <s v=""/>
    <x v="2"/>
    <m/>
    <m/>
    <m/>
    <m/>
    <m/>
    <m/>
    <m/>
    <m/>
    <m/>
    <m/>
    <n v="0"/>
    <n v="0"/>
    <n v="0"/>
    <n v="0"/>
    <s v=""/>
    <s v=""/>
    <s v=""/>
  </r>
  <r>
    <x v="26"/>
    <s v="F02"/>
    <m/>
    <x v="2"/>
    <x v="0"/>
    <s v=""/>
    <s v=""/>
    <x v="2"/>
    <m/>
    <m/>
    <m/>
    <m/>
    <m/>
    <m/>
    <m/>
    <m/>
    <m/>
    <m/>
    <n v="0"/>
    <n v="0"/>
    <n v="0"/>
    <n v="0"/>
    <s v=""/>
    <s v=""/>
    <s v=""/>
  </r>
  <r>
    <x v="26"/>
    <s v="F02"/>
    <m/>
    <x v="2"/>
    <x v="0"/>
    <s v=""/>
    <s v=""/>
    <x v="2"/>
    <m/>
    <m/>
    <m/>
    <m/>
    <m/>
    <m/>
    <m/>
    <m/>
    <m/>
    <m/>
    <n v="0"/>
    <n v="0"/>
    <n v="0"/>
    <n v="0"/>
    <s v=""/>
    <s v=""/>
    <s v=""/>
  </r>
  <r>
    <x v="26"/>
    <s v="F02小計"/>
    <m/>
    <x v="2"/>
    <x v="0"/>
    <n v="0"/>
    <m/>
    <x v="2"/>
    <n v="0"/>
    <m/>
    <m/>
    <m/>
    <m/>
    <n v="0"/>
    <m/>
    <n v="0"/>
    <m/>
    <m/>
    <m/>
    <m/>
    <n v="0"/>
    <n v="0"/>
    <n v="0"/>
    <n v="0"/>
    <n v="0"/>
  </r>
  <r>
    <x v="26"/>
    <s v="合計"/>
    <m/>
    <x v="2"/>
    <x v="0"/>
    <m/>
    <m/>
    <x v="2"/>
    <n v="0"/>
    <m/>
    <m/>
    <m/>
    <m/>
    <n v="0"/>
    <m/>
    <n v="0"/>
    <m/>
    <m/>
    <m/>
    <m/>
    <n v="0"/>
    <n v="0"/>
    <n v="0"/>
    <n v="0"/>
    <n v="0"/>
  </r>
  <r>
    <x v="27"/>
    <s v="F01"/>
    <m/>
    <x v="2"/>
    <x v="0"/>
    <s v=""/>
    <s v=""/>
    <x v="2"/>
    <m/>
    <m/>
    <m/>
    <m/>
    <m/>
    <m/>
    <m/>
    <m/>
    <m/>
    <m/>
    <n v="0"/>
    <n v="0"/>
    <n v="0"/>
    <n v="0"/>
    <s v=""/>
    <s v=""/>
    <s v=""/>
  </r>
  <r>
    <x v="27"/>
    <s v="F01"/>
    <m/>
    <x v="2"/>
    <x v="0"/>
    <s v=""/>
    <s v=""/>
    <x v="2"/>
    <m/>
    <m/>
    <m/>
    <m/>
    <m/>
    <m/>
    <m/>
    <m/>
    <m/>
    <m/>
    <n v="0"/>
    <n v="0"/>
    <n v="0"/>
    <n v="0"/>
    <s v=""/>
    <s v=""/>
    <s v=""/>
  </r>
  <r>
    <x v="27"/>
    <s v="F01"/>
    <m/>
    <x v="2"/>
    <x v="0"/>
    <s v=""/>
    <s v=""/>
    <x v="2"/>
    <m/>
    <m/>
    <m/>
    <m/>
    <m/>
    <m/>
    <m/>
    <m/>
    <m/>
    <m/>
    <n v="0"/>
    <n v="0"/>
    <n v="0"/>
    <n v="0"/>
    <s v=""/>
    <s v=""/>
    <s v=""/>
  </r>
  <r>
    <x v="27"/>
    <s v="F01"/>
    <m/>
    <x v="2"/>
    <x v="0"/>
    <s v=""/>
    <s v=""/>
    <x v="2"/>
    <m/>
    <m/>
    <m/>
    <m/>
    <m/>
    <m/>
    <m/>
    <m/>
    <m/>
    <m/>
    <n v="0"/>
    <n v="0"/>
    <n v="0"/>
    <n v="0"/>
    <s v=""/>
    <s v=""/>
    <s v=""/>
  </r>
  <r>
    <x v="27"/>
    <s v="F01"/>
    <m/>
    <x v="2"/>
    <x v="0"/>
    <s v=""/>
    <s v=""/>
    <x v="2"/>
    <m/>
    <m/>
    <m/>
    <m/>
    <m/>
    <m/>
    <m/>
    <m/>
    <m/>
    <m/>
    <n v="0"/>
    <n v="0"/>
    <n v="0"/>
    <n v="0"/>
    <s v=""/>
    <s v=""/>
    <s v=""/>
  </r>
  <r>
    <x v="27"/>
    <s v="F01"/>
    <m/>
    <x v="2"/>
    <x v="0"/>
    <s v=""/>
    <s v=""/>
    <x v="2"/>
    <m/>
    <m/>
    <m/>
    <m/>
    <m/>
    <m/>
    <m/>
    <m/>
    <m/>
    <m/>
    <n v="0"/>
    <n v="0"/>
    <n v="0"/>
    <n v="0"/>
    <s v=""/>
    <s v=""/>
    <s v=""/>
  </r>
  <r>
    <x v="27"/>
    <s v="F01"/>
    <m/>
    <x v="2"/>
    <x v="0"/>
    <s v=""/>
    <s v=""/>
    <x v="2"/>
    <m/>
    <m/>
    <m/>
    <m/>
    <m/>
    <m/>
    <m/>
    <m/>
    <m/>
    <m/>
    <n v="0"/>
    <n v="0"/>
    <n v="0"/>
    <n v="0"/>
    <s v=""/>
    <s v=""/>
    <s v=""/>
  </r>
  <r>
    <x v="27"/>
    <s v="F01"/>
    <m/>
    <x v="2"/>
    <x v="0"/>
    <s v=""/>
    <s v=""/>
    <x v="2"/>
    <m/>
    <m/>
    <m/>
    <m/>
    <m/>
    <m/>
    <m/>
    <m/>
    <m/>
    <m/>
    <n v="0"/>
    <n v="0"/>
    <n v="0"/>
    <n v="0"/>
    <s v=""/>
    <s v=""/>
    <s v=""/>
  </r>
  <r>
    <x v="27"/>
    <s v="F01"/>
    <m/>
    <x v="2"/>
    <x v="0"/>
    <s v=""/>
    <s v=""/>
    <x v="2"/>
    <m/>
    <m/>
    <m/>
    <m/>
    <m/>
    <m/>
    <m/>
    <m/>
    <m/>
    <m/>
    <n v="0"/>
    <n v="0"/>
    <n v="0"/>
    <n v="0"/>
    <s v=""/>
    <s v=""/>
    <s v=""/>
  </r>
  <r>
    <x v="27"/>
    <s v="F01"/>
    <m/>
    <x v="2"/>
    <x v="0"/>
    <s v=""/>
    <s v=""/>
    <x v="2"/>
    <m/>
    <m/>
    <m/>
    <m/>
    <m/>
    <m/>
    <m/>
    <m/>
    <m/>
    <m/>
    <n v="0"/>
    <n v="0"/>
    <n v="0"/>
    <n v="0"/>
    <s v=""/>
    <s v=""/>
    <s v=""/>
  </r>
  <r>
    <x v="27"/>
    <s v="F01"/>
    <m/>
    <x v="2"/>
    <x v="0"/>
    <s v=""/>
    <s v=""/>
    <x v="2"/>
    <m/>
    <m/>
    <m/>
    <m/>
    <m/>
    <m/>
    <m/>
    <m/>
    <m/>
    <m/>
    <n v="0"/>
    <n v="0"/>
    <n v="0"/>
    <n v="0"/>
    <s v=""/>
    <s v=""/>
    <s v=""/>
  </r>
  <r>
    <x v="27"/>
    <s v="F01"/>
    <m/>
    <x v="2"/>
    <x v="0"/>
    <s v=""/>
    <s v=""/>
    <x v="2"/>
    <m/>
    <m/>
    <m/>
    <m/>
    <m/>
    <m/>
    <m/>
    <m/>
    <m/>
    <m/>
    <n v="0"/>
    <n v="0"/>
    <n v="0"/>
    <n v="0"/>
    <s v=""/>
    <s v=""/>
    <s v=""/>
  </r>
  <r>
    <x v="27"/>
    <s v="F01"/>
    <m/>
    <x v="2"/>
    <x v="0"/>
    <s v=""/>
    <s v=""/>
    <x v="2"/>
    <m/>
    <m/>
    <m/>
    <m/>
    <m/>
    <m/>
    <m/>
    <m/>
    <m/>
    <m/>
    <n v="0"/>
    <n v="0"/>
    <n v="0"/>
    <n v="0"/>
    <s v=""/>
    <s v=""/>
    <s v=""/>
  </r>
  <r>
    <x v="27"/>
    <s v="F01"/>
    <m/>
    <x v="2"/>
    <x v="0"/>
    <s v=""/>
    <s v=""/>
    <x v="2"/>
    <m/>
    <m/>
    <m/>
    <m/>
    <m/>
    <m/>
    <m/>
    <m/>
    <m/>
    <m/>
    <n v="0"/>
    <n v="0"/>
    <n v="0"/>
    <n v="0"/>
    <s v=""/>
    <s v=""/>
    <s v=""/>
  </r>
  <r>
    <x v="27"/>
    <s v="F01"/>
    <m/>
    <x v="2"/>
    <x v="0"/>
    <s v=""/>
    <s v=""/>
    <x v="2"/>
    <m/>
    <m/>
    <m/>
    <m/>
    <m/>
    <m/>
    <m/>
    <m/>
    <m/>
    <m/>
    <n v="0"/>
    <n v="0"/>
    <n v="0"/>
    <n v="0"/>
    <s v=""/>
    <s v=""/>
    <s v=""/>
  </r>
  <r>
    <x v="27"/>
    <s v="F01"/>
    <m/>
    <x v="2"/>
    <x v="0"/>
    <s v=""/>
    <s v=""/>
    <x v="2"/>
    <m/>
    <m/>
    <m/>
    <m/>
    <m/>
    <m/>
    <m/>
    <m/>
    <m/>
    <m/>
    <n v="0"/>
    <n v="0"/>
    <n v="0"/>
    <n v="0"/>
    <s v=""/>
    <s v=""/>
    <s v=""/>
  </r>
  <r>
    <x v="27"/>
    <s v="F01"/>
    <m/>
    <x v="2"/>
    <x v="0"/>
    <s v=""/>
    <s v=""/>
    <x v="2"/>
    <m/>
    <m/>
    <m/>
    <m/>
    <m/>
    <m/>
    <m/>
    <m/>
    <m/>
    <m/>
    <n v="0"/>
    <n v="0"/>
    <n v="0"/>
    <n v="0"/>
    <s v=""/>
    <s v=""/>
    <s v=""/>
  </r>
  <r>
    <x v="27"/>
    <s v="F01"/>
    <m/>
    <x v="2"/>
    <x v="0"/>
    <s v=""/>
    <s v=""/>
    <x v="2"/>
    <m/>
    <m/>
    <m/>
    <m/>
    <m/>
    <m/>
    <m/>
    <m/>
    <m/>
    <m/>
    <n v="0"/>
    <n v="0"/>
    <n v="0"/>
    <n v="0"/>
    <s v=""/>
    <s v=""/>
    <s v=""/>
  </r>
  <r>
    <x v="27"/>
    <s v="F01"/>
    <m/>
    <x v="2"/>
    <x v="0"/>
    <s v=""/>
    <s v=""/>
    <x v="2"/>
    <m/>
    <m/>
    <m/>
    <m/>
    <m/>
    <m/>
    <m/>
    <m/>
    <m/>
    <m/>
    <n v="0"/>
    <n v="0"/>
    <n v="0"/>
    <n v="0"/>
    <s v=""/>
    <s v=""/>
    <s v=""/>
  </r>
  <r>
    <x v="27"/>
    <s v="F01"/>
    <m/>
    <x v="2"/>
    <x v="0"/>
    <s v=""/>
    <s v=""/>
    <x v="2"/>
    <m/>
    <m/>
    <m/>
    <m/>
    <m/>
    <m/>
    <m/>
    <m/>
    <m/>
    <m/>
    <n v="0"/>
    <n v="0"/>
    <n v="0"/>
    <n v="0"/>
    <s v=""/>
    <s v=""/>
    <s v=""/>
  </r>
  <r>
    <x v="27"/>
    <s v="F01小計"/>
    <m/>
    <x v="2"/>
    <x v="0"/>
    <m/>
    <m/>
    <x v="2"/>
    <n v="0"/>
    <m/>
    <m/>
    <m/>
    <m/>
    <n v="0"/>
    <m/>
    <n v="0"/>
    <m/>
    <m/>
    <m/>
    <m/>
    <n v="0"/>
    <n v="0"/>
    <n v="0"/>
    <n v="0"/>
    <n v="0"/>
  </r>
  <r>
    <x v="27"/>
    <s v="F02"/>
    <m/>
    <x v="2"/>
    <x v="0"/>
    <s v=""/>
    <s v=""/>
    <x v="2"/>
    <m/>
    <m/>
    <m/>
    <m/>
    <m/>
    <m/>
    <m/>
    <m/>
    <m/>
    <m/>
    <n v="0"/>
    <n v="0"/>
    <n v="0"/>
    <n v="0"/>
    <s v=""/>
    <s v=""/>
    <s v=""/>
  </r>
  <r>
    <x v="27"/>
    <s v="F02"/>
    <m/>
    <x v="2"/>
    <x v="0"/>
    <s v=""/>
    <s v=""/>
    <x v="2"/>
    <m/>
    <m/>
    <m/>
    <m/>
    <m/>
    <m/>
    <m/>
    <m/>
    <m/>
    <m/>
    <n v="0"/>
    <n v="0"/>
    <n v="0"/>
    <n v="0"/>
    <s v=""/>
    <s v=""/>
    <s v=""/>
  </r>
  <r>
    <x v="27"/>
    <s v="F02"/>
    <m/>
    <x v="2"/>
    <x v="0"/>
    <s v=""/>
    <s v=""/>
    <x v="2"/>
    <m/>
    <m/>
    <m/>
    <m/>
    <m/>
    <m/>
    <m/>
    <m/>
    <m/>
    <m/>
    <n v="0"/>
    <n v="0"/>
    <n v="0"/>
    <n v="0"/>
    <s v=""/>
    <s v=""/>
    <s v=""/>
  </r>
  <r>
    <x v="27"/>
    <s v="F02"/>
    <m/>
    <x v="2"/>
    <x v="0"/>
    <s v=""/>
    <s v=""/>
    <x v="2"/>
    <m/>
    <m/>
    <m/>
    <m/>
    <m/>
    <m/>
    <m/>
    <m/>
    <m/>
    <m/>
    <n v="0"/>
    <n v="0"/>
    <n v="0"/>
    <n v="0"/>
    <s v=""/>
    <s v=""/>
    <s v=""/>
  </r>
  <r>
    <x v="27"/>
    <s v="F02"/>
    <m/>
    <x v="2"/>
    <x v="0"/>
    <s v=""/>
    <s v=""/>
    <x v="2"/>
    <m/>
    <m/>
    <m/>
    <m/>
    <m/>
    <m/>
    <m/>
    <m/>
    <m/>
    <m/>
    <n v="0"/>
    <n v="0"/>
    <n v="0"/>
    <n v="0"/>
    <s v=""/>
    <s v=""/>
    <s v=""/>
  </r>
  <r>
    <x v="27"/>
    <s v="F02"/>
    <m/>
    <x v="2"/>
    <x v="0"/>
    <s v=""/>
    <s v=""/>
    <x v="2"/>
    <m/>
    <m/>
    <m/>
    <m/>
    <m/>
    <m/>
    <m/>
    <m/>
    <m/>
    <m/>
    <n v="0"/>
    <n v="0"/>
    <n v="0"/>
    <n v="0"/>
    <s v=""/>
    <s v=""/>
    <s v=""/>
  </r>
  <r>
    <x v="27"/>
    <s v="F02"/>
    <m/>
    <x v="2"/>
    <x v="0"/>
    <s v=""/>
    <s v=""/>
    <x v="2"/>
    <m/>
    <m/>
    <m/>
    <m/>
    <m/>
    <m/>
    <m/>
    <m/>
    <m/>
    <m/>
    <n v="0"/>
    <n v="0"/>
    <n v="0"/>
    <n v="0"/>
    <s v=""/>
    <s v=""/>
    <s v=""/>
  </r>
  <r>
    <x v="27"/>
    <s v="F02"/>
    <m/>
    <x v="2"/>
    <x v="0"/>
    <s v=""/>
    <s v=""/>
    <x v="2"/>
    <m/>
    <m/>
    <m/>
    <m/>
    <m/>
    <m/>
    <m/>
    <m/>
    <m/>
    <m/>
    <n v="0"/>
    <n v="0"/>
    <n v="0"/>
    <n v="0"/>
    <s v=""/>
    <s v=""/>
    <s v=""/>
  </r>
  <r>
    <x v="27"/>
    <s v="F02"/>
    <m/>
    <x v="2"/>
    <x v="0"/>
    <s v=""/>
    <s v=""/>
    <x v="2"/>
    <m/>
    <m/>
    <m/>
    <m/>
    <m/>
    <m/>
    <m/>
    <m/>
    <m/>
    <m/>
    <n v="0"/>
    <n v="0"/>
    <n v="0"/>
    <n v="0"/>
    <s v=""/>
    <s v=""/>
    <s v=""/>
  </r>
  <r>
    <x v="27"/>
    <s v="F02"/>
    <m/>
    <x v="2"/>
    <x v="0"/>
    <s v=""/>
    <s v=""/>
    <x v="2"/>
    <m/>
    <m/>
    <m/>
    <m/>
    <m/>
    <m/>
    <m/>
    <m/>
    <m/>
    <m/>
    <n v="0"/>
    <n v="0"/>
    <n v="0"/>
    <n v="0"/>
    <s v=""/>
    <s v=""/>
    <s v=""/>
  </r>
  <r>
    <x v="27"/>
    <s v="F02"/>
    <m/>
    <x v="2"/>
    <x v="0"/>
    <s v=""/>
    <s v=""/>
    <x v="2"/>
    <m/>
    <m/>
    <m/>
    <m/>
    <m/>
    <m/>
    <m/>
    <m/>
    <m/>
    <m/>
    <n v="0"/>
    <n v="0"/>
    <n v="0"/>
    <n v="0"/>
    <s v=""/>
    <s v=""/>
    <s v=""/>
  </r>
  <r>
    <x v="27"/>
    <s v="F02"/>
    <m/>
    <x v="2"/>
    <x v="0"/>
    <s v=""/>
    <s v=""/>
    <x v="2"/>
    <m/>
    <m/>
    <m/>
    <m/>
    <m/>
    <m/>
    <m/>
    <m/>
    <m/>
    <m/>
    <n v="0"/>
    <n v="0"/>
    <n v="0"/>
    <n v="0"/>
    <s v=""/>
    <s v=""/>
    <s v=""/>
  </r>
  <r>
    <x v="27"/>
    <s v="F02"/>
    <m/>
    <x v="2"/>
    <x v="0"/>
    <s v=""/>
    <s v=""/>
    <x v="2"/>
    <m/>
    <m/>
    <m/>
    <m/>
    <m/>
    <m/>
    <m/>
    <m/>
    <m/>
    <m/>
    <n v="0"/>
    <n v="0"/>
    <n v="0"/>
    <n v="0"/>
    <s v=""/>
    <s v=""/>
    <s v=""/>
  </r>
  <r>
    <x v="27"/>
    <s v="F02"/>
    <m/>
    <x v="2"/>
    <x v="0"/>
    <s v=""/>
    <s v=""/>
    <x v="2"/>
    <m/>
    <m/>
    <m/>
    <m/>
    <m/>
    <m/>
    <m/>
    <m/>
    <m/>
    <m/>
    <n v="0"/>
    <n v="0"/>
    <n v="0"/>
    <n v="0"/>
    <s v=""/>
    <s v=""/>
    <s v=""/>
  </r>
  <r>
    <x v="27"/>
    <s v="F02"/>
    <m/>
    <x v="2"/>
    <x v="0"/>
    <s v=""/>
    <s v=""/>
    <x v="2"/>
    <m/>
    <m/>
    <m/>
    <m/>
    <m/>
    <m/>
    <m/>
    <m/>
    <m/>
    <m/>
    <n v="0"/>
    <n v="0"/>
    <n v="0"/>
    <n v="0"/>
    <s v=""/>
    <s v=""/>
    <s v=""/>
  </r>
  <r>
    <x v="27"/>
    <s v="F02"/>
    <m/>
    <x v="2"/>
    <x v="0"/>
    <s v=""/>
    <s v=""/>
    <x v="2"/>
    <m/>
    <m/>
    <m/>
    <m/>
    <m/>
    <m/>
    <m/>
    <m/>
    <m/>
    <m/>
    <n v="0"/>
    <n v="0"/>
    <n v="0"/>
    <n v="0"/>
    <s v=""/>
    <s v=""/>
    <s v=""/>
  </r>
  <r>
    <x v="27"/>
    <s v="F02"/>
    <m/>
    <x v="2"/>
    <x v="0"/>
    <s v=""/>
    <s v=""/>
    <x v="2"/>
    <m/>
    <m/>
    <m/>
    <m/>
    <m/>
    <m/>
    <m/>
    <m/>
    <m/>
    <m/>
    <n v="0"/>
    <n v="0"/>
    <n v="0"/>
    <n v="0"/>
    <s v=""/>
    <s v=""/>
    <s v=""/>
  </r>
  <r>
    <x v="27"/>
    <s v="F02"/>
    <m/>
    <x v="2"/>
    <x v="0"/>
    <s v=""/>
    <s v=""/>
    <x v="2"/>
    <m/>
    <m/>
    <m/>
    <m/>
    <m/>
    <m/>
    <m/>
    <m/>
    <m/>
    <m/>
    <n v="0"/>
    <n v="0"/>
    <n v="0"/>
    <n v="0"/>
    <s v=""/>
    <s v=""/>
    <s v=""/>
  </r>
  <r>
    <x v="27"/>
    <s v="F02"/>
    <m/>
    <x v="2"/>
    <x v="0"/>
    <s v=""/>
    <s v=""/>
    <x v="2"/>
    <m/>
    <m/>
    <m/>
    <m/>
    <m/>
    <m/>
    <m/>
    <m/>
    <m/>
    <m/>
    <n v="0"/>
    <n v="0"/>
    <n v="0"/>
    <n v="0"/>
    <s v=""/>
    <s v=""/>
    <s v=""/>
  </r>
  <r>
    <x v="27"/>
    <s v="F02"/>
    <m/>
    <x v="2"/>
    <x v="0"/>
    <s v=""/>
    <s v=""/>
    <x v="2"/>
    <m/>
    <m/>
    <m/>
    <m/>
    <m/>
    <m/>
    <m/>
    <m/>
    <m/>
    <m/>
    <n v="0"/>
    <n v="0"/>
    <n v="0"/>
    <n v="0"/>
    <s v=""/>
    <s v=""/>
    <s v=""/>
  </r>
  <r>
    <x v="27"/>
    <s v="F02小計"/>
    <m/>
    <x v="2"/>
    <x v="0"/>
    <n v="0"/>
    <m/>
    <x v="2"/>
    <n v="0"/>
    <m/>
    <m/>
    <m/>
    <m/>
    <n v="0"/>
    <m/>
    <n v="0"/>
    <m/>
    <m/>
    <m/>
    <m/>
    <n v="0"/>
    <n v="0"/>
    <n v="0"/>
    <n v="0"/>
    <n v="0"/>
  </r>
  <r>
    <x v="27"/>
    <s v="合計"/>
    <m/>
    <x v="2"/>
    <x v="0"/>
    <m/>
    <m/>
    <x v="2"/>
    <n v="0"/>
    <m/>
    <m/>
    <m/>
    <m/>
    <n v="0"/>
    <m/>
    <n v="0"/>
    <m/>
    <m/>
    <m/>
    <m/>
    <n v="0"/>
    <n v="0"/>
    <n v="0"/>
    <n v="0"/>
    <n v="0"/>
  </r>
  <r>
    <x v="28"/>
    <s v="F01"/>
    <m/>
    <x v="2"/>
    <x v="0"/>
    <s v=""/>
    <s v=""/>
    <x v="2"/>
    <m/>
    <m/>
    <m/>
    <m/>
    <m/>
    <m/>
    <m/>
    <m/>
    <m/>
    <m/>
    <n v="0"/>
    <n v="0"/>
    <n v="0"/>
    <n v="0"/>
    <s v=""/>
    <s v=""/>
    <s v=""/>
  </r>
  <r>
    <x v="28"/>
    <s v="F01"/>
    <m/>
    <x v="2"/>
    <x v="0"/>
    <s v=""/>
    <s v=""/>
    <x v="2"/>
    <m/>
    <m/>
    <m/>
    <m/>
    <m/>
    <m/>
    <m/>
    <m/>
    <m/>
    <m/>
    <n v="0"/>
    <n v="0"/>
    <n v="0"/>
    <n v="0"/>
    <s v=""/>
    <s v=""/>
    <s v=""/>
  </r>
  <r>
    <x v="28"/>
    <s v="F01"/>
    <m/>
    <x v="2"/>
    <x v="0"/>
    <s v=""/>
    <s v=""/>
    <x v="2"/>
    <m/>
    <m/>
    <m/>
    <m/>
    <m/>
    <m/>
    <m/>
    <m/>
    <m/>
    <m/>
    <n v="0"/>
    <n v="0"/>
    <n v="0"/>
    <n v="0"/>
    <s v=""/>
    <s v=""/>
    <s v=""/>
  </r>
  <r>
    <x v="28"/>
    <s v="F01"/>
    <m/>
    <x v="2"/>
    <x v="0"/>
    <s v=""/>
    <s v=""/>
    <x v="2"/>
    <m/>
    <m/>
    <m/>
    <m/>
    <m/>
    <m/>
    <m/>
    <m/>
    <m/>
    <m/>
    <n v="0"/>
    <n v="0"/>
    <n v="0"/>
    <n v="0"/>
    <s v=""/>
    <s v=""/>
    <s v=""/>
  </r>
  <r>
    <x v="28"/>
    <s v="F01"/>
    <m/>
    <x v="2"/>
    <x v="0"/>
    <s v=""/>
    <s v=""/>
    <x v="2"/>
    <m/>
    <m/>
    <m/>
    <m/>
    <m/>
    <m/>
    <m/>
    <m/>
    <m/>
    <m/>
    <n v="0"/>
    <n v="0"/>
    <n v="0"/>
    <n v="0"/>
    <s v=""/>
    <s v=""/>
    <s v=""/>
  </r>
  <r>
    <x v="28"/>
    <s v="F01"/>
    <m/>
    <x v="2"/>
    <x v="0"/>
    <s v=""/>
    <s v=""/>
    <x v="2"/>
    <m/>
    <m/>
    <m/>
    <m/>
    <m/>
    <m/>
    <m/>
    <m/>
    <m/>
    <m/>
    <n v="0"/>
    <n v="0"/>
    <n v="0"/>
    <n v="0"/>
    <s v=""/>
    <s v=""/>
    <s v=""/>
  </r>
  <r>
    <x v="28"/>
    <s v="F01"/>
    <m/>
    <x v="2"/>
    <x v="0"/>
    <s v=""/>
    <s v=""/>
    <x v="2"/>
    <m/>
    <m/>
    <m/>
    <m/>
    <m/>
    <m/>
    <m/>
    <m/>
    <m/>
    <m/>
    <n v="0"/>
    <n v="0"/>
    <n v="0"/>
    <n v="0"/>
    <s v=""/>
    <s v=""/>
    <s v=""/>
  </r>
  <r>
    <x v="28"/>
    <s v="F01"/>
    <m/>
    <x v="2"/>
    <x v="0"/>
    <s v=""/>
    <s v=""/>
    <x v="2"/>
    <m/>
    <m/>
    <m/>
    <m/>
    <m/>
    <m/>
    <m/>
    <m/>
    <m/>
    <m/>
    <n v="0"/>
    <n v="0"/>
    <n v="0"/>
    <n v="0"/>
    <s v=""/>
    <s v=""/>
    <s v=""/>
  </r>
  <r>
    <x v="28"/>
    <s v="F01"/>
    <m/>
    <x v="2"/>
    <x v="0"/>
    <s v=""/>
    <s v=""/>
    <x v="2"/>
    <m/>
    <m/>
    <m/>
    <m/>
    <m/>
    <m/>
    <m/>
    <m/>
    <m/>
    <m/>
    <n v="0"/>
    <n v="0"/>
    <n v="0"/>
    <n v="0"/>
    <s v=""/>
    <s v=""/>
    <s v=""/>
  </r>
  <r>
    <x v="28"/>
    <s v="F01"/>
    <m/>
    <x v="2"/>
    <x v="0"/>
    <s v=""/>
    <s v=""/>
    <x v="2"/>
    <m/>
    <m/>
    <m/>
    <m/>
    <m/>
    <m/>
    <m/>
    <m/>
    <m/>
    <m/>
    <n v="0"/>
    <n v="0"/>
    <n v="0"/>
    <n v="0"/>
    <s v=""/>
    <s v=""/>
    <s v=""/>
  </r>
  <r>
    <x v="28"/>
    <s v="F01"/>
    <m/>
    <x v="2"/>
    <x v="0"/>
    <s v=""/>
    <s v=""/>
    <x v="2"/>
    <m/>
    <m/>
    <m/>
    <m/>
    <m/>
    <m/>
    <m/>
    <m/>
    <m/>
    <m/>
    <n v="0"/>
    <n v="0"/>
    <n v="0"/>
    <n v="0"/>
    <s v=""/>
    <s v=""/>
    <s v=""/>
  </r>
  <r>
    <x v="28"/>
    <s v="F01"/>
    <m/>
    <x v="2"/>
    <x v="0"/>
    <s v=""/>
    <s v=""/>
    <x v="2"/>
    <m/>
    <m/>
    <m/>
    <m/>
    <m/>
    <m/>
    <m/>
    <m/>
    <m/>
    <m/>
    <n v="0"/>
    <n v="0"/>
    <n v="0"/>
    <n v="0"/>
    <s v=""/>
    <s v=""/>
    <s v=""/>
  </r>
  <r>
    <x v="28"/>
    <s v="F01"/>
    <m/>
    <x v="2"/>
    <x v="0"/>
    <s v=""/>
    <s v=""/>
    <x v="2"/>
    <m/>
    <m/>
    <m/>
    <m/>
    <m/>
    <m/>
    <m/>
    <m/>
    <m/>
    <m/>
    <n v="0"/>
    <n v="0"/>
    <n v="0"/>
    <n v="0"/>
    <s v=""/>
    <s v=""/>
    <s v=""/>
  </r>
  <r>
    <x v="28"/>
    <s v="F01"/>
    <m/>
    <x v="2"/>
    <x v="0"/>
    <s v=""/>
    <s v=""/>
    <x v="2"/>
    <m/>
    <m/>
    <m/>
    <m/>
    <m/>
    <m/>
    <m/>
    <m/>
    <m/>
    <m/>
    <n v="0"/>
    <n v="0"/>
    <n v="0"/>
    <n v="0"/>
    <s v=""/>
    <s v=""/>
    <s v=""/>
  </r>
  <r>
    <x v="28"/>
    <s v="F01"/>
    <m/>
    <x v="2"/>
    <x v="0"/>
    <s v=""/>
    <s v=""/>
    <x v="2"/>
    <m/>
    <m/>
    <m/>
    <m/>
    <m/>
    <m/>
    <m/>
    <m/>
    <m/>
    <m/>
    <n v="0"/>
    <n v="0"/>
    <n v="0"/>
    <n v="0"/>
    <s v=""/>
    <s v=""/>
    <s v=""/>
  </r>
  <r>
    <x v="28"/>
    <s v="F01"/>
    <m/>
    <x v="2"/>
    <x v="0"/>
    <s v=""/>
    <s v=""/>
    <x v="2"/>
    <m/>
    <m/>
    <m/>
    <m/>
    <m/>
    <m/>
    <m/>
    <m/>
    <m/>
    <m/>
    <n v="0"/>
    <n v="0"/>
    <n v="0"/>
    <n v="0"/>
    <s v=""/>
    <s v=""/>
    <s v=""/>
  </r>
  <r>
    <x v="28"/>
    <s v="F01"/>
    <m/>
    <x v="2"/>
    <x v="0"/>
    <s v=""/>
    <s v=""/>
    <x v="2"/>
    <m/>
    <m/>
    <m/>
    <m/>
    <m/>
    <m/>
    <m/>
    <m/>
    <m/>
    <m/>
    <n v="0"/>
    <n v="0"/>
    <n v="0"/>
    <n v="0"/>
    <s v=""/>
    <s v=""/>
    <s v=""/>
  </r>
  <r>
    <x v="28"/>
    <s v="F01"/>
    <m/>
    <x v="2"/>
    <x v="0"/>
    <s v=""/>
    <s v=""/>
    <x v="2"/>
    <m/>
    <m/>
    <m/>
    <m/>
    <m/>
    <m/>
    <m/>
    <m/>
    <m/>
    <m/>
    <n v="0"/>
    <n v="0"/>
    <n v="0"/>
    <n v="0"/>
    <s v=""/>
    <s v=""/>
    <s v=""/>
  </r>
  <r>
    <x v="28"/>
    <s v="F01"/>
    <m/>
    <x v="2"/>
    <x v="0"/>
    <s v=""/>
    <s v=""/>
    <x v="2"/>
    <m/>
    <m/>
    <m/>
    <m/>
    <m/>
    <m/>
    <m/>
    <m/>
    <m/>
    <m/>
    <n v="0"/>
    <n v="0"/>
    <n v="0"/>
    <n v="0"/>
    <s v=""/>
    <s v=""/>
    <s v=""/>
  </r>
  <r>
    <x v="28"/>
    <s v="F01"/>
    <m/>
    <x v="2"/>
    <x v="0"/>
    <s v=""/>
    <s v=""/>
    <x v="2"/>
    <m/>
    <m/>
    <m/>
    <m/>
    <m/>
    <m/>
    <m/>
    <m/>
    <m/>
    <m/>
    <n v="0"/>
    <n v="0"/>
    <n v="0"/>
    <n v="0"/>
    <s v=""/>
    <s v=""/>
    <s v=""/>
  </r>
  <r>
    <x v="28"/>
    <s v="F01小計"/>
    <m/>
    <x v="2"/>
    <x v="0"/>
    <m/>
    <m/>
    <x v="2"/>
    <n v="0"/>
    <m/>
    <m/>
    <m/>
    <m/>
    <n v="0"/>
    <m/>
    <n v="0"/>
    <m/>
    <m/>
    <m/>
    <m/>
    <n v="0"/>
    <n v="0"/>
    <n v="0"/>
    <n v="0"/>
    <n v="0"/>
  </r>
  <r>
    <x v="28"/>
    <s v="F02"/>
    <m/>
    <x v="2"/>
    <x v="0"/>
    <s v=""/>
    <s v=""/>
    <x v="2"/>
    <m/>
    <m/>
    <m/>
    <m/>
    <m/>
    <m/>
    <m/>
    <m/>
    <m/>
    <m/>
    <n v="0"/>
    <n v="0"/>
    <n v="0"/>
    <n v="0"/>
    <s v=""/>
    <s v=""/>
    <s v=""/>
  </r>
  <r>
    <x v="28"/>
    <s v="F02"/>
    <m/>
    <x v="2"/>
    <x v="0"/>
    <s v=""/>
    <s v=""/>
    <x v="2"/>
    <m/>
    <m/>
    <m/>
    <m/>
    <m/>
    <m/>
    <m/>
    <m/>
    <m/>
    <m/>
    <n v="0"/>
    <n v="0"/>
    <n v="0"/>
    <n v="0"/>
    <s v=""/>
    <s v=""/>
    <s v=""/>
  </r>
  <r>
    <x v="28"/>
    <s v="F02"/>
    <m/>
    <x v="2"/>
    <x v="0"/>
    <s v=""/>
    <s v=""/>
    <x v="2"/>
    <m/>
    <m/>
    <m/>
    <m/>
    <m/>
    <m/>
    <m/>
    <m/>
    <m/>
    <m/>
    <n v="0"/>
    <n v="0"/>
    <n v="0"/>
    <n v="0"/>
    <s v=""/>
    <s v=""/>
    <s v=""/>
  </r>
  <r>
    <x v="28"/>
    <s v="F02"/>
    <m/>
    <x v="2"/>
    <x v="0"/>
    <s v=""/>
    <s v=""/>
    <x v="2"/>
    <m/>
    <m/>
    <m/>
    <m/>
    <m/>
    <m/>
    <m/>
    <m/>
    <m/>
    <m/>
    <n v="0"/>
    <n v="0"/>
    <n v="0"/>
    <n v="0"/>
    <s v=""/>
    <s v=""/>
    <s v=""/>
  </r>
  <r>
    <x v="28"/>
    <s v="F02"/>
    <m/>
    <x v="2"/>
    <x v="0"/>
    <s v=""/>
    <s v=""/>
    <x v="2"/>
    <m/>
    <m/>
    <m/>
    <m/>
    <m/>
    <m/>
    <m/>
    <m/>
    <m/>
    <m/>
    <n v="0"/>
    <n v="0"/>
    <n v="0"/>
    <n v="0"/>
    <s v=""/>
    <s v=""/>
    <s v=""/>
  </r>
  <r>
    <x v="28"/>
    <s v="F02"/>
    <m/>
    <x v="2"/>
    <x v="0"/>
    <s v=""/>
    <s v=""/>
    <x v="2"/>
    <m/>
    <m/>
    <m/>
    <m/>
    <m/>
    <m/>
    <m/>
    <m/>
    <m/>
    <m/>
    <n v="0"/>
    <n v="0"/>
    <n v="0"/>
    <n v="0"/>
    <s v=""/>
    <s v=""/>
    <s v=""/>
  </r>
  <r>
    <x v="28"/>
    <s v="F02"/>
    <m/>
    <x v="2"/>
    <x v="0"/>
    <s v=""/>
    <s v=""/>
    <x v="2"/>
    <m/>
    <m/>
    <m/>
    <m/>
    <m/>
    <m/>
    <m/>
    <m/>
    <m/>
    <m/>
    <n v="0"/>
    <n v="0"/>
    <n v="0"/>
    <n v="0"/>
    <s v=""/>
    <s v=""/>
    <s v=""/>
  </r>
  <r>
    <x v="28"/>
    <s v="F02"/>
    <m/>
    <x v="2"/>
    <x v="0"/>
    <s v=""/>
    <s v=""/>
    <x v="2"/>
    <m/>
    <m/>
    <m/>
    <m/>
    <m/>
    <m/>
    <m/>
    <m/>
    <m/>
    <m/>
    <n v="0"/>
    <n v="0"/>
    <n v="0"/>
    <n v="0"/>
    <s v=""/>
    <s v=""/>
    <s v=""/>
  </r>
  <r>
    <x v="28"/>
    <s v="F02"/>
    <m/>
    <x v="2"/>
    <x v="0"/>
    <s v=""/>
    <s v=""/>
    <x v="2"/>
    <m/>
    <m/>
    <m/>
    <m/>
    <m/>
    <m/>
    <m/>
    <m/>
    <m/>
    <m/>
    <n v="0"/>
    <n v="0"/>
    <n v="0"/>
    <n v="0"/>
    <s v=""/>
    <s v=""/>
    <s v=""/>
  </r>
  <r>
    <x v="28"/>
    <s v="F02"/>
    <m/>
    <x v="2"/>
    <x v="0"/>
    <s v=""/>
    <s v=""/>
    <x v="2"/>
    <m/>
    <m/>
    <m/>
    <m/>
    <m/>
    <m/>
    <m/>
    <m/>
    <m/>
    <m/>
    <n v="0"/>
    <n v="0"/>
    <n v="0"/>
    <n v="0"/>
    <s v=""/>
    <s v=""/>
    <s v=""/>
  </r>
  <r>
    <x v="28"/>
    <s v="F02"/>
    <m/>
    <x v="2"/>
    <x v="0"/>
    <s v=""/>
    <s v=""/>
    <x v="2"/>
    <m/>
    <m/>
    <m/>
    <m/>
    <m/>
    <m/>
    <m/>
    <m/>
    <m/>
    <m/>
    <n v="0"/>
    <n v="0"/>
    <n v="0"/>
    <n v="0"/>
    <s v=""/>
    <s v=""/>
    <s v=""/>
  </r>
  <r>
    <x v="28"/>
    <s v="F02"/>
    <m/>
    <x v="2"/>
    <x v="0"/>
    <s v=""/>
    <s v=""/>
    <x v="2"/>
    <m/>
    <m/>
    <m/>
    <m/>
    <m/>
    <m/>
    <m/>
    <m/>
    <m/>
    <m/>
    <n v="0"/>
    <n v="0"/>
    <n v="0"/>
    <n v="0"/>
    <s v=""/>
    <s v=""/>
    <s v=""/>
  </r>
  <r>
    <x v="28"/>
    <s v="F02"/>
    <m/>
    <x v="2"/>
    <x v="0"/>
    <s v=""/>
    <s v=""/>
    <x v="2"/>
    <m/>
    <m/>
    <m/>
    <m/>
    <m/>
    <m/>
    <m/>
    <m/>
    <m/>
    <m/>
    <n v="0"/>
    <n v="0"/>
    <n v="0"/>
    <n v="0"/>
    <s v=""/>
    <s v=""/>
    <s v=""/>
  </r>
  <r>
    <x v="28"/>
    <s v="F02"/>
    <m/>
    <x v="2"/>
    <x v="0"/>
    <s v=""/>
    <s v=""/>
    <x v="2"/>
    <m/>
    <m/>
    <m/>
    <m/>
    <m/>
    <m/>
    <m/>
    <m/>
    <m/>
    <m/>
    <n v="0"/>
    <n v="0"/>
    <n v="0"/>
    <n v="0"/>
    <s v=""/>
    <s v=""/>
    <s v=""/>
  </r>
  <r>
    <x v="28"/>
    <s v="F02"/>
    <m/>
    <x v="2"/>
    <x v="0"/>
    <s v=""/>
    <s v=""/>
    <x v="2"/>
    <m/>
    <m/>
    <m/>
    <m/>
    <m/>
    <m/>
    <m/>
    <m/>
    <m/>
    <m/>
    <n v="0"/>
    <n v="0"/>
    <n v="0"/>
    <n v="0"/>
    <s v=""/>
    <s v=""/>
    <s v=""/>
  </r>
  <r>
    <x v="28"/>
    <s v="F02"/>
    <m/>
    <x v="2"/>
    <x v="0"/>
    <s v=""/>
    <s v=""/>
    <x v="2"/>
    <m/>
    <m/>
    <m/>
    <m/>
    <m/>
    <m/>
    <m/>
    <m/>
    <m/>
    <m/>
    <n v="0"/>
    <n v="0"/>
    <n v="0"/>
    <n v="0"/>
    <s v=""/>
    <s v=""/>
    <s v=""/>
  </r>
  <r>
    <x v="28"/>
    <s v="F02"/>
    <m/>
    <x v="2"/>
    <x v="0"/>
    <s v=""/>
    <s v=""/>
    <x v="2"/>
    <m/>
    <m/>
    <m/>
    <m/>
    <m/>
    <m/>
    <m/>
    <m/>
    <m/>
    <m/>
    <n v="0"/>
    <n v="0"/>
    <n v="0"/>
    <n v="0"/>
    <s v=""/>
    <s v=""/>
    <s v=""/>
  </r>
  <r>
    <x v="28"/>
    <s v="F02"/>
    <m/>
    <x v="2"/>
    <x v="0"/>
    <s v=""/>
    <s v=""/>
    <x v="2"/>
    <m/>
    <m/>
    <m/>
    <m/>
    <m/>
    <m/>
    <m/>
    <m/>
    <m/>
    <m/>
    <n v="0"/>
    <n v="0"/>
    <n v="0"/>
    <n v="0"/>
    <s v=""/>
    <s v=""/>
    <s v=""/>
  </r>
  <r>
    <x v="28"/>
    <s v="F02"/>
    <m/>
    <x v="2"/>
    <x v="0"/>
    <s v=""/>
    <s v=""/>
    <x v="2"/>
    <m/>
    <m/>
    <m/>
    <m/>
    <m/>
    <m/>
    <m/>
    <m/>
    <m/>
    <m/>
    <n v="0"/>
    <n v="0"/>
    <n v="0"/>
    <n v="0"/>
    <s v=""/>
    <s v=""/>
    <s v=""/>
  </r>
  <r>
    <x v="28"/>
    <s v="F02"/>
    <m/>
    <x v="2"/>
    <x v="0"/>
    <s v=""/>
    <s v=""/>
    <x v="2"/>
    <m/>
    <m/>
    <m/>
    <m/>
    <m/>
    <m/>
    <m/>
    <m/>
    <m/>
    <m/>
    <n v="0"/>
    <n v="0"/>
    <n v="0"/>
    <n v="0"/>
    <s v=""/>
    <s v=""/>
    <s v=""/>
  </r>
  <r>
    <x v="28"/>
    <s v="F02小計"/>
    <m/>
    <x v="2"/>
    <x v="0"/>
    <n v="0"/>
    <m/>
    <x v="2"/>
    <n v="0"/>
    <m/>
    <m/>
    <m/>
    <m/>
    <n v="0"/>
    <m/>
    <n v="0"/>
    <m/>
    <m/>
    <m/>
    <m/>
    <n v="0"/>
    <n v="0"/>
    <n v="0"/>
    <n v="0"/>
    <n v="0"/>
  </r>
  <r>
    <x v="28"/>
    <s v="合計"/>
    <m/>
    <x v="2"/>
    <x v="0"/>
    <m/>
    <m/>
    <x v="2"/>
    <n v="0"/>
    <m/>
    <m/>
    <m/>
    <m/>
    <n v="0"/>
    <m/>
    <n v="0"/>
    <m/>
    <m/>
    <m/>
    <m/>
    <n v="0"/>
    <n v="0"/>
    <n v="0"/>
    <n v="0"/>
    <n v="0"/>
  </r>
  <r>
    <x v="29"/>
    <s v="F01"/>
    <m/>
    <x v="2"/>
    <x v="0"/>
    <s v=""/>
    <s v=""/>
    <x v="2"/>
    <m/>
    <m/>
    <m/>
    <m/>
    <m/>
    <m/>
    <m/>
    <m/>
    <m/>
    <m/>
    <n v="0"/>
    <n v="0"/>
    <n v="0"/>
    <n v="0"/>
    <s v=""/>
    <s v=""/>
    <s v=""/>
  </r>
  <r>
    <x v="29"/>
    <s v="F01"/>
    <m/>
    <x v="2"/>
    <x v="0"/>
    <s v=""/>
    <s v=""/>
    <x v="2"/>
    <m/>
    <m/>
    <m/>
    <m/>
    <m/>
    <m/>
    <m/>
    <m/>
    <m/>
    <m/>
    <n v="0"/>
    <n v="0"/>
    <n v="0"/>
    <n v="0"/>
    <s v=""/>
    <s v=""/>
    <s v=""/>
  </r>
  <r>
    <x v="29"/>
    <s v="F01"/>
    <m/>
    <x v="2"/>
    <x v="0"/>
    <s v=""/>
    <s v=""/>
    <x v="2"/>
    <m/>
    <m/>
    <m/>
    <m/>
    <m/>
    <m/>
    <m/>
    <m/>
    <m/>
    <m/>
    <n v="0"/>
    <n v="0"/>
    <n v="0"/>
    <n v="0"/>
    <s v=""/>
    <s v=""/>
    <s v=""/>
  </r>
  <r>
    <x v="29"/>
    <s v="F01"/>
    <m/>
    <x v="2"/>
    <x v="0"/>
    <s v=""/>
    <s v=""/>
    <x v="2"/>
    <m/>
    <m/>
    <m/>
    <m/>
    <m/>
    <m/>
    <m/>
    <m/>
    <m/>
    <m/>
    <n v="0"/>
    <n v="0"/>
    <n v="0"/>
    <n v="0"/>
    <s v=""/>
    <s v=""/>
    <s v=""/>
  </r>
  <r>
    <x v="29"/>
    <s v="F01"/>
    <m/>
    <x v="2"/>
    <x v="0"/>
    <s v=""/>
    <s v=""/>
    <x v="2"/>
    <m/>
    <m/>
    <m/>
    <m/>
    <m/>
    <m/>
    <m/>
    <m/>
    <m/>
    <m/>
    <n v="0"/>
    <n v="0"/>
    <n v="0"/>
    <n v="0"/>
    <s v=""/>
    <s v=""/>
    <s v=""/>
  </r>
  <r>
    <x v="29"/>
    <s v="F01"/>
    <m/>
    <x v="2"/>
    <x v="0"/>
    <s v=""/>
    <s v=""/>
    <x v="2"/>
    <m/>
    <m/>
    <m/>
    <m/>
    <m/>
    <m/>
    <m/>
    <m/>
    <m/>
    <m/>
    <n v="0"/>
    <n v="0"/>
    <n v="0"/>
    <n v="0"/>
    <s v=""/>
    <s v=""/>
    <s v=""/>
  </r>
  <r>
    <x v="29"/>
    <s v="F01"/>
    <m/>
    <x v="2"/>
    <x v="0"/>
    <s v=""/>
    <s v=""/>
    <x v="2"/>
    <m/>
    <m/>
    <m/>
    <m/>
    <m/>
    <m/>
    <m/>
    <m/>
    <m/>
    <m/>
    <n v="0"/>
    <n v="0"/>
    <n v="0"/>
    <n v="0"/>
    <s v=""/>
    <s v=""/>
    <s v=""/>
  </r>
  <r>
    <x v="29"/>
    <s v="F01"/>
    <m/>
    <x v="2"/>
    <x v="0"/>
    <s v=""/>
    <s v=""/>
    <x v="2"/>
    <m/>
    <m/>
    <m/>
    <m/>
    <m/>
    <m/>
    <m/>
    <m/>
    <m/>
    <m/>
    <n v="0"/>
    <n v="0"/>
    <n v="0"/>
    <n v="0"/>
    <s v=""/>
    <s v=""/>
    <s v=""/>
  </r>
  <r>
    <x v="29"/>
    <s v="F01"/>
    <m/>
    <x v="2"/>
    <x v="0"/>
    <s v=""/>
    <s v=""/>
    <x v="2"/>
    <m/>
    <m/>
    <m/>
    <m/>
    <m/>
    <m/>
    <m/>
    <m/>
    <m/>
    <m/>
    <n v="0"/>
    <n v="0"/>
    <n v="0"/>
    <n v="0"/>
    <s v=""/>
    <s v=""/>
    <s v=""/>
  </r>
  <r>
    <x v="29"/>
    <s v="F01"/>
    <m/>
    <x v="2"/>
    <x v="0"/>
    <s v=""/>
    <s v=""/>
    <x v="2"/>
    <m/>
    <m/>
    <m/>
    <m/>
    <m/>
    <m/>
    <m/>
    <m/>
    <m/>
    <m/>
    <n v="0"/>
    <n v="0"/>
    <n v="0"/>
    <n v="0"/>
    <s v=""/>
    <s v=""/>
    <s v=""/>
  </r>
  <r>
    <x v="29"/>
    <s v="F01"/>
    <m/>
    <x v="2"/>
    <x v="0"/>
    <s v=""/>
    <s v=""/>
    <x v="2"/>
    <m/>
    <m/>
    <m/>
    <m/>
    <m/>
    <m/>
    <m/>
    <m/>
    <m/>
    <m/>
    <n v="0"/>
    <n v="0"/>
    <n v="0"/>
    <n v="0"/>
    <s v=""/>
    <s v=""/>
    <s v=""/>
  </r>
  <r>
    <x v="29"/>
    <s v="F01"/>
    <m/>
    <x v="2"/>
    <x v="0"/>
    <s v=""/>
    <s v=""/>
    <x v="2"/>
    <m/>
    <m/>
    <m/>
    <m/>
    <m/>
    <m/>
    <m/>
    <m/>
    <m/>
    <m/>
    <n v="0"/>
    <n v="0"/>
    <n v="0"/>
    <n v="0"/>
    <s v=""/>
    <s v=""/>
    <s v=""/>
  </r>
  <r>
    <x v="29"/>
    <s v="F01"/>
    <m/>
    <x v="2"/>
    <x v="0"/>
    <s v=""/>
    <s v=""/>
    <x v="2"/>
    <m/>
    <m/>
    <m/>
    <m/>
    <m/>
    <m/>
    <m/>
    <m/>
    <m/>
    <m/>
    <n v="0"/>
    <n v="0"/>
    <n v="0"/>
    <n v="0"/>
    <s v=""/>
    <s v=""/>
    <s v=""/>
  </r>
  <r>
    <x v="29"/>
    <s v="F01"/>
    <m/>
    <x v="2"/>
    <x v="0"/>
    <s v=""/>
    <s v=""/>
    <x v="2"/>
    <m/>
    <m/>
    <m/>
    <m/>
    <m/>
    <m/>
    <m/>
    <m/>
    <m/>
    <m/>
    <n v="0"/>
    <n v="0"/>
    <n v="0"/>
    <n v="0"/>
    <s v=""/>
    <s v=""/>
    <s v=""/>
  </r>
  <r>
    <x v="29"/>
    <s v="F01"/>
    <m/>
    <x v="2"/>
    <x v="0"/>
    <s v=""/>
    <s v=""/>
    <x v="2"/>
    <m/>
    <m/>
    <m/>
    <m/>
    <m/>
    <m/>
    <m/>
    <m/>
    <m/>
    <m/>
    <n v="0"/>
    <n v="0"/>
    <n v="0"/>
    <n v="0"/>
    <s v=""/>
    <s v=""/>
    <s v=""/>
  </r>
  <r>
    <x v="29"/>
    <s v="F01"/>
    <m/>
    <x v="2"/>
    <x v="0"/>
    <s v=""/>
    <s v=""/>
    <x v="2"/>
    <m/>
    <m/>
    <m/>
    <m/>
    <m/>
    <m/>
    <m/>
    <m/>
    <m/>
    <m/>
    <n v="0"/>
    <n v="0"/>
    <n v="0"/>
    <n v="0"/>
    <s v=""/>
    <s v=""/>
    <s v=""/>
  </r>
  <r>
    <x v="29"/>
    <s v="F01"/>
    <m/>
    <x v="2"/>
    <x v="0"/>
    <s v=""/>
    <s v=""/>
    <x v="2"/>
    <m/>
    <m/>
    <m/>
    <m/>
    <m/>
    <m/>
    <m/>
    <m/>
    <m/>
    <m/>
    <n v="0"/>
    <n v="0"/>
    <n v="0"/>
    <n v="0"/>
    <s v=""/>
    <s v=""/>
    <s v=""/>
  </r>
  <r>
    <x v="29"/>
    <s v="F01"/>
    <m/>
    <x v="2"/>
    <x v="0"/>
    <s v=""/>
    <s v=""/>
    <x v="2"/>
    <m/>
    <m/>
    <m/>
    <m/>
    <m/>
    <m/>
    <m/>
    <m/>
    <m/>
    <m/>
    <n v="0"/>
    <n v="0"/>
    <n v="0"/>
    <n v="0"/>
    <s v=""/>
    <s v=""/>
    <s v=""/>
  </r>
  <r>
    <x v="29"/>
    <s v="F01"/>
    <m/>
    <x v="2"/>
    <x v="0"/>
    <s v=""/>
    <s v=""/>
    <x v="2"/>
    <m/>
    <m/>
    <m/>
    <m/>
    <m/>
    <m/>
    <m/>
    <m/>
    <m/>
    <m/>
    <n v="0"/>
    <n v="0"/>
    <n v="0"/>
    <n v="0"/>
    <s v=""/>
    <s v=""/>
    <s v=""/>
  </r>
  <r>
    <x v="29"/>
    <s v="F01"/>
    <m/>
    <x v="2"/>
    <x v="0"/>
    <s v=""/>
    <s v=""/>
    <x v="2"/>
    <m/>
    <m/>
    <m/>
    <m/>
    <m/>
    <m/>
    <m/>
    <m/>
    <m/>
    <m/>
    <n v="0"/>
    <n v="0"/>
    <n v="0"/>
    <n v="0"/>
    <s v=""/>
    <s v=""/>
    <s v=""/>
  </r>
  <r>
    <x v="29"/>
    <s v="F01小計"/>
    <m/>
    <x v="2"/>
    <x v="0"/>
    <m/>
    <m/>
    <x v="2"/>
    <n v="0"/>
    <m/>
    <m/>
    <m/>
    <m/>
    <n v="0"/>
    <m/>
    <n v="0"/>
    <m/>
    <m/>
    <m/>
    <m/>
    <n v="0"/>
    <n v="0"/>
    <n v="0"/>
    <n v="0"/>
    <n v="0"/>
  </r>
  <r>
    <x v="29"/>
    <s v="F02"/>
    <m/>
    <x v="2"/>
    <x v="0"/>
    <s v=""/>
    <s v=""/>
    <x v="2"/>
    <m/>
    <m/>
    <m/>
    <m/>
    <m/>
    <m/>
    <m/>
    <m/>
    <m/>
    <m/>
    <n v="0"/>
    <n v="0"/>
    <n v="0"/>
    <n v="0"/>
    <s v=""/>
    <s v=""/>
    <s v=""/>
  </r>
  <r>
    <x v="29"/>
    <s v="F02"/>
    <m/>
    <x v="2"/>
    <x v="0"/>
    <s v=""/>
    <s v=""/>
    <x v="2"/>
    <m/>
    <m/>
    <m/>
    <m/>
    <m/>
    <m/>
    <m/>
    <m/>
    <m/>
    <m/>
    <n v="0"/>
    <n v="0"/>
    <n v="0"/>
    <n v="0"/>
    <s v=""/>
    <s v=""/>
    <s v=""/>
  </r>
  <r>
    <x v="29"/>
    <s v="F02"/>
    <m/>
    <x v="2"/>
    <x v="0"/>
    <s v=""/>
    <s v=""/>
    <x v="2"/>
    <m/>
    <m/>
    <m/>
    <m/>
    <m/>
    <m/>
    <m/>
    <m/>
    <m/>
    <m/>
    <n v="0"/>
    <n v="0"/>
    <n v="0"/>
    <n v="0"/>
    <s v=""/>
    <s v=""/>
    <s v=""/>
  </r>
  <r>
    <x v="29"/>
    <s v="F02"/>
    <m/>
    <x v="2"/>
    <x v="0"/>
    <s v=""/>
    <s v=""/>
    <x v="2"/>
    <m/>
    <m/>
    <m/>
    <m/>
    <m/>
    <m/>
    <m/>
    <m/>
    <m/>
    <m/>
    <n v="0"/>
    <n v="0"/>
    <n v="0"/>
    <n v="0"/>
    <s v=""/>
    <s v=""/>
    <s v=""/>
  </r>
  <r>
    <x v="29"/>
    <s v="F02"/>
    <m/>
    <x v="2"/>
    <x v="0"/>
    <s v=""/>
    <s v=""/>
    <x v="2"/>
    <m/>
    <m/>
    <m/>
    <m/>
    <m/>
    <m/>
    <m/>
    <m/>
    <m/>
    <m/>
    <n v="0"/>
    <n v="0"/>
    <n v="0"/>
    <n v="0"/>
    <s v=""/>
    <s v=""/>
    <s v=""/>
  </r>
  <r>
    <x v="29"/>
    <s v="F02"/>
    <m/>
    <x v="2"/>
    <x v="0"/>
    <s v=""/>
    <s v=""/>
    <x v="2"/>
    <m/>
    <m/>
    <m/>
    <m/>
    <m/>
    <m/>
    <m/>
    <m/>
    <m/>
    <m/>
    <n v="0"/>
    <n v="0"/>
    <n v="0"/>
    <n v="0"/>
    <s v=""/>
    <s v=""/>
    <s v=""/>
  </r>
  <r>
    <x v="29"/>
    <s v="F02"/>
    <m/>
    <x v="2"/>
    <x v="0"/>
    <s v=""/>
    <s v=""/>
    <x v="2"/>
    <m/>
    <m/>
    <m/>
    <m/>
    <m/>
    <m/>
    <m/>
    <m/>
    <m/>
    <m/>
    <n v="0"/>
    <n v="0"/>
    <n v="0"/>
    <n v="0"/>
    <s v=""/>
    <s v=""/>
    <s v=""/>
  </r>
  <r>
    <x v="29"/>
    <s v="F02"/>
    <m/>
    <x v="2"/>
    <x v="0"/>
    <s v=""/>
    <s v=""/>
    <x v="2"/>
    <m/>
    <m/>
    <m/>
    <m/>
    <m/>
    <m/>
    <m/>
    <m/>
    <m/>
    <m/>
    <n v="0"/>
    <n v="0"/>
    <n v="0"/>
    <n v="0"/>
    <s v=""/>
    <s v=""/>
    <s v=""/>
  </r>
  <r>
    <x v="29"/>
    <s v="F02"/>
    <m/>
    <x v="2"/>
    <x v="0"/>
    <s v=""/>
    <s v=""/>
    <x v="2"/>
    <m/>
    <m/>
    <m/>
    <m/>
    <m/>
    <m/>
    <m/>
    <m/>
    <m/>
    <m/>
    <n v="0"/>
    <n v="0"/>
    <n v="0"/>
    <n v="0"/>
    <s v=""/>
    <s v=""/>
    <s v=""/>
  </r>
  <r>
    <x v="29"/>
    <s v="F02"/>
    <m/>
    <x v="2"/>
    <x v="0"/>
    <s v=""/>
    <s v=""/>
    <x v="2"/>
    <m/>
    <m/>
    <m/>
    <m/>
    <m/>
    <m/>
    <m/>
    <m/>
    <m/>
    <m/>
    <n v="0"/>
    <n v="0"/>
    <n v="0"/>
    <n v="0"/>
    <s v=""/>
    <s v=""/>
    <s v=""/>
  </r>
  <r>
    <x v="29"/>
    <s v="F02"/>
    <m/>
    <x v="2"/>
    <x v="0"/>
    <s v=""/>
    <s v=""/>
    <x v="2"/>
    <m/>
    <m/>
    <m/>
    <m/>
    <m/>
    <m/>
    <m/>
    <m/>
    <m/>
    <m/>
    <n v="0"/>
    <n v="0"/>
    <n v="0"/>
    <n v="0"/>
    <s v=""/>
    <s v=""/>
    <s v=""/>
  </r>
  <r>
    <x v="29"/>
    <s v="F02"/>
    <m/>
    <x v="2"/>
    <x v="0"/>
    <s v=""/>
    <s v=""/>
    <x v="2"/>
    <m/>
    <m/>
    <m/>
    <m/>
    <m/>
    <m/>
    <m/>
    <m/>
    <m/>
    <m/>
    <n v="0"/>
    <n v="0"/>
    <n v="0"/>
    <n v="0"/>
    <s v=""/>
    <s v=""/>
    <s v=""/>
  </r>
  <r>
    <x v="29"/>
    <s v="F02"/>
    <m/>
    <x v="2"/>
    <x v="0"/>
    <s v=""/>
    <s v=""/>
    <x v="2"/>
    <m/>
    <m/>
    <m/>
    <m/>
    <m/>
    <m/>
    <m/>
    <m/>
    <m/>
    <m/>
    <n v="0"/>
    <n v="0"/>
    <n v="0"/>
    <n v="0"/>
    <s v=""/>
    <s v=""/>
    <s v=""/>
  </r>
  <r>
    <x v="29"/>
    <s v="F02"/>
    <m/>
    <x v="2"/>
    <x v="0"/>
    <s v=""/>
    <s v=""/>
    <x v="2"/>
    <m/>
    <m/>
    <m/>
    <m/>
    <m/>
    <m/>
    <m/>
    <m/>
    <m/>
    <m/>
    <n v="0"/>
    <n v="0"/>
    <n v="0"/>
    <n v="0"/>
    <s v=""/>
    <s v=""/>
    <s v=""/>
  </r>
  <r>
    <x v="29"/>
    <s v="F02"/>
    <m/>
    <x v="2"/>
    <x v="0"/>
    <s v=""/>
    <s v=""/>
    <x v="2"/>
    <m/>
    <m/>
    <m/>
    <m/>
    <m/>
    <m/>
    <m/>
    <m/>
    <m/>
    <m/>
    <n v="0"/>
    <n v="0"/>
    <n v="0"/>
    <n v="0"/>
    <s v=""/>
    <s v=""/>
    <s v=""/>
  </r>
  <r>
    <x v="29"/>
    <s v="F02"/>
    <m/>
    <x v="2"/>
    <x v="0"/>
    <s v=""/>
    <s v=""/>
    <x v="2"/>
    <m/>
    <m/>
    <m/>
    <m/>
    <m/>
    <m/>
    <m/>
    <m/>
    <m/>
    <m/>
    <n v="0"/>
    <n v="0"/>
    <n v="0"/>
    <n v="0"/>
    <s v=""/>
    <s v=""/>
    <s v=""/>
  </r>
  <r>
    <x v="29"/>
    <s v="F02"/>
    <m/>
    <x v="2"/>
    <x v="0"/>
    <s v=""/>
    <s v=""/>
    <x v="2"/>
    <m/>
    <m/>
    <m/>
    <m/>
    <m/>
    <m/>
    <m/>
    <m/>
    <m/>
    <m/>
    <n v="0"/>
    <n v="0"/>
    <n v="0"/>
    <n v="0"/>
    <s v=""/>
    <s v=""/>
    <s v=""/>
  </r>
  <r>
    <x v="29"/>
    <s v="F02"/>
    <m/>
    <x v="2"/>
    <x v="0"/>
    <s v=""/>
    <s v=""/>
    <x v="2"/>
    <m/>
    <m/>
    <m/>
    <m/>
    <m/>
    <m/>
    <m/>
    <m/>
    <m/>
    <m/>
    <n v="0"/>
    <n v="0"/>
    <n v="0"/>
    <n v="0"/>
    <s v=""/>
    <s v=""/>
    <s v=""/>
  </r>
  <r>
    <x v="29"/>
    <s v="F02"/>
    <m/>
    <x v="2"/>
    <x v="0"/>
    <s v=""/>
    <s v=""/>
    <x v="2"/>
    <m/>
    <m/>
    <m/>
    <m/>
    <m/>
    <m/>
    <m/>
    <m/>
    <m/>
    <m/>
    <n v="0"/>
    <n v="0"/>
    <n v="0"/>
    <n v="0"/>
    <s v=""/>
    <s v=""/>
    <s v=""/>
  </r>
  <r>
    <x v="29"/>
    <s v="F02"/>
    <m/>
    <x v="2"/>
    <x v="0"/>
    <s v=""/>
    <s v=""/>
    <x v="2"/>
    <m/>
    <m/>
    <m/>
    <m/>
    <m/>
    <m/>
    <m/>
    <m/>
    <m/>
    <m/>
    <n v="0"/>
    <n v="0"/>
    <n v="0"/>
    <n v="0"/>
    <s v=""/>
    <s v=""/>
    <s v=""/>
  </r>
  <r>
    <x v="29"/>
    <s v="F02小計"/>
    <m/>
    <x v="2"/>
    <x v="0"/>
    <n v="0"/>
    <m/>
    <x v="2"/>
    <n v="0"/>
    <m/>
    <m/>
    <m/>
    <m/>
    <n v="0"/>
    <m/>
    <n v="0"/>
    <m/>
    <m/>
    <m/>
    <m/>
    <n v="0"/>
    <n v="0"/>
    <n v="0"/>
    <n v="0"/>
    <n v="0"/>
  </r>
  <r>
    <x v="29"/>
    <s v="合計"/>
    <m/>
    <x v="2"/>
    <x v="0"/>
    <m/>
    <m/>
    <x v="2"/>
    <n v="0"/>
    <m/>
    <m/>
    <m/>
    <m/>
    <n v="0"/>
    <m/>
    <n v="0"/>
    <m/>
    <m/>
    <m/>
    <m/>
    <n v="0"/>
    <n v="0"/>
    <n v="0"/>
    <n v="0"/>
    <n v="0"/>
  </r>
  <r>
    <x v="30"/>
    <s v="F01"/>
    <m/>
    <x v="2"/>
    <x v="0"/>
    <s v=""/>
    <s v=""/>
    <x v="2"/>
    <m/>
    <m/>
    <m/>
    <m/>
    <m/>
    <m/>
    <m/>
    <m/>
    <m/>
    <m/>
    <n v="0"/>
    <n v="0"/>
    <n v="0"/>
    <n v="0"/>
    <s v=""/>
    <s v=""/>
    <s v=""/>
  </r>
  <r>
    <x v="30"/>
    <s v="F01"/>
    <m/>
    <x v="2"/>
    <x v="0"/>
    <s v=""/>
    <s v=""/>
    <x v="2"/>
    <m/>
    <m/>
    <m/>
    <m/>
    <m/>
    <m/>
    <m/>
    <m/>
    <m/>
    <m/>
    <n v="0"/>
    <n v="0"/>
    <n v="0"/>
    <n v="0"/>
    <s v=""/>
    <s v=""/>
    <s v=""/>
  </r>
  <r>
    <x v="30"/>
    <s v="F01"/>
    <m/>
    <x v="2"/>
    <x v="0"/>
    <s v=""/>
    <s v=""/>
    <x v="2"/>
    <m/>
    <m/>
    <m/>
    <m/>
    <m/>
    <m/>
    <m/>
    <m/>
    <m/>
    <m/>
    <n v="0"/>
    <n v="0"/>
    <n v="0"/>
    <n v="0"/>
    <s v=""/>
    <s v=""/>
    <s v=""/>
  </r>
  <r>
    <x v="30"/>
    <s v="F01"/>
    <m/>
    <x v="2"/>
    <x v="0"/>
    <s v=""/>
    <s v=""/>
    <x v="2"/>
    <m/>
    <m/>
    <m/>
    <m/>
    <m/>
    <m/>
    <m/>
    <m/>
    <m/>
    <m/>
    <n v="0"/>
    <n v="0"/>
    <n v="0"/>
    <n v="0"/>
    <s v=""/>
    <s v=""/>
    <s v=""/>
  </r>
  <r>
    <x v="30"/>
    <s v="F01"/>
    <m/>
    <x v="2"/>
    <x v="0"/>
    <s v=""/>
    <s v=""/>
    <x v="2"/>
    <m/>
    <m/>
    <m/>
    <m/>
    <m/>
    <m/>
    <m/>
    <m/>
    <m/>
    <m/>
    <n v="0"/>
    <n v="0"/>
    <n v="0"/>
    <n v="0"/>
    <s v=""/>
    <s v=""/>
    <s v=""/>
  </r>
  <r>
    <x v="30"/>
    <s v="F01"/>
    <m/>
    <x v="2"/>
    <x v="0"/>
    <s v=""/>
    <s v=""/>
    <x v="2"/>
    <m/>
    <m/>
    <m/>
    <m/>
    <m/>
    <m/>
    <m/>
    <m/>
    <m/>
    <m/>
    <n v="0"/>
    <n v="0"/>
    <n v="0"/>
    <n v="0"/>
    <s v=""/>
    <s v=""/>
    <s v=""/>
  </r>
  <r>
    <x v="30"/>
    <s v="F01"/>
    <m/>
    <x v="2"/>
    <x v="0"/>
    <s v=""/>
    <s v=""/>
    <x v="2"/>
    <m/>
    <m/>
    <m/>
    <m/>
    <m/>
    <m/>
    <m/>
    <m/>
    <m/>
    <m/>
    <n v="0"/>
    <n v="0"/>
    <n v="0"/>
    <n v="0"/>
    <s v=""/>
    <s v=""/>
    <s v=""/>
  </r>
  <r>
    <x v="30"/>
    <s v="F01"/>
    <m/>
    <x v="2"/>
    <x v="0"/>
    <s v=""/>
    <s v=""/>
    <x v="2"/>
    <m/>
    <m/>
    <m/>
    <m/>
    <m/>
    <m/>
    <m/>
    <m/>
    <m/>
    <m/>
    <n v="0"/>
    <n v="0"/>
    <n v="0"/>
    <n v="0"/>
    <s v=""/>
    <s v=""/>
    <s v=""/>
  </r>
  <r>
    <x v="30"/>
    <s v="F01"/>
    <m/>
    <x v="2"/>
    <x v="0"/>
    <s v=""/>
    <s v=""/>
    <x v="2"/>
    <m/>
    <m/>
    <m/>
    <m/>
    <m/>
    <m/>
    <m/>
    <m/>
    <m/>
    <m/>
    <n v="0"/>
    <n v="0"/>
    <n v="0"/>
    <n v="0"/>
    <s v=""/>
    <s v=""/>
    <s v=""/>
  </r>
  <r>
    <x v="30"/>
    <s v="F01"/>
    <m/>
    <x v="2"/>
    <x v="0"/>
    <s v=""/>
    <s v=""/>
    <x v="2"/>
    <m/>
    <m/>
    <m/>
    <m/>
    <m/>
    <m/>
    <m/>
    <m/>
    <m/>
    <m/>
    <n v="0"/>
    <n v="0"/>
    <n v="0"/>
    <n v="0"/>
    <s v=""/>
    <s v=""/>
    <s v=""/>
  </r>
  <r>
    <x v="30"/>
    <s v="F01"/>
    <m/>
    <x v="2"/>
    <x v="0"/>
    <s v=""/>
    <s v=""/>
    <x v="2"/>
    <m/>
    <m/>
    <m/>
    <m/>
    <m/>
    <m/>
    <m/>
    <m/>
    <m/>
    <m/>
    <n v="0"/>
    <n v="0"/>
    <n v="0"/>
    <n v="0"/>
    <s v=""/>
    <s v=""/>
    <s v=""/>
  </r>
  <r>
    <x v="30"/>
    <s v="F01"/>
    <m/>
    <x v="2"/>
    <x v="0"/>
    <s v=""/>
    <s v=""/>
    <x v="2"/>
    <m/>
    <m/>
    <m/>
    <m/>
    <m/>
    <m/>
    <m/>
    <m/>
    <m/>
    <m/>
    <n v="0"/>
    <n v="0"/>
    <n v="0"/>
    <n v="0"/>
    <s v=""/>
    <s v=""/>
    <s v=""/>
  </r>
  <r>
    <x v="30"/>
    <s v="F01"/>
    <m/>
    <x v="2"/>
    <x v="0"/>
    <s v=""/>
    <s v=""/>
    <x v="2"/>
    <m/>
    <m/>
    <m/>
    <m/>
    <m/>
    <m/>
    <m/>
    <m/>
    <m/>
    <m/>
    <n v="0"/>
    <n v="0"/>
    <n v="0"/>
    <n v="0"/>
    <s v=""/>
    <s v=""/>
    <s v=""/>
  </r>
  <r>
    <x v="30"/>
    <s v="F01"/>
    <m/>
    <x v="2"/>
    <x v="0"/>
    <s v=""/>
    <s v=""/>
    <x v="2"/>
    <m/>
    <m/>
    <m/>
    <m/>
    <m/>
    <m/>
    <m/>
    <m/>
    <m/>
    <m/>
    <n v="0"/>
    <n v="0"/>
    <n v="0"/>
    <n v="0"/>
    <s v=""/>
    <s v=""/>
    <s v=""/>
  </r>
  <r>
    <x v="30"/>
    <s v="F01"/>
    <m/>
    <x v="2"/>
    <x v="0"/>
    <s v=""/>
    <s v=""/>
    <x v="2"/>
    <m/>
    <m/>
    <m/>
    <m/>
    <m/>
    <m/>
    <m/>
    <m/>
    <m/>
    <m/>
    <n v="0"/>
    <n v="0"/>
    <n v="0"/>
    <n v="0"/>
    <s v=""/>
    <s v=""/>
    <s v=""/>
  </r>
  <r>
    <x v="30"/>
    <s v="F01"/>
    <m/>
    <x v="2"/>
    <x v="0"/>
    <s v=""/>
    <s v=""/>
    <x v="2"/>
    <m/>
    <m/>
    <m/>
    <m/>
    <m/>
    <m/>
    <m/>
    <m/>
    <m/>
    <m/>
    <n v="0"/>
    <n v="0"/>
    <n v="0"/>
    <n v="0"/>
    <s v=""/>
    <s v=""/>
    <s v=""/>
  </r>
  <r>
    <x v="30"/>
    <s v="F01"/>
    <m/>
    <x v="2"/>
    <x v="0"/>
    <s v=""/>
    <s v=""/>
    <x v="2"/>
    <m/>
    <m/>
    <m/>
    <m/>
    <m/>
    <m/>
    <m/>
    <m/>
    <m/>
    <m/>
    <n v="0"/>
    <n v="0"/>
    <n v="0"/>
    <n v="0"/>
    <s v=""/>
    <s v=""/>
    <s v=""/>
  </r>
  <r>
    <x v="30"/>
    <s v="F01"/>
    <m/>
    <x v="2"/>
    <x v="0"/>
    <s v=""/>
    <s v=""/>
    <x v="2"/>
    <m/>
    <m/>
    <m/>
    <m/>
    <m/>
    <m/>
    <m/>
    <m/>
    <m/>
    <m/>
    <n v="0"/>
    <n v="0"/>
    <n v="0"/>
    <n v="0"/>
    <s v=""/>
    <s v=""/>
    <s v=""/>
  </r>
  <r>
    <x v="30"/>
    <s v="F01"/>
    <m/>
    <x v="2"/>
    <x v="0"/>
    <s v=""/>
    <s v=""/>
    <x v="2"/>
    <m/>
    <m/>
    <m/>
    <m/>
    <m/>
    <m/>
    <m/>
    <m/>
    <m/>
    <m/>
    <n v="0"/>
    <n v="0"/>
    <n v="0"/>
    <n v="0"/>
    <s v=""/>
    <s v=""/>
    <s v=""/>
  </r>
  <r>
    <x v="30"/>
    <s v="F01"/>
    <m/>
    <x v="2"/>
    <x v="0"/>
    <s v=""/>
    <s v=""/>
    <x v="2"/>
    <m/>
    <m/>
    <m/>
    <m/>
    <m/>
    <m/>
    <m/>
    <m/>
    <m/>
    <m/>
    <n v="0"/>
    <n v="0"/>
    <n v="0"/>
    <n v="0"/>
    <s v=""/>
    <s v=""/>
    <s v=""/>
  </r>
  <r>
    <x v="30"/>
    <s v="F01小計"/>
    <m/>
    <x v="2"/>
    <x v="0"/>
    <m/>
    <m/>
    <x v="2"/>
    <n v="0"/>
    <m/>
    <m/>
    <m/>
    <m/>
    <n v="0"/>
    <m/>
    <n v="0"/>
    <m/>
    <m/>
    <m/>
    <m/>
    <n v="0"/>
    <n v="0"/>
    <n v="0"/>
    <n v="0"/>
    <n v="0"/>
  </r>
  <r>
    <x v="30"/>
    <s v="F02"/>
    <m/>
    <x v="2"/>
    <x v="0"/>
    <s v=""/>
    <s v=""/>
    <x v="2"/>
    <m/>
    <m/>
    <m/>
    <m/>
    <m/>
    <m/>
    <m/>
    <m/>
    <m/>
    <m/>
    <n v="0"/>
    <n v="0"/>
    <n v="0"/>
    <n v="0"/>
    <s v=""/>
    <s v=""/>
    <s v=""/>
  </r>
  <r>
    <x v="30"/>
    <s v="F02"/>
    <m/>
    <x v="2"/>
    <x v="0"/>
    <s v=""/>
    <s v=""/>
    <x v="2"/>
    <m/>
    <m/>
    <m/>
    <m/>
    <m/>
    <m/>
    <m/>
    <m/>
    <m/>
    <m/>
    <n v="0"/>
    <n v="0"/>
    <n v="0"/>
    <n v="0"/>
    <s v=""/>
    <s v=""/>
    <s v=""/>
  </r>
  <r>
    <x v="30"/>
    <s v="F02"/>
    <m/>
    <x v="2"/>
    <x v="0"/>
    <s v=""/>
    <s v=""/>
    <x v="2"/>
    <m/>
    <m/>
    <m/>
    <m/>
    <m/>
    <m/>
    <m/>
    <m/>
    <m/>
    <m/>
    <n v="0"/>
    <n v="0"/>
    <n v="0"/>
    <n v="0"/>
    <s v=""/>
    <s v=""/>
    <s v=""/>
  </r>
  <r>
    <x v="30"/>
    <s v="F02"/>
    <m/>
    <x v="2"/>
    <x v="0"/>
    <s v=""/>
    <s v=""/>
    <x v="2"/>
    <m/>
    <m/>
    <m/>
    <m/>
    <m/>
    <m/>
    <m/>
    <m/>
    <m/>
    <m/>
    <n v="0"/>
    <n v="0"/>
    <n v="0"/>
    <n v="0"/>
    <s v=""/>
    <s v=""/>
    <s v=""/>
  </r>
  <r>
    <x v="30"/>
    <s v="F02"/>
    <m/>
    <x v="2"/>
    <x v="0"/>
    <s v=""/>
    <s v=""/>
    <x v="2"/>
    <m/>
    <m/>
    <m/>
    <m/>
    <m/>
    <m/>
    <m/>
    <m/>
    <m/>
    <m/>
    <n v="0"/>
    <n v="0"/>
    <n v="0"/>
    <n v="0"/>
    <s v=""/>
    <s v=""/>
    <s v=""/>
  </r>
  <r>
    <x v="30"/>
    <s v="F02"/>
    <m/>
    <x v="2"/>
    <x v="0"/>
    <s v=""/>
    <s v=""/>
    <x v="2"/>
    <m/>
    <m/>
    <m/>
    <m/>
    <m/>
    <m/>
    <m/>
    <m/>
    <m/>
    <m/>
    <n v="0"/>
    <n v="0"/>
    <n v="0"/>
    <n v="0"/>
    <s v=""/>
    <s v=""/>
    <s v=""/>
  </r>
  <r>
    <x v="30"/>
    <s v="F02"/>
    <m/>
    <x v="2"/>
    <x v="0"/>
    <s v=""/>
    <s v=""/>
    <x v="2"/>
    <m/>
    <m/>
    <m/>
    <m/>
    <m/>
    <m/>
    <m/>
    <m/>
    <m/>
    <m/>
    <n v="0"/>
    <n v="0"/>
    <n v="0"/>
    <n v="0"/>
    <s v=""/>
    <s v=""/>
    <s v=""/>
  </r>
  <r>
    <x v="30"/>
    <s v="F02"/>
    <m/>
    <x v="2"/>
    <x v="0"/>
    <s v=""/>
    <s v=""/>
    <x v="2"/>
    <m/>
    <m/>
    <m/>
    <m/>
    <m/>
    <m/>
    <m/>
    <m/>
    <m/>
    <m/>
    <n v="0"/>
    <n v="0"/>
    <n v="0"/>
    <n v="0"/>
    <s v=""/>
    <s v=""/>
    <s v=""/>
  </r>
  <r>
    <x v="30"/>
    <s v="F02"/>
    <m/>
    <x v="2"/>
    <x v="0"/>
    <s v=""/>
    <s v=""/>
    <x v="2"/>
    <m/>
    <m/>
    <m/>
    <m/>
    <m/>
    <m/>
    <m/>
    <m/>
    <m/>
    <m/>
    <n v="0"/>
    <n v="0"/>
    <n v="0"/>
    <n v="0"/>
    <s v=""/>
    <s v=""/>
    <s v=""/>
  </r>
  <r>
    <x v="30"/>
    <s v="F02"/>
    <m/>
    <x v="2"/>
    <x v="0"/>
    <s v=""/>
    <s v=""/>
    <x v="2"/>
    <m/>
    <m/>
    <m/>
    <m/>
    <m/>
    <m/>
    <m/>
    <m/>
    <m/>
    <m/>
    <n v="0"/>
    <n v="0"/>
    <n v="0"/>
    <n v="0"/>
    <s v=""/>
    <s v=""/>
    <s v=""/>
  </r>
  <r>
    <x v="30"/>
    <s v="F02"/>
    <m/>
    <x v="2"/>
    <x v="0"/>
    <s v=""/>
    <s v=""/>
    <x v="2"/>
    <m/>
    <m/>
    <m/>
    <m/>
    <m/>
    <m/>
    <m/>
    <m/>
    <m/>
    <m/>
    <n v="0"/>
    <n v="0"/>
    <n v="0"/>
    <n v="0"/>
    <s v=""/>
    <s v=""/>
    <s v=""/>
  </r>
  <r>
    <x v="30"/>
    <s v="F02"/>
    <m/>
    <x v="2"/>
    <x v="0"/>
    <s v=""/>
    <s v=""/>
    <x v="2"/>
    <m/>
    <m/>
    <m/>
    <m/>
    <m/>
    <m/>
    <m/>
    <m/>
    <m/>
    <m/>
    <n v="0"/>
    <n v="0"/>
    <n v="0"/>
    <n v="0"/>
    <s v=""/>
    <s v=""/>
    <s v=""/>
  </r>
  <r>
    <x v="30"/>
    <s v="F02"/>
    <m/>
    <x v="2"/>
    <x v="0"/>
    <s v=""/>
    <s v=""/>
    <x v="2"/>
    <m/>
    <m/>
    <m/>
    <m/>
    <m/>
    <m/>
    <m/>
    <m/>
    <m/>
    <m/>
    <n v="0"/>
    <n v="0"/>
    <n v="0"/>
    <n v="0"/>
    <s v=""/>
    <s v=""/>
    <s v=""/>
  </r>
  <r>
    <x v="30"/>
    <s v="F02"/>
    <m/>
    <x v="2"/>
    <x v="0"/>
    <s v=""/>
    <s v=""/>
    <x v="2"/>
    <m/>
    <m/>
    <m/>
    <m/>
    <m/>
    <m/>
    <m/>
    <m/>
    <m/>
    <m/>
    <n v="0"/>
    <n v="0"/>
    <n v="0"/>
    <n v="0"/>
    <s v=""/>
    <s v=""/>
    <s v=""/>
  </r>
  <r>
    <x v="30"/>
    <s v="F02"/>
    <m/>
    <x v="2"/>
    <x v="0"/>
    <s v=""/>
    <s v=""/>
    <x v="2"/>
    <m/>
    <m/>
    <m/>
    <m/>
    <m/>
    <m/>
    <m/>
    <m/>
    <m/>
    <m/>
    <n v="0"/>
    <n v="0"/>
    <n v="0"/>
    <n v="0"/>
    <s v=""/>
    <s v=""/>
    <s v=""/>
  </r>
  <r>
    <x v="30"/>
    <s v="F02"/>
    <m/>
    <x v="2"/>
    <x v="0"/>
    <s v=""/>
    <s v=""/>
    <x v="2"/>
    <m/>
    <m/>
    <m/>
    <m/>
    <m/>
    <m/>
    <m/>
    <m/>
    <m/>
    <m/>
    <n v="0"/>
    <n v="0"/>
    <n v="0"/>
    <n v="0"/>
    <s v=""/>
    <s v=""/>
    <s v=""/>
  </r>
  <r>
    <x v="30"/>
    <s v="F02"/>
    <m/>
    <x v="2"/>
    <x v="0"/>
    <s v=""/>
    <s v=""/>
    <x v="2"/>
    <m/>
    <m/>
    <m/>
    <m/>
    <m/>
    <m/>
    <m/>
    <m/>
    <m/>
    <m/>
    <n v="0"/>
    <n v="0"/>
    <n v="0"/>
    <n v="0"/>
    <s v=""/>
    <s v=""/>
    <s v=""/>
  </r>
  <r>
    <x v="30"/>
    <s v="F02"/>
    <m/>
    <x v="2"/>
    <x v="0"/>
    <s v=""/>
    <s v=""/>
    <x v="2"/>
    <m/>
    <m/>
    <m/>
    <m/>
    <m/>
    <m/>
    <m/>
    <m/>
    <m/>
    <m/>
    <n v="0"/>
    <n v="0"/>
    <n v="0"/>
    <n v="0"/>
    <s v=""/>
    <s v=""/>
    <s v=""/>
  </r>
  <r>
    <x v="30"/>
    <s v="F02"/>
    <m/>
    <x v="2"/>
    <x v="0"/>
    <s v=""/>
    <s v=""/>
    <x v="2"/>
    <m/>
    <m/>
    <m/>
    <m/>
    <m/>
    <m/>
    <m/>
    <m/>
    <m/>
    <m/>
    <n v="0"/>
    <n v="0"/>
    <n v="0"/>
    <n v="0"/>
    <s v=""/>
    <s v=""/>
    <s v=""/>
  </r>
  <r>
    <x v="30"/>
    <s v="F02"/>
    <m/>
    <x v="2"/>
    <x v="0"/>
    <s v=""/>
    <s v=""/>
    <x v="2"/>
    <m/>
    <m/>
    <m/>
    <m/>
    <m/>
    <m/>
    <m/>
    <m/>
    <m/>
    <m/>
    <n v="0"/>
    <n v="0"/>
    <n v="0"/>
    <n v="0"/>
    <s v=""/>
    <s v=""/>
    <s v=""/>
  </r>
  <r>
    <x v="30"/>
    <s v="F02小計"/>
    <m/>
    <x v="2"/>
    <x v="0"/>
    <n v="0"/>
    <m/>
    <x v="2"/>
    <n v="0"/>
    <m/>
    <m/>
    <m/>
    <m/>
    <n v="0"/>
    <m/>
    <n v="0"/>
    <m/>
    <m/>
    <m/>
    <m/>
    <n v="0"/>
    <n v="0"/>
    <n v="0"/>
    <n v="0"/>
    <n v="0"/>
  </r>
  <r>
    <x v="30"/>
    <s v="合計"/>
    <m/>
    <x v="2"/>
    <x v="0"/>
    <m/>
    <m/>
    <x v="2"/>
    <n v="0"/>
    <m/>
    <m/>
    <m/>
    <m/>
    <n v="0"/>
    <m/>
    <n v="0"/>
    <m/>
    <m/>
    <m/>
    <m/>
    <n v="0"/>
    <n v="0"/>
    <n v="0"/>
    <n v="0"/>
    <n v="0"/>
  </r>
  <r>
    <x v="31"/>
    <m/>
    <m/>
    <x v="2"/>
    <x v="0"/>
    <m/>
    <m/>
    <x v="2"/>
    <m/>
    <m/>
    <m/>
    <m/>
    <m/>
    <m/>
    <m/>
    <m/>
    <m/>
    <m/>
    <m/>
    <m/>
    <m/>
    <m/>
    <m/>
    <m/>
    <m/>
  </r>
</pivotCacheRecords>
</file>

<file path=xl/pivotCache/pivotCacheRecords3.xml><?xml version="1.0" encoding="utf-8"?>
<pivotCacheRecords xmlns="http://schemas.openxmlformats.org/spreadsheetml/2006/main" xmlns:r="http://schemas.openxmlformats.org/officeDocument/2006/relationships" count="1334">
  <r>
    <x v="0"/>
    <s v="F01"/>
    <m/>
    <x v="0"/>
    <x v="0"/>
    <s v=""/>
    <m/>
    <x v="0"/>
    <m/>
    <m/>
    <m/>
    <m/>
    <m/>
    <m/>
    <m/>
    <m/>
    <m/>
    <m/>
    <n v="0"/>
    <n v="0"/>
    <n v="0"/>
    <n v="0"/>
    <s v=""/>
    <s v=""/>
    <s v=""/>
  </r>
  <r>
    <x v="0"/>
    <s v="F01"/>
    <m/>
    <x v="0"/>
    <x v="0"/>
    <s v=""/>
    <m/>
    <x v="0"/>
    <m/>
    <m/>
    <m/>
    <m/>
    <m/>
    <m/>
    <m/>
    <m/>
    <m/>
    <m/>
    <n v="0"/>
    <n v="0"/>
    <n v="0"/>
    <n v="0"/>
    <s v=""/>
    <s v=""/>
    <s v=""/>
  </r>
  <r>
    <x v="0"/>
    <s v="F01"/>
    <m/>
    <x v="0"/>
    <x v="0"/>
    <s v=""/>
    <m/>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
    <m/>
    <x v="0"/>
    <x v="0"/>
    <s v=""/>
    <s v=""/>
    <x v="0"/>
    <m/>
    <m/>
    <m/>
    <m/>
    <m/>
    <m/>
    <m/>
    <m/>
    <m/>
    <m/>
    <n v="0"/>
    <n v="0"/>
    <n v="0"/>
    <n v="0"/>
    <s v=""/>
    <s v=""/>
    <s v=""/>
  </r>
  <r>
    <x v="0"/>
    <s v="F01小計"/>
    <m/>
    <x v="0"/>
    <x v="0"/>
    <m/>
    <m/>
    <x v="0"/>
    <n v="0"/>
    <m/>
    <m/>
    <m/>
    <m/>
    <n v="0"/>
    <m/>
    <n v="0"/>
    <m/>
    <m/>
    <m/>
    <m/>
    <n v="0"/>
    <n v="0"/>
    <n v="0"/>
    <n v="0"/>
    <n v="0"/>
  </r>
  <r>
    <x v="0"/>
    <s v="F02"/>
    <m/>
    <x v="0"/>
    <x v="0"/>
    <m/>
    <m/>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
    <m/>
    <x v="0"/>
    <x v="0"/>
    <s v=""/>
    <s v=""/>
    <x v="0"/>
    <m/>
    <m/>
    <m/>
    <m/>
    <m/>
    <m/>
    <m/>
    <m/>
    <m/>
    <m/>
    <n v="0"/>
    <n v="0"/>
    <n v="0"/>
    <n v="0"/>
    <s v=""/>
    <s v=""/>
    <s v=""/>
  </r>
  <r>
    <x v="0"/>
    <s v="F02小計"/>
    <m/>
    <x v="0"/>
    <x v="0"/>
    <n v="0"/>
    <m/>
    <x v="0"/>
    <n v="0"/>
    <m/>
    <m/>
    <m/>
    <m/>
    <n v="0"/>
    <m/>
    <n v="0"/>
    <m/>
    <m/>
    <m/>
    <m/>
    <n v="0"/>
    <n v="0"/>
    <n v="0"/>
    <n v="0"/>
    <n v="0"/>
  </r>
  <r>
    <x v="0"/>
    <s v="合計"/>
    <m/>
    <x v="0"/>
    <x v="0"/>
    <m/>
    <m/>
    <x v="0"/>
    <n v="0"/>
    <m/>
    <m/>
    <m/>
    <m/>
    <n v="0"/>
    <m/>
    <n v="0"/>
    <m/>
    <m/>
    <m/>
    <m/>
    <n v="0"/>
    <n v="0"/>
    <n v="0"/>
    <n v="0"/>
    <n v="0"/>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m/>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
    <m/>
    <x v="0"/>
    <x v="0"/>
    <s v=""/>
    <s v=""/>
    <x v="0"/>
    <m/>
    <m/>
    <m/>
    <m/>
    <m/>
    <m/>
    <m/>
    <m/>
    <m/>
    <m/>
    <n v="0"/>
    <n v="0"/>
    <n v="0"/>
    <n v="0"/>
    <s v=""/>
    <s v=""/>
    <s v=""/>
  </r>
  <r>
    <x v="1"/>
    <s v="F01小計"/>
    <m/>
    <x v="0"/>
    <x v="0"/>
    <m/>
    <m/>
    <x v="0"/>
    <n v="0"/>
    <m/>
    <m/>
    <m/>
    <m/>
    <n v="0"/>
    <m/>
    <n v="0"/>
    <m/>
    <m/>
    <m/>
    <m/>
    <n v="0"/>
    <n v="0"/>
    <n v="0"/>
    <n v="0"/>
    <n v="0"/>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
    <m/>
    <x v="0"/>
    <x v="0"/>
    <s v=""/>
    <s v=""/>
    <x v="0"/>
    <m/>
    <m/>
    <m/>
    <m/>
    <m/>
    <m/>
    <m/>
    <m/>
    <m/>
    <m/>
    <n v="0"/>
    <n v="0"/>
    <n v="0"/>
    <n v="0"/>
    <s v=""/>
    <s v=""/>
    <s v=""/>
  </r>
  <r>
    <x v="1"/>
    <s v="F02小計"/>
    <m/>
    <x v="0"/>
    <x v="0"/>
    <n v="0"/>
    <m/>
    <x v="0"/>
    <n v="0"/>
    <m/>
    <m/>
    <m/>
    <m/>
    <n v="0"/>
    <m/>
    <n v="0"/>
    <m/>
    <m/>
    <m/>
    <m/>
    <n v="0"/>
    <n v="0"/>
    <n v="0"/>
    <n v="0"/>
    <n v="0"/>
  </r>
  <r>
    <x v="1"/>
    <s v="合計"/>
    <m/>
    <x v="0"/>
    <x v="0"/>
    <m/>
    <m/>
    <x v="0"/>
    <n v="0"/>
    <m/>
    <m/>
    <m/>
    <m/>
    <n v="0"/>
    <m/>
    <n v="0"/>
    <m/>
    <m/>
    <m/>
    <m/>
    <n v="0"/>
    <n v="0"/>
    <n v="0"/>
    <n v="0"/>
    <n v="0"/>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
    <m/>
    <x v="0"/>
    <x v="0"/>
    <s v=""/>
    <s v=""/>
    <x v="0"/>
    <m/>
    <m/>
    <m/>
    <m/>
    <m/>
    <m/>
    <m/>
    <m/>
    <m/>
    <m/>
    <n v="0"/>
    <n v="0"/>
    <n v="0"/>
    <n v="0"/>
    <s v=""/>
    <s v=""/>
    <s v=""/>
  </r>
  <r>
    <x v="2"/>
    <s v="F01小計"/>
    <m/>
    <x v="0"/>
    <x v="0"/>
    <m/>
    <m/>
    <x v="0"/>
    <n v="0"/>
    <m/>
    <m/>
    <m/>
    <m/>
    <n v="0"/>
    <m/>
    <n v="0"/>
    <m/>
    <m/>
    <m/>
    <m/>
    <n v="0"/>
    <n v="0"/>
    <n v="0"/>
    <n v="0"/>
    <n v="0"/>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
    <m/>
    <x v="0"/>
    <x v="0"/>
    <s v=""/>
    <s v=""/>
    <x v="0"/>
    <m/>
    <m/>
    <m/>
    <m/>
    <m/>
    <m/>
    <m/>
    <m/>
    <m/>
    <m/>
    <n v="0"/>
    <n v="0"/>
    <n v="0"/>
    <n v="0"/>
    <s v=""/>
    <s v=""/>
    <s v=""/>
  </r>
  <r>
    <x v="2"/>
    <s v="F02小計"/>
    <m/>
    <x v="0"/>
    <x v="0"/>
    <n v="0"/>
    <m/>
    <x v="0"/>
    <n v="0"/>
    <m/>
    <m/>
    <m/>
    <m/>
    <n v="0"/>
    <m/>
    <n v="0"/>
    <m/>
    <m/>
    <m/>
    <m/>
    <n v="0"/>
    <n v="0"/>
    <n v="0"/>
    <n v="0"/>
    <n v="0"/>
  </r>
  <r>
    <x v="2"/>
    <s v="合計"/>
    <m/>
    <x v="0"/>
    <x v="0"/>
    <m/>
    <m/>
    <x v="0"/>
    <n v="0"/>
    <m/>
    <m/>
    <m/>
    <m/>
    <n v="0"/>
    <m/>
    <n v="0"/>
    <m/>
    <m/>
    <m/>
    <m/>
    <n v="0"/>
    <n v="0"/>
    <n v="0"/>
    <n v="0"/>
    <n v="0"/>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
    <m/>
    <x v="0"/>
    <x v="0"/>
    <s v=""/>
    <s v=""/>
    <x v="0"/>
    <m/>
    <m/>
    <m/>
    <m/>
    <m/>
    <m/>
    <m/>
    <m/>
    <m/>
    <m/>
    <n v="0"/>
    <n v="0"/>
    <n v="0"/>
    <n v="0"/>
    <s v=""/>
    <s v=""/>
    <s v=""/>
  </r>
  <r>
    <x v="3"/>
    <s v="F01小計"/>
    <m/>
    <x v="0"/>
    <x v="0"/>
    <m/>
    <m/>
    <x v="0"/>
    <n v="0"/>
    <m/>
    <m/>
    <m/>
    <m/>
    <n v="0"/>
    <m/>
    <n v="0"/>
    <m/>
    <m/>
    <m/>
    <m/>
    <n v="0"/>
    <n v="0"/>
    <n v="0"/>
    <n v="0"/>
    <n v="0"/>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
    <m/>
    <x v="0"/>
    <x v="0"/>
    <s v=""/>
    <s v=""/>
    <x v="0"/>
    <m/>
    <m/>
    <m/>
    <m/>
    <m/>
    <m/>
    <m/>
    <m/>
    <m/>
    <m/>
    <n v="0"/>
    <n v="0"/>
    <n v="0"/>
    <n v="0"/>
    <s v=""/>
    <s v=""/>
    <s v=""/>
  </r>
  <r>
    <x v="3"/>
    <s v="F02小計"/>
    <m/>
    <x v="0"/>
    <x v="0"/>
    <n v="0"/>
    <m/>
    <x v="0"/>
    <n v="0"/>
    <m/>
    <m/>
    <m/>
    <m/>
    <n v="0"/>
    <m/>
    <n v="0"/>
    <m/>
    <m/>
    <m/>
    <m/>
    <n v="0"/>
    <n v="0"/>
    <n v="0"/>
    <n v="0"/>
    <n v="0"/>
  </r>
  <r>
    <x v="3"/>
    <s v="合計"/>
    <m/>
    <x v="0"/>
    <x v="0"/>
    <m/>
    <m/>
    <x v="0"/>
    <n v="0"/>
    <m/>
    <m/>
    <m/>
    <m/>
    <n v="0"/>
    <m/>
    <n v="0"/>
    <m/>
    <m/>
    <m/>
    <m/>
    <n v="0"/>
    <n v="0"/>
    <n v="0"/>
    <n v="0"/>
    <n v="0"/>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
    <m/>
    <x v="0"/>
    <x v="0"/>
    <s v=""/>
    <s v=""/>
    <x v="0"/>
    <m/>
    <m/>
    <m/>
    <m/>
    <m/>
    <m/>
    <m/>
    <m/>
    <m/>
    <m/>
    <n v="0"/>
    <n v="0"/>
    <n v="0"/>
    <n v="0"/>
    <s v=""/>
    <s v=""/>
    <s v=""/>
  </r>
  <r>
    <x v="4"/>
    <s v="F01小計"/>
    <m/>
    <x v="0"/>
    <x v="0"/>
    <m/>
    <m/>
    <x v="0"/>
    <n v="0"/>
    <m/>
    <m/>
    <m/>
    <m/>
    <n v="0"/>
    <m/>
    <n v="0"/>
    <m/>
    <m/>
    <m/>
    <m/>
    <n v="0"/>
    <n v="0"/>
    <n v="0"/>
    <n v="0"/>
    <n v="0"/>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
    <m/>
    <x v="0"/>
    <x v="0"/>
    <s v=""/>
    <s v=""/>
    <x v="0"/>
    <m/>
    <m/>
    <m/>
    <m/>
    <m/>
    <m/>
    <m/>
    <m/>
    <m/>
    <m/>
    <n v="0"/>
    <n v="0"/>
    <n v="0"/>
    <n v="0"/>
    <s v=""/>
    <s v=""/>
    <s v=""/>
  </r>
  <r>
    <x v="4"/>
    <s v="F02小計"/>
    <m/>
    <x v="0"/>
    <x v="0"/>
    <n v="0"/>
    <m/>
    <x v="0"/>
    <n v="0"/>
    <m/>
    <m/>
    <m/>
    <m/>
    <n v="0"/>
    <m/>
    <n v="0"/>
    <m/>
    <m/>
    <m/>
    <m/>
    <n v="0"/>
    <n v="0"/>
    <n v="0"/>
    <n v="0"/>
    <n v="0"/>
  </r>
  <r>
    <x v="4"/>
    <s v="合計"/>
    <m/>
    <x v="0"/>
    <x v="0"/>
    <m/>
    <m/>
    <x v="0"/>
    <n v="0"/>
    <m/>
    <m/>
    <m/>
    <m/>
    <n v="0"/>
    <m/>
    <n v="0"/>
    <m/>
    <m/>
    <m/>
    <m/>
    <n v="0"/>
    <n v="0"/>
    <n v="0"/>
    <n v="0"/>
    <n v="0"/>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
    <m/>
    <x v="0"/>
    <x v="0"/>
    <s v=""/>
    <s v=""/>
    <x v="0"/>
    <m/>
    <m/>
    <m/>
    <m/>
    <m/>
    <m/>
    <m/>
    <m/>
    <m/>
    <m/>
    <n v="0"/>
    <n v="0"/>
    <n v="0"/>
    <n v="0"/>
    <s v=""/>
    <s v=""/>
    <s v=""/>
  </r>
  <r>
    <x v="5"/>
    <s v="F01小計"/>
    <m/>
    <x v="0"/>
    <x v="0"/>
    <m/>
    <m/>
    <x v="0"/>
    <n v="0"/>
    <m/>
    <m/>
    <m/>
    <m/>
    <n v="0"/>
    <m/>
    <n v="0"/>
    <m/>
    <m/>
    <m/>
    <m/>
    <n v="0"/>
    <n v="0"/>
    <n v="0"/>
    <n v="0"/>
    <n v="0"/>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
    <m/>
    <x v="0"/>
    <x v="0"/>
    <s v=""/>
    <s v=""/>
    <x v="0"/>
    <m/>
    <m/>
    <m/>
    <m/>
    <m/>
    <m/>
    <m/>
    <m/>
    <m/>
    <m/>
    <n v="0"/>
    <n v="0"/>
    <n v="0"/>
    <n v="0"/>
    <s v=""/>
    <s v=""/>
    <s v=""/>
  </r>
  <r>
    <x v="5"/>
    <s v="F02小計"/>
    <m/>
    <x v="0"/>
    <x v="0"/>
    <n v="0"/>
    <m/>
    <x v="0"/>
    <n v="0"/>
    <m/>
    <m/>
    <m/>
    <m/>
    <n v="0"/>
    <m/>
    <n v="0"/>
    <m/>
    <m/>
    <m/>
    <m/>
    <n v="0"/>
    <n v="0"/>
    <n v="0"/>
    <n v="0"/>
    <n v="0"/>
  </r>
  <r>
    <x v="5"/>
    <s v="合計"/>
    <m/>
    <x v="0"/>
    <x v="0"/>
    <m/>
    <m/>
    <x v="0"/>
    <n v="0"/>
    <m/>
    <m/>
    <m/>
    <m/>
    <n v="0"/>
    <m/>
    <n v="0"/>
    <m/>
    <m/>
    <m/>
    <m/>
    <n v="0"/>
    <n v="0"/>
    <n v="0"/>
    <n v="0"/>
    <n v="0"/>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
    <m/>
    <x v="0"/>
    <x v="0"/>
    <s v=""/>
    <s v=""/>
    <x v="0"/>
    <m/>
    <m/>
    <m/>
    <m/>
    <m/>
    <m/>
    <m/>
    <m/>
    <m/>
    <m/>
    <n v="0"/>
    <n v="0"/>
    <n v="0"/>
    <n v="0"/>
    <s v=""/>
    <s v=""/>
    <s v=""/>
  </r>
  <r>
    <x v="6"/>
    <s v="F01小計"/>
    <m/>
    <x v="0"/>
    <x v="0"/>
    <m/>
    <m/>
    <x v="0"/>
    <n v="0"/>
    <m/>
    <m/>
    <m/>
    <m/>
    <n v="0"/>
    <m/>
    <n v="0"/>
    <m/>
    <m/>
    <m/>
    <m/>
    <n v="0"/>
    <n v="0"/>
    <n v="0"/>
    <n v="0"/>
    <n v="0"/>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
    <m/>
    <x v="0"/>
    <x v="0"/>
    <s v=""/>
    <s v=""/>
    <x v="0"/>
    <m/>
    <m/>
    <m/>
    <m/>
    <m/>
    <m/>
    <m/>
    <m/>
    <m/>
    <m/>
    <n v="0"/>
    <n v="0"/>
    <n v="0"/>
    <n v="0"/>
    <s v=""/>
    <s v=""/>
    <s v=""/>
  </r>
  <r>
    <x v="6"/>
    <s v="F02小計"/>
    <m/>
    <x v="0"/>
    <x v="0"/>
    <n v="0"/>
    <m/>
    <x v="0"/>
    <n v="0"/>
    <m/>
    <m/>
    <m/>
    <m/>
    <n v="0"/>
    <m/>
    <n v="0"/>
    <m/>
    <m/>
    <m/>
    <m/>
    <n v="0"/>
    <n v="0"/>
    <n v="0"/>
    <n v="0"/>
    <n v="0"/>
  </r>
  <r>
    <x v="6"/>
    <s v="合計"/>
    <m/>
    <x v="0"/>
    <x v="0"/>
    <m/>
    <m/>
    <x v="0"/>
    <n v="0"/>
    <m/>
    <m/>
    <m/>
    <m/>
    <n v="0"/>
    <m/>
    <n v="0"/>
    <m/>
    <m/>
    <m/>
    <m/>
    <n v="0"/>
    <n v="0"/>
    <n v="0"/>
    <n v="0"/>
    <n v="0"/>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
    <m/>
    <x v="0"/>
    <x v="0"/>
    <s v=""/>
    <s v=""/>
    <x v="0"/>
    <m/>
    <m/>
    <m/>
    <m/>
    <m/>
    <m/>
    <m/>
    <m/>
    <m/>
    <m/>
    <n v="0"/>
    <n v="0"/>
    <n v="0"/>
    <n v="0"/>
    <s v=""/>
    <s v=""/>
    <s v=""/>
  </r>
  <r>
    <x v="7"/>
    <s v="F01小計"/>
    <m/>
    <x v="0"/>
    <x v="0"/>
    <m/>
    <m/>
    <x v="0"/>
    <n v="0"/>
    <m/>
    <m/>
    <m/>
    <m/>
    <n v="0"/>
    <m/>
    <n v="0"/>
    <m/>
    <m/>
    <m/>
    <m/>
    <n v="0"/>
    <n v="0"/>
    <n v="0"/>
    <n v="0"/>
    <n v="0"/>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
    <m/>
    <x v="0"/>
    <x v="0"/>
    <s v=""/>
    <s v=""/>
    <x v="0"/>
    <m/>
    <m/>
    <m/>
    <m/>
    <m/>
    <m/>
    <m/>
    <m/>
    <m/>
    <m/>
    <n v="0"/>
    <n v="0"/>
    <n v="0"/>
    <n v="0"/>
    <s v=""/>
    <s v=""/>
    <s v=""/>
  </r>
  <r>
    <x v="7"/>
    <s v="F02小計"/>
    <m/>
    <x v="0"/>
    <x v="0"/>
    <n v="0"/>
    <m/>
    <x v="0"/>
    <n v="0"/>
    <m/>
    <m/>
    <m/>
    <m/>
    <n v="0"/>
    <m/>
    <n v="0"/>
    <m/>
    <m/>
    <m/>
    <m/>
    <n v="0"/>
    <n v="0"/>
    <n v="0"/>
    <n v="0"/>
    <n v="0"/>
  </r>
  <r>
    <x v="7"/>
    <s v="合計"/>
    <m/>
    <x v="0"/>
    <x v="0"/>
    <m/>
    <m/>
    <x v="0"/>
    <n v="0"/>
    <m/>
    <m/>
    <m/>
    <m/>
    <n v="0"/>
    <m/>
    <n v="0"/>
    <m/>
    <m/>
    <m/>
    <m/>
    <n v="0"/>
    <n v="0"/>
    <n v="0"/>
    <n v="0"/>
    <n v="0"/>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
    <m/>
    <x v="0"/>
    <x v="0"/>
    <s v=""/>
    <s v=""/>
    <x v="0"/>
    <m/>
    <m/>
    <m/>
    <m/>
    <m/>
    <m/>
    <m/>
    <m/>
    <m/>
    <m/>
    <n v="0"/>
    <n v="0"/>
    <n v="0"/>
    <n v="0"/>
    <s v=""/>
    <s v=""/>
    <s v=""/>
  </r>
  <r>
    <x v="8"/>
    <s v="F01小計"/>
    <m/>
    <x v="0"/>
    <x v="0"/>
    <m/>
    <m/>
    <x v="0"/>
    <n v="0"/>
    <m/>
    <m/>
    <m/>
    <m/>
    <n v="0"/>
    <m/>
    <n v="0"/>
    <m/>
    <m/>
    <m/>
    <m/>
    <n v="0"/>
    <n v="0"/>
    <n v="0"/>
    <n v="0"/>
    <n v="0"/>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
    <m/>
    <x v="0"/>
    <x v="0"/>
    <s v=""/>
    <s v=""/>
    <x v="0"/>
    <m/>
    <m/>
    <m/>
    <m/>
    <m/>
    <m/>
    <m/>
    <m/>
    <m/>
    <m/>
    <n v="0"/>
    <n v="0"/>
    <n v="0"/>
    <n v="0"/>
    <s v=""/>
    <s v=""/>
    <s v=""/>
  </r>
  <r>
    <x v="8"/>
    <s v="F02小計"/>
    <m/>
    <x v="0"/>
    <x v="0"/>
    <n v="0"/>
    <m/>
    <x v="0"/>
    <n v="0"/>
    <m/>
    <m/>
    <m/>
    <m/>
    <n v="0"/>
    <m/>
    <n v="0"/>
    <m/>
    <m/>
    <m/>
    <m/>
    <n v="0"/>
    <n v="0"/>
    <n v="0"/>
    <n v="0"/>
    <n v="0"/>
  </r>
  <r>
    <x v="8"/>
    <s v="合計"/>
    <m/>
    <x v="0"/>
    <x v="0"/>
    <m/>
    <m/>
    <x v="0"/>
    <n v="0"/>
    <m/>
    <m/>
    <m/>
    <m/>
    <n v="0"/>
    <m/>
    <n v="0"/>
    <m/>
    <m/>
    <m/>
    <m/>
    <n v="0"/>
    <n v="0"/>
    <n v="0"/>
    <n v="0"/>
    <n v="0"/>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
    <m/>
    <x v="0"/>
    <x v="0"/>
    <s v=""/>
    <s v=""/>
    <x v="0"/>
    <m/>
    <m/>
    <m/>
    <m/>
    <m/>
    <m/>
    <m/>
    <m/>
    <m/>
    <m/>
    <n v="0"/>
    <n v="0"/>
    <n v="0"/>
    <n v="0"/>
    <s v=""/>
    <s v=""/>
    <s v=""/>
  </r>
  <r>
    <x v="9"/>
    <s v="F01小計"/>
    <m/>
    <x v="0"/>
    <x v="0"/>
    <m/>
    <m/>
    <x v="0"/>
    <n v="0"/>
    <m/>
    <m/>
    <m/>
    <m/>
    <n v="0"/>
    <m/>
    <n v="0"/>
    <m/>
    <m/>
    <m/>
    <m/>
    <n v="0"/>
    <n v="0"/>
    <n v="0"/>
    <n v="0"/>
    <n v="0"/>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
    <m/>
    <x v="0"/>
    <x v="0"/>
    <s v=""/>
    <s v=""/>
    <x v="0"/>
    <m/>
    <m/>
    <m/>
    <m/>
    <m/>
    <m/>
    <m/>
    <m/>
    <m/>
    <m/>
    <n v="0"/>
    <n v="0"/>
    <n v="0"/>
    <n v="0"/>
    <s v=""/>
    <s v=""/>
    <s v=""/>
  </r>
  <r>
    <x v="9"/>
    <s v="F02小計"/>
    <m/>
    <x v="0"/>
    <x v="0"/>
    <n v="0"/>
    <m/>
    <x v="0"/>
    <n v="0"/>
    <m/>
    <m/>
    <m/>
    <m/>
    <n v="0"/>
    <m/>
    <n v="0"/>
    <m/>
    <m/>
    <m/>
    <m/>
    <n v="0"/>
    <n v="0"/>
    <n v="0"/>
    <n v="0"/>
    <n v="0"/>
  </r>
  <r>
    <x v="9"/>
    <s v="合計"/>
    <m/>
    <x v="0"/>
    <x v="0"/>
    <m/>
    <m/>
    <x v="0"/>
    <n v="0"/>
    <m/>
    <m/>
    <m/>
    <m/>
    <n v="0"/>
    <m/>
    <n v="0"/>
    <m/>
    <m/>
    <m/>
    <m/>
    <n v="0"/>
    <n v="0"/>
    <n v="0"/>
    <n v="0"/>
    <n v="0"/>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
    <m/>
    <x v="0"/>
    <x v="0"/>
    <s v=""/>
    <s v=""/>
    <x v="0"/>
    <m/>
    <m/>
    <m/>
    <m/>
    <m/>
    <m/>
    <m/>
    <m/>
    <m/>
    <m/>
    <n v="0"/>
    <n v="0"/>
    <n v="0"/>
    <n v="0"/>
    <s v=""/>
    <s v=""/>
    <s v=""/>
  </r>
  <r>
    <x v="10"/>
    <s v="F01小計"/>
    <m/>
    <x v="0"/>
    <x v="0"/>
    <m/>
    <m/>
    <x v="0"/>
    <n v="0"/>
    <m/>
    <m/>
    <m/>
    <m/>
    <n v="0"/>
    <m/>
    <n v="0"/>
    <m/>
    <m/>
    <m/>
    <m/>
    <n v="0"/>
    <n v="0"/>
    <n v="0"/>
    <n v="0"/>
    <n v="0"/>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
    <m/>
    <x v="0"/>
    <x v="0"/>
    <s v=""/>
    <s v=""/>
    <x v="0"/>
    <m/>
    <m/>
    <m/>
    <m/>
    <m/>
    <m/>
    <m/>
    <m/>
    <m/>
    <m/>
    <n v="0"/>
    <n v="0"/>
    <n v="0"/>
    <n v="0"/>
    <s v=""/>
    <s v=""/>
    <s v=""/>
  </r>
  <r>
    <x v="10"/>
    <s v="F02小計"/>
    <m/>
    <x v="0"/>
    <x v="0"/>
    <n v="0"/>
    <m/>
    <x v="0"/>
    <n v="0"/>
    <m/>
    <m/>
    <m/>
    <m/>
    <n v="0"/>
    <m/>
    <n v="0"/>
    <m/>
    <m/>
    <m/>
    <m/>
    <n v="0"/>
    <n v="0"/>
    <n v="0"/>
    <n v="0"/>
    <n v="0"/>
  </r>
  <r>
    <x v="10"/>
    <s v="合計"/>
    <m/>
    <x v="0"/>
    <x v="0"/>
    <m/>
    <m/>
    <x v="0"/>
    <n v="0"/>
    <m/>
    <m/>
    <m/>
    <m/>
    <n v="0"/>
    <m/>
    <n v="0"/>
    <m/>
    <m/>
    <m/>
    <m/>
    <n v="0"/>
    <n v="0"/>
    <n v="0"/>
    <n v="0"/>
    <n v="0"/>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
    <m/>
    <x v="0"/>
    <x v="0"/>
    <s v=""/>
    <s v=""/>
    <x v="0"/>
    <m/>
    <m/>
    <m/>
    <m/>
    <m/>
    <m/>
    <m/>
    <m/>
    <m/>
    <m/>
    <n v="0"/>
    <n v="0"/>
    <n v="0"/>
    <n v="0"/>
    <s v=""/>
    <s v=""/>
    <s v=""/>
  </r>
  <r>
    <x v="11"/>
    <s v="F01小計"/>
    <m/>
    <x v="0"/>
    <x v="0"/>
    <m/>
    <m/>
    <x v="0"/>
    <n v="0"/>
    <m/>
    <m/>
    <m/>
    <m/>
    <n v="0"/>
    <m/>
    <n v="0"/>
    <m/>
    <m/>
    <m/>
    <m/>
    <n v="0"/>
    <n v="0"/>
    <n v="0"/>
    <n v="0"/>
    <n v="0"/>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
    <m/>
    <x v="0"/>
    <x v="0"/>
    <s v=""/>
    <s v=""/>
    <x v="0"/>
    <m/>
    <m/>
    <m/>
    <m/>
    <m/>
    <m/>
    <m/>
    <m/>
    <m/>
    <m/>
    <n v="0"/>
    <n v="0"/>
    <n v="0"/>
    <n v="0"/>
    <s v=""/>
    <s v=""/>
    <s v=""/>
  </r>
  <r>
    <x v="11"/>
    <s v="F02小計"/>
    <m/>
    <x v="0"/>
    <x v="0"/>
    <n v="0"/>
    <m/>
    <x v="0"/>
    <n v="0"/>
    <m/>
    <m/>
    <m/>
    <m/>
    <n v="0"/>
    <m/>
    <n v="0"/>
    <m/>
    <m/>
    <m/>
    <m/>
    <n v="0"/>
    <n v="0"/>
    <n v="0"/>
    <n v="0"/>
    <n v="0"/>
  </r>
  <r>
    <x v="11"/>
    <s v="合計"/>
    <m/>
    <x v="0"/>
    <x v="0"/>
    <m/>
    <m/>
    <x v="0"/>
    <n v="0"/>
    <m/>
    <m/>
    <m/>
    <m/>
    <n v="0"/>
    <m/>
    <n v="0"/>
    <m/>
    <m/>
    <m/>
    <m/>
    <n v="0"/>
    <n v="0"/>
    <n v="0"/>
    <n v="0"/>
    <n v="0"/>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
    <m/>
    <x v="0"/>
    <x v="0"/>
    <s v=""/>
    <s v=""/>
    <x v="0"/>
    <m/>
    <m/>
    <m/>
    <m/>
    <m/>
    <m/>
    <m/>
    <m/>
    <m/>
    <m/>
    <n v="0"/>
    <n v="0"/>
    <n v="0"/>
    <n v="0"/>
    <s v=""/>
    <s v=""/>
    <s v=""/>
  </r>
  <r>
    <x v="12"/>
    <s v="F01小計"/>
    <m/>
    <x v="0"/>
    <x v="0"/>
    <m/>
    <m/>
    <x v="0"/>
    <n v="0"/>
    <m/>
    <m/>
    <m/>
    <m/>
    <n v="0"/>
    <m/>
    <n v="0"/>
    <m/>
    <m/>
    <m/>
    <m/>
    <n v="0"/>
    <n v="0"/>
    <n v="0"/>
    <n v="0"/>
    <n v="0"/>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
    <m/>
    <x v="0"/>
    <x v="0"/>
    <s v=""/>
    <s v=""/>
    <x v="0"/>
    <m/>
    <m/>
    <m/>
    <m/>
    <m/>
    <m/>
    <m/>
    <m/>
    <m/>
    <m/>
    <n v="0"/>
    <n v="0"/>
    <n v="0"/>
    <n v="0"/>
    <s v=""/>
    <s v=""/>
    <s v=""/>
  </r>
  <r>
    <x v="12"/>
    <s v="F02小計"/>
    <m/>
    <x v="0"/>
    <x v="0"/>
    <n v="0"/>
    <m/>
    <x v="0"/>
    <n v="0"/>
    <m/>
    <m/>
    <m/>
    <m/>
    <n v="0"/>
    <m/>
    <n v="0"/>
    <m/>
    <m/>
    <m/>
    <m/>
    <n v="0"/>
    <n v="0"/>
    <n v="0"/>
    <n v="0"/>
    <n v="0"/>
  </r>
  <r>
    <x v="12"/>
    <s v="合計"/>
    <m/>
    <x v="0"/>
    <x v="0"/>
    <m/>
    <m/>
    <x v="0"/>
    <n v="0"/>
    <m/>
    <m/>
    <m/>
    <m/>
    <n v="0"/>
    <m/>
    <n v="0"/>
    <m/>
    <m/>
    <m/>
    <m/>
    <n v="0"/>
    <n v="0"/>
    <n v="0"/>
    <n v="0"/>
    <n v="0"/>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
    <m/>
    <x v="0"/>
    <x v="0"/>
    <s v=""/>
    <s v=""/>
    <x v="0"/>
    <m/>
    <m/>
    <m/>
    <m/>
    <m/>
    <m/>
    <m/>
    <m/>
    <m/>
    <m/>
    <n v="0"/>
    <n v="0"/>
    <n v="0"/>
    <n v="0"/>
    <s v=""/>
    <s v=""/>
    <s v=""/>
  </r>
  <r>
    <x v="13"/>
    <s v="F01小計"/>
    <m/>
    <x v="0"/>
    <x v="0"/>
    <m/>
    <m/>
    <x v="0"/>
    <n v="0"/>
    <m/>
    <m/>
    <m/>
    <m/>
    <n v="0"/>
    <m/>
    <n v="0"/>
    <m/>
    <m/>
    <m/>
    <m/>
    <n v="0"/>
    <n v="0"/>
    <n v="0"/>
    <n v="0"/>
    <n v="0"/>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
    <m/>
    <x v="0"/>
    <x v="0"/>
    <s v=""/>
    <s v=""/>
    <x v="0"/>
    <m/>
    <m/>
    <m/>
    <m/>
    <m/>
    <m/>
    <m/>
    <m/>
    <m/>
    <m/>
    <n v="0"/>
    <n v="0"/>
    <n v="0"/>
    <n v="0"/>
    <s v=""/>
    <s v=""/>
    <s v=""/>
  </r>
  <r>
    <x v="13"/>
    <s v="F02小計"/>
    <m/>
    <x v="0"/>
    <x v="0"/>
    <n v="0"/>
    <m/>
    <x v="0"/>
    <n v="0"/>
    <m/>
    <m/>
    <m/>
    <m/>
    <n v="0"/>
    <m/>
    <n v="0"/>
    <m/>
    <m/>
    <m/>
    <m/>
    <n v="0"/>
    <n v="0"/>
    <n v="0"/>
    <n v="0"/>
    <n v="0"/>
  </r>
  <r>
    <x v="13"/>
    <s v="合計"/>
    <m/>
    <x v="0"/>
    <x v="0"/>
    <m/>
    <m/>
    <x v="0"/>
    <n v="0"/>
    <m/>
    <m/>
    <m/>
    <m/>
    <n v="0"/>
    <m/>
    <n v="0"/>
    <m/>
    <m/>
    <m/>
    <m/>
    <n v="0"/>
    <n v="0"/>
    <n v="0"/>
    <n v="0"/>
    <n v="0"/>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
    <m/>
    <x v="0"/>
    <x v="0"/>
    <s v=""/>
    <s v=""/>
    <x v="0"/>
    <m/>
    <m/>
    <m/>
    <m/>
    <m/>
    <m/>
    <m/>
    <m/>
    <m/>
    <m/>
    <n v="0"/>
    <n v="0"/>
    <n v="0"/>
    <n v="0"/>
    <s v=""/>
    <s v=""/>
    <s v=""/>
  </r>
  <r>
    <x v="14"/>
    <s v="F01小計"/>
    <m/>
    <x v="0"/>
    <x v="0"/>
    <m/>
    <m/>
    <x v="0"/>
    <n v="0"/>
    <m/>
    <m/>
    <m/>
    <m/>
    <n v="0"/>
    <m/>
    <n v="0"/>
    <m/>
    <m/>
    <m/>
    <m/>
    <n v="0"/>
    <n v="0"/>
    <n v="0"/>
    <n v="0"/>
    <n v="0"/>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
    <m/>
    <x v="0"/>
    <x v="0"/>
    <s v=""/>
    <s v=""/>
    <x v="0"/>
    <m/>
    <m/>
    <m/>
    <m/>
    <m/>
    <m/>
    <m/>
    <m/>
    <m/>
    <m/>
    <n v="0"/>
    <n v="0"/>
    <n v="0"/>
    <n v="0"/>
    <s v=""/>
    <s v=""/>
    <s v=""/>
  </r>
  <r>
    <x v="14"/>
    <s v="F02小計"/>
    <m/>
    <x v="0"/>
    <x v="0"/>
    <n v="0"/>
    <m/>
    <x v="0"/>
    <n v="0"/>
    <m/>
    <m/>
    <m/>
    <m/>
    <n v="0"/>
    <m/>
    <n v="0"/>
    <m/>
    <m/>
    <m/>
    <m/>
    <n v="0"/>
    <n v="0"/>
    <n v="0"/>
    <n v="0"/>
    <n v="0"/>
  </r>
  <r>
    <x v="14"/>
    <s v="合計"/>
    <m/>
    <x v="0"/>
    <x v="0"/>
    <m/>
    <m/>
    <x v="0"/>
    <n v="0"/>
    <m/>
    <m/>
    <m/>
    <m/>
    <n v="0"/>
    <m/>
    <n v="0"/>
    <m/>
    <m/>
    <m/>
    <m/>
    <n v="0"/>
    <n v="0"/>
    <n v="0"/>
    <n v="0"/>
    <n v="0"/>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
    <m/>
    <x v="0"/>
    <x v="0"/>
    <s v=""/>
    <s v=""/>
    <x v="0"/>
    <m/>
    <m/>
    <m/>
    <m/>
    <m/>
    <m/>
    <m/>
    <m/>
    <m/>
    <m/>
    <n v="0"/>
    <n v="0"/>
    <n v="0"/>
    <n v="0"/>
    <s v=""/>
    <s v=""/>
    <s v=""/>
  </r>
  <r>
    <x v="15"/>
    <s v="F01小計"/>
    <m/>
    <x v="0"/>
    <x v="0"/>
    <m/>
    <m/>
    <x v="0"/>
    <n v="0"/>
    <m/>
    <m/>
    <m/>
    <m/>
    <n v="0"/>
    <m/>
    <n v="0"/>
    <m/>
    <m/>
    <m/>
    <m/>
    <n v="0"/>
    <n v="0"/>
    <n v="0"/>
    <n v="0"/>
    <n v="0"/>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
    <m/>
    <x v="0"/>
    <x v="0"/>
    <s v=""/>
    <s v=""/>
    <x v="0"/>
    <m/>
    <m/>
    <m/>
    <m/>
    <m/>
    <m/>
    <m/>
    <m/>
    <m/>
    <m/>
    <n v="0"/>
    <n v="0"/>
    <n v="0"/>
    <n v="0"/>
    <s v=""/>
    <s v=""/>
    <s v=""/>
  </r>
  <r>
    <x v="15"/>
    <s v="F02小計"/>
    <m/>
    <x v="0"/>
    <x v="0"/>
    <n v="0"/>
    <m/>
    <x v="0"/>
    <n v="0"/>
    <m/>
    <m/>
    <m/>
    <m/>
    <n v="0"/>
    <m/>
    <n v="0"/>
    <m/>
    <m/>
    <m/>
    <m/>
    <n v="0"/>
    <n v="0"/>
    <n v="0"/>
    <n v="0"/>
    <n v="0"/>
  </r>
  <r>
    <x v="15"/>
    <s v="合計"/>
    <m/>
    <x v="0"/>
    <x v="0"/>
    <m/>
    <m/>
    <x v="0"/>
    <n v="0"/>
    <m/>
    <m/>
    <m/>
    <m/>
    <n v="0"/>
    <m/>
    <n v="0"/>
    <m/>
    <m/>
    <m/>
    <m/>
    <n v="0"/>
    <n v="0"/>
    <n v="0"/>
    <n v="0"/>
    <n v="0"/>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
    <m/>
    <x v="0"/>
    <x v="0"/>
    <s v=""/>
    <s v=""/>
    <x v="0"/>
    <m/>
    <m/>
    <m/>
    <m/>
    <m/>
    <m/>
    <m/>
    <m/>
    <m/>
    <m/>
    <n v="0"/>
    <n v="0"/>
    <n v="0"/>
    <n v="0"/>
    <s v=""/>
    <s v=""/>
    <s v=""/>
  </r>
  <r>
    <x v="16"/>
    <s v="F01小計"/>
    <m/>
    <x v="0"/>
    <x v="0"/>
    <m/>
    <m/>
    <x v="0"/>
    <n v="0"/>
    <m/>
    <m/>
    <m/>
    <m/>
    <n v="0"/>
    <m/>
    <n v="0"/>
    <m/>
    <m/>
    <m/>
    <m/>
    <n v="0"/>
    <n v="0"/>
    <n v="0"/>
    <n v="0"/>
    <n v="0"/>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
    <m/>
    <x v="0"/>
    <x v="0"/>
    <s v=""/>
    <s v=""/>
    <x v="0"/>
    <m/>
    <m/>
    <m/>
    <m/>
    <m/>
    <m/>
    <m/>
    <m/>
    <m/>
    <m/>
    <n v="0"/>
    <n v="0"/>
    <n v="0"/>
    <n v="0"/>
    <s v=""/>
    <s v=""/>
    <s v=""/>
  </r>
  <r>
    <x v="16"/>
    <s v="F02小計"/>
    <m/>
    <x v="0"/>
    <x v="0"/>
    <n v="0"/>
    <m/>
    <x v="0"/>
    <n v="0"/>
    <m/>
    <m/>
    <m/>
    <m/>
    <n v="0"/>
    <m/>
    <n v="0"/>
    <m/>
    <m/>
    <m/>
    <m/>
    <n v="0"/>
    <n v="0"/>
    <n v="0"/>
    <n v="0"/>
    <n v="0"/>
  </r>
  <r>
    <x v="16"/>
    <s v="合計"/>
    <m/>
    <x v="0"/>
    <x v="0"/>
    <m/>
    <m/>
    <x v="0"/>
    <n v="0"/>
    <m/>
    <m/>
    <m/>
    <m/>
    <n v="0"/>
    <m/>
    <n v="0"/>
    <m/>
    <m/>
    <m/>
    <m/>
    <n v="0"/>
    <n v="0"/>
    <n v="0"/>
    <n v="0"/>
    <n v="0"/>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
    <m/>
    <x v="0"/>
    <x v="0"/>
    <s v=""/>
    <s v=""/>
    <x v="0"/>
    <m/>
    <m/>
    <m/>
    <m/>
    <m/>
    <m/>
    <m/>
    <m/>
    <m/>
    <m/>
    <n v="0"/>
    <n v="0"/>
    <n v="0"/>
    <n v="0"/>
    <s v=""/>
    <s v=""/>
    <s v=""/>
  </r>
  <r>
    <x v="17"/>
    <s v="F01小計"/>
    <m/>
    <x v="0"/>
    <x v="0"/>
    <m/>
    <m/>
    <x v="0"/>
    <n v="0"/>
    <m/>
    <m/>
    <m/>
    <m/>
    <n v="0"/>
    <m/>
    <n v="0"/>
    <m/>
    <m/>
    <m/>
    <m/>
    <n v="0"/>
    <n v="0"/>
    <n v="0"/>
    <n v="0"/>
    <n v="0"/>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
    <m/>
    <x v="0"/>
    <x v="0"/>
    <s v=""/>
    <s v=""/>
    <x v="0"/>
    <m/>
    <m/>
    <m/>
    <m/>
    <m/>
    <m/>
    <m/>
    <m/>
    <m/>
    <m/>
    <n v="0"/>
    <n v="0"/>
    <n v="0"/>
    <n v="0"/>
    <s v=""/>
    <s v=""/>
    <s v=""/>
  </r>
  <r>
    <x v="17"/>
    <s v="F02小計"/>
    <m/>
    <x v="0"/>
    <x v="0"/>
    <n v="0"/>
    <m/>
    <x v="0"/>
    <n v="0"/>
    <m/>
    <m/>
    <m/>
    <m/>
    <n v="0"/>
    <m/>
    <n v="0"/>
    <m/>
    <m/>
    <m/>
    <m/>
    <n v="0"/>
    <n v="0"/>
    <n v="0"/>
    <n v="0"/>
    <n v="0"/>
  </r>
  <r>
    <x v="17"/>
    <s v="合計"/>
    <m/>
    <x v="0"/>
    <x v="0"/>
    <m/>
    <m/>
    <x v="0"/>
    <n v="0"/>
    <m/>
    <m/>
    <m/>
    <m/>
    <n v="0"/>
    <m/>
    <n v="0"/>
    <m/>
    <m/>
    <m/>
    <m/>
    <n v="0"/>
    <n v="0"/>
    <n v="0"/>
    <n v="0"/>
    <n v="0"/>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
    <m/>
    <x v="0"/>
    <x v="0"/>
    <s v=""/>
    <s v=""/>
    <x v="0"/>
    <m/>
    <m/>
    <m/>
    <m/>
    <m/>
    <m/>
    <m/>
    <m/>
    <m/>
    <m/>
    <n v="0"/>
    <n v="0"/>
    <n v="0"/>
    <n v="0"/>
    <s v=""/>
    <s v=""/>
    <s v=""/>
  </r>
  <r>
    <x v="18"/>
    <s v="F01小計"/>
    <m/>
    <x v="0"/>
    <x v="0"/>
    <m/>
    <m/>
    <x v="0"/>
    <n v="0"/>
    <m/>
    <m/>
    <m/>
    <m/>
    <n v="0"/>
    <m/>
    <n v="0"/>
    <m/>
    <m/>
    <m/>
    <m/>
    <n v="0"/>
    <n v="0"/>
    <n v="0"/>
    <n v="0"/>
    <n v="0"/>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
    <m/>
    <x v="0"/>
    <x v="0"/>
    <s v=""/>
    <s v=""/>
    <x v="0"/>
    <m/>
    <m/>
    <m/>
    <m/>
    <m/>
    <m/>
    <m/>
    <m/>
    <m/>
    <m/>
    <n v="0"/>
    <n v="0"/>
    <n v="0"/>
    <n v="0"/>
    <s v=""/>
    <s v=""/>
    <s v=""/>
  </r>
  <r>
    <x v="18"/>
    <s v="F02小計"/>
    <m/>
    <x v="0"/>
    <x v="0"/>
    <n v="0"/>
    <m/>
    <x v="0"/>
    <n v="0"/>
    <m/>
    <m/>
    <m/>
    <m/>
    <n v="0"/>
    <m/>
    <n v="0"/>
    <m/>
    <m/>
    <m/>
    <m/>
    <n v="0"/>
    <n v="0"/>
    <n v="0"/>
    <n v="0"/>
    <n v="0"/>
  </r>
  <r>
    <x v="18"/>
    <s v="合計"/>
    <m/>
    <x v="0"/>
    <x v="0"/>
    <m/>
    <m/>
    <x v="0"/>
    <n v="0"/>
    <m/>
    <m/>
    <m/>
    <m/>
    <n v="0"/>
    <m/>
    <n v="0"/>
    <m/>
    <m/>
    <m/>
    <m/>
    <n v="0"/>
    <n v="0"/>
    <n v="0"/>
    <n v="0"/>
    <n v="0"/>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
    <m/>
    <x v="0"/>
    <x v="0"/>
    <s v=""/>
    <s v=""/>
    <x v="0"/>
    <m/>
    <m/>
    <m/>
    <m/>
    <m/>
    <m/>
    <m/>
    <m/>
    <m/>
    <m/>
    <n v="0"/>
    <n v="0"/>
    <n v="0"/>
    <n v="0"/>
    <s v=""/>
    <s v=""/>
    <s v=""/>
  </r>
  <r>
    <x v="19"/>
    <s v="F01小計"/>
    <m/>
    <x v="0"/>
    <x v="0"/>
    <m/>
    <m/>
    <x v="0"/>
    <n v="0"/>
    <m/>
    <m/>
    <m/>
    <m/>
    <n v="0"/>
    <m/>
    <n v="0"/>
    <m/>
    <m/>
    <m/>
    <m/>
    <n v="0"/>
    <n v="0"/>
    <n v="0"/>
    <n v="0"/>
    <n v="0"/>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
    <m/>
    <x v="0"/>
    <x v="0"/>
    <s v=""/>
    <s v=""/>
    <x v="0"/>
    <m/>
    <m/>
    <m/>
    <m/>
    <m/>
    <m/>
    <m/>
    <m/>
    <m/>
    <m/>
    <n v="0"/>
    <n v="0"/>
    <n v="0"/>
    <n v="0"/>
    <s v=""/>
    <s v=""/>
    <s v=""/>
  </r>
  <r>
    <x v="19"/>
    <s v="F02小計"/>
    <m/>
    <x v="0"/>
    <x v="0"/>
    <n v="0"/>
    <m/>
    <x v="0"/>
    <n v="0"/>
    <m/>
    <m/>
    <m/>
    <m/>
    <n v="0"/>
    <m/>
    <n v="0"/>
    <m/>
    <m/>
    <m/>
    <m/>
    <n v="0"/>
    <n v="0"/>
    <n v="0"/>
    <n v="0"/>
    <n v="0"/>
  </r>
  <r>
    <x v="19"/>
    <s v="合計"/>
    <m/>
    <x v="0"/>
    <x v="0"/>
    <m/>
    <m/>
    <x v="0"/>
    <n v="0"/>
    <m/>
    <m/>
    <m/>
    <m/>
    <n v="0"/>
    <m/>
    <n v="0"/>
    <m/>
    <m/>
    <m/>
    <m/>
    <n v="0"/>
    <n v="0"/>
    <n v="0"/>
    <n v="0"/>
    <n v="0"/>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
    <m/>
    <x v="0"/>
    <x v="0"/>
    <s v=""/>
    <s v=""/>
    <x v="0"/>
    <m/>
    <m/>
    <m/>
    <m/>
    <m/>
    <m/>
    <m/>
    <m/>
    <m/>
    <m/>
    <n v="0"/>
    <n v="0"/>
    <n v="0"/>
    <n v="0"/>
    <s v=""/>
    <s v=""/>
    <s v=""/>
  </r>
  <r>
    <x v="20"/>
    <s v="F01小計"/>
    <m/>
    <x v="0"/>
    <x v="0"/>
    <m/>
    <m/>
    <x v="0"/>
    <n v="0"/>
    <m/>
    <m/>
    <m/>
    <m/>
    <n v="0"/>
    <m/>
    <n v="0"/>
    <m/>
    <m/>
    <m/>
    <m/>
    <n v="0"/>
    <n v="0"/>
    <n v="0"/>
    <n v="0"/>
    <n v="0"/>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
    <m/>
    <x v="0"/>
    <x v="0"/>
    <s v=""/>
    <s v=""/>
    <x v="0"/>
    <m/>
    <m/>
    <m/>
    <m/>
    <m/>
    <m/>
    <m/>
    <m/>
    <m/>
    <m/>
    <n v="0"/>
    <n v="0"/>
    <n v="0"/>
    <n v="0"/>
    <s v=""/>
    <s v=""/>
    <s v=""/>
  </r>
  <r>
    <x v="20"/>
    <s v="F02小計"/>
    <m/>
    <x v="0"/>
    <x v="0"/>
    <n v="0"/>
    <m/>
    <x v="0"/>
    <n v="0"/>
    <m/>
    <m/>
    <m/>
    <m/>
    <n v="0"/>
    <m/>
    <n v="0"/>
    <m/>
    <m/>
    <m/>
    <m/>
    <n v="0"/>
    <n v="0"/>
    <n v="0"/>
    <n v="0"/>
    <n v="0"/>
  </r>
  <r>
    <x v="20"/>
    <s v="合計"/>
    <m/>
    <x v="0"/>
    <x v="0"/>
    <m/>
    <m/>
    <x v="0"/>
    <n v="0"/>
    <m/>
    <m/>
    <m/>
    <m/>
    <n v="0"/>
    <m/>
    <n v="0"/>
    <m/>
    <m/>
    <m/>
    <m/>
    <n v="0"/>
    <n v="0"/>
    <n v="0"/>
    <n v="0"/>
    <n v="0"/>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
    <m/>
    <x v="0"/>
    <x v="0"/>
    <s v=""/>
    <s v=""/>
    <x v="0"/>
    <m/>
    <m/>
    <m/>
    <m/>
    <m/>
    <m/>
    <m/>
    <m/>
    <m/>
    <m/>
    <n v="0"/>
    <n v="0"/>
    <n v="0"/>
    <n v="0"/>
    <s v=""/>
    <s v=""/>
    <s v=""/>
  </r>
  <r>
    <x v="21"/>
    <s v="F01小計"/>
    <m/>
    <x v="0"/>
    <x v="0"/>
    <m/>
    <m/>
    <x v="0"/>
    <n v="0"/>
    <m/>
    <m/>
    <m/>
    <m/>
    <n v="0"/>
    <m/>
    <n v="0"/>
    <m/>
    <m/>
    <m/>
    <m/>
    <n v="0"/>
    <n v="0"/>
    <n v="0"/>
    <n v="0"/>
    <n v="0"/>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
    <m/>
    <x v="0"/>
    <x v="0"/>
    <s v=""/>
    <s v=""/>
    <x v="0"/>
    <m/>
    <m/>
    <m/>
    <m/>
    <m/>
    <m/>
    <m/>
    <m/>
    <m/>
    <m/>
    <n v="0"/>
    <n v="0"/>
    <n v="0"/>
    <n v="0"/>
    <s v=""/>
    <s v=""/>
    <s v=""/>
  </r>
  <r>
    <x v="21"/>
    <s v="F02小計"/>
    <m/>
    <x v="0"/>
    <x v="0"/>
    <n v="0"/>
    <m/>
    <x v="0"/>
    <n v="0"/>
    <m/>
    <m/>
    <m/>
    <m/>
    <n v="0"/>
    <m/>
    <n v="0"/>
    <m/>
    <m/>
    <m/>
    <m/>
    <n v="0"/>
    <n v="0"/>
    <n v="0"/>
    <n v="0"/>
    <n v="0"/>
  </r>
  <r>
    <x v="21"/>
    <s v="合計"/>
    <m/>
    <x v="0"/>
    <x v="0"/>
    <m/>
    <m/>
    <x v="0"/>
    <n v="0"/>
    <m/>
    <m/>
    <m/>
    <m/>
    <n v="0"/>
    <m/>
    <n v="0"/>
    <m/>
    <m/>
    <m/>
    <m/>
    <n v="0"/>
    <n v="0"/>
    <n v="0"/>
    <n v="0"/>
    <n v="0"/>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
    <m/>
    <x v="0"/>
    <x v="0"/>
    <s v=""/>
    <s v=""/>
    <x v="0"/>
    <m/>
    <m/>
    <m/>
    <m/>
    <m/>
    <m/>
    <m/>
    <m/>
    <m/>
    <m/>
    <n v="0"/>
    <n v="0"/>
    <n v="0"/>
    <n v="0"/>
    <s v=""/>
    <s v=""/>
    <s v=""/>
  </r>
  <r>
    <x v="22"/>
    <s v="F01小計"/>
    <m/>
    <x v="0"/>
    <x v="0"/>
    <m/>
    <m/>
    <x v="0"/>
    <n v="0"/>
    <m/>
    <m/>
    <m/>
    <m/>
    <n v="0"/>
    <m/>
    <n v="0"/>
    <m/>
    <m/>
    <m/>
    <m/>
    <n v="0"/>
    <n v="0"/>
    <n v="0"/>
    <n v="0"/>
    <n v="0"/>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
    <m/>
    <x v="0"/>
    <x v="0"/>
    <s v=""/>
    <s v=""/>
    <x v="0"/>
    <m/>
    <m/>
    <m/>
    <m/>
    <m/>
    <m/>
    <m/>
    <m/>
    <m/>
    <m/>
    <n v="0"/>
    <n v="0"/>
    <n v="0"/>
    <n v="0"/>
    <s v=""/>
    <s v=""/>
    <s v=""/>
  </r>
  <r>
    <x v="22"/>
    <s v="F02小計"/>
    <m/>
    <x v="0"/>
    <x v="0"/>
    <n v="0"/>
    <m/>
    <x v="0"/>
    <n v="0"/>
    <m/>
    <m/>
    <m/>
    <m/>
    <n v="0"/>
    <m/>
    <n v="0"/>
    <m/>
    <m/>
    <m/>
    <m/>
    <n v="0"/>
    <n v="0"/>
    <n v="0"/>
    <n v="0"/>
    <n v="0"/>
  </r>
  <r>
    <x v="22"/>
    <s v="合計"/>
    <m/>
    <x v="0"/>
    <x v="0"/>
    <m/>
    <m/>
    <x v="0"/>
    <n v="0"/>
    <m/>
    <m/>
    <m/>
    <m/>
    <n v="0"/>
    <m/>
    <n v="0"/>
    <m/>
    <m/>
    <m/>
    <m/>
    <n v="0"/>
    <n v="0"/>
    <n v="0"/>
    <n v="0"/>
    <n v="0"/>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
    <m/>
    <x v="0"/>
    <x v="0"/>
    <s v=""/>
    <s v=""/>
    <x v="0"/>
    <m/>
    <m/>
    <m/>
    <m/>
    <m/>
    <m/>
    <m/>
    <m/>
    <m/>
    <m/>
    <n v="0"/>
    <n v="0"/>
    <n v="0"/>
    <n v="0"/>
    <s v=""/>
    <s v=""/>
    <s v=""/>
  </r>
  <r>
    <x v="23"/>
    <s v="F01小計"/>
    <m/>
    <x v="0"/>
    <x v="0"/>
    <m/>
    <m/>
    <x v="0"/>
    <n v="0"/>
    <m/>
    <m/>
    <m/>
    <m/>
    <n v="0"/>
    <m/>
    <n v="0"/>
    <m/>
    <m/>
    <m/>
    <m/>
    <n v="0"/>
    <n v="0"/>
    <n v="0"/>
    <n v="0"/>
    <n v="0"/>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
    <m/>
    <x v="0"/>
    <x v="0"/>
    <s v=""/>
    <s v=""/>
    <x v="0"/>
    <m/>
    <m/>
    <m/>
    <m/>
    <m/>
    <m/>
    <m/>
    <m/>
    <m/>
    <m/>
    <n v="0"/>
    <n v="0"/>
    <n v="0"/>
    <n v="0"/>
    <s v=""/>
    <s v=""/>
    <s v=""/>
  </r>
  <r>
    <x v="23"/>
    <s v="F02小計"/>
    <m/>
    <x v="0"/>
    <x v="0"/>
    <n v="0"/>
    <m/>
    <x v="0"/>
    <n v="0"/>
    <m/>
    <m/>
    <m/>
    <m/>
    <n v="0"/>
    <m/>
    <n v="0"/>
    <m/>
    <m/>
    <m/>
    <m/>
    <n v="0"/>
    <n v="0"/>
    <n v="0"/>
    <n v="0"/>
    <n v="0"/>
  </r>
  <r>
    <x v="23"/>
    <s v="合計"/>
    <m/>
    <x v="0"/>
    <x v="0"/>
    <m/>
    <m/>
    <x v="0"/>
    <n v="0"/>
    <m/>
    <m/>
    <m/>
    <m/>
    <n v="0"/>
    <m/>
    <n v="0"/>
    <m/>
    <m/>
    <m/>
    <m/>
    <n v="0"/>
    <n v="0"/>
    <n v="0"/>
    <n v="0"/>
    <n v="0"/>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
    <m/>
    <x v="0"/>
    <x v="0"/>
    <s v=""/>
    <s v=""/>
    <x v="0"/>
    <m/>
    <m/>
    <m/>
    <m/>
    <m/>
    <m/>
    <m/>
    <m/>
    <m/>
    <m/>
    <n v="0"/>
    <n v="0"/>
    <n v="0"/>
    <n v="0"/>
    <s v=""/>
    <s v=""/>
    <s v=""/>
  </r>
  <r>
    <x v="24"/>
    <s v="F01小計"/>
    <m/>
    <x v="0"/>
    <x v="0"/>
    <m/>
    <m/>
    <x v="0"/>
    <n v="0"/>
    <m/>
    <m/>
    <m/>
    <m/>
    <n v="0"/>
    <m/>
    <n v="0"/>
    <m/>
    <m/>
    <m/>
    <m/>
    <n v="0"/>
    <n v="0"/>
    <n v="0"/>
    <n v="0"/>
    <n v="0"/>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
    <m/>
    <x v="0"/>
    <x v="0"/>
    <s v=""/>
    <s v=""/>
    <x v="0"/>
    <m/>
    <m/>
    <m/>
    <m/>
    <m/>
    <m/>
    <m/>
    <m/>
    <m/>
    <m/>
    <n v="0"/>
    <n v="0"/>
    <n v="0"/>
    <n v="0"/>
    <s v=""/>
    <s v=""/>
    <s v=""/>
  </r>
  <r>
    <x v="24"/>
    <s v="F02小計"/>
    <m/>
    <x v="0"/>
    <x v="0"/>
    <n v="0"/>
    <m/>
    <x v="0"/>
    <n v="0"/>
    <m/>
    <m/>
    <m/>
    <m/>
    <n v="0"/>
    <m/>
    <n v="0"/>
    <m/>
    <m/>
    <m/>
    <m/>
    <n v="0"/>
    <n v="0"/>
    <n v="0"/>
    <n v="0"/>
    <n v="0"/>
  </r>
  <r>
    <x v="24"/>
    <s v="合計"/>
    <m/>
    <x v="0"/>
    <x v="0"/>
    <m/>
    <m/>
    <x v="0"/>
    <n v="0"/>
    <m/>
    <m/>
    <m/>
    <m/>
    <n v="0"/>
    <m/>
    <n v="0"/>
    <m/>
    <m/>
    <m/>
    <m/>
    <n v="0"/>
    <n v="0"/>
    <n v="0"/>
    <n v="0"/>
    <n v="0"/>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
    <m/>
    <x v="0"/>
    <x v="0"/>
    <s v=""/>
    <s v=""/>
    <x v="0"/>
    <m/>
    <m/>
    <m/>
    <m/>
    <m/>
    <m/>
    <m/>
    <m/>
    <m/>
    <m/>
    <n v="0"/>
    <n v="0"/>
    <n v="0"/>
    <n v="0"/>
    <s v=""/>
    <s v=""/>
    <s v=""/>
  </r>
  <r>
    <x v="25"/>
    <s v="F01小計"/>
    <m/>
    <x v="0"/>
    <x v="0"/>
    <m/>
    <m/>
    <x v="0"/>
    <n v="0"/>
    <m/>
    <m/>
    <m/>
    <m/>
    <n v="0"/>
    <m/>
    <n v="0"/>
    <m/>
    <m/>
    <m/>
    <m/>
    <n v="0"/>
    <n v="0"/>
    <n v="0"/>
    <n v="0"/>
    <n v="0"/>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
    <m/>
    <x v="0"/>
    <x v="0"/>
    <s v=""/>
    <s v=""/>
    <x v="0"/>
    <m/>
    <m/>
    <m/>
    <m/>
    <m/>
    <m/>
    <m/>
    <m/>
    <m/>
    <m/>
    <n v="0"/>
    <n v="0"/>
    <n v="0"/>
    <n v="0"/>
    <s v=""/>
    <s v=""/>
    <s v=""/>
  </r>
  <r>
    <x v="25"/>
    <s v="F02小計"/>
    <m/>
    <x v="0"/>
    <x v="0"/>
    <n v="0"/>
    <m/>
    <x v="0"/>
    <n v="0"/>
    <m/>
    <m/>
    <m/>
    <m/>
    <n v="0"/>
    <m/>
    <n v="0"/>
    <m/>
    <m/>
    <m/>
    <m/>
    <n v="0"/>
    <n v="0"/>
    <n v="0"/>
    <n v="0"/>
    <n v="0"/>
  </r>
  <r>
    <x v="25"/>
    <s v="合計"/>
    <m/>
    <x v="0"/>
    <x v="0"/>
    <m/>
    <m/>
    <x v="0"/>
    <n v="0"/>
    <m/>
    <m/>
    <m/>
    <m/>
    <n v="0"/>
    <m/>
    <n v="0"/>
    <m/>
    <m/>
    <m/>
    <m/>
    <n v="0"/>
    <n v="0"/>
    <n v="0"/>
    <n v="0"/>
    <n v="0"/>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
    <m/>
    <x v="0"/>
    <x v="0"/>
    <s v=""/>
    <s v=""/>
    <x v="0"/>
    <m/>
    <m/>
    <m/>
    <m/>
    <m/>
    <m/>
    <m/>
    <m/>
    <m/>
    <m/>
    <n v="0"/>
    <n v="0"/>
    <n v="0"/>
    <n v="0"/>
    <s v=""/>
    <s v=""/>
    <s v=""/>
  </r>
  <r>
    <x v="26"/>
    <s v="F01小計"/>
    <m/>
    <x v="0"/>
    <x v="0"/>
    <m/>
    <m/>
    <x v="0"/>
    <n v="0"/>
    <m/>
    <m/>
    <m/>
    <m/>
    <n v="0"/>
    <m/>
    <n v="0"/>
    <m/>
    <m/>
    <m/>
    <m/>
    <n v="0"/>
    <n v="0"/>
    <n v="0"/>
    <n v="0"/>
    <n v="0"/>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
    <m/>
    <x v="0"/>
    <x v="0"/>
    <s v=""/>
    <s v=""/>
    <x v="0"/>
    <m/>
    <m/>
    <m/>
    <m/>
    <m/>
    <m/>
    <m/>
    <m/>
    <m/>
    <m/>
    <n v="0"/>
    <n v="0"/>
    <n v="0"/>
    <n v="0"/>
    <s v=""/>
    <s v=""/>
    <s v=""/>
  </r>
  <r>
    <x v="26"/>
    <s v="F02小計"/>
    <m/>
    <x v="0"/>
    <x v="0"/>
    <n v="0"/>
    <m/>
    <x v="0"/>
    <n v="0"/>
    <m/>
    <m/>
    <m/>
    <m/>
    <n v="0"/>
    <m/>
    <n v="0"/>
    <m/>
    <m/>
    <m/>
    <m/>
    <n v="0"/>
    <n v="0"/>
    <n v="0"/>
    <n v="0"/>
    <n v="0"/>
  </r>
  <r>
    <x v="26"/>
    <s v="合計"/>
    <m/>
    <x v="0"/>
    <x v="0"/>
    <m/>
    <m/>
    <x v="0"/>
    <n v="0"/>
    <m/>
    <m/>
    <m/>
    <m/>
    <n v="0"/>
    <m/>
    <n v="0"/>
    <m/>
    <m/>
    <m/>
    <m/>
    <n v="0"/>
    <n v="0"/>
    <n v="0"/>
    <n v="0"/>
    <n v="0"/>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
    <m/>
    <x v="0"/>
    <x v="0"/>
    <s v=""/>
    <s v=""/>
    <x v="0"/>
    <m/>
    <m/>
    <m/>
    <m/>
    <m/>
    <m/>
    <m/>
    <m/>
    <m/>
    <m/>
    <n v="0"/>
    <n v="0"/>
    <n v="0"/>
    <n v="0"/>
    <s v=""/>
    <s v=""/>
    <s v=""/>
  </r>
  <r>
    <x v="27"/>
    <s v="F01小計"/>
    <m/>
    <x v="0"/>
    <x v="0"/>
    <m/>
    <m/>
    <x v="0"/>
    <n v="0"/>
    <m/>
    <m/>
    <m/>
    <m/>
    <n v="0"/>
    <m/>
    <n v="0"/>
    <m/>
    <m/>
    <m/>
    <m/>
    <n v="0"/>
    <n v="0"/>
    <n v="0"/>
    <n v="0"/>
    <n v="0"/>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
    <m/>
    <x v="0"/>
    <x v="0"/>
    <s v=""/>
    <s v=""/>
    <x v="0"/>
    <m/>
    <m/>
    <m/>
    <m/>
    <m/>
    <m/>
    <m/>
    <m/>
    <m/>
    <m/>
    <n v="0"/>
    <n v="0"/>
    <n v="0"/>
    <n v="0"/>
    <s v=""/>
    <s v=""/>
    <s v=""/>
  </r>
  <r>
    <x v="27"/>
    <s v="F02小計"/>
    <m/>
    <x v="0"/>
    <x v="0"/>
    <n v="0"/>
    <m/>
    <x v="0"/>
    <n v="0"/>
    <m/>
    <m/>
    <m/>
    <m/>
    <n v="0"/>
    <m/>
    <n v="0"/>
    <m/>
    <m/>
    <m/>
    <m/>
    <n v="0"/>
    <n v="0"/>
    <n v="0"/>
    <n v="0"/>
    <n v="0"/>
  </r>
  <r>
    <x v="27"/>
    <s v="合計"/>
    <m/>
    <x v="0"/>
    <x v="0"/>
    <m/>
    <m/>
    <x v="0"/>
    <n v="0"/>
    <m/>
    <m/>
    <m/>
    <m/>
    <n v="0"/>
    <m/>
    <n v="0"/>
    <m/>
    <m/>
    <m/>
    <m/>
    <n v="0"/>
    <n v="0"/>
    <n v="0"/>
    <n v="0"/>
    <n v="0"/>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
    <m/>
    <x v="0"/>
    <x v="0"/>
    <s v=""/>
    <s v=""/>
    <x v="0"/>
    <m/>
    <m/>
    <m/>
    <m/>
    <m/>
    <m/>
    <m/>
    <m/>
    <m/>
    <m/>
    <n v="0"/>
    <n v="0"/>
    <n v="0"/>
    <n v="0"/>
    <s v=""/>
    <s v=""/>
    <s v=""/>
  </r>
  <r>
    <x v="28"/>
    <s v="F01小計"/>
    <m/>
    <x v="0"/>
    <x v="0"/>
    <m/>
    <m/>
    <x v="0"/>
    <n v="0"/>
    <m/>
    <m/>
    <m/>
    <m/>
    <n v="0"/>
    <m/>
    <n v="0"/>
    <m/>
    <m/>
    <m/>
    <m/>
    <n v="0"/>
    <n v="0"/>
    <n v="0"/>
    <n v="0"/>
    <n v="0"/>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
    <m/>
    <x v="0"/>
    <x v="0"/>
    <s v=""/>
    <s v=""/>
    <x v="0"/>
    <m/>
    <m/>
    <m/>
    <m/>
    <m/>
    <m/>
    <m/>
    <m/>
    <m/>
    <m/>
    <n v="0"/>
    <n v="0"/>
    <n v="0"/>
    <n v="0"/>
    <s v=""/>
    <s v=""/>
    <s v=""/>
  </r>
  <r>
    <x v="28"/>
    <s v="F02小計"/>
    <m/>
    <x v="0"/>
    <x v="0"/>
    <n v="0"/>
    <m/>
    <x v="0"/>
    <n v="0"/>
    <m/>
    <m/>
    <m/>
    <m/>
    <n v="0"/>
    <m/>
    <n v="0"/>
    <m/>
    <m/>
    <m/>
    <m/>
    <n v="0"/>
    <n v="0"/>
    <n v="0"/>
    <n v="0"/>
    <n v="0"/>
  </r>
  <r>
    <x v="28"/>
    <s v="合計"/>
    <m/>
    <x v="0"/>
    <x v="0"/>
    <m/>
    <m/>
    <x v="0"/>
    <n v="0"/>
    <m/>
    <m/>
    <m/>
    <m/>
    <n v="0"/>
    <m/>
    <n v="0"/>
    <m/>
    <m/>
    <m/>
    <m/>
    <n v="0"/>
    <n v="0"/>
    <n v="0"/>
    <n v="0"/>
    <n v="0"/>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
    <m/>
    <x v="0"/>
    <x v="0"/>
    <s v=""/>
    <s v=""/>
    <x v="0"/>
    <m/>
    <m/>
    <m/>
    <m/>
    <m/>
    <m/>
    <m/>
    <m/>
    <m/>
    <m/>
    <n v="0"/>
    <n v="0"/>
    <n v="0"/>
    <n v="0"/>
    <s v=""/>
    <s v=""/>
    <s v=""/>
  </r>
  <r>
    <x v="29"/>
    <s v="F01小計"/>
    <m/>
    <x v="0"/>
    <x v="0"/>
    <m/>
    <m/>
    <x v="0"/>
    <n v="0"/>
    <m/>
    <m/>
    <m/>
    <m/>
    <n v="0"/>
    <m/>
    <n v="0"/>
    <m/>
    <m/>
    <m/>
    <m/>
    <n v="0"/>
    <n v="0"/>
    <n v="0"/>
    <n v="0"/>
    <n v="0"/>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
    <m/>
    <x v="0"/>
    <x v="0"/>
    <s v=""/>
    <s v=""/>
    <x v="0"/>
    <m/>
    <m/>
    <m/>
    <m/>
    <m/>
    <m/>
    <m/>
    <m/>
    <m/>
    <m/>
    <n v="0"/>
    <n v="0"/>
    <n v="0"/>
    <n v="0"/>
    <s v=""/>
    <s v=""/>
    <s v=""/>
  </r>
  <r>
    <x v="29"/>
    <s v="F02小計"/>
    <m/>
    <x v="0"/>
    <x v="0"/>
    <n v="0"/>
    <m/>
    <x v="0"/>
    <n v="0"/>
    <m/>
    <m/>
    <m/>
    <m/>
    <n v="0"/>
    <m/>
    <n v="0"/>
    <m/>
    <m/>
    <m/>
    <m/>
    <n v="0"/>
    <n v="0"/>
    <n v="0"/>
    <n v="0"/>
    <n v="0"/>
  </r>
  <r>
    <x v="29"/>
    <s v="合計"/>
    <m/>
    <x v="0"/>
    <x v="0"/>
    <m/>
    <m/>
    <x v="0"/>
    <n v="0"/>
    <m/>
    <m/>
    <m/>
    <m/>
    <n v="0"/>
    <m/>
    <n v="0"/>
    <m/>
    <m/>
    <m/>
    <m/>
    <n v="0"/>
    <n v="0"/>
    <n v="0"/>
    <n v="0"/>
    <n v="0"/>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
    <m/>
    <x v="0"/>
    <x v="0"/>
    <s v=""/>
    <s v=""/>
    <x v="0"/>
    <m/>
    <m/>
    <m/>
    <m/>
    <m/>
    <m/>
    <m/>
    <m/>
    <m/>
    <m/>
    <n v="0"/>
    <n v="0"/>
    <n v="0"/>
    <n v="0"/>
    <s v=""/>
    <s v=""/>
    <s v=""/>
  </r>
  <r>
    <x v="30"/>
    <s v="F01小計"/>
    <m/>
    <x v="0"/>
    <x v="0"/>
    <m/>
    <m/>
    <x v="0"/>
    <n v="0"/>
    <m/>
    <m/>
    <m/>
    <m/>
    <n v="0"/>
    <m/>
    <n v="0"/>
    <m/>
    <m/>
    <m/>
    <m/>
    <n v="0"/>
    <n v="0"/>
    <n v="0"/>
    <n v="0"/>
    <n v="0"/>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
    <m/>
    <x v="0"/>
    <x v="0"/>
    <s v=""/>
    <s v=""/>
    <x v="0"/>
    <m/>
    <m/>
    <m/>
    <m/>
    <m/>
    <m/>
    <m/>
    <m/>
    <m/>
    <m/>
    <n v="0"/>
    <n v="0"/>
    <n v="0"/>
    <n v="0"/>
    <s v=""/>
    <s v=""/>
    <s v=""/>
  </r>
  <r>
    <x v="30"/>
    <s v="F02小計"/>
    <m/>
    <x v="0"/>
    <x v="0"/>
    <n v="0"/>
    <m/>
    <x v="0"/>
    <n v="0"/>
    <m/>
    <m/>
    <m/>
    <m/>
    <n v="0"/>
    <m/>
    <n v="0"/>
    <m/>
    <m/>
    <m/>
    <m/>
    <n v="0"/>
    <n v="0"/>
    <n v="0"/>
    <n v="0"/>
    <n v="0"/>
  </r>
  <r>
    <x v="30"/>
    <s v="合計"/>
    <m/>
    <x v="0"/>
    <x v="0"/>
    <m/>
    <m/>
    <x v="0"/>
    <n v="0"/>
    <m/>
    <m/>
    <m/>
    <m/>
    <n v="0"/>
    <m/>
    <n v="0"/>
    <m/>
    <m/>
    <m/>
    <m/>
    <n v="0"/>
    <n v="0"/>
    <n v="0"/>
    <n v="0"/>
    <n v="0"/>
  </r>
  <r>
    <x v="31"/>
    <m/>
    <m/>
    <x v="0"/>
    <x v="0"/>
    <m/>
    <m/>
    <x v="0"/>
    <m/>
    <m/>
    <m/>
    <m/>
    <m/>
    <m/>
    <m/>
    <m/>
    <m/>
    <m/>
    <m/>
    <m/>
    <m/>
    <m/>
    <m/>
    <m/>
    <m/>
  </r>
</pivotCacheRecords>
</file>

<file path=xl/pivotCache/pivotCacheRecords4.xml><?xml version="1.0" encoding="utf-8"?>
<pivotCacheRecords xmlns="http://schemas.openxmlformats.org/spreadsheetml/2006/main" xmlns:r="http://schemas.openxmlformats.org/officeDocument/2006/relationships" count="61">
  <r>
    <x v="0"/>
    <x v="0"/>
    <x v="0"/>
    <x v="0"/>
    <x v="0"/>
    <x v="0"/>
    <x v="0"/>
    <x v="0"/>
    <x v="0"/>
    <m/>
    <m/>
    <s v="清車"/>
    <m/>
    <m/>
    <m/>
    <s v="停機"/>
    <m/>
    <m/>
    <m/>
    <s v="停機"/>
    <m/>
    <m/>
    <m/>
    <s v="停機"/>
    <m/>
    <s v=""/>
    <s v="清車"/>
    <s v=""/>
    <s v=""/>
    <s v=""/>
    <s v=""/>
    <s v="A"/>
    <n v="1"/>
    <s v="N/A"/>
    <s v="N/A"/>
    <s v="N/A"/>
    <s v="N/A"/>
  </r>
  <r>
    <x v="0"/>
    <x v="1"/>
    <x v="0"/>
    <x v="0"/>
    <x v="0"/>
    <x v="0"/>
    <x v="0"/>
    <x v="0"/>
    <x v="0"/>
    <m/>
    <m/>
    <s v="停機"/>
    <m/>
    <m/>
    <m/>
    <s v="停機"/>
    <m/>
    <m/>
    <m/>
    <s v="停機"/>
    <m/>
    <m/>
    <m/>
    <s v="停機"/>
    <m/>
    <s v=""/>
    <s v="停機"/>
    <s v=""/>
    <s v=""/>
    <s v=""/>
    <s v=""/>
    <s v="A"/>
    <n v="1"/>
    <s v="N/A"/>
    <s v="N/A"/>
    <s v="N/A"/>
    <s v="N/A"/>
  </r>
  <r>
    <x v="0"/>
    <x v="2"/>
    <x v="0"/>
    <x v="0"/>
    <x v="0"/>
    <x v="0"/>
    <x v="0"/>
    <x v="0"/>
    <x v="0"/>
    <m/>
    <m/>
    <s v="停機"/>
    <m/>
    <m/>
    <m/>
    <s v="停機"/>
    <m/>
    <m/>
    <m/>
    <s v="停機"/>
    <m/>
    <m/>
    <m/>
    <s v="停機"/>
    <m/>
    <s v=""/>
    <s v="停機"/>
    <s v=""/>
    <s v=""/>
    <s v=""/>
    <s v=""/>
    <s v="A"/>
    <n v="1"/>
    <s v="N/A"/>
    <s v="N/A"/>
    <s v="N/A"/>
    <s v="N/A"/>
  </r>
  <r>
    <x v="0"/>
    <x v="3"/>
    <x v="0"/>
    <x v="0"/>
    <x v="0"/>
    <x v="0"/>
    <x v="0"/>
    <x v="0"/>
    <x v="0"/>
    <m/>
    <m/>
    <s v="停機"/>
    <m/>
    <m/>
    <m/>
    <s v="停機"/>
    <m/>
    <m/>
    <m/>
    <s v="停機"/>
    <m/>
    <m/>
    <m/>
    <s v="停機"/>
    <m/>
    <s v=""/>
    <s v="停機"/>
    <s v=""/>
    <s v=""/>
    <s v=""/>
    <s v=""/>
    <s v="A"/>
    <n v="1"/>
    <s v="N/A"/>
    <s v="N/A"/>
    <s v="N/A"/>
    <s v="N/A"/>
  </r>
  <r>
    <x v="0"/>
    <x v="4"/>
    <x v="0"/>
    <x v="0"/>
    <x v="0"/>
    <x v="0"/>
    <x v="0"/>
    <x v="0"/>
    <x v="0"/>
    <m/>
    <m/>
    <s v="停機"/>
    <m/>
    <m/>
    <m/>
    <s v="停機"/>
    <m/>
    <m/>
    <m/>
    <s v="停機"/>
    <m/>
    <m/>
    <m/>
    <s v="停機"/>
    <m/>
    <s v=""/>
    <s v="停機"/>
    <s v=""/>
    <s v=""/>
    <s v=""/>
    <s v=""/>
    <s v="A"/>
    <n v="1"/>
    <s v="N/A"/>
    <s v="N/A"/>
    <s v="N/A"/>
    <s v="N/A"/>
  </r>
  <r>
    <x v="0"/>
    <x v="5"/>
    <x v="1"/>
    <x v="0"/>
    <x v="1"/>
    <x v="1"/>
    <x v="1"/>
    <x v="1"/>
    <x v="1"/>
    <n v="14"/>
    <n v="0"/>
    <n v="9466"/>
    <n v="9360"/>
    <n v="10"/>
    <n v="0"/>
    <n v="9617"/>
    <n v="9277"/>
    <n v="14"/>
    <n v="0"/>
    <n v="9355"/>
    <n v="9324"/>
    <n v="16"/>
    <n v="0"/>
    <n v="9220"/>
    <n v="9434"/>
    <n v="2.8015564202334629"/>
    <n v="9"/>
    <n v="1"/>
    <n v="93.816249999999997"/>
    <n v="1.125"/>
    <n v="1.125"/>
    <s v="A"/>
    <n v="0.5"/>
    <s v="JB"/>
    <m/>
    <m/>
    <m/>
  </r>
  <r>
    <x v="0"/>
    <x v="6"/>
    <x v="0"/>
    <x v="0"/>
    <x v="0"/>
    <x v="0"/>
    <x v="0"/>
    <x v="0"/>
    <x v="0"/>
    <m/>
    <m/>
    <s v="停機"/>
    <m/>
    <m/>
    <m/>
    <s v="停機"/>
    <m/>
    <m/>
    <m/>
    <s v="停機"/>
    <m/>
    <m/>
    <m/>
    <s v="停機"/>
    <m/>
    <s v=""/>
    <s v="停機"/>
    <s v=""/>
    <s v=""/>
    <s v=""/>
    <s v=""/>
    <s v="A"/>
    <n v="1"/>
    <s v="N/A"/>
    <s v="N/A"/>
    <s v="N/A"/>
    <s v="N/A"/>
  </r>
  <r>
    <x v="0"/>
    <x v="7"/>
    <x v="0"/>
    <x v="0"/>
    <x v="0"/>
    <x v="0"/>
    <x v="0"/>
    <x v="0"/>
    <x v="0"/>
    <m/>
    <m/>
    <s v="停機"/>
    <m/>
    <m/>
    <m/>
    <s v="停機"/>
    <m/>
    <m/>
    <m/>
    <s v="停機"/>
    <m/>
    <m/>
    <m/>
    <s v="停機"/>
    <m/>
    <s v=""/>
    <s v="停機"/>
    <s v=""/>
    <s v=""/>
    <s v=""/>
    <s v=""/>
    <s v="A"/>
    <n v="1"/>
    <s v="N/A"/>
    <s v="N/A"/>
    <s v="N/A"/>
    <s v="N/A"/>
  </r>
  <r>
    <x v="0"/>
    <x v="8"/>
    <x v="0"/>
    <x v="0"/>
    <x v="0"/>
    <x v="0"/>
    <x v="0"/>
    <x v="0"/>
    <x v="0"/>
    <m/>
    <m/>
    <s v="停機"/>
    <m/>
    <m/>
    <m/>
    <s v="停機"/>
    <m/>
    <m/>
    <m/>
    <s v="停機"/>
    <m/>
    <m/>
    <m/>
    <s v="停機"/>
    <m/>
    <s v=""/>
    <s v="停機"/>
    <s v=""/>
    <s v=""/>
    <s v=""/>
    <s v=""/>
    <s v="A"/>
    <n v="1"/>
    <s v="N/A"/>
    <s v="N/A"/>
    <s v="N/A"/>
    <s v="N/A"/>
  </r>
  <r>
    <x v="0"/>
    <x v="9"/>
    <x v="2"/>
    <x v="1"/>
    <x v="2"/>
    <x v="2"/>
    <x v="2"/>
    <x v="2"/>
    <x v="2"/>
    <n v="11"/>
    <n v="0"/>
    <n v="9342"/>
    <s v="停機"/>
    <n v="6"/>
    <n v="0"/>
    <n v="9338"/>
    <s v="停機"/>
    <n v="6"/>
    <n v="0"/>
    <n v="9333"/>
    <s v="停機"/>
    <n v="17"/>
    <n v="0"/>
    <n v="9116"/>
    <s v="停機"/>
    <n v="2.1492537313432836"/>
    <n v="26.666666666666668"/>
    <n v="1"/>
    <n v="92.822500000000005"/>
    <n v="3.3333333333333335"/>
    <n v="3.3333333333333335"/>
    <s v="A"/>
    <n v="2"/>
    <s v="JB"/>
    <m/>
    <m/>
    <m/>
  </r>
  <r>
    <x v="0"/>
    <x v="10"/>
    <x v="3"/>
    <x v="1"/>
    <x v="3"/>
    <x v="3"/>
    <x v="1"/>
    <x v="3"/>
    <x v="3"/>
    <n v="9"/>
    <n v="0"/>
    <n v="7857"/>
    <s v="停機"/>
    <n v="5"/>
    <n v="0"/>
    <n v="7808"/>
    <s v="停機"/>
    <n v="3"/>
    <n v="0"/>
    <n v="7920"/>
    <s v="停機"/>
    <n v="6"/>
    <n v="0"/>
    <n v="7898"/>
    <s v="停機"/>
    <n v="2.4"/>
    <n v="15.333333333333334"/>
    <n v="1"/>
    <n v="78.707499999999996"/>
    <n v="1.9166666666666667"/>
    <n v="1.9166666666666667"/>
    <s v="A"/>
    <n v="2"/>
    <s v="JB"/>
    <m/>
    <m/>
    <m/>
  </r>
  <r>
    <x v="0"/>
    <x v="11"/>
    <x v="4"/>
    <x v="0"/>
    <x v="4"/>
    <x v="4"/>
    <x v="2"/>
    <x v="4"/>
    <x v="1"/>
    <m/>
    <m/>
    <s v="了機"/>
    <s v="停機"/>
    <m/>
    <m/>
    <s v="了機"/>
    <s v="停機"/>
    <m/>
    <m/>
    <s v="了機"/>
    <s v="停機"/>
    <m/>
    <m/>
    <m/>
    <m/>
    <n v="5.5598455598455603"/>
    <s v="了機"/>
    <s v=""/>
    <s v=""/>
    <s v=""/>
    <s v=""/>
    <s v="A"/>
    <n v="0.5"/>
    <s v="JB"/>
    <m/>
    <m/>
    <m/>
  </r>
  <r>
    <x v="0"/>
    <x v="12"/>
    <x v="0"/>
    <x v="0"/>
    <x v="0"/>
    <x v="0"/>
    <x v="0"/>
    <x v="0"/>
    <x v="0"/>
    <m/>
    <m/>
    <s v="停機"/>
    <m/>
    <m/>
    <m/>
    <s v="停機"/>
    <m/>
    <m/>
    <m/>
    <s v="停機"/>
    <m/>
    <m/>
    <m/>
    <s v="停機"/>
    <m/>
    <s v=""/>
    <s v="停機"/>
    <s v=""/>
    <s v=""/>
    <s v=""/>
    <s v=""/>
    <s v="A"/>
    <n v="1"/>
    <s v="N/A"/>
    <s v="N/A"/>
    <s v="N/A"/>
    <s v="N/A"/>
  </r>
  <r>
    <x v="0"/>
    <x v="13"/>
    <x v="0"/>
    <x v="0"/>
    <x v="0"/>
    <x v="0"/>
    <x v="0"/>
    <x v="0"/>
    <x v="0"/>
    <m/>
    <m/>
    <s v="停機"/>
    <m/>
    <m/>
    <m/>
    <s v="停機"/>
    <m/>
    <m/>
    <m/>
    <s v="停機"/>
    <m/>
    <m/>
    <m/>
    <s v="停機"/>
    <m/>
    <s v=""/>
    <s v="停機"/>
    <s v=""/>
    <s v=""/>
    <s v=""/>
    <s v=""/>
    <s v="A"/>
    <n v="1"/>
    <s v="N/A"/>
    <s v="N/A"/>
    <s v="N/A"/>
    <s v="N/A"/>
  </r>
  <r>
    <x v="0"/>
    <x v="14"/>
    <x v="0"/>
    <x v="0"/>
    <x v="0"/>
    <x v="0"/>
    <x v="0"/>
    <x v="0"/>
    <x v="0"/>
    <m/>
    <m/>
    <s v="停機"/>
    <m/>
    <m/>
    <m/>
    <s v="停機"/>
    <m/>
    <m/>
    <m/>
    <s v="停機"/>
    <m/>
    <m/>
    <m/>
    <s v="停機"/>
    <m/>
    <s v=""/>
    <s v="停機"/>
    <s v=""/>
    <s v=""/>
    <s v=""/>
    <s v=""/>
    <s v="A"/>
    <n v="1"/>
    <s v="N/A"/>
    <s v="N/A"/>
    <s v="N/A"/>
    <s v="N/A"/>
  </r>
  <r>
    <x v="0"/>
    <x v="15"/>
    <x v="5"/>
    <x v="0"/>
    <x v="5"/>
    <x v="5"/>
    <x v="2"/>
    <x v="5"/>
    <x v="4"/>
    <n v="16"/>
    <n v="0"/>
    <n v="6233"/>
    <n v="7360"/>
    <n v="14"/>
    <n v="0"/>
    <n v="6299"/>
    <n v="7401"/>
    <n v="12"/>
    <n v="0"/>
    <n v="6193"/>
    <n v="7378"/>
    <n v="26"/>
    <n v="0"/>
    <n v="5967"/>
    <n v="7230"/>
    <n v="4.7058823529411766"/>
    <n v="11.333333333333334"/>
    <n v="1"/>
    <n v="67.576250000000002"/>
    <n v="1.4166666666666667"/>
    <n v="1.4166666666666667"/>
    <s v="A"/>
    <n v="0.5"/>
    <s v="JB"/>
    <m/>
    <m/>
    <m/>
  </r>
  <r>
    <x v="0"/>
    <x v="16"/>
    <x v="0"/>
    <x v="0"/>
    <x v="0"/>
    <x v="0"/>
    <x v="0"/>
    <x v="0"/>
    <x v="0"/>
    <m/>
    <m/>
    <s v="停機"/>
    <m/>
    <m/>
    <m/>
    <s v="停機"/>
    <m/>
    <m/>
    <m/>
    <s v="停機"/>
    <m/>
    <m/>
    <m/>
    <s v="停機"/>
    <m/>
    <s v=""/>
    <s v="停機"/>
    <s v=""/>
    <s v=""/>
    <s v=""/>
    <s v=""/>
    <s v="A"/>
    <n v="1"/>
    <s v="N/A"/>
    <s v="N/A"/>
    <s v="N/A"/>
    <s v="N/A"/>
  </r>
  <r>
    <x v="0"/>
    <x v="17"/>
    <x v="0"/>
    <x v="0"/>
    <x v="0"/>
    <x v="0"/>
    <x v="0"/>
    <x v="0"/>
    <x v="0"/>
    <m/>
    <m/>
    <s v="停機"/>
    <m/>
    <m/>
    <m/>
    <s v="停機"/>
    <m/>
    <m/>
    <m/>
    <s v="停機"/>
    <m/>
    <m/>
    <m/>
    <s v="停機"/>
    <m/>
    <s v=""/>
    <s v="停機"/>
    <s v=""/>
    <s v=""/>
    <s v=""/>
    <s v=""/>
    <s v="A"/>
    <n v="1"/>
    <s v="N/A"/>
    <s v="N/A"/>
    <s v="N/A"/>
    <s v="N/A"/>
  </r>
  <r>
    <x v="0"/>
    <x v="18"/>
    <x v="0"/>
    <x v="0"/>
    <x v="0"/>
    <x v="0"/>
    <x v="0"/>
    <x v="0"/>
    <x v="0"/>
    <m/>
    <m/>
    <s v="停機"/>
    <m/>
    <m/>
    <m/>
    <s v="停機"/>
    <m/>
    <m/>
    <m/>
    <s v="停機"/>
    <m/>
    <m/>
    <m/>
    <s v="停機"/>
    <m/>
    <s v=""/>
    <s v="停機"/>
    <s v=""/>
    <s v=""/>
    <s v=""/>
    <s v=""/>
    <s v="J"/>
    <n v="1"/>
    <s v="N/A"/>
    <s v="N/A"/>
    <s v="N/A"/>
    <s v="N/A"/>
  </r>
  <r>
    <x v="0"/>
    <x v="19"/>
    <x v="6"/>
    <x v="2"/>
    <x v="6"/>
    <x v="6"/>
    <x v="1"/>
    <x v="6"/>
    <x v="4"/>
    <n v="23"/>
    <n v="8"/>
    <n v="7180"/>
    <m/>
    <n v="6"/>
    <n v="3"/>
    <n v="7150"/>
    <m/>
    <n v="12"/>
    <n v="5"/>
    <n v="7090"/>
    <m/>
    <n v="19"/>
    <n v="5"/>
    <n v="6990"/>
    <m/>
    <n v="5.0526315789473681"/>
    <n v="20"/>
    <n v="0.98001802884615385"/>
    <n v="71.025000000000006"/>
    <n v="2.5"/>
    <n v="1.625"/>
    <s v="J"/>
    <n v="1"/>
    <s v="JUNJUN"/>
    <m/>
    <m/>
    <m/>
  </r>
  <r>
    <x v="0"/>
    <x v="20"/>
    <x v="0"/>
    <x v="0"/>
    <x v="0"/>
    <x v="0"/>
    <x v="0"/>
    <x v="0"/>
    <x v="0"/>
    <m/>
    <m/>
    <s v="停機"/>
    <m/>
    <m/>
    <m/>
    <s v="停機"/>
    <m/>
    <m/>
    <m/>
    <s v="停機"/>
    <m/>
    <m/>
    <m/>
    <s v="停機"/>
    <m/>
    <s v=""/>
    <s v="停機"/>
    <s v=""/>
    <s v=""/>
    <s v=""/>
    <s v=""/>
    <s v="J"/>
    <n v="1"/>
    <s v="N/A"/>
    <s v="N/A"/>
    <s v="N/A"/>
    <s v="N/A"/>
  </r>
  <r>
    <x v="0"/>
    <x v="21"/>
    <x v="7"/>
    <x v="2"/>
    <x v="6"/>
    <x v="7"/>
    <x v="3"/>
    <x v="7"/>
    <x v="4"/>
    <n v="55"/>
    <n v="10"/>
    <n v="9070"/>
    <n v="9440"/>
    <n v="21"/>
    <n v="0"/>
    <n v="9350"/>
    <n v="9540"/>
    <n v="15"/>
    <n v="0"/>
    <n v="9260"/>
    <n v="9630"/>
    <n v="33"/>
    <n v="5"/>
    <n v="9350"/>
    <n v="9910"/>
    <n v="5.8775510204081636"/>
    <n v="41.333333333333336"/>
    <n v="0.98773036858974361"/>
    <n v="94.4375"/>
    <n v="5.166666666666667"/>
    <n v="4.541666666666667"/>
    <s v="T"/>
    <n v="1"/>
    <s v="BRYAN"/>
    <m/>
    <m/>
    <m/>
  </r>
  <r>
    <x v="0"/>
    <x v="22"/>
    <x v="8"/>
    <x v="2"/>
    <x v="6"/>
    <x v="6"/>
    <x v="3"/>
    <x v="8"/>
    <x v="4"/>
    <n v="37"/>
    <n v="1"/>
    <n v="8700"/>
    <n v="8520"/>
    <n v="31"/>
    <n v="4"/>
    <n v="8980"/>
    <n v="8800"/>
    <n v="26"/>
    <n v="0"/>
    <n v="9260"/>
    <n v="8800"/>
    <n v="52"/>
    <n v="0"/>
    <n v="9170"/>
    <n v="8980"/>
    <n v="5.8775510204081636"/>
    <n v="48.666666666666664"/>
    <n v="0.99591012286324787"/>
    <n v="89.012500000000003"/>
    <n v="6.083333333333333"/>
    <n v="5.875"/>
    <s v="T"/>
    <n v="1"/>
    <s v="DENDEN"/>
    <m/>
    <m/>
    <m/>
  </r>
  <r>
    <x v="0"/>
    <x v="23"/>
    <x v="9"/>
    <x v="2"/>
    <x v="6"/>
    <x v="8"/>
    <x v="1"/>
    <x v="9"/>
    <x v="4"/>
    <n v="27"/>
    <n v="0"/>
    <n v="8800"/>
    <n v="8980"/>
    <n v="22"/>
    <n v="0"/>
    <n v="8330"/>
    <n v="8430"/>
    <n v="37"/>
    <n v="1"/>
    <n v="9750"/>
    <n v="9720"/>
    <n v="30"/>
    <n v="4"/>
    <n v="9350"/>
    <n v="9720"/>
    <n v="5.034965034965035"/>
    <n v="38.666666666666664"/>
    <n v="0.99522569444444442"/>
    <n v="91.35"/>
    <n v="4.833333333333333"/>
    <n v="4.625"/>
    <s v="T"/>
    <n v="1"/>
    <s v="BRYAN"/>
    <m/>
    <m/>
    <m/>
  </r>
  <r>
    <x v="0"/>
    <x v="24"/>
    <x v="10"/>
    <x v="0"/>
    <x v="7"/>
    <x v="9"/>
    <x v="1"/>
    <x v="10"/>
    <x v="5"/>
    <n v="18"/>
    <n v="1"/>
    <n v="9260"/>
    <m/>
    <n v="8"/>
    <n v="0"/>
    <n v="9260"/>
    <m/>
    <n v="7"/>
    <n v="0"/>
    <n v="9540"/>
    <m/>
    <n v="10"/>
    <n v="0"/>
    <n v="9540"/>
    <m/>
    <n v="3.6"/>
    <n v="28.666666666666668"/>
    <n v="0.99866452991452992"/>
    <n v="94"/>
    <n v="3.5833333333333335"/>
    <n v="3.5"/>
    <s v="T"/>
    <n v="2"/>
    <s v="DENDEN"/>
    <m/>
    <m/>
    <m/>
  </r>
  <r>
    <x v="0"/>
    <x v="24"/>
    <x v="11"/>
    <x v="0"/>
    <x v="8"/>
    <x v="10"/>
    <x v="2"/>
    <x v="11"/>
    <x v="4"/>
    <n v="17"/>
    <n v="4"/>
    <n v="9630"/>
    <m/>
    <n v="12"/>
    <n v="3"/>
    <m/>
    <n v="9540"/>
    <n v="12"/>
    <n v="0"/>
    <n v="9910"/>
    <m/>
    <n v="27"/>
    <n v="0"/>
    <n v="9910"/>
    <m/>
    <n v="6.6055045871559646"/>
    <n v="45.333333333333336"/>
    <n v="0.9949051816239316"/>
    <n v="97.474999999999994"/>
    <n v="5.666666666666667"/>
    <n v="5.083333333333333"/>
    <s v="T"/>
    <n v="2"/>
    <s v="DENDEN"/>
    <m/>
    <m/>
    <m/>
  </r>
  <r>
    <x v="0"/>
    <x v="25"/>
    <x v="12"/>
    <x v="2"/>
    <x v="6"/>
    <x v="7"/>
    <x v="3"/>
    <x v="12"/>
    <x v="4"/>
    <n v="27"/>
    <n v="0"/>
    <s v="STOP"/>
    <n v="10000"/>
    <n v="10"/>
    <n v="0"/>
    <s v="停機"/>
    <n v="10000"/>
    <n v="4"/>
    <n v="0"/>
    <s v="停機"/>
    <n v="10000"/>
    <n v="7"/>
    <n v="0"/>
    <s v="停機"/>
    <n v="10000"/>
    <n v="5.8299595141700413"/>
    <n v="32"/>
    <n v="1"/>
    <n v="100"/>
    <n v="4"/>
    <n v="4"/>
    <s v="T"/>
    <n v="2"/>
    <s v="BRYAN"/>
    <m/>
    <m/>
    <m/>
  </r>
  <r>
    <x v="0"/>
    <x v="26"/>
    <x v="13"/>
    <x v="2"/>
    <x v="6"/>
    <x v="7"/>
    <x v="3"/>
    <x v="13"/>
    <x v="4"/>
    <n v="39"/>
    <n v="6"/>
    <n v="9440"/>
    <n v="9070"/>
    <n v="15"/>
    <n v="1"/>
    <n v="8700"/>
    <n v="9630"/>
    <n v="32"/>
    <n v="3"/>
    <n v="10000"/>
    <n v="9720"/>
    <n v="28"/>
    <n v="3"/>
    <n v="10000"/>
    <n v="9720"/>
    <n v="5.8299595141700413"/>
    <n v="38"/>
    <n v="0.98927951388888891"/>
    <n v="95.35"/>
    <n v="4.75"/>
    <n v="4.208333333333333"/>
    <s v="T"/>
    <n v="1"/>
    <s v="DENDEN"/>
    <m/>
    <m/>
    <m/>
  </r>
  <r>
    <x v="0"/>
    <x v="27"/>
    <x v="0"/>
    <x v="0"/>
    <x v="0"/>
    <x v="0"/>
    <x v="0"/>
    <x v="0"/>
    <x v="0"/>
    <m/>
    <m/>
    <s v="停機"/>
    <m/>
    <m/>
    <m/>
    <s v="停機"/>
    <m/>
    <m/>
    <m/>
    <s v="停機"/>
    <m/>
    <m/>
    <m/>
    <s v="停機"/>
    <m/>
    <s v=""/>
    <s v="停機"/>
    <s v=""/>
    <s v=""/>
    <s v=""/>
    <s v=""/>
    <s v="S"/>
    <n v="12"/>
    <s v="N/A"/>
    <s v="N/A"/>
    <s v="N/A"/>
    <s v="N/A"/>
  </r>
  <r>
    <x v="0"/>
    <x v="28"/>
    <x v="14"/>
    <x v="0"/>
    <x v="0"/>
    <x v="0"/>
    <x v="0"/>
    <x v="0"/>
    <x v="0"/>
    <m/>
    <m/>
    <s v="絲開發"/>
    <m/>
    <m/>
    <m/>
    <s v="絲開發"/>
    <m/>
    <m/>
    <m/>
    <s v="絲開發"/>
    <m/>
    <m/>
    <m/>
    <s v="絲開發"/>
    <m/>
    <s v=""/>
    <s v="絲開發"/>
    <s v=""/>
    <s v=""/>
    <s v=""/>
    <s v=""/>
    <s v="S"/>
    <n v="5"/>
    <s v="RON"/>
    <m/>
    <m/>
    <m/>
  </r>
  <r>
    <x v="1"/>
    <x v="0"/>
    <x v="0"/>
    <x v="0"/>
    <x v="0"/>
    <x v="0"/>
    <x v="0"/>
    <x v="0"/>
    <x v="0"/>
    <m/>
    <m/>
    <s v="停機"/>
    <m/>
    <m/>
    <m/>
    <s v="停機"/>
    <m/>
    <m/>
    <m/>
    <s v="停機"/>
    <m/>
    <m/>
    <m/>
    <s v="停機"/>
    <m/>
    <s v=""/>
    <s v="停機"/>
    <s v=""/>
    <s v=""/>
    <s v=""/>
    <s v=""/>
    <s v="A"/>
    <n v="1"/>
    <s v="N/A"/>
    <s v="N/A"/>
    <s v="N/A"/>
    <s v="N/A"/>
  </r>
  <r>
    <x v="1"/>
    <x v="1"/>
    <x v="0"/>
    <x v="0"/>
    <x v="0"/>
    <x v="0"/>
    <x v="0"/>
    <x v="0"/>
    <x v="0"/>
    <m/>
    <m/>
    <s v="停機"/>
    <m/>
    <m/>
    <m/>
    <s v="停機"/>
    <m/>
    <m/>
    <m/>
    <s v="停機"/>
    <m/>
    <m/>
    <m/>
    <s v="停機"/>
    <m/>
    <s v=""/>
    <s v="停機"/>
    <s v=""/>
    <s v=""/>
    <s v=""/>
    <s v=""/>
    <s v="A"/>
    <n v="1"/>
    <s v="N/A"/>
    <s v="N/A"/>
    <s v="N/A"/>
    <s v="N/A"/>
  </r>
  <r>
    <x v="1"/>
    <x v="2"/>
    <x v="0"/>
    <x v="0"/>
    <x v="0"/>
    <x v="0"/>
    <x v="0"/>
    <x v="0"/>
    <x v="0"/>
    <m/>
    <m/>
    <s v="停機"/>
    <m/>
    <m/>
    <m/>
    <s v="停機"/>
    <m/>
    <m/>
    <m/>
    <s v="停機"/>
    <m/>
    <m/>
    <m/>
    <s v="停機"/>
    <m/>
    <s v=""/>
    <s v="停機"/>
    <s v=""/>
    <s v=""/>
    <s v=""/>
    <s v=""/>
    <s v="A"/>
    <n v="1"/>
    <s v="N/A"/>
    <s v="N/A"/>
    <s v="N/A"/>
    <s v="N/A"/>
  </r>
  <r>
    <x v="1"/>
    <x v="3"/>
    <x v="0"/>
    <x v="0"/>
    <x v="0"/>
    <x v="0"/>
    <x v="0"/>
    <x v="0"/>
    <x v="0"/>
    <m/>
    <m/>
    <s v="停機"/>
    <m/>
    <m/>
    <m/>
    <s v="停機"/>
    <m/>
    <m/>
    <m/>
    <s v="停機"/>
    <m/>
    <m/>
    <m/>
    <s v="停機"/>
    <m/>
    <s v=""/>
    <s v="停機"/>
    <s v=""/>
    <s v=""/>
    <s v=""/>
    <s v=""/>
    <s v="A"/>
    <n v="1"/>
    <s v="N/A"/>
    <s v="N/A"/>
    <s v="N/A"/>
    <s v="N/A"/>
  </r>
  <r>
    <x v="1"/>
    <x v="4"/>
    <x v="0"/>
    <x v="0"/>
    <x v="0"/>
    <x v="0"/>
    <x v="0"/>
    <x v="0"/>
    <x v="0"/>
    <m/>
    <m/>
    <s v="停機"/>
    <m/>
    <m/>
    <m/>
    <s v="停機"/>
    <m/>
    <m/>
    <m/>
    <s v="停機"/>
    <m/>
    <m/>
    <m/>
    <s v="停機"/>
    <m/>
    <s v=""/>
    <s v="停機"/>
    <s v=""/>
    <s v=""/>
    <s v=""/>
    <s v=""/>
    <s v="A"/>
    <n v="1"/>
    <s v="N/A"/>
    <s v="N/A"/>
    <s v="N/A"/>
    <s v="N/A"/>
  </r>
  <r>
    <x v="1"/>
    <x v="5"/>
    <x v="1"/>
    <x v="0"/>
    <x v="1"/>
    <x v="1"/>
    <x v="1"/>
    <x v="1"/>
    <x v="1"/>
    <m/>
    <m/>
    <m/>
    <m/>
    <m/>
    <m/>
    <m/>
    <m/>
    <m/>
    <m/>
    <m/>
    <m/>
    <m/>
    <m/>
    <m/>
    <m/>
    <n v="2.8015564202334629"/>
    <n v="0"/>
    <s v=""/>
    <s v=""/>
    <n v="0"/>
    <s v=""/>
    <s v="A"/>
    <n v="0.5"/>
    <s v="RICKY"/>
    <s v="RICKY"/>
    <s v="DENNIS"/>
    <s v="DENNIS"/>
  </r>
  <r>
    <x v="1"/>
    <x v="6"/>
    <x v="0"/>
    <x v="0"/>
    <x v="0"/>
    <x v="0"/>
    <x v="0"/>
    <x v="0"/>
    <x v="0"/>
    <m/>
    <m/>
    <s v="停機"/>
    <m/>
    <m/>
    <m/>
    <s v="停機"/>
    <m/>
    <m/>
    <m/>
    <s v="停機"/>
    <m/>
    <m/>
    <m/>
    <s v="停機"/>
    <m/>
    <s v=""/>
    <s v="停機"/>
    <s v=""/>
    <s v=""/>
    <s v=""/>
    <s v=""/>
    <s v="A"/>
    <n v="1"/>
    <s v="N/A"/>
    <s v="N/A"/>
    <s v="N/A"/>
    <s v="N/A"/>
  </r>
  <r>
    <x v="1"/>
    <x v="7"/>
    <x v="0"/>
    <x v="0"/>
    <x v="0"/>
    <x v="0"/>
    <x v="0"/>
    <x v="0"/>
    <x v="0"/>
    <m/>
    <m/>
    <s v="停機"/>
    <m/>
    <m/>
    <m/>
    <s v="停機"/>
    <m/>
    <m/>
    <m/>
    <s v="停機"/>
    <m/>
    <m/>
    <m/>
    <s v="停機"/>
    <m/>
    <s v=""/>
    <s v="停機"/>
    <s v=""/>
    <s v=""/>
    <s v=""/>
    <s v=""/>
    <s v="A"/>
    <n v="1"/>
    <s v="N/A"/>
    <s v="N/A"/>
    <s v="N/A"/>
    <s v="N/A"/>
  </r>
  <r>
    <x v="1"/>
    <x v="8"/>
    <x v="0"/>
    <x v="0"/>
    <x v="0"/>
    <x v="0"/>
    <x v="0"/>
    <x v="0"/>
    <x v="0"/>
    <m/>
    <m/>
    <s v="停機"/>
    <m/>
    <m/>
    <m/>
    <s v="停機"/>
    <m/>
    <m/>
    <m/>
    <s v="停機"/>
    <m/>
    <m/>
    <m/>
    <s v="停機"/>
    <m/>
    <s v=""/>
    <s v="停機"/>
    <s v=""/>
    <s v=""/>
    <s v=""/>
    <s v=""/>
    <s v="A"/>
    <n v="1"/>
    <s v="N/A"/>
    <s v="N/A"/>
    <s v="N/A"/>
    <s v="N/A"/>
  </r>
  <r>
    <x v="1"/>
    <x v="9"/>
    <x v="2"/>
    <x v="1"/>
    <x v="2"/>
    <x v="2"/>
    <x v="2"/>
    <x v="2"/>
    <x v="2"/>
    <m/>
    <m/>
    <m/>
    <m/>
    <m/>
    <m/>
    <m/>
    <m/>
    <m/>
    <m/>
    <m/>
    <m/>
    <m/>
    <m/>
    <m/>
    <s v="停機"/>
    <n v="2.1492537313432836"/>
    <n v="0"/>
    <s v=""/>
    <s v=""/>
    <n v="0"/>
    <s v=""/>
    <s v="A"/>
    <n v="2"/>
    <s v="RICKY"/>
    <s v="RICKY"/>
    <s v="DENNIS"/>
    <s v="DENNIS"/>
  </r>
  <r>
    <x v="1"/>
    <x v="10"/>
    <x v="3"/>
    <x v="1"/>
    <x v="3"/>
    <x v="3"/>
    <x v="1"/>
    <x v="3"/>
    <x v="3"/>
    <m/>
    <m/>
    <m/>
    <m/>
    <m/>
    <m/>
    <m/>
    <m/>
    <m/>
    <m/>
    <m/>
    <m/>
    <m/>
    <m/>
    <m/>
    <s v="停機"/>
    <n v="2.4"/>
    <n v="0"/>
    <s v=""/>
    <s v=""/>
    <n v="0"/>
    <s v=""/>
    <s v="A"/>
    <n v="2"/>
    <s v="RICKY"/>
    <s v="RICKY"/>
    <s v="DENNIS"/>
    <s v="DENNIS"/>
  </r>
  <r>
    <x v="1"/>
    <x v="11"/>
    <x v="4"/>
    <x v="0"/>
    <x v="4"/>
    <x v="4"/>
    <x v="2"/>
    <x v="4"/>
    <x v="1"/>
    <m/>
    <m/>
    <s v="清車"/>
    <m/>
    <m/>
    <m/>
    <s v="清車"/>
    <m/>
    <m/>
    <m/>
    <s v="清車"/>
    <m/>
    <m/>
    <m/>
    <s v="清車"/>
    <m/>
    <n v="5.5598455598455603"/>
    <s v="清車"/>
    <s v=""/>
    <s v=""/>
    <s v=""/>
    <s v=""/>
    <s v="A"/>
    <n v="0.5"/>
    <s v="RICKY"/>
    <s v="RICKY"/>
    <s v="DENNIS"/>
    <s v="DENNIS"/>
  </r>
  <r>
    <x v="1"/>
    <x v="12"/>
    <x v="0"/>
    <x v="0"/>
    <x v="0"/>
    <x v="0"/>
    <x v="0"/>
    <x v="0"/>
    <x v="0"/>
    <m/>
    <m/>
    <s v="停機"/>
    <m/>
    <m/>
    <m/>
    <s v="停機"/>
    <m/>
    <m/>
    <m/>
    <s v="停機"/>
    <m/>
    <m/>
    <m/>
    <s v="停機"/>
    <m/>
    <s v=""/>
    <s v="停機"/>
    <s v=""/>
    <s v=""/>
    <s v=""/>
    <s v=""/>
    <s v="A"/>
    <n v="1"/>
    <s v="N/A"/>
    <s v="N/A"/>
    <s v="N/A"/>
    <s v="N/A"/>
  </r>
  <r>
    <x v="1"/>
    <x v="13"/>
    <x v="0"/>
    <x v="0"/>
    <x v="0"/>
    <x v="0"/>
    <x v="0"/>
    <x v="0"/>
    <x v="0"/>
    <m/>
    <m/>
    <s v="停機"/>
    <m/>
    <m/>
    <m/>
    <s v="停機"/>
    <m/>
    <m/>
    <m/>
    <s v="停機"/>
    <m/>
    <m/>
    <m/>
    <s v="停機"/>
    <m/>
    <s v=""/>
    <s v="停機"/>
    <s v=""/>
    <s v=""/>
    <s v=""/>
    <s v=""/>
    <s v="A"/>
    <n v="1"/>
    <s v="N/A"/>
    <s v="N/A"/>
    <s v="N/A"/>
    <s v="N/A"/>
  </r>
  <r>
    <x v="1"/>
    <x v="14"/>
    <x v="0"/>
    <x v="0"/>
    <x v="0"/>
    <x v="0"/>
    <x v="0"/>
    <x v="0"/>
    <x v="0"/>
    <m/>
    <m/>
    <s v="停機"/>
    <m/>
    <m/>
    <m/>
    <s v="停機"/>
    <m/>
    <m/>
    <m/>
    <s v="停機"/>
    <m/>
    <m/>
    <m/>
    <s v="停機"/>
    <m/>
    <s v=""/>
    <s v="停機"/>
    <s v=""/>
    <s v=""/>
    <s v=""/>
    <s v=""/>
    <s v="A"/>
    <n v="1"/>
    <s v="N/A"/>
    <s v="N/A"/>
    <s v="N/A"/>
    <s v="N/A"/>
  </r>
  <r>
    <x v="1"/>
    <x v="15"/>
    <x v="5"/>
    <x v="0"/>
    <x v="5"/>
    <x v="5"/>
    <x v="2"/>
    <x v="5"/>
    <x v="4"/>
    <m/>
    <m/>
    <m/>
    <m/>
    <m/>
    <m/>
    <m/>
    <m/>
    <m/>
    <m/>
    <m/>
    <m/>
    <m/>
    <m/>
    <m/>
    <m/>
    <n v="4.7058823529411766"/>
    <n v="0"/>
    <s v=""/>
    <s v=""/>
    <n v="0"/>
    <s v=""/>
    <s v="A"/>
    <n v="0.5"/>
    <s v="RICKY"/>
    <s v="RICKY"/>
    <s v="DENNIS"/>
    <s v="DENNIS"/>
  </r>
  <r>
    <x v="1"/>
    <x v="16"/>
    <x v="0"/>
    <x v="0"/>
    <x v="0"/>
    <x v="0"/>
    <x v="0"/>
    <x v="0"/>
    <x v="0"/>
    <m/>
    <m/>
    <s v="停機"/>
    <m/>
    <m/>
    <m/>
    <s v="停機"/>
    <m/>
    <m/>
    <m/>
    <s v="停機"/>
    <m/>
    <m/>
    <m/>
    <s v="停機"/>
    <m/>
    <s v=""/>
    <s v="停機"/>
    <s v=""/>
    <s v=""/>
    <s v=""/>
    <s v=""/>
    <s v="A"/>
    <n v="1"/>
    <s v="N/A"/>
    <s v="N/A"/>
    <s v="N/A"/>
    <s v="N/A"/>
  </r>
  <r>
    <x v="1"/>
    <x v="17"/>
    <x v="0"/>
    <x v="0"/>
    <x v="0"/>
    <x v="0"/>
    <x v="0"/>
    <x v="0"/>
    <x v="0"/>
    <m/>
    <m/>
    <s v="停機"/>
    <m/>
    <m/>
    <m/>
    <s v="停機"/>
    <m/>
    <m/>
    <m/>
    <s v="停機"/>
    <m/>
    <m/>
    <m/>
    <s v="停機"/>
    <m/>
    <s v=""/>
    <s v="停機"/>
    <s v=""/>
    <s v=""/>
    <s v=""/>
    <s v=""/>
    <s v="A"/>
    <n v="1"/>
    <s v="N/A"/>
    <s v="N/A"/>
    <s v="N/A"/>
    <s v="N/A"/>
  </r>
  <r>
    <x v="1"/>
    <x v="18"/>
    <x v="0"/>
    <x v="0"/>
    <x v="0"/>
    <x v="0"/>
    <x v="0"/>
    <x v="0"/>
    <x v="0"/>
    <m/>
    <m/>
    <s v="停機"/>
    <m/>
    <m/>
    <m/>
    <s v="停機"/>
    <m/>
    <m/>
    <m/>
    <s v="停機"/>
    <m/>
    <m/>
    <m/>
    <s v="停機"/>
    <m/>
    <s v=""/>
    <s v="停機"/>
    <s v=""/>
    <s v=""/>
    <s v=""/>
    <s v=""/>
    <s v="J"/>
    <n v="1"/>
    <s v="N/A"/>
    <s v="N/A"/>
    <s v="N/A"/>
    <s v="N/A"/>
  </r>
  <r>
    <x v="1"/>
    <x v="19"/>
    <x v="6"/>
    <x v="2"/>
    <x v="6"/>
    <x v="6"/>
    <x v="1"/>
    <x v="6"/>
    <x v="4"/>
    <m/>
    <m/>
    <m/>
    <m/>
    <m/>
    <m/>
    <m/>
    <m/>
    <m/>
    <m/>
    <m/>
    <m/>
    <m/>
    <m/>
    <m/>
    <m/>
    <n v="5.0526315789473681"/>
    <n v="0"/>
    <s v=""/>
    <s v=""/>
    <n v="0"/>
    <s v=""/>
    <s v="J"/>
    <n v="1"/>
    <s v="JUNJUN"/>
    <s v="JUNJUN"/>
    <s v="NASH"/>
    <s v="NASH"/>
  </r>
  <r>
    <x v="1"/>
    <x v="20"/>
    <x v="0"/>
    <x v="0"/>
    <x v="0"/>
    <x v="0"/>
    <x v="0"/>
    <x v="0"/>
    <x v="0"/>
    <m/>
    <m/>
    <s v="停機"/>
    <m/>
    <m/>
    <m/>
    <s v="停機"/>
    <m/>
    <m/>
    <m/>
    <s v="停機"/>
    <m/>
    <m/>
    <m/>
    <s v="停機"/>
    <m/>
    <s v=""/>
    <s v="停機"/>
    <s v=""/>
    <s v=""/>
    <s v=""/>
    <s v=""/>
    <s v="J"/>
    <n v="1"/>
    <s v="N/A"/>
    <s v="N/A"/>
    <s v="N/A"/>
    <s v="N/A"/>
  </r>
  <r>
    <x v="1"/>
    <x v="21"/>
    <x v="7"/>
    <x v="2"/>
    <x v="6"/>
    <x v="7"/>
    <x v="3"/>
    <x v="7"/>
    <x v="4"/>
    <m/>
    <m/>
    <m/>
    <m/>
    <m/>
    <m/>
    <m/>
    <m/>
    <m/>
    <m/>
    <m/>
    <m/>
    <m/>
    <m/>
    <m/>
    <m/>
    <n v="5.8775510204081636"/>
    <n v="0"/>
    <s v=""/>
    <s v=""/>
    <n v="0"/>
    <s v=""/>
    <s v="T"/>
    <n v="1"/>
    <s v="BRYAN"/>
    <s v="BRYAN"/>
    <s v="MAMAY"/>
    <s v="MAMAY"/>
  </r>
  <r>
    <x v="1"/>
    <x v="22"/>
    <x v="8"/>
    <x v="2"/>
    <x v="6"/>
    <x v="6"/>
    <x v="3"/>
    <x v="8"/>
    <x v="4"/>
    <m/>
    <m/>
    <m/>
    <m/>
    <m/>
    <m/>
    <m/>
    <m/>
    <m/>
    <m/>
    <m/>
    <m/>
    <m/>
    <m/>
    <m/>
    <m/>
    <n v="5.8775510204081636"/>
    <n v="0"/>
    <s v=""/>
    <s v=""/>
    <n v="0"/>
    <s v=""/>
    <s v="T"/>
    <n v="1"/>
    <s v="DENDEN"/>
    <s v="DENDEN"/>
    <s v="VIN"/>
    <s v="VIN"/>
  </r>
  <r>
    <x v="1"/>
    <x v="23"/>
    <x v="9"/>
    <x v="2"/>
    <x v="6"/>
    <x v="8"/>
    <x v="1"/>
    <x v="9"/>
    <x v="4"/>
    <m/>
    <m/>
    <m/>
    <m/>
    <m/>
    <m/>
    <m/>
    <m/>
    <m/>
    <m/>
    <m/>
    <m/>
    <m/>
    <m/>
    <m/>
    <m/>
    <n v="5.034965034965035"/>
    <n v="0"/>
    <s v=""/>
    <s v=""/>
    <n v="0"/>
    <s v=""/>
    <s v="T"/>
    <n v="1"/>
    <s v="BRYAN"/>
    <s v="BRYAN"/>
    <s v="MAMAY"/>
    <s v="MAMAY"/>
  </r>
  <r>
    <x v="1"/>
    <x v="24"/>
    <x v="10"/>
    <x v="0"/>
    <x v="7"/>
    <x v="9"/>
    <x v="1"/>
    <x v="10"/>
    <x v="5"/>
    <m/>
    <m/>
    <m/>
    <m/>
    <m/>
    <m/>
    <m/>
    <m/>
    <m/>
    <m/>
    <m/>
    <m/>
    <m/>
    <m/>
    <m/>
    <m/>
    <n v="3.6"/>
    <n v="0"/>
    <s v=""/>
    <s v=""/>
    <n v="0"/>
    <s v=""/>
    <s v="T"/>
    <n v="2"/>
    <s v="DENDEN"/>
    <s v="DENDEN"/>
    <s v="VIN"/>
    <s v="VIN"/>
  </r>
  <r>
    <x v="1"/>
    <x v="24"/>
    <x v="11"/>
    <x v="0"/>
    <x v="8"/>
    <x v="10"/>
    <x v="2"/>
    <x v="11"/>
    <x v="4"/>
    <m/>
    <m/>
    <m/>
    <m/>
    <m/>
    <m/>
    <m/>
    <m/>
    <m/>
    <m/>
    <m/>
    <m/>
    <m/>
    <m/>
    <m/>
    <m/>
    <n v="6.6055045871559646"/>
    <n v="0"/>
    <s v=""/>
    <s v=""/>
    <n v="0"/>
    <s v=""/>
    <s v="T"/>
    <n v="2"/>
    <s v="DENDEN"/>
    <s v="DENDEN"/>
    <s v="VIN"/>
    <s v="VIN"/>
  </r>
  <r>
    <x v="1"/>
    <x v="25"/>
    <x v="12"/>
    <x v="2"/>
    <x v="6"/>
    <x v="7"/>
    <x v="3"/>
    <x v="12"/>
    <x v="4"/>
    <m/>
    <m/>
    <s v="STOP"/>
    <m/>
    <m/>
    <m/>
    <m/>
    <m/>
    <m/>
    <m/>
    <m/>
    <m/>
    <m/>
    <m/>
    <s v="停機"/>
    <m/>
    <n v="5.8299595141700413"/>
    <n v="0"/>
    <s v=""/>
    <s v=""/>
    <n v="0"/>
    <s v=""/>
    <s v="T"/>
    <n v="2"/>
    <s v="BRYAN"/>
    <s v="BRYAN"/>
    <s v="JONA"/>
    <s v="JONA"/>
  </r>
  <r>
    <x v="1"/>
    <x v="26"/>
    <x v="13"/>
    <x v="2"/>
    <x v="6"/>
    <x v="7"/>
    <x v="3"/>
    <x v="13"/>
    <x v="4"/>
    <m/>
    <m/>
    <m/>
    <m/>
    <m/>
    <m/>
    <m/>
    <m/>
    <m/>
    <m/>
    <m/>
    <m/>
    <m/>
    <m/>
    <m/>
    <m/>
    <n v="5.8299595141700413"/>
    <n v="0"/>
    <s v=""/>
    <s v=""/>
    <n v="0"/>
    <s v=""/>
    <s v="T"/>
    <n v="1"/>
    <s v="DENDEN"/>
    <s v="DENDEN"/>
    <s v="JONA"/>
    <s v="JONA"/>
  </r>
  <r>
    <x v="1"/>
    <x v="27"/>
    <x v="0"/>
    <x v="0"/>
    <x v="0"/>
    <x v="0"/>
    <x v="0"/>
    <x v="0"/>
    <x v="0"/>
    <m/>
    <m/>
    <s v="停機"/>
    <m/>
    <m/>
    <m/>
    <s v="停機"/>
    <m/>
    <m/>
    <m/>
    <s v="停機"/>
    <m/>
    <m/>
    <m/>
    <s v="停機"/>
    <m/>
    <s v=""/>
    <s v="停機"/>
    <s v=""/>
    <s v=""/>
    <s v=""/>
    <s v=""/>
    <s v="S"/>
    <n v="12"/>
    <s v="N/A"/>
    <s v="N/A"/>
    <s v="N/A"/>
    <s v="N/A"/>
  </r>
  <r>
    <x v="1"/>
    <x v="28"/>
    <x v="14"/>
    <x v="0"/>
    <x v="0"/>
    <x v="0"/>
    <x v="0"/>
    <x v="0"/>
    <x v="0"/>
    <m/>
    <m/>
    <s v="絲開發"/>
    <m/>
    <m/>
    <m/>
    <s v="絲開發"/>
    <m/>
    <m/>
    <m/>
    <s v="絲開發"/>
    <m/>
    <m/>
    <m/>
    <s v="絲開發"/>
    <m/>
    <s v=""/>
    <s v="絲開發"/>
    <s v=""/>
    <s v=""/>
    <s v=""/>
    <s v=""/>
    <s v="S"/>
    <n v="5"/>
    <s v="RON"/>
    <s v="RON"/>
    <s v="EDISON"/>
    <s v="NASH"/>
  </r>
  <r>
    <x v="2"/>
    <x v="29"/>
    <x v="15"/>
    <x v="0"/>
    <x v="9"/>
    <x v="11"/>
    <x v="4"/>
    <x v="14"/>
    <x v="6"/>
    <m/>
    <m/>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樞紐分析表1" cacheId="46" dataOnRows="1" applyNumberFormats="0" applyBorderFormats="0" applyFontFormats="0" applyPatternFormats="0" applyAlignmentFormats="0" applyWidthHeightFormats="1" dataCaption="資料" showError="1" updatedVersion="6" minRefreshableVersion="3" asteriskTotals="1" showMemberPropertyTips="0" itemPrintTitles="1" createdVersion="3" indent="0" compact="0" compactData="0" gridDropZones="1">
  <location ref="A3:AF11" firstHeaderRow="1" firstDataRow="6" firstDataCol="1"/>
  <pivotFields count="32">
    <pivotField axis="axisRow" compact="0" numFmtId="180" outline="0" subtotalTop="0" showAll="0" includeNewItemsInFilter="1" sortType="ascending" rankBy="0">
      <items count="9">
        <item m="1" x="6"/>
        <item m="1" x="4"/>
        <item m="1" x="5"/>
        <item m="1" x="7"/>
        <item m="1" x="3"/>
        <item x="0"/>
        <item x="1"/>
        <item h="1" x="2"/>
        <item t="default"/>
      </items>
    </pivotField>
    <pivotField axis="axisCol" compact="0" outline="0" subtotalTop="0" showAll="0" includeNewItemsInFilter="1" sortType="ascending" rankBy="0" defaultSubtotal="0">
      <items count="38">
        <item x="0"/>
        <item x="1"/>
        <item x="2"/>
        <item x="3"/>
        <item x="4"/>
        <item x="5"/>
        <item x="6"/>
        <item x="7"/>
        <item x="8"/>
        <item x="9"/>
        <item x="10"/>
        <item x="11"/>
        <item x="12"/>
        <item x="13"/>
        <item x="14"/>
        <item x="15"/>
        <item x="16"/>
        <item x="17"/>
        <item x="18"/>
        <item x="19"/>
        <item x="20"/>
        <item m="1" x="37"/>
        <item m="1" x="30"/>
        <item m="1" x="31"/>
        <item m="1" x="32"/>
        <item m="1" x="33"/>
        <item m="1" x="34"/>
        <item m="1" x="35"/>
        <item m="1" x="36"/>
        <item x="27"/>
        <item x="28"/>
        <item x="21"/>
        <item x="22"/>
        <item x="23"/>
        <item x="24"/>
        <item x="25"/>
        <item x="26"/>
        <item x="29"/>
      </items>
    </pivotField>
    <pivotField axis="axisCol" compact="0" outline="0" subtotalTop="0" showAll="0" includeNewItemsInFilter="1" defaultSubtotal="0">
      <items count="41">
        <item h="1" x="15"/>
        <item x="14"/>
        <item x="0"/>
        <item m="1" x="27"/>
        <item m="1" x="26"/>
        <item m="1" x="39"/>
        <item m="1" x="18"/>
        <item m="1" x="19"/>
        <item m="1" x="17"/>
        <item m="1" x="30"/>
        <item m="1" x="31"/>
        <item m="1" x="23"/>
        <item m="1" x="40"/>
        <item m="1" x="36"/>
        <item m="1" x="20"/>
        <item m="1" x="37"/>
        <item m="1" x="35"/>
        <item m="1" x="16"/>
        <item m="1" x="38"/>
        <item m="1" x="29"/>
        <item m="1" x="24"/>
        <item m="1" x="28"/>
        <item m="1" x="32"/>
        <item m="1" x="33"/>
        <item m="1" x="22"/>
        <item h="1" m="1" x="21"/>
        <item m="1" x="25"/>
        <item m="1" x="34"/>
        <item x="1"/>
        <item x="2"/>
        <item x="3"/>
        <item x="4"/>
        <item x="5"/>
        <item x="6"/>
        <item x="7"/>
        <item x="8"/>
        <item x="9"/>
        <item x="10"/>
        <item x="11"/>
        <item x="12"/>
        <item x="13"/>
      </items>
    </pivotField>
    <pivotField compact="0" outline="0" subtotalTop="0" showAll="0" includeNewItemsInFilter="1"/>
    <pivotField axis="axisCol" compact="0" outline="0" subtotalTop="0" showAll="0" includeNewItemsInFilter="1" defaultSubtotal="0">
      <items count="23">
        <item x="0"/>
        <item x="9"/>
        <item m="1" x="21"/>
        <item m="1" x="14"/>
        <item m="1" x="13"/>
        <item m="1" x="20"/>
        <item m="1" x="22"/>
        <item m="1" x="16"/>
        <item m="1" x="15"/>
        <item m="1" x="17"/>
        <item m="1" x="12"/>
        <item x="7"/>
        <item m="1" x="10"/>
        <item m="1" x="19"/>
        <item m="1" x="18"/>
        <item m="1" x="11"/>
        <item x="6"/>
        <item x="8"/>
        <item x="1"/>
        <item x="2"/>
        <item x="3"/>
        <item x="4"/>
        <item x="5"/>
      </items>
    </pivotField>
    <pivotField axis="axisCol" compact="0" outline="0" subtotalTop="0" showAll="0" includeNewItemsInFilter="1" defaultSubtotal="0">
      <items count="33">
        <item x="0"/>
        <item x="11"/>
        <item m="1" x="26"/>
        <item m="1" x="30"/>
        <item m="1" x="23"/>
        <item m="1" x="12"/>
        <item m="1" x="13"/>
        <item m="1" x="21"/>
        <item m="1" x="28"/>
        <item m="1" x="19"/>
        <item m="1" x="15"/>
        <item m="1" x="17"/>
        <item m="1" x="16"/>
        <item m="1" x="18"/>
        <item m="1" x="24"/>
        <item m="1" x="14"/>
        <item m="1" x="31"/>
        <item m="1" x="29"/>
        <item m="1" x="25"/>
        <item m="1" x="20"/>
        <item m="1" x="22"/>
        <item m="1" x="32"/>
        <item m="1" x="27"/>
        <item x="1"/>
        <item x="2"/>
        <item x="3"/>
        <item x="4"/>
        <item x="5"/>
        <item x="6"/>
        <item x="7"/>
        <item x="8"/>
        <item x="9"/>
        <item x="10"/>
      </items>
    </pivotField>
    <pivotField axis="axisCol" compact="0" outline="0" subtotalTop="0" showAll="0" includeNewItemsInFilter="1">
      <items count="10">
        <item x="0"/>
        <item x="4"/>
        <item m="1" x="5"/>
        <item x="1"/>
        <item m="1" x="6"/>
        <item m="1" x="7"/>
        <item x="2"/>
        <item m="1" x="8"/>
        <item x="3"/>
        <item t="default"/>
      </items>
    </pivotField>
    <pivotField compact="0" outline="0" subtotalTop="0" showAll="0" includeNewItemsInFilter="1" defaultSubtotal="0"/>
    <pivotField compact="0" outline="0" subtotalTop="0" showAll="0" includeNewItemsInFilter="1" defaultSubtotal="0"/>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dataField="1" compact="0" outline="0" subtotalTop="0" showAll="0" includeNewItemsInFilter="1"/>
    <pivotField compact="0" outline="0" subtotalTop="0" showAll="0" includeNewItemsInFilter="1" defaultSubtotal="0"/>
    <pivotField compact="0" outline="0" subtotalTop="0" showAll="0" includeNewItemsInFilter="1"/>
  </pivotFields>
  <rowFields count="1">
    <field x="0"/>
  </rowFields>
  <rowItems count="3">
    <i>
      <x v="5"/>
    </i>
    <i>
      <x v="6"/>
    </i>
    <i t="grand">
      <x/>
    </i>
  </rowItems>
  <colFields count="5">
    <field x="1"/>
    <field x="2"/>
    <field x="4"/>
    <field x="5"/>
    <field x="6"/>
  </colFields>
  <colItems count="31">
    <i>
      <x/>
      <x v="2"/>
      <x/>
      <x/>
      <x/>
    </i>
    <i>
      <x v="1"/>
      <x v="2"/>
      <x/>
      <x/>
      <x/>
    </i>
    <i>
      <x v="2"/>
      <x v="2"/>
      <x/>
      <x/>
      <x/>
    </i>
    <i>
      <x v="3"/>
      <x v="2"/>
      <x/>
      <x/>
      <x/>
    </i>
    <i>
      <x v="4"/>
      <x v="2"/>
      <x/>
      <x/>
      <x/>
    </i>
    <i>
      <x v="5"/>
      <x v="28"/>
      <x v="18"/>
      <x v="23"/>
      <x v="3"/>
    </i>
    <i>
      <x v="6"/>
      <x v="2"/>
      <x/>
      <x/>
      <x/>
    </i>
    <i>
      <x v="7"/>
      <x v="2"/>
      <x/>
      <x/>
      <x/>
    </i>
    <i>
      <x v="8"/>
      <x v="2"/>
      <x/>
      <x/>
      <x/>
    </i>
    <i>
      <x v="9"/>
      <x v="29"/>
      <x v="19"/>
      <x v="24"/>
      <x v="6"/>
    </i>
    <i>
      <x v="10"/>
      <x v="30"/>
      <x v="20"/>
      <x v="25"/>
      <x v="3"/>
    </i>
    <i>
      <x v="11"/>
      <x v="31"/>
      <x v="21"/>
      <x v="26"/>
      <x v="6"/>
    </i>
    <i>
      <x v="12"/>
      <x v="2"/>
      <x/>
      <x/>
      <x/>
    </i>
    <i>
      <x v="13"/>
      <x v="2"/>
      <x/>
      <x/>
      <x/>
    </i>
    <i>
      <x v="14"/>
      <x v="2"/>
      <x/>
      <x/>
      <x/>
    </i>
    <i>
      <x v="15"/>
      <x v="32"/>
      <x v="22"/>
      <x v="27"/>
      <x v="6"/>
    </i>
    <i>
      <x v="16"/>
      <x v="2"/>
      <x/>
      <x/>
      <x/>
    </i>
    <i>
      <x v="17"/>
      <x v="2"/>
      <x/>
      <x/>
      <x/>
    </i>
    <i>
      <x v="18"/>
      <x v="2"/>
      <x/>
      <x/>
      <x/>
    </i>
    <i>
      <x v="19"/>
      <x v="33"/>
      <x v="16"/>
      <x v="28"/>
      <x v="3"/>
    </i>
    <i>
      <x v="20"/>
      <x v="2"/>
      <x/>
      <x/>
      <x/>
    </i>
    <i>
      <x v="29"/>
      <x v="2"/>
      <x/>
      <x/>
      <x/>
    </i>
    <i>
      <x v="30"/>
      <x v="1"/>
      <x/>
      <x/>
      <x/>
    </i>
    <i>
      <x v="31"/>
      <x v="34"/>
      <x v="16"/>
      <x v="29"/>
      <x v="8"/>
    </i>
    <i>
      <x v="32"/>
      <x v="35"/>
      <x v="16"/>
      <x v="28"/>
      <x v="8"/>
    </i>
    <i>
      <x v="33"/>
      <x v="36"/>
      <x v="16"/>
      <x v="30"/>
      <x v="3"/>
    </i>
    <i>
      <x v="34"/>
      <x v="37"/>
      <x v="11"/>
      <x v="31"/>
      <x v="3"/>
    </i>
    <i r="1">
      <x v="38"/>
      <x v="17"/>
      <x v="32"/>
      <x v="6"/>
    </i>
    <i>
      <x v="35"/>
      <x v="39"/>
      <x v="16"/>
      <x v="29"/>
      <x v="8"/>
    </i>
    <i>
      <x v="36"/>
      <x v="40"/>
      <x v="16"/>
      <x v="29"/>
      <x v="8"/>
    </i>
    <i t="grand">
      <x/>
    </i>
  </colItems>
  <dataFields count="1">
    <dataField name="平均值 的斷絲(H)" fld="29" subtotal="average" baseField="0" baseItem="0"/>
  </dataFields>
  <formats count="4">
    <format dxfId="1549">
      <pivotArea type="all" outline="0" fieldPosition="0"/>
    </format>
    <format dxfId="1548">
      <pivotArea type="all" dataOnly="0" outline="0" fieldPosition="0"/>
    </format>
    <format dxfId="1547">
      <pivotArea type="all" dataOnly="0" outline="0" fieldPosition="0"/>
    </format>
    <format dxfId="1546">
      <pivotArea type="all" dataOnly="0" outline="0" fieldPosition="0"/>
    </format>
  </formats>
  <pivotTableStyleInfo showRowHeaders="1" showColHeaders="1" showRowStripes="0" showColStripes="0" showLastColumn="1"/>
</pivotTableDefinition>
</file>

<file path=xl/pivotTables/pivotTable2.xml><?xml version="1.0" encoding="utf-8"?>
<pivotTableDefinition xmlns="http://schemas.openxmlformats.org/spreadsheetml/2006/main" name="樞紐分析表1" cacheId="52" applyNumberFormats="0" applyBorderFormats="0" applyFontFormats="0" applyPatternFormats="0" applyAlignmentFormats="0" applyWidthHeightFormats="1" dataCaption="數值" updatedVersion="6" minRefreshableVersion="3" showCalcMbrs="0" itemPrintTitles="1" createdVersion="3" indent="0" outline="1" outlineData="1" multipleFieldFilters="0">
  <location ref="A3:D9" firstHeaderRow="1" firstDataRow="4" firstDataCol="1"/>
  <pivotFields count="25">
    <pivotField axis="axisRow" numFmtId="191" showAll="0">
      <items count="218">
        <item x="31"/>
        <item m="1" x="167"/>
        <item m="1" x="119"/>
        <item m="1" x="71"/>
        <item m="1" x="210"/>
        <item m="1" x="163"/>
        <item m="1" x="115"/>
        <item m="1" x="67"/>
        <item m="1" x="207"/>
        <item m="1" x="159"/>
        <item m="1" x="111"/>
        <item m="1" x="63"/>
        <item m="1" x="203"/>
        <item m="1" x="155"/>
        <item m="1" x="107"/>
        <item m="1" x="59"/>
        <item m="1" x="199"/>
        <item m="1" x="151"/>
        <item m="1" x="103"/>
        <item m="1" x="55"/>
        <item m="1" x="194"/>
        <item m="1" x="146"/>
        <item m="1" x="98"/>
        <item m="1" x="50"/>
        <item m="1" x="189"/>
        <item m="1" x="141"/>
        <item m="1" x="93"/>
        <item m="1" x="45"/>
        <item m="1" x="184"/>
        <item m="1" x="136"/>
        <item m="1" x="89"/>
        <item m="1" x="196"/>
        <item m="1" x="148"/>
        <item m="1" x="100"/>
        <item m="1" x="52"/>
        <item m="1" x="191"/>
        <item m="1" x="143"/>
        <item m="1" x="95"/>
        <item m="1" x="47"/>
        <item m="1" x="186"/>
        <item m="1" x="138"/>
        <item m="1" x="91"/>
        <item m="1" x="43"/>
        <item m="1" x="182"/>
        <item m="1" x="134"/>
        <item m="1" x="87"/>
        <item m="1" x="40"/>
        <item m="1" x="179"/>
        <item m="1" x="131"/>
        <item m="1" x="84"/>
        <item m="1" x="37"/>
        <item m="1" x="177"/>
        <item m="1" x="129"/>
        <item m="1" x="82"/>
        <item m="1" x="35"/>
        <item m="1" x="175"/>
        <item m="1" x="126"/>
        <item m="1" x="79"/>
        <item m="1" x="32"/>
        <item m="1" x="172"/>
        <item m="1" x="123"/>
        <item m="1" x="76"/>
        <item m="1" x="160"/>
        <item m="1" x="112"/>
        <item m="1" x="64"/>
        <item m="1" x="204"/>
        <item m="1" x="156"/>
        <item m="1" x="108"/>
        <item m="1" x="60"/>
        <item m="1" x="200"/>
        <item m="1" x="152"/>
        <item m="1" x="105"/>
        <item m="1" x="57"/>
        <item m="1" x="197"/>
        <item m="1" x="149"/>
        <item m="1" x="101"/>
        <item m="1" x="53"/>
        <item m="1" x="192"/>
        <item m="1" x="144"/>
        <item m="1" x="96"/>
        <item m="1" x="48"/>
        <item m="1" x="187"/>
        <item m="1" x="139"/>
        <item m="1" x="92"/>
        <item m="1" x="44"/>
        <item m="1" x="183"/>
        <item m="1" x="135"/>
        <item m="1" x="88"/>
        <item m="1" x="41"/>
        <item m="1" x="180"/>
        <item m="1" x="132"/>
        <item m="1" x="85"/>
        <item m="1" x="38"/>
        <item m="1" x="74"/>
        <item m="1" x="213"/>
        <item m="1" x="168"/>
        <item m="1" x="120"/>
        <item m="1" x="72"/>
        <item m="1" x="211"/>
        <item m="1" x="165"/>
        <item m="1" x="117"/>
        <item m="1" x="69"/>
        <item m="1" x="208"/>
        <item m="1" x="161"/>
        <item m="1" x="113"/>
        <item m="1" x="65"/>
        <item m="1" x="205"/>
        <item m="1" x="157"/>
        <item m="1" x="109"/>
        <item m="1" x="61"/>
        <item m="1" x="201"/>
        <item m="1" x="153"/>
        <item m="1" x="106"/>
        <item m="1" x="58"/>
        <item m="1" x="198"/>
        <item m="1" x="150"/>
        <item m="1" x="102"/>
        <item m="1" x="54"/>
        <item m="1" x="193"/>
        <item m="1" x="145"/>
        <item m="1" x="97"/>
        <item m="1" x="49"/>
        <item m="1" x="188"/>
        <item m="1" x="140"/>
        <item m="1" x="104"/>
        <item m="1" x="56"/>
        <item m="1" x="195"/>
        <item m="1" x="147"/>
        <item m="1" x="99"/>
        <item m="1" x="51"/>
        <item m="1" x="190"/>
        <item m="1" x="142"/>
        <item m="1" x="94"/>
        <item m="1" x="46"/>
        <item m="1" x="185"/>
        <item m="1" x="137"/>
        <item m="1" x="90"/>
        <item m="1" x="42"/>
        <item m="1" x="181"/>
        <item m="1" x="133"/>
        <item m="1" x="86"/>
        <item m="1" x="39"/>
        <item m="1" x="178"/>
        <item m="1" x="130"/>
        <item m="1" x="83"/>
        <item m="1" x="36"/>
        <item m="1" x="176"/>
        <item m="1" x="127"/>
        <item m="1" x="80"/>
        <item m="1" x="33"/>
        <item m="1" x="173"/>
        <item m="1" x="124"/>
        <item m="1" x="77"/>
        <item m="1" x="215"/>
        <item m="1" x="170"/>
        <item m="1" x="128"/>
        <item m="1" x="81"/>
        <item m="1" x="34"/>
        <item m="1" x="174"/>
        <item m="1" x="125"/>
        <item m="1" x="78"/>
        <item m="1" x="216"/>
        <item m="1" x="171"/>
        <item m="1" x="122"/>
        <item m="1" x="75"/>
        <item m="1" x="214"/>
        <item m="1" x="169"/>
        <item m="1" x="121"/>
        <item m="1" x="73"/>
        <item m="1" x="212"/>
        <item m="1" x="166"/>
        <item m="1" x="118"/>
        <item m="1" x="70"/>
        <item m="1" x="209"/>
        <item m="1" x="162"/>
        <item m="1" x="114"/>
        <item m="1" x="66"/>
        <item m="1" x="206"/>
        <item m="1" x="158"/>
        <item m="1" x="110"/>
        <item m="1" x="62"/>
        <item m="1" x="202"/>
        <item m="1" x="154"/>
        <item m="1" x="164"/>
        <item m="1" x="116"/>
        <item m="1" x="68"/>
        <item x="0"/>
        <item x="1"/>
        <item x="2"/>
        <item x="3"/>
        <item x="4"/>
        <item x="5"/>
        <item x="6"/>
        <item x="7"/>
        <item x="8"/>
        <item x="9"/>
        <item x="10"/>
        <item x="11"/>
        <item x="12"/>
        <item x="13"/>
        <item x="14"/>
        <item x="15"/>
        <item x="16"/>
        <item x="17"/>
        <item x="18"/>
        <item x="19"/>
        <item x="20"/>
        <item x="21"/>
        <item x="22"/>
        <item x="23"/>
        <item x="24"/>
        <item x="25"/>
        <item x="26"/>
        <item x="27"/>
        <item x="28"/>
        <item x="29"/>
        <item x="30"/>
        <item t="default"/>
      </items>
    </pivotField>
    <pivotField showAll="0"/>
    <pivotField showAll="0"/>
    <pivotField axis="axisCol" showAll="0" defaultSubtotal="0">
      <items count="18">
        <item h="1" x="2"/>
        <item m="1" x="6"/>
        <item m="1" x="15"/>
        <item m="1" x="9"/>
        <item m="1" x="5"/>
        <item m="1" x="14"/>
        <item m="1" x="10"/>
        <item m="1" x="8"/>
        <item m="1" x="17"/>
        <item m="1" x="7"/>
        <item m="1" x="3"/>
        <item m="1" x="13"/>
        <item m="1" x="11"/>
        <item m="1" x="12"/>
        <item m="1" x="16"/>
        <item m="1" x="4"/>
        <item x="0"/>
        <item x="1"/>
      </items>
    </pivotField>
    <pivotField axis="axisCol" showAll="0" defaultSubtotal="0">
      <items count="4">
        <item x="0"/>
        <item m="1" x="2"/>
        <item m="1" x="3"/>
        <item x="1"/>
      </items>
    </pivotField>
    <pivotField showAll="0"/>
    <pivotField showAll="0"/>
    <pivotField axis="axisCol" showAll="0">
      <items count="7">
        <item x="2"/>
        <item x="0"/>
        <item m="1" x="5"/>
        <item m="1" x="3"/>
        <item x="1"/>
        <item m="1" x="4"/>
        <item t="default"/>
      </items>
    </pivotField>
    <pivotField showAll="0"/>
    <pivotField showAll="0"/>
    <pivotField showAll="0" defaultSubtotal="0"/>
    <pivotField showAll="0"/>
    <pivotField showAll="0"/>
    <pivotField showAll="0"/>
    <pivotField showAll="0"/>
    <pivotField showAll="0"/>
    <pivotField showAll="0"/>
    <pivotField showAll="0"/>
    <pivotField showAll="0"/>
    <pivotField showAll="0"/>
    <pivotField numFmtId="189" showAll="0"/>
    <pivotField dataField="1" showAll="0"/>
    <pivotField showAll="0"/>
    <pivotField numFmtId="184" showAll="0"/>
    <pivotField numFmtId="184" showAll="0"/>
  </pivotFields>
  <rowFields count="1">
    <field x="0"/>
  </rowFields>
  <rowItems count="3">
    <i>
      <x v="186"/>
    </i>
    <i>
      <x v="187"/>
    </i>
    <i t="grand">
      <x/>
    </i>
  </rowItems>
  <colFields count="3">
    <field x="3"/>
    <field x="4"/>
    <field x="7"/>
  </colFields>
  <colItems count="3">
    <i>
      <x v="16"/>
      <x/>
      <x v="1"/>
    </i>
    <i>
      <x v="17"/>
      <x v="3"/>
      <x v="4"/>
    </i>
    <i t="grand">
      <x/>
    </i>
  </colItems>
  <dataFields count="1">
    <dataField name="加總 - 實際產量" fld="21" baseField="0" baseItem="0"/>
  </dataFields>
  <formats count="2">
    <format dxfId="1545">
      <pivotArea type="all" dataOnly="0" outline="0" fieldPosition="0"/>
    </format>
    <format dxfId="1544">
      <pivotArea type="all" dataOnly="0" outline="0" fieldPosition="0"/>
    </format>
  </formats>
  <pivotTableStyleInfo name="PivotStyleLight16" showRowHeaders="1" showColHeaders="1" showRowStripes="0" showColStripes="0" showLastColumn="1"/>
</pivotTableDefinition>
</file>

<file path=xl/pivotTables/pivotTable3.xml><?xml version="1.0" encoding="utf-8"?>
<pivotTableDefinition xmlns="http://schemas.openxmlformats.org/spreadsheetml/2006/main" name="樞紐分析表1" cacheId="58" applyNumberFormats="0" applyBorderFormats="0" applyFontFormats="0" applyPatternFormats="0" applyAlignmentFormats="0" applyWidthHeightFormats="1" dataCaption="數值" updatedVersion="6" minRefreshableVersion="3" showCalcMbrs="0" itemPrintTitles="1" createdVersion="3" indent="0" outline="1" outlineData="1" multipleFieldFilters="0">
  <location ref="A3:C39" firstHeaderRow="1" firstDataRow="4" firstDataCol="1"/>
  <pivotFields count="25">
    <pivotField axis="axisRow" numFmtId="191" showAll="0">
      <items count="126">
        <item x="31"/>
        <item m="1" x="80"/>
        <item m="1" x="55"/>
        <item m="1" x="32"/>
        <item m="1" x="103"/>
        <item m="1" x="77"/>
        <item m="1" x="52"/>
        <item m="1" x="122"/>
        <item m="1" x="100"/>
        <item m="1" x="75"/>
        <item m="1" x="50"/>
        <item m="1" x="120"/>
        <item m="1" x="98"/>
        <item m="1" x="73"/>
        <item m="1" x="48"/>
        <item m="1" x="118"/>
        <item m="1" x="96"/>
        <item m="1" x="71"/>
        <item m="1" x="46"/>
        <item m="1" x="116"/>
        <item m="1" x="92"/>
        <item m="1" x="67"/>
        <item m="1" x="43"/>
        <item m="1" x="114"/>
        <item m="1" x="90"/>
        <item m="1" x="65"/>
        <item m="1" x="41"/>
        <item m="1" x="112"/>
        <item m="1" x="88"/>
        <item m="1" x="64"/>
        <item m="1" x="94"/>
        <item m="1" x="69"/>
        <item m="1" x="63"/>
        <item m="1" x="40"/>
        <item m="1" x="111"/>
        <item m="1" x="87"/>
        <item m="1" x="62"/>
        <item m="1" x="39"/>
        <item m="1" x="110"/>
        <item m="1" x="86"/>
        <item m="1" x="61"/>
        <item m="1" x="38"/>
        <item m="1" x="109"/>
        <item m="1" x="85"/>
        <item m="1" x="60"/>
        <item m="1" x="37"/>
        <item m="1" x="108"/>
        <item m="1" x="84"/>
        <item m="1" x="59"/>
        <item m="1" x="36"/>
        <item m="1" x="107"/>
        <item m="1" x="83"/>
        <item m="1" x="58"/>
        <item m="1" x="35"/>
        <item m="1" x="106"/>
        <item m="1" x="81"/>
        <item m="1" x="56"/>
        <item m="1" x="33"/>
        <item m="1" x="104"/>
        <item m="1" x="78"/>
        <item m="1" x="53"/>
        <item m="1" x="123"/>
        <item m="1" x="101"/>
        <item m="1" x="82"/>
        <item m="1" x="57"/>
        <item m="1" x="34"/>
        <item m="1" x="105"/>
        <item m="1" x="79"/>
        <item m="1" x="54"/>
        <item m="1" x="124"/>
        <item m="1" x="102"/>
        <item m="1" x="76"/>
        <item m="1" x="51"/>
        <item m="1" x="121"/>
        <item m="1" x="99"/>
        <item m="1" x="74"/>
        <item m="1" x="49"/>
        <item m="1" x="119"/>
        <item m="1" x="97"/>
        <item m="1" x="72"/>
        <item m="1" x="47"/>
        <item m="1" x="117"/>
        <item m="1" x="93"/>
        <item m="1" x="68"/>
        <item m="1" x="44"/>
        <item m="1" x="115"/>
        <item m="1" x="91"/>
        <item m="1" x="66"/>
        <item m="1" x="42"/>
        <item m="1" x="113"/>
        <item m="1" x="89"/>
        <item m="1" x="95"/>
        <item m="1" x="70"/>
        <item m="1" x="45"/>
        <item x="0"/>
        <item x="1"/>
        <item x="2"/>
        <item x="3"/>
        <item x="4"/>
        <item x="5"/>
        <item x="6"/>
        <item x="7"/>
        <item x="8"/>
        <item x="9"/>
        <item x="10"/>
        <item x="11"/>
        <item x="12"/>
        <item x="13"/>
        <item x="14"/>
        <item x="15"/>
        <item x="16"/>
        <item x="17"/>
        <item x="18"/>
        <item x="19"/>
        <item x="20"/>
        <item x="21"/>
        <item x="22"/>
        <item x="23"/>
        <item x="24"/>
        <item x="25"/>
        <item x="26"/>
        <item x="27"/>
        <item x="28"/>
        <item x="29"/>
        <item x="30"/>
        <item t="default"/>
      </items>
    </pivotField>
    <pivotField showAll="0"/>
    <pivotField showAll="0"/>
    <pivotField axis="axisCol" showAll="0" defaultSubtotal="0">
      <items count="1">
        <item x="0"/>
      </items>
    </pivotField>
    <pivotField axis="axisCol" showAll="0" defaultSubtotal="0">
      <items count="1">
        <item x="0"/>
      </items>
    </pivotField>
    <pivotField showAll="0"/>
    <pivotField showAll="0"/>
    <pivotField axis="axisCol" showAll="0">
      <items count="2">
        <item x="0"/>
        <item t="default"/>
      </items>
    </pivotField>
    <pivotField showAll="0"/>
    <pivotField showAll="0"/>
    <pivotField showAll="0" defaultSubtotal="0"/>
    <pivotField showAll="0"/>
    <pivotField showAll="0"/>
    <pivotField showAll="0"/>
    <pivotField showAll="0"/>
    <pivotField showAll="0"/>
    <pivotField showAll="0"/>
    <pivotField showAll="0"/>
    <pivotField showAll="0"/>
    <pivotField showAll="0"/>
    <pivotField numFmtId="189" showAll="0"/>
    <pivotField dataField="1" showAll="0"/>
    <pivotField showAll="0"/>
    <pivotField numFmtId="184" showAll="0"/>
    <pivotField numFmtId="184" showAll="0"/>
  </pivotFields>
  <rowFields count="1">
    <field x="0"/>
  </rowFields>
  <rowItems count="33">
    <i>
      <x/>
    </i>
    <i>
      <x v="94"/>
    </i>
    <i>
      <x v="95"/>
    </i>
    <i>
      <x v="96"/>
    </i>
    <i>
      <x v="97"/>
    </i>
    <i>
      <x v="98"/>
    </i>
    <i>
      <x v="99"/>
    </i>
    <i>
      <x v="100"/>
    </i>
    <i>
      <x v="101"/>
    </i>
    <i>
      <x v="102"/>
    </i>
    <i>
      <x v="103"/>
    </i>
    <i>
      <x v="104"/>
    </i>
    <i>
      <x v="105"/>
    </i>
    <i>
      <x v="106"/>
    </i>
    <i>
      <x v="107"/>
    </i>
    <i>
      <x v="108"/>
    </i>
    <i>
      <x v="109"/>
    </i>
    <i>
      <x v="110"/>
    </i>
    <i>
      <x v="111"/>
    </i>
    <i>
      <x v="112"/>
    </i>
    <i>
      <x v="113"/>
    </i>
    <i>
      <x v="114"/>
    </i>
    <i>
      <x v="115"/>
    </i>
    <i>
      <x v="116"/>
    </i>
    <i>
      <x v="117"/>
    </i>
    <i>
      <x v="118"/>
    </i>
    <i>
      <x v="119"/>
    </i>
    <i>
      <x v="120"/>
    </i>
    <i>
      <x v="121"/>
    </i>
    <i>
      <x v="122"/>
    </i>
    <i>
      <x v="123"/>
    </i>
    <i>
      <x v="124"/>
    </i>
    <i t="grand">
      <x/>
    </i>
  </rowItems>
  <colFields count="3">
    <field x="3"/>
    <field x="4"/>
    <field x="7"/>
  </colFields>
  <colItems count="2">
    <i>
      <x/>
      <x/>
      <x/>
    </i>
    <i t="grand">
      <x/>
    </i>
  </colItems>
  <dataFields count="1">
    <dataField name="加總 - 實際產量" fld="21" baseField="0" baseItem="0"/>
  </dataFields>
  <formats count="2">
    <format dxfId="1543">
      <pivotArea type="all" dataOnly="0" outline="0" fieldPosition="0"/>
    </format>
    <format dxfId="1542">
      <pivotArea type="all" dataOnly="0" outline="0" fieldPosition="0"/>
    </format>
  </formats>
  <pivotTableStyleInfo name="PivotStyleLight16" showRowHeaders="1" showColHeaders="1" showRowStripes="0" showColStripes="0" showLastColumn="1"/>
</pivotTableDefinition>
</file>

<file path=xl/pivotTables/pivotTable4.xml><?xml version="1.0" encoding="utf-8"?>
<pivotTableDefinition xmlns="http://schemas.openxmlformats.org/spreadsheetml/2006/main" name="樞紐分析表1" cacheId="69" dataOnRows="1" applyNumberFormats="0" applyBorderFormats="0" applyFontFormats="0" applyPatternFormats="0" applyAlignmentFormats="0" applyWidthHeightFormats="1" dataCaption="資料" updatedVersion="6" minRefreshableVersion="3" showDrill="0" showMemberPropertyTips="0" rowGrandTotals="0" colGrandTotals="0" itemPrintTitles="1" createdVersion="3" indent="0" outline="1" outlineData="1">
  <location ref="A3:AD11" firstHeaderRow="1" firstDataRow="9" firstDataCol="0" rowPageCount="1" colPageCount="1"/>
  <pivotFields count="37">
    <pivotField axis="axisPage" numFmtId="180" multipleItemSelectionAllowed="1" showAll="0" includeNewItemsInFilter="1" defaultSubtotal="0">
      <items count="7">
        <item h="1" x="2"/>
        <item h="1" m="1" x="4"/>
        <item h="1" m="1" x="3"/>
        <item h="1" m="1" x="5"/>
        <item h="1" m="1" x="6"/>
        <item h="1" x="0"/>
        <item x="1"/>
      </items>
    </pivotField>
    <pivotField axis="axisCol" showAll="0" includeNewItemsInFilter="1" defaultSubtotal="0">
      <items count="38">
        <item h="1" m="1" x="37"/>
        <item h="1" m="1" x="30"/>
        <item h="1" m="1" x="31"/>
        <item h="1" m="1" x="32"/>
        <item h="1" m="1" x="33"/>
        <item h="1" m="1" x="34"/>
        <item h="1" m="1" x="35"/>
        <item h="1" m="1" x="36"/>
        <item x="28"/>
        <item x="29"/>
        <item x="0"/>
        <item x="1"/>
        <item x="2"/>
        <item x="3"/>
        <item x="4"/>
        <item x="5"/>
        <item x="6"/>
        <item x="7"/>
        <item x="8"/>
        <item x="9"/>
        <item x="10"/>
        <item x="11"/>
        <item x="12"/>
        <item x="13"/>
        <item x="14"/>
        <item x="15"/>
        <item x="16"/>
        <item x="17"/>
        <item x="18"/>
        <item x="19"/>
        <item x="20"/>
        <item x="21"/>
        <item x="22"/>
        <item x="23"/>
        <item x="24"/>
        <item x="25"/>
        <item x="26"/>
        <item x="27"/>
      </items>
    </pivotField>
    <pivotField axis="axisCol" showAll="0" includeNewItemsInFilter="1" defaultSubtotal="0">
      <items count="41">
        <item h="1" x="15"/>
        <item x="14"/>
        <item x="0"/>
        <item m="1" x="27"/>
        <item m="1" x="26"/>
        <item m="1" x="39"/>
        <item m="1" x="18"/>
        <item m="1" x="19"/>
        <item m="1" x="17"/>
        <item m="1" x="30"/>
        <item m="1" x="31"/>
        <item m="1" x="23"/>
        <item m="1" x="40"/>
        <item m="1" x="36"/>
        <item m="1" x="20"/>
        <item m="1" x="37"/>
        <item m="1" x="35"/>
        <item m="1" x="16"/>
        <item m="1" x="38"/>
        <item m="1" x="29"/>
        <item m="1" x="24"/>
        <item m="1" x="28"/>
        <item m="1" x="32"/>
        <item m="1" x="33"/>
        <item m="1" x="22"/>
        <item m="1" x="21"/>
        <item m="1" x="25"/>
        <item m="1" x="34"/>
        <item x="1"/>
        <item x="2"/>
        <item x="3"/>
        <item x="4"/>
        <item x="5"/>
        <item x="6"/>
        <item x="7"/>
        <item x="8"/>
        <item x="9"/>
        <item x="10"/>
        <item x="11"/>
        <item x="12"/>
        <item x="13"/>
      </items>
    </pivotField>
    <pivotField axis="axisCol" outline="0" showAll="0" includeNewItemsInFilter="1" defaultSubtotal="0">
      <items count="3">
        <item x="0"/>
        <item x="2"/>
        <item x="1"/>
      </items>
    </pivotField>
    <pivotField axis="axisCol" showAll="0" includeNewItemsInFilter="1" defaultSubtotal="0">
      <items count="23">
        <item x="0"/>
        <item x="9"/>
        <item m="1" x="21"/>
        <item m="1" x="14"/>
        <item m="1" x="13"/>
        <item m="1" x="20"/>
        <item m="1" x="22"/>
        <item m="1" x="16"/>
        <item m="1" x="15"/>
        <item m="1" x="17"/>
        <item m="1" x="12"/>
        <item x="7"/>
        <item m="1" x="10"/>
        <item m="1" x="19"/>
        <item m="1" x="18"/>
        <item m="1" x="11"/>
        <item x="6"/>
        <item x="8"/>
        <item x="1"/>
        <item x="2"/>
        <item x="3"/>
        <item x="4"/>
        <item x="5"/>
      </items>
    </pivotField>
    <pivotField axis="axisCol" showAll="0" includeNewItemsInFilter="1" defaultSubtotal="0">
      <items count="33">
        <item x="0"/>
        <item x="11"/>
        <item m="1" x="26"/>
        <item m="1" x="30"/>
        <item m="1" x="23"/>
        <item m="1" x="12"/>
        <item m="1" x="13"/>
        <item m="1" x="21"/>
        <item m="1" x="28"/>
        <item m="1" x="19"/>
        <item m="1" x="15"/>
        <item m="1" x="17"/>
        <item m="1" x="16"/>
        <item m="1" x="18"/>
        <item m="1" x="24"/>
        <item m="1" x="14"/>
        <item m="1" x="31"/>
        <item m="1" x="29"/>
        <item m="1" x="25"/>
        <item m="1" x="20"/>
        <item m="1" x="22"/>
        <item m="1" x="32"/>
        <item m="1" x="27"/>
        <item x="1"/>
        <item x="2"/>
        <item x="3"/>
        <item x="4"/>
        <item x="5"/>
        <item x="6"/>
        <item x="7"/>
        <item x="8"/>
        <item x="9"/>
        <item x="10"/>
      </items>
    </pivotField>
    <pivotField axis="axisCol" showAll="0" includeNewItemsInFilter="1" defaultSubtotal="0">
      <items count="9">
        <item x="0"/>
        <item x="4"/>
        <item m="1" x="5"/>
        <item x="1"/>
        <item m="1" x="6"/>
        <item m="1" x="7"/>
        <item x="2"/>
        <item m="1" x="8"/>
        <item x="3"/>
      </items>
    </pivotField>
    <pivotField axis="axisCol" showAll="0" includeNewItemsInFilter="1" defaultSubtotal="0">
      <items count="33">
        <item x="0"/>
        <item x="14"/>
        <item m="1" x="32"/>
        <item x="4"/>
        <item m="1" x="23"/>
        <item x="13"/>
        <item m="1" x="21"/>
        <item m="1" x="26"/>
        <item m="1" x="20"/>
        <item m="1" x="27"/>
        <item x="11"/>
        <item m="1" x="25"/>
        <item m="1" x="29"/>
        <item m="1" x="15"/>
        <item m="1" x="19"/>
        <item m="1" x="31"/>
        <item m="1" x="17"/>
        <item m="1" x="22"/>
        <item m="1" x="16"/>
        <item m="1" x="30"/>
        <item x="10"/>
        <item m="1" x="18"/>
        <item x="8"/>
        <item m="1" x="24"/>
        <item m="1" x="28"/>
        <item x="7"/>
        <item x="1"/>
        <item x="2"/>
        <item x="3"/>
        <item x="5"/>
        <item x="6"/>
        <item x="9"/>
        <item x="12"/>
      </items>
    </pivotField>
    <pivotField axis="axisCol" outline="0" showAll="0" includeNewItemsInFilter="1" defaultSubtotal="0">
      <items count="9">
        <item x="0"/>
        <item x="6"/>
        <item x="2"/>
        <item x="5"/>
        <item x="1"/>
        <item x="4"/>
        <item m="1" x="7"/>
        <item m="1" x="8"/>
        <item x="3"/>
      </items>
    </pivotField>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includeNewItemsInFilter="1" defaultSubtotal="0"/>
    <pivotField showAll="0" defaultSubtotal="0"/>
    <pivotField showAll="0" defaultSubtotal="0"/>
    <pivotField showAll="0" defaultSubtotal="0"/>
    <pivotField showAll="0" defaultSubtotal="0"/>
  </pivotFields>
  <rowItems count="1">
    <i/>
  </rowItems>
  <colFields count="8">
    <field x="1"/>
    <field x="2"/>
    <field x="3"/>
    <field x="4"/>
    <field x="7"/>
    <field x="5"/>
    <field x="6"/>
    <field x="8"/>
  </colFields>
  <colItems count="30">
    <i>
      <x v="8"/>
      <x v="1"/>
      <x/>
      <x/>
      <x/>
      <x/>
      <x/>
      <x/>
    </i>
    <i>
      <x v="10"/>
      <x v="2"/>
      <x/>
      <x/>
      <x/>
      <x/>
      <x/>
      <x/>
    </i>
    <i>
      <x v="11"/>
      <x v="2"/>
      <x/>
      <x/>
      <x/>
      <x/>
      <x/>
      <x/>
    </i>
    <i>
      <x v="12"/>
      <x v="2"/>
      <x/>
      <x/>
      <x/>
      <x/>
      <x/>
      <x/>
    </i>
    <i>
      <x v="13"/>
      <x v="2"/>
      <x/>
      <x/>
      <x/>
      <x/>
      <x/>
      <x/>
    </i>
    <i>
      <x v="14"/>
      <x v="2"/>
      <x/>
      <x/>
      <x/>
      <x/>
      <x/>
      <x/>
    </i>
    <i>
      <x v="15"/>
      <x v="28"/>
      <x/>
      <x v="18"/>
      <x v="26"/>
      <x v="23"/>
      <x v="3"/>
      <x v="4"/>
    </i>
    <i>
      <x v="16"/>
      <x v="2"/>
      <x/>
      <x/>
      <x/>
      <x/>
      <x/>
      <x/>
    </i>
    <i>
      <x v="17"/>
      <x v="2"/>
      <x/>
      <x/>
      <x/>
      <x/>
      <x/>
      <x/>
    </i>
    <i>
      <x v="18"/>
      <x v="2"/>
      <x/>
      <x/>
      <x/>
      <x/>
      <x/>
      <x/>
    </i>
    <i>
      <x v="19"/>
      <x v="29"/>
      <x v="2"/>
      <x v="19"/>
      <x v="27"/>
      <x v="24"/>
      <x v="6"/>
      <x v="2"/>
    </i>
    <i>
      <x v="20"/>
      <x v="30"/>
      <x v="2"/>
      <x v="20"/>
      <x v="28"/>
      <x v="25"/>
      <x v="3"/>
      <x v="8"/>
    </i>
    <i>
      <x v="21"/>
      <x v="31"/>
      <x/>
      <x v="21"/>
      <x v="3"/>
      <x v="26"/>
      <x v="6"/>
      <x v="4"/>
    </i>
    <i>
      <x v="22"/>
      <x v="2"/>
      <x/>
      <x/>
      <x/>
      <x/>
      <x/>
      <x/>
    </i>
    <i>
      <x v="23"/>
      <x v="2"/>
      <x/>
      <x/>
      <x/>
      <x/>
      <x/>
      <x/>
    </i>
    <i>
      <x v="24"/>
      <x v="2"/>
      <x/>
      <x/>
      <x/>
      <x/>
      <x/>
      <x/>
    </i>
    <i>
      <x v="25"/>
      <x v="32"/>
      <x/>
      <x v="22"/>
      <x v="29"/>
      <x v="27"/>
      <x v="6"/>
      <x v="5"/>
    </i>
    <i>
      <x v="26"/>
      <x v="2"/>
      <x/>
      <x/>
      <x/>
      <x/>
      <x/>
      <x/>
    </i>
    <i>
      <x v="27"/>
      <x v="2"/>
      <x/>
      <x/>
      <x/>
      <x/>
      <x/>
      <x/>
    </i>
    <i>
      <x v="28"/>
      <x v="2"/>
      <x/>
      <x/>
      <x/>
      <x/>
      <x/>
      <x/>
    </i>
    <i>
      <x v="29"/>
      <x v="33"/>
      <x v="1"/>
      <x v="16"/>
      <x v="30"/>
      <x v="28"/>
      <x v="3"/>
      <x v="5"/>
    </i>
    <i>
      <x v="30"/>
      <x v="2"/>
      <x/>
      <x/>
      <x/>
      <x/>
      <x/>
      <x/>
    </i>
    <i>
      <x v="31"/>
      <x v="34"/>
      <x v="1"/>
      <x v="16"/>
      <x v="25"/>
      <x v="29"/>
      <x v="8"/>
      <x v="5"/>
    </i>
    <i>
      <x v="32"/>
      <x v="35"/>
      <x v="1"/>
      <x v="16"/>
      <x v="22"/>
      <x v="28"/>
      <x v="8"/>
      <x v="5"/>
    </i>
    <i>
      <x v="33"/>
      <x v="36"/>
      <x v="1"/>
      <x v="16"/>
      <x v="31"/>
      <x v="30"/>
      <x v="3"/>
      <x v="5"/>
    </i>
    <i>
      <x v="34"/>
      <x v="37"/>
      <x/>
      <x v="11"/>
      <x v="20"/>
      <x v="31"/>
      <x v="3"/>
      <x v="3"/>
    </i>
    <i r="1">
      <x v="38"/>
      <x/>
      <x v="17"/>
      <x v="10"/>
      <x v="32"/>
      <x v="6"/>
      <x v="5"/>
    </i>
    <i>
      <x v="35"/>
      <x v="39"/>
      <x v="1"/>
      <x v="16"/>
      <x v="32"/>
      <x v="29"/>
      <x v="8"/>
      <x v="5"/>
    </i>
    <i>
      <x v="36"/>
      <x v="40"/>
      <x v="1"/>
      <x v="16"/>
      <x v="5"/>
      <x v="29"/>
      <x v="8"/>
      <x v="5"/>
    </i>
    <i>
      <x v="37"/>
      <x v="2"/>
      <x/>
      <x/>
      <x/>
      <x/>
      <x/>
      <x/>
    </i>
  </colItems>
  <pageFields count="1">
    <pageField fld="0" hier="0"/>
  </pageFields>
  <formats count="2">
    <format dxfId="1541">
      <pivotArea type="all" dataOnly="0" outline="0" fieldPosition="0"/>
    </format>
    <format dxfId="1540">
      <pivotArea type="all" dataOnly="0" outline="0" fieldPosition="0"/>
    </format>
  </formats>
  <pivotTableStyleInfo showRowHeaders="0" showColHeaders="1" showRowStripes="0" showColStripes="0" showLastColumn="1"/>
</pivotTableDefinition>
</file>

<file path=xl/pivotTables/pivotTable5.xml><?xml version="1.0" encoding="utf-8"?>
<pivotTableDefinition xmlns="http://schemas.openxmlformats.org/spreadsheetml/2006/main" name="樞紐分析表1" cacheId="46" dataOnRows="1" applyNumberFormats="0" applyBorderFormats="0" applyFontFormats="0" applyPatternFormats="0" applyAlignmentFormats="0" applyWidthHeightFormats="1" dataCaption="資料" showError="1" updatedVersion="6" minRefreshableVersion="3" asteriskTotals="1" showMemberPropertyTips="0" itemPrintTitles="1" createdVersion="3" indent="0" compact="0" compactData="0" gridDropZones="1">
  <location ref="A3:AF11" firstHeaderRow="1" firstDataRow="6" firstDataCol="1"/>
  <pivotFields count="32">
    <pivotField axis="axisRow" compact="0" numFmtId="180" outline="0" subtotalTop="0" showAll="0" includeNewItemsInFilter="1" sortType="ascending">
      <items count="9">
        <item m="1" x="6"/>
        <item m="1" x="4"/>
        <item m="1" x="5"/>
        <item m="1" x="7"/>
        <item m="1" x="3"/>
        <item x="0"/>
        <item x="1"/>
        <item h="1" x="2"/>
        <item t="default"/>
      </items>
    </pivotField>
    <pivotField axis="axisCol" compact="0" outline="0" subtotalTop="0" showAll="0" includeNewItemsInFilter="1" sortType="ascending" defaultSubtotal="0">
      <items count="38">
        <item x="0"/>
        <item x="1"/>
        <item x="2"/>
        <item x="3"/>
        <item x="4"/>
        <item x="5"/>
        <item x="6"/>
        <item x="7"/>
        <item x="8"/>
        <item x="9"/>
        <item x="10"/>
        <item x="11"/>
        <item x="12"/>
        <item x="13"/>
        <item x="14"/>
        <item x="15"/>
        <item x="16"/>
        <item x="17"/>
        <item x="18"/>
        <item x="19"/>
        <item x="20"/>
        <item m="1" x="37"/>
        <item m="1" x="30"/>
        <item m="1" x="31"/>
        <item m="1" x="32"/>
        <item m="1" x="33"/>
        <item m="1" x="34"/>
        <item m="1" x="35"/>
        <item m="1" x="36"/>
        <item x="27"/>
        <item x="28"/>
        <item x="21"/>
        <item x="22"/>
        <item x="23"/>
        <item x="24"/>
        <item x="25"/>
        <item x="26"/>
        <item x="29"/>
      </items>
    </pivotField>
    <pivotField axis="axisCol" compact="0" outline="0" subtotalTop="0" showAll="0" includeNewItemsInFilter="1" defaultSubtotal="0">
      <items count="41">
        <item h="1" x="15"/>
        <item x="14"/>
        <item x="0"/>
        <item m="1" x="27"/>
        <item m="1" x="26"/>
        <item m="1" x="39"/>
        <item m="1" x="18"/>
        <item m="1" x="19"/>
        <item m="1" x="17"/>
        <item m="1" x="30"/>
        <item m="1" x="31"/>
        <item m="1" x="23"/>
        <item m="1" x="40"/>
        <item m="1" x="36"/>
        <item m="1" x="20"/>
        <item m="1" x="37"/>
        <item m="1" x="35"/>
        <item m="1" x="16"/>
        <item m="1" x="38"/>
        <item m="1" x="29"/>
        <item m="1" x="24"/>
        <item m="1" x="28"/>
        <item m="1" x="32"/>
        <item m="1" x="33"/>
        <item m="1" x="22"/>
        <item m="1" x="21"/>
        <item m="1" x="25"/>
        <item m="1" x="34"/>
        <item x="1"/>
        <item x="2"/>
        <item x="3"/>
        <item x="4"/>
        <item x="5"/>
        <item x="6"/>
        <item x="7"/>
        <item x="8"/>
        <item x="9"/>
        <item x="10"/>
        <item x="11"/>
        <item x="12"/>
        <item x="13"/>
      </items>
    </pivotField>
    <pivotField compact="0" outline="0" subtotalTop="0" showAll="0" includeNewItemsInFilter="1"/>
    <pivotField axis="axisCol" compact="0" outline="0" subtotalTop="0" showAll="0" includeNewItemsInFilter="1" defaultSubtotal="0">
      <items count="23">
        <item x="0"/>
        <item x="9"/>
        <item m="1" x="21"/>
        <item m="1" x="14"/>
        <item m="1" x="13"/>
        <item m="1" x="20"/>
        <item m="1" x="22"/>
        <item m="1" x="16"/>
        <item m="1" x="15"/>
        <item m="1" x="17"/>
        <item m="1" x="12"/>
        <item x="7"/>
        <item m="1" x="10"/>
        <item m="1" x="19"/>
        <item m="1" x="18"/>
        <item m="1" x="11"/>
        <item x="6"/>
        <item x="8"/>
        <item x="1"/>
        <item x="2"/>
        <item x="3"/>
        <item x="4"/>
        <item x="5"/>
      </items>
    </pivotField>
    <pivotField axis="axisCol" compact="0" outline="0" subtotalTop="0" showAll="0" includeNewItemsInFilter="1" defaultSubtotal="0">
      <items count="33">
        <item x="0"/>
        <item x="11"/>
        <item m="1" x="26"/>
        <item m="1" x="30"/>
        <item m="1" x="23"/>
        <item m="1" x="12"/>
        <item m="1" x="13"/>
        <item m="1" x="21"/>
        <item m="1" x="28"/>
        <item m="1" x="19"/>
        <item m="1" x="15"/>
        <item m="1" x="17"/>
        <item m="1" x="16"/>
        <item m="1" x="18"/>
        <item m="1" x="24"/>
        <item m="1" x="14"/>
        <item m="1" x="31"/>
        <item m="1" x="29"/>
        <item m="1" x="25"/>
        <item m="1" x="20"/>
        <item m="1" x="22"/>
        <item m="1" x="32"/>
        <item m="1" x="27"/>
        <item x="1"/>
        <item x="2"/>
        <item x="3"/>
        <item x="4"/>
        <item x="5"/>
        <item x="6"/>
        <item x="7"/>
        <item x="8"/>
        <item x="9"/>
        <item x="10"/>
      </items>
    </pivotField>
    <pivotField axis="axisCol" compact="0" outline="0" subtotalTop="0" showAll="0" includeNewItemsInFilter="1">
      <items count="10">
        <item x="0"/>
        <item x="4"/>
        <item m="1" x="5"/>
        <item x="1"/>
        <item m="1" x="6"/>
        <item m="1" x="7"/>
        <item x="2"/>
        <item m="1" x="8"/>
        <item x="3"/>
        <item t="default"/>
      </items>
    </pivotField>
    <pivotField compact="0" outline="0" subtotalTop="0" showAll="0" includeNewItemsInFilter="1" defaultSubtotal="0"/>
    <pivotField compact="0" outline="0" subtotalTop="0" showAll="0" includeNewItemsInFilter="1" defaultSubtotal="0"/>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compact="0" outline="0" subtotalTop="0" showAll="0" includeNewItemsInFilter="1"/>
    <pivotField dataField="1" compact="0" outline="0" subtotalTop="0" showAll="0" includeNewItemsInFilter="1"/>
    <pivotField compact="0" outline="0" subtotalTop="0" showAll="0" includeNewItemsInFilter="1"/>
    <pivotField compact="0" outline="0" subtotalTop="0" showAll="0" includeNewItemsInFilter="1" defaultSubtotal="0"/>
    <pivotField compact="0" outline="0" subtotalTop="0" showAll="0" includeNewItemsInFilter="1"/>
  </pivotFields>
  <rowFields count="1">
    <field x="0"/>
  </rowFields>
  <rowItems count="3">
    <i>
      <x v="5"/>
    </i>
    <i>
      <x v="6"/>
    </i>
    <i t="grand">
      <x/>
    </i>
  </rowItems>
  <colFields count="5">
    <field x="1"/>
    <field x="2"/>
    <field x="4"/>
    <field x="5"/>
    <field x="6"/>
  </colFields>
  <colItems count="31">
    <i>
      <x/>
      <x v="2"/>
      <x/>
      <x/>
      <x/>
    </i>
    <i>
      <x v="1"/>
      <x v="2"/>
      <x/>
      <x/>
      <x/>
    </i>
    <i>
      <x v="2"/>
      <x v="2"/>
      <x/>
      <x/>
      <x/>
    </i>
    <i>
      <x v="3"/>
      <x v="2"/>
      <x/>
      <x/>
      <x/>
    </i>
    <i>
      <x v="4"/>
      <x v="2"/>
      <x/>
      <x/>
      <x/>
    </i>
    <i>
      <x v="5"/>
      <x v="28"/>
      <x v="18"/>
      <x v="23"/>
      <x v="3"/>
    </i>
    <i>
      <x v="6"/>
      <x v="2"/>
      <x/>
      <x/>
      <x/>
    </i>
    <i>
      <x v="7"/>
      <x v="2"/>
      <x/>
      <x/>
      <x/>
    </i>
    <i>
      <x v="8"/>
      <x v="2"/>
      <x/>
      <x/>
      <x/>
    </i>
    <i>
      <x v="9"/>
      <x v="29"/>
      <x v="19"/>
      <x v="24"/>
      <x v="6"/>
    </i>
    <i>
      <x v="10"/>
      <x v="30"/>
      <x v="20"/>
      <x v="25"/>
      <x v="3"/>
    </i>
    <i>
      <x v="11"/>
      <x v="31"/>
      <x v="21"/>
      <x v="26"/>
      <x v="6"/>
    </i>
    <i>
      <x v="12"/>
      <x v="2"/>
      <x/>
      <x/>
      <x/>
    </i>
    <i>
      <x v="13"/>
      <x v="2"/>
      <x/>
      <x/>
      <x/>
    </i>
    <i>
      <x v="14"/>
      <x v="2"/>
      <x/>
      <x/>
      <x/>
    </i>
    <i>
      <x v="15"/>
      <x v="32"/>
      <x v="22"/>
      <x v="27"/>
      <x v="6"/>
    </i>
    <i>
      <x v="16"/>
      <x v="2"/>
      <x/>
      <x/>
      <x/>
    </i>
    <i>
      <x v="17"/>
      <x v="2"/>
      <x/>
      <x/>
      <x/>
    </i>
    <i>
      <x v="18"/>
      <x v="2"/>
      <x/>
      <x/>
      <x/>
    </i>
    <i>
      <x v="19"/>
      <x v="33"/>
      <x v="16"/>
      <x v="28"/>
      <x v="3"/>
    </i>
    <i>
      <x v="20"/>
      <x v="2"/>
      <x/>
      <x/>
      <x/>
    </i>
    <i>
      <x v="29"/>
      <x v="2"/>
      <x/>
      <x/>
      <x/>
    </i>
    <i>
      <x v="30"/>
      <x v="1"/>
      <x/>
      <x/>
      <x/>
    </i>
    <i>
      <x v="31"/>
      <x v="34"/>
      <x v="16"/>
      <x v="29"/>
      <x v="8"/>
    </i>
    <i>
      <x v="32"/>
      <x v="35"/>
      <x v="16"/>
      <x v="28"/>
      <x v="8"/>
    </i>
    <i>
      <x v="33"/>
      <x v="36"/>
      <x v="16"/>
      <x v="30"/>
      <x v="3"/>
    </i>
    <i>
      <x v="34"/>
      <x v="37"/>
      <x v="11"/>
      <x v="31"/>
      <x v="3"/>
    </i>
    <i r="1">
      <x v="38"/>
      <x v="17"/>
      <x v="32"/>
      <x v="6"/>
    </i>
    <i>
      <x v="35"/>
      <x v="39"/>
      <x v="16"/>
      <x v="29"/>
      <x v="8"/>
    </i>
    <i>
      <x v="36"/>
      <x v="40"/>
      <x v="16"/>
      <x v="29"/>
      <x v="8"/>
    </i>
    <i t="grand">
      <x/>
    </i>
  </colItems>
  <dataFields count="1">
    <dataField name="平均值 - 效率平均" fld="28" subtotal="average" baseField="0" baseItem="0"/>
  </dataFields>
  <formats count="4">
    <format dxfId="1539">
      <pivotArea type="all" outline="0" fieldPosition="0"/>
    </format>
    <format dxfId="1538">
      <pivotArea type="all" dataOnly="0" outline="0" fieldPosition="0"/>
    </format>
    <format dxfId="1537">
      <pivotArea type="all" dataOnly="0" outline="0" fieldPosition="0"/>
    </format>
    <format dxfId="1536">
      <pivotArea type="all" dataOnly="0" outline="0" fieldPosition="0"/>
    </format>
  </formats>
  <pivotTableStyleInfo showRowHeaders="1" showColHeaders="1" showRowStripes="0" showColStripes="0" showLastColumn="1"/>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mc:Ignorable="x" name="Slicer_日期" sourceName="日期">
  <pivotTables>
    <pivotTable tabId="6" name="樞紐分析表1"/>
  </pivotTables>
  <data>
    <tabular pivotCacheId="1">
      <items count="7">
        <i x="0"/>
        <i x="1" s="1"/>
        <i x="4" nd="1"/>
        <i x="3" nd="1"/>
        <i x="5" nd="1"/>
        <i x="6" nd="1"/>
        <i x="2"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mc:Ignorable="x">
  <slicer name="日期" cache="Slicer_日期" caption="日期" rowHeight="225425"/>
</slicers>
</file>

<file path=xl/tables/table1.xml><?xml version="1.0" encoding="utf-8"?>
<table xmlns="http://schemas.openxmlformats.org/spreadsheetml/2006/main" id="2" name="表格1_3" displayName="表格1_3" ref="A1:I116" totalsRowShown="0" headerRowDxfId="1575" headerRowBorderDxfId="1574" tableBorderDxfId="1573" totalsRowBorderDxfId="1572" headerRowCellStyle="好">
  <tableColumns count="9">
    <tableColumn id="1" name="日期" dataDxfId="1571" dataCellStyle="一般 10"/>
    <tableColumn id="2" name="機台" dataDxfId="1570" dataCellStyle="一般 10"/>
    <tableColumn id="3" name="批號" dataDxfId="1569" dataCellStyle="一般 10"/>
    <tableColumn id="8" name="規格" dataDxfId="1568" dataCellStyle="一般 10"/>
    <tableColumn id="9" name="POY" dataDxfId="1567" dataCellStyle="一般 10"/>
    <tableColumn id="4" name="原車速" dataDxfId="1566" dataCellStyle="一般 10"/>
    <tableColumn id="5" name="升/降速" dataDxfId="1565" dataCellStyle="一般 10"/>
    <tableColumn id="6" name="Doff落紗時間" dataDxfId="1564"/>
    <tableColumn id="7" name="其他" dataDxfId="1563" dataCellStyle="一般 10"/>
  </tableColumns>
  <tableStyleInfo name="TableStyleLight11" showFirstColumn="0" showLastColumn="0" showRowStripes="1" showColumnStripes="0"/>
</table>
</file>

<file path=xl/tables/table2.xml><?xml version="1.0" encoding="utf-8"?>
<table xmlns="http://schemas.openxmlformats.org/spreadsheetml/2006/main" id="1" name="表格1" displayName="表格1" ref="A2:I34" totalsRowShown="0" headerRowDxfId="1562" headerRowBorderDxfId="1561" tableBorderDxfId="1560" totalsRowBorderDxfId="1559" headerRowCellStyle="一般 11">
  <autoFilter ref="A2:I3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autoFilter>
  <tableColumns count="9">
    <tableColumn id="1" name="序號" dataDxfId="1558" dataCellStyle="一般 11">
      <calculatedColumnFormula>ROW()-2</calculatedColumnFormula>
    </tableColumn>
    <tableColumn id="2" name="機台" dataDxfId="1557" dataCellStyle="一般 11"/>
    <tableColumn id="3" name="DTY批號" dataDxfId="1556" dataCellStyle="一般 11"/>
    <tableColumn id="4" name="DTY規格" dataDxfId="1555" dataCellStyle="一般 11"/>
    <tableColumn id="5" name="POY批號" dataDxfId="1554" dataCellStyle="一般 11"/>
    <tableColumn id="6" name="排產日期" dataDxfId="1553" dataCellStyle="一般 11"/>
    <tableColumn id="7" name="實際生產狀況" dataDxfId="1552" dataCellStyle="一般 11"/>
    <tableColumn id="8" name="影響產量" dataDxfId="1551" dataCellStyle="一般 11"/>
    <tableColumn id="9" name="影響原因" dataDxfId="1550" dataCellStyle="一般 11"/>
  </tableColumns>
  <tableStyleInfo name="TableStyleLight8" showFirstColumn="0" showLastColumn="0" showRowStripes="1" showColumnStripes="0"/>
</table>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2" Type="http://schemas.openxmlformats.org/officeDocument/2006/relationships/printerSettings" Target="../printerSettings/printerSettings19.bin"/><Relationship Id="rId1" Type="http://schemas.openxmlformats.org/officeDocument/2006/relationships/pivotTable" Target="../pivotTables/pivotTable1.xml"/></Relationships>
</file>

<file path=xl/worksheets/_rels/sheet20.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_rels/sheet21.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_rels/sheet2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20.bin"/><Relationship Id="rId1" Type="http://schemas.openxmlformats.org/officeDocument/2006/relationships/pivotTable" Target="../pivotTables/pivotTable4.xml"/><Relationship Id="rId4" Type="http://schemas.microsoft.com/office/2007/relationships/slicer" Target="../slicers/slicer1.xml"/></Relationships>
</file>

<file path=xl/worksheets/_rels/sheet23.xml.rels><?xml version="1.0" encoding="UTF-8" standalone="yes"?>
<Relationships xmlns="http://schemas.openxmlformats.org/package/2006/relationships"><Relationship Id="rId2" Type="http://schemas.openxmlformats.org/officeDocument/2006/relationships/printerSettings" Target="../printerSettings/printerSettings21.bin"/><Relationship Id="rId1" Type="http://schemas.openxmlformats.org/officeDocument/2006/relationships/pivotTable" Target="../pivotTables/pivotTable5.xml"/></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P3283"/>
  <sheetViews>
    <sheetView showGridLines="0" tabSelected="1" zoomScale="80" zoomScaleNormal="80" zoomScaleSheetLayoutView="100" workbookViewId="0">
      <pane xSplit="1" ySplit="2" topLeftCell="G98" activePane="bottomRight" state="frozen"/>
      <selection activeCell="M24" sqref="M24"/>
      <selection pane="topRight" activeCell="M24" sqref="M24"/>
      <selection pane="bottomLeft" activeCell="M24" sqref="M24"/>
      <selection pane="bottomRight" activeCell="P176" sqref="P176"/>
    </sheetView>
  </sheetViews>
  <sheetFormatPr defaultRowHeight="16.5"/>
  <cols>
    <col min="1" max="1" width="8.375" style="69" customWidth="1"/>
    <col min="2" max="2" width="10.125" style="70" customWidth="1"/>
    <col min="3" max="3" width="10.125" style="71" customWidth="1"/>
    <col min="4" max="4" width="9.375" style="72" customWidth="1"/>
    <col min="5" max="5" width="4.625" style="73" customWidth="1"/>
    <col min="6" max="6" width="102.625" style="74" customWidth="1"/>
    <col min="7" max="7" width="10.125" style="70" customWidth="1"/>
    <col min="8" max="8" width="11" style="71" customWidth="1"/>
    <col min="9" max="9" width="9.125" style="72" customWidth="1"/>
    <col min="10" max="10" width="4.625" style="73" customWidth="1"/>
    <col min="11" max="11" width="98.625" style="75" customWidth="1"/>
    <col min="12" max="12" width="10.125" style="70" customWidth="1"/>
    <col min="13" max="13" width="11.625" style="71" customWidth="1"/>
    <col min="14" max="14" width="10.75" style="72" customWidth="1"/>
    <col min="15" max="15" width="4.625" style="73" customWidth="1"/>
    <col min="16" max="16" width="98.75" style="75" customWidth="1"/>
    <col min="17" max="16384" width="9" style="76"/>
  </cols>
  <sheetData>
    <row r="1" spans="1:16" s="68" customFormat="1" ht="27.75" customHeight="1" thickTop="1" thickBot="1">
      <c r="A1" s="67"/>
      <c r="B1" s="874" t="s">
        <v>103</v>
      </c>
      <c r="C1" s="875"/>
      <c r="D1" s="875"/>
      <c r="E1" s="875"/>
      <c r="F1" s="876"/>
      <c r="G1" s="877" t="s">
        <v>104</v>
      </c>
      <c r="H1" s="878"/>
      <c r="I1" s="878"/>
      <c r="J1" s="878"/>
      <c r="K1" s="879"/>
      <c r="L1" s="880" t="s">
        <v>105</v>
      </c>
      <c r="M1" s="881"/>
      <c r="N1" s="881"/>
      <c r="O1" s="881"/>
      <c r="P1" s="882"/>
    </row>
    <row r="2" spans="1:16" s="70" customFormat="1" ht="21.75" customHeight="1" thickTop="1" thickBot="1">
      <c r="A2" s="77" t="s">
        <v>91</v>
      </c>
      <c r="B2" s="78" t="s">
        <v>106</v>
      </c>
      <c r="C2" s="78" t="s">
        <v>107</v>
      </c>
      <c r="D2" s="79" t="s">
        <v>108</v>
      </c>
      <c r="E2" s="80" t="s">
        <v>109</v>
      </c>
      <c r="F2" s="81" t="s">
        <v>110</v>
      </c>
      <c r="G2" s="82" t="s">
        <v>106</v>
      </c>
      <c r="H2" s="82" t="s">
        <v>107</v>
      </c>
      <c r="I2" s="83" t="s">
        <v>108</v>
      </c>
      <c r="J2" s="84" t="s">
        <v>111</v>
      </c>
      <c r="K2" s="85" t="s">
        <v>112</v>
      </c>
      <c r="L2" s="86" t="s">
        <v>106</v>
      </c>
      <c r="M2" s="86" t="s">
        <v>107</v>
      </c>
      <c r="N2" s="87" t="s">
        <v>108</v>
      </c>
      <c r="O2" s="88" t="s">
        <v>109</v>
      </c>
      <c r="P2" s="89" t="s">
        <v>112</v>
      </c>
    </row>
    <row r="3" spans="1:16" s="71" customFormat="1" ht="34.5" thickTop="1" thickBot="1">
      <c r="A3" s="883">
        <f>'１１直送'!A3</f>
        <v>46204</v>
      </c>
      <c r="B3" s="90" t="s">
        <v>113</v>
      </c>
      <c r="C3" s="832" t="s">
        <v>665</v>
      </c>
      <c r="D3" s="91" t="s">
        <v>114</v>
      </c>
      <c r="E3" s="92" t="s">
        <v>137</v>
      </c>
      <c r="F3" s="93" t="s">
        <v>2775</v>
      </c>
      <c r="G3" s="90" t="s">
        <v>113</v>
      </c>
      <c r="H3" s="836" t="s">
        <v>163</v>
      </c>
      <c r="I3" s="91" t="s">
        <v>114</v>
      </c>
      <c r="J3" s="92" t="s">
        <v>137</v>
      </c>
      <c r="K3" s="93" t="s">
        <v>2914</v>
      </c>
      <c r="L3" s="90" t="s">
        <v>113</v>
      </c>
      <c r="M3" s="839" t="s">
        <v>163</v>
      </c>
      <c r="N3" s="91" t="s">
        <v>114</v>
      </c>
      <c r="O3" s="92" t="s">
        <v>137</v>
      </c>
      <c r="P3" s="93" t="s">
        <v>2942</v>
      </c>
    </row>
    <row r="4" spans="1:16" ht="16.5" customHeight="1">
      <c r="A4" s="850"/>
      <c r="B4" s="864" t="s">
        <v>2813</v>
      </c>
      <c r="C4" s="833"/>
      <c r="D4" s="94" t="s">
        <v>1490</v>
      </c>
      <c r="E4" s="95" t="s">
        <v>195</v>
      </c>
      <c r="F4" s="93" t="s">
        <v>1065</v>
      </c>
      <c r="G4" s="864" t="s">
        <v>985</v>
      </c>
      <c r="H4" s="836"/>
      <c r="I4" s="94" t="s">
        <v>1490</v>
      </c>
      <c r="J4" s="95" t="s">
        <v>195</v>
      </c>
      <c r="K4" s="93" t="s">
        <v>1065</v>
      </c>
      <c r="L4" s="864" t="s">
        <v>1475</v>
      </c>
      <c r="M4" s="839"/>
      <c r="N4" s="94" t="s">
        <v>1490</v>
      </c>
      <c r="O4" s="95" t="s">
        <v>195</v>
      </c>
      <c r="P4" s="93" t="s">
        <v>1065</v>
      </c>
    </row>
    <row r="5" spans="1:16" ht="17.25" thickBot="1">
      <c r="A5" s="850"/>
      <c r="B5" s="865"/>
      <c r="C5" s="833"/>
      <c r="D5" s="94" t="s">
        <v>116</v>
      </c>
      <c r="E5" s="96" t="s">
        <v>146</v>
      </c>
      <c r="F5" s="98" t="s">
        <v>2816</v>
      </c>
      <c r="G5" s="865"/>
      <c r="H5" s="836"/>
      <c r="I5" s="94" t="s">
        <v>116</v>
      </c>
      <c r="J5" s="96" t="s">
        <v>146</v>
      </c>
      <c r="K5" s="98" t="s">
        <v>2915</v>
      </c>
      <c r="L5" s="865"/>
      <c r="M5" s="839"/>
      <c r="N5" s="94" t="s">
        <v>116</v>
      </c>
      <c r="O5" s="96" t="s">
        <v>146</v>
      </c>
      <c r="P5" s="98" t="s">
        <v>2915</v>
      </c>
    </row>
    <row r="6" spans="1:16" ht="17.25" thickBot="1">
      <c r="A6" s="850"/>
      <c r="B6" s="90" t="s">
        <v>121</v>
      </c>
      <c r="C6" s="833"/>
      <c r="D6" s="94" t="s">
        <v>165</v>
      </c>
      <c r="E6" s="96" t="s">
        <v>238</v>
      </c>
      <c r="F6" s="97" t="s">
        <v>2821</v>
      </c>
      <c r="G6" s="90" t="s">
        <v>121</v>
      </c>
      <c r="H6" s="836"/>
      <c r="I6" s="94" t="s">
        <v>165</v>
      </c>
      <c r="J6" s="96" t="s">
        <v>238</v>
      </c>
      <c r="K6" s="97" t="s">
        <v>2821</v>
      </c>
      <c r="L6" s="90" t="s">
        <v>121</v>
      </c>
      <c r="M6" s="839"/>
      <c r="N6" s="94" t="s">
        <v>165</v>
      </c>
      <c r="O6" s="96" t="s">
        <v>238</v>
      </c>
      <c r="P6" s="97" t="s">
        <v>2821</v>
      </c>
    </row>
    <row r="7" spans="1:16">
      <c r="A7" s="850"/>
      <c r="B7" s="861" t="s">
        <v>1506</v>
      </c>
      <c r="C7" s="833"/>
      <c r="D7" s="94" t="s">
        <v>120</v>
      </c>
      <c r="E7" s="96" t="s">
        <v>196</v>
      </c>
      <c r="F7" s="97" t="s">
        <v>2823</v>
      </c>
      <c r="G7" s="861" t="s">
        <v>2910</v>
      </c>
      <c r="H7" s="836"/>
      <c r="I7" s="94" t="s">
        <v>120</v>
      </c>
      <c r="J7" s="96" t="s">
        <v>196</v>
      </c>
      <c r="K7" s="112" t="s">
        <v>2916</v>
      </c>
      <c r="L7" s="861" t="s">
        <v>2915</v>
      </c>
      <c r="M7" s="839"/>
      <c r="N7" s="94" t="s">
        <v>120</v>
      </c>
      <c r="O7" s="96" t="s">
        <v>196</v>
      </c>
      <c r="P7" s="112" t="s">
        <v>2916</v>
      </c>
    </row>
    <row r="8" spans="1:16">
      <c r="A8" s="850"/>
      <c r="B8" s="854"/>
      <c r="C8" s="833"/>
      <c r="D8" s="94" t="s">
        <v>1616</v>
      </c>
      <c r="E8" s="96" t="s">
        <v>1673</v>
      </c>
      <c r="F8" s="97" t="s">
        <v>2855</v>
      </c>
      <c r="G8" s="854"/>
      <c r="H8" s="836"/>
      <c r="I8" s="94" t="s">
        <v>1616</v>
      </c>
      <c r="J8" s="96" t="s">
        <v>1673</v>
      </c>
      <c r="K8" s="97" t="s">
        <v>2855</v>
      </c>
      <c r="L8" s="854"/>
      <c r="M8" s="839"/>
      <c r="N8" s="94" t="s">
        <v>1616</v>
      </c>
      <c r="O8" s="96" t="s">
        <v>1673</v>
      </c>
      <c r="P8" s="97" t="s">
        <v>2855</v>
      </c>
    </row>
    <row r="9" spans="1:16">
      <c r="A9" s="850"/>
      <c r="B9" s="853"/>
      <c r="C9" s="833"/>
      <c r="D9" s="94"/>
      <c r="E9" s="96" t="s">
        <v>2777</v>
      </c>
      <c r="F9" s="93" t="s">
        <v>2857</v>
      </c>
      <c r="G9" s="853" t="s">
        <v>2911</v>
      </c>
      <c r="H9" s="836"/>
      <c r="I9" s="94"/>
      <c r="J9" s="96" t="s">
        <v>2777</v>
      </c>
      <c r="K9" s="93" t="s">
        <v>2857</v>
      </c>
      <c r="L9" s="853"/>
      <c r="M9" s="839"/>
      <c r="N9" s="94"/>
      <c r="O9" s="96" t="s">
        <v>2777</v>
      </c>
      <c r="P9" s="93" t="s">
        <v>2857</v>
      </c>
    </row>
    <row r="10" spans="1:16">
      <c r="A10" s="850"/>
      <c r="B10" s="854"/>
      <c r="C10" s="833"/>
      <c r="D10" s="94" t="s">
        <v>1674</v>
      </c>
      <c r="E10" s="96" t="s">
        <v>1675</v>
      </c>
      <c r="F10" s="99" t="s">
        <v>2778</v>
      </c>
      <c r="G10" s="854"/>
      <c r="H10" s="836"/>
      <c r="I10" s="94" t="s">
        <v>1674</v>
      </c>
      <c r="J10" s="96" t="s">
        <v>1675</v>
      </c>
      <c r="K10" s="99" t="s">
        <v>2778</v>
      </c>
      <c r="L10" s="854"/>
      <c r="M10" s="839"/>
      <c r="N10" s="94" t="s">
        <v>1674</v>
      </c>
      <c r="O10" s="96" t="s">
        <v>1675</v>
      </c>
      <c r="P10" s="99" t="s">
        <v>2778</v>
      </c>
    </row>
    <row r="11" spans="1:16">
      <c r="A11" s="850"/>
      <c r="B11" s="853"/>
      <c r="C11" s="833"/>
      <c r="D11" s="94"/>
      <c r="E11" s="96" t="s">
        <v>2779</v>
      </c>
      <c r="F11" s="99" t="s">
        <v>2780</v>
      </c>
      <c r="G11" s="853"/>
      <c r="H11" s="836"/>
      <c r="I11" s="94"/>
      <c r="J11" s="96" t="s">
        <v>2779</v>
      </c>
      <c r="K11" s="99" t="s">
        <v>2780</v>
      </c>
      <c r="L11" s="853"/>
      <c r="M11" s="839"/>
      <c r="N11" s="94"/>
      <c r="O11" s="96" t="s">
        <v>2779</v>
      </c>
      <c r="P11" s="99" t="s">
        <v>2780</v>
      </c>
    </row>
    <row r="12" spans="1:16" ht="17.25" thickBot="1">
      <c r="A12" s="850"/>
      <c r="B12" s="854"/>
      <c r="C12" s="833"/>
      <c r="D12" s="94"/>
      <c r="E12" s="96" t="s">
        <v>2781</v>
      </c>
      <c r="F12" s="99" t="s">
        <v>2782</v>
      </c>
      <c r="G12" s="854"/>
      <c r="H12" s="836"/>
      <c r="I12" s="94"/>
      <c r="J12" s="96" t="s">
        <v>2781</v>
      </c>
      <c r="K12" s="99" t="s">
        <v>2782</v>
      </c>
      <c r="L12" s="854"/>
      <c r="M12" s="839"/>
      <c r="N12" s="94"/>
      <c r="O12" s="96" t="s">
        <v>2781</v>
      </c>
      <c r="P12" s="99" t="s">
        <v>2782</v>
      </c>
    </row>
    <row r="13" spans="1:16" ht="17.25" thickBot="1">
      <c r="A13" s="850"/>
      <c r="B13" s="100" t="s">
        <v>122</v>
      </c>
      <c r="C13" s="833"/>
      <c r="D13" s="94" t="s">
        <v>147</v>
      </c>
      <c r="E13" s="96" t="s">
        <v>2783</v>
      </c>
      <c r="F13" s="99" t="s">
        <v>2817</v>
      </c>
      <c r="G13" s="100" t="s">
        <v>122</v>
      </c>
      <c r="H13" s="836"/>
      <c r="I13" s="94" t="s">
        <v>147</v>
      </c>
      <c r="J13" s="96" t="s">
        <v>2783</v>
      </c>
      <c r="K13" s="99" t="s">
        <v>2917</v>
      </c>
      <c r="L13" s="100" t="s">
        <v>122</v>
      </c>
      <c r="M13" s="839"/>
      <c r="N13" s="94" t="s">
        <v>147</v>
      </c>
      <c r="O13" s="96" t="s">
        <v>2783</v>
      </c>
      <c r="P13" s="99" t="s">
        <v>2933</v>
      </c>
    </row>
    <row r="14" spans="1:16">
      <c r="A14" s="850"/>
      <c r="B14" s="855" t="s">
        <v>2873</v>
      </c>
      <c r="C14" s="833"/>
      <c r="D14" s="94"/>
      <c r="E14" s="96" t="s">
        <v>2784</v>
      </c>
      <c r="F14" s="99" t="s">
        <v>2818</v>
      </c>
      <c r="G14" s="855" t="s">
        <v>2912</v>
      </c>
      <c r="H14" s="836"/>
      <c r="I14" s="94"/>
      <c r="J14" s="96" t="s">
        <v>2784</v>
      </c>
      <c r="K14" s="99" t="s">
        <v>2918</v>
      </c>
      <c r="L14" s="855" t="s">
        <v>2951</v>
      </c>
      <c r="M14" s="839"/>
      <c r="N14" s="94"/>
      <c r="O14" s="96" t="s">
        <v>2784</v>
      </c>
      <c r="P14" s="99" t="s">
        <v>2934</v>
      </c>
    </row>
    <row r="15" spans="1:16">
      <c r="A15" s="850"/>
      <c r="B15" s="856"/>
      <c r="C15" s="833"/>
      <c r="D15" s="94"/>
      <c r="E15" s="96" t="s">
        <v>2786</v>
      </c>
      <c r="F15" s="99" t="s">
        <v>2819</v>
      </c>
      <c r="G15" s="856"/>
      <c r="H15" s="836"/>
      <c r="I15" s="94"/>
      <c r="J15" s="96" t="s">
        <v>2786</v>
      </c>
      <c r="K15" s="99" t="s">
        <v>2819</v>
      </c>
      <c r="L15" s="856"/>
      <c r="M15" s="839"/>
      <c r="N15" s="94"/>
      <c r="O15" s="96" t="s">
        <v>2786</v>
      </c>
      <c r="P15" s="99" t="s">
        <v>2819</v>
      </c>
    </row>
    <row r="16" spans="1:16" ht="17.25" thickBot="1">
      <c r="A16" s="850"/>
      <c r="B16" s="857"/>
      <c r="C16" s="833"/>
      <c r="D16" s="94"/>
      <c r="E16" s="96" t="s">
        <v>2787</v>
      </c>
      <c r="F16" s="97" t="s">
        <v>2876</v>
      </c>
      <c r="G16" s="857"/>
      <c r="H16" s="836"/>
      <c r="I16" s="94"/>
      <c r="J16" s="96" t="s">
        <v>2787</v>
      </c>
      <c r="K16" s="97" t="s">
        <v>2919</v>
      </c>
      <c r="L16" s="857"/>
      <c r="M16" s="839"/>
      <c r="N16" s="94"/>
      <c r="O16" s="96" t="s">
        <v>2787</v>
      </c>
      <c r="P16" s="97" t="s">
        <v>2945</v>
      </c>
    </row>
    <row r="17" spans="1:16" ht="17.25" thickBot="1">
      <c r="A17" s="850"/>
      <c r="B17" s="100" t="s">
        <v>123</v>
      </c>
      <c r="C17" s="833"/>
      <c r="D17" s="94"/>
      <c r="E17" s="96" t="s">
        <v>2789</v>
      </c>
      <c r="F17" s="97" t="s">
        <v>2820</v>
      </c>
      <c r="G17" s="100" t="s">
        <v>123</v>
      </c>
      <c r="H17" s="836"/>
      <c r="I17" s="94"/>
      <c r="J17" s="96" t="s">
        <v>2789</v>
      </c>
      <c r="K17" s="97" t="s">
        <v>2920</v>
      </c>
      <c r="L17" s="100" t="s">
        <v>123</v>
      </c>
      <c r="M17" s="839"/>
      <c r="N17" s="94"/>
      <c r="O17" s="96" t="s">
        <v>2789</v>
      </c>
      <c r="P17" s="97" t="s">
        <v>2958</v>
      </c>
    </row>
    <row r="18" spans="1:16">
      <c r="A18" s="850"/>
      <c r="B18" s="868" t="s">
        <v>2874</v>
      </c>
      <c r="C18" s="833"/>
      <c r="D18" s="94"/>
      <c r="E18" s="96"/>
      <c r="F18" s="97"/>
      <c r="G18" s="868" t="s">
        <v>2913</v>
      </c>
      <c r="H18" s="836"/>
      <c r="I18" s="94"/>
      <c r="J18" s="96"/>
      <c r="K18" s="97"/>
      <c r="L18" s="868" t="s">
        <v>2952</v>
      </c>
      <c r="M18" s="839"/>
      <c r="N18" s="94"/>
      <c r="O18" s="96"/>
      <c r="P18" s="97"/>
    </row>
    <row r="19" spans="1:16">
      <c r="A19" s="850"/>
      <c r="B19" s="869"/>
      <c r="C19" s="833"/>
      <c r="D19" s="94"/>
      <c r="E19" s="96"/>
      <c r="F19" s="97"/>
      <c r="G19" s="869"/>
      <c r="H19" s="836"/>
      <c r="I19" s="94"/>
      <c r="J19" s="96"/>
      <c r="K19" s="97"/>
      <c r="L19" s="869"/>
      <c r="M19" s="839"/>
      <c r="N19" s="94"/>
      <c r="O19" s="96"/>
      <c r="P19" s="97"/>
    </row>
    <row r="20" spans="1:16" ht="17.25" thickBot="1">
      <c r="A20" s="850"/>
      <c r="B20" s="870"/>
      <c r="C20" s="833"/>
      <c r="D20" s="94"/>
      <c r="E20" s="96"/>
      <c r="F20" s="97"/>
      <c r="G20" s="870"/>
      <c r="H20" s="836"/>
      <c r="I20" s="94"/>
      <c r="J20" s="96"/>
      <c r="K20" s="97"/>
      <c r="L20" s="870"/>
      <c r="M20" s="839"/>
      <c r="N20" s="94"/>
      <c r="O20" s="96"/>
      <c r="P20" s="97"/>
    </row>
    <row r="21" spans="1:16">
      <c r="A21" s="850"/>
      <c r="B21" s="851" t="s">
        <v>124</v>
      </c>
      <c r="C21" s="833"/>
      <c r="D21" s="94"/>
      <c r="E21" s="96"/>
      <c r="F21" s="97"/>
      <c r="G21" s="851" t="s">
        <v>124</v>
      </c>
      <c r="H21" s="836"/>
      <c r="I21" s="94"/>
      <c r="J21" s="96"/>
      <c r="K21" s="97"/>
      <c r="L21" s="851" t="s">
        <v>124</v>
      </c>
      <c r="M21" s="839"/>
      <c r="N21" s="94"/>
      <c r="O21" s="96"/>
      <c r="P21" s="97"/>
    </row>
    <row r="22" spans="1:16" ht="17.25" thickBot="1">
      <c r="A22" s="850"/>
      <c r="B22" s="852"/>
      <c r="C22" s="833"/>
      <c r="D22" s="94"/>
      <c r="E22" s="96"/>
      <c r="F22" s="97"/>
      <c r="G22" s="852"/>
      <c r="H22" s="836"/>
      <c r="I22" s="94"/>
      <c r="J22" s="96"/>
      <c r="K22" s="97"/>
      <c r="L22" s="852"/>
      <c r="M22" s="839"/>
      <c r="N22" s="94"/>
      <c r="O22" s="96"/>
      <c r="P22" s="97"/>
    </row>
    <row r="23" spans="1:16" ht="17.25" thickTop="1">
      <c r="A23" s="850"/>
      <c r="B23" s="866" t="s">
        <v>125</v>
      </c>
      <c r="C23" s="833"/>
      <c r="D23" s="94"/>
      <c r="E23" s="96"/>
      <c r="F23" s="97"/>
      <c r="G23" s="866" t="s">
        <v>125</v>
      </c>
      <c r="H23" s="836"/>
      <c r="I23" s="94"/>
      <c r="J23" s="96"/>
      <c r="K23" s="97"/>
      <c r="L23" s="866" t="s">
        <v>125</v>
      </c>
      <c r="M23" s="839"/>
      <c r="N23" s="746"/>
      <c r="O23" s="747"/>
      <c r="P23" s="93"/>
    </row>
    <row r="24" spans="1:16" ht="17.25" thickBot="1">
      <c r="A24" s="850"/>
      <c r="B24" s="849"/>
      <c r="C24" s="833"/>
      <c r="D24" s="94"/>
      <c r="E24" s="96"/>
      <c r="F24" s="93"/>
      <c r="G24" s="849"/>
      <c r="H24" s="836"/>
      <c r="I24" s="94"/>
      <c r="J24" s="96"/>
      <c r="K24" s="93"/>
      <c r="L24" s="849"/>
      <c r="M24" s="839"/>
      <c r="N24" s="746"/>
      <c r="O24" s="747"/>
      <c r="P24" s="99"/>
    </row>
    <row r="25" spans="1:16">
      <c r="A25" s="850"/>
      <c r="B25" s="859">
        <v>5</v>
      </c>
      <c r="C25" s="833"/>
      <c r="D25" s="94"/>
      <c r="E25" s="96"/>
      <c r="F25" s="93"/>
      <c r="G25" s="859">
        <v>4</v>
      </c>
      <c r="H25" s="836"/>
      <c r="I25" s="94"/>
      <c r="J25" s="96"/>
      <c r="K25" s="93"/>
      <c r="L25" s="859">
        <v>3</v>
      </c>
      <c r="M25" s="839"/>
      <c r="N25" s="746"/>
      <c r="O25" s="747"/>
      <c r="P25" s="99"/>
    </row>
    <row r="26" spans="1:16" ht="17.25" thickBot="1">
      <c r="A26" s="850"/>
      <c r="B26" s="867"/>
      <c r="C26" s="833"/>
      <c r="D26" s="94"/>
      <c r="E26" s="96"/>
      <c r="F26" s="97"/>
      <c r="G26" s="867"/>
      <c r="H26" s="836"/>
      <c r="I26" s="94"/>
      <c r="J26" s="96"/>
      <c r="K26" s="97"/>
      <c r="L26" s="867"/>
      <c r="M26" s="839"/>
      <c r="N26" s="746"/>
      <c r="O26" s="747"/>
      <c r="P26" s="99"/>
    </row>
    <row r="27" spans="1:16">
      <c r="A27" s="850"/>
      <c r="B27" s="848" t="s">
        <v>126</v>
      </c>
      <c r="C27" s="833"/>
      <c r="D27" s="94"/>
      <c r="E27" s="96"/>
      <c r="F27" s="97"/>
      <c r="G27" s="848" t="s">
        <v>126</v>
      </c>
      <c r="H27" s="836"/>
      <c r="I27" s="94"/>
      <c r="J27" s="96"/>
      <c r="K27" s="97"/>
      <c r="L27" s="848" t="s">
        <v>126</v>
      </c>
      <c r="M27" s="839"/>
      <c r="N27" s="746"/>
      <c r="O27" s="747"/>
      <c r="P27" s="99"/>
    </row>
    <row r="28" spans="1:16" ht="17.25" thickBot="1">
      <c r="A28" s="850"/>
      <c r="B28" s="849"/>
      <c r="C28" s="833"/>
      <c r="D28" s="94"/>
      <c r="E28" s="96"/>
      <c r="F28" s="93"/>
      <c r="G28" s="849"/>
      <c r="H28" s="836"/>
      <c r="I28" s="94"/>
      <c r="J28" s="96"/>
      <c r="K28" s="93"/>
      <c r="L28" s="849"/>
      <c r="M28" s="839"/>
      <c r="N28" s="746"/>
      <c r="O28" s="747"/>
      <c r="P28" s="99"/>
    </row>
    <row r="29" spans="1:16">
      <c r="A29" s="850"/>
      <c r="B29" s="859">
        <v>5</v>
      </c>
      <c r="C29" s="833"/>
      <c r="D29" s="94"/>
      <c r="E29" s="96"/>
      <c r="F29" s="97"/>
      <c r="G29" s="859">
        <v>4</v>
      </c>
      <c r="H29" s="836"/>
      <c r="I29" s="94"/>
      <c r="J29" s="96"/>
      <c r="K29" s="97"/>
      <c r="L29" s="859">
        <v>3</v>
      </c>
      <c r="M29" s="839"/>
      <c r="N29" s="94"/>
      <c r="O29" s="96"/>
      <c r="P29" s="99"/>
    </row>
    <row r="30" spans="1:16" ht="17.25" thickBot="1">
      <c r="A30" s="850"/>
      <c r="B30" s="860"/>
      <c r="C30" s="833"/>
      <c r="D30" s="94"/>
      <c r="E30" s="96"/>
      <c r="F30" s="97"/>
      <c r="G30" s="860"/>
      <c r="H30" s="836"/>
      <c r="I30" s="94"/>
      <c r="J30" s="96"/>
      <c r="K30" s="97"/>
      <c r="L30" s="860"/>
      <c r="M30" s="839"/>
      <c r="N30" s="94"/>
      <c r="O30" s="96"/>
      <c r="P30" s="99"/>
    </row>
    <row r="31" spans="1:16">
      <c r="A31" s="850"/>
      <c r="B31" s="858" t="s">
        <v>127</v>
      </c>
      <c r="C31" s="833"/>
      <c r="D31" s="94"/>
      <c r="E31" s="96"/>
      <c r="F31" s="93"/>
      <c r="G31" s="858" t="s">
        <v>127</v>
      </c>
      <c r="H31" s="836"/>
      <c r="I31" s="94"/>
      <c r="J31" s="96"/>
      <c r="K31" s="93"/>
      <c r="L31" s="858" t="s">
        <v>127</v>
      </c>
      <c r="M31" s="839"/>
      <c r="N31" s="94"/>
      <c r="O31" s="96"/>
      <c r="P31" s="104"/>
    </row>
    <row r="32" spans="1:16" ht="17.25" thickBot="1">
      <c r="A32" s="850"/>
      <c r="B32" s="849"/>
      <c r="C32" s="833"/>
      <c r="D32" s="94"/>
      <c r="E32" s="96"/>
      <c r="F32" s="103"/>
      <c r="G32" s="849"/>
      <c r="H32" s="836"/>
      <c r="I32" s="94"/>
      <c r="J32" s="96"/>
      <c r="K32" s="103"/>
      <c r="L32" s="849"/>
      <c r="M32" s="839"/>
      <c r="N32" s="94"/>
      <c r="O32" s="96"/>
      <c r="P32" s="93"/>
    </row>
    <row r="33" spans="1:16">
      <c r="A33" s="850"/>
      <c r="B33" s="859">
        <v>30</v>
      </c>
      <c r="C33" s="833"/>
      <c r="D33" s="94"/>
      <c r="E33" s="96"/>
      <c r="F33" s="104"/>
      <c r="G33" s="859">
        <v>22</v>
      </c>
      <c r="H33" s="836"/>
      <c r="I33" s="94"/>
      <c r="J33" s="96"/>
      <c r="K33" s="104"/>
      <c r="L33" s="859">
        <v>22</v>
      </c>
      <c r="M33" s="839"/>
      <c r="N33" s="94"/>
      <c r="O33" s="96"/>
      <c r="P33" s="97"/>
    </row>
    <row r="34" spans="1:16" ht="17.25" customHeight="1" thickBot="1">
      <c r="A34" s="850"/>
      <c r="B34" s="860"/>
      <c r="C34" s="833"/>
      <c r="D34" s="94"/>
      <c r="E34" s="96"/>
      <c r="F34" s="99"/>
      <c r="G34" s="860"/>
      <c r="H34" s="836"/>
      <c r="I34" s="94"/>
      <c r="J34" s="96"/>
      <c r="K34" s="99"/>
      <c r="L34" s="860"/>
      <c r="M34" s="839"/>
      <c r="N34" s="94"/>
      <c r="O34" s="96"/>
      <c r="P34" s="93"/>
    </row>
    <row r="35" spans="1:16">
      <c r="A35" s="850"/>
      <c r="B35" s="858" t="s">
        <v>128</v>
      </c>
      <c r="C35" s="833"/>
      <c r="D35" s="94"/>
      <c r="E35" s="96"/>
      <c r="F35" s="97"/>
      <c r="G35" s="858" t="s">
        <v>128</v>
      </c>
      <c r="H35" s="836"/>
      <c r="I35" s="94"/>
      <c r="J35" s="96"/>
      <c r="K35" s="97"/>
      <c r="L35" s="858" t="s">
        <v>128</v>
      </c>
      <c r="M35" s="839"/>
      <c r="N35" s="94"/>
      <c r="O35" s="96"/>
      <c r="P35" s="93"/>
    </row>
    <row r="36" spans="1:16" ht="17.25" thickBot="1">
      <c r="A36" s="850"/>
      <c r="B36" s="849"/>
      <c r="C36" s="833"/>
      <c r="D36" s="94"/>
      <c r="E36" s="114"/>
      <c r="F36" s="97"/>
      <c r="G36" s="849"/>
      <c r="H36" s="836"/>
      <c r="I36" s="94"/>
      <c r="J36" s="114"/>
      <c r="K36" s="97"/>
      <c r="L36" s="849"/>
      <c r="M36" s="839"/>
      <c r="N36" s="94"/>
      <c r="O36" s="96"/>
      <c r="P36" s="93"/>
    </row>
    <row r="37" spans="1:16">
      <c r="A37" s="850"/>
      <c r="B37" s="859">
        <v>30</v>
      </c>
      <c r="C37" s="833"/>
      <c r="D37" s="94"/>
      <c r="E37" s="114"/>
      <c r="F37" s="97"/>
      <c r="G37" s="859">
        <v>21</v>
      </c>
      <c r="H37" s="836"/>
      <c r="I37" s="94"/>
      <c r="J37" s="114"/>
      <c r="K37" s="97"/>
      <c r="L37" s="859">
        <v>21</v>
      </c>
      <c r="M37" s="839"/>
      <c r="N37" s="94"/>
      <c r="O37" s="96"/>
      <c r="P37" s="97"/>
    </row>
    <row r="38" spans="1:16" ht="17.25" thickBot="1">
      <c r="A38" s="850"/>
      <c r="B38" s="860"/>
      <c r="C38" s="833"/>
      <c r="D38" s="94"/>
      <c r="E38" s="114"/>
      <c r="F38" s="101"/>
      <c r="G38" s="860"/>
      <c r="H38" s="836"/>
      <c r="I38" s="94"/>
      <c r="J38" s="114"/>
      <c r="K38" s="101"/>
      <c r="L38" s="860"/>
      <c r="M38" s="839"/>
      <c r="N38" s="94"/>
      <c r="O38" s="96"/>
      <c r="P38" s="93"/>
    </row>
    <row r="39" spans="1:16">
      <c r="A39" s="850"/>
      <c r="B39" s="848" t="s">
        <v>129</v>
      </c>
      <c r="C39" s="833"/>
      <c r="D39" s="94"/>
      <c r="E39" s="96"/>
      <c r="F39" s="101"/>
      <c r="G39" s="848" t="s">
        <v>129</v>
      </c>
      <c r="H39" s="836"/>
      <c r="I39" s="94"/>
      <c r="J39" s="96"/>
      <c r="K39" s="101"/>
      <c r="L39" s="848" t="s">
        <v>129</v>
      </c>
      <c r="M39" s="839"/>
      <c r="N39" s="94"/>
      <c r="O39" s="96"/>
      <c r="P39" s="93"/>
    </row>
    <row r="40" spans="1:16" ht="17.25" thickBot="1">
      <c r="A40" s="850"/>
      <c r="B40" s="849"/>
      <c r="C40" s="833"/>
      <c r="D40" s="94"/>
      <c r="E40" s="96"/>
      <c r="F40" s="97"/>
      <c r="G40" s="849"/>
      <c r="H40" s="836"/>
      <c r="I40" s="94"/>
      <c r="J40" s="96"/>
      <c r="K40" s="97"/>
      <c r="L40" s="849"/>
      <c r="M40" s="839"/>
      <c r="N40" s="94"/>
      <c r="O40" s="96"/>
      <c r="P40" s="93"/>
    </row>
    <row r="41" spans="1:16">
      <c r="A41" s="850"/>
      <c r="B41" s="106"/>
      <c r="C41" s="833"/>
      <c r="D41" s="113"/>
      <c r="E41" s="114"/>
      <c r="F41" s="104"/>
      <c r="G41" s="106" t="s">
        <v>2935</v>
      </c>
      <c r="H41" s="836"/>
      <c r="I41" s="113"/>
      <c r="J41" s="114"/>
      <c r="K41" s="104"/>
      <c r="L41" s="106" t="s">
        <v>2935</v>
      </c>
      <c r="M41" s="839"/>
      <c r="N41" s="94"/>
      <c r="O41" s="96"/>
      <c r="P41" s="93"/>
    </row>
    <row r="42" spans="1:16" ht="17.25" thickBot="1">
      <c r="A42" s="850"/>
      <c r="B42" s="110"/>
      <c r="C42" s="846"/>
      <c r="D42" s="115"/>
      <c r="E42" s="116"/>
      <c r="F42" s="117"/>
      <c r="G42" s="110" t="s">
        <v>2936</v>
      </c>
      <c r="H42" s="836"/>
      <c r="I42" s="115"/>
      <c r="J42" s="116"/>
      <c r="K42" s="117"/>
      <c r="L42" s="110" t="s">
        <v>2936</v>
      </c>
      <c r="M42" s="839"/>
      <c r="N42" s="115"/>
      <c r="O42" s="116"/>
      <c r="P42" s="117"/>
    </row>
    <row r="43" spans="1:16">
      <c r="A43" s="850" t="str">
        <f>TEXT(A3,"AAAA")</f>
        <v>星期三</v>
      </c>
      <c r="B43" s="109"/>
      <c r="C43" s="832" t="s">
        <v>666</v>
      </c>
      <c r="D43" s="118"/>
      <c r="E43" s="119" t="s">
        <v>137</v>
      </c>
      <c r="F43" s="97" t="s">
        <v>2872</v>
      </c>
      <c r="G43" s="109"/>
      <c r="H43" s="835" t="s">
        <v>666</v>
      </c>
      <c r="I43" s="118"/>
      <c r="J43" s="119" t="s">
        <v>137</v>
      </c>
      <c r="K43" s="97" t="s">
        <v>2921</v>
      </c>
      <c r="L43" s="109"/>
      <c r="M43" s="838" t="s">
        <v>666</v>
      </c>
      <c r="N43" s="118"/>
      <c r="O43" s="119" t="s">
        <v>137</v>
      </c>
      <c r="P43" s="97" t="s">
        <v>2939</v>
      </c>
    </row>
    <row r="44" spans="1:16">
      <c r="A44" s="850"/>
      <c r="B44" s="110"/>
      <c r="C44" s="833"/>
      <c r="D44" s="120"/>
      <c r="E44" s="96" t="s">
        <v>195</v>
      </c>
      <c r="F44" s="97" t="s">
        <v>2835</v>
      </c>
      <c r="G44" s="110"/>
      <c r="H44" s="836"/>
      <c r="I44" s="120"/>
      <c r="J44" s="96" t="s">
        <v>195</v>
      </c>
      <c r="K44" s="97" t="s">
        <v>2923</v>
      </c>
      <c r="L44" s="110"/>
      <c r="M44" s="839"/>
      <c r="N44" s="120"/>
      <c r="O44" s="96" t="s">
        <v>195</v>
      </c>
      <c r="P44" s="97" t="s">
        <v>2940</v>
      </c>
    </row>
    <row r="45" spans="1:16">
      <c r="A45" s="850"/>
      <c r="B45" s="109"/>
      <c r="C45" s="833"/>
      <c r="D45" s="120"/>
      <c r="E45" s="96" t="s">
        <v>146</v>
      </c>
      <c r="F45" s="97" t="s">
        <v>2871</v>
      </c>
      <c r="G45" s="109"/>
      <c r="H45" s="836"/>
      <c r="I45" s="120"/>
      <c r="J45" s="96" t="s">
        <v>146</v>
      </c>
      <c r="K45" s="97" t="s">
        <v>2924</v>
      </c>
      <c r="L45" s="109"/>
      <c r="M45" s="839"/>
      <c r="N45" s="120"/>
      <c r="O45" s="96" t="s">
        <v>146</v>
      </c>
      <c r="P45" s="97" t="s">
        <v>2938</v>
      </c>
    </row>
    <row r="46" spans="1:16">
      <c r="A46" s="850"/>
      <c r="B46" s="110"/>
      <c r="C46" s="833"/>
      <c r="D46" s="120"/>
      <c r="E46" s="96" t="s">
        <v>148</v>
      </c>
      <c r="F46" s="97" t="s">
        <v>2836</v>
      </c>
      <c r="G46" s="110"/>
      <c r="H46" s="836"/>
      <c r="I46" s="120"/>
      <c r="J46" s="96" t="s">
        <v>148</v>
      </c>
      <c r="K46" s="97" t="s">
        <v>2931</v>
      </c>
      <c r="L46" s="110"/>
      <c r="M46" s="839"/>
      <c r="N46" s="120"/>
      <c r="O46" s="96" t="s">
        <v>148</v>
      </c>
      <c r="P46" s="97" t="s">
        <v>2944</v>
      </c>
    </row>
    <row r="47" spans="1:16">
      <c r="A47" s="850"/>
      <c r="B47" s="109"/>
      <c r="C47" s="833"/>
      <c r="D47" s="120"/>
      <c r="E47" s="96" t="s">
        <v>196</v>
      </c>
      <c r="F47" s="97" t="s">
        <v>2837</v>
      </c>
      <c r="G47" s="109"/>
      <c r="H47" s="836"/>
      <c r="I47" s="120"/>
      <c r="J47" s="96" t="s">
        <v>196</v>
      </c>
      <c r="K47" s="97" t="s">
        <v>2926</v>
      </c>
      <c r="L47" s="109"/>
      <c r="M47" s="839"/>
      <c r="N47" s="94"/>
      <c r="O47" s="96" t="s">
        <v>196</v>
      </c>
      <c r="P47" s="97" t="s">
        <v>2941</v>
      </c>
    </row>
    <row r="48" spans="1:16">
      <c r="A48" s="850"/>
      <c r="B48" s="110"/>
      <c r="C48" s="833"/>
      <c r="D48" s="120"/>
      <c r="E48" s="96" t="s">
        <v>1570</v>
      </c>
      <c r="F48" s="97" t="s">
        <v>2838</v>
      </c>
      <c r="G48" s="110"/>
      <c r="H48" s="836"/>
      <c r="I48" s="120"/>
      <c r="J48" s="96" t="s">
        <v>1570</v>
      </c>
      <c r="K48" s="97" t="s">
        <v>2838</v>
      </c>
      <c r="L48" s="110"/>
      <c r="M48" s="839"/>
      <c r="N48" s="94"/>
      <c r="O48" s="96" t="s">
        <v>1570</v>
      </c>
      <c r="P48" s="97" t="s">
        <v>2937</v>
      </c>
    </row>
    <row r="49" spans="1:16">
      <c r="A49" s="850"/>
      <c r="B49" s="109"/>
      <c r="C49" s="833"/>
      <c r="D49" s="120"/>
      <c r="E49" s="96" t="s">
        <v>2839</v>
      </c>
      <c r="F49" s="97" t="s">
        <v>2840</v>
      </c>
      <c r="G49" s="109"/>
      <c r="H49" s="836"/>
      <c r="I49" s="120"/>
      <c r="J49" s="96" t="s">
        <v>2839</v>
      </c>
      <c r="K49" s="97" t="s">
        <v>2840</v>
      </c>
      <c r="L49" s="109"/>
      <c r="M49" s="839"/>
      <c r="N49" s="94"/>
      <c r="O49" s="96" t="s">
        <v>2839</v>
      </c>
      <c r="P49" s="97" t="s">
        <v>2840</v>
      </c>
    </row>
    <row r="50" spans="1:16">
      <c r="A50" s="850"/>
      <c r="B50" s="110"/>
      <c r="C50" s="833"/>
      <c r="D50" s="120"/>
      <c r="E50" s="96"/>
      <c r="F50" s="97"/>
      <c r="G50" s="110"/>
      <c r="H50" s="836"/>
      <c r="I50" s="120"/>
      <c r="J50" s="96"/>
      <c r="K50" s="97"/>
      <c r="L50" s="110"/>
      <c r="M50" s="839"/>
      <c r="N50" s="94"/>
      <c r="O50" s="96"/>
      <c r="P50" s="97"/>
    </row>
    <row r="51" spans="1:16">
      <c r="A51" s="850"/>
      <c r="B51" s="109"/>
      <c r="C51" s="833"/>
      <c r="D51" s="94"/>
      <c r="E51" s="114"/>
      <c r="F51" s="97"/>
      <c r="G51" s="109"/>
      <c r="H51" s="836"/>
      <c r="I51" s="94"/>
      <c r="J51" s="114"/>
      <c r="K51" s="97"/>
      <c r="L51" s="109"/>
      <c r="M51" s="839"/>
      <c r="N51" s="94"/>
      <c r="O51" s="96"/>
      <c r="P51" s="97"/>
    </row>
    <row r="52" spans="1:16" ht="17.25" thickBot="1">
      <c r="A52" s="850"/>
      <c r="B52" s="110"/>
      <c r="C52" s="846"/>
      <c r="D52" s="122" t="s">
        <v>132</v>
      </c>
      <c r="E52" s="123" t="s">
        <v>133</v>
      </c>
      <c r="F52" s="97"/>
      <c r="G52" s="110"/>
      <c r="H52" s="847"/>
      <c r="I52" s="122" t="s">
        <v>132</v>
      </c>
      <c r="J52" s="123" t="s">
        <v>133</v>
      </c>
      <c r="K52" s="97"/>
      <c r="L52" s="110"/>
      <c r="M52" s="845"/>
      <c r="N52" s="122" t="s">
        <v>132</v>
      </c>
      <c r="O52" s="123" t="s">
        <v>133</v>
      </c>
      <c r="P52" s="97"/>
    </row>
    <row r="53" spans="1:16">
      <c r="A53" s="105"/>
      <c r="B53" s="109"/>
      <c r="C53" s="832" t="s">
        <v>667</v>
      </c>
      <c r="D53" s="118"/>
      <c r="E53" s="119" t="s">
        <v>137</v>
      </c>
      <c r="F53" s="125" t="s">
        <v>2841</v>
      </c>
      <c r="G53" s="109"/>
      <c r="H53" s="835" t="s">
        <v>667</v>
      </c>
      <c r="I53" s="118"/>
      <c r="J53" s="119" t="s">
        <v>137</v>
      </c>
      <c r="K53" s="125" t="s">
        <v>2841</v>
      </c>
      <c r="L53" s="109"/>
      <c r="M53" s="838" t="s">
        <v>667</v>
      </c>
      <c r="N53" s="118"/>
      <c r="O53" s="119" t="s">
        <v>137</v>
      </c>
      <c r="P53" s="125" t="s">
        <v>2841</v>
      </c>
    </row>
    <row r="54" spans="1:16">
      <c r="A54" s="105"/>
      <c r="B54" s="110"/>
      <c r="C54" s="833"/>
      <c r="D54" s="94"/>
      <c r="E54" s="96" t="s">
        <v>117</v>
      </c>
      <c r="F54" s="97" t="s">
        <v>2842</v>
      </c>
      <c r="G54" s="110"/>
      <c r="H54" s="836"/>
      <c r="I54" s="94"/>
      <c r="J54" s="96" t="s">
        <v>117</v>
      </c>
      <c r="K54" s="97" t="s">
        <v>2928</v>
      </c>
      <c r="L54" s="110"/>
      <c r="M54" s="839"/>
      <c r="N54" s="94"/>
      <c r="O54" s="96" t="s">
        <v>117</v>
      </c>
      <c r="P54" s="97" t="s">
        <v>2957</v>
      </c>
    </row>
    <row r="55" spans="1:16">
      <c r="A55" s="105"/>
      <c r="B55" s="126"/>
      <c r="C55" s="833"/>
      <c r="D55" s="94"/>
      <c r="E55" s="96" t="s">
        <v>146</v>
      </c>
      <c r="F55" s="128" t="s">
        <v>2843</v>
      </c>
      <c r="G55" s="126"/>
      <c r="H55" s="836"/>
      <c r="I55" s="94"/>
      <c r="J55" s="96" t="s">
        <v>146</v>
      </c>
      <c r="K55" s="128" t="s">
        <v>2843</v>
      </c>
      <c r="L55" s="126"/>
      <c r="M55" s="839"/>
      <c r="N55" s="94"/>
      <c r="O55" s="96" t="s">
        <v>146</v>
      </c>
      <c r="P55" s="97" t="s">
        <v>2843</v>
      </c>
    </row>
    <row r="56" spans="1:16" ht="33">
      <c r="A56" s="105"/>
      <c r="B56" s="107"/>
      <c r="C56" s="833"/>
      <c r="D56" s="94"/>
      <c r="E56" s="96" t="s">
        <v>238</v>
      </c>
      <c r="F56" s="216" t="s">
        <v>2844</v>
      </c>
      <c r="G56" s="107"/>
      <c r="H56" s="836"/>
      <c r="I56" s="94"/>
      <c r="J56" s="96" t="s">
        <v>238</v>
      </c>
      <c r="K56" s="216" t="s">
        <v>2844</v>
      </c>
      <c r="L56" s="107"/>
      <c r="M56" s="839"/>
      <c r="N56" s="94"/>
      <c r="O56" s="96" t="s">
        <v>238</v>
      </c>
      <c r="P56" s="104" t="s">
        <v>2844</v>
      </c>
    </row>
    <row r="57" spans="1:16">
      <c r="A57" s="105"/>
      <c r="B57" s="126"/>
      <c r="C57" s="833"/>
      <c r="D57" s="94"/>
      <c r="E57" s="96" t="s">
        <v>196</v>
      </c>
      <c r="F57" s="93"/>
      <c r="G57" s="126"/>
      <c r="H57" s="836"/>
      <c r="I57" s="94"/>
      <c r="J57" s="96" t="s">
        <v>196</v>
      </c>
      <c r="K57" s="93"/>
      <c r="L57" s="126"/>
      <c r="M57" s="839"/>
      <c r="N57" s="94"/>
      <c r="O57" s="96"/>
      <c r="P57" s="97"/>
    </row>
    <row r="58" spans="1:16">
      <c r="A58" s="105"/>
      <c r="B58" s="107"/>
      <c r="C58" s="833"/>
      <c r="D58" s="94"/>
      <c r="E58" s="96"/>
      <c r="F58" s="136"/>
      <c r="G58" s="107"/>
      <c r="H58" s="836"/>
      <c r="I58" s="94"/>
      <c r="J58" s="96"/>
      <c r="K58" s="136"/>
      <c r="L58" s="107"/>
      <c r="M58" s="839"/>
      <c r="N58" s="94"/>
      <c r="O58" s="96"/>
      <c r="P58" s="97"/>
    </row>
    <row r="59" spans="1:16">
      <c r="A59" s="105"/>
      <c r="B59" s="109"/>
      <c r="C59" s="833"/>
      <c r="D59" s="94"/>
      <c r="E59" s="96"/>
      <c r="F59" s="128"/>
      <c r="G59" s="109"/>
      <c r="H59" s="836"/>
      <c r="I59" s="94"/>
      <c r="J59" s="96"/>
      <c r="K59" s="128"/>
      <c r="L59" s="109"/>
      <c r="M59" s="839"/>
      <c r="N59" s="94"/>
      <c r="O59" s="96"/>
      <c r="P59" s="97"/>
    </row>
    <row r="60" spans="1:16">
      <c r="A60" s="105"/>
      <c r="B60" s="110"/>
      <c r="C60" s="833"/>
      <c r="D60" s="94"/>
      <c r="E60" s="96"/>
      <c r="F60" s="127"/>
      <c r="G60" s="110"/>
      <c r="H60" s="836"/>
      <c r="I60" s="94"/>
      <c r="J60" s="96"/>
      <c r="K60" s="127"/>
      <c r="L60" s="110"/>
      <c r="M60" s="839"/>
      <c r="N60" s="94"/>
      <c r="O60" s="96"/>
      <c r="P60" s="127"/>
    </row>
    <row r="61" spans="1:16">
      <c r="A61" s="105"/>
      <c r="B61" s="126"/>
      <c r="C61" s="833"/>
      <c r="D61" s="94"/>
      <c r="E61" s="96"/>
      <c r="F61" s="97"/>
      <c r="G61" s="126"/>
      <c r="H61" s="836"/>
      <c r="I61" s="94"/>
      <c r="J61" s="96"/>
      <c r="K61" s="97"/>
      <c r="L61" s="126"/>
      <c r="M61" s="839"/>
      <c r="N61" s="94"/>
      <c r="O61" s="96"/>
      <c r="P61" s="128"/>
    </row>
    <row r="62" spans="1:16" ht="17.25" thickBot="1">
      <c r="A62" s="105"/>
      <c r="B62" s="107"/>
      <c r="C62" s="846"/>
      <c r="D62" s="129"/>
      <c r="E62" s="130"/>
      <c r="F62" s="104"/>
      <c r="G62" s="107"/>
      <c r="H62" s="847"/>
      <c r="I62" s="129"/>
      <c r="J62" s="130"/>
      <c r="K62" s="104"/>
      <c r="L62" s="107"/>
      <c r="M62" s="845"/>
      <c r="N62" s="113"/>
      <c r="O62" s="131"/>
      <c r="P62" s="127"/>
    </row>
    <row r="63" spans="1:16">
      <c r="A63" s="132"/>
      <c r="B63" s="109"/>
      <c r="C63" s="832" t="s">
        <v>668</v>
      </c>
      <c r="D63" s="118" t="s">
        <v>136</v>
      </c>
      <c r="E63" s="133" t="s">
        <v>137</v>
      </c>
      <c r="F63" s="125" t="s">
        <v>2875</v>
      </c>
      <c r="G63" s="109"/>
      <c r="H63" s="835" t="s">
        <v>668</v>
      </c>
      <c r="I63" s="118" t="s">
        <v>136</v>
      </c>
      <c r="J63" s="133" t="s">
        <v>137</v>
      </c>
      <c r="K63" s="125" t="s">
        <v>2932</v>
      </c>
      <c r="L63" s="109"/>
      <c r="M63" s="838" t="s">
        <v>668</v>
      </c>
      <c r="N63" s="118" t="s">
        <v>136</v>
      </c>
      <c r="O63" s="133" t="s">
        <v>137</v>
      </c>
      <c r="P63" s="125" t="s">
        <v>2956</v>
      </c>
    </row>
    <row r="64" spans="1:16">
      <c r="A64" s="132"/>
      <c r="B64" s="110"/>
      <c r="C64" s="833"/>
      <c r="D64" s="94" t="s">
        <v>141</v>
      </c>
      <c r="E64" s="96" t="s">
        <v>195</v>
      </c>
      <c r="F64" s="134" t="s">
        <v>2845</v>
      </c>
      <c r="G64" s="110"/>
      <c r="H64" s="836"/>
      <c r="I64" s="94" t="s">
        <v>141</v>
      </c>
      <c r="J64" s="96" t="s">
        <v>195</v>
      </c>
      <c r="K64" s="134" t="s">
        <v>2845</v>
      </c>
      <c r="L64" s="110"/>
      <c r="M64" s="839"/>
      <c r="N64" s="94" t="s">
        <v>141</v>
      </c>
      <c r="O64" s="96" t="s">
        <v>195</v>
      </c>
      <c r="P64" s="134" t="s">
        <v>2845</v>
      </c>
    </row>
    <row r="65" spans="1:16">
      <c r="A65" s="132"/>
      <c r="B65" s="135"/>
      <c r="C65" s="833"/>
      <c r="D65" s="94" t="s">
        <v>145</v>
      </c>
      <c r="E65" s="96" t="s">
        <v>146</v>
      </c>
      <c r="F65" s="97" t="s">
        <v>2846</v>
      </c>
      <c r="G65" s="135"/>
      <c r="H65" s="836"/>
      <c r="I65" s="94" t="s">
        <v>145</v>
      </c>
      <c r="J65" s="96" t="s">
        <v>146</v>
      </c>
      <c r="K65" s="97" t="s">
        <v>2846</v>
      </c>
      <c r="L65" s="135"/>
      <c r="M65" s="839"/>
      <c r="N65" s="94" t="s">
        <v>145</v>
      </c>
      <c r="O65" s="96" t="s">
        <v>146</v>
      </c>
      <c r="P65" s="97" t="s">
        <v>2846</v>
      </c>
    </row>
    <row r="66" spans="1:16">
      <c r="A66" s="132"/>
      <c r="B66" s="110"/>
      <c r="C66" s="833"/>
      <c r="D66" s="94" t="s">
        <v>1571</v>
      </c>
      <c r="E66" s="96" t="s">
        <v>2847</v>
      </c>
      <c r="F66" s="104" t="s">
        <v>2848</v>
      </c>
      <c r="G66" s="110"/>
      <c r="H66" s="836"/>
      <c r="I66" s="94" t="s">
        <v>1571</v>
      </c>
      <c r="J66" s="96" t="s">
        <v>2847</v>
      </c>
      <c r="K66" s="104" t="s">
        <v>2848</v>
      </c>
      <c r="L66" s="110"/>
      <c r="M66" s="839"/>
      <c r="N66" s="94" t="s">
        <v>1571</v>
      </c>
      <c r="O66" s="96" t="s">
        <v>2847</v>
      </c>
      <c r="P66" s="104" t="s">
        <v>2848</v>
      </c>
    </row>
    <row r="67" spans="1:16">
      <c r="A67" s="132"/>
      <c r="B67" s="135"/>
      <c r="C67" s="833"/>
      <c r="D67" s="94"/>
      <c r="E67" s="114" t="s">
        <v>2849</v>
      </c>
      <c r="F67" s="136" t="s">
        <v>2853</v>
      </c>
      <c r="G67" s="135"/>
      <c r="H67" s="836"/>
      <c r="I67" s="94"/>
      <c r="J67" s="114" t="s">
        <v>2849</v>
      </c>
      <c r="K67" s="136" t="s">
        <v>2929</v>
      </c>
      <c r="L67" s="135"/>
      <c r="M67" s="839"/>
      <c r="N67" s="94" t="s">
        <v>147</v>
      </c>
      <c r="O67" s="96" t="s">
        <v>2930</v>
      </c>
      <c r="P67" s="97" t="s">
        <v>2865</v>
      </c>
    </row>
    <row r="68" spans="1:16">
      <c r="A68" s="132"/>
      <c r="B68" s="110"/>
      <c r="C68" s="833"/>
      <c r="D68" s="94" t="s">
        <v>147</v>
      </c>
      <c r="E68" s="96" t="s">
        <v>2850</v>
      </c>
      <c r="F68" s="136" t="s">
        <v>2879</v>
      </c>
      <c r="G68" s="110"/>
      <c r="H68" s="836"/>
      <c r="I68" s="94" t="s">
        <v>147</v>
      </c>
      <c r="J68" s="96" t="s">
        <v>2930</v>
      </c>
      <c r="K68" s="97" t="s">
        <v>2865</v>
      </c>
      <c r="L68" s="110"/>
      <c r="M68" s="839"/>
      <c r="N68" s="94"/>
      <c r="O68" s="96"/>
      <c r="P68" s="97"/>
    </row>
    <row r="69" spans="1:16">
      <c r="A69" s="132"/>
      <c r="B69" s="135"/>
      <c r="C69" s="833"/>
      <c r="D69" s="94"/>
      <c r="E69" s="114" t="s">
        <v>2851</v>
      </c>
      <c r="F69" s="97" t="s">
        <v>2865</v>
      </c>
      <c r="G69" s="135"/>
      <c r="H69" s="836"/>
      <c r="I69" s="94"/>
      <c r="J69" s="114"/>
      <c r="K69" s="97"/>
      <c r="L69" s="135"/>
      <c r="M69" s="839"/>
      <c r="N69" s="94"/>
      <c r="O69" s="114"/>
      <c r="P69" s="97"/>
    </row>
    <row r="70" spans="1:16">
      <c r="A70" s="132"/>
      <c r="B70" s="110"/>
      <c r="C70" s="833"/>
      <c r="D70" s="94"/>
      <c r="E70" s="96"/>
      <c r="F70" s="97"/>
      <c r="G70" s="110"/>
      <c r="H70" s="836"/>
      <c r="I70" s="94"/>
      <c r="J70" s="96"/>
      <c r="K70" s="97"/>
      <c r="L70" s="110"/>
      <c r="M70" s="839"/>
      <c r="N70" s="94"/>
      <c r="O70" s="96"/>
      <c r="P70" s="97"/>
    </row>
    <row r="71" spans="1:16">
      <c r="A71" s="132"/>
      <c r="B71" s="135"/>
      <c r="C71" s="833"/>
      <c r="D71" s="94"/>
      <c r="E71" s="96"/>
      <c r="F71" s="97"/>
      <c r="G71" s="135"/>
      <c r="H71" s="836"/>
      <c r="I71" s="94"/>
      <c r="J71" s="96"/>
      <c r="K71" s="97"/>
      <c r="L71" s="135"/>
      <c r="M71" s="839"/>
      <c r="N71" s="94"/>
      <c r="O71" s="96"/>
      <c r="P71" s="97"/>
    </row>
    <row r="72" spans="1:16" ht="17.25" thickBot="1">
      <c r="A72" s="132"/>
      <c r="B72" s="110"/>
      <c r="C72" s="846"/>
      <c r="D72" s="115"/>
      <c r="E72" s="116"/>
      <c r="F72" s="117"/>
      <c r="G72" s="110"/>
      <c r="H72" s="847"/>
      <c r="I72" s="115"/>
      <c r="J72" s="130"/>
      <c r="K72" s="104"/>
      <c r="L72" s="110"/>
      <c r="M72" s="845"/>
      <c r="N72" s="115"/>
      <c r="O72" s="130"/>
      <c r="P72" s="104"/>
    </row>
    <row r="73" spans="1:16">
      <c r="A73" s="132"/>
      <c r="B73" s="135"/>
      <c r="C73" s="832" t="s">
        <v>669</v>
      </c>
      <c r="D73" s="137" t="s">
        <v>150</v>
      </c>
      <c r="E73" s="138"/>
      <c r="F73" s="139" t="s">
        <v>151</v>
      </c>
      <c r="G73" s="135"/>
      <c r="H73" s="835" t="s">
        <v>669</v>
      </c>
      <c r="I73" s="137" t="s">
        <v>150</v>
      </c>
      <c r="J73" s="138"/>
      <c r="K73" s="139" t="s">
        <v>151</v>
      </c>
      <c r="L73" s="135"/>
      <c r="M73" s="838" t="s">
        <v>669</v>
      </c>
      <c r="N73" s="137" t="s">
        <v>150</v>
      </c>
      <c r="O73" s="138"/>
      <c r="P73" s="139" t="s">
        <v>151</v>
      </c>
    </row>
    <row r="74" spans="1:16">
      <c r="A74" s="132"/>
      <c r="B74" s="110"/>
      <c r="C74" s="833"/>
      <c r="D74" s="120"/>
      <c r="E74" s="121"/>
      <c r="F74" s="140"/>
      <c r="G74" s="110"/>
      <c r="H74" s="836"/>
      <c r="I74" s="94"/>
      <c r="J74" s="96"/>
      <c r="K74" s="97"/>
      <c r="L74" s="110"/>
      <c r="M74" s="839"/>
      <c r="N74" s="94"/>
      <c r="O74" s="96"/>
      <c r="P74" s="97"/>
    </row>
    <row r="75" spans="1:16">
      <c r="A75" s="132"/>
      <c r="B75" s="135"/>
      <c r="C75" s="833"/>
      <c r="D75" s="94"/>
      <c r="E75" s="96"/>
      <c r="F75" s="97"/>
      <c r="G75" s="135"/>
      <c r="H75" s="836"/>
      <c r="I75" s="94"/>
      <c r="J75" s="96"/>
      <c r="K75" s="97"/>
      <c r="L75" s="135"/>
      <c r="M75" s="839"/>
      <c r="N75" s="94"/>
      <c r="O75" s="96"/>
      <c r="P75" s="97"/>
    </row>
    <row r="76" spans="1:16">
      <c r="A76" s="132"/>
      <c r="B76" s="110"/>
      <c r="C76" s="833"/>
      <c r="D76" s="113"/>
      <c r="E76" s="114"/>
      <c r="F76" s="104"/>
      <c r="G76" s="110"/>
      <c r="H76" s="836"/>
      <c r="I76" s="113"/>
      <c r="J76" s="114"/>
      <c r="K76" s="104"/>
      <c r="L76" s="110"/>
      <c r="M76" s="839"/>
      <c r="N76" s="113"/>
      <c r="O76" s="114"/>
      <c r="P76" s="104"/>
    </row>
    <row r="77" spans="1:16">
      <c r="A77" s="841"/>
      <c r="B77" s="135"/>
      <c r="C77" s="833"/>
      <c r="D77" s="94"/>
      <c r="E77" s="96"/>
      <c r="F77" s="97"/>
      <c r="G77" s="135"/>
      <c r="H77" s="836"/>
      <c r="I77" s="94"/>
      <c r="J77" s="96"/>
      <c r="K77" s="97"/>
      <c r="L77" s="135"/>
      <c r="M77" s="839"/>
      <c r="N77" s="94"/>
      <c r="O77" s="96"/>
      <c r="P77" s="97"/>
    </row>
    <row r="78" spans="1:16">
      <c r="A78" s="841"/>
      <c r="B78" s="110"/>
      <c r="C78" s="833"/>
      <c r="D78" s="94"/>
      <c r="E78" s="96"/>
      <c r="F78" s="97"/>
      <c r="G78" s="110"/>
      <c r="H78" s="836"/>
      <c r="I78" s="94"/>
      <c r="J78" s="96"/>
      <c r="K78" s="97"/>
      <c r="L78" s="110"/>
      <c r="M78" s="839"/>
      <c r="N78" s="94"/>
      <c r="O78" s="96"/>
      <c r="P78" s="97"/>
    </row>
    <row r="79" spans="1:16">
      <c r="A79" s="841"/>
      <c r="B79" s="135"/>
      <c r="C79" s="833"/>
      <c r="D79" s="113"/>
      <c r="E79" s="114"/>
      <c r="F79" s="104"/>
      <c r="G79" s="135"/>
      <c r="H79" s="836"/>
      <c r="I79" s="113"/>
      <c r="J79" s="114"/>
      <c r="K79" s="104"/>
      <c r="L79" s="135"/>
      <c r="M79" s="839"/>
      <c r="N79" s="113"/>
      <c r="O79" s="114"/>
      <c r="P79" s="104"/>
    </row>
    <row r="80" spans="1:16" ht="17.25" thickBot="1">
      <c r="A80" s="842"/>
      <c r="B80" s="141"/>
      <c r="C80" s="834"/>
      <c r="D80" s="142"/>
      <c r="E80" s="143"/>
      <c r="F80" s="144"/>
      <c r="G80" s="141"/>
      <c r="H80" s="837"/>
      <c r="I80" s="142"/>
      <c r="J80" s="143"/>
      <c r="K80" s="144"/>
      <c r="L80" s="141"/>
      <c r="M80" s="840"/>
      <c r="N80" s="142"/>
      <c r="O80" s="143"/>
      <c r="P80" s="144"/>
    </row>
    <row r="81" spans="1:16" s="146" customFormat="1" ht="27" customHeight="1" thickTop="1" thickBot="1">
      <c r="A81" s="145"/>
      <c r="B81" s="843" t="s">
        <v>152</v>
      </c>
      <c r="C81" s="843"/>
      <c r="D81" s="843"/>
      <c r="E81" s="843"/>
      <c r="F81" s="843"/>
      <c r="G81" s="844" t="s">
        <v>153</v>
      </c>
      <c r="H81" s="844"/>
      <c r="I81" s="844"/>
      <c r="J81" s="844"/>
      <c r="K81" s="844"/>
      <c r="L81" s="844"/>
      <c r="M81" s="844"/>
      <c r="N81" s="825" t="s">
        <v>154</v>
      </c>
      <c r="O81" s="825"/>
      <c r="P81" s="825"/>
    </row>
    <row r="82" spans="1:16" s="159" customFormat="1" ht="21.75" customHeight="1" thickTop="1" thickBot="1">
      <c r="A82" s="147" t="s">
        <v>0</v>
      </c>
      <c r="B82" s="464"/>
      <c r="C82" s="465" t="s">
        <v>155</v>
      </c>
      <c r="D82" s="466" t="s">
        <v>156</v>
      </c>
      <c r="E82" s="467" t="s">
        <v>157</v>
      </c>
      <c r="F82" s="468" t="s">
        <v>158</v>
      </c>
      <c r="G82" s="465" t="s">
        <v>159</v>
      </c>
      <c r="H82" s="469" t="s">
        <v>150</v>
      </c>
      <c r="I82" s="467" t="s">
        <v>156</v>
      </c>
      <c r="J82" s="467" t="s">
        <v>157</v>
      </c>
      <c r="K82" s="467" t="s">
        <v>158</v>
      </c>
      <c r="L82" s="469" t="s">
        <v>160</v>
      </c>
      <c r="M82" s="470" t="s">
        <v>161</v>
      </c>
      <c r="N82" s="471" t="s">
        <v>155</v>
      </c>
      <c r="O82" s="467" t="s">
        <v>157</v>
      </c>
      <c r="P82" s="472" t="s">
        <v>158</v>
      </c>
    </row>
    <row r="83" spans="1:16" s="172" customFormat="1" ht="17.25" thickTop="1">
      <c r="A83" s="871">
        <f>A3</f>
        <v>46204</v>
      </c>
      <c r="B83" s="829" t="s">
        <v>670</v>
      </c>
      <c r="C83" s="160" t="s">
        <v>851</v>
      </c>
      <c r="D83" s="161" t="s">
        <v>978</v>
      </c>
      <c r="E83" s="162" t="s">
        <v>137</v>
      </c>
      <c r="F83" s="163" t="s">
        <v>1699</v>
      </c>
      <c r="G83" s="164"/>
      <c r="H83" s="165"/>
      <c r="I83" s="166"/>
      <c r="J83" s="166"/>
      <c r="K83" s="167"/>
      <c r="L83" s="168"/>
      <c r="M83" s="354"/>
      <c r="N83" s="170"/>
      <c r="O83" s="166"/>
      <c r="P83" s="171"/>
    </row>
    <row r="84" spans="1:16" s="172" customFormat="1">
      <c r="A84" s="872"/>
      <c r="B84" s="830"/>
      <c r="C84" s="173"/>
      <c r="D84" s="174"/>
      <c r="E84" s="175"/>
      <c r="F84" s="176"/>
      <c r="G84" s="173"/>
      <c r="H84" s="177"/>
      <c r="I84" s="175"/>
      <c r="J84" s="175"/>
      <c r="K84" s="513"/>
      <c r="L84" s="179"/>
      <c r="M84" s="355"/>
      <c r="N84" s="181"/>
      <c r="O84" s="175"/>
      <c r="P84" s="182"/>
    </row>
    <row r="85" spans="1:16" s="172" customFormat="1">
      <c r="A85" s="872"/>
      <c r="B85" s="830"/>
      <c r="C85" s="173"/>
      <c r="D85" s="174"/>
      <c r="E85" s="175"/>
      <c r="F85" s="176"/>
      <c r="G85" s="173"/>
      <c r="H85" s="177"/>
      <c r="I85" s="175"/>
      <c r="J85" s="175"/>
      <c r="K85" s="513"/>
      <c r="L85" s="179"/>
      <c r="M85" s="355"/>
      <c r="N85" s="181"/>
      <c r="O85" s="175"/>
      <c r="P85" s="182"/>
    </row>
    <row r="86" spans="1:16" s="172" customFormat="1">
      <c r="A86" s="872"/>
      <c r="B86" s="830"/>
      <c r="C86" s="173"/>
      <c r="D86" s="174"/>
      <c r="E86" s="175"/>
      <c r="F86" s="176"/>
      <c r="G86" s="173"/>
      <c r="H86" s="183"/>
      <c r="I86" s="175"/>
      <c r="J86" s="175"/>
      <c r="K86" s="513"/>
      <c r="L86" s="184"/>
      <c r="M86" s="355"/>
      <c r="N86" s="181"/>
      <c r="O86" s="175"/>
      <c r="P86" s="182"/>
    </row>
    <row r="87" spans="1:16" s="172" customFormat="1">
      <c r="A87" s="872"/>
      <c r="B87" s="830"/>
      <c r="C87" s="173"/>
      <c r="D87" s="185"/>
      <c r="E87" s="175"/>
      <c r="F87" s="182"/>
      <c r="G87" s="173"/>
      <c r="H87" s="186"/>
      <c r="I87" s="175"/>
      <c r="J87" s="175"/>
      <c r="K87" s="187"/>
      <c r="L87" s="184"/>
      <c r="M87" s="355"/>
      <c r="N87" s="181"/>
      <c r="O87" s="175"/>
      <c r="P87" s="182"/>
    </row>
    <row r="88" spans="1:16" s="172" customFormat="1">
      <c r="A88" s="872"/>
      <c r="B88" s="830"/>
      <c r="C88" s="173"/>
      <c r="D88" s="174"/>
      <c r="E88" s="175"/>
      <c r="F88" s="188"/>
      <c r="G88" s="173"/>
      <c r="H88" s="183"/>
      <c r="I88" s="175"/>
      <c r="J88" s="175"/>
      <c r="K88" s="589"/>
      <c r="L88" s="189"/>
      <c r="M88" s="356"/>
      <c r="N88" s="181"/>
      <c r="O88" s="175"/>
      <c r="P88" s="182"/>
    </row>
    <row r="89" spans="1:16" s="172" customFormat="1">
      <c r="A89" s="872"/>
      <c r="B89" s="830"/>
      <c r="C89" s="173"/>
      <c r="D89" s="174"/>
      <c r="E89" s="175"/>
      <c r="F89" s="182"/>
      <c r="G89" s="173"/>
      <c r="H89" s="183"/>
      <c r="I89" s="175"/>
      <c r="J89" s="175"/>
      <c r="K89" s="178"/>
      <c r="L89" s="184"/>
      <c r="M89" s="355"/>
      <c r="N89" s="181"/>
      <c r="O89" s="175"/>
      <c r="P89" s="182"/>
    </row>
    <row r="90" spans="1:16" s="172" customFormat="1">
      <c r="A90" s="872"/>
      <c r="B90" s="830"/>
      <c r="C90" s="173"/>
      <c r="D90" s="174"/>
      <c r="E90" s="175"/>
      <c r="F90" s="182"/>
      <c r="G90" s="198"/>
      <c r="H90" s="199"/>
      <c r="I90" s="200"/>
      <c r="J90" s="200"/>
      <c r="K90" s="197"/>
      <c r="L90" s="184"/>
      <c r="M90" s="355"/>
      <c r="N90" s="181"/>
      <c r="O90" s="175"/>
      <c r="P90" s="182"/>
    </row>
    <row r="91" spans="1:16" s="172" customFormat="1">
      <c r="A91" s="872"/>
      <c r="B91" s="830"/>
      <c r="C91" s="173"/>
      <c r="D91" s="174"/>
      <c r="E91" s="175"/>
      <c r="F91" s="188"/>
      <c r="G91" s="173"/>
      <c r="H91" s="183"/>
      <c r="I91" s="175"/>
      <c r="J91" s="175"/>
      <c r="K91" s="178"/>
      <c r="L91" s="184"/>
      <c r="M91" s="355"/>
      <c r="N91" s="181"/>
      <c r="O91" s="175"/>
      <c r="P91" s="182"/>
    </row>
    <row r="92" spans="1:16" s="172" customFormat="1">
      <c r="A92" s="872"/>
      <c r="B92" s="830"/>
      <c r="C92" s="173"/>
      <c r="D92" s="174"/>
      <c r="E92" s="175"/>
      <c r="F92" s="182"/>
      <c r="G92" s="173"/>
      <c r="H92" s="183"/>
      <c r="I92" s="191"/>
      <c r="J92" s="175"/>
      <c r="K92" s="178"/>
      <c r="L92" s="184"/>
      <c r="M92" s="355"/>
      <c r="N92" s="181"/>
      <c r="O92" s="175"/>
      <c r="P92" s="182"/>
    </row>
    <row r="93" spans="1:16" s="172" customFormat="1">
      <c r="A93" s="872"/>
      <c r="B93" s="830"/>
      <c r="C93" s="192"/>
      <c r="D93" s="193"/>
      <c r="E93" s="194"/>
      <c r="F93" s="195"/>
      <c r="G93" s="173"/>
      <c r="H93" s="183"/>
      <c r="I93" s="191"/>
      <c r="J93" s="175"/>
      <c r="K93" s="178"/>
      <c r="L93" s="184"/>
      <c r="M93" s="355"/>
      <c r="N93" s="196"/>
      <c r="O93" s="194"/>
      <c r="P93" s="195"/>
    </row>
    <row r="94" spans="1:16" s="172" customFormat="1">
      <c r="A94" s="872"/>
      <c r="B94" s="830"/>
      <c r="C94" s="192"/>
      <c r="D94" s="193"/>
      <c r="E94" s="194"/>
      <c r="F94" s="195"/>
      <c r="G94" s="173"/>
      <c r="H94" s="177"/>
      <c r="I94" s="175"/>
      <c r="J94" s="175"/>
      <c r="K94" s="197"/>
      <c r="L94" s="184"/>
      <c r="M94" s="355"/>
      <c r="N94" s="196"/>
      <c r="O94" s="194"/>
      <c r="P94" s="195"/>
    </row>
    <row r="95" spans="1:16" s="172" customFormat="1">
      <c r="A95" s="872"/>
      <c r="B95" s="830"/>
      <c r="C95" s="192"/>
      <c r="D95" s="193"/>
      <c r="E95" s="194"/>
      <c r="F95" s="195"/>
      <c r="G95" s="198"/>
      <c r="H95" s="199"/>
      <c r="I95" s="200"/>
      <c r="J95" s="200"/>
      <c r="K95" s="197"/>
      <c r="L95" s="184"/>
      <c r="M95" s="355"/>
      <c r="N95" s="196"/>
      <c r="O95" s="194"/>
      <c r="P95" s="195"/>
    </row>
    <row r="96" spans="1:16" s="172" customFormat="1">
      <c r="A96" s="872"/>
      <c r="B96" s="830"/>
      <c r="C96" s="192"/>
      <c r="D96" s="193"/>
      <c r="E96" s="194"/>
      <c r="F96" s="195"/>
      <c r="G96" s="173"/>
      <c r="H96" s="201"/>
      <c r="I96" s="175"/>
      <c r="J96" s="175"/>
      <c r="K96" s="178"/>
      <c r="L96" s="184"/>
      <c r="M96" s="355"/>
      <c r="N96" s="196"/>
      <c r="O96" s="194"/>
      <c r="P96" s="195"/>
    </row>
    <row r="97" spans="1:16" s="172" customFormat="1">
      <c r="A97" s="872"/>
      <c r="B97" s="830"/>
      <c r="C97" s="192"/>
      <c r="D97" s="193"/>
      <c r="E97" s="194"/>
      <c r="F97" s="195"/>
      <c r="G97" s="198"/>
      <c r="H97" s="183"/>
      <c r="I97" s="200"/>
      <c r="J97" s="200"/>
      <c r="K97" s="197"/>
      <c r="L97" s="184"/>
      <c r="M97" s="355"/>
      <c r="N97" s="196"/>
      <c r="O97" s="194"/>
      <c r="P97" s="195"/>
    </row>
    <row r="98" spans="1:16" s="172" customFormat="1">
      <c r="A98" s="872"/>
      <c r="B98" s="830"/>
      <c r="C98" s="192"/>
      <c r="D98" s="193"/>
      <c r="E98" s="194"/>
      <c r="F98" s="195"/>
      <c r="G98" s="173"/>
      <c r="H98" s="183"/>
      <c r="I98" s="200"/>
      <c r="J98" s="200"/>
      <c r="K98" s="197"/>
      <c r="L98" s="179"/>
      <c r="M98" s="355"/>
      <c r="N98" s="196"/>
      <c r="O98" s="194"/>
      <c r="P98" s="195"/>
    </row>
    <row r="99" spans="1:16" s="172" customFormat="1">
      <c r="A99" s="872"/>
      <c r="B99" s="830"/>
      <c r="C99" s="192"/>
      <c r="D99" s="193"/>
      <c r="E99" s="194"/>
      <c r="F99" s="195"/>
      <c r="G99" s="192"/>
      <c r="H99" s="201"/>
      <c r="I99" s="202"/>
      <c r="J99" s="202"/>
      <c r="K99" s="203"/>
      <c r="L99" s="204"/>
      <c r="M99" s="356"/>
      <c r="N99" s="196"/>
      <c r="O99" s="194"/>
      <c r="P99" s="195"/>
    </row>
    <row r="100" spans="1:16" s="172" customFormat="1">
      <c r="A100" s="872"/>
      <c r="B100" s="830"/>
      <c r="C100" s="192"/>
      <c r="D100" s="193"/>
      <c r="E100" s="194"/>
      <c r="F100" s="195"/>
      <c r="G100" s="192"/>
      <c r="H100" s="201"/>
      <c r="I100" s="202"/>
      <c r="J100" s="202"/>
      <c r="K100" s="203"/>
      <c r="L100" s="204"/>
      <c r="M100" s="356"/>
      <c r="N100" s="196"/>
      <c r="O100" s="194"/>
      <c r="P100" s="195"/>
    </row>
    <row r="101" spans="1:16" s="172" customFormat="1">
      <c r="A101" s="872"/>
      <c r="B101" s="830"/>
      <c r="C101" s="192"/>
      <c r="D101" s="193"/>
      <c r="E101" s="194"/>
      <c r="F101" s="195"/>
      <c r="G101" s="192"/>
      <c r="H101" s="201"/>
      <c r="I101" s="202"/>
      <c r="J101" s="202"/>
      <c r="K101" s="203"/>
      <c r="L101" s="204"/>
      <c r="M101" s="356"/>
      <c r="N101" s="196"/>
      <c r="O101" s="194"/>
      <c r="P101" s="195"/>
    </row>
    <row r="102" spans="1:16" s="172" customFormat="1" ht="17.25" thickBot="1">
      <c r="A102" s="873"/>
      <c r="B102" s="831"/>
      <c r="C102" s="205"/>
      <c r="D102" s="206"/>
      <c r="E102" s="207"/>
      <c r="F102" s="208"/>
      <c r="G102" s="209"/>
      <c r="H102" s="210"/>
      <c r="I102" s="211"/>
      <c r="J102" s="211"/>
      <c r="K102" s="212"/>
      <c r="L102" s="213"/>
      <c r="M102" s="357"/>
      <c r="N102" s="215"/>
      <c r="O102" s="207"/>
      <c r="P102" s="208"/>
    </row>
    <row r="103" spans="1:16" s="71" customFormat="1" ht="35.25" customHeight="1" thickTop="1" thickBot="1">
      <c r="A103" s="862">
        <f>A3+1</f>
        <v>46205</v>
      </c>
      <c r="B103" s="90" t="s">
        <v>162</v>
      </c>
      <c r="C103" s="832" t="s">
        <v>665</v>
      </c>
      <c r="D103" s="91" t="s">
        <v>114</v>
      </c>
      <c r="E103" s="92" t="s">
        <v>137</v>
      </c>
      <c r="F103" s="93" t="s">
        <v>2953</v>
      </c>
      <c r="G103" s="90" t="s">
        <v>162</v>
      </c>
      <c r="H103" s="836" t="s">
        <v>163</v>
      </c>
      <c r="I103" s="91" t="s">
        <v>114</v>
      </c>
      <c r="J103" s="92" t="s">
        <v>137</v>
      </c>
      <c r="K103" s="93" t="s">
        <v>3015</v>
      </c>
      <c r="L103" s="90" t="s">
        <v>162</v>
      </c>
      <c r="M103" s="839" t="s">
        <v>163</v>
      </c>
      <c r="N103" s="91" t="s">
        <v>114</v>
      </c>
      <c r="O103" s="92" t="s">
        <v>137</v>
      </c>
      <c r="P103" s="93" t="s">
        <v>3085</v>
      </c>
    </row>
    <row r="104" spans="1:16" ht="18" customHeight="1">
      <c r="A104" s="863"/>
      <c r="B104" s="864" t="s">
        <v>1551</v>
      </c>
      <c r="C104" s="833"/>
      <c r="D104" s="94" t="s">
        <v>1490</v>
      </c>
      <c r="E104" s="95" t="s">
        <v>195</v>
      </c>
      <c r="F104" s="93" t="s">
        <v>1065</v>
      </c>
      <c r="G104" s="864" t="s">
        <v>12</v>
      </c>
      <c r="H104" s="836"/>
      <c r="I104" s="94" t="s">
        <v>1490</v>
      </c>
      <c r="J104" s="95" t="s">
        <v>195</v>
      </c>
      <c r="K104" s="93" t="s">
        <v>1065</v>
      </c>
      <c r="L104" s="864" t="s">
        <v>20</v>
      </c>
      <c r="M104" s="839"/>
      <c r="N104" s="94" t="s">
        <v>1490</v>
      </c>
      <c r="O104" s="95" t="s">
        <v>195</v>
      </c>
      <c r="P104" s="93" t="s">
        <v>2866</v>
      </c>
    </row>
    <row r="105" spans="1:16" ht="17.25" thickBot="1">
      <c r="A105" s="863"/>
      <c r="B105" s="865"/>
      <c r="C105" s="833"/>
      <c r="D105" s="94" t="s">
        <v>116</v>
      </c>
      <c r="E105" s="96" t="s">
        <v>146</v>
      </c>
      <c r="F105" s="98" t="s">
        <v>1065</v>
      </c>
      <c r="G105" s="865"/>
      <c r="H105" s="836"/>
      <c r="I105" s="94" t="s">
        <v>116</v>
      </c>
      <c r="J105" s="96" t="s">
        <v>146</v>
      </c>
      <c r="K105" s="98" t="s">
        <v>1065</v>
      </c>
      <c r="L105" s="865"/>
      <c r="M105" s="839"/>
      <c r="N105" s="94" t="s">
        <v>116</v>
      </c>
      <c r="O105" s="96" t="s">
        <v>146</v>
      </c>
      <c r="P105" s="98" t="s">
        <v>1065</v>
      </c>
    </row>
    <row r="106" spans="1:16" ht="17.25" thickBot="1">
      <c r="A106" s="863"/>
      <c r="B106" s="90" t="s">
        <v>167</v>
      </c>
      <c r="C106" s="833"/>
      <c r="D106" s="94" t="s">
        <v>165</v>
      </c>
      <c r="E106" s="96" t="s">
        <v>238</v>
      </c>
      <c r="F106" s="97" t="s">
        <v>2822</v>
      </c>
      <c r="G106" s="90" t="s">
        <v>167</v>
      </c>
      <c r="H106" s="836"/>
      <c r="I106" s="94" t="s">
        <v>165</v>
      </c>
      <c r="J106" s="96" t="s">
        <v>238</v>
      </c>
      <c r="K106" s="97" t="s">
        <v>3017</v>
      </c>
      <c r="L106" s="90" t="s">
        <v>167</v>
      </c>
      <c r="M106" s="839"/>
      <c r="N106" s="94" t="s">
        <v>165</v>
      </c>
      <c r="O106" s="96" t="s">
        <v>238</v>
      </c>
      <c r="P106" s="97" t="s">
        <v>3017</v>
      </c>
    </row>
    <row r="107" spans="1:16">
      <c r="A107" s="863"/>
      <c r="B107" s="861" t="s">
        <v>2911</v>
      </c>
      <c r="C107" s="833"/>
      <c r="D107" s="94" t="s">
        <v>120</v>
      </c>
      <c r="E107" s="96" t="s">
        <v>196</v>
      </c>
      <c r="F107" s="97" t="s">
        <v>2991</v>
      </c>
      <c r="G107" s="861" t="s">
        <v>1481</v>
      </c>
      <c r="H107" s="836"/>
      <c r="I107" s="94" t="s">
        <v>120</v>
      </c>
      <c r="J107" s="96" t="s">
        <v>196</v>
      </c>
      <c r="K107" s="97" t="s">
        <v>3018</v>
      </c>
      <c r="L107" s="861" t="s">
        <v>2915</v>
      </c>
      <c r="M107" s="839"/>
      <c r="N107" s="94" t="s">
        <v>120</v>
      </c>
      <c r="O107" s="96" t="s">
        <v>196</v>
      </c>
      <c r="P107" s="97" t="s">
        <v>3018</v>
      </c>
    </row>
    <row r="108" spans="1:16">
      <c r="A108" s="863"/>
      <c r="B108" s="854"/>
      <c r="C108" s="833"/>
      <c r="D108" s="94" t="s">
        <v>1616</v>
      </c>
      <c r="E108" s="96" t="s">
        <v>1673</v>
      </c>
      <c r="F108" s="93" t="s">
        <v>2854</v>
      </c>
      <c r="G108" s="854"/>
      <c r="H108" s="836"/>
      <c r="I108" s="94" t="s">
        <v>1616</v>
      </c>
      <c r="J108" s="96" t="s">
        <v>1673</v>
      </c>
      <c r="K108" s="97" t="s">
        <v>2854</v>
      </c>
      <c r="L108" s="854"/>
      <c r="M108" s="839"/>
      <c r="N108" s="94" t="s">
        <v>1616</v>
      </c>
      <c r="O108" s="96" t="s">
        <v>1673</v>
      </c>
      <c r="P108" s="97" t="s">
        <v>2854</v>
      </c>
    </row>
    <row r="109" spans="1:16" ht="33">
      <c r="A109" s="863"/>
      <c r="B109" s="853"/>
      <c r="C109" s="833"/>
      <c r="D109" s="94"/>
      <c r="E109" s="96" t="s">
        <v>2777</v>
      </c>
      <c r="F109" s="99" t="s">
        <v>2856</v>
      </c>
      <c r="G109" s="853"/>
      <c r="H109" s="836"/>
      <c r="I109" s="94"/>
      <c r="J109" s="96" t="s">
        <v>2777</v>
      </c>
      <c r="K109" s="93" t="s">
        <v>2856</v>
      </c>
      <c r="L109" s="853"/>
      <c r="M109" s="839"/>
      <c r="N109" s="94"/>
      <c r="O109" s="96" t="s">
        <v>2777</v>
      </c>
      <c r="P109" s="93" t="s">
        <v>3070</v>
      </c>
    </row>
    <row r="110" spans="1:16">
      <c r="A110" s="863"/>
      <c r="B110" s="854"/>
      <c r="C110" s="833"/>
      <c r="D110" s="94" t="s">
        <v>1674</v>
      </c>
      <c r="E110" s="96" t="s">
        <v>1675</v>
      </c>
      <c r="F110" s="99" t="s">
        <v>2778</v>
      </c>
      <c r="G110" s="854"/>
      <c r="H110" s="836"/>
      <c r="I110" s="94" t="s">
        <v>1674</v>
      </c>
      <c r="J110" s="96" t="s">
        <v>1675</v>
      </c>
      <c r="K110" s="99" t="s">
        <v>3019</v>
      </c>
      <c r="L110" s="854"/>
      <c r="M110" s="839"/>
      <c r="N110" s="94" t="s">
        <v>1674</v>
      </c>
      <c r="O110" s="96" t="s">
        <v>1675</v>
      </c>
      <c r="P110" s="735" t="s">
        <v>3080</v>
      </c>
    </row>
    <row r="111" spans="1:16">
      <c r="A111" s="863"/>
      <c r="B111" s="853"/>
      <c r="C111" s="833"/>
      <c r="D111" s="94"/>
      <c r="E111" s="96" t="s">
        <v>2779</v>
      </c>
      <c r="F111" s="99" t="s">
        <v>2780</v>
      </c>
      <c r="G111" s="853"/>
      <c r="H111" s="836"/>
      <c r="I111" s="94"/>
      <c r="J111" s="96" t="s">
        <v>2779</v>
      </c>
      <c r="K111" s="102" t="s">
        <v>2780</v>
      </c>
      <c r="L111" s="853"/>
      <c r="M111" s="839"/>
      <c r="N111" s="94"/>
      <c r="O111" s="96" t="s">
        <v>2779</v>
      </c>
      <c r="P111" s="102" t="s">
        <v>2780</v>
      </c>
    </row>
    <row r="112" spans="1:16" ht="17.25" thickBot="1">
      <c r="A112" s="863"/>
      <c r="B112" s="854"/>
      <c r="C112" s="833"/>
      <c r="D112" s="94"/>
      <c r="E112" s="96" t="s">
        <v>2781</v>
      </c>
      <c r="F112" s="99" t="s">
        <v>2782</v>
      </c>
      <c r="G112" s="854"/>
      <c r="H112" s="836"/>
      <c r="I112" s="94"/>
      <c r="J112" s="96" t="s">
        <v>2781</v>
      </c>
      <c r="K112" s="99" t="s">
        <v>2782</v>
      </c>
      <c r="L112" s="854"/>
      <c r="M112" s="839"/>
      <c r="N112" s="94"/>
      <c r="O112" s="96" t="s">
        <v>2781</v>
      </c>
      <c r="P112" s="99" t="s">
        <v>2782</v>
      </c>
    </row>
    <row r="113" spans="1:16" ht="17.25" thickBot="1">
      <c r="A113" s="863"/>
      <c r="B113" s="100" t="s">
        <v>168</v>
      </c>
      <c r="C113" s="833"/>
      <c r="D113" s="94" t="s">
        <v>147</v>
      </c>
      <c r="E113" s="96" t="s">
        <v>2783</v>
      </c>
      <c r="F113" s="97" t="s">
        <v>2976</v>
      </c>
      <c r="G113" s="100" t="s">
        <v>168</v>
      </c>
      <c r="H113" s="836"/>
      <c r="I113" s="94" t="s">
        <v>147</v>
      </c>
      <c r="J113" s="96" t="s">
        <v>2783</v>
      </c>
      <c r="K113" s="99" t="s">
        <v>3020</v>
      </c>
      <c r="L113" s="100" t="s">
        <v>168</v>
      </c>
      <c r="M113" s="839"/>
      <c r="N113" s="94" t="s">
        <v>147</v>
      </c>
      <c r="O113" s="96" t="s">
        <v>2783</v>
      </c>
      <c r="P113" s="99" t="s">
        <v>3037</v>
      </c>
    </row>
    <row r="114" spans="1:16">
      <c r="A114" s="863"/>
      <c r="B114" s="855" t="s">
        <v>2972</v>
      </c>
      <c r="C114" s="833"/>
      <c r="D114" s="94"/>
      <c r="E114" s="96" t="s">
        <v>2784</v>
      </c>
      <c r="F114" s="97" t="s">
        <v>2977</v>
      </c>
      <c r="G114" s="855" t="s">
        <v>3001</v>
      </c>
      <c r="H114" s="836"/>
      <c r="I114" s="94"/>
      <c r="J114" s="96" t="s">
        <v>2784</v>
      </c>
      <c r="K114" s="99" t="s">
        <v>3021</v>
      </c>
      <c r="L114" s="855" t="s">
        <v>3068</v>
      </c>
      <c r="M114" s="839"/>
      <c r="N114" s="94"/>
      <c r="O114" s="96" t="s">
        <v>2784</v>
      </c>
      <c r="P114" s="99" t="s">
        <v>3038</v>
      </c>
    </row>
    <row r="115" spans="1:16">
      <c r="A115" s="863"/>
      <c r="B115" s="856"/>
      <c r="C115" s="833"/>
      <c r="D115" s="94"/>
      <c r="E115" s="96" t="s">
        <v>2786</v>
      </c>
      <c r="F115" s="97" t="s">
        <v>2819</v>
      </c>
      <c r="G115" s="856"/>
      <c r="H115" s="836"/>
      <c r="I115" s="94"/>
      <c r="J115" s="96" t="s">
        <v>2786</v>
      </c>
      <c r="K115" s="99" t="s">
        <v>2819</v>
      </c>
      <c r="L115" s="856"/>
      <c r="M115" s="839"/>
      <c r="N115" s="94"/>
      <c r="O115" s="96" t="s">
        <v>2786</v>
      </c>
      <c r="P115" s="99" t="s">
        <v>2819</v>
      </c>
    </row>
    <row r="116" spans="1:16" ht="17.25" thickBot="1">
      <c r="A116" s="863"/>
      <c r="B116" s="857"/>
      <c r="C116" s="833"/>
      <c r="D116" s="94"/>
      <c r="E116" s="96" t="s">
        <v>2787</v>
      </c>
      <c r="F116" s="97" t="s">
        <v>2978</v>
      </c>
      <c r="G116" s="857"/>
      <c r="H116" s="836"/>
      <c r="I116" s="94"/>
      <c r="J116" s="96" t="s">
        <v>2787</v>
      </c>
      <c r="K116" s="97" t="s">
        <v>3022</v>
      </c>
      <c r="L116" s="857"/>
      <c r="M116" s="839"/>
      <c r="N116" s="94"/>
      <c r="O116" s="96" t="s">
        <v>2787</v>
      </c>
      <c r="P116" s="97" t="s">
        <v>3040</v>
      </c>
    </row>
    <row r="117" spans="1:16" ht="17.25" thickBot="1">
      <c r="A117" s="863"/>
      <c r="B117" s="100" t="s">
        <v>123</v>
      </c>
      <c r="C117" s="833"/>
      <c r="D117" s="94"/>
      <c r="E117" s="96" t="s">
        <v>2789</v>
      </c>
      <c r="F117" s="97" t="s">
        <v>2979</v>
      </c>
      <c r="G117" s="100" t="s">
        <v>123</v>
      </c>
      <c r="H117" s="836"/>
      <c r="I117" s="94"/>
      <c r="J117" s="96" t="s">
        <v>2789</v>
      </c>
      <c r="K117" s="97" t="s">
        <v>3023</v>
      </c>
      <c r="L117" s="100" t="s">
        <v>123</v>
      </c>
      <c r="M117" s="839"/>
      <c r="N117" s="94"/>
      <c r="O117" s="96" t="s">
        <v>2789</v>
      </c>
      <c r="P117" s="97" t="s">
        <v>3042</v>
      </c>
    </row>
    <row r="118" spans="1:16" ht="33">
      <c r="A118" s="863"/>
      <c r="B118" s="868" t="s">
        <v>2973</v>
      </c>
      <c r="C118" s="833"/>
      <c r="D118" s="94" t="s">
        <v>147</v>
      </c>
      <c r="E118" s="96" t="s">
        <v>2980</v>
      </c>
      <c r="F118" s="97" t="s">
        <v>2989</v>
      </c>
      <c r="G118" s="868" t="s">
        <v>3002</v>
      </c>
      <c r="H118" s="836"/>
      <c r="I118" s="94" t="s">
        <v>3024</v>
      </c>
      <c r="J118" s="96" t="s">
        <v>3025</v>
      </c>
      <c r="K118" s="97" t="s">
        <v>2988</v>
      </c>
      <c r="L118" s="868" t="s">
        <v>3069</v>
      </c>
      <c r="M118" s="839"/>
      <c r="N118" s="94" t="s">
        <v>3024</v>
      </c>
      <c r="O118" s="96" t="s">
        <v>3025</v>
      </c>
      <c r="P118" s="97" t="s">
        <v>2989</v>
      </c>
    </row>
    <row r="119" spans="1:16">
      <c r="A119" s="863"/>
      <c r="B119" s="869"/>
      <c r="C119" s="833"/>
      <c r="D119" s="94"/>
      <c r="E119" s="96"/>
      <c r="F119" s="93"/>
      <c r="G119" s="869"/>
      <c r="H119" s="836"/>
      <c r="I119" s="94"/>
      <c r="J119" s="96"/>
      <c r="K119" s="97"/>
      <c r="L119" s="869"/>
      <c r="M119" s="839"/>
      <c r="N119" s="94" t="s">
        <v>3031</v>
      </c>
      <c r="O119" s="96" t="s">
        <v>3033</v>
      </c>
      <c r="P119" s="112" t="s">
        <v>3035</v>
      </c>
    </row>
    <row r="120" spans="1:16" ht="17.25" thickBot="1">
      <c r="A120" s="863"/>
      <c r="B120" s="870"/>
      <c r="C120" s="833"/>
      <c r="D120" s="94"/>
      <c r="E120" s="96"/>
      <c r="F120" s="93"/>
      <c r="G120" s="870"/>
      <c r="H120" s="836"/>
      <c r="I120" s="94"/>
      <c r="J120" s="96"/>
      <c r="K120" s="97"/>
      <c r="L120" s="870"/>
      <c r="M120" s="839"/>
      <c r="N120" s="94"/>
      <c r="O120" s="96"/>
      <c r="P120" s="97"/>
    </row>
    <row r="121" spans="1:16">
      <c r="A121" s="863"/>
      <c r="B121" s="851" t="s">
        <v>124</v>
      </c>
      <c r="C121" s="833"/>
      <c r="D121" s="746"/>
      <c r="E121" s="747"/>
      <c r="F121" s="112"/>
      <c r="G121" s="851" t="s">
        <v>124</v>
      </c>
      <c r="H121" s="836"/>
      <c r="I121" s="94"/>
      <c r="J121" s="96"/>
      <c r="K121" s="97"/>
      <c r="L121" s="851" t="s">
        <v>124</v>
      </c>
      <c r="M121" s="839"/>
      <c r="N121" s="94"/>
      <c r="O121" s="96"/>
      <c r="P121" s="97"/>
    </row>
    <row r="122" spans="1:16" ht="17.25" thickBot="1">
      <c r="A122" s="863"/>
      <c r="B122" s="852"/>
      <c r="C122" s="833"/>
      <c r="D122" s="746"/>
      <c r="E122" s="747"/>
      <c r="F122" s="93"/>
      <c r="G122" s="852"/>
      <c r="H122" s="836"/>
      <c r="I122" s="94"/>
      <c r="J122" s="96"/>
      <c r="K122" s="97"/>
      <c r="L122" s="852"/>
      <c r="M122" s="839"/>
      <c r="N122" s="94"/>
      <c r="O122" s="96"/>
      <c r="P122" s="93"/>
    </row>
    <row r="123" spans="1:16" ht="17.25" thickTop="1">
      <c r="A123" s="863"/>
      <c r="B123" s="866" t="s">
        <v>125</v>
      </c>
      <c r="C123" s="833"/>
      <c r="D123" s="746"/>
      <c r="E123" s="747"/>
      <c r="F123" s="99"/>
      <c r="G123" s="866" t="s">
        <v>125</v>
      </c>
      <c r="H123" s="836"/>
      <c r="I123" s="94"/>
      <c r="J123" s="96"/>
      <c r="K123" s="93"/>
      <c r="L123" s="866" t="s">
        <v>125</v>
      </c>
      <c r="M123" s="839"/>
      <c r="N123" s="94"/>
      <c r="O123" s="96"/>
      <c r="P123" s="97"/>
    </row>
    <row r="124" spans="1:16" ht="17.25" thickBot="1">
      <c r="A124" s="863"/>
      <c r="B124" s="849"/>
      <c r="C124" s="833"/>
      <c r="D124" s="746"/>
      <c r="E124" s="747"/>
      <c r="F124" s="99"/>
      <c r="G124" s="849"/>
      <c r="H124" s="836"/>
      <c r="I124" s="94"/>
      <c r="J124" s="96"/>
      <c r="K124" s="93"/>
      <c r="L124" s="849"/>
      <c r="M124" s="839"/>
      <c r="N124" s="94"/>
      <c r="O124" s="96"/>
      <c r="P124" s="101"/>
    </row>
    <row r="125" spans="1:16">
      <c r="A125" s="863"/>
      <c r="B125" s="859">
        <v>5</v>
      </c>
      <c r="C125" s="833"/>
      <c r="D125" s="746"/>
      <c r="E125" s="747"/>
      <c r="F125" s="99"/>
      <c r="G125" s="859">
        <v>5</v>
      </c>
      <c r="H125" s="836"/>
      <c r="I125" s="94"/>
      <c r="J125" s="96"/>
      <c r="K125" s="97"/>
      <c r="L125" s="859">
        <v>4</v>
      </c>
      <c r="M125" s="839"/>
      <c r="N125" s="94"/>
      <c r="O125" s="96"/>
      <c r="P125" s="103"/>
    </row>
    <row r="126" spans="1:16" ht="17.25" thickBot="1">
      <c r="A126" s="863"/>
      <c r="B126" s="867"/>
      <c r="C126" s="833"/>
      <c r="D126" s="94"/>
      <c r="E126" s="96"/>
      <c r="F126" s="93"/>
      <c r="G126" s="867"/>
      <c r="H126" s="836"/>
      <c r="I126" s="94"/>
      <c r="J126" s="96"/>
      <c r="K126" s="97"/>
      <c r="L126" s="867"/>
      <c r="M126" s="839"/>
      <c r="N126" s="94"/>
      <c r="O126" s="96"/>
      <c r="P126" s="104"/>
    </row>
    <row r="127" spans="1:16">
      <c r="A127" s="863"/>
      <c r="B127" s="848" t="s">
        <v>126</v>
      </c>
      <c r="C127" s="833"/>
      <c r="D127" s="94"/>
      <c r="E127" s="96"/>
      <c r="F127" s="93"/>
      <c r="G127" s="848" t="s">
        <v>126</v>
      </c>
      <c r="H127" s="836"/>
      <c r="I127" s="94"/>
      <c r="J127" s="96"/>
      <c r="K127" s="93"/>
      <c r="L127" s="848" t="s">
        <v>126</v>
      </c>
      <c r="M127" s="839"/>
      <c r="N127" s="94"/>
      <c r="O127" s="96"/>
      <c r="P127" s="99"/>
    </row>
    <row r="128" spans="1:16" ht="17.25" thickBot="1">
      <c r="A128" s="863"/>
      <c r="B128" s="849"/>
      <c r="C128" s="833"/>
      <c r="D128" s="94"/>
      <c r="E128" s="96"/>
      <c r="F128" s="101"/>
      <c r="G128" s="849"/>
      <c r="H128" s="836"/>
      <c r="I128" s="94"/>
      <c r="J128" s="96"/>
      <c r="K128" s="101"/>
      <c r="L128" s="849"/>
      <c r="M128" s="839"/>
      <c r="N128" s="94"/>
      <c r="O128" s="96"/>
      <c r="P128" s="104"/>
    </row>
    <row r="129" spans="1:16">
      <c r="A129" s="863"/>
      <c r="B129" s="859">
        <v>5</v>
      </c>
      <c r="C129" s="833"/>
      <c r="D129" s="94"/>
      <c r="E129" s="96"/>
      <c r="F129" s="102"/>
      <c r="G129" s="859">
        <v>5</v>
      </c>
      <c r="H129" s="836"/>
      <c r="I129" s="94"/>
      <c r="J129" s="96"/>
      <c r="K129" s="103"/>
      <c r="L129" s="859">
        <v>4</v>
      </c>
      <c r="M129" s="839"/>
      <c r="N129" s="94"/>
      <c r="O129" s="96"/>
      <c r="P129" s="93"/>
    </row>
    <row r="130" spans="1:16" ht="17.25" thickBot="1">
      <c r="A130" s="863"/>
      <c r="B130" s="860"/>
      <c r="C130" s="833"/>
      <c r="D130" s="94"/>
      <c r="E130" s="96"/>
      <c r="F130" s="99"/>
      <c r="G130" s="860"/>
      <c r="H130" s="836"/>
      <c r="I130" s="94"/>
      <c r="J130" s="96"/>
      <c r="K130" s="104"/>
      <c r="L130" s="860"/>
      <c r="M130" s="839"/>
      <c r="N130" s="94"/>
      <c r="O130" s="96"/>
      <c r="P130" s="97"/>
    </row>
    <row r="131" spans="1:16">
      <c r="A131" s="863"/>
      <c r="B131" s="858" t="s">
        <v>127</v>
      </c>
      <c r="C131" s="833"/>
      <c r="D131" s="94"/>
      <c r="E131" s="96"/>
      <c r="F131" s="103"/>
      <c r="G131" s="858" t="s">
        <v>127</v>
      </c>
      <c r="H131" s="836"/>
      <c r="I131" s="94"/>
      <c r="J131" s="96"/>
      <c r="K131" s="104"/>
      <c r="L131" s="858" t="s">
        <v>127</v>
      </c>
      <c r="M131" s="839"/>
      <c r="N131" s="94"/>
      <c r="O131" s="114"/>
      <c r="P131" s="97"/>
    </row>
    <row r="132" spans="1:16" ht="17.25" thickBot="1">
      <c r="A132" s="863"/>
      <c r="B132" s="849"/>
      <c r="C132" s="833"/>
      <c r="D132" s="94"/>
      <c r="E132" s="96"/>
      <c r="F132" s="104"/>
      <c r="G132" s="849"/>
      <c r="H132" s="836"/>
      <c r="I132" s="94"/>
      <c r="J132" s="96"/>
      <c r="K132" s="99"/>
      <c r="L132" s="849"/>
      <c r="M132" s="839"/>
      <c r="N132" s="113"/>
      <c r="O132" s="96"/>
      <c r="P132" s="112"/>
    </row>
    <row r="133" spans="1:16">
      <c r="A133" s="863"/>
      <c r="B133" s="859">
        <v>32</v>
      </c>
      <c r="C133" s="833"/>
      <c r="D133" s="94"/>
      <c r="E133" s="96"/>
      <c r="F133" s="104"/>
      <c r="G133" s="859" t="s">
        <v>3003</v>
      </c>
      <c r="H133" s="836"/>
      <c r="I133" s="94"/>
      <c r="J133" s="96"/>
      <c r="K133" s="104"/>
      <c r="L133" s="859">
        <v>16</v>
      </c>
      <c r="M133" s="839"/>
      <c r="N133" s="113"/>
      <c r="O133" s="114"/>
      <c r="P133" s="97"/>
    </row>
    <row r="134" spans="1:16" ht="17.25" thickBot="1">
      <c r="A134" s="863"/>
      <c r="B134" s="860"/>
      <c r="C134" s="833"/>
      <c r="D134" s="94"/>
      <c r="E134" s="96"/>
      <c r="F134" s="99"/>
      <c r="G134" s="860"/>
      <c r="H134" s="836"/>
      <c r="I134" s="94"/>
      <c r="J134" s="96"/>
      <c r="K134" s="93"/>
      <c r="L134" s="860"/>
      <c r="M134" s="839"/>
      <c r="N134" s="94"/>
      <c r="O134" s="114"/>
      <c r="P134" s="104"/>
    </row>
    <row r="135" spans="1:16">
      <c r="A135" s="863"/>
      <c r="B135" s="858" t="s">
        <v>128</v>
      </c>
      <c r="C135" s="833"/>
      <c r="D135" s="94"/>
      <c r="E135" s="96"/>
      <c r="F135" s="104"/>
      <c r="G135" s="858" t="s">
        <v>128</v>
      </c>
      <c r="H135" s="836"/>
      <c r="I135" s="94"/>
      <c r="J135" s="96"/>
      <c r="K135" s="97"/>
      <c r="L135" s="858" t="s">
        <v>128</v>
      </c>
      <c r="M135" s="839"/>
      <c r="N135" s="94"/>
      <c r="O135" s="96"/>
      <c r="P135" s="97"/>
    </row>
    <row r="136" spans="1:16" ht="17.25" thickBot="1">
      <c r="A136" s="863"/>
      <c r="B136" s="849"/>
      <c r="C136" s="833"/>
      <c r="D136" s="94"/>
      <c r="E136" s="96"/>
      <c r="F136" s="93"/>
      <c r="G136" s="849"/>
      <c r="H136" s="836"/>
      <c r="I136" s="94"/>
      <c r="J136" s="114"/>
      <c r="K136" s="97"/>
      <c r="L136" s="849"/>
      <c r="M136" s="839"/>
      <c r="N136" s="113"/>
      <c r="O136" s="114"/>
      <c r="P136" s="97"/>
    </row>
    <row r="137" spans="1:16">
      <c r="A137" s="863"/>
      <c r="B137" s="859">
        <v>31</v>
      </c>
      <c r="C137" s="833"/>
      <c r="D137" s="94"/>
      <c r="E137" s="96"/>
      <c r="F137" s="97"/>
      <c r="G137" s="859" t="s">
        <v>3004</v>
      </c>
      <c r="H137" s="836"/>
      <c r="I137" s="94"/>
      <c r="J137" s="96"/>
      <c r="K137" s="97"/>
      <c r="L137" s="859">
        <v>16</v>
      </c>
      <c r="M137" s="839"/>
      <c r="N137" s="113"/>
      <c r="O137" s="114"/>
      <c r="P137" s="97"/>
    </row>
    <row r="138" spans="1:16" ht="17.25" thickBot="1">
      <c r="A138" s="863"/>
      <c r="B138" s="860"/>
      <c r="C138" s="833"/>
      <c r="D138" s="94"/>
      <c r="E138" s="96"/>
      <c r="F138" s="93"/>
      <c r="G138" s="860"/>
      <c r="H138" s="836"/>
      <c r="I138" s="94"/>
      <c r="J138" s="114"/>
      <c r="K138" s="97"/>
      <c r="L138" s="860"/>
      <c r="M138" s="839"/>
      <c r="N138" s="94"/>
      <c r="O138" s="114"/>
      <c r="P138" s="97"/>
    </row>
    <row r="139" spans="1:16">
      <c r="A139" s="863"/>
      <c r="B139" s="848" t="s">
        <v>129</v>
      </c>
      <c r="C139" s="833"/>
      <c r="D139" s="94"/>
      <c r="E139" s="96"/>
      <c r="F139" s="93"/>
      <c r="G139" s="848" t="s">
        <v>129</v>
      </c>
      <c r="H139" s="836"/>
      <c r="I139" s="94"/>
      <c r="J139" s="114"/>
      <c r="K139" s="97"/>
      <c r="L139" s="848" t="s">
        <v>129</v>
      </c>
      <c r="M139" s="839"/>
      <c r="N139" s="113"/>
      <c r="O139" s="114"/>
      <c r="P139" s="97"/>
    </row>
    <row r="140" spans="1:16" ht="17.25" thickBot="1">
      <c r="A140" s="863"/>
      <c r="B140" s="849"/>
      <c r="C140" s="833"/>
      <c r="D140" s="94"/>
      <c r="E140" s="96"/>
      <c r="F140" s="93"/>
      <c r="G140" s="849"/>
      <c r="H140" s="836"/>
      <c r="I140" s="94"/>
      <c r="J140" s="114"/>
      <c r="K140" s="97"/>
      <c r="L140" s="849"/>
      <c r="M140" s="839"/>
      <c r="N140" s="94"/>
      <c r="O140" s="114"/>
      <c r="P140" s="97"/>
    </row>
    <row r="141" spans="1:16">
      <c r="A141" s="863"/>
      <c r="B141" s="106" t="s">
        <v>2974</v>
      </c>
      <c r="C141" s="833"/>
      <c r="D141" s="94"/>
      <c r="E141" s="96"/>
      <c r="F141" s="97"/>
      <c r="G141" s="106" t="s">
        <v>3005</v>
      </c>
      <c r="H141" s="836"/>
      <c r="I141" s="94"/>
      <c r="J141" s="96"/>
      <c r="K141" s="112"/>
      <c r="L141" s="109" t="s">
        <v>2880</v>
      </c>
      <c r="M141" s="839"/>
      <c r="N141" s="113"/>
      <c r="O141" s="96"/>
      <c r="P141" s="112"/>
    </row>
    <row r="142" spans="1:16">
      <c r="A142" s="863"/>
      <c r="B142" s="107" t="s">
        <v>2975</v>
      </c>
      <c r="C142" s="833"/>
      <c r="D142" s="94"/>
      <c r="E142" s="96"/>
      <c r="F142" s="93"/>
      <c r="G142" s="107" t="s">
        <v>3006</v>
      </c>
      <c r="H142" s="836"/>
      <c r="I142" s="94"/>
      <c r="J142" s="96"/>
      <c r="K142" s="97"/>
      <c r="L142" s="110" t="s">
        <v>3009</v>
      </c>
      <c r="M142" s="839"/>
      <c r="N142" s="113"/>
      <c r="O142" s="114"/>
      <c r="P142" s="97"/>
    </row>
    <row r="143" spans="1:16">
      <c r="A143" s="863"/>
      <c r="B143" s="109"/>
      <c r="C143" s="833"/>
      <c r="D143" s="94"/>
      <c r="E143" s="96"/>
      <c r="F143" s="93"/>
      <c r="G143" s="109" t="s">
        <v>3007</v>
      </c>
      <c r="H143" s="836"/>
      <c r="I143" s="113"/>
      <c r="J143" s="114"/>
      <c r="K143" s="97"/>
      <c r="L143" s="109"/>
      <c r="M143" s="839"/>
      <c r="N143" s="113"/>
      <c r="O143" s="114"/>
      <c r="P143" s="104"/>
    </row>
    <row r="144" spans="1:16">
      <c r="A144" s="863"/>
      <c r="B144" s="110"/>
      <c r="C144" s="833"/>
      <c r="D144" s="94"/>
      <c r="E144" s="96"/>
      <c r="F144" s="93"/>
      <c r="G144" s="110" t="s">
        <v>3008</v>
      </c>
      <c r="H144" s="836"/>
      <c r="I144" s="113"/>
      <c r="J144" s="114"/>
      <c r="K144" s="104"/>
      <c r="L144" s="110"/>
      <c r="M144" s="839"/>
      <c r="N144" s="111"/>
      <c r="O144" s="96"/>
      <c r="P144" s="97"/>
    </row>
    <row r="145" spans="1:16">
      <c r="A145" s="863"/>
      <c r="B145" s="109"/>
      <c r="C145" s="833"/>
      <c r="D145" s="111"/>
      <c r="E145" s="96"/>
      <c r="F145" s="97"/>
      <c r="G145" s="109" t="s">
        <v>2880</v>
      </c>
      <c r="H145" s="836"/>
      <c r="I145" s="111"/>
      <c r="J145" s="96"/>
      <c r="K145" s="112"/>
      <c r="L145" s="109"/>
      <c r="M145" s="839"/>
      <c r="N145" s="94"/>
      <c r="O145" s="96"/>
      <c r="P145" s="112"/>
    </row>
    <row r="146" spans="1:16">
      <c r="A146" s="863"/>
      <c r="B146" s="110"/>
      <c r="C146" s="833"/>
      <c r="D146" s="94"/>
      <c r="E146" s="96"/>
      <c r="F146" s="108"/>
      <c r="G146" s="110" t="s">
        <v>3009</v>
      </c>
      <c r="H146" s="836"/>
      <c r="I146" s="94"/>
      <c r="J146" s="96"/>
      <c r="K146" s="97"/>
      <c r="L146" s="110"/>
      <c r="M146" s="839"/>
      <c r="N146" s="113"/>
      <c r="O146" s="114"/>
      <c r="P146" s="97"/>
    </row>
    <row r="147" spans="1:16">
      <c r="A147" s="863"/>
      <c r="B147" s="109"/>
      <c r="C147" s="833"/>
      <c r="D147" s="94"/>
      <c r="E147" s="96"/>
      <c r="F147" s="97"/>
      <c r="G147" s="109"/>
      <c r="H147" s="836"/>
      <c r="I147" s="113"/>
      <c r="J147" s="114"/>
      <c r="K147" s="97"/>
      <c r="L147" s="109"/>
      <c r="M147" s="839"/>
      <c r="N147" s="113"/>
      <c r="O147" s="114"/>
      <c r="P147" s="97"/>
    </row>
    <row r="148" spans="1:16" ht="17.25" thickBot="1">
      <c r="A148" s="863"/>
      <c r="B148" s="110"/>
      <c r="C148" s="846"/>
      <c r="D148" s="115"/>
      <c r="E148" s="116"/>
      <c r="F148" s="117"/>
      <c r="G148" s="110"/>
      <c r="H148" s="836"/>
      <c r="I148" s="115"/>
      <c r="J148" s="116"/>
      <c r="K148" s="117"/>
      <c r="L148" s="110"/>
      <c r="M148" s="839"/>
      <c r="N148" s="115"/>
      <c r="O148" s="116"/>
      <c r="P148" s="117"/>
    </row>
    <row r="149" spans="1:16">
      <c r="A149" s="850" t="str">
        <f>TEXT(A103,"AAAA")</f>
        <v>星期四</v>
      </c>
      <c r="B149" s="109"/>
      <c r="C149" s="832" t="s">
        <v>666</v>
      </c>
      <c r="D149" s="118"/>
      <c r="E149" s="119" t="s">
        <v>137</v>
      </c>
      <c r="F149" s="97" t="s">
        <v>2939</v>
      </c>
      <c r="G149" s="109"/>
      <c r="H149" s="835" t="s">
        <v>130</v>
      </c>
      <c r="I149" s="118"/>
      <c r="J149" s="119" t="s">
        <v>137</v>
      </c>
      <c r="K149" s="97" t="s">
        <v>3012</v>
      </c>
      <c r="L149" s="109"/>
      <c r="M149" s="838" t="s">
        <v>130</v>
      </c>
      <c r="N149" s="118"/>
      <c r="O149" s="119" t="s">
        <v>137</v>
      </c>
      <c r="P149" s="97" t="s">
        <v>3071</v>
      </c>
    </row>
    <row r="150" spans="1:16">
      <c r="A150" s="850"/>
      <c r="B150" s="110"/>
      <c r="C150" s="833"/>
      <c r="D150" s="120"/>
      <c r="E150" s="96" t="s">
        <v>195</v>
      </c>
      <c r="F150" s="97" t="s">
        <v>2981</v>
      </c>
      <c r="G150" s="110"/>
      <c r="H150" s="836"/>
      <c r="I150" s="94"/>
      <c r="J150" s="96" t="s">
        <v>195</v>
      </c>
      <c r="K150" s="97" t="s">
        <v>2922</v>
      </c>
      <c r="L150" s="110"/>
      <c r="M150" s="839"/>
      <c r="N150" s="94"/>
      <c r="O150" s="96" t="s">
        <v>195</v>
      </c>
      <c r="P150" s="97" t="s">
        <v>3072</v>
      </c>
    </row>
    <row r="151" spans="1:16">
      <c r="A151" s="850"/>
      <c r="B151" s="109"/>
      <c r="C151" s="833"/>
      <c r="D151" s="120"/>
      <c r="E151" s="96" t="s">
        <v>146</v>
      </c>
      <c r="F151" s="97" t="s">
        <v>2982</v>
      </c>
      <c r="G151" s="109"/>
      <c r="H151" s="836"/>
      <c r="I151" s="94"/>
      <c r="J151" s="96" t="s">
        <v>146</v>
      </c>
      <c r="K151" s="97" t="s">
        <v>3013</v>
      </c>
      <c r="L151" s="109"/>
      <c r="M151" s="839"/>
      <c r="N151" s="94"/>
      <c r="O151" s="96" t="s">
        <v>146</v>
      </c>
      <c r="P151" s="97" t="s">
        <v>3043</v>
      </c>
    </row>
    <row r="152" spans="1:16">
      <c r="A152" s="850"/>
      <c r="B152" s="110"/>
      <c r="C152" s="833"/>
      <c r="D152" s="120"/>
      <c r="E152" s="96" t="s">
        <v>148</v>
      </c>
      <c r="F152" s="97" t="s">
        <v>2836</v>
      </c>
      <c r="G152" s="110"/>
      <c r="H152" s="836"/>
      <c r="I152" s="94"/>
      <c r="J152" s="96" t="s">
        <v>238</v>
      </c>
      <c r="K152" s="97" t="s">
        <v>3014</v>
      </c>
      <c r="L152" s="110"/>
      <c r="M152" s="839"/>
      <c r="N152" s="94"/>
      <c r="O152" s="96" t="s">
        <v>148</v>
      </c>
      <c r="P152" s="97" t="s">
        <v>2943</v>
      </c>
    </row>
    <row r="153" spans="1:16">
      <c r="A153" s="850"/>
      <c r="B153" s="109"/>
      <c r="C153" s="833"/>
      <c r="D153" s="94"/>
      <c r="E153" s="96" t="s">
        <v>196</v>
      </c>
      <c r="F153" s="97" t="s">
        <v>2837</v>
      </c>
      <c r="G153" s="109"/>
      <c r="H153" s="836"/>
      <c r="I153" s="94"/>
      <c r="J153" s="96" t="s">
        <v>196</v>
      </c>
      <c r="K153" s="97" t="s">
        <v>2925</v>
      </c>
      <c r="L153" s="109"/>
      <c r="M153" s="839"/>
      <c r="N153" s="94"/>
      <c r="O153" s="96" t="s">
        <v>196</v>
      </c>
      <c r="P153" s="97" t="s">
        <v>2941</v>
      </c>
    </row>
    <row r="154" spans="1:16">
      <c r="A154" s="850"/>
      <c r="B154" s="110"/>
      <c r="C154" s="833"/>
      <c r="D154" s="94"/>
      <c r="E154" s="96" t="s">
        <v>1570</v>
      </c>
      <c r="F154" s="97" t="s">
        <v>2937</v>
      </c>
      <c r="G154" s="110"/>
      <c r="H154" s="836"/>
      <c r="I154" s="94"/>
      <c r="J154" s="96" t="s">
        <v>1570</v>
      </c>
      <c r="K154" s="97" t="s">
        <v>2838</v>
      </c>
      <c r="L154" s="110"/>
      <c r="M154" s="839"/>
      <c r="N154" s="94"/>
      <c r="O154" s="96" t="s">
        <v>1570</v>
      </c>
      <c r="P154" s="97" t="s">
        <v>2937</v>
      </c>
    </row>
    <row r="155" spans="1:16">
      <c r="A155" s="850"/>
      <c r="B155" s="109"/>
      <c r="C155" s="833"/>
      <c r="D155" s="94"/>
      <c r="E155" s="96" t="s">
        <v>2839</v>
      </c>
      <c r="F155" s="97" t="s">
        <v>2840</v>
      </c>
      <c r="G155" s="109"/>
      <c r="H155" s="836"/>
      <c r="I155" s="94"/>
      <c r="J155" s="96" t="s">
        <v>2839</v>
      </c>
      <c r="K155" s="97" t="s">
        <v>2840</v>
      </c>
      <c r="L155" s="109"/>
      <c r="M155" s="839"/>
      <c r="N155" s="94"/>
      <c r="O155" s="96" t="s">
        <v>2839</v>
      </c>
      <c r="P155" s="97" t="s">
        <v>2840</v>
      </c>
    </row>
    <row r="156" spans="1:16">
      <c r="A156" s="850"/>
      <c r="B156" s="110"/>
      <c r="C156" s="833"/>
      <c r="D156" s="94"/>
      <c r="E156" s="96"/>
      <c r="F156" s="97"/>
      <c r="G156" s="110"/>
      <c r="H156" s="836"/>
      <c r="I156" s="94"/>
      <c r="J156" s="96"/>
      <c r="K156" s="97"/>
      <c r="L156" s="110"/>
      <c r="M156" s="839"/>
      <c r="N156" s="94"/>
      <c r="O156" s="96"/>
      <c r="P156" s="97"/>
    </row>
    <row r="157" spans="1:16">
      <c r="A157" s="850"/>
      <c r="B157" s="107"/>
      <c r="C157" s="833"/>
      <c r="D157" s="94"/>
      <c r="E157" s="96"/>
      <c r="F157" s="97"/>
      <c r="G157" s="107"/>
      <c r="H157" s="836"/>
      <c r="I157" s="113"/>
      <c r="J157" s="114"/>
      <c r="K157" s="97"/>
      <c r="L157" s="107"/>
      <c r="M157" s="839"/>
      <c r="N157" s="113"/>
      <c r="O157" s="114"/>
      <c r="P157" s="97"/>
    </row>
    <row r="158" spans="1:16" ht="17.25" thickBot="1">
      <c r="A158" s="850"/>
      <c r="B158" s="107"/>
      <c r="C158" s="846"/>
      <c r="D158" s="122" t="s">
        <v>132</v>
      </c>
      <c r="E158" s="123" t="s">
        <v>133</v>
      </c>
      <c r="F158" s="97"/>
      <c r="G158" s="107"/>
      <c r="H158" s="847"/>
      <c r="I158" s="122" t="s">
        <v>132</v>
      </c>
      <c r="J158" s="123" t="s">
        <v>133</v>
      </c>
      <c r="K158" s="97"/>
      <c r="L158" s="107"/>
      <c r="M158" s="845"/>
      <c r="N158" s="122" t="s">
        <v>132</v>
      </c>
      <c r="O158" s="123" t="s">
        <v>133</v>
      </c>
      <c r="P158" s="97"/>
    </row>
    <row r="159" spans="1:16">
      <c r="A159" s="105"/>
      <c r="B159" s="109"/>
      <c r="C159" s="832" t="s">
        <v>667</v>
      </c>
      <c r="D159" s="118"/>
      <c r="E159" s="119" t="s">
        <v>137</v>
      </c>
      <c r="F159" s="125" t="s">
        <v>2841</v>
      </c>
      <c r="G159" s="109"/>
      <c r="H159" s="835" t="s">
        <v>134</v>
      </c>
      <c r="I159" s="118"/>
      <c r="J159" s="119" t="s">
        <v>137</v>
      </c>
      <c r="K159" s="125" t="s">
        <v>2841</v>
      </c>
      <c r="L159" s="109"/>
      <c r="M159" s="838" t="s">
        <v>134</v>
      </c>
      <c r="N159" s="118"/>
      <c r="O159" s="119" t="s">
        <v>137</v>
      </c>
      <c r="P159" s="125" t="s">
        <v>2841</v>
      </c>
    </row>
    <row r="160" spans="1:16">
      <c r="A160" s="105"/>
      <c r="B160" s="110"/>
      <c r="C160" s="833"/>
      <c r="D160" s="94"/>
      <c r="E160" s="96" t="s">
        <v>117</v>
      </c>
      <c r="F160" s="97" t="s">
        <v>2957</v>
      </c>
      <c r="G160" s="110"/>
      <c r="H160" s="836"/>
      <c r="I160" s="94"/>
      <c r="J160" s="96" t="s">
        <v>195</v>
      </c>
      <c r="K160" s="97" t="s">
        <v>2927</v>
      </c>
      <c r="L160" s="110"/>
      <c r="M160" s="839"/>
      <c r="N160" s="94"/>
      <c r="O160" s="96" t="s">
        <v>117</v>
      </c>
      <c r="P160" s="97" t="s">
        <v>2957</v>
      </c>
    </row>
    <row r="161" spans="1:16">
      <c r="A161" s="105"/>
      <c r="B161" s="126"/>
      <c r="C161" s="833"/>
      <c r="D161" s="94"/>
      <c r="E161" s="96" t="s">
        <v>146</v>
      </c>
      <c r="F161" s="97" t="s">
        <v>2843</v>
      </c>
      <c r="G161" s="126"/>
      <c r="H161" s="836"/>
      <c r="I161" s="94"/>
      <c r="J161" s="96" t="s">
        <v>146</v>
      </c>
      <c r="K161" s="97" t="s">
        <v>2843</v>
      </c>
      <c r="L161" s="126"/>
      <c r="M161" s="839"/>
      <c r="N161" s="94"/>
      <c r="O161" s="96" t="s">
        <v>146</v>
      </c>
      <c r="P161" s="97" t="s">
        <v>2843</v>
      </c>
    </row>
    <row r="162" spans="1:16" ht="33">
      <c r="A162" s="105"/>
      <c r="B162" s="107"/>
      <c r="C162" s="833"/>
      <c r="D162" s="94"/>
      <c r="E162" s="96" t="s">
        <v>238</v>
      </c>
      <c r="F162" s="104" t="s">
        <v>2844</v>
      </c>
      <c r="G162" s="107"/>
      <c r="H162" s="836"/>
      <c r="I162" s="94"/>
      <c r="J162" s="96" t="s">
        <v>238</v>
      </c>
      <c r="K162" s="97" t="s">
        <v>2844</v>
      </c>
      <c r="L162" s="107"/>
      <c r="M162" s="839"/>
      <c r="N162" s="94"/>
      <c r="O162" s="96" t="s">
        <v>238</v>
      </c>
      <c r="P162" s="104" t="s">
        <v>2844</v>
      </c>
    </row>
    <row r="163" spans="1:16">
      <c r="A163" s="105"/>
      <c r="B163" s="109"/>
      <c r="C163" s="833"/>
      <c r="D163" s="94"/>
      <c r="E163" s="96"/>
      <c r="F163" s="97"/>
      <c r="G163" s="109"/>
      <c r="H163" s="836"/>
      <c r="I163" s="94"/>
      <c r="J163" s="96"/>
      <c r="K163" s="97"/>
      <c r="L163" s="109"/>
      <c r="M163" s="839"/>
      <c r="N163" s="94"/>
      <c r="O163" s="96"/>
      <c r="P163" s="97"/>
    </row>
    <row r="164" spans="1:16">
      <c r="A164" s="105"/>
      <c r="B164" s="110"/>
      <c r="C164" s="833"/>
      <c r="D164" s="94"/>
      <c r="E164" s="96"/>
      <c r="F164" s="97"/>
      <c r="G164" s="110"/>
      <c r="H164" s="836"/>
      <c r="I164" s="94"/>
      <c r="J164" s="96"/>
      <c r="K164" s="127"/>
      <c r="L164" s="110"/>
      <c r="M164" s="839"/>
      <c r="N164" s="94"/>
      <c r="O164" s="96"/>
      <c r="P164" s="127"/>
    </row>
    <row r="165" spans="1:16">
      <c r="A165" s="105"/>
      <c r="B165" s="109"/>
      <c r="C165" s="833"/>
      <c r="D165" s="94"/>
      <c r="E165" s="96"/>
      <c r="F165" s="97"/>
      <c r="G165" s="109"/>
      <c r="H165" s="836"/>
      <c r="I165" s="94"/>
      <c r="J165" s="96"/>
      <c r="K165" s="128"/>
      <c r="L165" s="109"/>
      <c r="M165" s="839"/>
      <c r="N165" s="94"/>
      <c r="O165" s="96"/>
      <c r="P165" s="128"/>
    </row>
    <row r="166" spans="1:16">
      <c r="A166" s="105"/>
      <c r="B166" s="110"/>
      <c r="C166" s="833"/>
      <c r="D166" s="94"/>
      <c r="E166" s="96"/>
      <c r="F166" s="127"/>
      <c r="G166" s="110"/>
      <c r="H166" s="836"/>
      <c r="I166" s="113"/>
      <c r="J166" s="114"/>
      <c r="K166" s="216"/>
      <c r="L166" s="110"/>
      <c r="M166" s="839"/>
      <c r="N166" s="113"/>
      <c r="O166" s="114"/>
      <c r="P166" s="216"/>
    </row>
    <row r="167" spans="1:16">
      <c r="A167" s="105"/>
      <c r="B167" s="109"/>
      <c r="C167" s="833"/>
      <c r="D167" s="94"/>
      <c r="E167" s="96"/>
      <c r="F167" s="128"/>
      <c r="G167" s="109"/>
      <c r="H167" s="836"/>
      <c r="I167" s="113"/>
      <c r="J167" s="114"/>
      <c r="K167" s="216"/>
      <c r="L167" s="109"/>
      <c r="M167" s="839"/>
      <c r="N167" s="113"/>
      <c r="O167" s="114"/>
      <c r="P167" s="216"/>
    </row>
    <row r="168" spans="1:16" ht="17.25" thickBot="1">
      <c r="A168" s="105"/>
      <c r="B168" s="110"/>
      <c r="C168" s="846"/>
      <c r="D168" s="113"/>
      <c r="E168" s="131"/>
      <c r="F168" s="127"/>
      <c r="G168" s="110"/>
      <c r="H168" s="847"/>
      <c r="I168" s="113"/>
      <c r="J168" s="130"/>
      <c r="K168" s="104"/>
      <c r="L168" s="110"/>
      <c r="M168" s="845"/>
      <c r="N168" s="113"/>
      <c r="O168" s="131"/>
      <c r="P168" s="127"/>
    </row>
    <row r="169" spans="1:16">
      <c r="A169" s="132"/>
      <c r="B169" s="109"/>
      <c r="C169" s="832" t="s">
        <v>668</v>
      </c>
      <c r="D169" s="118" t="s">
        <v>136</v>
      </c>
      <c r="E169" s="133" t="s">
        <v>137</v>
      </c>
      <c r="F169" s="125" t="s">
        <v>2983</v>
      </c>
      <c r="G169" s="109"/>
      <c r="H169" s="835" t="s">
        <v>135</v>
      </c>
      <c r="I169" s="118" t="s">
        <v>136</v>
      </c>
      <c r="J169" s="133" t="s">
        <v>137</v>
      </c>
      <c r="K169" s="125" t="s">
        <v>3011</v>
      </c>
      <c r="L169" s="109"/>
      <c r="M169" s="838" t="s">
        <v>135</v>
      </c>
      <c r="N169" s="118" t="s">
        <v>136</v>
      </c>
      <c r="O169" s="133" t="s">
        <v>137</v>
      </c>
      <c r="P169" s="125" t="s">
        <v>3079</v>
      </c>
    </row>
    <row r="170" spans="1:16">
      <c r="A170" s="132"/>
      <c r="B170" s="110"/>
      <c r="C170" s="833"/>
      <c r="D170" s="94" t="s">
        <v>141</v>
      </c>
      <c r="E170" s="96" t="s">
        <v>195</v>
      </c>
      <c r="F170" s="134" t="s">
        <v>2845</v>
      </c>
      <c r="G170" s="110"/>
      <c r="H170" s="836"/>
      <c r="I170" s="94" t="s">
        <v>141</v>
      </c>
      <c r="J170" s="96" t="s">
        <v>195</v>
      </c>
      <c r="K170" s="134" t="s">
        <v>2845</v>
      </c>
      <c r="L170" s="110"/>
      <c r="M170" s="839"/>
      <c r="N170" s="94" t="s">
        <v>141</v>
      </c>
      <c r="O170" s="96" t="s">
        <v>195</v>
      </c>
      <c r="P170" s="134" t="s">
        <v>2845</v>
      </c>
    </row>
    <row r="171" spans="1:16">
      <c r="A171" s="132"/>
      <c r="B171" s="135"/>
      <c r="C171" s="833"/>
      <c r="D171" s="94" t="s">
        <v>145</v>
      </c>
      <c r="E171" s="96" t="s">
        <v>146</v>
      </c>
      <c r="F171" s="97" t="s">
        <v>2846</v>
      </c>
      <c r="G171" s="135"/>
      <c r="H171" s="836"/>
      <c r="I171" s="94" t="s">
        <v>145</v>
      </c>
      <c r="J171" s="96" t="s">
        <v>146</v>
      </c>
      <c r="K171" s="97" t="s">
        <v>2846</v>
      </c>
      <c r="L171" s="135"/>
      <c r="M171" s="839"/>
      <c r="N171" s="94" t="s">
        <v>145</v>
      </c>
      <c r="O171" s="96" t="s">
        <v>146</v>
      </c>
      <c r="P171" s="97" t="s">
        <v>2846</v>
      </c>
    </row>
    <row r="172" spans="1:16">
      <c r="A172" s="132"/>
      <c r="B172" s="110"/>
      <c r="C172" s="833"/>
      <c r="D172" s="94" t="s">
        <v>1571</v>
      </c>
      <c r="E172" s="96" t="s">
        <v>2847</v>
      </c>
      <c r="F172" s="104" t="s">
        <v>2848</v>
      </c>
      <c r="G172" s="110"/>
      <c r="H172" s="836"/>
      <c r="I172" s="94" t="s">
        <v>1571</v>
      </c>
      <c r="J172" s="96" t="s">
        <v>3010</v>
      </c>
      <c r="K172" s="104" t="s">
        <v>2848</v>
      </c>
      <c r="L172" s="110"/>
      <c r="M172" s="839"/>
      <c r="N172" s="94" t="s">
        <v>1571</v>
      </c>
      <c r="O172" s="96" t="s">
        <v>2847</v>
      </c>
      <c r="P172" s="104" t="s">
        <v>2848</v>
      </c>
    </row>
    <row r="173" spans="1:16">
      <c r="A173" s="132"/>
      <c r="B173" s="135"/>
      <c r="C173" s="833"/>
      <c r="D173" s="94" t="s">
        <v>147</v>
      </c>
      <c r="E173" s="96" t="s">
        <v>2930</v>
      </c>
      <c r="F173" s="97" t="s">
        <v>2865</v>
      </c>
      <c r="G173" s="135"/>
      <c r="H173" s="836"/>
      <c r="I173" s="94" t="s">
        <v>147</v>
      </c>
      <c r="J173" s="114" t="s">
        <v>3026</v>
      </c>
      <c r="K173" s="136" t="s">
        <v>2852</v>
      </c>
      <c r="L173" s="135"/>
      <c r="M173" s="839"/>
      <c r="N173" s="94" t="s">
        <v>147</v>
      </c>
      <c r="O173" s="96" t="s">
        <v>2930</v>
      </c>
      <c r="P173" s="97" t="s">
        <v>2865</v>
      </c>
    </row>
    <row r="174" spans="1:16">
      <c r="A174" s="132"/>
      <c r="B174" s="110"/>
      <c r="C174" s="833"/>
      <c r="D174" s="94"/>
      <c r="E174" s="96"/>
      <c r="F174" s="97"/>
      <c r="G174" s="110"/>
      <c r="H174" s="836"/>
      <c r="I174" s="94"/>
      <c r="J174" s="96" t="s">
        <v>3027</v>
      </c>
      <c r="K174" s="101" t="s">
        <v>3028</v>
      </c>
      <c r="L174" s="110"/>
      <c r="M174" s="839"/>
      <c r="N174" s="94"/>
      <c r="O174" s="96" t="s">
        <v>3027</v>
      </c>
      <c r="P174" s="112" t="s">
        <v>3045</v>
      </c>
    </row>
    <row r="175" spans="1:16">
      <c r="A175" s="132"/>
      <c r="B175" s="135"/>
      <c r="C175" s="833"/>
      <c r="D175" s="94"/>
      <c r="E175" s="114"/>
      <c r="F175" s="136"/>
      <c r="G175" s="135"/>
      <c r="H175" s="836"/>
      <c r="I175" s="94"/>
      <c r="J175" s="114"/>
      <c r="K175" s="136"/>
      <c r="L175" s="135"/>
      <c r="M175" s="839"/>
      <c r="N175" s="94" t="s">
        <v>1571</v>
      </c>
      <c r="O175" s="114" t="s">
        <v>3046</v>
      </c>
      <c r="P175" s="734" t="s">
        <v>3048</v>
      </c>
    </row>
    <row r="176" spans="1:16">
      <c r="A176" s="132"/>
      <c r="B176" s="110"/>
      <c r="C176" s="833"/>
      <c r="D176" s="94"/>
      <c r="E176" s="96"/>
      <c r="F176" s="97"/>
      <c r="G176" s="110"/>
      <c r="H176" s="836"/>
      <c r="I176" s="94"/>
      <c r="J176" s="96"/>
      <c r="K176" s="97"/>
      <c r="L176" s="110"/>
      <c r="M176" s="839"/>
      <c r="N176" s="94"/>
      <c r="O176" s="96"/>
      <c r="P176" s="97"/>
    </row>
    <row r="177" spans="1:16">
      <c r="A177" s="132"/>
      <c r="B177" s="135"/>
      <c r="C177" s="833"/>
      <c r="D177" s="94"/>
      <c r="E177" s="96"/>
      <c r="F177" s="97"/>
      <c r="G177" s="135"/>
      <c r="H177" s="836"/>
      <c r="I177" s="94"/>
      <c r="J177" s="96"/>
      <c r="K177" s="97"/>
      <c r="L177" s="135"/>
      <c r="M177" s="839"/>
      <c r="N177" s="94"/>
      <c r="O177" s="96"/>
      <c r="P177" s="97"/>
    </row>
    <row r="178" spans="1:16" ht="17.25" thickBot="1">
      <c r="A178" s="132"/>
      <c r="B178" s="110"/>
      <c r="C178" s="846"/>
      <c r="D178" s="115"/>
      <c r="E178" s="116"/>
      <c r="F178" s="117"/>
      <c r="G178" s="110"/>
      <c r="H178" s="847"/>
      <c r="I178" s="115"/>
      <c r="J178" s="130"/>
      <c r="K178" s="104"/>
      <c r="L178" s="110"/>
      <c r="M178" s="845"/>
      <c r="N178" s="115"/>
      <c r="O178" s="130"/>
      <c r="P178" s="104"/>
    </row>
    <row r="179" spans="1:16">
      <c r="A179" s="132"/>
      <c r="B179" s="135"/>
      <c r="C179" s="832" t="s">
        <v>669</v>
      </c>
      <c r="D179" s="137" t="s">
        <v>150</v>
      </c>
      <c r="E179" s="138"/>
      <c r="F179" s="139" t="s">
        <v>151</v>
      </c>
      <c r="G179" s="135"/>
      <c r="H179" s="835" t="s">
        <v>149</v>
      </c>
      <c r="I179" s="137" t="s">
        <v>150</v>
      </c>
      <c r="J179" s="138"/>
      <c r="K179" s="139" t="s">
        <v>151</v>
      </c>
      <c r="L179" s="135"/>
      <c r="M179" s="838" t="s">
        <v>149</v>
      </c>
      <c r="N179" s="137" t="s">
        <v>150</v>
      </c>
      <c r="O179" s="138"/>
      <c r="P179" s="139" t="s">
        <v>151</v>
      </c>
    </row>
    <row r="180" spans="1:16">
      <c r="A180" s="132"/>
      <c r="B180" s="110"/>
      <c r="C180" s="833"/>
      <c r="D180" s="120"/>
      <c r="E180" s="121"/>
      <c r="F180" s="140"/>
      <c r="G180" s="110"/>
      <c r="H180" s="836"/>
      <c r="I180" s="94"/>
      <c r="J180" s="96"/>
      <c r="K180" s="97"/>
      <c r="L180" s="110"/>
      <c r="M180" s="839"/>
      <c r="N180" s="94"/>
      <c r="O180" s="96"/>
      <c r="P180" s="97"/>
    </row>
    <row r="181" spans="1:16">
      <c r="A181" s="132"/>
      <c r="B181" s="135"/>
      <c r="C181" s="833"/>
      <c r="D181" s="94"/>
      <c r="E181" s="96"/>
      <c r="F181" s="97"/>
      <c r="G181" s="135"/>
      <c r="H181" s="836"/>
      <c r="I181" s="94"/>
      <c r="J181" s="96"/>
      <c r="K181" s="97"/>
      <c r="L181" s="135"/>
      <c r="M181" s="839"/>
      <c r="N181" s="94"/>
      <c r="O181" s="96"/>
      <c r="P181" s="97"/>
    </row>
    <row r="182" spans="1:16">
      <c r="A182" s="132"/>
      <c r="B182" s="110"/>
      <c r="C182" s="833"/>
      <c r="D182" s="113"/>
      <c r="E182" s="114"/>
      <c r="F182" s="104"/>
      <c r="G182" s="110"/>
      <c r="H182" s="836"/>
      <c r="I182" s="113"/>
      <c r="J182" s="114"/>
      <c r="K182" s="104"/>
      <c r="L182" s="110"/>
      <c r="M182" s="839"/>
      <c r="N182" s="113"/>
      <c r="O182" s="114"/>
      <c r="P182" s="104"/>
    </row>
    <row r="183" spans="1:16">
      <c r="A183" s="841"/>
      <c r="B183" s="135"/>
      <c r="C183" s="833"/>
      <c r="D183" s="94"/>
      <c r="E183" s="96"/>
      <c r="F183" s="97"/>
      <c r="G183" s="135"/>
      <c r="H183" s="836"/>
      <c r="I183" s="94"/>
      <c r="J183" s="96"/>
      <c r="K183" s="97"/>
      <c r="L183" s="135"/>
      <c r="M183" s="839"/>
      <c r="N183" s="94"/>
      <c r="O183" s="96"/>
      <c r="P183" s="97"/>
    </row>
    <row r="184" spans="1:16">
      <c r="A184" s="841"/>
      <c r="B184" s="110"/>
      <c r="C184" s="833"/>
      <c r="D184" s="94"/>
      <c r="E184" s="96"/>
      <c r="F184" s="97"/>
      <c r="G184" s="110"/>
      <c r="H184" s="836"/>
      <c r="I184" s="94"/>
      <c r="J184" s="96"/>
      <c r="K184" s="97"/>
      <c r="L184" s="110"/>
      <c r="M184" s="839"/>
      <c r="N184" s="94"/>
      <c r="O184" s="96"/>
      <c r="P184" s="97"/>
    </row>
    <row r="185" spans="1:16">
      <c r="A185" s="841"/>
      <c r="B185" s="135"/>
      <c r="C185" s="833"/>
      <c r="D185" s="113"/>
      <c r="E185" s="114"/>
      <c r="F185" s="104"/>
      <c r="G185" s="135"/>
      <c r="H185" s="836"/>
      <c r="I185" s="113"/>
      <c r="J185" s="114"/>
      <c r="K185" s="104"/>
      <c r="L185" s="135"/>
      <c r="M185" s="839"/>
      <c r="N185" s="113"/>
      <c r="O185" s="114"/>
      <c r="P185" s="104"/>
    </row>
    <row r="186" spans="1:16" ht="17.25" thickBot="1">
      <c r="A186" s="842"/>
      <c r="B186" s="141"/>
      <c r="C186" s="834"/>
      <c r="D186" s="142"/>
      <c r="E186" s="143"/>
      <c r="F186" s="144"/>
      <c r="G186" s="141"/>
      <c r="H186" s="837"/>
      <c r="I186" s="142"/>
      <c r="J186" s="143"/>
      <c r="K186" s="144"/>
      <c r="L186" s="141"/>
      <c r="M186" s="840"/>
      <c r="N186" s="142"/>
      <c r="O186" s="143"/>
      <c r="P186" s="144"/>
    </row>
    <row r="187" spans="1:16" s="146" customFormat="1" ht="27" customHeight="1" thickTop="1" thickBot="1">
      <c r="A187" s="145"/>
      <c r="B187" s="843" t="s">
        <v>152</v>
      </c>
      <c r="C187" s="843"/>
      <c r="D187" s="843"/>
      <c r="E187" s="843"/>
      <c r="F187" s="843"/>
      <c r="G187" s="844" t="s">
        <v>153</v>
      </c>
      <c r="H187" s="844"/>
      <c r="I187" s="844"/>
      <c r="J187" s="844"/>
      <c r="K187" s="844"/>
      <c r="L187" s="844"/>
      <c r="M187" s="844"/>
      <c r="N187" s="825" t="s">
        <v>154</v>
      </c>
      <c r="O187" s="825"/>
      <c r="P187" s="825"/>
    </row>
    <row r="188" spans="1:16" s="159" customFormat="1" ht="21.75" customHeight="1" thickTop="1" thickBot="1">
      <c r="A188" s="147" t="s">
        <v>0</v>
      </c>
      <c r="B188" s="464"/>
      <c r="C188" s="465" t="s">
        <v>155</v>
      </c>
      <c r="D188" s="466" t="s">
        <v>156</v>
      </c>
      <c r="E188" s="467" t="s">
        <v>157</v>
      </c>
      <c r="F188" s="468" t="s">
        <v>158</v>
      </c>
      <c r="G188" s="465" t="s">
        <v>159</v>
      </c>
      <c r="H188" s="469" t="s">
        <v>150</v>
      </c>
      <c r="I188" s="467" t="s">
        <v>156</v>
      </c>
      <c r="J188" s="467" t="s">
        <v>157</v>
      </c>
      <c r="K188" s="467" t="s">
        <v>158</v>
      </c>
      <c r="L188" s="469" t="s">
        <v>160</v>
      </c>
      <c r="M188" s="470" t="s">
        <v>161</v>
      </c>
      <c r="N188" s="471" t="s">
        <v>155</v>
      </c>
      <c r="O188" s="467" t="s">
        <v>157</v>
      </c>
      <c r="P188" s="472" t="s">
        <v>158</v>
      </c>
    </row>
    <row r="189" spans="1:16" s="172" customFormat="1" ht="17.25" thickTop="1">
      <c r="A189" s="826">
        <f>A103</f>
        <v>46205</v>
      </c>
      <c r="B189" s="829" t="s">
        <v>670</v>
      </c>
      <c r="C189" s="160"/>
      <c r="D189" s="161"/>
      <c r="E189" s="162"/>
      <c r="F189" s="163"/>
      <c r="G189" s="602"/>
      <c r="H189" s="603"/>
      <c r="I189" s="166"/>
      <c r="J189" s="166"/>
      <c r="K189" s="167"/>
      <c r="L189" s="168"/>
      <c r="M189" s="169"/>
      <c r="N189" s="170"/>
      <c r="O189" s="166"/>
      <c r="P189" s="171"/>
    </row>
    <row r="190" spans="1:16" s="172" customFormat="1">
      <c r="A190" s="827"/>
      <c r="B190" s="830"/>
      <c r="C190" s="173"/>
      <c r="D190" s="174"/>
      <c r="E190" s="175"/>
      <c r="F190" s="176"/>
      <c r="G190" s="173"/>
      <c r="H190" s="177"/>
      <c r="I190" s="175"/>
      <c r="J190" s="175"/>
      <c r="K190" s="178"/>
      <c r="L190" s="179"/>
      <c r="M190" s="180"/>
      <c r="N190" s="181"/>
      <c r="O190" s="175"/>
      <c r="P190" s="182"/>
    </row>
    <row r="191" spans="1:16" s="172" customFormat="1">
      <c r="A191" s="827"/>
      <c r="B191" s="830"/>
      <c r="C191" s="173"/>
      <c r="D191" s="174"/>
      <c r="E191" s="175"/>
      <c r="F191" s="176"/>
      <c r="G191" s="173"/>
      <c r="H191" s="183"/>
      <c r="I191" s="175"/>
      <c r="J191" s="175"/>
      <c r="K191" s="178"/>
      <c r="L191" s="184"/>
      <c r="M191" s="180"/>
      <c r="N191" s="181"/>
      <c r="O191" s="175"/>
      <c r="P191" s="182"/>
    </row>
    <row r="192" spans="1:16" s="172" customFormat="1">
      <c r="A192" s="827"/>
      <c r="B192" s="830"/>
      <c r="C192" s="173"/>
      <c r="D192" s="218"/>
      <c r="E192" s="175"/>
      <c r="F192" s="176"/>
      <c r="G192" s="173"/>
      <c r="H192" s="183"/>
      <c r="I192" s="175"/>
      <c r="J192" s="175"/>
      <c r="K192" s="187"/>
      <c r="L192" s="184"/>
      <c r="M192" s="180"/>
      <c r="N192" s="181"/>
      <c r="O192" s="175"/>
      <c r="P192" s="182"/>
    </row>
    <row r="193" spans="1:16" s="172" customFormat="1">
      <c r="A193" s="827"/>
      <c r="B193" s="830"/>
      <c r="C193" s="173"/>
      <c r="D193" s="185"/>
      <c r="E193" s="175"/>
      <c r="F193" s="182"/>
      <c r="G193" s="173"/>
      <c r="H193" s="186"/>
      <c r="I193" s="175"/>
      <c r="J193" s="175"/>
      <c r="K193" s="187"/>
      <c r="L193" s="184"/>
      <c r="M193" s="180"/>
      <c r="N193" s="181"/>
      <c r="O193" s="175"/>
      <c r="P193" s="182"/>
    </row>
    <row r="194" spans="1:16" s="172" customFormat="1">
      <c r="A194" s="827"/>
      <c r="B194" s="830"/>
      <c r="C194" s="173"/>
      <c r="D194" s="174"/>
      <c r="E194" s="175"/>
      <c r="F194" s="188"/>
      <c r="G194" s="198"/>
      <c r="H194" s="183"/>
      <c r="I194" s="191"/>
      <c r="J194" s="175"/>
      <c r="K194" s="178"/>
      <c r="L194" s="189"/>
      <c r="M194" s="190"/>
      <c r="N194" s="181"/>
      <c r="O194" s="175"/>
      <c r="P194" s="182"/>
    </row>
    <row r="195" spans="1:16" s="172" customFormat="1">
      <c r="A195" s="827"/>
      <c r="B195" s="830"/>
      <c r="C195" s="173"/>
      <c r="D195" s="174"/>
      <c r="E195" s="175"/>
      <c r="F195" s="182"/>
      <c r="G195" s="173"/>
      <c r="H195" s="183"/>
      <c r="I195" s="191"/>
      <c r="J195" s="175"/>
      <c r="K195" s="178"/>
      <c r="L195" s="184"/>
      <c r="M195" s="180"/>
      <c r="N195" s="181"/>
      <c r="O195" s="175"/>
      <c r="P195" s="182"/>
    </row>
    <row r="196" spans="1:16" s="172" customFormat="1">
      <c r="A196" s="827"/>
      <c r="B196" s="830"/>
      <c r="C196" s="173"/>
      <c r="D196" s="174"/>
      <c r="E196" s="175"/>
      <c r="F196" s="182"/>
      <c r="G196" s="219"/>
      <c r="H196" s="183"/>
      <c r="I196" s="175"/>
      <c r="J196" s="175"/>
      <c r="K196" s="178"/>
      <c r="L196" s="184"/>
      <c r="M196" s="180"/>
      <c r="N196" s="181"/>
      <c r="O196" s="175"/>
      <c r="P196" s="182"/>
    </row>
    <row r="197" spans="1:16" s="172" customFormat="1">
      <c r="A197" s="827"/>
      <c r="B197" s="830"/>
      <c r="C197" s="173"/>
      <c r="D197" s="174"/>
      <c r="E197" s="175"/>
      <c r="F197" s="188"/>
      <c r="G197" s="173"/>
      <c r="H197" s="183"/>
      <c r="I197" s="191"/>
      <c r="J197" s="175"/>
      <c r="K197" s="178"/>
      <c r="L197" s="184"/>
      <c r="M197" s="180"/>
      <c r="N197" s="181"/>
      <c r="O197" s="175"/>
      <c r="P197" s="182"/>
    </row>
    <row r="198" spans="1:16" s="172" customFormat="1">
      <c r="A198" s="827"/>
      <c r="B198" s="830"/>
      <c r="C198" s="173"/>
      <c r="D198" s="174"/>
      <c r="E198" s="175"/>
      <c r="F198" s="182"/>
      <c r="G198" s="173"/>
      <c r="H198" s="183"/>
      <c r="I198" s="191"/>
      <c r="J198" s="175"/>
      <c r="K198" s="178"/>
      <c r="L198" s="184"/>
      <c r="M198" s="180"/>
      <c r="N198" s="181"/>
      <c r="O198" s="175"/>
      <c r="P198" s="182"/>
    </row>
    <row r="199" spans="1:16" s="172" customFormat="1">
      <c r="A199" s="827"/>
      <c r="B199" s="830"/>
      <c r="C199" s="192"/>
      <c r="D199" s="193"/>
      <c r="E199" s="194"/>
      <c r="F199" s="195"/>
      <c r="G199" s="173"/>
      <c r="H199" s="177"/>
      <c r="I199" s="175"/>
      <c r="J199" s="175"/>
      <c r="K199" s="178"/>
      <c r="L199" s="184"/>
      <c r="M199" s="180"/>
      <c r="N199" s="196"/>
      <c r="O199" s="194"/>
      <c r="P199" s="195"/>
    </row>
    <row r="200" spans="1:16" s="172" customFormat="1">
      <c r="A200" s="827"/>
      <c r="B200" s="830"/>
      <c r="C200" s="192"/>
      <c r="D200" s="193"/>
      <c r="E200" s="194"/>
      <c r="F200" s="195"/>
      <c r="G200" s="198"/>
      <c r="H200" s="183"/>
      <c r="I200" s="191"/>
      <c r="J200" s="175"/>
      <c r="K200" s="178"/>
      <c r="L200" s="184"/>
      <c r="M200" s="180"/>
      <c r="N200" s="196"/>
      <c r="O200" s="194"/>
      <c r="P200" s="195"/>
    </row>
    <row r="201" spans="1:16" s="172" customFormat="1">
      <c r="A201" s="827"/>
      <c r="B201" s="830"/>
      <c r="C201" s="192"/>
      <c r="D201" s="193"/>
      <c r="E201" s="194"/>
      <c r="F201" s="195"/>
      <c r="G201" s="173"/>
      <c r="H201" s="199"/>
      <c r="I201" s="191"/>
      <c r="J201" s="200"/>
      <c r="K201" s="197"/>
      <c r="L201" s="184"/>
      <c r="M201" s="180"/>
      <c r="N201" s="196"/>
      <c r="O201" s="194"/>
      <c r="P201" s="195"/>
    </row>
    <row r="202" spans="1:16" s="172" customFormat="1">
      <c r="A202" s="827"/>
      <c r="B202" s="830"/>
      <c r="C202" s="192"/>
      <c r="D202" s="193"/>
      <c r="E202" s="194"/>
      <c r="F202" s="195"/>
      <c r="G202" s="173"/>
      <c r="H202" s="201"/>
      <c r="I202" s="175"/>
      <c r="J202" s="175"/>
      <c r="K202" s="178"/>
      <c r="L202" s="184"/>
      <c r="M202" s="180"/>
      <c r="N202" s="196"/>
      <c r="O202" s="194"/>
      <c r="P202" s="195"/>
    </row>
    <row r="203" spans="1:16" s="172" customFormat="1">
      <c r="A203" s="827"/>
      <c r="B203" s="830"/>
      <c r="C203" s="192"/>
      <c r="D203" s="193"/>
      <c r="E203" s="194"/>
      <c r="F203" s="195"/>
      <c r="G203" s="198"/>
      <c r="H203" s="183"/>
      <c r="I203" s="200"/>
      <c r="J203" s="200"/>
      <c r="K203" s="197"/>
      <c r="L203" s="184"/>
      <c r="M203" s="180"/>
      <c r="N203" s="196"/>
      <c r="O203" s="194"/>
      <c r="P203" s="195"/>
    </row>
    <row r="204" spans="1:16" s="172" customFormat="1">
      <c r="A204" s="827"/>
      <c r="B204" s="830"/>
      <c r="C204" s="192"/>
      <c r="D204" s="193"/>
      <c r="E204" s="194"/>
      <c r="F204" s="195"/>
      <c r="G204" s="173"/>
      <c r="H204" s="183"/>
      <c r="I204" s="200"/>
      <c r="J204" s="200"/>
      <c r="K204" s="197"/>
      <c r="L204" s="179"/>
      <c r="M204" s="180"/>
      <c r="N204" s="196"/>
      <c r="O204" s="194"/>
      <c r="P204" s="195"/>
    </row>
    <row r="205" spans="1:16" s="172" customFormat="1">
      <c r="A205" s="827"/>
      <c r="B205" s="830"/>
      <c r="C205" s="192"/>
      <c r="D205" s="193"/>
      <c r="E205" s="194"/>
      <c r="F205" s="195"/>
      <c r="G205" s="192"/>
      <c r="H205" s="201"/>
      <c r="I205" s="202"/>
      <c r="J205" s="202"/>
      <c r="K205" s="203"/>
      <c r="L205" s="204"/>
      <c r="M205" s="190"/>
      <c r="N205" s="196"/>
      <c r="O205" s="194"/>
      <c r="P205" s="195"/>
    </row>
    <row r="206" spans="1:16" s="172" customFormat="1">
      <c r="A206" s="827"/>
      <c r="B206" s="830"/>
      <c r="C206" s="192"/>
      <c r="D206" s="193"/>
      <c r="E206" s="194"/>
      <c r="F206" s="195"/>
      <c r="G206" s="192"/>
      <c r="H206" s="201"/>
      <c r="I206" s="202"/>
      <c r="J206" s="202"/>
      <c r="K206" s="203"/>
      <c r="L206" s="204"/>
      <c r="M206" s="190"/>
      <c r="N206" s="196"/>
      <c r="O206" s="194"/>
      <c r="P206" s="195"/>
    </row>
    <row r="207" spans="1:16" s="172" customFormat="1">
      <c r="A207" s="827"/>
      <c r="B207" s="830"/>
      <c r="C207" s="192"/>
      <c r="D207" s="193"/>
      <c r="E207" s="194"/>
      <c r="F207" s="195"/>
      <c r="G207" s="192"/>
      <c r="H207" s="201"/>
      <c r="I207" s="202"/>
      <c r="J207" s="202"/>
      <c r="K207" s="203"/>
      <c r="L207" s="204"/>
      <c r="M207" s="190"/>
      <c r="N207" s="196"/>
      <c r="O207" s="194"/>
      <c r="P207" s="195"/>
    </row>
    <row r="208" spans="1:16" s="172" customFormat="1" ht="17.25" thickBot="1">
      <c r="A208" s="828"/>
      <c r="B208" s="831"/>
      <c r="C208" s="205"/>
      <c r="D208" s="206"/>
      <c r="E208" s="207"/>
      <c r="F208" s="208"/>
      <c r="G208" s="209"/>
      <c r="H208" s="210"/>
      <c r="I208" s="211"/>
      <c r="J208" s="211"/>
      <c r="K208" s="212"/>
      <c r="L208" s="213"/>
      <c r="M208" s="214"/>
      <c r="N208" s="215"/>
      <c r="O208" s="207"/>
      <c r="P208" s="208"/>
    </row>
    <row r="209" spans="1:16" s="71" customFormat="1" ht="18" customHeight="1" thickTop="1" thickBot="1">
      <c r="A209" s="862">
        <f>A103+1</f>
        <v>46206</v>
      </c>
      <c r="B209" s="90" t="s">
        <v>162</v>
      </c>
      <c r="C209" s="832" t="s">
        <v>665</v>
      </c>
      <c r="D209" s="91" t="s">
        <v>114</v>
      </c>
      <c r="E209" s="92" t="s">
        <v>164</v>
      </c>
      <c r="F209" s="93"/>
      <c r="G209" s="90" t="s">
        <v>162</v>
      </c>
      <c r="H209" s="836" t="s">
        <v>163</v>
      </c>
      <c r="I209" s="91" t="s">
        <v>114</v>
      </c>
      <c r="J209" s="92" t="s">
        <v>164</v>
      </c>
      <c r="K209" s="93"/>
      <c r="L209" s="90" t="s">
        <v>162</v>
      </c>
      <c r="M209" s="839" t="s">
        <v>163</v>
      </c>
      <c r="N209" s="91" t="s">
        <v>114</v>
      </c>
      <c r="O209" s="92" t="s">
        <v>164</v>
      </c>
      <c r="P209" s="93"/>
    </row>
    <row r="210" spans="1:16" ht="18" customHeight="1">
      <c r="A210" s="863"/>
      <c r="B210" s="864"/>
      <c r="C210" s="833"/>
      <c r="D210" s="94" t="s">
        <v>116</v>
      </c>
      <c r="E210" s="95" t="s">
        <v>142</v>
      </c>
      <c r="F210" s="93"/>
      <c r="G210" s="864"/>
      <c r="H210" s="836"/>
      <c r="I210" s="94" t="s">
        <v>116</v>
      </c>
      <c r="J210" s="95" t="s">
        <v>142</v>
      </c>
      <c r="K210" s="93"/>
      <c r="L210" s="864"/>
      <c r="M210" s="839"/>
      <c r="N210" s="94" t="s">
        <v>116</v>
      </c>
      <c r="O210" s="95" t="s">
        <v>142</v>
      </c>
      <c r="P210" s="93"/>
    </row>
    <row r="211" spans="1:16" ht="17.25" thickBot="1">
      <c r="A211" s="863"/>
      <c r="B211" s="865"/>
      <c r="C211" s="833"/>
      <c r="D211" s="94" t="s">
        <v>165</v>
      </c>
      <c r="E211" s="96" t="s">
        <v>166</v>
      </c>
      <c r="F211" s="98"/>
      <c r="G211" s="865"/>
      <c r="H211" s="836"/>
      <c r="I211" s="94" t="s">
        <v>165</v>
      </c>
      <c r="J211" s="96" t="s">
        <v>166</v>
      </c>
      <c r="K211" s="98"/>
      <c r="L211" s="865"/>
      <c r="M211" s="839"/>
      <c r="N211" s="94" t="s">
        <v>165</v>
      </c>
      <c r="O211" s="96" t="s">
        <v>166</v>
      </c>
      <c r="P211" s="98"/>
    </row>
    <row r="212" spans="1:16" ht="17.25" thickBot="1">
      <c r="A212" s="863"/>
      <c r="B212" s="90" t="s">
        <v>167</v>
      </c>
      <c r="C212" s="833"/>
      <c r="D212" s="94"/>
      <c r="E212" s="96"/>
      <c r="F212" s="97"/>
      <c r="G212" s="90" t="s">
        <v>167</v>
      </c>
      <c r="H212" s="836"/>
      <c r="I212" s="94" t="s">
        <v>120</v>
      </c>
      <c r="J212" s="96" t="s">
        <v>148</v>
      </c>
      <c r="K212" s="97"/>
      <c r="L212" s="90" t="s">
        <v>167</v>
      </c>
      <c r="M212" s="839"/>
      <c r="N212" s="94" t="s">
        <v>120</v>
      </c>
      <c r="O212" s="96" t="s">
        <v>148</v>
      </c>
      <c r="P212" s="97"/>
    </row>
    <row r="213" spans="1:16">
      <c r="A213" s="863"/>
      <c r="B213" s="861"/>
      <c r="C213" s="833"/>
      <c r="D213" s="94"/>
      <c r="E213" s="96"/>
      <c r="F213" s="97"/>
      <c r="G213" s="861"/>
      <c r="H213" s="836"/>
      <c r="I213" s="94"/>
      <c r="J213" s="96"/>
      <c r="K213" s="97"/>
      <c r="L213" s="861"/>
      <c r="M213" s="839"/>
      <c r="N213" s="94"/>
      <c r="O213" s="96"/>
      <c r="P213" s="97"/>
    </row>
    <row r="214" spans="1:16">
      <c r="A214" s="863"/>
      <c r="B214" s="854"/>
      <c r="C214" s="833"/>
      <c r="D214" s="94"/>
      <c r="E214" s="96"/>
      <c r="F214" s="97"/>
      <c r="G214" s="854"/>
      <c r="H214" s="836"/>
      <c r="I214" s="94"/>
      <c r="J214" s="96"/>
      <c r="K214" s="97"/>
      <c r="L214" s="854"/>
      <c r="M214" s="839"/>
      <c r="N214" s="94"/>
      <c r="O214" s="96"/>
      <c r="P214" s="97"/>
    </row>
    <row r="215" spans="1:16">
      <c r="A215" s="863"/>
      <c r="B215" s="853"/>
      <c r="C215" s="833"/>
      <c r="D215" s="94"/>
      <c r="E215" s="96"/>
      <c r="F215" s="93"/>
      <c r="G215" s="853"/>
      <c r="H215" s="836"/>
      <c r="I215" s="94"/>
      <c r="J215" s="96"/>
      <c r="K215" s="93"/>
      <c r="L215" s="853"/>
      <c r="M215" s="839"/>
      <c r="N215" s="94"/>
      <c r="O215" s="96"/>
      <c r="P215" s="93"/>
    </row>
    <row r="216" spans="1:16">
      <c r="A216" s="863"/>
      <c r="B216" s="854"/>
      <c r="C216" s="833"/>
      <c r="D216" s="94"/>
      <c r="E216" s="96"/>
      <c r="F216" s="99"/>
      <c r="G216" s="854"/>
      <c r="H216" s="836"/>
      <c r="I216" s="94"/>
      <c r="J216" s="96"/>
      <c r="K216" s="99"/>
      <c r="L216" s="854"/>
      <c r="M216" s="839"/>
      <c r="N216" s="94"/>
      <c r="O216" s="96"/>
      <c r="P216" s="93"/>
    </row>
    <row r="217" spans="1:16">
      <c r="A217" s="863"/>
      <c r="B217" s="853"/>
      <c r="C217" s="833"/>
      <c r="D217" s="94"/>
      <c r="E217" s="96"/>
      <c r="F217" s="102"/>
      <c r="G217" s="853"/>
      <c r="H217" s="836"/>
      <c r="I217" s="94"/>
      <c r="J217" s="96"/>
      <c r="K217" s="102"/>
      <c r="L217" s="853"/>
      <c r="M217" s="839"/>
      <c r="N217" s="94"/>
      <c r="O217" s="96"/>
      <c r="P217" s="99"/>
    </row>
    <row r="218" spans="1:16" ht="17.25" thickBot="1">
      <c r="A218" s="863"/>
      <c r="B218" s="854"/>
      <c r="C218" s="833"/>
      <c r="D218" s="94"/>
      <c r="E218" s="96"/>
      <c r="F218" s="99"/>
      <c r="G218" s="854"/>
      <c r="H218" s="836"/>
      <c r="I218" s="94"/>
      <c r="J218" s="96"/>
      <c r="K218" s="99"/>
      <c r="L218" s="854"/>
      <c r="M218" s="839"/>
      <c r="N218" s="94"/>
      <c r="O218" s="96"/>
      <c r="P218" s="99"/>
    </row>
    <row r="219" spans="1:16" ht="17.25" thickBot="1">
      <c r="A219" s="863"/>
      <c r="B219" s="100" t="s">
        <v>168</v>
      </c>
      <c r="C219" s="833"/>
      <c r="D219" s="94"/>
      <c r="E219" s="96"/>
      <c r="F219" s="99"/>
      <c r="G219" s="100" t="s">
        <v>168</v>
      </c>
      <c r="H219" s="836"/>
      <c r="I219" s="94"/>
      <c r="J219" s="96"/>
      <c r="K219" s="99"/>
      <c r="L219" s="100" t="s">
        <v>168</v>
      </c>
      <c r="M219" s="839"/>
      <c r="N219" s="94"/>
      <c r="O219" s="96"/>
      <c r="P219" s="99"/>
    </row>
    <row r="220" spans="1:16">
      <c r="A220" s="863"/>
      <c r="B220" s="855"/>
      <c r="C220" s="833"/>
      <c r="D220" s="94"/>
      <c r="E220" s="96"/>
      <c r="F220" s="99"/>
      <c r="G220" s="855"/>
      <c r="H220" s="836"/>
      <c r="I220" s="94"/>
      <c r="J220" s="96"/>
      <c r="K220" s="99"/>
      <c r="L220" s="855"/>
      <c r="M220" s="839"/>
      <c r="N220" s="94"/>
      <c r="O220" s="96"/>
      <c r="P220" s="99"/>
    </row>
    <row r="221" spans="1:16">
      <c r="A221" s="863"/>
      <c r="B221" s="856"/>
      <c r="C221" s="833"/>
      <c r="D221" s="94"/>
      <c r="E221" s="96"/>
      <c r="F221" s="99"/>
      <c r="G221" s="856"/>
      <c r="H221" s="836"/>
      <c r="I221" s="94"/>
      <c r="J221" s="96"/>
      <c r="K221" s="99"/>
      <c r="L221" s="856"/>
      <c r="M221" s="839"/>
      <c r="N221" s="94"/>
      <c r="O221" s="96"/>
      <c r="P221" s="97"/>
    </row>
    <row r="222" spans="1:16" ht="17.25" thickBot="1">
      <c r="A222" s="863"/>
      <c r="B222" s="857"/>
      <c r="C222" s="833"/>
      <c r="D222" s="94"/>
      <c r="E222" s="96"/>
      <c r="F222" s="97"/>
      <c r="G222" s="857"/>
      <c r="H222" s="836"/>
      <c r="I222" s="94"/>
      <c r="J222" s="96"/>
      <c r="K222" s="97"/>
      <c r="L222" s="857"/>
      <c r="M222" s="839"/>
      <c r="N222" s="94"/>
      <c r="O222" s="96"/>
      <c r="P222" s="97"/>
    </row>
    <row r="223" spans="1:16" ht="17.25" thickBot="1">
      <c r="A223" s="863"/>
      <c r="B223" s="100" t="s">
        <v>123</v>
      </c>
      <c r="C223" s="833"/>
      <c r="D223" s="94"/>
      <c r="E223" s="96"/>
      <c r="F223" s="97"/>
      <c r="G223" s="100" t="s">
        <v>123</v>
      </c>
      <c r="H223" s="836"/>
      <c r="I223" s="94"/>
      <c r="J223" s="96"/>
      <c r="K223" s="97"/>
      <c r="L223" s="100" t="s">
        <v>123</v>
      </c>
      <c r="M223" s="839"/>
      <c r="N223" s="94"/>
      <c r="O223" s="96"/>
      <c r="P223" s="97"/>
    </row>
    <row r="224" spans="1:16">
      <c r="A224" s="863"/>
      <c r="B224" s="868"/>
      <c r="C224" s="833"/>
      <c r="D224" s="94"/>
      <c r="E224" s="96"/>
      <c r="F224" s="97"/>
      <c r="G224" s="868"/>
      <c r="H224" s="836"/>
      <c r="I224" s="94"/>
      <c r="J224" s="96"/>
      <c r="K224" s="97"/>
      <c r="L224" s="868"/>
      <c r="M224" s="839"/>
      <c r="N224" s="94"/>
      <c r="O224" s="96"/>
      <c r="P224" s="97"/>
    </row>
    <row r="225" spans="1:16">
      <c r="A225" s="863"/>
      <c r="B225" s="869"/>
      <c r="C225" s="833"/>
      <c r="D225" s="94"/>
      <c r="E225" s="96"/>
      <c r="F225" s="97"/>
      <c r="G225" s="869"/>
      <c r="H225" s="836"/>
      <c r="I225" s="94"/>
      <c r="J225" s="96"/>
      <c r="K225" s="97"/>
      <c r="L225" s="869"/>
      <c r="M225" s="839"/>
      <c r="N225" s="94"/>
      <c r="O225" s="96"/>
      <c r="P225" s="97"/>
    </row>
    <row r="226" spans="1:16" ht="17.25" thickBot="1">
      <c r="A226" s="863"/>
      <c r="B226" s="870"/>
      <c r="C226" s="833"/>
      <c r="D226" s="94"/>
      <c r="E226" s="96"/>
      <c r="F226" s="97"/>
      <c r="G226" s="870"/>
      <c r="H226" s="836"/>
      <c r="I226" s="94"/>
      <c r="J226" s="96"/>
      <c r="K226" s="97"/>
      <c r="L226" s="870"/>
      <c r="M226" s="839"/>
      <c r="N226" s="94"/>
      <c r="O226" s="96"/>
      <c r="P226" s="97"/>
    </row>
    <row r="227" spans="1:16">
      <c r="A227" s="863"/>
      <c r="B227" s="851" t="s">
        <v>124</v>
      </c>
      <c r="C227" s="833"/>
      <c r="D227" s="94"/>
      <c r="E227" s="96"/>
      <c r="F227" s="97"/>
      <c r="G227" s="851" t="s">
        <v>124</v>
      </c>
      <c r="H227" s="836"/>
      <c r="I227" s="94"/>
      <c r="J227" s="96"/>
      <c r="K227" s="97"/>
      <c r="L227" s="851" t="s">
        <v>124</v>
      </c>
      <c r="M227" s="839"/>
      <c r="N227" s="94"/>
      <c r="O227" s="96"/>
      <c r="P227" s="97"/>
    </row>
    <row r="228" spans="1:16" ht="17.25" thickBot="1">
      <c r="A228" s="863"/>
      <c r="B228" s="852"/>
      <c r="C228" s="833"/>
      <c r="D228" s="94"/>
      <c r="E228" s="96"/>
      <c r="F228" s="97"/>
      <c r="G228" s="852"/>
      <c r="H228" s="836"/>
      <c r="I228" s="94"/>
      <c r="J228" s="96"/>
      <c r="K228" s="97"/>
      <c r="L228" s="852"/>
      <c r="M228" s="839"/>
      <c r="N228" s="94"/>
      <c r="O228" s="96"/>
      <c r="P228" s="93"/>
    </row>
    <row r="229" spans="1:16" ht="17.25" thickTop="1">
      <c r="A229" s="863"/>
      <c r="B229" s="866" t="s">
        <v>125</v>
      </c>
      <c r="C229" s="833"/>
      <c r="D229" s="94"/>
      <c r="E229" s="96"/>
      <c r="F229" s="93"/>
      <c r="G229" s="866" t="s">
        <v>125</v>
      </c>
      <c r="H229" s="836"/>
      <c r="I229" s="94"/>
      <c r="J229" s="96"/>
      <c r="K229" s="93"/>
      <c r="L229" s="866" t="s">
        <v>125</v>
      </c>
      <c r="M229" s="839"/>
      <c r="N229" s="94"/>
      <c r="O229" s="96"/>
      <c r="P229" s="97"/>
    </row>
    <row r="230" spans="1:16" ht="17.25" thickBot="1">
      <c r="A230" s="863"/>
      <c r="B230" s="849"/>
      <c r="C230" s="833"/>
      <c r="D230" s="94"/>
      <c r="E230" s="96"/>
      <c r="F230" s="93"/>
      <c r="G230" s="849"/>
      <c r="H230" s="836"/>
      <c r="I230" s="94"/>
      <c r="J230" s="96"/>
      <c r="K230" s="93"/>
      <c r="L230" s="849"/>
      <c r="M230" s="839"/>
      <c r="N230" s="94"/>
      <c r="O230" s="96"/>
      <c r="P230" s="101"/>
    </row>
    <row r="231" spans="1:16">
      <c r="A231" s="863"/>
      <c r="B231" s="859"/>
      <c r="C231" s="833"/>
      <c r="D231" s="94"/>
      <c r="E231" s="96"/>
      <c r="F231" s="97"/>
      <c r="G231" s="859"/>
      <c r="H231" s="836"/>
      <c r="I231" s="94"/>
      <c r="J231" s="96"/>
      <c r="K231" s="97"/>
      <c r="L231" s="859"/>
      <c r="M231" s="839"/>
      <c r="N231" s="94"/>
      <c r="O231" s="96"/>
      <c r="P231" s="103"/>
    </row>
    <row r="232" spans="1:16" ht="17.25" thickBot="1">
      <c r="A232" s="863"/>
      <c r="B232" s="867"/>
      <c r="C232" s="833"/>
      <c r="D232" s="94"/>
      <c r="E232" s="96"/>
      <c r="F232" s="97"/>
      <c r="G232" s="867"/>
      <c r="H232" s="836"/>
      <c r="I232" s="94"/>
      <c r="J232" s="96"/>
      <c r="K232" s="97"/>
      <c r="L232" s="867"/>
      <c r="M232" s="839"/>
      <c r="N232" s="94"/>
      <c r="O232" s="96"/>
      <c r="P232" s="104"/>
    </row>
    <row r="233" spans="1:16">
      <c r="A233" s="863"/>
      <c r="B233" s="848" t="s">
        <v>126</v>
      </c>
      <c r="C233" s="833"/>
      <c r="D233" s="94"/>
      <c r="E233" s="96"/>
      <c r="F233" s="93"/>
      <c r="G233" s="848" t="s">
        <v>126</v>
      </c>
      <c r="H233" s="836"/>
      <c r="I233" s="94"/>
      <c r="J233" s="96"/>
      <c r="K233" s="93"/>
      <c r="L233" s="848" t="s">
        <v>126</v>
      </c>
      <c r="M233" s="839"/>
      <c r="N233" s="94"/>
      <c r="O233" s="96"/>
      <c r="P233" s="99"/>
    </row>
    <row r="234" spans="1:16" ht="17.25" thickBot="1">
      <c r="A234" s="863"/>
      <c r="B234" s="849"/>
      <c r="C234" s="833"/>
      <c r="D234" s="94"/>
      <c r="E234" s="96"/>
      <c r="F234" s="101"/>
      <c r="G234" s="849"/>
      <c r="H234" s="836"/>
      <c r="I234" s="94"/>
      <c r="J234" s="96"/>
      <c r="K234" s="101"/>
      <c r="L234" s="849"/>
      <c r="M234" s="839"/>
      <c r="N234" s="94"/>
      <c r="O234" s="96"/>
      <c r="P234" s="104"/>
    </row>
    <row r="235" spans="1:16">
      <c r="A235" s="863"/>
      <c r="B235" s="859"/>
      <c r="C235" s="833"/>
      <c r="D235" s="94"/>
      <c r="E235" s="96"/>
      <c r="F235" s="102"/>
      <c r="G235" s="859"/>
      <c r="H235" s="836"/>
      <c r="I235" s="94"/>
      <c r="J235" s="96"/>
      <c r="K235" s="103"/>
      <c r="L235" s="859"/>
      <c r="M235" s="839"/>
      <c r="N235" s="94"/>
      <c r="O235" s="96"/>
      <c r="P235" s="93"/>
    </row>
    <row r="236" spans="1:16" ht="17.25" thickBot="1">
      <c r="A236" s="863"/>
      <c r="B236" s="860"/>
      <c r="C236" s="833"/>
      <c r="D236" s="94"/>
      <c r="E236" s="96"/>
      <c r="F236" s="99"/>
      <c r="G236" s="860"/>
      <c r="H236" s="836"/>
      <c r="I236" s="94"/>
      <c r="J236" s="96"/>
      <c r="K236" s="104"/>
      <c r="L236" s="860"/>
      <c r="M236" s="839"/>
      <c r="N236" s="94"/>
      <c r="O236" s="96"/>
      <c r="P236" s="97"/>
    </row>
    <row r="237" spans="1:16">
      <c r="A237" s="863"/>
      <c r="B237" s="858" t="s">
        <v>127</v>
      </c>
      <c r="C237" s="833"/>
      <c r="D237" s="94"/>
      <c r="E237" s="96"/>
      <c r="F237" s="103"/>
      <c r="G237" s="858" t="s">
        <v>127</v>
      </c>
      <c r="H237" s="836"/>
      <c r="I237" s="94"/>
      <c r="J237" s="96"/>
      <c r="K237" s="104"/>
      <c r="L237" s="858" t="s">
        <v>127</v>
      </c>
      <c r="M237" s="839"/>
      <c r="N237" s="94"/>
      <c r="O237" s="114"/>
      <c r="P237" s="97"/>
    </row>
    <row r="238" spans="1:16" ht="17.25" thickBot="1">
      <c r="A238" s="863"/>
      <c r="B238" s="849"/>
      <c r="C238" s="833"/>
      <c r="D238" s="94"/>
      <c r="E238" s="96"/>
      <c r="F238" s="104"/>
      <c r="G238" s="849"/>
      <c r="H238" s="836"/>
      <c r="I238" s="94"/>
      <c r="J238" s="96"/>
      <c r="K238" s="99"/>
      <c r="L238" s="849"/>
      <c r="M238" s="839"/>
      <c r="N238" s="113"/>
      <c r="O238" s="96"/>
      <c r="P238" s="112"/>
    </row>
    <row r="239" spans="1:16">
      <c r="A239" s="863"/>
      <c r="B239" s="859"/>
      <c r="C239" s="833"/>
      <c r="D239" s="94"/>
      <c r="E239" s="96"/>
      <c r="F239" s="104"/>
      <c r="G239" s="859"/>
      <c r="H239" s="836"/>
      <c r="I239" s="94"/>
      <c r="J239" s="96"/>
      <c r="K239" s="104"/>
      <c r="L239" s="859"/>
      <c r="M239" s="839"/>
      <c r="N239" s="113"/>
      <c r="O239" s="114"/>
      <c r="P239" s="97"/>
    </row>
    <row r="240" spans="1:16" ht="17.25" thickBot="1">
      <c r="A240" s="863"/>
      <c r="B240" s="860"/>
      <c r="C240" s="833"/>
      <c r="D240" s="94"/>
      <c r="E240" s="96"/>
      <c r="F240" s="99"/>
      <c r="G240" s="860"/>
      <c r="H240" s="836"/>
      <c r="I240" s="94"/>
      <c r="J240" s="96"/>
      <c r="K240" s="93"/>
      <c r="L240" s="860"/>
      <c r="M240" s="839"/>
      <c r="N240" s="94"/>
      <c r="O240" s="114"/>
      <c r="P240" s="104"/>
    </row>
    <row r="241" spans="1:16">
      <c r="A241" s="863"/>
      <c r="B241" s="858" t="s">
        <v>128</v>
      </c>
      <c r="C241" s="833"/>
      <c r="D241" s="94"/>
      <c r="E241" s="96"/>
      <c r="F241" s="104"/>
      <c r="G241" s="858" t="s">
        <v>128</v>
      </c>
      <c r="H241" s="836"/>
      <c r="I241" s="94"/>
      <c r="J241" s="96"/>
      <c r="K241" s="97"/>
      <c r="L241" s="858" t="s">
        <v>128</v>
      </c>
      <c r="M241" s="839"/>
      <c r="N241" s="94"/>
      <c r="O241" s="96"/>
      <c r="P241" s="97"/>
    </row>
    <row r="242" spans="1:16" ht="17.25" thickBot="1">
      <c r="A242" s="863"/>
      <c r="B242" s="849"/>
      <c r="C242" s="833"/>
      <c r="D242" s="94"/>
      <c r="E242" s="96"/>
      <c r="F242" s="93"/>
      <c r="G242" s="849"/>
      <c r="H242" s="836"/>
      <c r="I242" s="94"/>
      <c r="J242" s="114"/>
      <c r="K242" s="97"/>
      <c r="L242" s="849"/>
      <c r="M242" s="839"/>
      <c r="N242" s="113"/>
      <c r="O242" s="114"/>
      <c r="P242" s="97"/>
    </row>
    <row r="243" spans="1:16">
      <c r="A243" s="863"/>
      <c r="B243" s="859"/>
      <c r="C243" s="833"/>
      <c r="D243" s="94"/>
      <c r="E243" s="96"/>
      <c r="F243" s="97"/>
      <c r="G243" s="859"/>
      <c r="H243" s="836"/>
      <c r="I243" s="94"/>
      <c r="J243" s="96"/>
      <c r="K243" s="97"/>
      <c r="L243" s="859"/>
      <c r="M243" s="839"/>
      <c r="N243" s="113"/>
      <c r="O243" s="114"/>
      <c r="P243" s="97"/>
    </row>
    <row r="244" spans="1:16" ht="17.25" thickBot="1">
      <c r="A244" s="863"/>
      <c r="B244" s="860"/>
      <c r="C244" s="833"/>
      <c r="D244" s="94"/>
      <c r="E244" s="96"/>
      <c r="F244" s="93"/>
      <c r="G244" s="860"/>
      <c r="H244" s="836"/>
      <c r="I244" s="94"/>
      <c r="J244" s="114"/>
      <c r="K244" s="97"/>
      <c r="L244" s="860"/>
      <c r="M244" s="839"/>
      <c r="N244" s="94"/>
      <c r="O244" s="114"/>
      <c r="P244" s="97"/>
    </row>
    <row r="245" spans="1:16">
      <c r="A245" s="863"/>
      <c r="B245" s="848" t="s">
        <v>129</v>
      </c>
      <c r="C245" s="833"/>
      <c r="D245" s="94"/>
      <c r="E245" s="96"/>
      <c r="F245" s="93"/>
      <c r="G245" s="848" t="s">
        <v>129</v>
      </c>
      <c r="H245" s="836"/>
      <c r="I245" s="94"/>
      <c r="J245" s="114"/>
      <c r="K245" s="97"/>
      <c r="L245" s="848" t="s">
        <v>129</v>
      </c>
      <c r="M245" s="839"/>
      <c r="N245" s="113"/>
      <c r="O245" s="114"/>
      <c r="P245" s="97"/>
    </row>
    <row r="246" spans="1:16" ht="17.25" thickBot="1">
      <c r="A246" s="863"/>
      <c r="B246" s="849"/>
      <c r="C246" s="833"/>
      <c r="D246" s="94"/>
      <c r="E246" s="96"/>
      <c r="F246" s="93"/>
      <c r="G246" s="849"/>
      <c r="H246" s="836"/>
      <c r="I246" s="94"/>
      <c r="J246" s="114"/>
      <c r="K246" s="97"/>
      <c r="L246" s="849"/>
      <c r="M246" s="839"/>
      <c r="N246" s="94"/>
      <c r="O246" s="114"/>
      <c r="P246" s="97"/>
    </row>
    <row r="247" spans="1:16">
      <c r="A247" s="863"/>
      <c r="B247" s="106"/>
      <c r="C247" s="833"/>
      <c r="D247" s="94"/>
      <c r="E247" s="96"/>
      <c r="F247" s="97"/>
      <c r="G247" s="106"/>
      <c r="H247" s="836"/>
      <c r="I247" s="94"/>
      <c r="J247" s="96"/>
      <c r="K247" s="112"/>
      <c r="L247" s="106"/>
      <c r="M247" s="839"/>
      <c r="N247" s="113"/>
      <c r="O247" s="96"/>
      <c r="P247" s="112"/>
    </row>
    <row r="248" spans="1:16">
      <c r="A248" s="863"/>
      <c r="B248" s="107"/>
      <c r="C248" s="833"/>
      <c r="D248" s="94"/>
      <c r="E248" s="96"/>
      <c r="F248" s="93"/>
      <c r="G248" s="107"/>
      <c r="H248" s="836"/>
      <c r="I248" s="94"/>
      <c r="J248" s="96"/>
      <c r="K248" s="97"/>
      <c r="L248" s="107"/>
      <c r="M248" s="839"/>
      <c r="N248" s="113"/>
      <c r="O248" s="114"/>
      <c r="P248" s="97"/>
    </row>
    <row r="249" spans="1:16">
      <c r="A249" s="863"/>
      <c r="B249" s="109"/>
      <c r="C249" s="833"/>
      <c r="D249" s="94"/>
      <c r="E249" s="96"/>
      <c r="F249" s="93"/>
      <c r="G249" s="109"/>
      <c r="H249" s="836"/>
      <c r="I249" s="113"/>
      <c r="J249" s="114"/>
      <c r="K249" s="97"/>
      <c r="L249" s="109"/>
      <c r="M249" s="839"/>
      <c r="N249" s="113"/>
      <c r="O249" s="114"/>
      <c r="P249" s="104"/>
    </row>
    <row r="250" spans="1:16">
      <c r="A250" s="863"/>
      <c r="B250" s="110"/>
      <c r="C250" s="833"/>
      <c r="D250" s="94"/>
      <c r="E250" s="96"/>
      <c r="F250" s="93"/>
      <c r="G250" s="110"/>
      <c r="H250" s="836"/>
      <c r="I250" s="113"/>
      <c r="J250" s="114"/>
      <c r="K250" s="104"/>
      <c r="L250" s="110"/>
      <c r="M250" s="839"/>
      <c r="N250" s="111"/>
      <c r="O250" s="96"/>
      <c r="P250" s="97"/>
    </row>
    <row r="251" spans="1:16">
      <c r="A251" s="863"/>
      <c r="B251" s="109"/>
      <c r="C251" s="833"/>
      <c r="D251" s="111"/>
      <c r="E251" s="96"/>
      <c r="F251" s="97"/>
      <c r="G251" s="109"/>
      <c r="H251" s="836"/>
      <c r="I251" s="111"/>
      <c r="J251" s="96"/>
      <c r="K251" s="112"/>
      <c r="L251" s="109"/>
      <c r="M251" s="839"/>
      <c r="N251" s="94"/>
      <c r="O251" s="96"/>
      <c r="P251" s="112"/>
    </row>
    <row r="252" spans="1:16">
      <c r="A252" s="863"/>
      <c r="B252" s="110"/>
      <c r="C252" s="833"/>
      <c r="D252" s="94"/>
      <c r="E252" s="96"/>
      <c r="F252" s="108"/>
      <c r="G252" s="110"/>
      <c r="H252" s="836"/>
      <c r="I252" s="94"/>
      <c r="J252" s="96"/>
      <c r="K252" s="97"/>
      <c r="L252" s="110"/>
      <c r="M252" s="839"/>
      <c r="N252" s="113"/>
      <c r="O252" s="114"/>
      <c r="P252" s="97"/>
    </row>
    <row r="253" spans="1:16">
      <c r="A253" s="863"/>
      <c r="B253" s="109"/>
      <c r="C253" s="833"/>
      <c r="D253" s="94"/>
      <c r="E253" s="96"/>
      <c r="F253" s="97"/>
      <c r="G253" s="109"/>
      <c r="H253" s="836"/>
      <c r="I253" s="113"/>
      <c r="J253" s="114"/>
      <c r="K253" s="97"/>
      <c r="L253" s="109"/>
      <c r="M253" s="839"/>
      <c r="N253" s="113"/>
      <c r="O253" s="114"/>
      <c r="P253" s="97"/>
    </row>
    <row r="254" spans="1:16" ht="17.25" thickBot="1">
      <c r="A254" s="863"/>
      <c r="B254" s="110"/>
      <c r="C254" s="846"/>
      <c r="D254" s="115"/>
      <c r="E254" s="116"/>
      <c r="F254" s="117"/>
      <c r="G254" s="110"/>
      <c r="H254" s="836"/>
      <c r="I254" s="115"/>
      <c r="J254" s="116"/>
      <c r="K254" s="117"/>
      <c r="L254" s="110"/>
      <c r="M254" s="839"/>
      <c r="N254" s="115"/>
      <c r="O254" s="116"/>
      <c r="P254" s="117"/>
    </row>
    <row r="255" spans="1:16">
      <c r="A255" s="850" t="str">
        <f>TEXT(A209,"AAAA")</f>
        <v>星期五</v>
      </c>
      <c r="B255" s="109"/>
      <c r="C255" s="832" t="s">
        <v>666</v>
      </c>
      <c r="D255" s="118"/>
      <c r="E255" s="119"/>
      <c r="F255" s="97"/>
      <c r="G255" s="109"/>
      <c r="H255" s="835" t="s">
        <v>130</v>
      </c>
      <c r="I255" s="118"/>
      <c r="J255" s="119"/>
      <c r="K255" s="97"/>
      <c r="L255" s="109"/>
      <c r="M255" s="838" t="s">
        <v>130</v>
      </c>
      <c r="N255" s="118"/>
      <c r="O255" s="119"/>
      <c r="P255" s="97"/>
    </row>
    <row r="256" spans="1:16">
      <c r="A256" s="850"/>
      <c r="B256" s="110"/>
      <c r="C256" s="833"/>
      <c r="D256" s="120"/>
      <c r="E256" s="96"/>
      <c r="F256" s="97"/>
      <c r="G256" s="110"/>
      <c r="H256" s="836"/>
      <c r="I256" s="94"/>
      <c r="J256" s="96"/>
      <c r="K256" s="97"/>
      <c r="L256" s="110"/>
      <c r="M256" s="839"/>
      <c r="N256" s="94"/>
      <c r="O256" s="96"/>
      <c r="P256" s="97"/>
    </row>
    <row r="257" spans="1:16">
      <c r="A257" s="850"/>
      <c r="B257" s="109"/>
      <c r="C257" s="833"/>
      <c r="D257" s="120"/>
      <c r="E257" s="96"/>
      <c r="F257" s="97"/>
      <c r="G257" s="109"/>
      <c r="H257" s="836"/>
      <c r="I257" s="94"/>
      <c r="J257" s="96"/>
      <c r="K257" s="97"/>
      <c r="L257" s="109"/>
      <c r="M257" s="839"/>
      <c r="N257" s="94"/>
      <c r="O257" s="96"/>
      <c r="P257" s="97"/>
    </row>
    <row r="258" spans="1:16">
      <c r="A258" s="850"/>
      <c r="B258" s="110"/>
      <c r="C258" s="833"/>
      <c r="D258" s="120"/>
      <c r="E258" s="96"/>
      <c r="F258" s="97"/>
      <c r="G258" s="110"/>
      <c r="H258" s="836"/>
      <c r="I258" s="94"/>
      <c r="J258" s="96"/>
      <c r="K258" s="97"/>
      <c r="L258" s="110"/>
      <c r="M258" s="839"/>
      <c r="N258" s="94"/>
      <c r="O258" s="96"/>
      <c r="P258" s="97"/>
    </row>
    <row r="259" spans="1:16">
      <c r="A259" s="850"/>
      <c r="B259" s="109"/>
      <c r="C259" s="833"/>
      <c r="D259" s="120"/>
      <c r="E259" s="96"/>
      <c r="F259" s="97"/>
      <c r="G259" s="109"/>
      <c r="H259" s="836"/>
      <c r="I259" s="94"/>
      <c r="J259" s="96"/>
      <c r="K259" s="97"/>
      <c r="L259" s="109"/>
      <c r="M259" s="839"/>
      <c r="N259" s="94"/>
      <c r="O259" s="96"/>
      <c r="P259" s="97"/>
    </row>
    <row r="260" spans="1:16">
      <c r="A260" s="850"/>
      <c r="B260" s="110"/>
      <c r="C260" s="833"/>
      <c r="D260" s="120"/>
      <c r="E260" s="96"/>
      <c r="F260" s="97"/>
      <c r="G260" s="110"/>
      <c r="H260" s="836"/>
      <c r="I260" s="94"/>
      <c r="J260" s="96"/>
      <c r="K260" s="97"/>
      <c r="L260" s="110"/>
      <c r="M260" s="839"/>
      <c r="N260" s="94"/>
      <c r="O260" s="96"/>
      <c r="P260" s="97"/>
    </row>
    <row r="261" spans="1:16">
      <c r="A261" s="850"/>
      <c r="B261" s="109"/>
      <c r="C261" s="833"/>
      <c r="D261" s="120"/>
      <c r="E261" s="96"/>
      <c r="F261" s="97"/>
      <c r="G261" s="109"/>
      <c r="H261" s="836"/>
      <c r="I261" s="94"/>
      <c r="J261" s="96"/>
      <c r="K261" s="97"/>
      <c r="L261" s="109"/>
      <c r="M261" s="839"/>
      <c r="N261" s="94"/>
      <c r="O261" s="96"/>
      <c r="P261" s="97"/>
    </row>
    <row r="262" spans="1:16">
      <c r="A262" s="850"/>
      <c r="B262" s="110"/>
      <c r="C262" s="833"/>
      <c r="D262" s="94"/>
      <c r="E262" s="96"/>
      <c r="F262" s="97"/>
      <c r="G262" s="110"/>
      <c r="H262" s="836"/>
      <c r="I262" s="94"/>
      <c r="J262" s="96"/>
      <c r="K262" s="97"/>
      <c r="L262" s="110"/>
      <c r="M262" s="839"/>
      <c r="N262" s="94"/>
      <c r="O262" s="96"/>
      <c r="P262" s="97"/>
    </row>
    <row r="263" spans="1:16">
      <c r="A263" s="850"/>
      <c r="B263" s="107"/>
      <c r="C263" s="833"/>
      <c r="D263" s="113"/>
      <c r="E263" s="114"/>
      <c r="F263" s="104"/>
      <c r="G263" s="107"/>
      <c r="H263" s="836"/>
      <c r="I263" s="113"/>
      <c r="J263" s="114"/>
      <c r="K263" s="97"/>
      <c r="L263" s="107"/>
      <c r="M263" s="839"/>
      <c r="N263" s="113"/>
      <c r="O263" s="114"/>
      <c r="P263" s="97"/>
    </row>
    <row r="264" spans="1:16" ht="17.25" thickBot="1">
      <c r="A264" s="850"/>
      <c r="B264" s="107"/>
      <c r="C264" s="846"/>
      <c r="D264" s="122" t="s">
        <v>132</v>
      </c>
      <c r="E264" s="123" t="s">
        <v>133</v>
      </c>
      <c r="F264" s="124"/>
      <c r="G264" s="107"/>
      <c r="H264" s="847"/>
      <c r="I264" s="122" t="s">
        <v>132</v>
      </c>
      <c r="J264" s="123" t="s">
        <v>133</v>
      </c>
      <c r="K264" s="97"/>
      <c r="L264" s="107"/>
      <c r="M264" s="845"/>
      <c r="N264" s="122" t="s">
        <v>132</v>
      </c>
      <c r="O264" s="123" t="s">
        <v>133</v>
      </c>
      <c r="P264" s="97"/>
    </row>
    <row r="265" spans="1:16">
      <c r="A265" s="105"/>
      <c r="B265" s="109"/>
      <c r="C265" s="832" t="s">
        <v>667</v>
      </c>
      <c r="D265" s="118"/>
      <c r="E265" s="119"/>
      <c r="F265" s="125"/>
      <c r="G265" s="109"/>
      <c r="H265" s="835" t="s">
        <v>134</v>
      </c>
      <c r="I265" s="118"/>
      <c r="J265" s="119"/>
      <c r="K265" s="125"/>
      <c r="L265" s="109"/>
      <c r="M265" s="838" t="s">
        <v>134</v>
      </c>
      <c r="N265" s="118"/>
      <c r="O265" s="119"/>
      <c r="P265" s="125"/>
    </row>
    <row r="266" spans="1:16">
      <c r="A266" s="105"/>
      <c r="B266" s="110"/>
      <c r="C266" s="833"/>
      <c r="D266" s="94"/>
      <c r="E266" s="96"/>
      <c r="F266" s="97"/>
      <c r="G266" s="110"/>
      <c r="H266" s="836"/>
      <c r="I266" s="94"/>
      <c r="J266" s="96"/>
      <c r="K266" s="97"/>
      <c r="L266" s="110"/>
      <c r="M266" s="839"/>
      <c r="N266" s="94"/>
      <c r="O266" s="96"/>
      <c r="P266" s="97"/>
    </row>
    <row r="267" spans="1:16">
      <c r="A267" s="105"/>
      <c r="B267" s="126"/>
      <c r="C267" s="833"/>
      <c r="D267" s="94"/>
      <c r="E267" s="96"/>
      <c r="F267" s="97"/>
      <c r="G267" s="126"/>
      <c r="H267" s="836"/>
      <c r="I267" s="94"/>
      <c r="J267" s="96"/>
      <c r="K267" s="97"/>
      <c r="L267" s="126"/>
      <c r="M267" s="839"/>
      <c r="N267" s="94"/>
      <c r="O267" s="96"/>
      <c r="P267" s="128"/>
    </row>
    <row r="268" spans="1:16">
      <c r="A268" s="105"/>
      <c r="B268" s="107"/>
      <c r="C268" s="833"/>
      <c r="D268" s="94"/>
      <c r="E268" s="96"/>
      <c r="F268" s="97"/>
      <c r="G268" s="107"/>
      <c r="H268" s="836"/>
      <c r="I268" s="94"/>
      <c r="J268" s="96"/>
      <c r="K268" s="97"/>
      <c r="L268" s="107"/>
      <c r="M268" s="839"/>
      <c r="N268" s="94"/>
      <c r="O268" s="96"/>
      <c r="P268" s="216"/>
    </row>
    <row r="269" spans="1:16">
      <c r="A269" s="105"/>
      <c r="B269" s="109"/>
      <c r="C269" s="833"/>
      <c r="D269" s="94"/>
      <c r="E269" s="96"/>
      <c r="F269" s="97"/>
      <c r="G269" s="109"/>
      <c r="H269" s="836"/>
      <c r="I269" s="94"/>
      <c r="J269" s="96"/>
      <c r="K269" s="97"/>
      <c r="L269" s="109"/>
      <c r="M269" s="839"/>
      <c r="N269" s="94"/>
      <c r="O269" s="96"/>
      <c r="P269" s="97"/>
    </row>
    <row r="270" spans="1:16">
      <c r="A270" s="105"/>
      <c r="B270" s="110"/>
      <c r="C270" s="833"/>
      <c r="D270" s="94"/>
      <c r="E270" s="96"/>
      <c r="F270" s="127"/>
      <c r="G270" s="110"/>
      <c r="H270" s="836"/>
      <c r="I270" s="94"/>
      <c r="J270" s="96"/>
      <c r="K270" s="127"/>
      <c r="L270" s="110"/>
      <c r="M270" s="839"/>
      <c r="N270" s="94"/>
      <c r="O270" s="96"/>
      <c r="P270" s="127"/>
    </row>
    <row r="271" spans="1:16">
      <c r="A271" s="105"/>
      <c r="B271" s="109"/>
      <c r="C271" s="833"/>
      <c r="D271" s="94"/>
      <c r="E271" s="96"/>
      <c r="F271" s="128"/>
      <c r="G271" s="109"/>
      <c r="H271" s="836"/>
      <c r="I271" s="94"/>
      <c r="J271" s="96"/>
      <c r="K271" s="128"/>
      <c r="L271" s="109"/>
      <c r="M271" s="839"/>
      <c r="N271" s="94"/>
      <c r="O271" s="96"/>
      <c r="P271" s="128"/>
    </row>
    <row r="272" spans="1:16">
      <c r="A272" s="105"/>
      <c r="B272" s="110"/>
      <c r="C272" s="833"/>
      <c r="D272" s="217"/>
      <c r="E272" s="114"/>
      <c r="F272" s="216"/>
      <c r="G272" s="110"/>
      <c r="H272" s="836"/>
      <c r="I272" s="113"/>
      <c r="J272" s="114"/>
      <c r="K272" s="216"/>
      <c r="L272" s="110"/>
      <c r="M272" s="839"/>
      <c r="N272" s="113"/>
      <c r="O272" s="114"/>
      <c r="P272" s="216"/>
    </row>
    <row r="273" spans="1:16">
      <c r="A273" s="105"/>
      <c r="B273" s="109"/>
      <c r="C273" s="833"/>
      <c r="D273" s="217"/>
      <c r="E273" s="114"/>
      <c r="F273" s="216"/>
      <c r="G273" s="109"/>
      <c r="H273" s="836"/>
      <c r="I273" s="113"/>
      <c r="J273" s="114"/>
      <c r="K273" s="216"/>
      <c r="L273" s="109"/>
      <c r="M273" s="839"/>
      <c r="N273" s="113"/>
      <c r="O273" s="114"/>
      <c r="P273" s="216"/>
    </row>
    <row r="274" spans="1:16" ht="17.25" thickBot="1">
      <c r="A274" s="105"/>
      <c r="B274" s="110"/>
      <c r="C274" s="846"/>
      <c r="D274" s="129"/>
      <c r="E274" s="130"/>
      <c r="F274" s="104"/>
      <c r="G274" s="110"/>
      <c r="H274" s="847"/>
      <c r="I274" s="113"/>
      <c r="J274" s="130"/>
      <c r="K274" s="104"/>
      <c r="L274" s="110"/>
      <c r="M274" s="845"/>
      <c r="N274" s="113"/>
      <c r="O274" s="131"/>
      <c r="P274" s="127"/>
    </row>
    <row r="275" spans="1:16">
      <c r="A275" s="132"/>
      <c r="B275" s="109"/>
      <c r="C275" s="832" t="s">
        <v>668</v>
      </c>
      <c r="D275" s="118" t="s">
        <v>136</v>
      </c>
      <c r="E275" s="133" t="s">
        <v>137</v>
      </c>
      <c r="F275" s="125"/>
      <c r="G275" s="109"/>
      <c r="H275" s="835" t="s">
        <v>135</v>
      </c>
      <c r="I275" s="118" t="s">
        <v>136</v>
      </c>
      <c r="J275" s="133" t="s">
        <v>137</v>
      </c>
      <c r="K275" s="125"/>
      <c r="L275" s="109"/>
      <c r="M275" s="838" t="s">
        <v>135</v>
      </c>
      <c r="N275" s="118" t="s">
        <v>136</v>
      </c>
      <c r="O275" s="133" t="s">
        <v>137</v>
      </c>
      <c r="P275" s="125"/>
    </row>
    <row r="276" spans="1:16">
      <c r="A276" s="132"/>
      <c r="B276" s="110"/>
      <c r="C276" s="833"/>
      <c r="D276" s="94" t="s">
        <v>141</v>
      </c>
      <c r="E276" s="96" t="s">
        <v>142</v>
      </c>
      <c r="F276" s="134"/>
      <c r="G276" s="110"/>
      <c r="H276" s="836"/>
      <c r="I276" s="94" t="s">
        <v>141</v>
      </c>
      <c r="J276" s="96" t="s">
        <v>142</v>
      </c>
      <c r="K276" s="134"/>
      <c r="L276" s="110"/>
      <c r="M276" s="839"/>
      <c r="N276" s="94" t="s">
        <v>141</v>
      </c>
      <c r="O276" s="96" t="s">
        <v>142</v>
      </c>
      <c r="P276" s="134"/>
    </row>
    <row r="277" spans="1:16">
      <c r="A277" s="132"/>
      <c r="B277" s="135"/>
      <c r="C277" s="833"/>
      <c r="D277" s="94" t="s">
        <v>145</v>
      </c>
      <c r="E277" s="96" t="s">
        <v>146</v>
      </c>
      <c r="F277" s="97"/>
      <c r="G277" s="135"/>
      <c r="H277" s="836"/>
      <c r="I277" s="94" t="s">
        <v>145</v>
      </c>
      <c r="J277" s="96" t="s">
        <v>146</v>
      </c>
      <c r="K277" s="97"/>
      <c r="L277" s="135"/>
      <c r="M277" s="839"/>
      <c r="N277" s="94" t="s">
        <v>145</v>
      </c>
      <c r="O277" s="96" t="s">
        <v>146</v>
      </c>
      <c r="P277" s="97"/>
    </row>
    <row r="278" spans="1:16">
      <c r="A278" s="132"/>
      <c r="B278" s="110"/>
      <c r="C278" s="833"/>
      <c r="D278" s="94" t="s">
        <v>147</v>
      </c>
      <c r="E278" s="96" t="s">
        <v>148</v>
      </c>
      <c r="F278" s="104"/>
      <c r="G278" s="110"/>
      <c r="H278" s="836"/>
      <c r="I278" s="94" t="s">
        <v>147</v>
      </c>
      <c r="J278" s="96" t="s">
        <v>148</v>
      </c>
      <c r="K278" s="104"/>
      <c r="L278" s="110"/>
      <c r="M278" s="839"/>
      <c r="N278" s="94" t="s">
        <v>147</v>
      </c>
      <c r="O278" s="96" t="s">
        <v>148</v>
      </c>
      <c r="P278" s="104"/>
    </row>
    <row r="279" spans="1:16">
      <c r="A279" s="132"/>
      <c r="B279" s="135"/>
      <c r="C279" s="833"/>
      <c r="D279" s="94"/>
      <c r="E279" s="114"/>
      <c r="F279" s="136"/>
      <c r="G279" s="135"/>
      <c r="H279" s="836"/>
      <c r="I279" s="94"/>
      <c r="J279" s="114"/>
      <c r="K279" s="136"/>
      <c r="L279" s="135"/>
      <c r="M279" s="839"/>
      <c r="N279" s="94"/>
      <c r="O279" s="114"/>
      <c r="P279" s="136"/>
    </row>
    <row r="280" spans="1:16">
      <c r="A280" s="132"/>
      <c r="B280" s="110"/>
      <c r="C280" s="833"/>
      <c r="D280" s="94"/>
      <c r="E280" s="96"/>
      <c r="F280" s="97"/>
      <c r="G280" s="110"/>
      <c r="H280" s="836"/>
      <c r="I280" s="94"/>
      <c r="J280" s="96"/>
      <c r="K280" s="97"/>
      <c r="L280" s="110"/>
      <c r="M280" s="839"/>
      <c r="N280" s="94"/>
      <c r="O280" s="96"/>
      <c r="P280" s="97"/>
    </row>
    <row r="281" spans="1:16">
      <c r="A281" s="132"/>
      <c r="B281" s="135"/>
      <c r="C281" s="833"/>
      <c r="D281" s="94"/>
      <c r="E281" s="114"/>
      <c r="F281" s="136"/>
      <c r="G281" s="135"/>
      <c r="H281" s="836"/>
      <c r="I281" s="94"/>
      <c r="J281" s="114"/>
      <c r="K281" s="136"/>
      <c r="L281" s="135"/>
      <c r="M281" s="839"/>
      <c r="N281" s="94"/>
      <c r="O281" s="114"/>
      <c r="P281" s="136"/>
    </row>
    <row r="282" spans="1:16">
      <c r="A282" s="132"/>
      <c r="B282" s="110"/>
      <c r="C282" s="833"/>
      <c r="D282" s="94"/>
      <c r="E282" s="96"/>
      <c r="F282" s="97"/>
      <c r="G282" s="110"/>
      <c r="H282" s="836"/>
      <c r="I282" s="94"/>
      <c r="J282" s="96"/>
      <c r="K282" s="97"/>
      <c r="L282" s="110"/>
      <c r="M282" s="839"/>
      <c r="N282" s="94"/>
      <c r="O282" s="96"/>
      <c r="P282" s="97"/>
    </row>
    <row r="283" spans="1:16">
      <c r="A283" s="132"/>
      <c r="B283" s="135"/>
      <c r="C283" s="833"/>
      <c r="D283" s="94"/>
      <c r="E283" s="96"/>
      <c r="F283" s="97"/>
      <c r="G283" s="135"/>
      <c r="H283" s="836"/>
      <c r="I283" s="94"/>
      <c r="J283" s="96"/>
      <c r="K283" s="97"/>
      <c r="L283" s="135"/>
      <c r="M283" s="839"/>
      <c r="N283" s="94"/>
      <c r="O283" s="96"/>
      <c r="P283" s="97"/>
    </row>
    <row r="284" spans="1:16" ht="17.25" thickBot="1">
      <c r="A284" s="132"/>
      <c r="B284" s="110"/>
      <c r="C284" s="846"/>
      <c r="D284" s="115"/>
      <c r="E284" s="116"/>
      <c r="F284" s="117"/>
      <c r="G284" s="110"/>
      <c r="H284" s="847"/>
      <c r="I284" s="115"/>
      <c r="J284" s="130"/>
      <c r="K284" s="104"/>
      <c r="L284" s="110"/>
      <c r="M284" s="845"/>
      <c r="N284" s="115"/>
      <c r="O284" s="130"/>
      <c r="P284" s="104"/>
    </row>
    <row r="285" spans="1:16">
      <c r="A285" s="132"/>
      <c r="B285" s="135"/>
      <c r="C285" s="832" t="s">
        <v>669</v>
      </c>
      <c r="D285" s="137" t="s">
        <v>150</v>
      </c>
      <c r="E285" s="138"/>
      <c r="F285" s="139" t="s">
        <v>151</v>
      </c>
      <c r="G285" s="135"/>
      <c r="H285" s="835" t="s">
        <v>149</v>
      </c>
      <c r="I285" s="137" t="s">
        <v>150</v>
      </c>
      <c r="J285" s="138"/>
      <c r="K285" s="139" t="s">
        <v>151</v>
      </c>
      <c r="L285" s="135"/>
      <c r="M285" s="838" t="s">
        <v>149</v>
      </c>
      <c r="N285" s="137" t="s">
        <v>150</v>
      </c>
      <c r="O285" s="138"/>
      <c r="P285" s="139" t="s">
        <v>151</v>
      </c>
    </row>
    <row r="286" spans="1:16">
      <c r="A286" s="132"/>
      <c r="B286" s="110"/>
      <c r="C286" s="833"/>
      <c r="D286" s="120"/>
      <c r="E286" s="121"/>
      <c r="F286" s="140"/>
      <c r="G286" s="110"/>
      <c r="H286" s="836"/>
      <c r="I286" s="94"/>
      <c r="J286" s="96"/>
      <c r="K286" s="97"/>
      <c r="L286" s="110"/>
      <c r="M286" s="839"/>
      <c r="N286" s="94"/>
      <c r="O286" s="96"/>
      <c r="P286" s="97"/>
    </row>
    <row r="287" spans="1:16">
      <c r="A287" s="132"/>
      <c r="B287" s="135"/>
      <c r="C287" s="833"/>
      <c r="D287" s="94"/>
      <c r="E287" s="96"/>
      <c r="F287" s="97"/>
      <c r="G287" s="135"/>
      <c r="H287" s="836"/>
      <c r="I287" s="94"/>
      <c r="J287" s="96"/>
      <c r="K287" s="97"/>
      <c r="L287" s="135"/>
      <c r="M287" s="839"/>
      <c r="N287" s="94"/>
      <c r="O287" s="96"/>
      <c r="P287" s="97"/>
    </row>
    <row r="288" spans="1:16">
      <c r="A288" s="132"/>
      <c r="B288" s="110"/>
      <c r="C288" s="833"/>
      <c r="D288" s="113"/>
      <c r="E288" s="114"/>
      <c r="F288" s="104"/>
      <c r="G288" s="110"/>
      <c r="H288" s="836"/>
      <c r="I288" s="113"/>
      <c r="J288" s="114"/>
      <c r="K288" s="104"/>
      <c r="L288" s="110"/>
      <c r="M288" s="839"/>
      <c r="N288" s="113"/>
      <c r="O288" s="114"/>
      <c r="P288" s="104"/>
    </row>
    <row r="289" spans="1:16">
      <c r="A289" s="841"/>
      <c r="B289" s="135"/>
      <c r="C289" s="833"/>
      <c r="D289" s="94"/>
      <c r="E289" s="96"/>
      <c r="F289" s="97"/>
      <c r="G289" s="135"/>
      <c r="H289" s="836"/>
      <c r="I289" s="94"/>
      <c r="J289" s="96"/>
      <c r="K289" s="97"/>
      <c r="L289" s="135"/>
      <c r="M289" s="839"/>
      <c r="N289" s="94"/>
      <c r="O289" s="96"/>
      <c r="P289" s="97"/>
    </row>
    <row r="290" spans="1:16">
      <c r="A290" s="841"/>
      <c r="B290" s="110"/>
      <c r="C290" s="833"/>
      <c r="D290" s="94"/>
      <c r="E290" s="96"/>
      <c r="F290" s="97"/>
      <c r="G290" s="110"/>
      <c r="H290" s="836"/>
      <c r="I290" s="94"/>
      <c r="J290" s="96"/>
      <c r="K290" s="97"/>
      <c r="L290" s="110"/>
      <c r="M290" s="839"/>
      <c r="N290" s="94"/>
      <c r="O290" s="96"/>
      <c r="P290" s="97"/>
    </row>
    <row r="291" spans="1:16">
      <c r="A291" s="841"/>
      <c r="B291" s="135"/>
      <c r="C291" s="833"/>
      <c r="D291" s="113"/>
      <c r="E291" s="114"/>
      <c r="F291" s="104"/>
      <c r="G291" s="135"/>
      <c r="H291" s="836"/>
      <c r="I291" s="113"/>
      <c r="J291" s="114"/>
      <c r="K291" s="104"/>
      <c r="L291" s="135"/>
      <c r="M291" s="839"/>
      <c r="N291" s="113"/>
      <c r="O291" s="114"/>
      <c r="P291" s="104"/>
    </row>
    <row r="292" spans="1:16" ht="17.25" thickBot="1">
      <c r="A292" s="842"/>
      <c r="B292" s="141"/>
      <c r="C292" s="834"/>
      <c r="D292" s="142"/>
      <c r="E292" s="143"/>
      <c r="F292" s="144"/>
      <c r="G292" s="141"/>
      <c r="H292" s="837"/>
      <c r="I292" s="142"/>
      <c r="J292" s="143"/>
      <c r="K292" s="144"/>
      <c r="L292" s="141"/>
      <c r="M292" s="840"/>
      <c r="N292" s="142"/>
      <c r="O292" s="143"/>
      <c r="P292" s="144"/>
    </row>
    <row r="293" spans="1:16" s="146" customFormat="1" ht="27" customHeight="1" thickTop="1" thickBot="1">
      <c r="A293" s="145"/>
      <c r="B293" s="843" t="s">
        <v>152</v>
      </c>
      <c r="C293" s="843"/>
      <c r="D293" s="843"/>
      <c r="E293" s="843"/>
      <c r="F293" s="843"/>
      <c r="G293" s="844" t="s">
        <v>153</v>
      </c>
      <c r="H293" s="844"/>
      <c r="I293" s="844"/>
      <c r="J293" s="844"/>
      <c r="K293" s="844"/>
      <c r="L293" s="844"/>
      <c r="M293" s="844"/>
      <c r="N293" s="825" t="s">
        <v>154</v>
      </c>
      <c r="O293" s="825"/>
      <c r="P293" s="825"/>
    </row>
    <row r="294" spans="1:16" s="159" customFormat="1" ht="21.75" customHeight="1" thickTop="1" thickBot="1">
      <c r="A294" s="147" t="s">
        <v>0</v>
      </c>
      <c r="B294" s="148"/>
      <c r="C294" s="149" t="s">
        <v>155</v>
      </c>
      <c r="D294" s="150" t="s">
        <v>156</v>
      </c>
      <c r="E294" s="151" t="s">
        <v>157</v>
      </c>
      <c r="F294" s="152" t="s">
        <v>158</v>
      </c>
      <c r="G294" s="153" t="s">
        <v>159</v>
      </c>
      <c r="H294" s="154" t="s">
        <v>150</v>
      </c>
      <c r="I294" s="155" t="s">
        <v>156</v>
      </c>
      <c r="J294" s="155" t="s">
        <v>157</v>
      </c>
      <c r="K294" s="155" t="s">
        <v>158</v>
      </c>
      <c r="L294" s="154" t="s">
        <v>160</v>
      </c>
      <c r="M294" s="156" t="s">
        <v>161</v>
      </c>
      <c r="N294" s="157" t="s">
        <v>155</v>
      </c>
      <c r="O294" s="151" t="s">
        <v>157</v>
      </c>
      <c r="P294" s="158" t="s">
        <v>158</v>
      </c>
    </row>
    <row r="295" spans="1:16" s="172" customFormat="1" ht="17.25" thickTop="1">
      <c r="A295" s="826">
        <f>A209</f>
        <v>46206</v>
      </c>
      <c r="B295" s="829" t="s">
        <v>670</v>
      </c>
      <c r="C295" s="160"/>
      <c r="D295" s="161"/>
      <c r="E295" s="162"/>
      <c r="F295" s="163"/>
      <c r="G295" s="164" t="s">
        <v>1551</v>
      </c>
      <c r="H295" s="165" t="s">
        <v>2866</v>
      </c>
      <c r="I295" s="166" t="s">
        <v>2867</v>
      </c>
      <c r="J295" s="166" t="s">
        <v>2868</v>
      </c>
      <c r="K295" s="167" t="s">
        <v>2870</v>
      </c>
      <c r="L295" s="168"/>
      <c r="M295" s="169"/>
      <c r="N295" s="170"/>
      <c r="O295" s="166"/>
      <c r="P295" s="171"/>
    </row>
    <row r="296" spans="1:16" s="172" customFormat="1">
      <c r="A296" s="827"/>
      <c r="B296" s="830"/>
      <c r="C296" s="173"/>
      <c r="D296" s="174"/>
      <c r="E296" s="175"/>
      <c r="F296" s="176"/>
      <c r="G296" s="173"/>
      <c r="H296" s="177"/>
      <c r="I296" s="175"/>
      <c r="J296" s="175"/>
      <c r="K296" s="178"/>
      <c r="L296" s="179"/>
      <c r="M296" s="180"/>
      <c r="N296" s="181"/>
      <c r="O296" s="175"/>
      <c r="P296" s="182"/>
    </row>
    <row r="297" spans="1:16" s="172" customFormat="1">
      <c r="A297" s="827"/>
      <c r="B297" s="830"/>
      <c r="C297" s="173"/>
      <c r="D297" s="174"/>
      <c r="E297" s="175"/>
      <c r="F297" s="176"/>
      <c r="G297" s="173"/>
      <c r="H297" s="183"/>
      <c r="I297" s="175"/>
      <c r="J297" s="175"/>
      <c r="K297" s="178"/>
      <c r="L297" s="184"/>
      <c r="M297" s="180"/>
      <c r="N297" s="181"/>
      <c r="O297" s="175"/>
      <c r="P297" s="182"/>
    </row>
    <row r="298" spans="1:16" s="172" customFormat="1">
      <c r="A298" s="827"/>
      <c r="B298" s="830"/>
      <c r="C298" s="173"/>
      <c r="D298" s="218"/>
      <c r="E298" s="175"/>
      <c r="F298" s="176"/>
      <c r="G298" s="173"/>
      <c r="H298" s="183"/>
      <c r="I298" s="175"/>
      <c r="J298" s="175"/>
      <c r="K298" s="187"/>
      <c r="L298" s="184"/>
      <c r="M298" s="180"/>
      <c r="N298" s="181"/>
      <c r="O298" s="175"/>
      <c r="P298" s="182"/>
    </row>
    <row r="299" spans="1:16" s="172" customFormat="1">
      <c r="A299" s="827"/>
      <c r="B299" s="830"/>
      <c r="C299" s="173"/>
      <c r="D299" s="185"/>
      <c r="E299" s="175"/>
      <c r="F299" s="182"/>
      <c r="G299" s="173"/>
      <c r="H299" s="186"/>
      <c r="I299" s="175"/>
      <c r="J299" s="175"/>
      <c r="K299" s="187"/>
      <c r="L299" s="184"/>
      <c r="M299" s="180"/>
      <c r="N299" s="181"/>
      <c r="O299" s="175"/>
      <c r="P299" s="182"/>
    </row>
    <row r="300" spans="1:16" s="172" customFormat="1">
      <c r="A300" s="827"/>
      <c r="B300" s="830"/>
      <c r="C300" s="173"/>
      <c r="D300" s="174"/>
      <c r="E300" s="175"/>
      <c r="F300" s="188"/>
      <c r="G300" s="198"/>
      <c r="H300" s="183"/>
      <c r="I300" s="191"/>
      <c r="J300" s="175"/>
      <c r="K300" s="178"/>
      <c r="L300" s="189"/>
      <c r="M300" s="190"/>
      <c r="N300" s="181"/>
      <c r="O300" s="175"/>
      <c r="P300" s="182"/>
    </row>
    <row r="301" spans="1:16" s="172" customFormat="1">
      <c r="A301" s="827"/>
      <c r="B301" s="830"/>
      <c r="C301" s="173"/>
      <c r="D301" s="174"/>
      <c r="E301" s="175"/>
      <c r="F301" s="182"/>
      <c r="G301" s="173"/>
      <c r="H301" s="183"/>
      <c r="I301" s="191"/>
      <c r="J301" s="175"/>
      <c r="K301" s="178"/>
      <c r="L301" s="184"/>
      <c r="M301" s="180"/>
      <c r="N301" s="181"/>
      <c r="O301" s="175"/>
      <c r="P301" s="182"/>
    </row>
    <row r="302" spans="1:16" s="172" customFormat="1">
      <c r="A302" s="827"/>
      <c r="B302" s="830"/>
      <c r="C302" s="173"/>
      <c r="D302" s="174"/>
      <c r="E302" s="175"/>
      <c r="F302" s="182"/>
      <c r="G302" s="219"/>
      <c r="H302" s="183"/>
      <c r="I302" s="175"/>
      <c r="J302" s="175"/>
      <c r="K302" s="178"/>
      <c r="L302" s="184"/>
      <c r="M302" s="180"/>
      <c r="N302" s="181"/>
      <c r="O302" s="175"/>
      <c r="P302" s="182"/>
    </row>
    <row r="303" spans="1:16" s="172" customFormat="1">
      <c r="A303" s="827"/>
      <c r="B303" s="830"/>
      <c r="C303" s="173"/>
      <c r="D303" s="174"/>
      <c r="E303" s="175"/>
      <c r="F303" s="188"/>
      <c r="G303" s="173"/>
      <c r="H303" s="183"/>
      <c r="I303" s="191"/>
      <c r="J303" s="175"/>
      <c r="K303" s="178"/>
      <c r="L303" s="184"/>
      <c r="M303" s="180"/>
      <c r="N303" s="181"/>
      <c r="O303" s="175"/>
      <c r="P303" s="182"/>
    </row>
    <row r="304" spans="1:16" s="172" customFormat="1">
      <c r="A304" s="827"/>
      <c r="B304" s="830"/>
      <c r="C304" s="173"/>
      <c r="D304" s="174"/>
      <c r="E304" s="175"/>
      <c r="F304" s="182"/>
      <c r="G304" s="173"/>
      <c r="H304" s="183"/>
      <c r="I304" s="191"/>
      <c r="J304" s="175"/>
      <c r="K304" s="178"/>
      <c r="L304" s="184"/>
      <c r="M304" s="180"/>
      <c r="N304" s="181"/>
      <c r="O304" s="175"/>
      <c r="P304" s="182"/>
    </row>
    <row r="305" spans="1:16" s="172" customFormat="1">
      <c r="A305" s="827"/>
      <c r="B305" s="830"/>
      <c r="C305" s="192"/>
      <c r="D305" s="193"/>
      <c r="E305" s="194"/>
      <c r="F305" s="195"/>
      <c r="G305" s="173"/>
      <c r="H305" s="177"/>
      <c r="I305" s="175"/>
      <c r="J305" s="175"/>
      <c r="K305" s="178"/>
      <c r="L305" s="184"/>
      <c r="M305" s="180"/>
      <c r="N305" s="196"/>
      <c r="O305" s="194"/>
      <c r="P305" s="195"/>
    </row>
    <row r="306" spans="1:16" s="172" customFormat="1">
      <c r="A306" s="827"/>
      <c r="B306" s="830"/>
      <c r="C306" s="192"/>
      <c r="D306" s="193"/>
      <c r="E306" s="194"/>
      <c r="F306" s="195"/>
      <c r="G306" s="198"/>
      <c r="H306" s="183"/>
      <c r="I306" s="191"/>
      <c r="J306" s="175"/>
      <c r="K306" s="178"/>
      <c r="L306" s="184"/>
      <c r="M306" s="180"/>
      <c r="N306" s="196"/>
      <c r="O306" s="194"/>
      <c r="P306" s="195"/>
    </row>
    <row r="307" spans="1:16" s="172" customFormat="1">
      <c r="A307" s="827"/>
      <c r="B307" s="830"/>
      <c r="C307" s="192"/>
      <c r="D307" s="193"/>
      <c r="E307" s="194"/>
      <c r="F307" s="195"/>
      <c r="G307" s="173"/>
      <c r="H307" s="199"/>
      <c r="I307" s="191"/>
      <c r="J307" s="200"/>
      <c r="K307" s="197"/>
      <c r="L307" s="184"/>
      <c r="M307" s="180"/>
      <c r="N307" s="196"/>
      <c r="O307" s="194"/>
      <c r="P307" s="195"/>
    </row>
    <row r="308" spans="1:16" s="172" customFormat="1">
      <c r="A308" s="827"/>
      <c r="B308" s="830"/>
      <c r="C308" s="192"/>
      <c r="D308" s="193"/>
      <c r="E308" s="194"/>
      <c r="F308" s="195"/>
      <c r="G308" s="173"/>
      <c r="H308" s="201"/>
      <c r="I308" s="175"/>
      <c r="J308" s="175"/>
      <c r="K308" s="178"/>
      <c r="L308" s="184"/>
      <c r="M308" s="180"/>
      <c r="N308" s="196"/>
      <c r="O308" s="194"/>
      <c r="P308" s="195"/>
    </row>
    <row r="309" spans="1:16" s="172" customFormat="1">
      <c r="A309" s="827"/>
      <c r="B309" s="830"/>
      <c r="C309" s="192"/>
      <c r="D309" s="193"/>
      <c r="E309" s="194"/>
      <c r="F309" s="195"/>
      <c r="G309" s="198"/>
      <c r="H309" s="183"/>
      <c r="I309" s="200"/>
      <c r="J309" s="200"/>
      <c r="K309" s="197"/>
      <c r="L309" s="184"/>
      <c r="M309" s="180"/>
      <c r="N309" s="196"/>
      <c r="O309" s="194"/>
      <c r="P309" s="195"/>
    </row>
    <row r="310" spans="1:16" s="172" customFormat="1">
      <c r="A310" s="827"/>
      <c r="B310" s="830"/>
      <c r="C310" s="192"/>
      <c r="D310" s="193"/>
      <c r="E310" s="194"/>
      <c r="F310" s="195"/>
      <c r="G310" s="173"/>
      <c r="H310" s="183"/>
      <c r="I310" s="200"/>
      <c r="J310" s="200"/>
      <c r="K310" s="197"/>
      <c r="L310" s="179"/>
      <c r="M310" s="180"/>
      <c r="N310" s="196"/>
      <c r="O310" s="194"/>
      <c r="P310" s="195"/>
    </row>
    <row r="311" spans="1:16" s="172" customFormat="1">
      <c r="A311" s="827"/>
      <c r="B311" s="830"/>
      <c r="C311" s="192"/>
      <c r="D311" s="193"/>
      <c r="E311" s="194"/>
      <c r="F311" s="195"/>
      <c r="G311" s="192"/>
      <c r="H311" s="201"/>
      <c r="I311" s="202"/>
      <c r="J311" s="202"/>
      <c r="K311" s="203"/>
      <c r="L311" s="204"/>
      <c r="M311" s="190"/>
      <c r="N311" s="196"/>
      <c r="O311" s="194"/>
      <c r="P311" s="195"/>
    </row>
    <row r="312" spans="1:16" s="172" customFormat="1">
      <c r="A312" s="827"/>
      <c r="B312" s="830"/>
      <c r="C312" s="192"/>
      <c r="D312" s="193"/>
      <c r="E312" s="194"/>
      <c r="F312" s="195"/>
      <c r="G312" s="192"/>
      <c r="H312" s="201"/>
      <c r="I312" s="202"/>
      <c r="J312" s="202"/>
      <c r="K312" s="203"/>
      <c r="L312" s="204"/>
      <c r="M312" s="190"/>
      <c r="N312" s="196"/>
      <c r="O312" s="194"/>
      <c r="P312" s="195"/>
    </row>
    <row r="313" spans="1:16" s="172" customFormat="1">
      <c r="A313" s="827"/>
      <c r="B313" s="830"/>
      <c r="C313" s="192"/>
      <c r="D313" s="193"/>
      <c r="E313" s="194"/>
      <c r="F313" s="195"/>
      <c r="G313" s="192"/>
      <c r="H313" s="201"/>
      <c r="I313" s="202"/>
      <c r="J313" s="202"/>
      <c r="K313" s="203"/>
      <c r="L313" s="204"/>
      <c r="M313" s="190"/>
      <c r="N313" s="196"/>
      <c r="O313" s="194"/>
      <c r="P313" s="195"/>
    </row>
    <row r="314" spans="1:16" s="172" customFormat="1" ht="17.25" thickBot="1">
      <c r="A314" s="828"/>
      <c r="B314" s="831"/>
      <c r="C314" s="205"/>
      <c r="D314" s="206"/>
      <c r="E314" s="207"/>
      <c r="F314" s="208"/>
      <c r="G314" s="209"/>
      <c r="H314" s="210"/>
      <c r="I314" s="211"/>
      <c r="J314" s="211"/>
      <c r="K314" s="212"/>
      <c r="L314" s="213"/>
      <c r="M314" s="214"/>
      <c r="N314" s="215"/>
      <c r="O314" s="207"/>
      <c r="P314" s="208"/>
    </row>
    <row r="315" spans="1:16" s="71" customFormat="1" ht="18" customHeight="1" thickTop="1" thickBot="1">
      <c r="A315" s="862">
        <f>A209+1</f>
        <v>46207</v>
      </c>
      <c r="B315" s="90" t="s">
        <v>162</v>
      </c>
      <c r="C315" s="832" t="s">
        <v>665</v>
      </c>
      <c r="D315" s="91" t="s">
        <v>114</v>
      </c>
      <c r="E315" s="92" t="s">
        <v>164</v>
      </c>
      <c r="F315" s="93"/>
      <c r="G315" s="90" t="s">
        <v>162</v>
      </c>
      <c r="H315" s="836" t="s">
        <v>163</v>
      </c>
      <c r="I315" s="91" t="s">
        <v>114</v>
      </c>
      <c r="J315" s="92" t="s">
        <v>164</v>
      </c>
      <c r="K315" s="93"/>
      <c r="L315" s="90" t="s">
        <v>162</v>
      </c>
      <c r="M315" s="839" t="s">
        <v>163</v>
      </c>
      <c r="N315" s="91" t="s">
        <v>114</v>
      </c>
      <c r="O315" s="92" t="s">
        <v>164</v>
      </c>
      <c r="P315" s="93"/>
    </row>
    <row r="316" spans="1:16" ht="18" customHeight="1">
      <c r="A316" s="863"/>
      <c r="B316" s="864"/>
      <c r="C316" s="833"/>
      <c r="D316" s="94" t="s">
        <v>116</v>
      </c>
      <c r="E316" s="95" t="s">
        <v>142</v>
      </c>
      <c r="F316" s="93"/>
      <c r="G316" s="864"/>
      <c r="H316" s="836"/>
      <c r="I316" s="94" t="s">
        <v>116</v>
      </c>
      <c r="J316" s="95" t="s">
        <v>142</v>
      </c>
      <c r="K316" s="93"/>
      <c r="L316" s="864"/>
      <c r="M316" s="839"/>
      <c r="N316" s="94" t="s">
        <v>116</v>
      </c>
      <c r="O316" s="95" t="s">
        <v>142</v>
      </c>
      <c r="P316" s="93"/>
    </row>
    <row r="317" spans="1:16" ht="17.25" thickBot="1">
      <c r="A317" s="863"/>
      <c r="B317" s="865"/>
      <c r="C317" s="833"/>
      <c r="D317" s="94" t="s">
        <v>165</v>
      </c>
      <c r="E317" s="96" t="s">
        <v>166</v>
      </c>
      <c r="F317" s="98"/>
      <c r="G317" s="865"/>
      <c r="H317" s="836"/>
      <c r="I317" s="94" t="s">
        <v>165</v>
      </c>
      <c r="J317" s="96" t="s">
        <v>166</v>
      </c>
      <c r="K317" s="98"/>
      <c r="L317" s="865"/>
      <c r="M317" s="839"/>
      <c r="N317" s="94" t="s">
        <v>165</v>
      </c>
      <c r="O317" s="96" t="s">
        <v>166</v>
      </c>
      <c r="P317" s="98"/>
    </row>
    <row r="318" spans="1:16" ht="17.25" thickBot="1">
      <c r="A318" s="863"/>
      <c r="B318" s="90" t="s">
        <v>167</v>
      </c>
      <c r="C318" s="833"/>
      <c r="D318" s="94"/>
      <c r="E318" s="96"/>
      <c r="F318" s="97"/>
      <c r="G318" s="90" t="s">
        <v>167</v>
      </c>
      <c r="H318" s="836"/>
      <c r="I318" s="94" t="s">
        <v>120</v>
      </c>
      <c r="J318" s="96" t="s">
        <v>148</v>
      </c>
      <c r="K318" s="97"/>
      <c r="L318" s="90" t="s">
        <v>167</v>
      </c>
      <c r="M318" s="839"/>
      <c r="N318" s="94" t="s">
        <v>120</v>
      </c>
      <c r="O318" s="96" t="s">
        <v>148</v>
      </c>
      <c r="P318" s="97"/>
    </row>
    <row r="319" spans="1:16">
      <c r="A319" s="863"/>
      <c r="B319" s="861"/>
      <c r="C319" s="833"/>
      <c r="D319" s="94"/>
      <c r="E319" s="96"/>
      <c r="F319" s="97"/>
      <c r="G319" s="861"/>
      <c r="H319" s="836"/>
      <c r="I319" s="94"/>
      <c r="J319" s="96"/>
      <c r="K319" s="97"/>
      <c r="L319" s="861"/>
      <c r="M319" s="839"/>
      <c r="N319" s="94"/>
      <c r="O319" s="96"/>
      <c r="P319" s="97"/>
    </row>
    <row r="320" spans="1:16">
      <c r="A320" s="863"/>
      <c r="B320" s="854"/>
      <c r="C320" s="833"/>
      <c r="D320" s="94"/>
      <c r="E320" s="96"/>
      <c r="F320" s="97"/>
      <c r="G320" s="854"/>
      <c r="H320" s="836"/>
      <c r="I320" s="94"/>
      <c r="J320" s="96"/>
      <c r="K320" s="97"/>
      <c r="L320" s="854"/>
      <c r="M320" s="839"/>
      <c r="N320" s="94"/>
      <c r="O320" s="96"/>
      <c r="P320" s="97"/>
    </row>
    <row r="321" spans="1:16">
      <c r="A321" s="863"/>
      <c r="B321" s="853"/>
      <c r="C321" s="833"/>
      <c r="D321" s="94"/>
      <c r="E321" s="96"/>
      <c r="F321" s="93"/>
      <c r="G321" s="853"/>
      <c r="H321" s="836"/>
      <c r="I321" s="94"/>
      <c r="J321" s="96"/>
      <c r="K321" s="93"/>
      <c r="L321" s="853"/>
      <c r="M321" s="839"/>
      <c r="N321" s="94"/>
      <c r="O321" s="96"/>
      <c r="P321" s="93"/>
    </row>
    <row r="322" spans="1:16">
      <c r="A322" s="863"/>
      <c r="B322" s="854"/>
      <c r="C322" s="833"/>
      <c r="D322" s="94"/>
      <c r="E322" s="96"/>
      <c r="F322" s="99"/>
      <c r="G322" s="854"/>
      <c r="H322" s="836"/>
      <c r="I322" s="94"/>
      <c r="J322" s="96"/>
      <c r="K322" s="99"/>
      <c r="L322" s="854"/>
      <c r="M322" s="839"/>
      <c r="N322" s="94"/>
      <c r="O322" s="96"/>
      <c r="P322" s="93"/>
    </row>
    <row r="323" spans="1:16">
      <c r="A323" s="863"/>
      <c r="B323" s="853"/>
      <c r="C323" s="833"/>
      <c r="D323" s="94"/>
      <c r="E323" s="96"/>
      <c r="F323" s="102"/>
      <c r="G323" s="853"/>
      <c r="H323" s="836"/>
      <c r="I323" s="94"/>
      <c r="J323" s="96"/>
      <c r="K323" s="102"/>
      <c r="L323" s="853"/>
      <c r="M323" s="839"/>
      <c r="N323" s="94"/>
      <c r="O323" s="96"/>
      <c r="P323" s="99"/>
    </row>
    <row r="324" spans="1:16" ht="17.25" thickBot="1">
      <c r="A324" s="863"/>
      <c r="B324" s="854"/>
      <c r="C324" s="833"/>
      <c r="D324" s="94"/>
      <c r="E324" s="96"/>
      <c r="F324" s="99"/>
      <c r="G324" s="854"/>
      <c r="H324" s="836"/>
      <c r="I324" s="94"/>
      <c r="J324" s="96"/>
      <c r="K324" s="99"/>
      <c r="L324" s="854"/>
      <c r="M324" s="839"/>
      <c r="N324" s="94"/>
      <c r="O324" s="96"/>
      <c r="P324" s="99"/>
    </row>
    <row r="325" spans="1:16" ht="17.25" thickBot="1">
      <c r="A325" s="863"/>
      <c r="B325" s="100" t="s">
        <v>168</v>
      </c>
      <c r="C325" s="833"/>
      <c r="D325" s="94"/>
      <c r="E325" s="96"/>
      <c r="F325" s="99"/>
      <c r="G325" s="100" t="s">
        <v>168</v>
      </c>
      <c r="H325" s="836"/>
      <c r="I325" s="94"/>
      <c r="J325" s="96"/>
      <c r="K325" s="99"/>
      <c r="L325" s="100" t="s">
        <v>168</v>
      </c>
      <c r="M325" s="839"/>
      <c r="N325" s="94"/>
      <c r="O325" s="96"/>
      <c r="P325" s="99"/>
    </row>
    <row r="326" spans="1:16">
      <c r="A326" s="863"/>
      <c r="B326" s="855"/>
      <c r="C326" s="833"/>
      <c r="D326" s="94"/>
      <c r="E326" s="96"/>
      <c r="F326" s="99"/>
      <c r="G326" s="855"/>
      <c r="H326" s="836"/>
      <c r="I326" s="94"/>
      <c r="J326" s="96"/>
      <c r="K326" s="99"/>
      <c r="L326" s="855"/>
      <c r="M326" s="839"/>
      <c r="N326" s="94"/>
      <c r="O326" s="96"/>
      <c r="P326" s="99"/>
    </row>
    <row r="327" spans="1:16">
      <c r="A327" s="863"/>
      <c r="B327" s="856"/>
      <c r="C327" s="833"/>
      <c r="D327" s="94"/>
      <c r="E327" s="96"/>
      <c r="F327" s="99"/>
      <c r="G327" s="856"/>
      <c r="H327" s="836"/>
      <c r="I327" s="94"/>
      <c r="J327" s="96"/>
      <c r="K327" s="99"/>
      <c r="L327" s="856"/>
      <c r="M327" s="839"/>
      <c r="N327" s="94"/>
      <c r="O327" s="96"/>
      <c r="P327" s="97"/>
    </row>
    <row r="328" spans="1:16" ht="17.25" thickBot="1">
      <c r="A328" s="863"/>
      <c r="B328" s="857"/>
      <c r="C328" s="833"/>
      <c r="D328" s="94"/>
      <c r="E328" s="96"/>
      <c r="F328" s="97"/>
      <c r="G328" s="857"/>
      <c r="H328" s="836"/>
      <c r="I328" s="94"/>
      <c r="J328" s="96"/>
      <c r="K328" s="97"/>
      <c r="L328" s="857"/>
      <c r="M328" s="839"/>
      <c r="N328" s="94"/>
      <c r="O328" s="96"/>
      <c r="P328" s="97"/>
    </row>
    <row r="329" spans="1:16" ht="17.25" thickBot="1">
      <c r="A329" s="863"/>
      <c r="B329" s="100" t="s">
        <v>123</v>
      </c>
      <c r="C329" s="833"/>
      <c r="D329" s="94"/>
      <c r="E329" s="96"/>
      <c r="F329" s="97"/>
      <c r="G329" s="100" t="s">
        <v>123</v>
      </c>
      <c r="H329" s="836"/>
      <c r="I329" s="94"/>
      <c r="J329" s="96"/>
      <c r="K329" s="97"/>
      <c r="L329" s="100" t="s">
        <v>123</v>
      </c>
      <c r="M329" s="839"/>
      <c r="N329" s="94"/>
      <c r="O329" s="96"/>
      <c r="P329" s="97"/>
    </row>
    <row r="330" spans="1:16">
      <c r="A330" s="863"/>
      <c r="B330" s="868"/>
      <c r="C330" s="833"/>
      <c r="D330" s="94"/>
      <c r="E330" s="96"/>
      <c r="F330" s="97"/>
      <c r="G330" s="868"/>
      <c r="H330" s="836"/>
      <c r="I330" s="94"/>
      <c r="J330" s="96"/>
      <c r="K330" s="97"/>
      <c r="L330" s="868"/>
      <c r="M330" s="839"/>
      <c r="N330" s="94"/>
      <c r="O330" s="96"/>
      <c r="P330" s="97"/>
    </row>
    <row r="331" spans="1:16">
      <c r="A331" s="863"/>
      <c r="B331" s="869"/>
      <c r="C331" s="833"/>
      <c r="D331" s="94"/>
      <c r="E331" s="96"/>
      <c r="F331" s="97"/>
      <c r="G331" s="869"/>
      <c r="H331" s="836"/>
      <c r="I331" s="94"/>
      <c r="J331" s="96"/>
      <c r="K331" s="97"/>
      <c r="L331" s="869"/>
      <c r="M331" s="839"/>
      <c r="N331" s="94"/>
      <c r="O331" s="96"/>
      <c r="P331" s="97"/>
    </row>
    <row r="332" spans="1:16" ht="17.25" thickBot="1">
      <c r="A332" s="863"/>
      <c r="B332" s="870"/>
      <c r="C332" s="833"/>
      <c r="D332" s="94"/>
      <c r="E332" s="96"/>
      <c r="F332" s="97"/>
      <c r="G332" s="870"/>
      <c r="H332" s="836"/>
      <c r="I332" s="94"/>
      <c r="J332" s="96"/>
      <c r="K332" s="97"/>
      <c r="L332" s="870"/>
      <c r="M332" s="839"/>
      <c r="N332" s="94"/>
      <c r="O332" s="96"/>
      <c r="P332" s="97"/>
    </row>
    <row r="333" spans="1:16">
      <c r="A333" s="863"/>
      <c r="B333" s="851" t="s">
        <v>124</v>
      </c>
      <c r="C333" s="833"/>
      <c r="D333" s="94"/>
      <c r="E333" s="96"/>
      <c r="F333" s="97"/>
      <c r="G333" s="851" t="s">
        <v>124</v>
      </c>
      <c r="H333" s="836"/>
      <c r="I333" s="94"/>
      <c r="J333" s="96"/>
      <c r="K333" s="97"/>
      <c r="L333" s="851" t="s">
        <v>124</v>
      </c>
      <c r="M333" s="839"/>
      <c r="N333" s="94"/>
      <c r="O333" s="96"/>
      <c r="P333" s="97"/>
    </row>
    <row r="334" spans="1:16" ht="17.25" thickBot="1">
      <c r="A334" s="863"/>
      <c r="B334" s="852"/>
      <c r="C334" s="833"/>
      <c r="D334" s="94"/>
      <c r="E334" s="96"/>
      <c r="F334" s="97"/>
      <c r="G334" s="852"/>
      <c r="H334" s="836"/>
      <c r="I334" s="94"/>
      <c r="J334" s="96"/>
      <c r="K334" s="97"/>
      <c r="L334" s="852"/>
      <c r="M334" s="839"/>
      <c r="N334" s="94"/>
      <c r="O334" s="96"/>
      <c r="P334" s="93"/>
    </row>
    <row r="335" spans="1:16" ht="17.25" thickTop="1">
      <c r="A335" s="863"/>
      <c r="B335" s="866" t="s">
        <v>125</v>
      </c>
      <c r="C335" s="833"/>
      <c r="D335" s="94"/>
      <c r="E335" s="96"/>
      <c r="F335" s="93"/>
      <c r="G335" s="866" t="s">
        <v>125</v>
      </c>
      <c r="H335" s="836"/>
      <c r="I335" s="94"/>
      <c r="J335" s="96"/>
      <c r="K335" s="93"/>
      <c r="L335" s="866" t="s">
        <v>125</v>
      </c>
      <c r="M335" s="839"/>
      <c r="N335" s="94"/>
      <c r="O335" s="96"/>
      <c r="P335" s="97"/>
    </row>
    <row r="336" spans="1:16" ht="17.25" thickBot="1">
      <c r="A336" s="863"/>
      <c r="B336" s="849"/>
      <c r="C336" s="833"/>
      <c r="D336" s="94"/>
      <c r="E336" s="96"/>
      <c r="F336" s="93"/>
      <c r="G336" s="849"/>
      <c r="H336" s="836"/>
      <c r="I336" s="94"/>
      <c r="J336" s="96"/>
      <c r="K336" s="93"/>
      <c r="L336" s="849"/>
      <c r="M336" s="839"/>
      <c r="N336" s="94"/>
      <c r="O336" s="96"/>
      <c r="P336" s="101"/>
    </row>
    <row r="337" spans="1:16">
      <c r="A337" s="863"/>
      <c r="B337" s="859"/>
      <c r="C337" s="833"/>
      <c r="D337" s="94"/>
      <c r="E337" s="96"/>
      <c r="F337" s="97"/>
      <c r="G337" s="859"/>
      <c r="H337" s="836"/>
      <c r="I337" s="94"/>
      <c r="J337" s="96"/>
      <c r="K337" s="97"/>
      <c r="L337" s="859"/>
      <c r="M337" s="839"/>
      <c r="N337" s="94"/>
      <c r="O337" s="96"/>
      <c r="P337" s="103"/>
    </row>
    <row r="338" spans="1:16" ht="17.25" thickBot="1">
      <c r="A338" s="863"/>
      <c r="B338" s="867"/>
      <c r="C338" s="833"/>
      <c r="D338" s="94"/>
      <c r="E338" s="96"/>
      <c r="F338" s="97"/>
      <c r="G338" s="867"/>
      <c r="H338" s="836"/>
      <c r="I338" s="94"/>
      <c r="J338" s="96"/>
      <c r="K338" s="97"/>
      <c r="L338" s="867"/>
      <c r="M338" s="839"/>
      <c r="N338" s="94"/>
      <c r="O338" s="96"/>
      <c r="P338" s="104"/>
    </row>
    <row r="339" spans="1:16">
      <c r="A339" s="863"/>
      <c r="B339" s="848" t="s">
        <v>126</v>
      </c>
      <c r="C339" s="833"/>
      <c r="D339" s="94"/>
      <c r="E339" s="96"/>
      <c r="F339" s="93"/>
      <c r="G339" s="848" t="s">
        <v>126</v>
      </c>
      <c r="H339" s="836"/>
      <c r="I339" s="94"/>
      <c r="J339" s="96"/>
      <c r="K339" s="93"/>
      <c r="L339" s="848" t="s">
        <v>126</v>
      </c>
      <c r="M339" s="839"/>
      <c r="N339" s="94"/>
      <c r="O339" s="96"/>
      <c r="P339" s="99"/>
    </row>
    <row r="340" spans="1:16" ht="17.25" thickBot="1">
      <c r="A340" s="863"/>
      <c r="B340" s="849"/>
      <c r="C340" s="833"/>
      <c r="D340" s="94"/>
      <c r="E340" s="96"/>
      <c r="F340" s="101"/>
      <c r="G340" s="849"/>
      <c r="H340" s="836"/>
      <c r="I340" s="94"/>
      <c r="J340" s="96"/>
      <c r="K340" s="101"/>
      <c r="L340" s="849"/>
      <c r="M340" s="839"/>
      <c r="N340" s="94"/>
      <c r="O340" s="96"/>
      <c r="P340" s="104"/>
    </row>
    <row r="341" spans="1:16">
      <c r="A341" s="863"/>
      <c r="B341" s="859"/>
      <c r="C341" s="833"/>
      <c r="D341" s="94"/>
      <c r="E341" s="96"/>
      <c r="F341" s="102"/>
      <c r="G341" s="859"/>
      <c r="H341" s="836"/>
      <c r="I341" s="94"/>
      <c r="J341" s="96"/>
      <c r="K341" s="103"/>
      <c r="L341" s="859"/>
      <c r="M341" s="839"/>
      <c r="N341" s="94"/>
      <c r="O341" s="96"/>
      <c r="P341" s="93"/>
    </row>
    <row r="342" spans="1:16" ht="17.25" thickBot="1">
      <c r="A342" s="863"/>
      <c r="B342" s="860"/>
      <c r="C342" s="833"/>
      <c r="D342" s="94"/>
      <c r="E342" s="96"/>
      <c r="F342" s="99"/>
      <c r="G342" s="860"/>
      <c r="H342" s="836"/>
      <c r="I342" s="94"/>
      <c r="J342" s="96"/>
      <c r="K342" s="104"/>
      <c r="L342" s="860"/>
      <c r="M342" s="839"/>
      <c r="N342" s="94"/>
      <c r="O342" s="96"/>
      <c r="P342" s="97"/>
    </row>
    <row r="343" spans="1:16">
      <c r="A343" s="863"/>
      <c r="B343" s="858" t="s">
        <v>127</v>
      </c>
      <c r="C343" s="833"/>
      <c r="D343" s="94"/>
      <c r="E343" s="96"/>
      <c r="F343" s="103"/>
      <c r="G343" s="858" t="s">
        <v>127</v>
      </c>
      <c r="H343" s="836"/>
      <c r="I343" s="94"/>
      <c r="J343" s="96"/>
      <c r="K343" s="104"/>
      <c r="L343" s="858" t="s">
        <v>127</v>
      </c>
      <c r="M343" s="839"/>
      <c r="N343" s="94"/>
      <c r="O343" s="114"/>
      <c r="P343" s="97"/>
    </row>
    <row r="344" spans="1:16" ht="17.25" thickBot="1">
      <c r="A344" s="863"/>
      <c r="B344" s="849"/>
      <c r="C344" s="833"/>
      <c r="D344" s="94"/>
      <c r="E344" s="96"/>
      <c r="F344" s="104"/>
      <c r="G344" s="849"/>
      <c r="H344" s="836"/>
      <c r="I344" s="94"/>
      <c r="J344" s="96"/>
      <c r="K344" s="99"/>
      <c r="L344" s="849"/>
      <c r="M344" s="839"/>
      <c r="N344" s="113"/>
      <c r="O344" s="96"/>
      <c r="P344" s="112"/>
    </row>
    <row r="345" spans="1:16">
      <c r="A345" s="863"/>
      <c r="B345" s="859"/>
      <c r="C345" s="833"/>
      <c r="D345" s="94"/>
      <c r="E345" s="96"/>
      <c r="F345" s="104"/>
      <c r="G345" s="859"/>
      <c r="H345" s="836"/>
      <c r="I345" s="94"/>
      <c r="J345" s="96"/>
      <c r="K345" s="104"/>
      <c r="L345" s="859"/>
      <c r="M345" s="839"/>
      <c r="N345" s="113"/>
      <c r="O345" s="114"/>
      <c r="P345" s="97"/>
    </row>
    <row r="346" spans="1:16" ht="17.25" thickBot="1">
      <c r="A346" s="863"/>
      <c r="B346" s="860"/>
      <c r="C346" s="833"/>
      <c r="D346" s="94"/>
      <c r="E346" s="96"/>
      <c r="F346" s="99"/>
      <c r="G346" s="860"/>
      <c r="H346" s="836"/>
      <c r="I346" s="94"/>
      <c r="J346" s="96"/>
      <c r="K346" s="93"/>
      <c r="L346" s="860"/>
      <c r="M346" s="839"/>
      <c r="N346" s="94"/>
      <c r="O346" s="114"/>
      <c r="P346" s="104"/>
    </row>
    <row r="347" spans="1:16">
      <c r="A347" s="863"/>
      <c r="B347" s="858" t="s">
        <v>128</v>
      </c>
      <c r="C347" s="833"/>
      <c r="D347" s="94"/>
      <c r="E347" s="96"/>
      <c r="F347" s="104"/>
      <c r="G347" s="858" t="s">
        <v>128</v>
      </c>
      <c r="H347" s="836"/>
      <c r="I347" s="94"/>
      <c r="J347" s="96"/>
      <c r="K347" s="97"/>
      <c r="L347" s="858" t="s">
        <v>128</v>
      </c>
      <c r="M347" s="839"/>
      <c r="N347" s="94"/>
      <c r="O347" s="96"/>
      <c r="P347" s="97"/>
    </row>
    <row r="348" spans="1:16" ht="17.25" thickBot="1">
      <c r="A348" s="863"/>
      <c r="B348" s="849"/>
      <c r="C348" s="833"/>
      <c r="D348" s="94"/>
      <c r="E348" s="96"/>
      <c r="F348" s="93"/>
      <c r="G348" s="849"/>
      <c r="H348" s="836"/>
      <c r="I348" s="94"/>
      <c r="J348" s="114"/>
      <c r="K348" s="97"/>
      <c r="L348" s="849"/>
      <c r="M348" s="839"/>
      <c r="N348" s="113"/>
      <c r="O348" s="114"/>
      <c r="P348" s="97"/>
    </row>
    <row r="349" spans="1:16">
      <c r="A349" s="863"/>
      <c r="B349" s="859"/>
      <c r="C349" s="833"/>
      <c r="D349" s="94"/>
      <c r="E349" s="96"/>
      <c r="F349" s="97"/>
      <c r="G349" s="859"/>
      <c r="H349" s="836"/>
      <c r="I349" s="94"/>
      <c r="J349" s="96"/>
      <c r="K349" s="97"/>
      <c r="L349" s="859"/>
      <c r="M349" s="839"/>
      <c r="N349" s="113"/>
      <c r="O349" s="114"/>
      <c r="P349" s="97"/>
    </row>
    <row r="350" spans="1:16" ht="17.25" thickBot="1">
      <c r="A350" s="863"/>
      <c r="B350" s="860"/>
      <c r="C350" s="833"/>
      <c r="D350" s="94"/>
      <c r="E350" s="96"/>
      <c r="F350" s="93"/>
      <c r="G350" s="860"/>
      <c r="H350" s="836"/>
      <c r="I350" s="94"/>
      <c r="J350" s="114"/>
      <c r="K350" s="97"/>
      <c r="L350" s="860"/>
      <c r="M350" s="839"/>
      <c r="N350" s="94"/>
      <c r="O350" s="114"/>
      <c r="P350" s="97"/>
    </row>
    <row r="351" spans="1:16">
      <c r="A351" s="863"/>
      <c r="B351" s="848" t="s">
        <v>129</v>
      </c>
      <c r="C351" s="833"/>
      <c r="D351" s="94"/>
      <c r="E351" s="96"/>
      <c r="F351" s="93"/>
      <c r="G351" s="848" t="s">
        <v>129</v>
      </c>
      <c r="H351" s="836"/>
      <c r="I351" s="94"/>
      <c r="J351" s="114"/>
      <c r="K351" s="97"/>
      <c r="L351" s="848" t="s">
        <v>129</v>
      </c>
      <c r="M351" s="839"/>
      <c r="N351" s="113"/>
      <c r="O351" s="114"/>
      <c r="P351" s="97"/>
    </row>
    <row r="352" spans="1:16" ht="17.25" thickBot="1">
      <c r="A352" s="863"/>
      <c r="B352" s="849"/>
      <c r="C352" s="833"/>
      <c r="D352" s="94"/>
      <c r="E352" s="96"/>
      <c r="F352" s="93"/>
      <c r="G352" s="849"/>
      <c r="H352" s="836"/>
      <c r="I352" s="94"/>
      <c r="J352" s="114"/>
      <c r="K352" s="97"/>
      <c r="L352" s="849"/>
      <c r="M352" s="839"/>
      <c r="N352" s="94"/>
      <c r="O352" s="114"/>
      <c r="P352" s="97"/>
    </row>
    <row r="353" spans="1:16">
      <c r="A353" s="863"/>
      <c r="B353" s="106"/>
      <c r="C353" s="833"/>
      <c r="D353" s="94"/>
      <c r="E353" s="96"/>
      <c r="F353" s="97"/>
      <c r="G353" s="106"/>
      <c r="H353" s="836"/>
      <c r="I353" s="94"/>
      <c r="J353" s="96"/>
      <c r="K353" s="112"/>
      <c r="L353" s="106"/>
      <c r="M353" s="839"/>
      <c r="N353" s="113"/>
      <c r="O353" s="96"/>
      <c r="P353" s="112"/>
    </row>
    <row r="354" spans="1:16">
      <c r="A354" s="863"/>
      <c r="B354" s="107"/>
      <c r="C354" s="833"/>
      <c r="D354" s="94"/>
      <c r="E354" s="96"/>
      <c r="F354" s="93"/>
      <c r="G354" s="107"/>
      <c r="H354" s="836"/>
      <c r="I354" s="94"/>
      <c r="J354" s="96"/>
      <c r="K354" s="97"/>
      <c r="L354" s="107"/>
      <c r="M354" s="839"/>
      <c r="N354" s="113"/>
      <c r="O354" s="114"/>
      <c r="P354" s="97"/>
    </row>
    <row r="355" spans="1:16">
      <c r="A355" s="863"/>
      <c r="B355" s="109"/>
      <c r="C355" s="833"/>
      <c r="D355" s="94"/>
      <c r="E355" s="96"/>
      <c r="F355" s="93"/>
      <c r="G355" s="109"/>
      <c r="H355" s="836"/>
      <c r="I355" s="113"/>
      <c r="J355" s="114"/>
      <c r="K355" s="97"/>
      <c r="L355" s="109"/>
      <c r="M355" s="839"/>
      <c r="N355" s="113"/>
      <c r="O355" s="114"/>
      <c r="P355" s="104"/>
    </row>
    <row r="356" spans="1:16">
      <c r="A356" s="863"/>
      <c r="B356" s="110"/>
      <c r="C356" s="833"/>
      <c r="D356" s="94"/>
      <c r="E356" s="96"/>
      <c r="F356" s="93"/>
      <c r="G356" s="110"/>
      <c r="H356" s="836"/>
      <c r="I356" s="113"/>
      <c r="J356" s="114"/>
      <c r="K356" s="104"/>
      <c r="L356" s="110"/>
      <c r="M356" s="839"/>
      <c r="N356" s="111"/>
      <c r="O356" s="96"/>
      <c r="P356" s="97"/>
    </row>
    <row r="357" spans="1:16">
      <c r="A357" s="863"/>
      <c r="B357" s="109"/>
      <c r="C357" s="833"/>
      <c r="D357" s="111"/>
      <c r="E357" s="96"/>
      <c r="F357" s="97"/>
      <c r="G357" s="109"/>
      <c r="H357" s="836"/>
      <c r="I357" s="111"/>
      <c r="J357" s="96"/>
      <c r="K357" s="112"/>
      <c r="L357" s="109"/>
      <c r="M357" s="839"/>
      <c r="N357" s="94"/>
      <c r="O357" s="96"/>
      <c r="P357" s="112"/>
    </row>
    <row r="358" spans="1:16">
      <c r="A358" s="863"/>
      <c r="B358" s="110"/>
      <c r="C358" s="833"/>
      <c r="D358" s="94"/>
      <c r="E358" s="96"/>
      <c r="F358" s="108"/>
      <c r="G358" s="110"/>
      <c r="H358" s="836"/>
      <c r="I358" s="94"/>
      <c r="J358" s="96"/>
      <c r="K358" s="97"/>
      <c r="L358" s="110"/>
      <c r="M358" s="839"/>
      <c r="N358" s="113"/>
      <c r="O358" s="114"/>
      <c r="P358" s="97"/>
    </row>
    <row r="359" spans="1:16">
      <c r="A359" s="863"/>
      <c r="B359" s="109"/>
      <c r="C359" s="833"/>
      <c r="D359" s="94"/>
      <c r="E359" s="96"/>
      <c r="F359" s="97"/>
      <c r="G359" s="109"/>
      <c r="H359" s="836"/>
      <c r="I359" s="113"/>
      <c r="J359" s="114"/>
      <c r="K359" s="97"/>
      <c r="L359" s="109"/>
      <c r="M359" s="839"/>
      <c r="N359" s="113"/>
      <c r="O359" s="114"/>
      <c r="P359" s="97"/>
    </row>
    <row r="360" spans="1:16" ht="17.25" thickBot="1">
      <c r="A360" s="863"/>
      <c r="B360" s="110"/>
      <c r="C360" s="846"/>
      <c r="D360" s="115"/>
      <c r="E360" s="116"/>
      <c r="F360" s="117"/>
      <c r="G360" s="110"/>
      <c r="H360" s="836"/>
      <c r="I360" s="115"/>
      <c r="J360" s="116"/>
      <c r="K360" s="117"/>
      <c r="L360" s="110"/>
      <c r="M360" s="839"/>
      <c r="N360" s="115"/>
      <c r="O360" s="116"/>
      <c r="P360" s="117"/>
    </row>
    <row r="361" spans="1:16">
      <c r="A361" s="850" t="str">
        <f>TEXT(A315,"AAAA")</f>
        <v>星期六</v>
      </c>
      <c r="B361" s="109"/>
      <c r="C361" s="832" t="s">
        <v>666</v>
      </c>
      <c r="D361" s="118"/>
      <c r="E361" s="119"/>
      <c r="F361" s="97"/>
      <c r="G361" s="109"/>
      <c r="H361" s="835" t="s">
        <v>130</v>
      </c>
      <c r="I361" s="118"/>
      <c r="J361" s="119"/>
      <c r="K361" s="97"/>
      <c r="L361" s="109"/>
      <c r="M361" s="838" t="s">
        <v>130</v>
      </c>
      <c r="N361" s="118"/>
      <c r="O361" s="119"/>
      <c r="P361" s="97"/>
    </row>
    <row r="362" spans="1:16">
      <c r="A362" s="850"/>
      <c r="B362" s="110"/>
      <c r="C362" s="833"/>
      <c r="D362" s="120"/>
      <c r="E362" s="96"/>
      <c r="F362" s="97"/>
      <c r="G362" s="110"/>
      <c r="H362" s="836"/>
      <c r="I362" s="94"/>
      <c r="J362" s="96"/>
      <c r="K362" s="97"/>
      <c r="L362" s="110"/>
      <c r="M362" s="839"/>
      <c r="N362" s="94"/>
      <c r="O362" s="96"/>
      <c r="P362" s="97"/>
    </row>
    <row r="363" spans="1:16">
      <c r="A363" s="850"/>
      <c r="B363" s="109"/>
      <c r="C363" s="833"/>
      <c r="D363" s="120"/>
      <c r="E363" s="96"/>
      <c r="F363" s="97"/>
      <c r="G363" s="109"/>
      <c r="H363" s="836"/>
      <c r="I363" s="94"/>
      <c r="J363" s="96"/>
      <c r="K363" s="97"/>
      <c r="L363" s="109"/>
      <c r="M363" s="839"/>
      <c r="N363" s="94"/>
      <c r="O363" s="96"/>
      <c r="P363" s="97"/>
    </row>
    <row r="364" spans="1:16">
      <c r="A364" s="850"/>
      <c r="B364" s="110"/>
      <c r="C364" s="833"/>
      <c r="D364" s="120"/>
      <c r="E364" s="96"/>
      <c r="F364" s="97"/>
      <c r="G364" s="110"/>
      <c r="H364" s="836"/>
      <c r="I364" s="94"/>
      <c r="J364" s="96"/>
      <c r="K364" s="97"/>
      <c r="L364" s="110"/>
      <c r="M364" s="839"/>
      <c r="N364" s="94"/>
      <c r="O364" s="96"/>
      <c r="P364" s="97"/>
    </row>
    <row r="365" spans="1:16">
      <c r="A365" s="850"/>
      <c r="B365" s="109"/>
      <c r="C365" s="833"/>
      <c r="D365" s="120"/>
      <c r="E365" s="96"/>
      <c r="F365" s="97"/>
      <c r="G365" s="109"/>
      <c r="H365" s="836"/>
      <c r="I365" s="94"/>
      <c r="J365" s="96"/>
      <c r="K365" s="97"/>
      <c r="L365" s="109"/>
      <c r="M365" s="839"/>
      <c r="N365" s="94"/>
      <c r="O365" s="96"/>
      <c r="P365" s="97"/>
    </row>
    <row r="366" spans="1:16">
      <c r="A366" s="850"/>
      <c r="B366" s="110"/>
      <c r="C366" s="833"/>
      <c r="D366" s="120"/>
      <c r="E366" s="96"/>
      <c r="F366" s="97"/>
      <c r="G366" s="110"/>
      <c r="H366" s="836"/>
      <c r="I366" s="94"/>
      <c r="J366" s="96"/>
      <c r="K366" s="97"/>
      <c r="L366" s="110"/>
      <c r="M366" s="839"/>
      <c r="N366" s="94"/>
      <c r="O366" s="96"/>
      <c r="P366" s="97"/>
    </row>
    <row r="367" spans="1:16">
      <c r="A367" s="850"/>
      <c r="B367" s="109"/>
      <c r="C367" s="833"/>
      <c r="D367" s="120"/>
      <c r="E367" s="96"/>
      <c r="F367" s="97"/>
      <c r="G367" s="109"/>
      <c r="H367" s="836"/>
      <c r="I367" s="94"/>
      <c r="J367" s="96"/>
      <c r="K367" s="97"/>
      <c r="L367" s="109"/>
      <c r="M367" s="839"/>
      <c r="N367" s="94"/>
      <c r="O367" s="96"/>
      <c r="P367" s="97"/>
    </row>
    <row r="368" spans="1:16">
      <c r="A368" s="850"/>
      <c r="B368" s="110"/>
      <c r="C368" s="833"/>
      <c r="D368" s="94"/>
      <c r="E368" s="96"/>
      <c r="F368" s="97"/>
      <c r="G368" s="110"/>
      <c r="H368" s="836"/>
      <c r="I368" s="94"/>
      <c r="J368" s="96"/>
      <c r="K368" s="97"/>
      <c r="L368" s="110"/>
      <c r="M368" s="839"/>
      <c r="N368" s="94"/>
      <c r="O368" s="96"/>
      <c r="P368" s="97"/>
    </row>
    <row r="369" spans="1:16">
      <c r="A369" s="850"/>
      <c r="B369" s="107"/>
      <c r="C369" s="833"/>
      <c r="D369" s="113"/>
      <c r="E369" s="114"/>
      <c r="F369" s="104"/>
      <c r="G369" s="107"/>
      <c r="H369" s="836"/>
      <c r="I369" s="113"/>
      <c r="J369" s="114"/>
      <c r="K369" s="97"/>
      <c r="L369" s="107"/>
      <c r="M369" s="839"/>
      <c r="N369" s="113"/>
      <c r="O369" s="114"/>
      <c r="P369" s="97"/>
    </row>
    <row r="370" spans="1:16" ht="17.25" thickBot="1">
      <c r="A370" s="850"/>
      <c r="B370" s="107"/>
      <c r="C370" s="846"/>
      <c r="D370" s="122" t="s">
        <v>132</v>
      </c>
      <c r="E370" s="123" t="s">
        <v>133</v>
      </c>
      <c r="F370" s="124"/>
      <c r="G370" s="107"/>
      <c r="H370" s="847"/>
      <c r="I370" s="122" t="s">
        <v>132</v>
      </c>
      <c r="J370" s="123" t="s">
        <v>133</v>
      </c>
      <c r="K370" s="97"/>
      <c r="L370" s="107"/>
      <c r="M370" s="845"/>
      <c r="N370" s="122" t="s">
        <v>132</v>
      </c>
      <c r="O370" s="123" t="s">
        <v>133</v>
      </c>
      <c r="P370" s="97"/>
    </row>
    <row r="371" spans="1:16">
      <c r="A371" s="105"/>
      <c r="B371" s="109"/>
      <c r="C371" s="832" t="s">
        <v>667</v>
      </c>
      <c r="D371" s="118"/>
      <c r="E371" s="119"/>
      <c r="F371" s="125"/>
      <c r="G371" s="109"/>
      <c r="H371" s="835" t="s">
        <v>134</v>
      </c>
      <c r="I371" s="118"/>
      <c r="J371" s="119"/>
      <c r="K371" s="125"/>
      <c r="L371" s="109"/>
      <c r="M371" s="838" t="s">
        <v>134</v>
      </c>
      <c r="N371" s="118"/>
      <c r="O371" s="119"/>
      <c r="P371" s="125"/>
    </row>
    <row r="372" spans="1:16">
      <c r="A372" s="105"/>
      <c r="B372" s="110"/>
      <c r="C372" s="833"/>
      <c r="D372" s="94"/>
      <c r="E372" s="96"/>
      <c r="F372" s="97"/>
      <c r="G372" s="110"/>
      <c r="H372" s="836"/>
      <c r="I372" s="94"/>
      <c r="J372" s="96"/>
      <c r="K372" s="97"/>
      <c r="L372" s="110"/>
      <c r="M372" s="839"/>
      <c r="N372" s="94"/>
      <c r="O372" s="96"/>
      <c r="P372" s="97"/>
    </row>
    <row r="373" spans="1:16">
      <c r="A373" s="105"/>
      <c r="B373" s="126"/>
      <c r="C373" s="833"/>
      <c r="D373" s="94"/>
      <c r="E373" s="96"/>
      <c r="F373" s="97"/>
      <c r="G373" s="126"/>
      <c r="H373" s="836"/>
      <c r="I373" s="94"/>
      <c r="J373" s="96"/>
      <c r="K373" s="97"/>
      <c r="L373" s="126"/>
      <c r="M373" s="839"/>
      <c r="N373" s="94"/>
      <c r="O373" s="96"/>
      <c r="P373" s="128"/>
    </row>
    <row r="374" spans="1:16">
      <c r="A374" s="105"/>
      <c r="B374" s="107"/>
      <c r="C374" s="833"/>
      <c r="D374" s="94"/>
      <c r="E374" s="96"/>
      <c r="F374" s="97"/>
      <c r="G374" s="107"/>
      <c r="H374" s="836"/>
      <c r="I374" s="94"/>
      <c r="J374" s="96"/>
      <c r="K374" s="97"/>
      <c r="L374" s="107"/>
      <c r="M374" s="839"/>
      <c r="N374" s="94"/>
      <c r="O374" s="96"/>
      <c r="P374" s="216"/>
    </row>
    <row r="375" spans="1:16">
      <c r="A375" s="105"/>
      <c r="B375" s="109"/>
      <c r="C375" s="833"/>
      <c r="D375" s="94"/>
      <c r="E375" s="96"/>
      <c r="F375" s="97"/>
      <c r="G375" s="109"/>
      <c r="H375" s="836"/>
      <c r="I375" s="94"/>
      <c r="J375" s="96"/>
      <c r="K375" s="97"/>
      <c r="L375" s="109"/>
      <c r="M375" s="839"/>
      <c r="N375" s="94"/>
      <c r="O375" s="96"/>
      <c r="P375" s="97"/>
    </row>
    <row r="376" spans="1:16">
      <c r="A376" s="105"/>
      <c r="B376" s="110"/>
      <c r="C376" s="833"/>
      <c r="D376" s="94"/>
      <c r="E376" s="96"/>
      <c r="F376" s="127"/>
      <c r="G376" s="110"/>
      <c r="H376" s="836"/>
      <c r="I376" s="94"/>
      <c r="J376" s="96"/>
      <c r="K376" s="127"/>
      <c r="L376" s="110"/>
      <c r="M376" s="839"/>
      <c r="N376" s="94"/>
      <c r="O376" s="96"/>
      <c r="P376" s="127"/>
    </row>
    <row r="377" spans="1:16">
      <c r="A377" s="105"/>
      <c r="B377" s="109"/>
      <c r="C377" s="833"/>
      <c r="D377" s="94"/>
      <c r="E377" s="96"/>
      <c r="F377" s="128"/>
      <c r="G377" s="109"/>
      <c r="H377" s="836"/>
      <c r="I377" s="94"/>
      <c r="J377" s="96"/>
      <c r="K377" s="128"/>
      <c r="L377" s="109"/>
      <c r="M377" s="839"/>
      <c r="N377" s="94"/>
      <c r="O377" s="96"/>
      <c r="P377" s="128"/>
    </row>
    <row r="378" spans="1:16">
      <c r="A378" s="105"/>
      <c r="B378" s="110"/>
      <c r="C378" s="833"/>
      <c r="D378" s="217"/>
      <c r="E378" s="114"/>
      <c r="F378" s="216"/>
      <c r="G378" s="110"/>
      <c r="H378" s="836"/>
      <c r="I378" s="113"/>
      <c r="J378" s="114"/>
      <c r="K378" s="216"/>
      <c r="L378" s="110"/>
      <c r="M378" s="839"/>
      <c r="N378" s="113"/>
      <c r="O378" s="114"/>
      <c r="P378" s="216"/>
    </row>
    <row r="379" spans="1:16">
      <c r="A379" s="105"/>
      <c r="B379" s="109"/>
      <c r="C379" s="833"/>
      <c r="D379" s="217"/>
      <c r="E379" s="114"/>
      <c r="F379" s="216"/>
      <c r="G379" s="109"/>
      <c r="H379" s="836"/>
      <c r="I379" s="113"/>
      <c r="J379" s="114"/>
      <c r="K379" s="216"/>
      <c r="L379" s="109"/>
      <c r="M379" s="839"/>
      <c r="N379" s="113"/>
      <c r="O379" s="114"/>
      <c r="P379" s="216"/>
    </row>
    <row r="380" spans="1:16" ht="17.25" thickBot="1">
      <c r="A380" s="105"/>
      <c r="B380" s="110"/>
      <c r="C380" s="846"/>
      <c r="D380" s="129"/>
      <c r="E380" s="130"/>
      <c r="F380" s="104"/>
      <c r="G380" s="110"/>
      <c r="H380" s="847"/>
      <c r="I380" s="113"/>
      <c r="J380" s="130"/>
      <c r="K380" s="104"/>
      <c r="L380" s="110"/>
      <c r="M380" s="845"/>
      <c r="N380" s="113"/>
      <c r="O380" s="131"/>
      <c r="P380" s="127"/>
    </row>
    <row r="381" spans="1:16">
      <c r="A381" s="132"/>
      <c r="B381" s="109"/>
      <c r="C381" s="832" t="s">
        <v>668</v>
      </c>
      <c r="D381" s="118" t="s">
        <v>136</v>
      </c>
      <c r="E381" s="133" t="s">
        <v>137</v>
      </c>
      <c r="F381" s="125"/>
      <c r="G381" s="109"/>
      <c r="H381" s="835" t="s">
        <v>135</v>
      </c>
      <c r="I381" s="118" t="s">
        <v>136</v>
      </c>
      <c r="J381" s="133" t="s">
        <v>137</v>
      </c>
      <c r="K381" s="125"/>
      <c r="L381" s="109"/>
      <c r="M381" s="838" t="s">
        <v>135</v>
      </c>
      <c r="N381" s="118" t="s">
        <v>136</v>
      </c>
      <c r="O381" s="133" t="s">
        <v>137</v>
      </c>
      <c r="P381" s="125"/>
    </row>
    <row r="382" spans="1:16">
      <c r="A382" s="132"/>
      <c r="B382" s="110"/>
      <c r="C382" s="833"/>
      <c r="D382" s="94" t="s">
        <v>141</v>
      </c>
      <c r="E382" s="96" t="s">
        <v>142</v>
      </c>
      <c r="F382" s="134"/>
      <c r="G382" s="110"/>
      <c r="H382" s="836"/>
      <c r="I382" s="94" t="s">
        <v>141</v>
      </c>
      <c r="J382" s="96" t="s">
        <v>142</v>
      </c>
      <c r="K382" s="134"/>
      <c r="L382" s="110"/>
      <c r="M382" s="839"/>
      <c r="N382" s="94" t="s">
        <v>141</v>
      </c>
      <c r="O382" s="96" t="s">
        <v>142</v>
      </c>
      <c r="P382" s="134"/>
    </row>
    <row r="383" spans="1:16">
      <c r="A383" s="132"/>
      <c r="B383" s="135"/>
      <c r="C383" s="833"/>
      <c r="D383" s="94" t="s">
        <v>145</v>
      </c>
      <c r="E383" s="96" t="s">
        <v>146</v>
      </c>
      <c r="F383" s="97"/>
      <c r="G383" s="135"/>
      <c r="H383" s="836"/>
      <c r="I383" s="94" t="s">
        <v>145</v>
      </c>
      <c r="J383" s="96" t="s">
        <v>146</v>
      </c>
      <c r="K383" s="97"/>
      <c r="L383" s="135"/>
      <c r="M383" s="839"/>
      <c r="N383" s="94" t="s">
        <v>145</v>
      </c>
      <c r="O383" s="96" t="s">
        <v>146</v>
      </c>
      <c r="P383" s="97"/>
    </row>
    <row r="384" spans="1:16">
      <c r="A384" s="132"/>
      <c r="B384" s="110"/>
      <c r="C384" s="833"/>
      <c r="D384" s="94" t="s">
        <v>147</v>
      </c>
      <c r="E384" s="96" t="s">
        <v>148</v>
      </c>
      <c r="F384" s="104"/>
      <c r="G384" s="110"/>
      <c r="H384" s="836"/>
      <c r="I384" s="94" t="s">
        <v>147</v>
      </c>
      <c r="J384" s="96" t="s">
        <v>148</v>
      </c>
      <c r="K384" s="104"/>
      <c r="L384" s="110"/>
      <c r="M384" s="839"/>
      <c r="N384" s="94" t="s">
        <v>147</v>
      </c>
      <c r="O384" s="96" t="s">
        <v>148</v>
      </c>
      <c r="P384" s="104"/>
    </row>
    <row r="385" spans="1:16">
      <c r="A385" s="132"/>
      <c r="B385" s="135"/>
      <c r="C385" s="833"/>
      <c r="D385" s="94"/>
      <c r="E385" s="114"/>
      <c r="F385" s="136"/>
      <c r="G385" s="135"/>
      <c r="H385" s="836"/>
      <c r="I385" s="94"/>
      <c r="J385" s="114"/>
      <c r="K385" s="136"/>
      <c r="L385" s="135"/>
      <c r="M385" s="839"/>
      <c r="N385" s="94"/>
      <c r="O385" s="114"/>
      <c r="P385" s="136"/>
    </row>
    <row r="386" spans="1:16">
      <c r="A386" s="132"/>
      <c r="B386" s="110"/>
      <c r="C386" s="833"/>
      <c r="D386" s="94"/>
      <c r="E386" s="96"/>
      <c r="F386" s="97"/>
      <c r="G386" s="110"/>
      <c r="H386" s="836"/>
      <c r="I386" s="94"/>
      <c r="J386" s="96"/>
      <c r="K386" s="97"/>
      <c r="L386" s="110"/>
      <c r="M386" s="839"/>
      <c r="N386" s="94"/>
      <c r="O386" s="96"/>
      <c r="P386" s="97"/>
    </row>
    <row r="387" spans="1:16">
      <c r="A387" s="132"/>
      <c r="B387" s="135"/>
      <c r="C387" s="833"/>
      <c r="D387" s="94"/>
      <c r="E387" s="114"/>
      <c r="F387" s="136"/>
      <c r="G387" s="135"/>
      <c r="H387" s="836"/>
      <c r="I387" s="94"/>
      <c r="J387" s="114"/>
      <c r="K387" s="136"/>
      <c r="L387" s="135"/>
      <c r="M387" s="839"/>
      <c r="N387" s="94"/>
      <c r="O387" s="114"/>
      <c r="P387" s="136"/>
    </row>
    <row r="388" spans="1:16">
      <c r="A388" s="132"/>
      <c r="B388" s="110"/>
      <c r="C388" s="833"/>
      <c r="D388" s="94"/>
      <c r="E388" s="96"/>
      <c r="F388" s="97"/>
      <c r="G388" s="110"/>
      <c r="H388" s="836"/>
      <c r="I388" s="94"/>
      <c r="J388" s="96"/>
      <c r="K388" s="97"/>
      <c r="L388" s="110"/>
      <c r="M388" s="839"/>
      <c r="N388" s="94"/>
      <c r="O388" s="96"/>
      <c r="P388" s="97"/>
    </row>
    <row r="389" spans="1:16">
      <c r="A389" s="132"/>
      <c r="B389" s="135"/>
      <c r="C389" s="833"/>
      <c r="D389" s="94"/>
      <c r="E389" s="96"/>
      <c r="F389" s="97"/>
      <c r="G389" s="135"/>
      <c r="H389" s="836"/>
      <c r="I389" s="94"/>
      <c r="J389" s="96"/>
      <c r="K389" s="97"/>
      <c r="L389" s="135"/>
      <c r="M389" s="839"/>
      <c r="N389" s="94"/>
      <c r="O389" s="96"/>
      <c r="P389" s="97"/>
    </row>
    <row r="390" spans="1:16" ht="17.25" thickBot="1">
      <c r="A390" s="132"/>
      <c r="B390" s="110"/>
      <c r="C390" s="846"/>
      <c r="D390" s="115"/>
      <c r="E390" s="116"/>
      <c r="F390" s="117"/>
      <c r="G390" s="110"/>
      <c r="H390" s="847"/>
      <c r="I390" s="115"/>
      <c r="J390" s="130"/>
      <c r="K390" s="104"/>
      <c r="L390" s="110"/>
      <c r="M390" s="845"/>
      <c r="N390" s="115"/>
      <c r="O390" s="130"/>
      <c r="P390" s="104"/>
    </row>
    <row r="391" spans="1:16">
      <c r="A391" s="132"/>
      <c r="B391" s="135"/>
      <c r="C391" s="832" t="s">
        <v>669</v>
      </c>
      <c r="D391" s="137" t="s">
        <v>150</v>
      </c>
      <c r="E391" s="138"/>
      <c r="F391" s="139" t="s">
        <v>151</v>
      </c>
      <c r="G391" s="135"/>
      <c r="H391" s="835" t="s">
        <v>149</v>
      </c>
      <c r="I391" s="137" t="s">
        <v>150</v>
      </c>
      <c r="J391" s="138"/>
      <c r="K391" s="139" t="s">
        <v>151</v>
      </c>
      <c r="L391" s="135"/>
      <c r="M391" s="838" t="s">
        <v>149</v>
      </c>
      <c r="N391" s="137" t="s">
        <v>150</v>
      </c>
      <c r="O391" s="138"/>
      <c r="P391" s="139" t="s">
        <v>151</v>
      </c>
    </row>
    <row r="392" spans="1:16">
      <c r="A392" s="132"/>
      <c r="B392" s="110"/>
      <c r="C392" s="833"/>
      <c r="D392" s="120"/>
      <c r="E392" s="121"/>
      <c r="F392" s="140"/>
      <c r="G392" s="110"/>
      <c r="H392" s="836"/>
      <c r="I392" s="94"/>
      <c r="J392" s="96"/>
      <c r="K392" s="97"/>
      <c r="L392" s="110"/>
      <c r="M392" s="839"/>
      <c r="N392" s="94"/>
      <c r="O392" s="96"/>
      <c r="P392" s="97"/>
    </row>
    <row r="393" spans="1:16">
      <c r="A393" s="132"/>
      <c r="B393" s="135"/>
      <c r="C393" s="833"/>
      <c r="D393" s="94"/>
      <c r="E393" s="96"/>
      <c r="F393" s="97"/>
      <c r="G393" s="135"/>
      <c r="H393" s="836"/>
      <c r="I393" s="94"/>
      <c r="J393" s="96"/>
      <c r="K393" s="97"/>
      <c r="L393" s="135"/>
      <c r="M393" s="839"/>
      <c r="N393" s="94"/>
      <c r="O393" s="96"/>
      <c r="P393" s="97"/>
    </row>
    <row r="394" spans="1:16">
      <c r="A394" s="132"/>
      <c r="B394" s="110"/>
      <c r="C394" s="833"/>
      <c r="D394" s="113"/>
      <c r="E394" s="114"/>
      <c r="F394" s="104"/>
      <c r="G394" s="110"/>
      <c r="H394" s="836"/>
      <c r="I394" s="113"/>
      <c r="J394" s="114"/>
      <c r="K394" s="104"/>
      <c r="L394" s="110"/>
      <c r="M394" s="839"/>
      <c r="N394" s="113"/>
      <c r="O394" s="114"/>
      <c r="P394" s="104"/>
    </row>
    <row r="395" spans="1:16">
      <c r="A395" s="841"/>
      <c r="B395" s="135"/>
      <c r="C395" s="833"/>
      <c r="D395" s="94"/>
      <c r="E395" s="96"/>
      <c r="F395" s="97"/>
      <c r="G395" s="135"/>
      <c r="H395" s="836"/>
      <c r="I395" s="94"/>
      <c r="J395" s="96"/>
      <c r="K395" s="97"/>
      <c r="L395" s="135"/>
      <c r="M395" s="839"/>
      <c r="N395" s="94"/>
      <c r="O395" s="96"/>
      <c r="P395" s="97"/>
    </row>
    <row r="396" spans="1:16">
      <c r="A396" s="841"/>
      <c r="B396" s="110"/>
      <c r="C396" s="833"/>
      <c r="D396" s="94"/>
      <c r="E396" s="96"/>
      <c r="F396" s="97"/>
      <c r="G396" s="110"/>
      <c r="H396" s="836"/>
      <c r="I396" s="94"/>
      <c r="J396" s="96"/>
      <c r="K396" s="97"/>
      <c r="L396" s="110"/>
      <c r="M396" s="839"/>
      <c r="N396" s="94"/>
      <c r="O396" s="96"/>
      <c r="P396" s="97"/>
    </row>
    <row r="397" spans="1:16">
      <c r="A397" s="841"/>
      <c r="B397" s="135"/>
      <c r="C397" s="833"/>
      <c r="D397" s="113"/>
      <c r="E397" s="114"/>
      <c r="F397" s="104"/>
      <c r="G397" s="135"/>
      <c r="H397" s="836"/>
      <c r="I397" s="113"/>
      <c r="J397" s="114"/>
      <c r="K397" s="104"/>
      <c r="L397" s="135"/>
      <c r="M397" s="839"/>
      <c r="N397" s="113"/>
      <c r="O397" s="114"/>
      <c r="P397" s="104"/>
    </row>
    <row r="398" spans="1:16" ht="17.25" thickBot="1">
      <c r="A398" s="842"/>
      <c r="B398" s="141"/>
      <c r="C398" s="834"/>
      <c r="D398" s="142"/>
      <c r="E398" s="143"/>
      <c r="F398" s="144"/>
      <c r="G398" s="141"/>
      <c r="H398" s="837"/>
      <c r="I398" s="142"/>
      <c r="J398" s="143"/>
      <c r="K398" s="144"/>
      <c r="L398" s="141"/>
      <c r="M398" s="840"/>
      <c r="N398" s="142"/>
      <c r="O398" s="143"/>
      <c r="P398" s="144"/>
    </row>
    <row r="399" spans="1:16" s="146" customFormat="1" ht="27" customHeight="1" thickTop="1" thickBot="1">
      <c r="A399" s="145"/>
      <c r="B399" s="843" t="s">
        <v>152</v>
      </c>
      <c r="C399" s="843"/>
      <c r="D399" s="843"/>
      <c r="E399" s="843"/>
      <c r="F399" s="843"/>
      <c r="G399" s="844" t="s">
        <v>153</v>
      </c>
      <c r="H399" s="844"/>
      <c r="I399" s="844"/>
      <c r="J399" s="844"/>
      <c r="K399" s="844"/>
      <c r="L399" s="844"/>
      <c r="M399" s="844"/>
      <c r="N399" s="825" t="s">
        <v>154</v>
      </c>
      <c r="O399" s="825"/>
      <c r="P399" s="825"/>
    </row>
    <row r="400" spans="1:16" s="159" customFormat="1" ht="21.75" customHeight="1" thickTop="1" thickBot="1">
      <c r="A400" s="147" t="s">
        <v>0</v>
      </c>
      <c r="B400" s="148"/>
      <c r="C400" s="149" t="s">
        <v>155</v>
      </c>
      <c r="D400" s="150" t="s">
        <v>156</v>
      </c>
      <c r="E400" s="151" t="s">
        <v>157</v>
      </c>
      <c r="F400" s="152" t="s">
        <v>158</v>
      </c>
      <c r="G400" s="153" t="s">
        <v>159</v>
      </c>
      <c r="H400" s="154" t="s">
        <v>150</v>
      </c>
      <c r="I400" s="155" t="s">
        <v>156</v>
      </c>
      <c r="J400" s="155" t="s">
        <v>157</v>
      </c>
      <c r="K400" s="155" t="s">
        <v>158</v>
      </c>
      <c r="L400" s="154" t="s">
        <v>160</v>
      </c>
      <c r="M400" s="156" t="s">
        <v>161</v>
      </c>
      <c r="N400" s="157" t="s">
        <v>155</v>
      </c>
      <c r="O400" s="151" t="s">
        <v>157</v>
      </c>
      <c r="P400" s="158" t="s">
        <v>158</v>
      </c>
    </row>
    <row r="401" spans="1:16" s="172" customFormat="1" ht="17.25" thickTop="1">
      <c r="A401" s="826">
        <f>A315</f>
        <v>46207</v>
      </c>
      <c r="B401" s="829" t="s">
        <v>670</v>
      </c>
      <c r="C401" s="160"/>
      <c r="D401" s="161"/>
      <c r="E401" s="162"/>
      <c r="F401" s="163"/>
      <c r="G401" s="164"/>
      <c r="H401" s="165"/>
      <c r="I401" s="166"/>
      <c r="J401" s="166"/>
      <c r="K401" s="167"/>
      <c r="L401" s="168"/>
      <c r="M401" s="169"/>
      <c r="N401" s="170"/>
      <c r="O401" s="166"/>
      <c r="P401" s="171"/>
    </row>
    <row r="402" spans="1:16" s="172" customFormat="1">
      <c r="A402" s="827"/>
      <c r="B402" s="830"/>
      <c r="C402" s="173"/>
      <c r="D402" s="174"/>
      <c r="E402" s="175"/>
      <c r="F402" s="176"/>
      <c r="G402" s="173"/>
      <c r="H402" s="177"/>
      <c r="I402" s="175"/>
      <c r="J402" s="175"/>
      <c r="K402" s="589"/>
      <c r="L402" s="179"/>
      <c r="M402" s="180"/>
      <c r="N402" s="181"/>
      <c r="O402" s="175"/>
      <c r="P402" s="182"/>
    </row>
    <row r="403" spans="1:16" s="172" customFormat="1">
      <c r="A403" s="827"/>
      <c r="B403" s="830"/>
      <c r="C403" s="173"/>
      <c r="D403" s="174"/>
      <c r="E403" s="175"/>
      <c r="F403" s="176"/>
      <c r="G403" s="173"/>
      <c r="H403" s="183"/>
      <c r="I403" s="175"/>
      <c r="J403" s="175"/>
      <c r="K403" s="178"/>
      <c r="L403" s="184"/>
      <c r="M403" s="180"/>
      <c r="N403" s="181"/>
      <c r="O403" s="175"/>
      <c r="P403" s="182"/>
    </row>
    <row r="404" spans="1:16" s="172" customFormat="1">
      <c r="A404" s="827"/>
      <c r="B404" s="830"/>
      <c r="C404" s="173"/>
      <c r="D404" s="218"/>
      <c r="E404" s="175"/>
      <c r="F404" s="176"/>
      <c r="G404" s="173"/>
      <c r="H404" s="183"/>
      <c r="I404" s="175"/>
      <c r="J404" s="175"/>
      <c r="K404" s="187"/>
      <c r="L404" s="184"/>
      <c r="M404" s="180"/>
      <c r="N404" s="181"/>
      <c r="O404" s="175"/>
      <c r="P404" s="182"/>
    </row>
    <row r="405" spans="1:16" s="172" customFormat="1">
      <c r="A405" s="827"/>
      <c r="B405" s="830"/>
      <c r="C405" s="173"/>
      <c r="D405" s="185"/>
      <c r="E405" s="175"/>
      <c r="F405" s="182"/>
      <c r="G405" s="173"/>
      <c r="H405" s="186"/>
      <c r="I405" s="175"/>
      <c r="J405" s="175"/>
      <c r="K405" s="187"/>
      <c r="L405" s="184"/>
      <c r="M405" s="180"/>
      <c r="N405" s="181"/>
      <c r="O405" s="175"/>
      <c r="P405" s="182"/>
    </row>
    <row r="406" spans="1:16" s="172" customFormat="1">
      <c r="A406" s="827"/>
      <c r="B406" s="830"/>
      <c r="C406" s="173"/>
      <c r="D406" s="174"/>
      <c r="E406" s="175"/>
      <c r="F406" s="188"/>
      <c r="G406" s="198"/>
      <c r="H406" s="183"/>
      <c r="I406" s="191"/>
      <c r="J406" s="175"/>
      <c r="K406" s="178"/>
      <c r="L406" s="189"/>
      <c r="M406" s="190"/>
      <c r="N406" s="181"/>
      <c r="O406" s="175"/>
      <c r="P406" s="182"/>
    </row>
    <row r="407" spans="1:16" s="172" customFormat="1">
      <c r="A407" s="827"/>
      <c r="B407" s="830"/>
      <c r="C407" s="173"/>
      <c r="D407" s="174"/>
      <c r="E407" s="175"/>
      <c r="F407" s="182"/>
      <c r="G407" s="173"/>
      <c r="H407" s="183"/>
      <c r="I407" s="191"/>
      <c r="J407" s="175"/>
      <c r="K407" s="178"/>
      <c r="L407" s="184"/>
      <c r="M407" s="180"/>
      <c r="N407" s="181"/>
      <c r="O407" s="175"/>
      <c r="P407" s="182"/>
    </row>
    <row r="408" spans="1:16" s="172" customFormat="1">
      <c r="A408" s="827"/>
      <c r="B408" s="830"/>
      <c r="C408" s="173"/>
      <c r="D408" s="174"/>
      <c r="E408" s="175"/>
      <c r="F408" s="182"/>
      <c r="G408" s="219"/>
      <c r="H408" s="183"/>
      <c r="I408" s="175"/>
      <c r="J408" s="175"/>
      <c r="K408" s="178"/>
      <c r="L408" s="184"/>
      <c r="M408" s="180"/>
      <c r="N408" s="181"/>
      <c r="O408" s="175"/>
      <c r="P408" s="182"/>
    </row>
    <row r="409" spans="1:16" s="172" customFormat="1">
      <c r="A409" s="827"/>
      <c r="B409" s="830"/>
      <c r="C409" s="173"/>
      <c r="D409" s="174"/>
      <c r="E409" s="175"/>
      <c r="F409" s="188"/>
      <c r="G409" s="173"/>
      <c r="H409" s="183"/>
      <c r="I409" s="191"/>
      <c r="J409" s="175"/>
      <c r="K409" s="178"/>
      <c r="L409" s="184"/>
      <c r="M409" s="180"/>
      <c r="N409" s="181"/>
      <c r="O409" s="175"/>
      <c r="P409" s="182"/>
    </row>
    <row r="410" spans="1:16" s="172" customFormat="1">
      <c r="A410" s="827"/>
      <c r="B410" s="830"/>
      <c r="C410" s="173"/>
      <c r="D410" s="174"/>
      <c r="E410" s="175"/>
      <c r="F410" s="182"/>
      <c r="G410" s="173"/>
      <c r="H410" s="183"/>
      <c r="I410" s="191"/>
      <c r="J410" s="175"/>
      <c r="K410" s="178"/>
      <c r="L410" s="184"/>
      <c r="M410" s="180"/>
      <c r="N410" s="181"/>
      <c r="O410" s="175"/>
      <c r="P410" s="182"/>
    </row>
    <row r="411" spans="1:16" s="172" customFormat="1">
      <c r="A411" s="827"/>
      <c r="B411" s="830"/>
      <c r="C411" s="192"/>
      <c r="D411" s="193"/>
      <c r="E411" s="194"/>
      <c r="F411" s="195"/>
      <c r="G411" s="173"/>
      <c r="H411" s="177"/>
      <c r="I411" s="175"/>
      <c r="J411" s="175"/>
      <c r="K411" s="178"/>
      <c r="L411" s="184"/>
      <c r="M411" s="180"/>
      <c r="N411" s="196"/>
      <c r="O411" s="194"/>
      <c r="P411" s="195"/>
    </row>
    <row r="412" spans="1:16" s="172" customFormat="1">
      <c r="A412" s="827"/>
      <c r="B412" s="830"/>
      <c r="C412" s="192"/>
      <c r="D412" s="193"/>
      <c r="E412" s="194"/>
      <c r="F412" s="195"/>
      <c r="G412" s="198"/>
      <c r="H412" s="183"/>
      <c r="I412" s="191"/>
      <c r="J412" s="175"/>
      <c r="K412" s="178"/>
      <c r="L412" s="184"/>
      <c r="M412" s="180"/>
      <c r="N412" s="196"/>
      <c r="O412" s="194"/>
      <c r="P412" s="195"/>
    </row>
    <row r="413" spans="1:16" s="172" customFormat="1">
      <c r="A413" s="827"/>
      <c r="B413" s="830"/>
      <c r="C413" s="192"/>
      <c r="D413" s="193"/>
      <c r="E413" s="194"/>
      <c r="F413" s="195"/>
      <c r="G413" s="173"/>
      <c r="H413" s="199"/>
      <c r="I413" s="191"/>
      <c r="J413" s="200"/>
      <c r="K413" s="197"/>
      <c r="L413" s="184"/>
      <c r="M413" s="180"/>
      <c r="N413" s="196"/>
      <c r="O413" s="194"/>
      <c r="P413" s="195"/>
    </row>
    <row r="414" spans="1:16" s="172" customFormat="1">
      <c r="A414" s="827"/>
      <c r="B414" s="830"/>
      <c r="C414" s="192"/>
      <c r="D414" s="193"/>
      <c r="E414" s="194"/>
      <c r="F414" s="195"/>
      <c r="G414" s="173"/>
      <c r="H414" s="201"/>
      <c r="I414" s="175"/>
      <c r="J414" s="175"/>
      <c r="K414" s="178"/>
      <c r="L414" s="184"/>
      <c r="M414" s="180"/>
      <c r="N414" s="196"/>
      <c r="O414" s="194"/>
      <c r="P414" s="195"/>
    </row>
    <row r="415" spans="1:16" s="172" customFormat="1">
      <c r="A415" s="827"/>
      <c r="B415" s="830"/>
      <c r="C415" s="192"/>
      <c r="D415" s="193"/>
      <c r="E415" s="194"/>
      <c r="F415" s="195"/>
      <c r="G415" s="198"/>
      <c r="H415" s="183"/>
      <c r="I415" s="200"/>
      <c r="J415" s="200"/>
      <c r="K415" s="197"/>
      <c r="L415" s="184"/>
      <c r="M415" s="180"/>
      <c r="N415" s="196"/>
      <c r="O415" s="194"/>
      <c r="P415" s="195"/>
    </row>
    <row r="416" spans="1:16" s="172" customFormat="1">
      <c r="A416" s="827"/>
      <c r="B416" s="830"/>
      <c r="C416" s="192"/>
      <c r="D416" s="193"/>
      <c r="E416" s="194"/>
      <c r="F416" s="195"/>
      <c r="G416" s="173"/>
      <c r="H416" s="183"/>
      <c r="I416" s="200"/>
      <c r="J416" s="200"/>
      <c r="K416" s="197"/>
      <c r="L416" s="179"/>
      <c r="M416" s="180"/>
      <c r="N416" s="196"/>
      <c r="O416" s="194"/>
      <c r="P416" s="195"/>
    </row>
    <row r="417" spans="1:16" s="172" customFormat="1">
      <c r="A417" s="827"/>
      <c r="B417" s="830"/>
      <c r="C417" s="192"/>
      <c r="D417" s="193"/>
      <c r="E417" s="194"/>
      <c r="F417" s="195"/>
      <c r="G417" s="192"/>
      <c r="H417" s="201"/>
      <c r="I417" s="202"/>
      <c r="J417" s="202"/>
      <c r="K417" s="203"/>
      <c r="L417" s="204"/>
      <c r="M417" s="190"/>
      <c r="N417" s="196"/>
      <c r="O417" s="194"/>
      <c r="P417" s="195"/>
    </row>
    <row r="418" spans="1:16" s="172" customFormat="1">
      <c r="A418" s="827"/>
      <c r="B418" s="830"/>
      <c r="C418" s="192"/>
      <c r="D418" s="193"/>
      <c r="E418" s="194"/>
      <c r="F418" s="195"/>
      <c r="G418" s="192"/>
      <c r="H418" s="201"/>
      <c r="I418" s="202"/>
      <c r="J418" s="202"/>
      <c r="K418" s="203"/>
      <c r="L418" s="204"/>
      <c r="M418" s="190"/>
      <c r="N418" s="196"/>
      <c r="O418" s="194"/>
      <c r="P418" s="195"/>
    </row>
    <row r="419" spans="1:16" s="172" customFormat="1">
      <c r="A419" s="827"/>
      <c r="B419" s="830"/>
      <c r="C419" s="192"/>
      <c r="D419" s="193"/>
      <c r="E419" s="194"/>
      <c r="F419" s="195"/>
      <c r="G419" s="192"/>
      <c r="H419" s="201"/>
      <c r="I419" s="202"/>
      <c r="J419" s="202"/>
      <c r="K419" s="203"/>
      <c r="L419" s="204"/>
      <c r="M419" s="190"/>
      <c r="N419" s="196"/>
      <c r="O419" s="194"/>
      <c r="P419" s="195"/>
    </row>
    <row r="420" spans="1:16" s="172" customFormat="1" ht="17.25" thickBot="1">
      <c r="A420" s="828"/>
      <c r="B420" s="831"/>
      <c r="C420" s="205"/>
      <c r="D420" s="206"/>
      <c r="E420" s="207"/>
      <c r="F420" s="208"/>
      <c r="G420" s="209"/>
      <c r="H420" s="210"/>
      <c r="I420" s="211"/>
      <c r="J420" s="211"/>
      <c r="K420" s="212"/>
      <c r="L420" s="213"/>
      <c r="M420" s="214"/>
      <c r="N420" s="215"/>
      <c r="O420" s="207"/>
      <c r="P420" s="208"/>
    </row>
    <row r="421" spans="1:16" s="71" customFormat="1" ht="18" customHeight="1" thickTop="1" thickBot="1">
      <c r="A421" s="862">
        <f>A315+1</f>
        <v>46208</v>
      </c>
      <c r="B421" s="90" t="s">
        <v>162</v>
      </c>
      <c r="C421" s="832" t="s">
        <v>665</v>
      </c>
      <c r="D421" s="91" t="s">
        <v>114</v>
      </c>
      <c r="E421" s="92" t="s">
        <v>164</v>
      </c>
      <c r="F421" s="93"/>
      <c r="G421" s="90" t="s">
        <v>162</v>
      </c>
      <c r="H421" s="836" t="s">
        <v>163</v>
      </c>
      <c r="I421" s="91" t="s">
        <v>114</v>
      </c>
      <c r="J421" s="92" t="s">
        <v>164</v>
      </c>
      <c r="K421" s="93"/>
      <c r="L421" s="90" t="s">
        <v>162</v>
      </c>
      <c r="M421" s="839" t="s">
        <v>163</v>
      </c>
      <c r="N421" s="91" t="s">
        <v>114</v>
      </c>
      <c r="O421" s="92" t="s">
        <v>164</v>
      </c>
      <c r="P421" s="93"/>
    </row>
    <row r="422" spans="1:16" ht="18" customHeight="1">
      <c r="A422" s="863"/>
      <c r="B422" s="864"/>
      <c r="C422" s="833"/>
      <c r="D422" s="94" t="s">
        <v>116</v>
      </c>
      <c r="E422" s="95" t="s">
        <v>142</v>
      </c>
      <c r="F422" s="93"/>
      <c r="G422" s="864"/>
      <c r="H422" s="836"/>
      <c r="I422" s="94" t="s">
        <v>116</v>
      </c>
      <c r="J422" s="95" t="s">
        <v>142</v>
      </c>
      <c r="K422" s="93"/>
      <c r="L422" s="864"/>
      <c r="M422" s="839"/>
      <c r="N422" s="94" t="s">
        <v>116</v>
      </c>
      <c r="O422" s="95" t="s">
        <v>142</v>
      </c>
      <c r="P422" s="93"/>
    </row>
    <row r="423" spans="1:16" ht="17.25" thickBot="1">
      <c r="A423" s="863"/>
      <c r="B423" s="865"/>
      <c r="C423" s="833"/>
      <c r="D423" s="94" t="s">
        <v>165</v>
      </c>
      <c r="E423" s="96" t="s">
        <v>166</v>
      </c>
      <c r="F423" s="98"/>
      <c r="G423" s="865"/>
      <c r="H423" s="836"/>
      <c r="I423" s="94" t="s">
        <v>165</v>
      </c>
      <c r="J423" s="96" t="s">
        <v>166</v>
      </c>
      <c r="K423" s="98"/>
      <c r="L423" s="865"/>
      <c r="M423" s="839"/>
      <c r="N423" s="94" t="s">
        <v>165</v>
      </c>
      <c r="O423" s="96" t="s">
        <v>166</v>
      </c>
      <c r="P423" s="98"/>
    </row>
    <row r="424" spans="1:16" ht="17.25" thickBot="1">
      <c r="A424" s="863"/>
      <c r="B424" s="90" t="s">
        <v>167</v>
      </c>
      <c r="C424" s="833"/>
      <c r="D424" s="94"/>
      <c r="E424" s="96"/>
      <c r="F424" s="97"/>
      <c r="G424" s="90" t="s">
        <v>167</v>
      </c>
      <c r="H424" s="836"/>
      <c r="I424" s="94" t="s">
        <v>120</v>
      </c>
      <c r="J424" s="96" t="s">
        <v>148</v>
      </c>
      <c r="K424" s="97"/>
      <c r="L424" s="90" t="s">
        <v>167</v>
      </c>
      <c r="M424" s="839"/>
      <c r="N424" s="94" t="s">
        <v>120</v>
      </c>
      <c r="O424" s="96" t="s">
        <v>148</v>
      </c>
      <c r="P424" s="97"/>
    </row>
    <row r="425" spans="1:16">
      <c r="A425" s="863"/>
      <c r="B425" s="861"/>
      <c r="C425" s="833"/>
      <c r="D425" s="94"/>
      <c r="E425" s="96"/>
      <c r="F425" s="97"/>
      <c r="G425" s="861"/>
      <c r="H425" s="836"/>
      <c r="I425" s="94"/>
      <c r="J425" s="96"/>
      <c r="K425" s="97"/>
      <c r="L425" s="861"/>
      <c r="M425" s="839"/>
      <c r="N425" s="94"/>
      <c r="O425" s="96"/>
      <c r="P425" s="97"/>
    </row>
    <row r="426" spans="1:16">
      <c r="A426" s="863"/>
      <c r="B426" s="854"/>
      <c r="C426" s="833"/>
      <c r="D426" s="94"/>
      <c r="E426" s="96"/>
      <c r="F426" s="97"/>
      <c r="G426" s="854"/>
      <c r="H426" s="836"/>
      <c r="I426" s="94"/>
      <c r="J426" s="96"/>
      <c r="K426" s="97"/>
      <c r="L426" s="854"/>
      <c r="M426" s="839"/>
      <c r="N426" s="94"/>
      <c r="O426" s="96"/>
      <c r="P426" s="97"/>
    </row>
    <row r="427" spans="1:16">
      <c r="A427" s="863"/>
      <c r="B427" s="853"/>
      <c r="C427" s="833"/>
      <c r="D427" s="94"/>
      <c r="E427" s="96"/>
      <c r="F427" s="93"/>
      <c r="G427" s="853"/>
      <c r="H427" s="836"/>
      <c r="I427" s="94"/>
      <c r="J427" s="96"/>
      <c r="K427" s="93"/>
      <c r="L427" s="853"/>
      <c r="M427" s="839"/>
      <c r="N427" s="94"/>
      <c r="O427" s="96"/>
      <c r="P427" s="93"/>
    </row>
    <row r="428" spans="1:16">
      <c r="A428" s="863"/>
      <c r="B428" s="854"/>
      <c r="C428" s="833"/>
      <c r="D428" s="94"/>
      <c r="E428" s="96"/>
      <c r="F428" s="99"/>
      <c r="G428" s="854"/>
      <c r="H428" s="836"/>
      <c r="I428" s="94"/>
      <c r="J428" s="96"/>
      <c r="K428" s="99"/>
      <c r="L428" s="854"/>
      <c r="M428" s="839"/>
      <c r="N428" s="94"/>
      <c r="O428" s="96"/>
      <c r="P428" s="93"/>
    </row>
    <row r="429" spans="1:16">
      <c r="A429" s="863"/>
      <c r="B429" s="853"/>
      <c r="C429" s="833"/>
      <c r="D429" s="94"/>
      <c r="E429" s="96"/>
      <c r="F429" s="102"/>
      <c r="G429" s="853"/>
      <c r="H429" s="836"/>
      <c r="I429" s="94"/>
      <c r="J429" s="96"/>
      <c r="K429" s="102"/>
      <c r="L429" s="853"/>
      <c r="M429" s="839"/>
      <c r="N429" s="94"/>
      <c r="O429" s="96"/>
      <c r="P429" s="99"/>
    </row>
    <row r="430" spans="1:16" ht="17.25" thickBot="1">
      <c r="A430" s="863"/>
      <c r="B430" s="854"/>
      <c r="C430" s="833"/>
      <c r="D430" s="94"/>
      <c r="E430" s="96"/>
      <c r="F430" s="99"/>
      <c r="G430" s="854"/>
      <c r="H430" s="836"/>
      <c r="I430" s="94"/>
      <c r="J430" s="96"/>
      <c r="K430" s="99"/>
      <c r="L430" s="854"/>
      <c r="M430" s="839"/>
      <c r="N430" s="94"/>
      <c r="O430" s="96"/>
      <c r="P430" s="99"/>
    </row>
    <row r="431" spans="1:16" ht="17.25" thickBot="1">
      <c r="A431" s="863"/>
      <c r="B431" s="100" t="s">
        <v>168</v>
      </c>
      <c r="C431" s="833"/>
      <c r="D431" s="94"/>
      <c r="E431" s="96"/>
      <c r="F431" s="99"/>
      <c r="G431" s="100" t="s">
        <v>168</v>
      </c>
      <c r="H431" s="836"/>
      <c r="I431" s="94"/>
      <c r="J431" s="96"/>
      <c r="K431" s="99"/>
      <c r="L431" s="100" t="s">
        <v>168</v>
      </c>
      <c r="M431" s="839"/>
      <c r="N431" s="94"/>
      <c r="O431" s="96"/>
      <c r="P431" s="99"/>
    </row>
    <row r="432" spans="1:16">
      <c r="A432" s="863"/>
      <c r="B432" s="855"/>
      <c r="C432" s="833"/>
      <c r="D432" s="94"/>
      <c r="E432" s="96"/>
      <c r="F432" s="99"/>
      <c r="G432" s="855"/>
      <c r="H432" s="836"/>
      <c r="I432" s="94"/>
      <c r="J432" s="96"/>
      <c r="K432" s="99"/>
      <c r="L432" s="855"/>
      <c r="M432" s="839"/>
      <c r="N432" s="94"/>
      <c r="O432" s="96"/>
      <c r="P432" s="99"/>
    </row>
    <row r="433" spans="1:16">
      <c r="A433" s="863"/>
      <c r="B433" s="856"/>
      <c r="C433" s="833"/>
      <c r="D433" s="94"/>
      <c r="E433" s="96"/>
      <c r="F433" s="99"/>
      <c r="G433" s="856"/>
      <c r="H433" s="836"/>
      <c r="I433" s="94"/>
      <c r="J433" s="96"/>
      <c r="K433" s="99"/>
      <c r="L433" s="856"/>
      <c r="M433" s="839"/>
      <c r="N433" s="94"/>
      <c r="O433" s="96"/>
      <c r="P433" s="97"/>
    </row>
    <row r="434" spans="1:16" ht="17.25" thickBot="1">
      <c r="A434" s="863"/>
      <c r="B434" s="857"/>
      <c r="C434" s="833"/>
      <c r="D434" s="94"/>
      <c r="E434" s="96"/>
      <c r="F434" s="97"/>
      <c r="G434" s="857"/>
      <c r="H434" s="836"/>
      <c r="I434" s="94"/>
      <c r="J434" s="96"/>
      <c r="K434" s="97"/>
      <c r="L434" s="857"/>
      <c r="M434" s="839"/>
      <c r="N434" s="94"/>
      <c r="O434" s="96"/>
      <c r="P434" s="97"/>
    </row>
    <row r="435" spans="1:16" ht="17.25" thickBot="1">
      <c r="A435" s="863"/>
      <c r="B435" s="100" t="s">
        <v>123</v>
      </c>
      <c r="C435" s="833"/>
      <c r="D435" s="94"/>
      <c r="E435" s="96"/>
      <c r="F435" s="97"/>
      <c r="G435" s="100" t="s">
        <v>123</v>
      </c>
      <c r="H435" s="836"/>
      <c r="I435" s="94"/>
      <c r="J435" s="96"/>
      <c r="K435" s="97"/>
      <c r="L435" s="100" t="s">
        <v>123</v>
      </c>
      <c r="M435" s="839"/>
      <c r="N435" s="94"/>
      <c r="O435" s="96"/>
      <c r="P435" s="97"/>
    </row>
    <row r="436" spans="1:16">
      <c r="A436" s="863"/>
      <c r="B436" s="868"/>
      <c r="C436" s="833"/>
      <c r="D436" s="94"/>
      <c r="E436" s="96"/>
      <c r="F436" s="97"/>
      <c r="G436" s="868"/>
      <c r="H436" s="836"/>
      <c r="I436" s="94"/>
      <c r="J436" s="96"/>
      <c r="K436" s="97"/>
      <c r="L436" s="868"/>
      <c r="M436" s="839"/>
      <c r="N436" s="94"/>
      <c r="O436" s="96"/>
      <c r="P436" s="97"/>
    </row>
    <row r="437" spans="1:16">
      <c r="A437" s="863"/>
      <c r="B437" s="869"/>
      <c r="C437" s="833"/>
      <c r="D437" s="94"/>
      <c r="E437" s="96"/>
      <c r="F437" s="97"/>
      <c r="G437" s="869"/>
      <c r="H437" s="836"/>
      <c r="I437" s="94"/>
      <c r="J437" s="96"/>
      <c r="K437" s="97"/>
      <c r="L437" s="869"/>
      <c r="M437" s="839"/>
      <c r="N437" s="94"/>
      <c r="O437" s="96"/>
      <c r="P437" s="97"/>
    </row>
    <row r="438" spans="1:16" ht="17.25" thickBot="1">
      <c r="A438" s="863"/>
      <c r="B438" s="870"/>
      <c r="C438" s="833"/>
      <c r="D438" s="94"/>
      <c r="E438" s="96"/>
      <c r="F438" s="97"/>
      <c r="G438" s="870"/>
      <c r="H438" s="836"/>
      <c r="I438" s="94"/>
      <c r="J438" s="96"/>
      <c r="K438" s="97"/>
      <c r="L438" s="870"/>
      <c r="M438" s="839"/>
      <c r="N438" s="94"/>
      <c r="O438" s="96"/>
      <c r="P438" s="97"/>
    </row>
    <row r="439" spans="1:16">
      <c r="A439" s="863"/>
      <c r="B439" s="851" t="s">
        <v>124</v>
      </c>
      <c r="C439" s="833"/>
      <c r="D439" s="94"/>
      <c r="E439" s="96"/>
      <c r="F439" s="97"/>
      <c r="G439" s="851" t="s">
        <v>124</v>
      </c>
      <c r="H439" s="836"/>
      <c r="I439" s="94"/>
      <c r="J439" s="96"/>
      <c r="K439" s="97"/>
      <c r="L439" s="851" t="s">
        <v>124</v>
      </c>
      <c r="M439" s="839"/>
      <c r="N439" s="94"/>
      <c r="O439" s="96"/>
      <c r="P439" s="97"/>
    </row>
    <row r="440" spans="1:16" ht="17.25" thickBot="1">
      <c r="A440" s="863"/>
      <c r="B440" s="852"/>
      <c r="C440" s="833"/>
      <c r="D440" s="94"/>
      <c r="E440" s="96"/>
      <c r="F440" s="97"/>
      <c r="G440" s="852"/>
      <c r="H440" s="836"/>
      <c r="I440" s="94"/>
      <c r="J440" s="96"/>
      <c r="K440" s="97"/>
      <c r="L440" s="852"/>
      <c r="M440" s="839"/>
      <c r="N440" s="94"/>
      <c r="O440" s="96"/>
      <c r="P440" s="93"/>
    </row>
    <row r="441" spans="1:16" ht="17.25" thickTop="1">
      <c r="A441" s="863"/>
      <c r="B441" s="866" t="s">
        <v>125</v>
      </c>
      <c r="C441" s="833"/>
      <c r="D441" s="94"/>
      <c r="E441" s="96"/>
      <c r="F441" s="93"/>
      <c r="G441" s="866" t="s">
        <v>125</v>
      </c>
      <c r="H441" s="836"/>
      <c r="I441" s="94"/>
      <c r="J441" s="96"/>
      <c r="K441" s="93"/>
      <c r="L441" s="866" t="s">
        <v>125</v>
      </c>
      <c r="M441" s="839"/>
      <c r="N441" s="94"/>
      <c r="O441" s="96"/>
      <c r="P441" s="97"/>
    </row>
    <row r="442" spans="1:16" ht="17.25" thickBot="1">
      <c r="A442" s="863"/>
      <c r="B442" s="849"/>
      <c r="C442" s="833"/>
      <c r="D442" s="94"/>
      <c r="E442" s="96"/>
      <c r="F442" s="93"/>
      <c r="G442" s="849"/>
      <c r="H442" s="836"/>
      <c r="I442" s="94"/>
      <c r="J442" s="96"/>
      <c r="K442" s="93"/>
      <c r="L442" s="849"/>
      <c r="M442" s="839"/>
      <c r="N442" s="94"/>
      <c r="O442" s="96"/>
      <c r="P442" s="101"/>
    </row>
    <row r="443" spans="1:16">
      <c r="A443" s="863"/>
      <c r="B443" s="859"/>
      <c r="C443" s="833"/>
      <c r="D443" s="94"/>
      <c r="E443" s="96"/>
      <c r="F443" s="97"/>
      <c r="G443" s="859"/>
      <c r="H443" s="836"/>
      <c r="I443" s="94"/>
      <c r="J443" s="96"/>
      <c r="K443" s="97"/>
      <c r="L443" s="859"/>
      <c r="M443" s="839"/>
      <c r="N443" s="94"/>
      <c r="O443" s="96"/>
      <c r="P443" s="103"/>
    </row>
    <row r="444" spans="1:16" ht="17.25" thickBot="1">
      <c r="A444" s="863"/>
      <c r="B444" s="867"/>
      <c r="C444" s="833"/>
      <c r="D444" s="94"/>
      <c r="E444" s="96"/>
      <c r="F444" s="97"/>
      <c r="G444" s="867"/>
      <c r="H444" s="836"/>
      <c r="I444" s="94"/>
      <c r="J444" s="96"/>
      <c r="K444" s="97"/>
      <c r="L444" s="867"/>
      <c r="M444" s="839"/>
      <c r="N444" s="94"/>
      <c r="O444" s="96"/>
      <c r="P444" s="104"/>
    </row>
    <row r="445" spans="1:16">
      <c r="A445" s="863"/>
      <c r="B445" s="848" t="s">
        <v>126</v>
      </c>
      <c r="C445" s="833"/>
      <c r="D445" s="94"/>
      <c r="E445" s="96"/>
      <c r="F445" s="93"/>
      <c r="G445" s="848" t="s">
        <v>126</v>
      </c>
      <c r="H445" s="836"/>
      <c r="I445" s="94"/>
      <c r="J445" s="96"/>
      <c r="K445" s="93"/>
      <c r="L445" s="848" t="s">
        <v>126</v>
      </c>
      <c r="M445" s="839"/>
      <c r="N445" s="94"/>
      <c r="O445" s="96"/>
      <c r="P445" s="99"/>
    </row>
    <row r="446" spans="1:16" ht="17.25" thickBot="1">
      <c r="A446" s="863"/>
      <c r="B446" s="849"/>
      <c r="C446" s="833"/>
      <c r="D446" s="94"/>
      <c r="E446" s="96"/>
      <c r="F446" s="101"/>
      <c r="G446" s="849"/>
      <c r="H446" s="836"/>
      <c r="I446" s="94"/>
      <c r="J446" s="96"/>
      <c r="K446" s="101"/>
      <c r="L446" s="849"/>
      <c r="M446" s="839"/>
      <c r="N446" s="94"/>
      <c r="O446" s="96"/>
      <c r="P446" s="104"/>
    </row>
    <row r="447" spans="1:16">
      <c r="A447" s="863"/>
      <c r="B447" s="859"/>
      <c r="C447" s="833"/>
      <c r="D447" s="94"/>
      <c r="E447" s="96"/>
      <c r="F447" s="102"/>
      <c r="G447" s="859"/>
      <c r="H447" s="836"/>
      <c r="I447" s="94"/>
      <c r="J447" s="96"/>
      <c r="K447" s="103"/>
      <c r="L447" s="859"/>
      <c r="M447" s="839"/>
      <c r="N447" s="94"/>
      <c r="O447" s="96"/>
      <c r="P447" s="93"/>
    </row>
    <row r="448" spans="1:16" ht="17.25" thickBot="1">
      <c r="A448" s="863"/>
      <c r="B448" s="860"/>
      <c r="C448" s="833"/>
      <c r="D448" s="94"/>
      <c r="E448" s="96"/>
      <c r="F448" s="99"/>
      <c r="G448" s="860"/>
      <c r="H448" s="836"/>
      <c r="I448" s="94"/>
      <c r="J448" s="96"/>
      <c r="K448" s="104"/>
      <c r="L448" s="860"/>
      <c r="M448" s="839"/>
      <c r="N448" s="94"/>
      <c r="O448" s="96"/>
      <c r="P448" s="97"/>
    </row>
    <row r="449" spans="1:16">
      <c r="A449" s="863"/>
      <c r="B449" s="858" t="s">
        <v>127</v>
      </c>
      <c r="C449" s="833"/>
      <c r="D449" s="94"/>
      <c r="E449" s="96"/>
      <c r="F449" s="103"/>
      <c r="G449" s="858" t="s">
        <v>127</v>
      </c>
      <c r="H449" s="836"/>
      <c r="I449" s="94"/>
      <c r="J449" s="96"/>
      <c r="K449" s="104"/>
      <c r="L449" s="858" t="s">
        <v>127</v>
      </c>
      <c r="M449" s="839"/>
      <c r="N449" s="94"/>
      <c r="O449" s="114"/>
      <c r="P449" s="97"/>
    </row>
    <row r="450" spans="1:16" ht="17.25" thickBot="1">
      <c r="A450" s="863"/>
      <c r="B450" s="849"/>
      <c r="C450" s="833"/>
      <c r="D450" s="94"/>
      <c r="E450" s="96"/>
      <c r="F450" s="104"/>
      <c r="G450" s="849"/>
      <c r="H450" s="836"/>
      <c r="I450" s="94"/>
      <c r="J450" s="96"/>
      <c r="K450" s="99"/>
      <c r="L450" s="849"/>
      <c r="M450" s="839"/>
      <c r="N450" s="113"/>
      <c r="O450" s="96"/>
      <c r="P450" s="112"/>
    </row>
    <row r="451" spans="1:16">
      <c r="A451" s="863"/>
      <c r="B451" s="859"/>
      <c r="C451" s="833"/>
      <c r="D451" s="94"/>
      <c r="E451" s="96"/>
      <c r="F451" s="104"/>
      <c r="G451" s="859"/>
      <c r="H451" s="836"/>
      <c r="I451" s="94"/>
      <c r="J451" s="96"/>
      <c r="K451" s="104"/>
      <c r="L451" s="859"/>
      <c r="M451" s="839"/>
      <c r="N451" s="113"/>
      <c r="O451" s="114"/>
      <c r="P451" s="97"/>
    </row>
    <row r="452" spans="1:16" ht="17.25" thickBot="1">
      <c r="A452" s="863"/>
      <c r="B452" s="860"/>
      <c r="C452" s="833"/>
      <c r="D452" s="94"/>
      <c r="E452" s="96"/>
      <c r="F452" s="99"/>
      <c r="G452" s="860"/>
      <c r="H452" s="836"/>
      <c r="I452" s="94"/>
      <c r="J452" s="96"/>
      <c r="K452" s="93"/>
      <c r="L452" s="860"/>
      <c r="M452" s="839"/>
      <c r="N452" s="94"/>
      <c r="O452" s="114"/>
      <c r="P452" s="104"/>
    </row>
    <row r="453" spans="1:16">
      <c r="A453" s="863"/>
      <c r="B453" s="858" t="s">
        <v>128</v>
      </c>
      <c r="C453" s="833"/>
      <c r="D453" s="94"/>
      <c r="E453" s="96"/>
      <c r="F453" s="104"/>
      <c r="G453" s="858" t="s">
        <v>128</v>
      </c>
      <c r="H453" s="836"/>
      <c r="I453" s="94"/>
      <c r="J453" s="96"/>
      <c r="K453" s="97"/>
      <c r="L453" s="858" t="s">
        <v>128</v>
      </c>
      <c r="M453" s="839"/>
      <c r="N453" s="94"/>
      <c r="O453" s="96"/>
      <c r="P453" s="97"/>
    </row>
    <row r="454" spans="1:16" ht="17.25" thickBot="1">
      <c r="A454" s="863"/>
      <c r="B454" s="849"/>
      <c r="C454" s="833"/>
      <c r="D454" s="94"/>
      <c r="E454" s="96"/>
      <c r="F454" s="93"/>
      <c r="G454" s="849"/>
      <c r="H454" s="836"/>
      <c r="I454" s="94"/>
      <c r="J454" s="114"/>
      <c r="K454" s="97"/>
      <c r="L454" s="849"/>
      <c r="M454" s="839"/>
      <c r="N454" s="113"/>
      <c r="O454" s="114"/>
      <c r="P454" s="97"/>
    </row>
    <row r="455" spans="1:16">
      <c r="A455" s="863"/>
      <c r="B455" s="859"/>
      <c r="C455" s="833"/>
      <c r="D455" s="94"/>
      <c r="E455" s="96"/>
      <c r="F455" s="97"/>
      <c r="G455" s="859"/>
      <c r="H455" s="836"/>
      <c r="I455" s="94"/>
      <c r="J455" s="96"/>
      <c r="K455" s="97"/>
      <c r="L455" s="859"/>
      <c r="M455" s="839"/>
      <c r="N455" s="113"/>
      <c r="O455" s="114"/>
      <c r="P455" s="97"/>
    </row>
    <row r="456" spans="1:16" ht="17.25" thickBot="1">
      <c r="A456" s="863"/>
      <c r="B456" s="860"/>
      <c r="C456" s="833"/>
      <c r="D456" s="94"/>
      <c r="E456" s="96"/>
      <c r="F456" s="93"/>
      <c r="G456" s="860"/>
      <c r="H456" s="836"/>
      <c r="I456" s="94"/>
      <c r="J456" s="114"/>
      <c r="K456" s="97"/>
      <c r="L456" s="860"/>
      <c r="M456" s="839"/>
      <c r="N456" s="94"/>
      <c r="O456" s="114"/>
      <c r="P456" s="97"/>
    </row>
    <row r="457" spans="1:16">
      <c r="A457" s="863"/>
      <c r="B457" s="848" t="s">
        <v>129</v>
      </c>
      <c r="C457" s="833"/>
      <c r="D457" s="94"/>
      <c r="E457" s="96"/>
      <c r="F457" s="93"/>
      <c r="G457" s="848" t="s">
        <v>129</v>
      </c>
      <c r="H457" s="836"/>
      <c r="I457" s="94"/>
      <c r="J457" s="114"/>
      <c r="K457" s="97"/>
      <c r="L457" s="848" t="s">
        <v>129</v>
      </c>
      <c r="M457" s="839"/>
      <c r="N457" s="113"/>
      <c r="O457" s="114"/>
      <c r="P457" s="97"/>
    </row>
    <row r="458" spans="1:16" ht="17.25" thickBot="1">
      <c r="A458" s="863"/>
      <c r="B458" s="849"/>
      <c r="C458" s="833"/>
      <c r="D458" s="94"/>
      <c r="E458" s="96"/>
      <c r="F458" s="93"/>
      <c r="G458" s="849"/>
      <c r="H458" s="836"/>
      <c r="I458" s="94"/>
      <c r="J458" s="114"/>
      <c r="K458" s="97"/>
      <c r="L458" s="849"/>
      <c r="M458" s="839"/>
      <c r="N458" s="94"/>
      <c r="O458" s="114"/>
      <c r="P458" s="97"/>
    </row>
    <row r="459" spans="1:16">
      <c r="A459" s="863"/>
      <c r="B459" s="106"/>
      <c r="C459" s="833"/>
      <c r="D459" s="94"/>
      <c r="E459" s="96"/>
      <c r="F459" s="97"/>
      <c r="G459" s="106"/>
      <c r="H459" s="836"/>
      <c r="I459" s="94"/>
      <c r="J459" s="96"/>
      <c r="K459" s="112"/>
      <c r="L459" s="106"/>
      <c r="M459" s="839"/>
      <c r="N459" s="113"/>
      <c r="O459" s="96"/>
      <c r="P459" s="112"/>
    </row>
    <row r="460" spans="1:16">
      <c r="A460" s="863"/>
      <c r="B460" s="107"/>
      <c r="C460" s="833"/>
      <c r="D460" s="94"/>
      <c r="E460" s="96"/>
      <c r="F460" s="93"/>
      <c r="G460" s="107"/>
      <c r="H460" s="836"/>
      <c r="I460" s="94"/>
      <c r="J460" s="96"/>
      <c r="K460" s="97"/>
      <c r="L460" s="107"/>
      <c r="M460" s="839"/>
      <c r="N460" s="113"/>
      <c r="O460" s="114"/>
      <c r="P460" s="97"/>
    </row>
    <row r="461" spans="1:16">
      <c r="A461" s="863"/>
      <c r="B461" s="109"/>
      <c r="C461" s="833"/>
      <c r="D461" s="94"/>
      <c r="E461" s="96"/>
      <c r="F461" s="93"/>
      <c r="G461" s="109"/>
      <c r="H461" s="836"/>
      <c r="I461" s="113"/>
      <c r="J461" s="114"/>
      <c r="K461" s="97"/>
      <c r="L461" s="109"/>
      <c r="M461" s="839"/>
      <c r="N461" s="113"/>
      <c r="O461" s="114"/>
      <c r="P461" s="104"/>
    </row>
    <row r="462" spans="1:16">
      <c r="A462" s="863"/>
      <c r="B462" s="110"/>
      <c r="C462" s="833"/>
      <c r="D462" s="94"/>
      <c r="E462" s="96"/>
      <c r="F462" s="93"/>
      <c r="G462" s="110"/>
      <c r="H462" s="836"/>
      <c r="I462" s="113"/>
      <c r="J462" s="114"/>
      <c r="K462" s="104"/>
      <c r="L462" s="110"/>
      <c r="M462" s="839"/>
      <c r="N462" s="111"/>
      <c r="O462" s="96"/>
      <c r="P462" s="97"/>
    </row>
    <row r="463" spans="1:16">
      <c r="A463" s="863"/>
      <c r="B463" s="109"/>
      <c r="C463" s="833"/>
      <c r="D463" s="111"/>
      <c r="E463" s="96"/>
      <c r="F463" s="97"/>
      <c r="G463" s="109"/>
      <c r="H463" s="836"/>
      <c r="I463" s="111"/>
      <c r="J463" s="96"/>
      <c r="K463" s="112"/>
      <c r="L463" s="109"/>
      <c r="M463" s="839"/>
      <c r="N463" s="94"/>
      <c r="O463" s="96"/>
      <c r="P463" s="112"/>
    </row>
    <row r="464" spans="1:16">
      <c r="A464" s="863"/>
      <c r="B464" s="110"/>
      <c r="C464" s="833"/>
      <c r="D464" s="94"/>
      <c r="E464" s="96"/>
      <c r="F464" s="108"/>
      <c r="G464" s="110"/>
      <c r="H464" s="836"/>
      <c r="I464" s="94"/>
      <c r="J464" s="96"/>
      <c r="K464" s="97"/>
      <c r="L464" s="110"/>
      <c r="M464" s="839"/>
      <c r="N464" s="113"/>
      <c r="O464" s="114"/>
      <c r="P464" s="97"/>
    </row>
    <row r="465" spans="1:16">
      <c r="A465" s="863"/>
      <c r="B465" s="109"/>
      <c r="C465" s="833"/>
      <c r="D465" s="94"/>
      <c r="E465" s="96"/>
      <c r="F465" s="97"/>
      <c r="G465" s="109"/>
      <c r="H465" s="836"/>
      <c r="I465" s="113"/>
      <c r="J465" s="114"/>
      <c r="K465" s="97"/>
      <c r="L465" s="109"/>
      <c r="M465" s="839"/>
      <c r="N465" s="113"/>
      <c r="O465" s="114"/>
      <c r="P465" s="97"/>
    </row>
    <row r="466" spans="1:16" ht="17.25" thickBot="1">
      <c r="A466" s="863"/>
      <c r="B466" s="110"/>
      <c r="C466" s="846"/>
      <c r="D466" s="115"/>
      <c r="E466" s="116"/>
      <c r="F466" s="117"/>
      <c r="G466" s="110"/>
      <c r="H466" s="836"/>
      <c r="I466" s="115"/>
      <c r="J466" s="116"/>
      <c r="K466" s="117"/>
      <c r="L466" s="110"/>
      <c r="M466" s="839"/>
      <c r="N466" s="115"/>
      <c r="O466" s="116"/>
      <c r="P466" s="117"/>
    </row>
    <row r="467" spans="1:16">
      <c r="A467" s="850" t="str">
        <f>TEXT(A421,"AAAA")</f>
        <v>星期日</v>
      </c>
      <c r="B467" s="109"/>
      <c r="C467" s="832" t="s">
        <v>666</v>
      </c>
      <c r="D467" s="118"/>
      <c r="E467" s="119"/>
      <c r="F467" s="97"/>
      <c r="G467" s="109"/>
      <c r="H467" s="835" t="s">
        <v>130</v>
      </c>
      <c r="I467" s="118"/>
      <c r="J467" s="119"/>
      <c r="K467" s="97"/>
      <c r="L467" s="109"/>
      <c r="M467" s="838" t="s">
        <v>130</v>
      </c>
      <c r="N467" s="118"/>
      <c r="O467" s="119"/>
      <c r="P467" s="97"/>
    </row>
    <row r="468" spans="1:16">
      <c r="A468" s="850"/>
      <c r="B468" s="110"/>
      <c r="C468" s="833"/>
      <c r="D468" s="120"/>
      <c r="E468" s="96"/>
      <c r="F468" s="97"/>
      <c r="G468" s="110"/>
      <c r="H468" s="836"/>
      <c r="I468" s="94"/>
      <c r="J468" s="96"/>
      <c r="K468" s="97"/>
      <c r="L468" s="110"/>
      <c r="M468" s="839"/>
      <c r="N468" s="94"/>
      <c r="O468" s="96"/>
      <c r="P468" s="97"/>
    </row>
    <row r="469" spans="1:16">
      <c r="A469" s="850"/>
      <c r="B469" s="109"/>
      <c r="C469" s="833"/>
      <c r="D469" s="120"/>
      <c r="E469" s="96"/>
      <c r="F469" s="97"/>
      <c r="G469" s="109"/>
      <c r="H469" s="836"/>
      <c r="I469" s="94"/>
      <c r="J469" s="96"/>
      <c r="K469" s="97"/>
      <c r="L469" s="109"/>
      <c r="M469" s="839"/>
      <c r="N469" s="94"/>
      <c r="O469" s="96"/>
      <c r="P469" s="97"/>
    </row>
    <row r="470" spans="1:16">
      <c r="A470" s="850"/>
      <c r="B470" s="110"/>
      <c r="C470" s="833"/>
      <c r="D470" s="120"/>
      <c r="E470" s="96"/>
      <c r="F470" s="97"/>
      <c r="G470" s="110"/>
      <c r="H470" s="836"/>
      <c r="I470" s="94"/>
      <c r="J470" s="96"/>
      <c r="K470" s="97"/>
      <c r="L470" s="110"/>
      <c r="M470" s="839"/>
      <c r="N470" s="94"/>
      <c r="O470" s="96"/>
      <c r="P470" s="97"/>
    </row>
    <row r="471" spans="1:16">
      <c r="A471" s="850"/>
      <c r="B471" s="109"/>
      <c r="C471" s="833"/>
      <c r="D471" s="120"/>
      <c r="E471" s="96"/>
      <c r="F471" s="97"/>
      <c r="G471" s="109"/>
      <c r="H471" s="836"/>
      <c r="I471" s="94"/>
      <c r="J471" s="96"/>
      <c r="K471" s="97"/>
      <c r="L471" s="109"/>
      <c r="M471" s="839"/>
      <c r="N471" s="94"/>
      <c r="O471" s="96"/>
      <c r="P471" s="97"/>
    </row>
    <row r="472" spans="1:16">
      <c r="A472" s="850"/>
      <c r="B472" s="110"/>
      <c r="C472" s="833"/>
      <c r="D472" s="120"/>
      <c r="E472" s="96"/>
      <c r="F472" s="97"/>
      <c r="G472" s="110"/>
      <c r="H472" s="836"/>
      <c r="I472" s="94"/>
      <c r="J472" s="96"/>
      <c r="K472" s="97"/>
      <c r="L472" s="110"/>
      <c r="M472" s="839"/>
      <c r="N472" s="94"/>
      <c r="O472" s="96"/>
      <c r="P472" s="97"/>
    </row>
    <row r="473" spans="1:16">
      <c r="A473" s="850"/>
      <c r="B473" s="109"/>
      <c r="C473" s="833"/>
      <c r="D473" s="120"/>
      <c r="E473" s="96"/>
      <c r="F473" s="97"/>
      <c r="G473" s="109"/>
      <c r="H473" s="836"/>
      <c r="I473" s="94"/>
      <c r="J473" s="96"/>
      <c r="K473" s="97"/>
      <c r="L473" s="109"/>
      <c r="M473" s="839"/>
      <c r="N473" s="94"/>
      <c r="O473" s="96"/>
      <c r="P473" s="97"/>
    </row>
    <row r="474" spans="1:16">
      <c r="A474" s="850"/>
      <c r="B474" s="110"/>
      <c r="C474" s="833"/>
      <c r="D474" s="94"/>
      <c r="E474" s="96"/>
      <c r="F474" s="97"/>
      <c r="G474" s="110"/>
      <c r="H474" s="836"/>
      <c r="I474" s="94"/>
      <c r="J474" s="96"/>
      <c r="K474" s="97"/>
      <c r="L474" s="110"/>
      <c r="M474" s="839"/>
      <c r="N474" s="94"/>
      <c r="O474" s="96"/>
      <c r="P474" s="97"/>
    </row>
    <row r="475" spans="1:16">
      <c r="A475" s="850"/>
      <c r="B475" s="107"/>
      <c r="C475" s="833"/>
      <c r="D475" s="113"/>
      <c r="E475" s="114"/>
      <c r="F475" s="104"/>
      <c r="G475" s="107"/>
      <c r="H475" s="836"/>
      <c r="I475" s="113"/>
      <c r="J475" s="114"/>
      <c r="K475" s="97"/>
      <c r="L475" s="107"/>
      <c r="M475" s="839"/>
      <c r="N475" s="113"/>
      <c r="O475" s="114"/>
      <c r="P475" s="97"/>
    </row>
    <row r="476" spans="1:16" ht="17.25" thickBot="1">
      <c r="A476" s="850"/>
      <c r="B476" s="107"/>
      <c r="C476" s="846"/>
      <c r="D476" s="122" t="s">
        <v>132</v>
      </c>
      <c r="E476" s="123" t="s">
        <v>133</v>
      </c>
      <c r="F476" s="124"/>
      <c r="G476" s="107"/>
      <c r="H476" s="847"/>
      <c r="I476" s="122" t="s">
        <v>132</v>
      </c>
      <c r="J476" s="123" t="s">
        <v>133</v>
      </c>
      <c r="K476" s="97"/>
      <c r="L476" s="107"/>
      <c r="M476" s="845"/>
      <c r="N476" s="122" t="s">
        <v>132</v>
      </c>
      <c r="O476" s="123" t="s">
        <v>133</v>
      </c>
      <c r="P476" s="97"/>
    </row>
    <row r="477" spans="1:16">
      <c r="A477" s="105"/>
      <c r="B477" s="109"/>
      <c r="C477" s="832" t="s">
        <v>667</v>
      </c>
      <c r="D477" s="118"/>
      <c r="E477" s="119"/>
      <c r="F477" s="125"/>
      <c r="G477" s="109"/>
      <c r="H477" s="835" t="s">
        <v>134</v>
      </c>
      <c r="I477" s="118"/>
      <c r="J477" s="119"/>
      <c r="K477" s="125"/>
      <c r="L477" s="109"/>
      <c r="M477" s="838" t="s">
        <v>134</v>
      </c>
      <c r="N477" s="118"/>
      <c r="O477" s="119"/>
      <c r="P477" s="125"/>
    </row>
    <row r="478" spans="1:16">
      <c r="A478" s="105"/>
      <c r="B478" s="110"/>
      <c r="C478" s="833"/>
      <c r="D478" s="94"/>
      <c r="E478" s="96"/>
      <c r="F478" s="97"/>
      <c r="G478" s="110"/>
      <c r="H478" s="836"/>
      <c r="I478" s="94"/>
      <c r="J478" s="96"/>
      <c r="K478" s="97"/>
      <c r="L478" s="110"/>
      <c r="M478" s="839"/>
      <c r="N478" s="94"/>
      <c r="O478" s="96"/>
      <c r="P478" s="97"/>
    </row>
    <row r="479" spans="1:16">
      <c r="A479" s="105"/>
      <c r="B479" s="126"/>
      <c r="C479" s="833"/>
      <c r="D479" s="94"/>
      <c r="E479" s="96"/>
      <c r="F479" s="97"/>
      <c r="G479" s="126"/>
      <c r="H479" s="836"/>
      <c r="I479" s="94"/>
      <c r="J479" s="96"/>
      <c r="K479" s="97"/>
      <c r="L479" s="126"/>
      <c r="M479" s="839"/>
      <c r="N479" s="94"/>
      <c r="O479" s="96"/>
      <c r="P479" s="128"/>
    </row>
    <row r="480" spans="1:16">
      <c r="A480" s="105"/>
      <c r="B480" s="107"/>
      <c r="C480" s="833"/>
      <c r="D480" s="94"/>
      <c r="E480" s="96"/>
      <c r="F480" s="97"/>
      <c r="G480" s="107"/>
      <c r="H480" s="836"/>
      <c r="I480" s="94"/>
      <c r="J480" s="96"/>
      <c r="K480" s="97"/>
      <c r="L480" s="107"/>
      <c r="M480" s="839"/>
      <c r="N480" s="94"/>
      <c r="O480" s="96"/>
      <c r="P480" s="216"/>
    </row>
    <row r="481" spans="1:16">
      <c r="A481" s="105"/>
      <c r="B481" s="109"/>
      <c r="C481" s="833"/>
      <c r="D481" s="94"/>
      <c r="E481" s="96"/>
      <c r="F481" s="97"/>
      <c r="G481" s="109"/>
      <c r="H481" s="836"/>
      <c r="I481" s="94"/>
      <c r="J481" s="96"/>
      <c r="K481" s="97"/>
      <c r="L481" s="109"/>
      <c r="M481" s="839"/>
      <c r="N481" s="94"/>
      <c r="O481" s="96"/>
      <c r="P481" s="97"/>
    </row>
    <row r="482" spans="1:16">
      <c r="A482" s="105"/>
      <c r="B482" s="110"/>
      <c r="C482" s="833"/>
      <c r="D482" s="94"/>
      <c r="E482" s="96"/>
      <c r="F482" s="127"/>
      <c r="G482" s="110"/>
      <c r="H482" s="836"/>
      <c r="I482" s="94"/>
      <c r="J482" s="96"/>
      <c r="K482" s="127"/>
      <c r="L482" s="110"/>
      <c r="M482" s="839"/>
      <c r="N482" s="94"/>
      <c r="O482" s="96"/>
      <c r="P482" s="127"/>
    </row>
    <row r="483" spans="1:16">
      <c r="A483" s="105"/>
      <c r="B483" s="109"/>
      <c r="C483" s="833"/>
      <c r="D483" s="94"/>
      <c r="E483" s="96"/>
      <c r="F483" s="128"/>
      <c r="G483" s="109"/>
      <c r="H483" s="836"/>
      <c r="I483" s="94"/>
      <c r="J483" s="96"/>
      <c r="K483" s="128"/>
      <c r="L483" s="109"/>
      <c r="M483" s="839"/>
      <c r="N483" s="94"/>
      <c r="O483" s="96"/>
      <c r="P483" s="128"/>
    </row>
    <row r="484" spans="1:16">
      <c r="A484" s="105"/>
      <c r="B484" s="110"/>
      <c r="C484" s="833"/>
      <c r="D484" s="217"/>
      <c r="E484" s="114"/>
      <c r="F484" s="216"/>
      <c r="G484" s="110"/>
      <c r="H484" s="836"/>
      <c r="I484" s="113"/>
      <c r="J484" s="114"/>
      <c r="K484" s="216"/>
      <c r="L484" s="110"/>
      <c r="M484" s="839"/>
      <c r="N484" s="113"/>
      <c r="O484" s="114"/>
      <c r="P484" s="216"/>
    </row>
    <row r="485" spans="1:16">
      <c r="A485" s="105"/>
      <c r="B485" s="109"/>
      <c r="C485" s="833"/>
      <c r="D485" s="217"/>
      <c r="E485" s="114"/>
      <c r="F485" s="216"/>
      <c r="G485" s="109"/>
      <c r="H485" s="836"/>
      <c r="I485" s="113"/>
      <c r="J485" s="114"/>
      <c r="K485" s="216"/>
      <c r="L485" s="109"/>
      <c r="M485" s="839"/>
      <c r="N485" s="113"/>
      <c r="O485" s="114"/>
      <c r="P485" s="216"/>
    </row>
    <row r="486" spans="1:16" ht="17.25" thickBot="1">
      <c r="A486" s="105"/>
      <c r="B486" s="110"/>
      <c r="C486" s="846"/>
      <c r="D486" s="129"/>
      <c r="E486" s="130"/>
      <c r="F486" s="104"/>
      <c r="G486" s="110"/>
      <c r="H486" s="847"/>
      <c r="I486" s="113"/>
      <c r="J486" s="130"/>
      <c r="K486" s="104"/>
      <c r="L486" s="110"/>
      <c r="M486" s="845"/>
      <c r="N486" s="113"/>
      <c r="O486" s="131"/>
      <c r="P486" s="127"/>
    </row>
    <row r="487" spans="1:16">
      <c r="A487" s="132"/>
      <c r="B487" s="109"/>
      <c r="C487" s="832" t="s">
        <v>668</v>
      </c>
      <c r="D487" s="118" t="s">
        <v>136</v>
      </c>
      <c r="E487" s="133" t="s">
        <v>137</v>
      </c>
      <c r="F487" s="125"/>
      <c r="G487" s="109"/>
      <c r="H487" s="835" t="s">
        <v>135</v>
      </c>
      <c r="I487" s="118" t="s">
        <v>136</v>
      </c>
      <c r="J487" s="133" t="s">
        <v>137</v>
      </c>
      <c r="K487" s="125"/>
      <c r="L487" s="109"/>
      <c r="M487" s="838" t="s">
        <v>135</v>
      </c>
      <c r="N487" s="118" t="s">
        <v>136</v>
      </c>
      <c r="O487" s="133" t="s">
        <v>137</v>
      </c>
      <c r="P487" s="125"/>
    </row>
    <row r="488" spans="1:16">
      <c r="A488" s="132"/>
      <c r="B488" s="110"/>
      <c r="C488" s="833"/>
      <c r="D488" s="94" t="s">
        <v>141</v>
      </c>
      <c r="E488" s="96" t="s">
        <v>142</v>
      </c>
      <c r="F488" s="134"/>
      <c r="G488" s="110"/>
      <c r="H488" s="836"/>
      <c r="I488" s="94" t="s">
        <v>141</v>
      </c>
      <c r="J488" s="96" t="s">
        <v>142</v>
      </c>
      <c r="K488" s="134"/>
      <c r="L488" s="110"/>
      <c r="M488" s="839"/>
      <c r="N488" s="94" t="s">
        <v>141</v>
      </c>
      <c r="O488" s="96" t="s">
        <v>142</v>
      </c>
      <c r="P488" s="134"/>
    </row>
    <row r="489" spans="1:16">
      <c r="A489" s="132"/>
      <c r="B489" s="135"/>
      <c r="C489" s="833"/>
      <c r="D489" s="94" t="s">
        <v>145</v>
      </c>
      <c r="E489" s="96" t="s">
        <v>146</v>
      </c>
      <c r="F489" s="97"/>
      <c r="G489" s="135"/>
      <c r="H489" s="836"/>
      <c r="I489" s="94" t="s">
        <v>145</v>
      </c>
      <c r="J489" s="96" t="s">
        <v>146</v>
      </c>
      <c r="K489" s="97"/>
      <c r="L489" s="135"/>
      <c r="M489" s="839"/>
      <c r="N489" s="94" t="s">
        <v>145</v>
      </c>
      <c r="O489" s="96" t="s">
        <v>146</v>
      </c>
      <c r="P489" s="97"/>
    </row>
    <row r="490" spans="1:16">
      <c r="A490" s="132"/>
      <c r="B490" s="110"/>
      <c r="C490" s="833"/>
      <c r="D490" s="94" t="s">
        <v>147</v>
      </c>
      <c r="E490" s="96" t="s">
        <v>148</v>
      </c>
      <c r="F490" s="104"/>
      <c r="G490" s="110"/>
      <c r="H490" s="836"/>
      <c r="I490" s="94" t="s">
        <v>147</v>
      </c>
      <c r="J490" s="96" t="s">
        <v>148</v>
      </c>
      <c r="K490" s="104"/>
      <c r="L490" s="110"/>
      <c r="M490" s="839"/>
      <c r="N490" s="94" t="s">
        <v>147</v>
      </c>
      <c r="O490" s="96" t="s">
        <v>148</v>
      </c>
      <c r="P490" s="104"/>
    </row>
    <row r="491" spans="1:16">
      <c r="A491" s="132"/>
      <c r="B491" s="135"/>
      <c r="C491" s="833"/>
      <c r="D491" s="94"/>
      <c r="E491" s="114"/>
      <c r="F491" s="136"/>
      <c r="G491" s="135"/>
      <c r="H491" s="836"/>
      <c r="I491" s="94"/>
      <c r="J491" s="114"/>
      <c r="K491" s="136"/>
      <c r="L491" s="135"/>
      <c r="M491" s="839"/>
      <c r="N491" s="94"/>
      <c r="O491" s="114"/>
      <c r="P491" s="136"/>
    </row>
    <row r="492" spans="1:16">
      <c r="A492" s="132"/>
      <c r="B492" s="110"/>
      <c r="C492" s="833"/>
      <c r="D492" s="94"/>
      <c r="E492" s="96"/>
      <c r="F492" s="97"/>
      <c r="G492" s="110"/>
      <c r="H492" s="836"/>
      <c r="I492" s="94"/>
      <c r="J492" s="96"/>
      <c r="K492" s="97"/>
      <c r="L492" s="110"/>
      <c r="M492" s="839"/>
      <c r="N492" s="94"/>
      <c r="O492" s="96"/>
      <c r="P492" s="97"/>
    </row>
    <row r="493" spans="1:16">
      <c r="A493" s="132"/>
      <c r="B493" s="135"/>
      <c r="C493" s="833"/>
      <c r="D493" s="94"/>
      <c r="E493" s="114"/>
      <c r="F493" s="136"/>
      <c r="G493" s="135"/>
      <c r="H493" s="836"/>
      <c r="I493" s="94"/>
      <c r="J493" s="114"/>
      <c r="K493" s="136"/>
      <c r="L493" s="135"/>
      <c r="M493" s="839"/>
      <c r="N493" s="94"/>
      <c r="O493" s="114"/>
      <c r="P493" s="136"/>
    </row>
    <row r="494" spans="1:16">
      <c r="A494" s="132"/>
      <c r="B494" s="110"/>
      <c r="C494" s="833"/>
      <c r="D494" s="94"/>
      <c r="E494" s="96"/>
      <c r="F494" s="97"/>
      <c r="G494" s="110"/>
      <c r="H494" s="836"/>
      <c r="I494" s="94"/>
      <c r="J494" s="96"/>
      <c r="K494" s="97"/>
      <c r="L494" s="110"/>
      <c r="M494" s="839"/>
      <c r="N494" s="94"/>
      <c r="O494" s="96"/>
      <c r="P494" s="97"/>
    </row>
    <row r="495" spans="1:16">
      <c r="A495" s="132"/>
      <c r="B495" s="135"/>
      <c r="C495" s="833"/>
      <c r="D495" s="94"/>
      <c r="E495" s="96"/>
      <c r="F495" s="97"/>
      <c r="G495" s="135"/>
      <c r="H495" s="836"/>
      <c r="I495" s="94"/>
      <c r="J495" s="96"/>
      <c r="K495" s="97"/>
      <c r="L495" s="135"/>
      <c r="M495" s="839"/>
      <c r="N495" s="94"/>
      <c r="O495" s="96"/>
      <c r="P495" s="97"/>
    </row>
    <row r="496" spans="1:16" ht="17.25" thickBot="1">
      <c r="A496" s="132"/>
      <c r="B496" s="110"/>
      <c r="C496" s="846"/>
      <c r="D496" s="115"/>
      <c r="E496" s="116"/>
      <c r="F496" s="117"/>
      <c r="G496" s="110"/>
      <c r="H496" s="847"/>
      <c r="I496" s="115"/>
      <c r="J496" s="130"/>
      <c r="K496" s="104"/>
      <c r="L496" s="110"/>
      <c r="M496" s="845"/>
      <c r="N496" s="115"/>
      <c r="O496" s="130"/>
      <c r="P496" s="104"/>
    </row>
    <row r="497" spans="1:16">
      <c r="A497" s="132"/>
      <c r="B497" s="135"/>
      <c r="C497" s="832" t="s">
        <v>669</v>
      </c>
      <c r="D497" s="137" t="s">
        <v>150</v>
      </c>
      <c r="E497" s="138"/>
      <c r="F497" s="139" t="s">
        <v>151</v>
      </c>
      <c r="G497" s="135"/>
      <c r="H497" s="835" t="s">
        <v>149</v>
      </c>
      <c r="I497" s="137" t="s">
        <v>150</v>
      </c>
      <c r="J497" s="138"/>
      <c r="K497" s="139" t="s">
        <v>151</v>
      </c>
      <c r="L497" s="135"/>
      <c r="M497" s="838" t="s">
        <v>149</v>
      </c>
      <c r="N497" s="137" t="s">
        <v>150</v>
      </c>
      <c r="O497" s="138"/>
      <c r="P497" s="139" t="s">
        <v>151</v>
      </c>
    </row>
    <row r="498" spans="1:16">
      <c r="A498" s="132"/>
      <c r="B498" s="110"/>
      <c r="C498" s="833"/>
      <c r="D498" s="120"/>
      <c r="E498" s="121"/>
      <c r="F498" s="140"/>
      <c r="G498" s="110"/>
      <c r="H498" s="836"/>
      <c r="I498" s="94"/>
      <c r="J498" s="96"/>
      <c r="K498" s="97"/>
      <c r="L498" s="110"/>
      <c r="M498" s="839"/>
      <c r="N498" s="94"/>
      <c r="O498" s="96"/>
      <c r="P498" s="97"/>
    </row>
    <row r="499" spans="1:16">
      <c r="A499" s="132"/>
      <c r="B499" s="135"/>
      <c r="C499" s="833"/>
      <c r="D499" s="94"/>
      <c r="E499" s="96"/>
      <c r="F499" s="97"/>
      <c r="G499" s="135"/>
      <c r="H499" s="836"/>
      <c r="I499" s="94"/>
      <c r="J499" s="96"/>
      <c r="K499" s="97"/>
      <c r="L499" s="135"/>
      <c r="M499" s="839"/>
      <c r="N499" s="94"/>
      <c r="O499" s="96"/>
      <c r="P499" s="97"/>
    </row>
    <row r="500" spans="1:16">
      <c r="A500" s="132"/>
      <c r="B500" s="110"/>
      <c r="C500" s="833"/>
      <c r="D500" s="113"/>
      <c r="E500" s="114"/>
      <c r="F500" s="104"/>
      <c r="G500" s="110"/>
      <c r="H500" s="836"/>
      <c r="I500" s="113"/>
      <c r="J500" s="114"/>
      <c r="K500" s="104"/>
      <c r="L500" s="110"/>
      <c r="M500" s="839"/>
      <c r="N500" s="113"/>
      <c r="O500" s="114"/>
      <c r="P500" s="104"/>
    </row>
    <row r="501" spans="1:16">
      <c r="A501" s="841"/>
      <c r="B501" s="135"/>
      <c r="C501" s="833"/>
      <c r="D501" s="94"/>
      <c r="E501" s="96"/>
      <c r="F501" s="97"/>
      <c r="G501" s="135"/>
      <c r="H501" s="836"/>
      <c r="I501" s="94"/>
      <c r="J501" s="96"/>
      <c r="K501" s="97"/>
      <c r="L501" s="135"/>
      <c r="M501" s="839"/>
      <c r="N501" s="94"/>
      <c r="O501" s="96"/>
      <c r="P501" s="97"/>
    </row>
    <row r="502" spans="1:16">
      <c r="A502" s="841"/>
      <c r="B502" s="110"/>
      <c r="C502" s="833"/>
      <c r="D502" s="94"/>
      <c r="E502" s="96"/>
      <c r="F502" s="97"/>
      <c r="G502" s="110"/>
      <c r="H502" s="836"/>
      <c r="I502" s="94"/>
      <c r="J502" s="96"/>
      <c r="K502" s="97"/>
      <c r="L502" s="110"/>
      <c r="M502" s="839"/>
      <c r="N502" s="94"/>
      <c r="O502" s="96"/>
      <c r="P502" s="97"/>
    </row>
    <row r="503" spans="1:16">
      <c r="A503" s="841"/>
      <c r="B503" s="135"/>
      <c r="C503" s="833"/>
      <c r="D503" s="113"/>
      <c r="E503" s="114"/>
      <c r="F503" s="104"/>
      <c r="G503" s="135"/>
      <c r="H503" s="836"/>
      <c r="I503" s="113"/>
      <c r="J503" s="114"/>
      <c r="K503" s="104"/>
      <c r="L503" s="135"/>
      <c r="M503" s="839"/>
      <c r="N503" s="113"/>
      <c r="O503" s="114"/>
      <c r="P503" s="104"/>
    </row>
    <row r="504" spans="1:16" ht="17.25" thickBot="1">
      <c r="A504" s="842"/>
      <c r="B504" s="141"/>
      <c r="C504" s="834"/>
      <c r="D504" s="142"/>
      <c r="E504" s="143"/>
      <c r="F504" s="144"/>
      <c r="G504" s="141"/>
      <c r="H504" s="837"/>
      <c r="I504" s="142"/>
      <c r="J504" s="143"/>
      <c r="K504" s="144"/>
      <c r="L504" s="141"/>
      <c r="M504" s="840"/>
      <c r="N504" s="142"/>
      <c r="O504" s="143"/>
      <c r="P504" s="144"/>
    </row>
    <row r="505" spans="1:16" s="146" customFormat="1" ht="27" customHeight="1" thickTop="1" thickBot="1">
      <c r="A505" s="145"/>
      <c r="B505" s="843" t="s">
        <v>152</v>
      </c>
      <c r="C505" s="843"/>
      <c r="D505" s="843"/>
      <c r="E505" s="843"/>
      <c r="F505" s="843"/>
      <c r="G505" s="844" t="s">
        <v>153</v>
      </c>
      <c r="H505" s="844"/>
      <c r="I505" s="844"/>
      <c r="J505" s="844"/>
      <c r="K505" s="844"/>
      <c r="L505" s="844"/>
      <c r="M505" s="844"/>
      <c r="N505" s="825" t="s">
        <v>154</v>
      </c>
      <c r="O505" s="825"/>
      <c r="P505" s="825"/>
    </row>
    <row r="506" spans="1:16" s="159" customFormat="1" ht="21.75" customHeight="1" thickTop="1" thickBot="1">
      <c r="A506" s="147" t="s">
        <v>0</v>
      </c>
      <c r="B506" s="148"/>
      <c r="C506" s="149" t="s">
        <v>155</v>
      </c>
      <c r="D506" s="150" t="s">
        <v>156</v>
      </c>
      <c r="E506" s="151" t="s">
        <v>157</v>
      </c>
      <c r="F506" s="152" t="s">
        <v>158</v>
      </c>
      <c r="G506" s="153" t="s">
        <v>159</v>
      </c>
      <c r="H506" s="154" t="s">
        <v>150</v>
      </c>
      <c r="I506" s="155" t="s">
        <v>156</v>
      </c>
      <c r="J506" s="155" t="s">
        <v>157</v>
      </c>
      <c r="K506" s="155" t="s">
        <v>158</v>
      </c>
      <c r="L506" s="154" t="s">
        <v>160</v>
      </c>
      <c r="M506" s="156" t="s">
        <v>161</v>
      </c>
      <c r="N506" s="157" t="s">
        <v>155</v>
      </c>
      <c r="O506" s="151" t="s">
        <v>157</v>
      </c>
      <c r="P506" s="158" t="s">
        <v>158</v>
      </c>
    </row>
    <row r="507" spans="1:16" s="172" customFormat="1" ht="17.25" thickTop="1">
      <c r="A507" s="826">
        <f>A421</f>
        <v>46208</v>
      </c>
      <c r="B507" s="829" t="s">
        <v>670</v>
      </c>
      <c r="C507" s="160"/>
      <c r="D507" s="161"/>
      <c r="E507" s="162"/>
      <c r="F507" s="163"/>
      <c r="G507" s="164"/>
      <c r="H507" s="165"/>
      <c r="I507" s="166"/>
      <c r="J507" s="166"/>
      <c r="K507" s="167"/>
      <c r="L507" s="168"/>
      <c r="M507" s="169"/>
      <c r="N507" s="170"/>
      <c r="O507" s="166"/>
      <c r="P507" s="171"/>
    </row>
    <row r="508" spans="1:16" s="172" customFormat="1">
      <c r="A508" s="827"/>
      <c r="B508" s="830"/>
      <c r="C508" s="173"/>
      <c r="D508" s="174"/>
      <c r="E508" s="175"/>
      <c r="F508" s="176"/>
      <c r="G508" s="173"/>
      <c r="H508" s="177"/>
      <c r="I508" s="175"/>
      <c r="J508" s="175"/>
      <c r="K508" s="178"/>
      <c r="L508" s="179"/>
      <c r="M508" s="180"/>
      <c r="N508" s="181"/>
      <c r="O508" s="175"/>
      <c r="P508" s="182"/>
    </row>
    <row r="509" spans="1:16" s="172" customFormat="1">
      <c r="A509" s="827"/>
      <c r="B509" s="830"/>
      <c r="C509" s="173"/>
      <c r="D509" s="174"/>
      <c r="E509" s="175"/>
      <c r="F509" s="176"/>
      <c r="G509" s="173"/>
      <c r="H509" s="183"/>
      <c r="I509" s="175"/>
      <c r="J509" s="175"/>
      <c r="K509" s="178"/>
      <c r="L509" s="184"/>
      <c r="M509" s="180"/>
      <c r="N509" s="181"/>
      <c r="O509" s="175"/>
      <c r="P509" s="182"/>
    </row>
    <row r="510" spans="1:16" s="172" customFormat="1">
      <c r="A510" s="827"/>
      <c r="B510" s="830"/>
      <c r="C510" s="173"/>
      <c r="D510" s="218"/>
      <c r="E510" s="175"/>
      <c r="F510" s="176"/>
      <c r="G510" s="173"/>
      <c r="H510" s="183"/>
      <c r="I510" s="175"/>
      <c r="J510" s="175"/>
      <c r="K510" s="187"/>
      <c r="L510" s="184"/>
      <c r="M510" s="180"/>
      <c r="N510" s="181"/>
      <c r="O510" s="175"/>
      <c r="P510" s="182"/>
    </row>
    <row r="511" spans="1:16" s="172" customFormat="1">
      <c r="A511" s="827"/>
      <c r="B511" s="830"/>
      <c r="C511" s="173"/>
      <c r="D511" s="185"/>
      <c r="E511" s="175"/>
      <c r="F511" s="182"/>
      <c r="G511" s="173"/>
      <c r="H511" s="186"/>
      <c r="I511" s="175"/>
      <c r="J511" s="175"/>
      <c r="K511" s="187"/>
      <c r="L511" s="184"/>
      <c r="M511" s="180"/>
      <c r="N511" s="181"/>
      <c r="O511" s="175"/>
      <c r="P511" s="182"/>
    </row>
    <row r="512" spans="1:16" s="172" customFormat="1">
      <c r="A512" s="827"/>
      <c r="B512" s="830"/>
      <c r="C512" s="173"/>
      <c r="D512" s="174"/>
      <c r="E512" s="175"/>
      <c r="F512" s="188"/>
      <c r="G512" s="198"/>
      <c r="H512" s="183"/>
      <c r="I512" s="191"/>
      <c r="J512" s="175"/>
      <c r="K512" s="178"/>
      <c r="L512" s="189"/>
      <c r="M512" s="190"/>
      <c r="N512" s="181"/>
      <c r="O512" s="175"/>
      <c r="P512" s="182"/>
    </row>
    <row r="513" spans="1:16" s="172" customFormat="1">
      <c r="A513" s="827"/>
      <c r="B513" s="830"/>
      <c r="C513" s="173"/>
      <c r="D513" s="174"/>
      <c r="E513" s="175"/>
      <c r="F513" s="182"/>
      <c r="G513" s="173"/>
      <c r="H513" s="183"/>
      <c r="I513" s="191"/>
      <c r="J513" s="175"/>
      <c r="K513" s="178"/>
      <c r="L513" s="184"/>
      <c r="M513" s="180"/>
      <c r="N513" s="181"/>
      <c r="O513" s="175"/>
      <c r="P513" s="182"/>
    </row>
    <row r="514" spans="1:16" s="172" customFormat="1">
      <c r="A514" s="827"/>
      <c r="B514" s="830"/>
      <c r="C514" s="173"/>
      <c r="D514" s="174"/>
      <c r="E514" s="175"/>
      <c r="F514" s="182"/>
      <c r="G514" s="219"/>
      <c r="H514" s="183"/>
      <c r="I514" s="175"/>
      <c r="J514" s="175"/>
      <c r="K514" s="178"/>
      <c r="L514" s="184"/>
      <c r="M514" s="180"/>
      <c r="N514" s="181"/>
      <c r="O514" s="175"/>
      <c r="P514" s="182"/>
    </row>
    <row r="515" spans="1:16" s="172" customFormat="1">
      <c r="A515" s="827"/>
      <c r="B515" s="830"/>
      <c r="C515" s="173"/>
      <c r="D515" s="174"/>
      <c r="E515" s="175"/>
      <c r="F515" s="188"/>
      <c r="G515" s="173"/>
      <c r="H515" s="183"/>
      <c r="I515" s="191"/>
      <c r="J515" s="175"/>
      <c r="K515" s="178"/>
      <c r="L515" s="184"/>
      <c r="M515" s="180"/>
      <c r="N515" s="181"/>
      <c r="O515" s="175"/>
      <c r="P515" s="182"/>
    </row>
    <row r="516" spans="1:16" s="172" customFormat="1">
      <c r="A516" s="827"/>
      <c r="B516" s="830"/>
      <c r="C516" s="173"/>
      <c r="D516" s="174"/>
      <c r="E516" s="175"/>
      <c r="F516" s="182"/>
      <c r="G516" s="173"/>
      <c r="H516" s="183"/>
      <c r="I516" s="191"/>
      <c r="J516" s="175"/>
      <c r="K516" s="178"/>
      <c r="L516" s="184"/>
      <c r="M516" s="180"/>
      <c r="N516" s="181"/>
      <c r="O516" s="175"/>
      <c r="P516" s="182"/>
    </row>
    <row r="517" spans="1:16" s="172" customFormat="1">
      <c r="A517" s="827"/>
      <c r="B517" s="830"/>
      <c r="C517" s="192"/>
      <c r="D517" s="193"/>
      <c r="E517" s="194"/>
      <c r="F517" s="195"/>
      <c r="G517" s="173"/>
      <c r="H517" s="177"/>
      <c r="I517" s="175"/>
      <c r="J517" s="175"/>
      <c r="K517" s="178"/>
      <c r="L517" s="184"/>
      <c r="M517" s="180"/>
      <c r="N517" s="196"/>
      <c r="O517" s="194"/>
      <c r="P517" s="195"/>
    </row>
    <row r="518" spans="1:16" s="172" customFormat="1">
      <c r="A518" s="827"/>
      <c r="B518" s="830"/>
      <c r="C518" s="192"/>
      <c r="D518" s="193"/>
      <c r="E518" s="194"/>
      <c r="F518" s="195"/>
      <c r="G518" s="198"/>
      <c r="H518" s="183"/>
      <c r="I518" s="191"/>
      <c r="J518" s="175"/>
      <c r="K518" s="178"/>
      <c r="L518" s="184"/>
      <c r="M518" s="180"/>
      <c r="N518" s="196"/>
      <c r="O518" s="194"/>
      <c r="P518" s="195"/>
    </row>
    <row r="519" spans="1:16" s="172" customFormat="1">
      <c r="A519" s="827"/>
      <c r="B519" s="830"/>
      <c r="C519" s="192"/>
      <c r="D519" s="193"/>
      <c r="E519" s="194"/>
      <c r="F519" s="195"/>
      <c r="G519" s="173"/>
      <c r="H519" s="199"/>
      <c r="I519" s="191"/>
      <c r="J519" s="200"/>
      <c r="K519" s="197"/>
      <c r="L519" s="184"/>
      <c r="M519" s="180"/>
      <c r="N519" s="196"/>
      <c r="O519" s="194"/>
      <c r="P519" s="195"/>
    </row>
    <row r="520" spans="1:16" s="172" customFormat="1">
      <c r="A520" s="827"/>
      <c r="B520" s="830"/>
      <c r="C520" s="192"/>
      <c r="D520" s="193"/>
      <c r="E520" s="194"/>
      <c r="F520" s="195"/>
      <c r="G520" s="173"/>
      <c r="H520" s="201"/>
      <c r="I520" s="175"/>
      <c r="J520" s="175"/>
      <c r="K520" s="178"/>
      <c r="L520" s="184"/>
      <c r="M520" s="180"/>
      <c r="N520" s="196"/>
      <c r="O520" s="194"/>
      <c r="P520" s="195"/>
    </row>
    <row r="521" spans="1:16" s="172" customFormat="1">
      <c r="A521" s="827"/>
      <c r="B521" s="830"/>
      <c r="C521" s="192"/>
      <c r="D521" s="193"/>
      <c r="E521" s="194"/>
      <c r="F521" s="195"/>
      <c r="G521" s="198"/>
      <c r="H521" s="183"/>
      <c r="I521" s="200"/>
      <c r="J521" s="200"/>
      <c r="K521" s="197"/>
      <c r="L521" s="184"/>
      <c r="M521" s="180"/>
      <c r="N521" s="196"/>
      <c r="O521" s="194"/>
      <c r="P521" s="195"/>
    </row>
    <row r="522" spans="1:16" s="172" customFormat="1">
      <c r="A522" s="827"/>
      <c r="B522" s="830"/>
      <c r="C522" s="192"/>
      <c r="D522" s="193"/>
      <c r="E522" s="194"/>
      <c r="F522" s="195"/>
      <c r="G522" s="173"/>
      <c r="H522" s="183"/>
      <c r="I522" s="200"/>
      <c r="J522" s="200"/>
      <c r="K522" s="197"/>
      <c r="L522" s="179"/>
      <c r="M522" s="180"/>
      <c r="N522" s="196"/>
      <c r="O522" s="194"/>
      <c r="P522" s="195"/>
    </row>
    <row r="523" spans="1:16" s="172" customFormat="1">
      <c r="A523" s="827"/>
      <c r="B523" s="830"/>
      <c r="C523" s="192"/>
      <c r="D523" s="193"/>
      <c r="E523" s="194"/>
      <c r="F523" s="195"/>
      <c r="G523" s="192"/>
      <c r="H523" s="201"/>
      <c r="I523" s="202"/>
      <c r="J523" s="202"/>
      <c r="K523" s="203"/>
      <c r="L523" s="204"/>
      <c r="M523" s="190"/>
      <c r="N523" s="196"/>
      <c r="O523" s="194"/>
      <c r="P523" s="195"/>
    </row>
    <row r="524" spans="1:16" s="172" customFormat="1">
      <c r="A524" s="827"/>
      <c r="B524" s="830"/>
      <c r="C524" s="192"/>
      <c r="D524" s="193"/>
      <c r="E524" s="194"/>
      <c r="F524" s="195"/>
      <c r="G524" s="192"/>
      <c r="H524" s="201"/>
      <c r="I524" s="202"/>
      <c r="J524" s="202"/>
      <c r="K524" s="203"/>
      <c r="L524" s="204"/>
      <c r="M524" s="190"/>
      <c r="N524" s="196"/>
      <c r="O524" s="194"/>
      <c r="P524" s="195"/>
    </row>
    <row r="525" spans="1:16" s="172" customFormat="1">
      <c r="A525" s="827"/>
      <c r="B525" s="830"/>
      <c r="C525" s="192"/>
      <c r="D525" s="193"/>
      <c r="E525" s="194"/>
      <c r="F525" s="195"/>
      <c r="G525" s="192"/>
      <c r="H525" s="201"/>
      <c r="I525" s="202"/>
      <c r="J525" s="202"/>
      <c r="K525" s="203"/>
      <c r="L525" s="204"/>
      <c r="M525" s="190"/>
      <c r="N525" s="196"/>
      <c r="O525" s="194"/>
      <c r="P525" s="195"/>
    </row>
    <row r="526" spans="1:16" s="172" customFormat="1" ht="17.25" thickBot="1">
      <c r="A526" s="828"/>
      <c r="B526" s="831"/>
      <c r="C526" s="205"/>
      <c r="D526" s="206"/>
      <c r="E526" s="207"/>
      <c r="F526" s="208"/>
      <c r="G526" s="209"/>
      <c r="H526" s="210"/>
      <c r="I526" s="211"/>
      <c r="J526" s="211"/>
      <c r="K526" s="212"/>
      <c r="L526" s="213"/>
      <c r="M526" s="214"/>
      <c r="N526" s="215"/>
      <c r="O526" s="207"/>
      <c r="P526" s="208"/>
    </row>
    <row r="527" spans="1:16" s="71" customFormat="1" ht="18" customHeight="1" thickTop="1" thickBot="1">
      <c r="A527" s="862">
        <f>A421+1</f>
        <v>46209</v>
      </c>
      <c r="B527" s="90" t="s">
        <v>162</v>
      </c>
      <c r="C527" s="832" t="s">
        <v>665</v>
      </c>
      <c r="D527" s="91" t="s">
        <v>114</v>
      </c>
      <c r="E527" s="92" t="s">
        <v>164</v>
      </c>
      <c r="F527" s="93"/>
      <c r="G527" s="90" t="s">
        <v>162</v>
      </c>
      <c r="H527" s="836" t="s">
        <v>163</v>
      </c>
      <c r="I527" s="91" t="s">
        <v>114</v>
      </c>
      <c r="J527" s="92" t="s">
        <v>164</v>
      </c>
      <c r="K527" s="93"/>
      <c r="L527" s="90" t="s">
        <v>162</v>
      </c>
      <c r="M527" s="839" t="s">
        <v>163</v>
      </c>
      <c r="N527" s="91" t="s">
        <v>114</v>
      </c>
      <c r="O527" s="92" t="s">
        <v>164</v>
      </c>
      <c r="P527" s="93"/>
    </row>
    <row r="528" spans="1:16" ht="18" customHeight="1">
      <c r="A528" s="863"/>
      <c r="B528" s="864"/>
      <c r="C528" s="833"/>
      <c r="D528" s="94" t="s">
        <v>116</v>
      </c>
      <c r="E528" s="95" t="s">
        <v>142</v>
      </c>
      <c r="F528" s="93"/>
      <c r="G528" s="864"/>
      <c r="H528" s="836"/>
      <c r="I528" s="94" t="s">
        <v>116</v>
      </c>
      <c r="J528" s="95" t="s">
        <v>142</v>
      </c>
      <c r="K528" s="93"/>
      <c r="L528" s="864"/>
      <c r="M528" s="839"/>
      <c r="N528" s="94" t="s">
        <v>116</v>
      </c>
      <c r="O528" s="95" t="s">
        <v>142</v>
      </c>
      <c r="P528" s="93"/>
    </row>
    <row r="529" spans="1:16" ht="17.25" thickBot="1">
      <c r="A529" s="863"/>
      <c r="B529" s="865"/>
      <c r="C529" s="833"/>
      <c r="D529" s="94" t="s">
        <v>165</v>
      </c>
      <c r="E529" s="96" t="s">
        <v>166</v>
      </c>
      <c r="F529" s="98"/>
      <c r="G529" s="865"/>
      <c r="H529" s="836"/>
      <c r="I529" s="94" t="s">
        <v>165</v>
      </c>
      <c r="J529" s="96" t="s">
        <v>166</v>
      </c>
      <c r="K529" s="98"/>
      <c r="L529" s="865"/>
      <c r="M529" s="839"/>
      <c r="N529" s="94" t="s">
        <v>165</v>
      </c>
      <c r="O529" s="96" t="s">
        <v>166</v>
      </c>
      <c r="P529" s="98"/>
    </row>
    <row r="530" spans="1:16" ht="17.25" thickBot="1">
      <c r="A530" s="863"/>
      <c r="B530" s="90" t="s">
        <v>167</v>
      </c>
      <c r="C530" s="833"/>
      <c r="D530" s="94"/>
      <c r="E530" s="96"/>
      <c r="F530" s="97"/>
      <c r="G530" s="90" t="s">
        <v>167</v>
      </c>
      <c r="H530" s="836"/>
      <c r="I530" s="94" t="s">
        <v>120</v>
      </c>
      <c r="J530" s="96" t="s">
        <v>148</v>
      </c>
      <c r="K530" s="97"/>
      <c r="L530" s="90" t="s">
        <v>167</v>
      </c>
      <c r="M530" s="839"/>
      <c r="N530" s="94" t="s">
        <v>120</v>
      </c>
      <c r="O530" s="96" t="s">
        <v>148</v>
      </c>
      <c r="P530" s="97"/>
    </row>
    <row r="531" spans="1:16">
      <c r="A531" s="863"/>
      <c r="B531" s="861"/>
      <c r="C531" s="833"/>
      <c r="D531" s="94"/>
      <c r="E531" s="96"/>
      <c r="F531" s="97"/>
      <c r="G531" s="861"/>
      <c r="H531" s="836"/>
      <c r="I531" s="94"/>
      <c r="J531" s="96"/>
      <c r="K531" s="97"/>
      <c r="L531" s="861"/>
      <c r="M531" s="839"/>
      <c r="N531" s="94"/>
      <c r="O531" s="96"/>
      <c r="P531" s="97"/>
    </row>
    <row r="532" spans="1:16">
      <c r="A532" s="863"/>
      <c r="B532" s="854"/>
      <c r="C532" s="833"/>
      <c r="D532" s="94"/>
      <c r="E532" s="96"/>
      <c r="F532" s="97"/>
      <c r="G532" s="854"/>
      <c r="H532" s="836"/>
      <c r="I532" s="94"/>
      <c r="J532" s="96"/>
      <c r="K532" s="97"/>
      <c r="L532" s="854"/>
      <c r="M532" s="839"/>
      <c r="N532" s="94"/>
      <c r="O532" s="96"/>
      <c r="P532" s="97"/>
    </row>
    <row r="533" spans="1:16">
      <c r="A533" s="863"/>
      <c r="B533" s="853"/>
      <c r="C533" s="833"/>
      <c r="D533" s="94"/>
      <c r="E533" s="96"/>
      <c r="F533" s="93"/>
      <c r="G533" s="853"/>
      <c r="H533" s="836"/>
      <c r="I533" s="94"/>
      <c r="J533" s="96"/>
      <c r="K533" s="93"/>
      <c r="L533" s="853"/>
      <c r="M533" s="839"/>
      <c r="N533" s="94"/>
      <c r="O533" s="96"/>
      <c r="P533" s="93"/>
    </row>
    <row r="534" spans="1:16">
      <c r="A534" s="863"/>
      <c r="B534" s="854"/>
      <c r="C534" s="833"/>
      <c r="D534" s="94"/>
      <c r="E534" s="96"/>
      <c r="F534" s="99"/>
      <c r="G534" s="854"/>
      <c r="H534" s="836"/>
      <c r="I534" s="94"/>
      <c r="J534" s="96"/>
      <c r="K534" s="99"/>
      <c r="L534" s="854"/>
      <c r="M534" s="839"/>
      <c r="N534" s="94"/>
      <c r="O534" s="96"/>
      <c r="P534" s="93"/>
    </row>
    <row r="535" spans="1:16">
      <c r="A535" s="863"/>
      <c r="B535" s="853"/>
      <c r="C535" s="833"/>
      <c r="D535" s="94"/>
      <c r="E535" s="96"/>
      <c r="F535" s="102"/>
      <c r="G535" s="853"/>
      <c r="H535" s="836"/>
      <c r="I535" s="94"/>
      <c r="J535" s="96"/>
      <c r="K535" s="102"/>
      <c r="L535" s="853"/>
      <c r="M535" s="839"/>
      <c r="N535" s="94"/>
      <c r="O535" s="96"/>
      <c r="P535" s="99"/>
    </row>
    <row r="536" spans="1:16" ht="17.25" thickBot="1">
      <c r="A536" s="863"/>
      <c r="B536" s="854"/>
      <c r="C536" s="833"/>
      <c r="D536" s="94"/>
      <c r="E536" s="96"/>
      <c r="F536" s="99"/>
      <c r="G536" s="854"/>
      <c r="H536" s="836"/>
      <c r="I536" s="94"/>
      <c r="J536" s="96"/>
      <c r="K536" s="99"/>
      <c r="L536" s="854"/>
      <c r="M536" s="839"/>
      <c r="N536" s="94"/>
      <c r="O536" s="96"/>
      <c r="P536" s="99"/>
    </row>
    <row r="537" spans="1:16" ht="17.25" thickBot="1">
      <c r="A537" s="863"/>
      <c r="B537" s="100" t="s">
        <v>168</v>
      </c>
      <c r="C537" s="833"/>
      <c r="D537" s="94"/>
      <c r="E537" s="96"/>
      <c r="F537" s="99"/>
      <c r="G537" s="100" t="s">
        <v>168</v>
      </c>
      <c r="H537" s="836"/>
      <c r="I537" s="94"/>
      <c r="J537" s="96"/>
      <c r="K537" s="99"/>
      <c r="L537" s="100" t="s">
        <v>168</v>
      </c>
      <c r="M537" s="839"/>
      <c r="N537" s="94"/>
      <c r="O537" s="96"/>
      <c r="P537" s="99"/>
    </row>
    <row r="538" spans="1:16">
      <c r="A538" s="863"/>
      <c r="B538" s="855"/>
      <c r="C538" s="833"/>
      <c r="D538" s="94"/>
      <c r="E538" s="96"/>
      <c r="F538" s="99"/>
      <c r="G538" s="855"/>
      <c r="H538" s="836"/>
      <c r="I538" s="94"/>
      <c r="J538" s="96"/>
      <c r="K538" s="99"/>
      <c r="L538" s="855"/>
      <c r="M538" s="839"/>
      <c r="N538" s="94"/>
      <c r="O538" s="96"/>
      <c r="P538" s="99"/>
    </row>
    <row r="539" spans="1:16">
      <c r="A539" s="863"/>
      <c r="B539" s="856"/>
      <c r="C539" s="833"/>
      <c r="D539" s="94"/>
      <c r="E539" s="96"/>
      <c r="F539" s="99"/>
      <c r="G539" s="856"/>
      <c r="H539" s="836"/>
      <c r="I539" s="94"/>
      <c r="J539" s="96"/>
      <c r="K539" s="99"/>
      <c r="L539" s="856"/>
      <c r="M539" s="839"/>
      <c r="N539" s="94"/>
      <c r="O539" s="96"/>
      <c r="P539" s="97"/>
    </row>
    <row r="540" spans="1:16" ht="17.25" thickBot="1">
      <c r="A540" s="863"/>
      <c r="B540" s="857"/>
      <c r="C540" s="833"/>
      <c r="D540" s="94"/>
      <c r="E540" s="96"/>
      <c r="F540" s="97"/>
      <c r="G540" s="857"/>
      <c r="H540" s="836"/>
      <c r="I540" s="94"/>
      <c r="J540" s="96"/>
      <c r="K540" s="97"/>
      <c r="L540" s="857"/>
      <c r="M540" s="839"/>
      <c r="N540" s="94"/>
      <c r="O540" s="96"/>
      <c r="P540" s="97"/>
    </row>
    <row r="541" spans="1:16" ht="17.25" thickBot="1">
      <c r="A541" s="863"/>
      <c r="B541" s="100" t="s">
        <v>123</v>
      </c>
      <c r="C541" s="833"/>
      <c r="D541" s="94"/>
      <c r="E541" s="96"/>
      <c r="F541" s="97"/>
      <c r="G541" s="100" t="s">
        <v>123</v>
      </c>
      <c r="H541" s="836"/>
      <c r="I541" s="94"/>
      <c r="J541" s="96"/>
      <c r="K541" s="97"/>
      <c r="L541" s="100" t="s">
        <v>123</v>
      </c>
      <c r="M541" s="839"/>
      <c r="N541" s="94"/>
      <c r="O541" s="96"/>
      <c r="P541" s="97"/>
    </row>
    <row r="542" spans="1:16">
      <c r="A542" s="863"/>
      <c r="B542" s="868"/>
      <c r="C542" s="833"/>
      <c r="D542" s="94"/>
      <c r="E542" s="96"/>
      <c r="F542" s="97"/>
      <c r="G542" s="868"/>
      <c r="H542" s="836"/>
      <c r="I542" s="94"/>
      <c r="J542" s="96"/>
      <c r="K542" s="97"/>
      <c r="L542" s="868"/>
      <c r="M542" s="839"/>
      <c r="N542" s="94"/>
      <c r="O542" s="96"/>
      <c r="P542" s="97"/>
    </row>
    <row r="543" spans="1:16">
      <c r="A543" s="863"/>
      <c r="B543" s="869"/>
      <c r="C543" s="833"/>
      <c r="D543" s="94"/>
      <c r="E543" s="96"/>
      <c r="F543" s="97"/>
      <c r="G543" s="869"/>
      <c r="H543" s="836"/>
      <c r="I543" s="94"/>
      <c r="J543" s="96"/>
      <c r="K543" s="97"/>
      <c r="L543" s="869"/>
      <c r="M543" s="839"/>
      <c r="N543" s="94"/>
      <c r="O543" s="96"/>
      <c r="P543" s="97"/>
    </row>
    <row r="544" spans="1:16" ht="17.25" thickBot="1">
      <c r="A544" s="863"/>
      <c r="B544" s="870"/>
      <c r="C544" s="833"/>
      <c r="D544" s="94"/>
      <c r="E544" s="96"/>
      <c r="F544" s="97"/>
      <c r="G544" s="870"/>
      <c r="H544" s="836"/>
      <c r="I544" s="94"/>
      <c r="J544" s="96"/>
      <c r="K544" s="97"/>
      <c r="L544" s="870"/>
      <c r="M544" s="839"/>
      <c r="N544" s="94"/>
      <c r="O544" s="96"/>
      <c r="P544" s="97"/>
    </row>
    <row r="545" spans="1:16">
      <c r="A545" s="863"/>
      <c r="B545" s="851" t="s">
        <v>124</v>
      </c>
      <c r="C545" s="833"/>
      <c r="D545" s="94"/>
      <c r="E545" s="96"/>
      <c r="F545" s="97"/>
      <c r="G545" s="851" t="s">
        <v>124</v>
      </c>
      <c r="H545" s="836"/>
      <c r="I545" s="94"/>
      <c r="J545" s="96"/>
      <c r="K545" s="97"/>
      <c r="L545" s="851" t="s">
        <v>124</v>
      </c>
      <c r="M545" s="839"/>
      <c r="N545" s="94"/>
      <c r="O545" s="96"/>
      <c r="P545" s="97"/>
    </row>
    <row r="546" spans="1:16" ht="17.25" thickBot="1">
      <c r="A546" s="863"/>
      <c r="B546" s="852"/>
      <c r="C546" s="833"/>
      <c r="D546" s="94"/>
      <c r="E546" s="96"/>
      <c r="F546" s="97"/>
      <c r="G546" s="852"/>
      <c r="H546" s="836"/>
      <c r="I546" s="94"/>
      <c r="J546" s="96"/>
      <c r="K546" s="97"/>
      <c r="L546" s="852"/>
      <c r="M546" s="839"/>
      <c r="N546" s="94"/>
      <c r="O546" s="96"/>
      <c r="P546" s="93"/>
    </row>
    <row r="547" spans="1:16" ht="17.25" thickTop="1">
      <c r="A547" s="863"/>
      <c r="B547" s="866" t="s">
        <v>125</v>
      </c>
      <c r="C547" s="833"/>
      <c r="D547" s="94"/>
      <c r="E547" s="96"/>
      <c r="F547" s="93"/>
      <c r="G547" s="866" t="s">
        <v>125</v>
      </c>
      <c r="H547" s="836"/>
      <c r="I547" s="94"/>
      <c r="J547" s="96"/>
      <c r="K547" s="93"/>
      <c r="L547" s="866" t="s">
        <v>125</v>
      </c>
      <c r="M547" s="839"/>
      <c r="N547" s="94"/>
      <c r="O547" s="96"/>
      <c r="P547" s="97"/>
    </row>
    <row r="548" spans="1:16" ht="17.25" thickBot="1">
      <c r="A548" s="863"/>
      <c r="B548" s="849"/>
      <c r="C548" s="833"/>
      <c r="D548" s="94"/>
      <c r="E548" s="96"/>
      <c r="F548" s="93"/>
      <c r="G548" s="849"/>
      <c r="H548" s="836"/>
      <c r="I548" s="94"/>
      <c r="J548" s="96"/>
      <c r="K548" s="93"/>
      <c r="L548" s="849"/>
      <c r="M548" s="839"/>
      <c r="N548" s="94"/>
      <c r="O548" s="96"/>
      <c r="P548" s="101"/>
    </row>
    <row r="549" spans="1:16">
      <c r="A549" s="863"/>
      <c r="B549" s="859"/>
      <c r="C549" s="833"/>
      <c r="D549" s="94"/>
      <c r="E549" s="96"/>
      <c r="F549" s="97"/>
      <c r="G549" s="859"/>
      <c r="H549" s="836"/>
      <c r="I549" s="94"/>
      <c r="J549" s="96"/>
      <c r="K549" s="97"/>
      <c r="L549" s="859"/>
      <c r="M549" s="839"/>
      <c r="N549" s="94"/>
      <c r="O549" s="96"/>
      <c r="P549" s="103"/>
    </row>
    <row r="550" spans="1:16" ht="17.25" thickBot="1">
      <c r="A550" s="863"/>
      <c r="B550" s="867"/>
      <c r="C550" s="833"/>
      <c r="D550" s="94"/>
      <c r="E550" s="96"/>
      <c r="F550" s="97"/>
      <c r="G550" s="867"/>
      <c r="H550" s="836"/>
      <c r="I550" s="94"/>
      <c r="J550" s="96"/>
      <c r="K550" s="97"/>
      <c r="L550" s="867"/>
      <c r="M550" s="839"/>
      <c r="N550" s="94"/>
      <c r="O550" s="96"/>
      <c r="P550" s="104"/>
    </row>
    <row r="551" spans="1:16">
      <c r="A551" s="863"/>
      <c r="B551" s="848" t="s">
        <v>126</v>
      </c>
      <c r="C551" s="833"/>
      <c r="D551" s="94"/>
      <c r="E551" s="96"/>
      <c r="F551" s="93"/>
      <c r="G551" s="848" t="s">
        <v>126</v>
      </c>
      <c r="H551" s="836"/>
      <c r="I551" s="94"/>
      <c r="J551" s="96"/>
      <c r="K551" s="93"/>
      <c r="L551" s="848" t="s">
        <v>126</v>
      </c>
      <c r="M551" s="839"/>
      <c r="N551" s="94"/>
      <c r="O551" s="96"/>
      <c r="P551" s="99"/>
    </row>
    <row r="552" spans="1:16" ht="17.25" thickBot="1">
      <c r="A552" s="863"/>
      <c r="B552" s="849"/>
      <c r="C552" s="833"/>
      <c r="D552" s="94"/>
      <c r="E552" s="96"/>
      <c r="F552" s="101"/>
      <c r="G552" s="849"/>
      <c r="H552" s="836"/>
      <c r="I552" s="94"/>
      <c r="J552" s="96"/>
      <c r="K552" s="101"/>
      <c r="L552" s="849"/>
      <c r="M552" s="839"/>
      <c r="N552" s="94"/>
      <c r="O552" s="96"/>
      <c r="P552" s="104"/>
    </row>
    <row r="553" spans="1:16">
      <c r="A553" s="863"/>
      <c r="B553" s="859"/>
      <c r="C553" s="833"/>
      <c r="D553" s="94"/>
      <c r="E553" s="96"/>
      <c r="F553" s="102"/>
      <c r="G553" s="859"/>
      <c r="H553" s="836"/>
      <c r="I553" s="94"/>
      <c r="J553" s="96"/>
      <c r="K553" s="103"/>
      <c r="L553" s="859"/>
      <c r="M553" s="839"/>
      <c r="N553" s="94"/>
      <c r="O553" s="96"/>
      <c r="P553" s="93"/>
    </row>
    <row r="554" spans="1:16" ht="17.25" thickBot="1">
      <c r="A554" s="863"/>
      <c r="B554" s="860"/>
      <c r="C554" s="833"/>
      <c r="D554" s="94"/>
      <c r="E554" s="96"/>
      <c r="F554" s="99"/>
      <c r="G554" s="860"/>
      <c r="H554" s="836"/>
      <c r="I554" s="94"/>
      <c r="J554" s="96"/>
      <c r="K554" s="104"/>
      <c r="L554" s="860"/>
      <c r="M554" s="839"/>
      <c r="N554" s="94"/>
      <c r="O554" s="96"/>
      <c r="P554" s="97"/>
    </row>
    <row r="555" spans="1:16">
      <c r="A555" s="863"/>
      <c r="B555" s="858" t="s">
        <v>127</v>
      </c>
      <c r="C555" s="833"/>
      <c r="D555" s="94"/>
      <c r="E555" s="96"/>
      <c r="F555" s="103"/>
      <c r="G555" s="858" t="s">
        <v>127</v>
      </c>
      <c r="H555" s="836"/>
      <c r="I555" s="94"/>
      <c r="J555" s="96"/>
      <c r="K555" s="104"/>
      <c r="L555" s="858" t="s">
        <v>127</v>
      </c>
      <c r="M555" s="839"/>
      <c r="N555" s="94"/>
      <c r="O555" s="114"/>
      <c r="P555" s="97"/>
    </row>
    <row r="556" spans="1:16" ht="17.25" thickBot="1">
      <c r="A556" s="863"/>
      <c r="B556" s="849"/>
      <c r="C556" s="833"/>
      <c r="D556" s="94"/>
      <c r="E556" s="96"/>
      <c r="F556" s="104"/>
      <c r="G556" s="849"/>
      <c r="H556" s="836"/>
      <c r="I556" s="94"/>
      <c r="J556" s="96"/>
      <c r="K556" s="99"/>
      <c r="L556" s="849"/>
      <c r="M556" s="839"/>
      <c r="N556" s="113"/>
      <c r="O556" s="96"/>
      <c r="P556" s="112"/>
    </row>
    <row r="557" spans="1:16">
      <c r="A557" s="863"/>
      <c r="B557" s="859"/>
      <c r="C557" s="833"/>
      <c r="D557" s="94"/>
      <c r="E557" s="96"/>
      <c r="F557" s="104"/>
      <c r="G557" s="859"/>
      <c r="H557" s="836"/>
      <c r="I557" s="94"/>
      <c r="J557" s="96"/>
      <c r="K557" s="104"/>
      <c r="L557" s="859"/>
      <c r="M557" s="839"/>
      <c r="N557" s="113"/>
      <c r="O557" s="114"/>
      <c r="P557" s="97"/>
    </row>
    <row r="558" spans="1:16" ht="17.25" thickBot="1">
      <c r="A558" s="863"/>
      <c r="B558" s="860"/>
      <c r="C558" s="833"/>
      <c r="D558" s="94"/>
      <c r="E558" s="96"/>
      <c r="F558" s="99"/>
      <c r="G558" s="860"/>
      <c r="H558" s="836"/>
      <c r="I558" s="94"/>
      <c r="J558" s="96"/>
      <c r="K558" s="93"/>
      <c r="L558" s="860"/>
      <c r="M558" s="839"/>
      <c r="N558" s="94"/>
      <c r="O558" s="114"/>
      <c r="P558" s="104"/>
    </row>
    <row r="559" spans="1:16">
      <c r="A559" s="863"/>
      <c r="B559" s="858" t="s">
        <v>128</v>
      </c>
      <c r="C559" s="833"/>
      <c r="D559" s="94"/>
      <c r="E559" s="96"/>
      <c r="F559" s="104"/>
      <c r="G559" s="858" t="s">
        <v>128</v>
      </c>
      <c r="H559" s="836"/>
      <c r="I559" s="94"/>
      <c r="J559" s="96"/>
      <c r="K559" s="97"/>
      <c r="L559" s="858" t="s">
        <v>128</v>
      </c>
      <c r="M559" s="839"/>
      <c r="N559" s="94"/>
      <c r="O559" s="96"/>
      <c r="P559" s="97"/>
    </row>
    <row r="560" spans="1:16" ht="17.25" thickBot="1">
      <c r="A560" s="863"/>
      <c r="B560" s="849"/>
      <c r="C560" s="833"/>
      <c r="D560" s="94"/>
      <c r="E560" s="96"/>
      <c r="F560" s="93"/>
      <c r="G560" s="849"/>
      <c r="H560" s="836"/>
      <c r="I560" s="94"/>
      <c r="J560" s="114"/>
      <c r="K560" s="97"/>
      <c r="L560" s="849"/>
      <c r="M560" s="839"/>
      <c r="N560" s="113"/>
      <c r="O560" s="114"/>
      <c r="P560" s="97"/>
    </row>
    <row r="561" spans="1:16">
      <c r="A561" s="863"/>
      <c r="B561" s="859"/>
      <c r="C561" s="833"/>
      <c r="D561" s="94"/>
      <c r="E561" s="96"/>
      <c r="F561" s="97"/>
      <c r="G561" s="859"/>
      <c r="H561" s="836"/>
      <c r="I561" s="94"/>
      <c r="J561" s="96"/>
      <c r="K561" s="97"/>
      <c r="L561" s="859"/>
      <c r="M561" s="839"/>
      <c r="N561" s="113"/>
      <c r="O561" s="114"/>
      <c r="P561" s="97"/>
    </row>
    <row r="562" spans="1:16" ht="17.25" thickBot="1">
      <c r="A562" s="863"/>
      <c r="B562" s="860"/>
      <c r="C562" s="833"/>
      <c r="D562" s="94"/>
      <c r="E562" s="96"/>
      <c r="F562" s="93"/>
      <c r="G562" s="860"/>
      <c r="H562" s="836"/>
      <c r="I562" s="94"/>
      <c r="J562" s="114"/>
      <c r="K562" s="97"/>
      <c r="L562" s="860"/>
      <c r="M562" s="839"/>
      <c r="N562" s="94"/>
      <c r="O562" s="114"/>
      <c r="P562" s="97"/>
    </row>
    <row r="563" spans="1:16">
      <c r="A563" s="863"/>
      <c r="B563" s="848" t="s">
        <v>129</v>
      </c>
      <c r="C563" s="833"/>
      <c r="D563" s="94"/>
      <c r="E563" s="96"/>
      <c r="F563" s="93"/>
      <c r="G563" s="848" t="s">
        <v>129</v>
      </c>
      <c r="H563" s="836"/>
      <c r="I563" s="94"/>
      <c r="J563" s="114"/>
      <c r="K563" s="97"/>
      <c r="L563" s="848" t="s">
        <v>129</v>
      </c>
      <c r="M563" s="839"/>
      <c r="N563" s="113"/>
      <c r="O563" s="114"/>
      <c r="P563" s="97"/>
    </row>
    <row r="564" spans="1:16" ht="17.25" thickBot="1">
      <c r="A564" s="863"/>
      <c r="B564" s="849"/>
      <c r="C564" s="833"/>
      <c r="D564" s="94"/>
      <c r="E564" s="96"/>
      <c r="F564" s="93"/>
      <c r="G564" s="849"/>
      <c r="H564" s="836"/>
      <c r="I564" s="94"/>
      <c r="J564" s="114"/>
      <c r="K564" s="97"/>
      <c r="L564" s="849"/>
      <c r="M564" s="839"/>
      <c r="N564" s="94"/>
      <c r="O564" s="114"/>
      <c r="P564" s="97"/>
    </row>
    <row r="565" spans="1:16">
      <c r="A565" s="863"/>
      <c r="B565" s="106"/>
      <c r="C565" s="833"/>
      <c r="D565" s="94"/>
      <c r="E565" s="96"/>
      <c r="F565" s="97"/>
      <c r="G565" s="106"/>
      <c r="H565" s="836"/>
      <c r="I565" s="94"/>
      <c r="J565" s="96"/>
      <c r="K565" s="112"/>
      <c r="L565" s="106"/>
      <c r="M565" s="839"/>
      <c r="N565" s="113"/>
      <c r="O565" s="96"/>
      <c r="P565" s="112"/>
    </row>
    <row r="566" spans="1:16">
      <c r="A566" s="863"/>
      <c r="B566" s="107"/>
      <c r="C566" s="833"/>
      <c r="D566" s="94"/>
      <c r="E566" s="96"/>
      <c r="F566" s="93"/>
      <c r="G566" s="107"/>
      <c r="H566" s="836"/>
      <c r="I566" s="94"/>
      <c r="J566" s="96"/>
      <c r="K566" s="97"/>
      <c r="L566" s="107"/>
      <c r="M566" s="839"/>
      <c r="N566" s="113"/>
      <c r="O566" s="114"/>
      <c r="P566" s="97"/>
    </row>
    <row r="567" spans="1:16">
      <c r="A567" s="863"/>
      <c r="B567" s="109"/>
      <c r="C567" s="833"/>
      <c r="D567" s="94"/>
      <c r="E567" s="96"/>
      <c r="F567" s="93"/>
      <c r="G567" s="109"/>
      <c r="H567" s="836"/>
      <c r="I567" s="113"/>
      <c r="J567" s="114"/>
      <c r="K567" s="97"/>
      <c r="L567" s="109"/>
      <c r="M567" s="839"/>
      <c r="N567" s="113"/>
      <c r="O567" s="114"/>
      <c r="P567" s="104"/>
    </row>
    <row r="568" spans="1:16">
      <c r="A568" s="863"/>
      <c r="B568" s="110"/>
      <c r="C568" s="833"/>
      <c r="D568" s="94"/>
      <c r="E568" s="96"/>
      <c r="F568" s="93"/>
      <c r="G568" s="110"/>
      <c r="H568" s="836"/>
      <c r="I568" s="113"/>
      <c r="J568" s="114"/>
      <c r="K568" s="104"/>
      <c r="L568" s="110"/>
      <c r="M568" s="839"/>
      <c r="N568" s="111"/>
      <c r="O568" s="96"/>
      <c r="P568" s="97"/>
    </row>
    <row r="569" spans="1:16">
      <c r="A569" s="863"/>
      <c r="B569" s="109"/>
      <c r="C569" s="833"/>
      <c r="D569" s="111"/>
      <c r="E569" s="96"/>
      <c r="F569" s="97"/>
      <c r="G569" s="109"/>
      <c r="H569" s="836"/>
      <c r="I569" s="111"/>
      <c r="J569" s="96"/>
      <c r="K569" s="112"/>
      <c r="L569" s="109"/>
      <c r="M569" s="839"/>
      <c r="N569" s="94"/>
      <c r="O569" s="96"/>
      <c r="P569" s="112"/>
    </row>
    <row r="570" spans="1:16">
      <c r="A570" s="863"/>
      <c r="B570" s="110"/>
      <c r="C570" s="833"/>
      <c r="D570" s="94"/>
      <c r="E570" s="96"/>
      <c r="F570" s="108"/>
      <c r="G570" s="110"/>
      <c r="H570" s="836"/>
      <c r="I570" s="94"/>
      <c r="J570" s="96"/>
      <c r="K570" s="97"/>
      <c r="L570" s="110"/>
      <c r="M570" s="839"/>
      <c r="N570" s="113"/>
      <c r="O570" s="114"/>
      <c r="P570" s="97"/>
    </row>
    <row r="571" spans="1:16">
      <c r="A571" s="863"/>
      <c r="B571" s="109"/>
      <c r="C571" s="833"/>
      <c r="D571" s="94"/>
      <c r="E571" s="96"/>
      <c r="F571" s="97"/>
      <c r="G571" s="109"/>
      <c r="H571" s="836"/>
      <c r="I571" s="113"/>
      <c r="J571" s="114"/>
      <c r="K571" s="97"/>
      <c r="L571" s="109"/>
      <c r="M571" s="839"/>
      <c r="N571" s="113"/>
      <c r="O571" s="114"/>
      <c r="P571" s="97"/>
    </row>
    <row r="572" spans="1:16" ht="17.25" thickBot="1">
      <c r="A572" s="863"/>
      <c r="B572" s="110"/>
      <c r="C572" s="846"/>
      <c r="D572" s="115"/>
      <c r="E572" s="116"/>
      <c r="F572" s="117"/>
      <c r="G572" s="110"/>
      <c r="H572" s="836"/>
      <c r="I572" s="115"/>
      <c r="J572" s="116"/>
      <c r="K572" s="117"/>
      <c r="L572" s="110"/>
      <c r="M572" s="839"/>
      <c r="N572" s="115"/>
      <c r="O572" s="116"/>
      <c r="P572" s="117"/>
    </row>
    <row r="573" spans="1:16">
      <c r="A573" s="850" t="str">
        <f>TEXT(A527,"AAAA")</f>
        <v>星期一</v>
      </c>
      <c r="B573" s="109"/>
      <c r="C573" s="832" t="s">
        <v>666</v>
      </c>
      <c r="D573" s="118"/>
      <c r="E573" s="119"/>
      <c r="F573" s="97"/>
      <c r="G573" s="109"/>
      <c r="H573" s="835" t="s">
        <v>130</v>
      </c>
      <c r="I573" s="118"/>
      <c r="J573" s="119"/>
      <c r="K573" s="97"/>
      <c r="L573" s="109"/>
      <c r="M573" s="838" t="s">
        <v>130</v>
      </c>
      <c r="N573" s="118"/>
      <c r="O573" s="119"/>
      <c r="P573" s="97"/>
    </row>
    <row r="574" spans="1:16">
      <c r="A574" s="850"/>
      <c r="B574" s="110"/>
      <c r="C574" s="833"/>
      <c r="D574" s="120"/>
      <c r="E574" s="96"/>
      <c r="F574" s="97"/>
      <c r="G574" s="110"/>
      <c r="H574" s="836"/>
      <c r="I574" s="94"/>
      <c r="J574" s="96"/>
      <c r="K574" s="97"/>
      <c r="L574" s="110"/>
      <c r="M574" s="839"/>
      <c r="N574" s="94"/>
      <c r="O574" s="96"/>
      <c r="P574" s="97"/>
    </row>
    <row r="575" spans="1:16">
      <c r="A575" s="850"/>
      <c r="B575" s="109"/>
      <c r="C575" s="833"/>
      <c r="D575" s="120"/>
      <c r="E575" s="96"/>
      <c r="F575" s="97"/>
      <c r="G575" s="109"/>
      <c r="H575" s="836"/>
      <c r="I575" s="94"/>
      <c r="J575" s="96"/>
      <c r="K575" s="97"/>
      <c r="L575" s="109"/>
      <c r="M575" s="839"/>
      <c r="N575" s="94"/>
      <c r="O575" s="96"/>
      <c r="P575" s="97"/>
    </row>
    <row r="576" spans="1:16">
      <c r="A576" s="850"/>
      <c r="B576" s="110"/>
      <c r="C576" s="833"/>
      <c r="D576" s="120"/>
      <c r="E576" s="96"/>
      <c r="F576" s="97"/>
      <c r="G576" s="110"/>
      <c r="H576" s="836"/>
      <c r="I576" s="94"/>
      <c r="J576" s="96"/>
      <c r="K576" s="97"/>
      <c r="L576" s="110"/>
      <c r="M576" s="839"/>
      <c r="N576" s="94"/>
      <c r="O576" s="96"/>
      <c r="P576" s="97"/>
    </row>
    <row r="577" spans="1:16">
      <c r="A577" s="850"/>
      <c r="B577" s="109"/>
      <c r="C577" s="833"/>
      <c r="D577" s="120"/>
      <c r="E577" s="96"/>
      <c r="F577" s="97"/>
      <c r="G577" s="109"/>
      <c r="H577" s="836"/>
      <c r="I577" s="94"/>
      <c r="J577" s="96"/>
      <c r="K577" s="97"/>
      <c r="L577" s="109"/>
      <c r="M577" s="839"/>
      <c r="N577" s="94"/>
      <c r="O577" s="96"/>
      <c r="P577" s="97"/>
    </row>
    <row r="578" spans="1:16">
      <c r="A578" s="850"/>
      <c r="B578" s="110"/>
      <c r="C578" s="833"/>
      <c r="D578" s="120"/>
      <c r="E578" s="96"/>
      <c r="F578" s="97"/>
      <c r="G578" s="110"/>
      <c r="H578" s="836"/>
      <c r="I578" s="94"/>
      <c r="J578" s="96"/>
      <c r="K578" s="97"/>
      <c r="L578" s="110"/>
      <c r="M578" s="839"/>
      <c r="N578" s="94"/>
      <c r="O578" s="96"/>
      <c r="P578" s="97"/>
    </row>
    <row r="579" spans="1:16">
      <c r="A579" s="850"/>
      <c r="B579" s="109"/>
      <c r="C579" s="833"/>
      <c r="D579" s="120"/>
      <c r="E579" s="96"/>
      <c r="F579" s="97"/>
      <c r="G579" s="109"/>
      <c r="H579" s="836"/>
      <c r="I579" s="94"/>
      <c r="J579" s="96"/>
      <c r="K579" s="97"/>
      <c r="L579" s="109"/>
      <c r="M579" s="839"/>
      <c r="N579" s="94"/>
      <c r="O579" s="96"/>
      <c r="P579" s="97"/>
    </row>
    <row r="580" spans="1:16">
      <c r="A580" s="850"/>
      <c r="B580" s="110"/>
      <c r="C580" s="833"/>
      <c r="D580" s="94"/>
      <c r="E580" s="96"/>
      <c r="F580" s="97"/>
      <c r="G580" s="110"/>
      <c r="H580" s="836"/>
      <c r="I580" s="94"/>
      <c r="J580" s="96"/>
      <c r="K580" s="97"/>
      <c r="L580" s="110"/>
      <c r="M580" s="839"/>
      <c r="N580" s="94"/>
      <c r="O580" s="96"/>
      <c r="P580" s="97"/>
    </row>
    <row r="581" spans="1:16">
      <c r="A581" s="850"/>
      <c r="B581" s="107"/>
      <c r="C581" s="833"/>
      <c r="D581" s="113"/>
      <c r="E581" s="114"/>
      <c r="F581" s="104"/>
      <c r="G581" s="107"/>
      <c r="H581" s="836"/>
      <c r="I581" s="113"/>
      <c r="J581" s="114"/>
      <c r="K581" s="97"/>
      <c r="L581" s="107"/>
      <c r="M581" s="839"/>
      <c r="N581" s="113"/>
      <c r="O581" s="114"/>
      <c r="P581" s="97"/>
    </row>
    <row r="582" spans="1:16" ht="17.25" thickBot="1">
      <c r="A582" s="850"/>
      <c r="B582" s="107"/>
      <c r="C582" s="846"/>
      <c r="D582" s="122" t="s">
        <v>132</v>
      </c>
      <c r="E582" s="123" t="s">
        <v>133</v>
      </c>
      <c r="F582" s="124"/>
      <c r="G582" s="107"/>
      <c r="H582" s="847"/>
      <c r="I582" s="122" t="s">
        <v>132</v>
      </c>
      <c r="J582" s="123" t="s">
        <v>133</v>
      </c>
      <c r="K582" s="97"/>
      <c r="L582" s="107"/>
      <c r="M582" s="845"/>
      <c r="N582" s="122" t="s">
        <v>132</v>
      </c>
      <c r="O582" s="123" t="s">
        <v>133</v>
      </c>
      <c r="P582" s="97"/>
    </row>
    <row r="583" spans="1:16">
      <c r="A583" s="105"/>
      <c r="B583" s="109"/>
      <c r="C583" s="832" t="s">
        <v>667</v>
      </c>
      <c r="D583" s="118"/>
      <c r="E583" s="119"/>
      <c r="F583" s="125"/>
      <c r="G583" s="109"/>
      <c r="H583" s="835" t="s">
        <v>134</v>
      </c>
      <c r="I583" s="118"/>
      <c r="J583" s="119"/>
      <c r="K583" s="125"/>
      <c r="L583" s="109"/>
      <c r="M583" s="838" t="s">
        <v>134</v>
      </c>
      <c r="N583" s="118"/>
      <c r="O583" s="119"/>
      <c r="P583" s="125"/>
    </row>
    <row r="584" spans="1:16">
      <c r="A584" s="105"/>
      <c r="B584" s="110"/>
      <c r="C584" s="833"/>
      <c r="D584" s="94"/>
      <c r="E584" s="96"/>
      <c r="F584" s="97"/>
      <c r="G584" s="110"/>
      <c r="H584" s="836"/>
      <c r="I584" s="94"/>
      <c r="J584" s="96"/>
      <c r="K584" s="97"/>
      <c r="L584" s="110"/>
      <c r="M584" s="839"/>
      <c r="N584" s="94"/>
      <c r="O584" s="96"/>
      <c r="P584" s="97"/>
    </row>
    <row r="585" spans="1:16">
      <c r="A585" s="105"/>
      <c r="B585" s="126"/>
      <c r="C585" s="833"/>
      <c r="D585" s="94"/>
      <c r="E585" s="96"/>
      <c r="F585" s="97"/>
      <c r="G585" s="126"/>
      <c r="H585" s="836"/>
      <c r="I585" s="94"/>
      <c r="J585" s="96"/>
      <c r="K585" s="97"/>
      <c r="L585" s="126"/>
      <c r="M585" s="839"/>
      <c r="N585" s="94"/>
      <c r="O585" s="96"/>
      <c r="P585" s="128"/>
    </row>
    <row r="586" spans="1:16">
      <c r="A586" s="105"/>
      <c r="B586" s="107"/>
      <c r="C586" s="833"/>
      <c r="D586" s="94"/>
      <c r="E586" s="96"/>
      <c r="F586" s="97"/>
      <c r="G586" s="107"/>
      <c r="H586" s="836"/>
      <c r="I586" s="94"/>
      <c r="J586" s="96"/>
      <c r="K586" s="97"/>
      <c r="L586" s="107"/>
      <c r="M586" s="839"/>
      <c r="N586" s="94"/>
      <c r="O586" s="96"/>
      <c r="P586" s="216"/>
    </row>
    <row r="587" spans="1:16">
      <c r="A587" s="105"/>
      <c r="B587" s="109"/>
      <c r="C587" s="833"/>
      <c r="D587" s="94"/>
      <c r="E587" s="96"/>
      <c r="F587" s="97"/>
      <c r="G587" s="109"/>
      <c r="H587" s="836"/>
      <c r="I587" s="94"/>
      <c r="J587" s="96"/>
      <c r="K587" s="97"/>
      <c r="L587" s="109"/>
      <c r="M587" s="839"/>
      <c r="N587" s="94"/>
      <c r="O587" s="96"/>
      <c r="P587" s="97"/>
    </row>
    <row r="588" spans="1:16">
      <c r="A588" s="105"/>
      <c r="B588" s="110"/>
      <c r="C588" s="833"/>
      <c r="D588" s="94"/>
      <c r="E588" s="96"/>
      <c r="F588" s="127"/>
      <c r="G588" s="110"/>
      <c r="H588" s="836"/>
      <c r="I588" s="94"/>
      <c r="J588" s="96"/>
      <c r="K588" s="127"/>
      <c r="L588" s="110"/>
      <c r="M588" s="839"/>
      <c r="N588" s="94"/>
      <c r="O588" s="96"/>
      <c r="P588" s="127"/>
    </row>
    <row r="589" spans="1:16">
      <c r="A589" s="105"/>
      <c r="B589" s="109"/>
      <c r="C589" s="833"/>
      <c r="D589" s="94"/>
      <c r="E589" s="96"/>
      <c r="F589" s="128"/>
      <c r="G589" s="109"/>
      <c r="H589" s="836"/>
      <c r="I589" s="94"/>
      <c r="J589" s="96"/>
      <c r="K589" s="128"/>
      <c r="L589" s="109"/>
      <c r="M589" s="839"/>
      <c r="N589" s="94"/>
      <c r="O589" s="96"/>
      <c r="P589" s="128"/>
    </row>
    <row r="590" spans="1:16">
      <c r="A590" s="105"/>
      <c r="B590" s="110"/>
      <c r="C590" s="833"/>
      <c r="D590" s="217"/>
      <c r="E590" s="114"/>
      <c r="F590" s="216"/>
      <c r="G590" s="110"/>
      <c r="H590" s="836"/>
      <c r="I590" s="113"/>
      <c r="J590" s="114"/>
      <c r="K590" s="216"/>
      <c r="L590" s="110"/>
      <c r="M590" s="839"/>
      <c r="N590" s="113"/>
      <c r="O590" s="114"/>
      <c r="P590" s="216"/>
    </row>
    <row r="591" spans="1:16">
      <c r="A591" s="105"/>
      <c r="B591" s="109"/>
      <c r="C591" s="833"/>
      <c r="D591" s="217"/>
      <c r="E591" s="114"/>
      <c r="F591" s="216"/>
      <c r="G591" s="109"/>
      <c r="H591" s="836"/>
      <c r="I591" s="113"/>
      <c r="J591" s="114"/>
      <c r="K591" s="216"/>
      <c r="L591" s="109"/>
      <c r="M591" s="839"/>
      <c r="N591" s="113"/>
      <c r="O591" s="114"/>
      <c r="P591" s="216"/>
    </row>
    <row r="592" spans="1:16" ht="17.25" thickBot="1">
      <c r="A592" s="105"/>
      <c r="B592" s="110"/>
      <c r="C592" s="846"/>
      <c r="D592" s="129"/>
      <c r="E592" s="130"/>
      <c r="F592" s="104"/>
      <c r="G592" s="110"/>
      <c r="H592" s="847"/>
      <c r="I592" s="113"/>
      <c r="J592" s="130"/>
      <c r="K592" s="104"/>
      <c r="L592" s="110"/>
      <c r="M592" s="845"/>
      <c r="N592" s="113"/>
      <c r="O592" s="131"/>
      <c r="P592" s="127"/>
    </row>
    <row r="593" spans="1:16">
      <c r="A593" s="132"/>
      <c r="B593" s="109"/>
      <c r="C593" s="832" t="s">
        <v>668</v>
      </c>
      <c r="D593" s="118" t="s">
        <v>136</v>
      </c>
      <c r="E593" s="133" t="s">
        <v>137</v>
      </c>
      <c r="F593" s="125"/>
      <c r="G593" s="109"/>
      <c r="H593" s="835" t="s">
        <v>135</v>
      </c>
      <c r="I593" s="118" t="s">
        <v>136</v>
      </c>
      <c r="J593" s="133" t="s">
        <v>137</v>
      </c>
      <c r="K593" s="125"/>
      <c r="L593" s="109"/>
      <c r="M593" s="838" t="s">
        <v>135</v>
      </c>
      <c r="N593" s="118" t="s">
        <v>136</v>
      </c>
      <c r="O593" s="133" t="s">
        <v>137</v>
      </c>
      <c r="P593" s="125"/>
    </row>
    <row r="594" spans="1:16">
      <c r="A594" s="132"/>
      <c r="B594" s="110"/>
      <c r="C594" s="833"/>
      <c r="D594" s="94" t="s">
        <v>141</v>
      </c>
      <c r="E594" s="96" t="s">
        <v>142</v>
      </c>
      <c r="F594" s="134"/>
      <c r="G594" s="110"/>
      <c r="H594" s="836"/>
      <c r="I594" s="94" t="s">
        <v>141</v>
      </c>
      <c r="J594" s="96" t="s">
        <v>142</v>
      </c>
      <c r="K594" s="134"/>
      <c r="L594" s="110"/>
      <c r="M594" s="839"/>
      <c r="N594" s="94" t="s">
        <v>141</v>
      </c>
      <c r="O594" s="96" t="s">
        <v>142</v>
      </c>
      <c r="P594" s="134"/>
    </row>
    <row r="595" spans="1:16">
      <c r="A595" s="132"/>
      <c r="B595" s="135"/>
      <c r="C595" s="833"/>
      <c r="D595" s="94" t="s">
        <v>145</v>
      </c>
      <c r="E595" s="96" t="s">
        <v>146</v>
      </c>
      <c r="F595" s="97"/>
      <c r="G595" s="135"/>
      <c r="H595" s="836"/>
      <c r="I595" s="94" t="s">
        <v>145</v>
      </c>
      <c r="J595" s="96" t="s">
        <v>146</v>
      </c>
      <c r="K595" s="97"/>
      <c r="L595" s="135"/>
      <c r="M595" s="839"/>
      <c r="N595" s="94" t="s">
        <v>145</v>
      </c>
      <c r="O595" s="96" t="s">
        <v>146</v>
      </c>
      <c r="P595" s="97"/>
    </row>
    <row r="596" spans="1:16">
      <c r="A596" s="132"/>
      <c r="B596" s="110"/>
      <c r="C596" s="833"/>
      <c r="D596" s="94" t="s">
        <v>147</v>
      </c>
      <c r="E596" s="96" t="s">
        <v>148</v>
      </c>
      <c r="F596" s="104"/>
      <c r="G596" s="110"/>
      <c r="H596" s="836"/>
      <c r="I596" s="94" t="s">
        <v>147</v>
      </c>
      <c r="J596" s="96" t="s">
        <v>148</v>
      </c>
      <c r="K596" s="104"/>
      <c r="L596" s="110"/>
      <c r="M596" s="839"/>
      <c r="N596" s="94" t="s">
        <v>147</v>
      </c>
      <c r="O596" s="96" t="s">
        <v>148</v>
      </c>
      <c r="P596" s="104"/>
    </row>
    <row r="597" spans="1:16">
      <c r="A597" s="132"/>
      <c r="B597" s="135"/>
      <c r="C597" s="833"/>
      <c r="D597" s="94"/>
      <c r="E597" s="114"/>
      <c r="F597" s="136"/>
      <c r="G597" s="135"/>
      <c r="H597" s="836"/>
      <c r="I597" s="94"/>
      <c r="J597" s="114"/>
      <c r="K597" s="136"/>
      <c r="L597" s="135"/>
      <c r="M597" s="839"/>
      <c r="N597" s="94"/>
      <c r="O597" s="114"/>
      <c r="P597" s="136"/>
    </row>
    <row r="598" spans="1:16">
      <c r="A598" s="132"/>
      <c r="B598" s="110"/>
      <c r="C598" s="833"/>
      <c r="D598" s="94"/>
      <c r="E598" s="96"/>
      <c r="F598" s="97"/>
      <c r="G598" s="110"/>
      <c r="H598" s="836"/>
      <c r="I598" s="94"/>
      <c r="J598" s="96"/>
      <c r="K598" s="97"/>
      <c r="L598" s="110"/>
      <c r="M598" s="839"/>
      <c r="N598" s="94"/>
      <c r="O598" s="96"/>
      <c r="P598" s="97"/>
    </row>
    <row r="599" spans="1:16">
      <c r="A599" s="132"/>
      <c r="B599" s="135"/>
      <c r="C599" s="833"/>
      <c r="D599" s="94"/>
      <c r="E599" s="114"/>
      <c r="F599" s="136"/>
      <c r="G599" s="135"/>
      <c r="H599" s="836"/>
      <c r="I599" s="94"/>
      <c r="J599" s="114"/>
      <c r="K599" s="136"/>
      <c r="L599" s="135"/>
      <c r="M599" s="839"/>
      <c r="N599" s="94"/>
      <c r="O599" s="114"/>
      <c r="P599" s="136"/>
    </row>
    <row r="600" spans="1:16">
      <c r="A600" s="132"/>
      <c r="B600" s="110"/>
      <c r="C600" s="833"/>
      <c r="D600" s="94"/>
      <c r="E600" s="96"/>
      <c r="F600" s="97"/>
      <c r="G600" s="110"/>
      <c r="H600" s="836"/>
      <c r="I600" s="94"/>
      <c r="J600" s="96"/>
      <c r="K600" s="97"/>
      <c r="L600" s="110"/>
      <c r="M600" s="839"/>
      <c r="N600" s="94"/>
      <c r="O600" s="96"/>
      <c r="P600" s="97"/>
    </row>
    <row r="601" spans="1:16">
      <c r="A601" s="132"/>
      <c r="B601" s="135"/>
      <c r="C601" s="833"/>
      <c r="D601" s="94"/>
      <c r="E601" s="96"/>
      <c r="F601" s="97"/>
      <c r="G601" s="135"/>
      <c r="H601" s="836"/>
      <c r="I601" s="94"/>
      <c r="J601" s="96"/>
      <c r="K601" s="97"/>
      <c r="L601" s="135"/>
      <c r="M601" s="839"/>
      <c r="N601" s="94"/>
      <c r="O601" s="96"/>
      <c r="P601" s="97"/>
    </row>
    <row r="602" spans="1:16" ht="17.25" thickBot="1">
      <c r="A602" s="132"/>
      <c r="B602" s="110"/>
      <c r="C602" s="846"/>
      <c r="D602" s="115"/>
      <c r="E602" s="116"/>
      <c r="F602" s="117"/>
      <c r="G602" s="110"/>
      <c r="H602" s="847"/>
      <c r="I602" s="115"/>
      <c r="J602" s="130"/>
      <c r="K602" s="104"/>
      <c r="L602" s="110"/>
      <c r="M602" s="845"/>
      <c r="N602" s="115"/>
      <c r="O602" s="130"/>
      <c r="P602" s="104"/>
    </row>
    <row r="603" spans="1:16">
      <c r="A603" s="132"/>
      <c r="B603" s="135"/>
      <c r="C603" s="832" t="s">
        <v>669</v>
      </c>
      <c r="D603" s="137" t="s">
        <v>150</v>
      </c>
      <c r="E603" s="138"/>
      <c r="F603" s="139" t="s">
        <v>151</v>
      </c>
      <c r="G603" s="135"/>
      <c r="H603" s="835" t="s">
        <v>149</v>
      </c>
      <c r="I603" s="137" t="s">
        <v>150</v>
      </c>
      <c r="J603" s="138"/>
      <c r="K603" s="139" t="s">
        <v>151</v>
      </c>
      <c r="L603" s="135"/>
      <c r="M603" s="838" t="s">
        <v>149</v>
      </c>
      <c r="N603" s="137" t="s">
        <v>150</v>
      </c>
      <c r="O603" s="138"/>
      <c r="P603" s="139" t="s">
        <v>151</v>
      </c>
    </row>
    <row r="604" spans="1:16">
      <c r="A604" s="132"/>
      <c r="B604" s="110"/>
      <c r="C604" s="833"/>
      <c r="D604" s="120"/>
      <c r="E604" s="121"/>
      <c r="F604" s="140"/>
      <c r="G604" s="110"/>
      <c r="H604" s="836"/>
      <c r="I604" s="94"/>
      <c r="J604" s="96"/>
      <c r="K604" s="97"/>
      <c r="L604" s="110"/>
      <c r="M604" s="839"/>
      <c r="N604" s="94"/>
      <c r="O604" s="96"/>
      <c r="P604" s="97"/>
    </row>
    <row r="605" spans="1:16">
      <c r="A605" s="132"/>
      <c r="B605" s="135"/>
      <c r="C605" s="833"/>
      <c r="D605" s="94"/>
      <c r="E605" s="96"/>
      <c r="F605" s="97"/>
      <c r="G605" s="135"/>
      <c r="H605" s="836"/>
      <c r="I605" s="94"/>
      <c r="J605" s="96"/>
      <c r="K605" s="97"/>
      <c r="L605" s="135"/>
      <c r="M605" s="839"/>
      <c r="N605" s="94"/>
      <c r="O605" s="96"/>
      <c r="P605" s="97"/>
    </row>
    <row r="606" spans="1:16">
      <c r="A606" s="132"/>
      <c r="B606" s="110"/>
      <c r="C606" s="833"/>
      <c r="D606" s="113"/>
      <c r="E606" s="114"/>
      <c r="F606" s="104"/>
      <c r="G606" s="110"/>
      <c r="H606" s="836"/>
      <c r="I606" s="113"/>
      <c r="J606" s="114"/>
      <c r="K606" s="104"/>
      <c r="L606" s="110"/>
      <c r="M606" s="839"/>
      <c r="N606" s="113"/>
      <c r="O606" s="114"/>
      <c r="P606" s="104"/>
    </row>
    <row r="607" spans="1:16">
      <c r="A607" s="841"/>
      <c r="B607" s="135"/>
      <c r="C607" s="833"/>
      <c r="D607" s="94"/>
      <c r="E607" s="96"/>
      <c r="F607" s="97"/>
      <c r="G607" s="135"/>
      <c r="H607" s="836"/>
      <c r="I607" s="94"/>
      <c r="J607" s="96"/>
      <c r="K607" s="97"/>
      <c r="L607" s="135"/>
      <c r="M607" s="839"/>
      <c r="N607" s="94"/>
      <c r="O607" s="96"/>
      <c r="P607" s="97"/>
    </row>
    <row r="608" spans="1:16">
      <c r="A608" s="841"/>
      <c r="B608" s="110"/>
      <c r="C608" s="833"/>
      <c r="D608" s="94"/>
      <c r="E608" s="96"/>
      <c r="F608" s="97"/>
      <c r="G608" s="110"/>
      <c r="H608" s="836"/>
      <c r="I608" s="94"/>
      <c r="J608" s="96"/>
      <c r="K608" s="97"/>
      <c r="L608" s="110"/>
      <c r="M608" s="839"/>
      <c r="N608" s="94"/>
      <c r="O608" s="96"/>
      <c r="P608" s="97"/>
    </row>
    <row r="609" spans="1:16">
      <c r="A609" s="841"/>
      <c r="B609" s="135"/>
      <c r="C609" s="833"/>
      <c r="D609" s="113"/>
      <c r="E609" s="114"/>
      <c r="F609" s="104"/>
      <c r="G609" s="135"/>
      <c r="H609" s="836"/>
      <c r="I609" s="113"/>
      <c r="J609" s="114"/>
      <c r="K609" s="104"/>
      <c r="L609" s="135"/>
      <c r="M609" s="839"/>
      <c r="N609" s="113"/>
      <c r="O609" s="114"/>
      <c r="P609" s="104"/>
    </row>
    <row r="610" spans="1:16" ht="17.25" thickBot="1">
      <c r="A610" s="842"/>
      <c r="B610" s="141"/>
      <c r="C610" s="834"/>
      <c r="D610" s="142"/>
      <c r="E610" s="143"/>
      <c r="F610" s="144"/>
      <c r="G610" s="141"/>
      <c r="H610" s="837"/>
      <c r="I610" s="142"/>
      <c r="J610" s="143"/>
      <c r="K610" s="144"/>
      <c r="L610" s="141"/>
      <c r="M610" s="840"/>
      <c r="N610" s="142"/>
      <c r="O610" s="143"/>
      <c r="P610" s="144"/>
    </row>
    <row r="611" spans="1:16" s="146" customFormat="1" ht="27" customHeight="1" thickTop="1" thickBot="1">
      <c r="A611" s="145"/>
      <c r="B611" s="843" t="s">
        <v>152</v>
      </c>
      <c r="C611" s="843"/>
      <c r="D611" s="843"/>
      <c r="E611" s="843"/>
      <c r="F611" s="843"/>
      <c r="G611" s="844" t="s">
        <v>153</v>
      </c>
      <c r="H611" s="844"/>
      <c r="I611" s="844"/>
      <c r="J611" s="844"/>
      <c r="K611" s="844"/>
      <c r="L611" s="844"/>
      <c r="M611" s="844"/>
      <c r="N611" s="825" t="s">
        <v>154</v>
      </c>
      <c r="O611" s="825"/>
      <c r="P611" s="825"/>
    </row>
    <row r="612" spans="1:16" s="159" customFormat="1" ht="21.75" customHeight="1" thickTop="1" thickBot="1">
      <c r="A612" s="147" t="s">
        <v>0</v>
      </c>
      <c r="B612" s="148"/>
      <c r="C612" s="149" t="s">
        <v>155</v>
      </c>
      <c r="D612" s="150" t="s">
        <v>156</v>
      </c>
      <c r="E612" s="151" t="s">
        <v>157</v>
      </c>
      <c r="F612" s="152" t="s">
        <v>158</v>
      </c>
      <c r="G612" s="153" t="s">
        <v>159</v>
      </c>
      <c r="H612" s="154" t="s">
        <v>150</v>
      </c>
      <c r="I612" s="155" t="s">
        <v>156</v>
      </c>
      <c r="J612" s="155" t="s">
        <v>157</v>
      </c>
      <c r="K612" s="155" t="s">
        <v>158</v>
      </c>
      <c r="L612" s="154" t="s">
        <v>160</v>
      </c>
      <c r="M612" s="156" t="s">
        <v>161</v>
      </c>
      <c r="N612" s="157" t="s">
        <v>155</v>
      </c>
      <c r="O612" s="151" t="s">
        <v>157</v>
      </c>
      <c r="P612" s="158" t="s">
        <v>158</v>
      </c>
    </row>
    <row r="613" spans="1:16" s="172" customFormat="1" ht="17.25" thickTop="1">
      <c r="A613" s="826">
        <f>A527</f>
        <v>46209</v>
      </c>
      <c r="B613" s="829" t="s">
        <v>670</v>
      </c>
      <c r="C613" s="160"/>
      <c r="D613" s="161"/>
      <c r="E613" s="162"/>
      <c r="F613" s="163"/>
      <c r="G613" s="164"/>
      <c r="H613" s="165"/>
      <c r="I613" s="166"/>
      <c r="J613" s="166"/>
      <c r="K613" s="167"/>
      <c r="L613" s="168"/>
      <c r="M613" s="169"/>
      <c r="N613" s="170"/>
      <c r="O613" s="166"/>
      <c r="P613" s="171"/>
    </row>
    <row r="614" spans="1:16" s="172" customFormat="1">
      <c r="A614" s="827"/>
      <c r="B614" s="830"/>
      <c r="C614" s="173"/>
      <c r="D614" s="174"/>
      <c r="E614" s="175"/>
      <c r="F614" s="176"/>
      <c r="G614" s="173"/>
      <c r="H614" s="177"/>
      <c r="I614" s="175"/>
      <c r="J614" s="175"/>
      <c r="K614" s="178"/>
      <c r="L614" s="179"/>
      <c r="M614" s="180"/>
      <c r="N614" s="181"/>
      <c r="O614" s="175"/>
      <c r="P614" s="182"/>
    </row>
    <row r="615" spans="1:16" s="172" customFormat="1">
      <c r="A615" s="827"/>
      <c r="B615" s="830"/>
      <c r="C615" s="173"/>
      <c r="D615" s="174"/>
      <c r="E615" s="175"/>
      <c r="F615" s="176"/>
      <c r="G615" s="173"/>
      <c r="H615" s="183"/>
      <c r="I615" s="175"/>
      <c r="J615" s="175"/>
      <c r="K615" s="178"/>
      <c r="L615" s="184"/>
      <c r="M615" s="180"/>
      <c r="N615" s="181"/>
      <c r="O615" s="175"/>
      <c r="P615" s="182"/>
    </row>
    <row r="616" spans="1:16" s="172" customFormat="1">
      <c r="A616" s="827"/>
      <c r="B616" s="830"/>
      <c r="C616" s="173"/>
      <c r="D616" s="218"/>
      <c r="E616" s="175"/>
      <c r="F616" s="176"/>
      <c r="G616" s="173"/>
      <c r="H616" s="183"/>
      <c r="I616" s="175"/>
      <c r="J616" s="175"/>
      <c r="K616" s="187"/>
      <c r="L616" s="184"/>
      <c r="M616" s="180"/>
      <c r="N616" s="181"/>
      <c r="O616" s="175"/>
      <c r="P616" s="182"/>
    </row>
    <row r="617" spans="1:16" s="172" customFormat="1">
      <c r="A617" s="827"/>
      <c r="B617" s="830"/>
      <c r="C617" s="173"/>
      <c r="D617" s="185"/>
      <c r="E617" s="175"/>
      <c r="F617" s="182"/>
      <c r="G617" s="173"/>
      <c r="H617" s="186"/>
      <c r="I617" s="175"/>
      <c r="J617" s="175"/>
      <c r="K617" s="187"/>
      <c r="L617" s="184"/>
      <c r="M617" s="180"/>
      <c r="N617" s="181"/>
      <c r="O617" s="175"/>
      <c r="P617" s="182"/>
    </row>
    <row r="618" spans="1:16" s="172" customFormat="1">
      <c r="A618" s="827"/>
      <c r="B618" s="830"/>
      <c r="C618" s="173"/>
      <c r="D618" s="174"/>
      <c r="E618" s="175"/>
      <c r="F618" s="188"/>
      <c r="G618" s="198"/>
      <c r="H618" s="183"/>
      <c r="I618" s="191"/>
      <c r="J618" s="175"/>
      <c r="K618" s="178"/>
      <c r="L618" s="189"/>
      <c r="M618" s="190"/>
      <c r="N618" s="181"/>
      <c r="O618" s="175"/>
      <c r="P618" s="182"/>
    </row>
    <row r="619" spans="1:16" s="172" customFormat="1">
      <c r="A619" s="827"/>
      <c r="B619" s="830"/>
      <c r="C619" s="173"/>
      <c r="D619" s="174"/>
      <c r="E619" s="175"/>
      <c r="F619" s="182"/>
      <c r="G619" s="173"/>
      <c r="H619" s="183"/>
      <c r="I619" s="191"/>
      <c r="J619" s="175"/>
      <c r="K619" s="178"/>
      <c r="L619" s="184"/>
      <c r="M619" s="180"/>
      <c r="N619" s="181"/>
      <c r="O619" s="175"/>
      <c r="P619" s="182"/>
    </row>
    <row r="620" spans="1:16" s="172" customFormat="1">
      <c r="A620" s="827"/>
      <c r="B620" s="830"/>
      <c r="C620" s="173"/>
      <c r="D620" s="174"/>
      <c r="E620" s="175"/>
      <c r="F620" s="182"/>
      <c r="G620" s="219"/>
      <c r="H620" s="183"/>
      <c r="I620" s="175"/>
      <c r="J620" s="175"/>
      <c r="K620" s="178"/>
      <c r="L620" s="184"/>
      <c r="M620" s="180"/>
      <c r="N620" s="181"/>
      <c r="O620" s="175"/>
      <c r="P620" s="182"/>
    </row>
    <row r="621" spans="1:16" s="172" customFormat="1">
      <c r="A621" s="827"/>
      <c r="B621" s="830"/>
      <c r="C621" s="173"/>
      <c r="D621" s="174"/>
      <c r="E621" s="175"/>
      <c r="F621" s="188"/>
      <c r="G621" s="173"/>
      <c r="H621" s="183"/>
      <c r="I621" s="191"/>
      <c r="J621" s="175"/>
      <c r="K621" s="178"/>
      <c r="L621" s="184"/>
      <c r="M621" s="180"/>
      <c r="N621" s="181"/>
      <c r="O621" s="175"/>
      <c r="P621" s="182"/>
    </row>
    <row r="622" spans="1:16" s="172" customFormat="1">
      <c r="A622" s="827"/>
      <c r="B622" s="830"/>
      <c r="C622" s="173"/>
      <c r="D622" s="174"/>
      <c r="E622" s="175"/>
      <c r="F622" s="182"/>
      <c r="G622" s="173"/>
      <c r="H622" s="183"/>
      <c r="I622" s="191"/>
      <c r="J622" s="175"/>
      <c r="K622" s="178"/>
      <c r="L622" s="184"/>
      <c r="M622" s="180"/>
      <c r="N622" s="181"/>
      <c r="O622" s="175"/>
      <c r="P622" s="182"/>
    </row>
    <row r="623" spans="1:16" s="172" customFormat="1">
      <c r="A623" s="827"/>
      <c r="B623" s="830"/>
      <c r="C623" s="192"/>
      <c r="D623" s="193"/>
      <c r="E623" s="194"/>
      <c r="F623" s="195"/>
      <c r="G623" s="173"/>
      <c r="H623" s="177"/>
      <c r="I623" s="175"/>
      <c r="J623" s="175"/>
      <c r="K623" s="178"/>
      <c r="L623" s="184"/>
      <c r="M623" s="180"/>
      <c r="N623" s="196"/>
      <c r="O623" s="194"/>
      <c r="P623" s="195"/>
    </row>
    <row r="624" spans="1:16" s="172" customFormat="1">
      <c r="A624" s="827"/>
      <c r="B624" s="830"/>
      <c r="C624" s="192"/>
      <c r="D624" s="193"/>
      <c r="E624" s="194"/>
      <c r="F624" s="195"/>
      <c r="G624" s="198"/>
      <c r="H624" s="183"/>
      <c r="I624" s="191"/>
      <c r="J624" s="175"/>
      <c r="K624" s="178"/>
      <c r="L624" s="184"/>
      <c r="M624" s="180"/>
      <c r="N624" s="196"/>
      <c r="O624" s="194"/>
      <c r="P624" s="195"/>
    </row>
    <row r="625" spans="1:16" s="172" customFormat="1">
      <c r="A625" s="827"/>
      <c r="B625" s="830"/>
      <c r="C625" s="192"/>
      <c r="D625" s="193"/>
      <c r="E625" s="194"/>
      <c r="F625" s="195"/>
      <c r="G625" s="173"/>
      <c r="H625" s="199"/>
      <c r="I625" s="191"/>
      <c r="J625" s="200"/>
      <c r="K625" s="197"/>
      <c r="L625" s="184"/>
      <c r="M625" s="180"/>
      <c r="N625" s="196"/>
      <c r="O625" s="194"/>
      <c r="P625" s="195"/>
    </row>
    <row r="626" spans="1:16" s="172" customFormat="1">
      <c r="A626" s="827"/>
      <c r="B626" s="830"/>
      <c r="C626" s="192"/>
      <c r="D626" s="193"/>
      <c r="E626" s="194"/>
      <c r="F626" s="195"/>
      <c r="G626" s="173"/>
      <c r="H626" s="201"/>
      <c r="I626" s="175"/>
      <c r="J626" s="175"/>
      <c r="K626" s="178"/>
      <c r="L626" s="184"/>
      <c r="M626" s="180"/>
      <c r="N626" s="196"/>
      <c r="O626" s="194"/>
      <c r="P626" s="195"/>
    </row>
    <row r="627" spans="1:16" s="172" customFormat="1">
      <c r="A627" s="827"/>
      <c r="B627" s="830"/>
      <c r="C627" s="192"/>
      <c r="D627" s="193"/>
      <c r="E627" s="194"/>
      <c r="F627" s="195"/>
      <c r="G627" s="198"/>
      <c r="H627" s="183"/>
      <c r="I627" s="200"/>
      <c r="J627" s="200"/>
      <c r="K627" s="197"/>
      <c r="L627" s="184"/>
      <c r="M627" s="180"/>
      <c r="N627" s="196"/>
      <c r="O627" s="194"/>
      <c r="P627" s="195"/>
    </row>
    <row r="628" spans="1:16" s="172" customFormat="1">
      <c r="A628" s="827"/>
      <c r="B628" s="830"/>
      <c r="C628" s="192"/>
      <c r="D628" s="193"/>
      <c r="E628" s="194"/>
      <c r="F628" s="195"/>
      <c r="G628" s="173"/>
      <c r="H628" s="183"/>
      <c r="I628" s="200"/>
      <c r="J628" s="200"/>
      <c r="K628" s="197"/>
      <c r="L628" s="179"/>
      <c r="M628" s="180"/>
      <c r="N628" s="196"/>
      <c r="O628" s="194"/>
      <c r="P628" s="195"/>
    </row>
    <row r="629" spans="1:16" s="172" customFormat="1">
      <c r="A629" s="827"/>
      <c r="B629" s="830"/>
      <c r="C629" s="192"/>
      <c r="D629" s="193"/>
      <c r="E629" s="194"/>
      <c r="F629" s="195"/>
      <c r="G629" s="192"/>
      <c r="H629" s="201"/>
      <c r="I629" s="202"/>
      <c r="J629" s="202"/>
      <c r="K629" s="203"/>
      <c r="L629" s="204"/>
      <c r="M629" s="190"/>
      <c r="N629" s="196"/>
      <c r="O629" s="194"/>
      <c r="P629" s="195"/>
    </row>
    <row r="630" spans="1:16" s="172" customFormat="1">
      <c r="A630" s="827"/>
      <c r="B630" s="830"/>
      <c r="C630" s="192"/>
      <c r="D630" s="193"/>
      <c r="E630" s="194"/>
      <c r="F630" s="195"/>
      <c r="G630" s="192"/>
      <c r="H630" s="201"/>
      <c r="I630" s="202"/>
      <c r="J630" s="202"/>
      <c r="K630" s="203"/>
      <c r="L630" s="204"/>
      <c r="M630" s="190"/>
      <c r="N630" s="196"/>
      <c r="O630" s="194"/>
      <c r="P630" s="195"/>
    </row>
    <row r="631" spans="1:16" s="172" customFormat="1">
      <c r="A631" s="827"/>
      <c r="B631" s="830"/>
      <c r="C631" s="192"/>
      <c r="D631" s="193"/>
      <c r="E631" s="194"/>
      <c r="F631" s="195"/>
      <c r="G631" s="192"/>
      <c r="H631" s="201"/>
      <c r="I631" s="202"/>
      <c r="J631" s="202"/>
      <c r="K631" s="203"/>
      <c r="L631" s="204"/>
      <c r="M631" s="190"/>
      <c r="N631" s="196"/>
      <c r="O631" s="194"/>
      <c r="P631" s="195"/>
    </row>
    <row r="632" spans="1:16" s="172" customFormat="1" ht="17.25" thickBot="1">
      <c r="A632" s="828"/>
      <c r="B632" s="831"/>
      <c r="C632" s="205"/>
      <c r="D632" s="206"/>
      <c r="E632" s="207"/>
      <c r="F632" s="208"/>
      <c r="G632" s="209"/>
      <c r="H632" s="210"/>
      <c r="I632" s="211"/>
      <c r="J632" s="211"/>
      <c r="K632" s="212"/>
      <c r="L632" s="213"/>
      <c r="M632" s="214"/>
      <c r="N632" s="215"/>
      <c r="O632" s="207"/>
      <c r="P632" s="208"/>
    </row>
    <row r="633" spans="1:16" s="71" customFormat="1" ht="18" customHeight="1" thickTop="1" thickBot="1">
      <c r="A633" s="862">
        <f>A527+1</f>
        <v>46210</v>
      </c>
      <c r="B633" s="90" t="s">
        <v>162</v>
      </c>
      <c r="C633" s="832" t="s">
        <v>665</v>
      </c>
      <c r="D633" s="91" t="s">
        <v>114</v>
      </c>
      <c r="E633" s="92" t="s">
        <v>164</v>
      </c>
      <c r="F633" s="93"/>
      <c r="G633" s="90" t="s">
        <v>162</v>
      </c>
      <c r="H633" s="836" t="s">
        <v>163</v>
      </c>
      <c r="I633" s="91" t="s">
        <v>114</v>
      </c>
      <c r="J633" s="92" t="s">
        <v>164</v>
      </c>
      <c r="K633" s="93"/>
      <c r="L633" s="90" t="s">
        <v>162</v>
      </c>
      <c r="M633" s="839" t="s">
        <v>163</v>
      </c>
      <c r="N633" s="91" t="s">
        <v>114</v>
      </c>
      <c r="O633" s="92" t="s">
        <v>164</v>
      </c>
      <c r="P633" s="93"/>
    </row>
    <row r="634" spans="1:16" ht="18" customHeight="1">
      <c r="A634" s="863"/>
      <c r="B634" s="864"/>
      <c r="C634" s="833"/>
      <c r="D634" s="94" t="s">
        <v>116</v>
      </c>
      <c r="E634" s="95" t="s">
        <v>142</v>
      </c>
      <c r="F634" s="93"/>
      <c r="G634" s="864"/>
      <c r="H634" s="836"/>
      <c r="I634" s="94" t="s">
        <v>116</v>
      </c>
      <c r="J634" s="95" t="s">
        <v>142</v>
      </c>
      <c r="K634" s="93"/>
      <c r="L634" s="864"/>
      <c r="M634" s="839"/>
      <c r="N634" s="94" t="s">
        <v>116</v>
      </c>
      <c r="O634" s="95" t="s">
        <v>142</v>
      </c>
      <c r="P634" s="93"/>
    </row>
    <row r="635" spans="1:16" ht="17.25" thickBot="1">
      <c r="A635" s="863"/>
      <c r="B635" s="865"/>
      <c r="C635" s="833"/>
      <c r="D635" s="94" t="s">
        <v>165</v>
      </c>
      <c r="E635" s="96" t="s">
        <v>166</v>
      </c>
      <c r="F635" s="98"/>
      <c r="G635" s="865"/>
      <c r="H635" s="836"/>
      <c r="I635" s="94" t="s">
        <v>165</v>
      </c>
      <c r="J635" s="96" t="s">
        <v>166</v>
      </c>
      <c r="K635" s="98"/>
      <c r="L635" s="865"/>
      <c r="M635" s="839"/>
      <c r="N635" s="94" t="s">
        <v>165</v>
      </c>
      <c r="O635" s="96" t="s">
        <v>166</v>
      </c>
      <c r="P635" s="98"/>
    </row>
    <row r="636" spans="1:16" ht="17.25" thickBot="1">
      <c r="A636" s="863"/>
      <c r="B636" s="90" t="s">
        <v>167</v>
      </c>
      <c r="C636" s="833"/>
      <c r="D636" s="94"/>
      <c r="E636" s="96"/>
      <c r="F636" s="97"/>
      <c r="G636" s="90" t="s">
        <v>167</v>
      </c>
      <c r="H636" s="836"/>
      <c r="I636" s="94" t="s">
        <v>120</v>
      </c>
      <c r="J636" s="96" t="s">
        <v>148</v>
      </c>
      <c r="K636" s="97"/>
      <c r="L636" s="90" t="s">
        <v>167</v>
      </c>
      <c r="M636" s="839"/>
      <c r="N636" s="94" t="s">
        <v>120</v>
      </c>
      <c r="O636" s="96" t="s">
        <v>148</v>
      </c>
      <c r="P636" s="97"/>
    </row>
    <row r="637" spans="1:16">
      <c r="A637" s="863"/>
      <c r="B637" s="861"/>
      <c r="C637" s="833"/>
      <c r="D637" s="94"/>
      <c r="E637" s="96"/>
      <c r="F637" s="97"/>
      <c r="G637" s="861"/>
      <c r="H637" s="836"/>
      <c r="I637" s="94"/>
      <c r="J637" s="96"/>
      <c r="K637" s="97"/>
      <c r="L637" s="861"/>
      <c r="M637" s="839"/>
      <c r="N637" s="94"/>
      <c r="O637" s="96"/>
      <c r="P637" s="97"/>
    </row>
    <row r="638" spans="1:16">
      <c r="A638" s="863"/>
      <c r="B638" s="854"/>
      <c r="C638" s="833"/>
      <c r="D638" s="94"/>
      <c r="E638" s="96"/>
      <c r="F638" s="97"/>
      <c r="G638" s="854"/>
      <c r="H638" s="836"/>
      <c r="I638" s="94"/>
      <c r="J638" s="96"/>
      <c r="K638" s="97"/>
      <c r="L638" s="854"/>
      <c r="M638" s="839"/>
      <c r="N638" s="94"/>
      <c r="O638" s="96"/>
      <c r="P638" s="97"/>
    </row>
    <row r="639" spans="1:16">
      <c r="A639" s="863"/>
      <c r="B639" s="853"/>
      <c r="C639" s="833"/>
      <c r="D639" s="94"/>
      <c r="E639" s="96"/>
      <c r="F639" s="93"/>
      <c r="G639" s="853"/>
      <c r="H639" s="836"/>
      <c r="I639" s="94"/>
      <c r="J639" s="96"/>
      <c r="K639" s="93"/>
      <c r="L639" s="853"/>
      <c r="M639" s="839"/>
      <c r="N639" s="94"/>
      <c r="O639" s="96"/>
      <c r="P639" s="93"/>
    </row>
    <row r="640" spans="1:16">
      <c r="A640" s="863"/>
      <c r="B640" s="854"/>
      <c r="C640" s="833"/>
      <c r="D640" s="94"/>
      <c r="E640" s="96"/>
      <c r="F640" s="99"/>
      <c r="G640" s="854"/>
      <c r="H640" s="836"/>
      <c r="I640" s="94"/>
      <c r="J640" s="96"/>
      <c r="K640" s="99"/>
      <c r="L640" s="854"/>
      <c r="M640" s="839"/>
      <c r="N640" s="94"/>
      <c r="O640" s="96"/>
      <c r="P640" s="93"/>
    </row>
    <row r="641" spans="1:16">
      <c r="A641" s="863"/>
      <c r="B641" s="853"/>
      <c r="C641" s="833"/>
      <c r="D641" s="94"/>
      <c r="E641" s="96"/>
      <c r="F641" s="102"/>
      <c r="G641" s="853"/>
      <c r="H641" s="836"/>
      <c r="I641" s="94"/>
      <c r="J641" s="96"/>
      <c r="K641" s="102"/>
      <c r="L641" s="853"/>
      <c r="M641" s="839"/>
      <c r="N641" s="94"/>
      <c r="O641" s="96"/>
      <c r="P641" s="99"/>
    </row>
    <row r="642" spans="1:16" ht="17.25" thickBot="1">
      <c r="A642" s="863"/>
      <c r="B642" s="854"/>
      <c r="C642" s="833"/>
      <c r="D642" s="94"/>
      <c r="E642" s="96"/>
      <c r="F642" s="99"/>
      <c r="G642" s="854"/>
      <c r="H642" s="836"/>
      <c r="I642" s="94"/>
      <c r="J642" s="96"/>
      <c r="K642" s="99"/>
      <c r="L642" s="854"/>
      <c r="M642" s="839"/>
      <c r="N642" s="94"/>
      <c r="O642" s="96"/>
      <c r="P642" s="99"/>
    </row>
    <row r="643" spans="1:16" ht="17.25" thickBot="1">
      <c r="A643" s="863"/>
      <c r="B643" s="100" t="s">
        <v>168</v>
      </c>
      <c r="C643" s="833"/>
      <c r="D643" s="94"/>
      <c r="E643" s="96"/>
      <c r="F643" s="99"/>
      <c r="G643" s="100" t="s">
        <v>168</v>
      </c>
      <c r="H643" s="836"/>
      <c r="I643" s="94"/>
      <c r="J643" s="96"/>
      <c r="K643" s="99"/>
      <c r="L643" s="100" t="s">
        <v>168</v>
      </c>
      <c r="M643" s="839"/>
      <c r="N643" s="94"/>
      <c r="O643" s="96"/>
      <c r="P643" s="99"/>
    </row>
    <row r="644" spans="1:16">
      <c r="A644" s="863"/>
      <c r="B644" s="855"/>
      <c r="C644" s="833"/>
      <c r="D644" s="94"/>
      <c r="E644" s="96"/>
      <c r="F644" s="99"/>
      <c r="G644" s="855"/>
      <c r="H644" s="836"/>
      <c r="I644" s="94"/>
      <c r="J644" s="96"/>
      <c r="K644" s="99"/>
      <c r="L644" s="855"/>
      <c r="M644" s="839"/>
      <c r="N644" s="94"/>
      <c r="O644" s="96"/>
      <c r="P644" s="99"/>
    </row>
    <row r="645" spans="1:16">
      <c r="A645" s="863"/>
      <c r="B645" s="856"/>
      <c r="C645" s="833"/>
      <c r="D645" s="94"/>
      <c r="E645" s="96"/>
      <c r="F645" s="99"/>
      <c r="G645" s="856"/>
      <c r="H645" s="836"/>
      <c r="I645" s="94"/>
      <c r="J645" s="96"/>
      <c r="K645" s="99"/>
      <c r="L645" s="856"/>
      <c r="M645" s="839"/>
      <c r="N645" s="94"/>
      <c r="O645" s="96"/>
      <c r="P645" s="97"/>
    </row>
    <row r="646" spans="1:16" ht="17.25" thickBot="1">
      <c r="A646" s="863"/>
      <c r="B646" s="857"/>
      <c r="C646" s="833"/>
      <c r="D646" s="94"/>
      <c r="E646" s="96"/>
      <c r="F646" s="97"/>
      <c r="G646" s="857"/>
      <c r="H646" s="836"/>
      <c r="I646" s="94"/>
      <c r="J646" s="96"/>
      <c r="K646" s="97"/>
      <c r="L646" s="857"/>
      <c r="M646" s="839"/>
      <c r="N646" s="94"/>
      <c r="O646" s="96"/>
      <c r="P646" s="97"/>
    </row>
    <row r="647" spans="1:16" ht="17.25" thickBot="1">
      <c r="A647" s="863"/>
      <c r="B647" s="100" t="s">
        <v>123</v>
      </c>
      <c r="C647" s="833"/>
      <c r="D647" s="94"/>
      <c r="E647" s="96"/>
      <c r="F647" s="97"/>
      <c r="G647" s="100" t="s">
        <v>123</v>
      </c>
      <c r="H647" s="836"/>
      <c r="I647" s="94"/>
      <c r="J647" s="96"/>
      <c r="K647" s="97"/>
      <c r="L647" s="100" t="s">
        <v>123</v>
      </c>
      <c r="M647" s="839"/>
      <c r="N647" s="94"/>
      <c r="O647" s="96"/>
      <c r="P647" s="97"/>
    </row>
    <row r="648" spans="1:16">
      <c r="A648" s="863"/>
      <c r="B648" s="868"/>
      <c r="C648" s="833"/>
      <c r="D648" s="94"/>
      <c r="E648" s="96"/>
      <c r="F648" s="97"/>
      <c r="G648" s="868"/>
      <c r="H648" s="836"/>
      <c r="I648" s="94"/>
      <c r="J648" s="96"/>
      <c r="K648" s="97"/>
      <c r="L648" s="868"/>
      <c r="M648" s="839"/>
      <c r="N648" s="94"/>
      <c r="O648" s="96"/>
      <c r="P648" s="97"/>
    </row>
    <row r="649" spans="1:16">
      <c r="A649" s="863"/>
      <c r="B649" s="869"/>
      <c r="C649" s="833"/>
      <c r="D649" s="94"/>
      <c r="E649" s="96"/>
      <c r="F649" s="97"/>
      <c r="G649" s="869"/>
      <c r="H649" s="836"/>
      <c r="I649" s="94"/>
      <c r="J649" s="96"/>
      <c r="K649" s="97"/>
      <c r="L649" s="869"/>
      <c r="M649" s="839"/>
      <c r="N649" s="94"/>
      <c r="O649" s="96"/>
      <c r="P649" s="97"/>
    </row>
    <row r="650" spans="1:16" ht="17.25" thickBot="1">
      <c r="A650" s="863"/>
      <c r="B650" s="870"/>
      <c r="C650" s="833"/>
      <c r="D650" s="94"/>
      <c r="E650" s="96"/>
      <c r="F650" s="97"/>
      <c r="G650" s="870"/>
      <c r="H650" s="836"/>
      <c r="I650" s="94"/>
      <c r="J650" s="96"/>
      <c r="K650" s="97"/>
      <c r="L650" s="870"/>
      <c r="M650" s="839"/>
      <c r="N650" s="94"/>
      <c r="O650" s="96"/>
      <c r="P650" s="97"/>
    </row>
    <row r="651" spans="1:16">
      <c r="A651" s="863"/>
      <c r="B651" s="851" t="s">
        <v>124</v>
      </c>
      <c r="C651" s="833"/>
      <c r="D651" s="94"/>
      <c r="E651" s="96"/>
      <c r="F651" s="97"/>
      <c r="G651" s="851" t="s">
        <v>124</v>
      </c>
      <c r="H651" s="836"/>
      <c r="I651" s="94"/>
      <c r="J651" s="96"/>
      <c r="K651" s="97"/>
      <c r="L651" s="851" t="s">
        <v>124</v>
      </c>
      <c r="M651" s="839"/>
      <c r="N651" s="94"/>
      <c r="O651" s="96"/>
      <c r="P651" s="97"/>
    </row>
    <row r="652" spans="1:16" ht="17.25" thickBot="1">
      <c r="A652" s="863"/>
      <c r="B652" s="852"/>
      <c r="C652" s="833"/>
      <c r="D652" s="94"/>
      <c r="E652" s="96"/>
      <c r="F652" s="97"/>
      <c r="G652" s="852"/>
      <c r="H652" s="836"/>
      <c r="I652" s="94"/>
      <c r="J652" s="96"/>
      <c r="K652" s="97"/>
      <c r="L652" s="852"/>
      <c r="M652" s="839"/>
      <c r="N652" s="94"/>
      <c r="O652" s="96"/>
      <c r="P652" s="93"/>
    </row>
    <row r="653" spans="1:16" ht="17.25" thickTop="1">
      <c r="A653" s="863"/>
      <c r="B653" s="866" t="s">
        <v>125</v>
      </c>
      <c r="C653" s="833"/>
      <c r="D653" s="94"/>
      <c r="E653" s="96"/>
      <c r="F653" s="93"/>
      <c r="G653" s="866" t="s">
        <v>125</v>
      </c>
      <c r="H653" s="836"/>
      <c r="I653" s="94"/>
      <c r="J653" s="96"/>
      <c r="K653" s="93"/>
      <c r="L653" s="866" t="s">
        <v>125</v>
      </c>
      <c r="M653" s="839"/>
      <c r="N653" s="94"/>
      <c r="O653" s="96"/>
      <c r="P653" s="97"/>
    </row>
    <row r="654" spans="1:16" ht="17.25" thickBot="1">
      <c r="A654" s="863"/>
      <c r="B654" s="849"/>
      <c r="C654" s="833"/>
      <c r="D654" s="94"/>
      <c r="E654" s="96"/>
      <c r="F654" s="93"/>
      <c r="G654" s="849"/>
      <c r="H654" s="836"/>
      <c r="I654" s="94"/>
      <c r="J654" s="96"/>
      <c r="K654" s="93"/>
      <c r="L654" s="849"/>
      <c r="M654" s="839"/>
      <c r="N654" s="94"/>
      <c r="O654" s="96"/>
      <c r="P654" s="101"/>
    </row>
    <row r="655" spans="1:16">
      <c r="A655" s="863"/>
      <c r="B655" s="859"/>
      <c r="C655" s="833"/>
      <c r="D655" s="94"/>
      <c r="E655" s="96"/>
      <c r="F655" s="97"/>
      <c r="G655" s="859"/>
      <c r="H655" s="836"/>
      <c r="I655" s="94"/>
      <c r="J655" s="96"/>
      <c r="K655" s="97"/>
      <c r="L655" s="859"/>
      <c r="M655" s="839"/>
      <c r="N655" s="94"/>
      <c r="O655" s="96"/>
      <c r="P655" s="103"/>
    </row>
    <row r="656" spans="1:16" ht="17.25" thickBot="1">
      <c r="A656" s="863"/>
      <c r="B656" s="867"/>
      <c r="C656" s="833"/>
      <c r="D656" s="94"/>
      <c r="E656" s="96"/>
      <c r="F656" s="97"/>
      <c r="G656" s="867"/>
      <c r="H656" s="836"/>
      <c r="I656" s="94"/>
      <c r="J656" s="96"/>
      <c r="K656" s="97"/>
      <c r="L656" s="867"/>
      <c r="M656" s="839"/>
      <c r="N656" s="94"/>
      <c r="O656" s="96"/>
      <c r="P656" s="104"/>
    </row>
    <row r="657" spans="1:16">
      <c r="A657" s="863"/>
      <c r="B657" s="848" t="s">
        <v>126</v>
      </c>
      <c r="C657" s="833"/>
      <c r="D657" s="94"/>
      <c r="E657" s="96"/>
      <c r="F657" s="93"/>
      <c r="G657" s="848" t="s">
        <v>126</v>
      </c>
      <c r="H657" s="836"/>
      <c r="I657" s="94"/>
      <c r="J657" s="96"/>
      <c r="K657" s="93"/>
      <c r="L657" s="848" t="s">
        <v>126</v>
      </c>
      <c r="M657" s="839"/>
      <c r="N657" s="94"/>
      <c r="O657" s="96"/>
      <c r="P657" s="99"/>
    </row>
    <row r="658" spans="1:16" ht="17.25" thickBot="1">
      <c r="A658" s="863"/>
      <c r="B658" s="849"/>
      <c r="C658" s="833"/>
      <c r="D658" s="94"/>
      <c r="E658" s="96"/>
      <c r="F658" s="101"/>
      <c r="G658" s="849"/>
      <c r="H658" s="836"/>
      <c r="I658" s="94"/>
      <c r="J658" s="96"/>
      <c r="K658" s="101"/>
      <c r="L658" s="849"/>
      <c r="M658" s="839"/>
      <c r="N658" s="94"/>
      <c r="O658" s="96"/>
      <c r="P658" s="104"/>
    </row>
    <row r="659" spans="1:16">
      <c r="A659" s="863"/>
      <c r="B659" s="859"/>
      <c r="C659" s="833"/>
      <c r="D659" s="94"/>
      <c r="E659" s="96"/>
      <c r="F659" s="102"/>
      <c r="G659" s="859"/>
      <c r="H659" s="836"/>
      <c r="I659" s="94"/>
      <c r="J659" s="96"/>
      <c r="K659" s="103"/>
      <c r="L659" s="859"/>
      <c r="M659" s="839"/>
      <c r="N659" s="94"/>
      <c r="O659" s="96"/>
      <c r="P659" s="93"/>
    </row>
    <row r="660" spans="1:16" ht="17.25" thickBot="1">
      <c r="A660" s="863"/>
      <c r="B660" s="860"/>
      <c r="C660" s="833"/>
      <c r="D660" s="94"/>
      <c r="E660" s="96"/>
      <c r="F660" s="99"/>
      <c r="G660" s="860"/>
      <c r="H660" s="836"/>
      <c r="I660" s="94"/>
      <c r="J660" s="96"/>
      <c r="K660" s="104"/>
      <c r="L660" s="860"/>
      <c r="M660" s="839"/>
      <c r="N660" s="94"/>
      <c r="O660" s="96"/>
      <c r="P660" s="97"/>
    </row>
    <row r="661" spans="1:16">
      <c r="A661" s="863"/>
      <c r="B661" s="858" t="s">
        <v>127</v>
      </c>
      <c r="C661" s="833"/>
      <c r="D661" s="94"/>
      <c r="E661" s="96"/>
      <c r="F661" s="103"/>
      <c r="G661" s="858" t="s">
        <v>127</v>
      </c>
      <c r="H661" s="836"/>
      <c r="I661" s="94"/>
      <c r="J661" s="96"/>
      <c r="K661" s="104"/>
      <c r="L661" s="858" t="s">
        <v>127</v>
      </c>
      <c r="M661" s="839"/>
      <c r="N661" s="94"/>
      <c r="O661" s="114"/>
      <c r="P661" s="97"/>
    </row>
    <row r="662" spans="1:16" ht="17.25" thickBot="1">
      <c r="A662" s="863"/>
      <c r="B662" s="849"/>
      <c r="C662" s="833"/>
      <c r="D662" s="94"/>
      <c r="E662" s="96"/>
      <c r="F662" s="104"/>
      <c r="G662" s="849"/>
      <c r="H662" s="836"/>
      <c r="I662" s="94"/>
      <c r="J662" s="96"/>
      <c r="K662" s="99"/>
      <c r="L662" s="849"/>
      <c r="M662" s="839"/>
      <c r="N662" s="113"/>
      <c r="O662" s="96"/>
      <c r="P662" s="112"/>
    </row>
    <row r="663" spans="1:16">
      <c r="A663" s="863"/>
      <c r="B663" s="859"/>
      <c r="C663" s="833"/>
      <c r="D663" s="94"/>
      <c r="E663" s="96"/>
      <c r="F663" s="104"/>
      <c r="G663" s="859"/>
      <c r="H663" s="836"/>
      <c r="I663" s="94"/>
      <c r="J663" s="96"/>
      <c r="K663" s="104"/>
      <c r="L663" s="859"/>
      <c r="M663" s="839"/>
      <c r="N663" s="113"/>
      <c r="O663" s="114"/>
      <c r="P663" s="97"/>
    </row>
    <row r="664" spans="1:16" ht="17.25" thickBot="1">
      <c r="A664" s="863"/>
      <c r="B664" s="860"/>
      <c r="C664" s="833"/>
      <c r="D664" s="94"/>
      <c r="E664" s="96"/>
      <c r="F664" s="99"/>
      <c r="G664" s="860"/>
      <c r="H664" s="836"/>
      <c r="I664" s="94"/>
      <c r="J664" s="96"/>
      <c r="K664" s="93"/>
      <c r="L664" s="860"/>
      <c r="M664" s="839"/>
      <c r="N664" s="94"/>
      <c r="O664" s="114"/>
      <c r="P664" s="104"/>
    </row>
    <row r="665" spans="1:16">
      <c r="A665" s="863"/>
      <c r="B665" s="858" t="s">
        <v>128</v>
      </c>
      <c r="C665" s="833"/>
      <c r="D665" s="94"/>
      <c r="E665" s="96"/>
      <c r="F665" s="104"/>
      <c r="G665" s="858" t="s">
        <v>128</v>
      </c>
      <c r="H665" s="836"/>
      <c r="I665" s="94"/>
      <c r="J665" s="96"/>
      <c r="K665" s="97"/>
      <c r="L665" s="858" t="s">
        <v>128</v>
      </c>
      <c r="M665" s="839"/>
      <c r="N665" s="94"/>
      <c r="O665" s="96"/>
      <c r="P665" s="97"/>
    </row>
    <row r="666" spans="1:16" ht="17.25" thickBot="1">
      <c r="A666" s="863"/>
      <c r="B666" s="849"/>
      <c r="C666" s="833"/>
      <c r="D666" s="94"/>
      <c r="E666" s="96"/>
      <c r="F666" s="93"/>
      <c r="G666" s="849"/>
      <c r="H666" s="836"/>
      <c r="I666" s="94"/>
      <c r="J666" s="114"/>
      <c r="K666" s="97"/>
      <c r="L666" s="849"/>
      <c r="M666" s="839"/>
      <c r="N666" s="113"/>
      <c r="O666" s="114"/>
      <c r="P666" s="97"/>
    </row>
    <row r="667" spans="1:16">
      <c r="A667" s="863"/>
      <c r="B667" s="859"/>
      <c r="C667" s="833"/>
      <c r="D667" s="94"/>
      <c r="E667" s="96"/>
      <c r="F667" s="97"/>
      <c r="G667" s="859"/>
      <c r="H667" s="836"/>
      <c r="I667" s="94"/>
      <c r="J667" s="96"/>
      <c r="K667" s="97"/>
      <c r="L667" s="859"/>
      <c r="M667" s="839"/>
      <c r="N667" s="113"/>
      <c r="O667" s="114"/>
      <c r="P667" s="97"/>
    </row>
    <row r="668" spans="1:16" ht="17.25" thickBot="1">
      <c r="A668" s="863"/>
      <c r="B668" s="860"/>
      <c r="C668" s="833"/>
      <c r="D668" s="94"/>
      <c r="E668" s="96"/>
      <c r="F668" s="93"/>
      <c r="G668" s="860"/>
      <c r="H668" s="836"/>
      <c r="I668" s="94"/>
      <c r="J668" s="114"/>
      <c r="K668" s="97"/>
      <c r="L668" s="860"/>
      <c r="M668" s="839"/>
      <c r="N668" s="94"/>
      <c r="O668" s="114"/>
      <c r="P668" s="97"/>
    </row>
    <row r="669" spans="1:16">
      <c r="A669" s="863"/>
      <c r="B669" s="848" t="s">
        <v>129</v>
      </c>
      <c r="C669" s="833"/>
      <c r="D669" s="94"/>
      <c r="E669" s="96"/>
      <c r="F669" s="93"/>
      <c r="G669" s="848" t="s">
        <v>129</v>
      </c>
      <c r="H669" s="836"/>
      <c r="I669" s="94"/>
      <c r="J669" s="114"/>
      <c r="K669" s="97"/>
      <c r="L669" s="848" t="s">
        <v>129</v>
      </c>
      <c r="M669" s="839"/>
      <c r="N669" s="113"/>
      <c r="O669" s="114"/>
      <c r="P669" s="97"/>
    </row>
    <row r="670" spans="1:16" ht="17.25" thickBot="1">
      <c r="A670" s="863"/>
      <c r="B670" s="849"/>
      <c r="C670" s="833"/>
      <c r="D670" s="94"/>
      <c r="E670" s="96"/>
      <c r="F670" s="93"/>
      <c r="G670" s="849"/>
      <c r="H670" s="836"/>
      <c r="I670" s="94"/>
      <c r="J670" s="114"/>
      <c r="K670" s="97"/>
      <c r="L670" s="849"/>
      <c r="M670" s="839"/>
      <c r="N670" s="94"/>
      <c r="O670" s="114"/>
      <c r="P670" s="97"/>
    </row>
    <row r="671" spans="1:16">
      <c r="A671" s="863"/>
      <c r="B671" s="106"/>
      <c r="C671" s="833"/>
      <c r="D671" s="94"/>
      <c r="E671" s="96"/>
      <c r="F671" s="97"/>
      <c r="G671" s="106"/>
      <c r="H671" s="836"/>
      <c r="I671" s="94"/>
      <c r="J671" s="96"/>
      <c r="K671" s="112"/>
      <c r="L671" s="106"/>
      <c r="M671" s="839"/>
      <c r="N671" s="113"/>
      <c r="O671" s="96"/>
      <c r="P671" s="112"/>
    </row>
    <row r="672" spans="1:16">
      <c r="A672" s="863"/>
      <c r="B672" s="107"/>
      <c r="C672" s="833"/>
      <c r="D672" s="94"/>
      <c r="E672" s="96"/>
      <c r="F672" s="93"/>
      <c r="G672" s="107"/>
      <c r="H672" s="836"/>
      <c r="I672" s="94"/>
      <c r="J672" s="96"/>
      <c r="K672" s="97"/>
      <c r="L672" s="107"/>
      <c r="M672" s="839"/>
      <c r="N672" s="113"/>
      <c r="O672" s="114"/>
      <c r="P672" s="97"/>
    </row>
    <row r="673" spans="1:16">
      <c r="A673" s="863"/>
      <c r="B673" s="109"/>
      <c r="C673" s="833"/>
      <c r="D673" s="94"/>
      <c r="E673" s="96"/>
      <c r="F673" s="93"/>
      <c r="G673" s="109"/>
      <c r="H673" s="836"/>
      <c r="I673" s="113"/>
      <c r="J673" s="114"/>
      <c r="K673" s="97"/>
      <c r="L673" s="109"/>
      <c r="M673" s="839"/>
      <c r="N673" s="113"/>
      <c r="O673" s="114"/>
      <c r="P673" s="104"/>
    </row>
    <row r="674" spans="1:16">
      <c r="A674" s="863"/>
      <c r="B674" s="110"/>
      <c r="C674" s="833"/>
      <c r="D674" s="94"/>
      <c r="E674" s="96"/>
      <c r="F674" s="93"/>
      <c r="G674" s="110"/>
      <c r="H674" s="836"/>
      <c r="I674" s="113"/>
      <c r="J674" s="114"/>
      <c r="K674" s="104"/>
      <c r="L674" s="110"/>
      <c r="M674" s="839"/>
      <c r="N674" s="111"/>
      <c r="O674" s="96"/>
      <c r="P674" s="97"/>
    </row>
    <row r="675" spans="1:16">
      <c r="A675" s="863"/>
      <c r="B675" s="109"/>
      <c r="C675" s="833"/>
      <c r="D675" s="111"/>
      <c r="E675" s="96"/>
      <c r="F675" s="97"/>
      <c r="G675" s="109"/>
      <c r="H675" s="836"/>
      <c r="I675" s="111"/>
      <c r="J675" s="96"/>
      <c r="K675" s="112"/>
      <c r="L675" s="109"/>
      <c r="M675" s="839"/>
      <c r="N675" s="94"/>
      <c r="O675" s="96"/>
      <c r="P675" s="112"/>
    </row>
    <row r="676" spans="1:16">
      <c r="A676" s="863"/>
      <c r="B676" s="110"/>
      <c r="C676" s="833"/>
      <c r="D676" s="94"/>
      <c r="E676" s="96"/>
      <c r="F676" s="108"/>
      <c r="G676" s="110"/>
      <c r="H676" s="836"/>
      <c r="I676" s="94"/>
      <c r="J676" s="96"/>
      <c r="K676" s="97"/>
      <c r="L676" s="110"/>
      <c r="M676" s="839"/>
      <c r="N676" s="113"/>
      <c r="O676" s="114"/>
      <c r="P676" s="97"/>
    </row>
    <row r="677" spans="1:16">
      <c r="A677" s="863"/>
      <c r="B677" s="109"/>
      <c r="C677" s="833"/>
      <c r="D677" s="94"/>
      <c r="E677" s="96"/>
      <c r="F677" s="97"/>
      <c r="G677" s="109"/>
      <c r="H677" s="836"/>
      <c r="I677" s="113"/>
      <c r="J677" s="114"/>
      <c r="K677" s="97"/>
      <c r="L677" s="109"/>
      <c r="M677" s="839"/>
      <c r="N677" s="113"/>
      <c r="O677" s="114"/>
      <c r="P677" s="97"/>
    </row>
    <row r="678" spans="1:16" ht="17.25" thickBot="1">
      <c r="A678" s="863"/>
      <c r="B678" s="110"/>
      <c r="C678" s="846"/>
      <c r="D678" s="115"/>
      <c r="E678" s="116"/>
      <c r="F678" s="117"/>
      <c r="G678" s="110"/>
      <c r="H678" s="836"/>
      <c r="I678" s="115"/>
      <c r="J678" s="116"/>
      <c r="K678" s="117"/>
      <c r="L678" s="110"/>
      <c r="M678" s="839"/>
      <c r="N678" s="115"/>
      <c r="O678" s="116"/>
      <c r="P678" s="117"/>
    </row>
    <row r="679" spans="1:16">
      <c r="A679" s="850" t="str">
        <f>TEXT(A633,"AAAA")</f>
        <v>星期二</v>
      </c>
      <c r="B679" s="109"/>
      <c r="C679" s="832" t="s">
        <v>666</v>
      </c>
      <c r="D679" s="118"/>
      <c r="E679" s="119"/>
      <c r="F679" s="97"/>
      <c r="G679" s="109"/>
      <c r="H679" s="835" t="s">
        <v>130</v>
      </c>
      <c r="I679" s="118"/>
      <c r="J679" s="119"/>
      <c r="K679" s="97"/>
      <c r="L679" s="109"/>
      <c r="M679" s="838" t="s">
        <v>130</v>
      </c>
      <c r="N679" s="118"/>
      <c r="O679" s="119"/>
      <c r="P679" s="97"/>
    </row>
    <row r="680" spans="1:16">
      <c r="A680" s="850"/>
      <c r="B680" s="110"/>
      <c r="C680" s="833"/>
      <c r="D680" s="120"/>
      <c r="E680" s="96"/>
      <c r="F680" s="97"/>
      <c r="G680" s="110"/>
      <c r="H680" s="836"/>
      <c r="I680" s="94"/>
      <c r="J680" s="96"/>
      <c r="K680" s="97"/>
      <c r="L680" s="110"/>
      <c r="M680" s="839"/>
      <c r="N680" s="94"/>
      <c r="O680" s="96"/>
      <c r="P680" s="97"/>
    </row>
    <row r="681" spans="1:16">
      <c r="A681" s="850"/>
      <c r="B681" s="109"/>
      <c r="C681" s="833"/>
      <c r="D681" s="120"/>
      <c r="E681" s="96"/>
      <c r="F681" s="97"/>
      <c r="G681" s="109"/>
      <c r="H681" s="836"/>
      <c r="I681" s="94"/>
      <c r="J681" s="96"/>
      <c r="K681" s="97"/>
      <c r="L681" s="109"/>
      <c r="M681" s="839"/>
      <c r="N681" s="94"/>
      <c r="O681" s="96"/>
      <c r="P681" s="97"/>
    </row>
    <row r="682" spans="1:16">
      <c r="A682" s="850"/>
      <c r="B682" s="110"/>
      <c r="C682" s="833"/>
      <c r="D682" s="120"/>
      <c r="E682" s="96"/>
      <c r="F682" s="97"/>
      <c r="G682" s="110"/>
      <c r="H682" s="836"/>
      <c r="I682" s="94"/>
      <c r="J682" s="96"/>
      <c r="K682" s="97"/>
      <c r="L682" s="110"/>
      <c r="M682" s="839"/>
      <c r="N682" s="94"/>
      <c r="O682" s="96"/>
      <c r="P682" s="97"/>
    </row>
    <row r="683" spans="1:16">
      <c r="A683" s="850"/>
      <c r="B683" s="109"/>
      <c r="C683" s="833"/>
      <c r="D683" s="120"/>
      <c r="E683" s="96"/>
      <c r="F683" s="97"/>
      <c r="G683" s="109"/>
      <c r="H683" s="836"/>
      <c r="I683" s="94"/>
      <c r="J683" s="96"/>
      <c r="K683" s="97"/>
      <c r="L683" s="109"/>
      <c r="M683" s="839"/>
      <c r="N683" s="94"/>
      <c r="O683" s="96"/>
      <c r="P683" s="97"/>
    </row>
    <row r="684" spans="1:16">
      <c r="A684" s="850"/>
      <c r="B684" s="110"/>
      <c r="C684" s="833"/>
      <c r="D684" s="120"/>
      <c r="E684" s="96"/>
      <c r="F684" s="97"/>
      <c r="G684" s="110"/>
      <c r="H684" s="836"/>
      <c r="I684" s="94"/>
      <c r="J684" s="96"/>
      <c r="K684" s="97"/>
      <c r="L684" s="110"/>
      <c r="M684" s="839"/>
      <c r="N684" s="94"/>
      <c r="O684" s="96"/>
      <c r="P684" s="97"/>
    </row>
    <row r="685" spans="1:16">
      <c r="A685" s="850"/>
      <c r="B685" s="109"/>
      <c r="C685" s="833"/>
      <c r="D685" s="120"/>
      <c r="E685" s="96"/>
      <c r="F685" s="97"/>
      <c r="G685" s="109"/>
      <c r="H685" s="836"/>
      <c r="I685" s="94"/>
      <c r="J685" s="96"/>
      <c r="K685" s="97"/>
      <c r="L685" s="109"/>
      <c r="M685" s="839"/>
      <c r="N685" s="94"/>
      <c r="O685" s="96"/>
      <c r="P685" s="97"/>
    </row>
    <row r="686" spans="1:16">
      <c r="A686" s="850"/>
      <c r="B686" s="110"/>
      <c r="C686" s="833"/>
      <c r="D686" s="94"/>
      <c r="E686" s="96"/>
      <c r="F686" s="97"/>
      <c r="G686" s="110"/>
      <c r="H686" s="836"/>
      <c r="I686" s="94"/>
      <c r="J686" s="96"/>
      <c r="K686" s="97"/>
      <c r="L686" s="110"/>
      <c r="M686" s="839"/>
      <c r="N686" s="94"/>
      <c r="O686" s="96"/>
      <c r="P686" s="97"/>
    </row>
    <row r="687" spans="1:16">
      <c r="A687" s="850"/>
      <c r="B687" s="107"/>
      <c r="C687" s="833"/>
      <c r="D687" s="113"/>
      <c r="E687" s="114"/>
      <c r="F687" s="104"/>
      <c r="G687" s="107"/>
      <c r="H687" s="836"/>
      <c r="I687" s="113"/>
      <c r="J687" s="114"/>
      <c r="K687" s="97"/>
      <c r="L687" s="107"/>
      <c r="M687" s="839"/>
      <c r="N687" s="113"/>
      <c r="O687" s="114"/>
      <c r="P687" s="97"/>
    </row>
    <row r="688" spans="1:16" ht="17.25" thickBot="1">
      <c r="A688" s="850"/>
      <c r="B688" s="107"/>
      <c r="C688" s="846"/>
      <c r="D688" s="122" t="s">
        <v>132</v>
      </c>
      <c r="E688" s="123" t="s">
        <v>133</v>
      </c>
      <c r="F688" s="124"/>
      <c r="G688" s="107"/>
      <c r="H688" s="847"/>
      <c r="I688" s="122" t="s">
        <v>132</v>
      </c>
      <c r="J688" s="123" t="s">
        <v>133</v>
      </c>
      <c r="K688" s="97"/>
      <c r="L688" s="107"/>
      <c r="M688" s="845"/>
      <c r="N688" s="122" t="s">
        <v>132</v>
      </c>
      <c r="O688" s="123" t="s">
        <v>133</v>
      </c>
      <c r="P688" s="97"/>
    </row>
    <row r="689" spans="1:16">
      <c r="A689" s="105"/>
      <c r="B689" s="109"/>
      <c r="C689" s="832" t="s">
        <v>667</v>
      </c>
      <c r="D689" s="118"/>
      <c r="E689" s="119"/>
      <c r="F689" s="125"/>
      <c r="G689" s="109"/>
      <c r="H689" s="835" t="s">
        <v>134</v>
      </c>
      <c r="I689" s="118"/>
      <c r="J689" s="119"/>
      <c r="K689" s="125"/>
      <c r="L689" s="109"/>
      <c r="M689" s="838" t="s">
        <v>134</v>
      </c>
      <c r="N689" s="118"/>
      <c r="O689" s="119"/>
      <c r="P689" s="125"/>
    </row>
    <row r="690" spans="1:16">
      <c r="A690" s="105"/>
      <c r="B690" s="110"/>
      <c r="C690" s="833"/>
      <c r="D690" s="94"/>
      <c r="E690" s="96"/>
      <c r="F690" s="97"/>
      <c r="G690" s="110"/>
      <c r="H690" s="836"/>
      <c r="I690" s="94"/>
      <c r="J690" s="96"/>
      <c r="K690" s="97"/>
      <c r="L690" s="110"/>
      <c r="M690" s="839"/>
      <c r="N690" s="94"/>
      <c r="O690" s="96"/>
      <c r="P690" s="97"/>
    </row>
    <row r="691" spans="1:16">
      <c r="A691" s="105"/>
      <c r="B691" s="126"/>
      <c r="C691" s="833"/>
      <c r="D691" s="94"/>
      <c r="E691" s="96"/>
      <c r="F691" s="97"/>
      <c r="G691" s="126"/>
      <c r="H691" s="836"/>
      <c r="I691" s="94"/>
      <c r="J691" s="96"/>
      <c r="K691" s="97"/>
      <c r="L691" s="126"/>
      <c r="M691" s="839"/>
      <c r="N691" s="94"/>
      <c r="O691" s="96"/>
      <c r="P691" s="128"/>
    </row>
    <row r="692" spans="1:16">
      <c r="A692" s="105"/>
      <c r="B692" s="107"/>
      <c r="C692" s="833"/>
      <c r="D692" s="94"/>
      <c r="E692" s="96"/>
      <c r="F692" s="97"/>
      <c r="G692" s="107"/>
      <c r="H692" s="836"/>
      <c r="I692" s="94"/>
      <c r="J692" s="96"/>
      <c r="K692" s="97"/>
      <c r="L692" s="107"/>
      <c r="M692" s="839"/>
      <c r="N692" s="94"/>
      <c r="O692" s="96"/>
      <c r="P692" s="216"/>
    </row>
    <row r="693" spans="1:16">
      <c r="A693" s="105"/>
      <c r="B693" s="109"/>
      <c r="C693" s="833"/>
      <c r="D693" s="94"/>
      <c r="E693" s="96"/>
      <c r="F693" s="97"/>
      <c r="G693" s="109"/>
      <c r="H693" s="836"/>
      <c r="I693" s="94"/>
      <c r="J693" s="96"/>
      <c r="K693" s="97"/>
      <c r="L693" s="109"/>
      <c r="M693" s="839"/>
      <c r="N693" s="94"/>
      <c r="O693" s="96"/>
      <c r="P693" s="97"/>
    </row>
    <row r="694" spans="1:16">
      <c r="A694" s="105"/>
      <c r="B694" s="110"/>
      <c r="C694" s="833"/>
      <c r="D694" s="94"/>
      <c r="E694" s="96"/>
      <c r="F694" s="127"/>
      <c r="G694" s="110"/>
      <c r="H694" s="836"/>
      <c r="I694" s="94"/>
      <c r="J694" s="96"/>
      <c r="K694" s="127"/>
      <c r="L694" s="110"/>
      <c r="M694" s="839"/>
      <c r="N694" s="94"/>
      <c r="O694" s="96"/>
      <c r="P694" s="127"/>
    </row>
    <row r="695" spans="1:16">
      <c r="A695" s="105"/>
      <c r="B695" s="109"/>
      <c r="C695" s="833"/>
      <c r="D695" s="94"/>
      <c r="E695" s="96"/>
      <c r="F695" s="128"/>
      <c r="G695" s="109"/>
      <c r="H695" s="836"/>
      <c r="I695" s="94"/>
      <c r="J695" s="96"/>
      <c r="K695" s="128"/>
      <c r="L695" s="109"/>
      <c r="M695" s="839"/>
      <c r="N695" s="94"/>
      <c r="O695" s="96"/>
      <c r="P695" s="128"/>
    </row>
    <row r="696" spans="1:16">
      <c r="A696" s="105"/>
      <c r="B696" s="110"/>
      <c r="C696" s="833"/>
      <c r="D696" s="217"/>
      <c r="E696" s="114"/>
      <c r="F696" s="216"/>
      <c r="G696" s="110"/>
      <c r="H696" s="836"/>
      <c r="I696" s="113"/>
      <c r="J696" s="114"/>
      <c r="K696" s="216"/>
      <c r="L696" s="110"/>
      <c r="M696" s="839"/>
      <c r="N696" s="113"/>
      <c r="O696" s="114"/>
      <c r="P696" s="216"/>
    </row>
    <row r="697" spans="1:16">
      <c r="A697" s="105"/>
      <c r="B697" s="109"/>
      <c r="C697" s="833"/>
      <c r="D697" s="217"/>
      <c r="E697" s="114"/>
      <c r="F697" s="216"/>
      <c r="G697" s="109"/>
      <c r="H697" s="836"/>
      <c r="I697" s="113"/>
      <c r="J697" s="114"/>
      <c r="K697" s="216"/>
      <c r="L697" s="109"/>
      <c r="M697" s="839"/>
      <c r="N697" s="113"/>
      <c r="O697" s="114"/>
      <c r="P697" s="216"/>
    </row>
    <row r="698" spans="1:16" ht="17.25" thickBot="1">
      <c r="A698" s="105"/>
      <c r="B698" s="110"/>
      <c r="C698" s="846"/>
      <c r="D698" s="129"/>
      <c r="E698" s="130"/>
      <c r="F698" s="104"/>
      <c r="G698" s="110"/>
      <c r="H698" s="847"/>
      <c r="I698" s="113"/>
      <c r="J698" s="130"/>
      <c r="K698" s="104"/>
      <c r="L698" s="110"/>
      <c r="M698" s="845"/>
      <c r="N698" s="113"/>
      <c r="O698" s="131"/>
      <c r="P698" s="127"/>
    </row>
    <row r="699" spans="1:16">
      <c r="A699" s="132"/>
      <c r="B699" s="109"/>
      <c r="C699" s="832" t="s">
        <v>668</v>
      </c>
      <c r="D699" s="118" t="s">
        <v>136</v>
      </c>
      <c r="E699" s="133" t="s">
        <v>137</v>
      </c>
      <c r="F699" s="125"/>
      <c r="G699" s="109"/>
      <c r="H699" s="835" t="s">
        <v>135</v>
      </c>
      <c r="I699" s="118" t="s">
        <v>136</v>
      </c>
      <c r="J699" s="133" t="s">
        <v>137</v>
      </c>
      <c r="K699" s="125"/>
      <c r="L699" s="109"/>
      <c r="M699" s="838" t="s">
        <v>135</v>
      </c>
      <c r="N699" s="118" t="s">
        <v>136</v>
      </c>
      <c r="O699" s="133" t="s">
        <v>137</v>
      </c>
      <c r="P699" s="125"/>
    </row>
    <row r="700" spans="1:16">
      <c r="A700" s="132"/>
      <c r="B700" s="110"/>
      <c r="C700" s="833"/>
      <c r="D700" s="94" t="s">
        <v>141</v>
      </c>
      <c r="E700" s="96" t="s">
        <v>142</v>
      </c>
      <c r="F700" s="134"/>
      <c r="G700" s="110"/>
      <c r="H700" s="836"/>
      <c r="I700" s="94" t="s">
        <v>141</v>
      </c>
      <c r="J700" s="96" t="s">
        <v>142</v>
      </c>
      <c r="K700" s="134"/>
      <c r="L700" s="110"/>
      <c r="M700" s="839"/>
      <c r="N700" s="94" t="s">
        <v>141</v>
      </c>
      <c r="O700" s="96" t="s">
        <v>142</v>
      </c>
      <c r="P700" s="134"/>
    </row>
    <row r="701" spans="1:16">
      <c r="A701" s="132"/>
      <c r="B701" s="135"/>
      <c r="C701" s="833"/>
      <c r="D701" s="94" t="s">
        <v>145</v>
      </c>
      <c r="E701" s="96" t="s">
        <v>146</v>
      </c>
      <c r="F701" s="97"/>
      <c r="G701" s="135"/>
      <c r="H701" s="836"/>
      <c r="I701" s="94" t="s">
        <v>145</v>
      </c>
      <c r="J701" s="96" t="s">
        <v>146</v>
      </c>
      <c r="K701" s="97"/>
      <c r="L701" s="135"/>
      <c r="M701" s="839"/>
      <c r="N701" s="94" t="s">
        <v>145</v>
      </c>
      <c r="O701" s="96" t="s">
        <v>146</v>
      </c>
      <c r="P701" s="97"/>
    </row>
    <row r="702" spans="1:16">
      <c r="A702" s="132"/>
      <c r="B702" s="110"/>
      <c r="C702" s="833"/>
      <c r="D702" s="94" t="s">
        <v>147</v>
      </c>
      <c r="E702" s="96" t="s">
        <v>148</v>
      </c>
      <c r="F702" s="104"/>
      <c r="G702" s="110"/>
      <c r="H702" s="836"/>
      <c r="I702" s="94" t="s">
        <v>147</v>
      </c>
      <c r="J702" s="96" t="s">
        <v>148</v>
      </c>
      <c r="K702" s="104"/>
      <c r="L702" s="110"/>
      <c r="M702" s="839"/>
      <c r="N702" s="94" t="s">
        <v>147</v>
      </c>
      <c r="O702" s="96" t="s">
        <v>148</v>
      </c>
      <c r="P702" s="104"/>
    </row>
    <row r="703" spans="1:16">
      <c r="A703" s="132"/>
      <c r="B703" s="135"/>
      <c r="C703" s="833"/>
      <c r="D703" s="94"/>
      <c r="E703" s="114"/>
      <c r="F703" s="136"/>
      <c r="G703" s="135"/>
      <c r="H703" s="836"/>
      <c r="I703" s="94"/>
      <c r="J703" s="114"/>
      <c r="K703" s="136"/>
      <c r="L703" s="135"/>
      <c r="M703" s="839"/>
      <c r="N703" s="94"/>
      <c r="O703" s="114"/>
      <c r="P703" s="136"/>
    </row>
    <row r="704" spans="1:16">
      <c r="A704" s="132"/>
      <c r="B704" s="110"/>
      <c r="C704" s="833"/>
      <c r="D704" s="94"/>
      <c r="E704" s="96"/>
      <c r="F704" s="97"/>
      <c r="G704" s="110"/>
      <c r="H704" s="836"/>
      <c r="I704" s="94"/>
      <c r="J704" s="96"/>
      <c r="K704" s="97"/>
      <c r="L704" s="110"/>
      <c r="M704" s="839"/>
      <c r="N704" s="94"/>
      <c r="O704" s="96"/>
      <c r="P704" s="97"/>
    </row>
    <row r="705" spans="1:16">
      <c r="A705" s="132"/>
      <c r="B705" s="135"/>
      <c r="C705" s="833"/>
      <c r="D705" s="94"/>
      <c r="E705" s="114"/>
      <c r="F705" s="136"/>
      <c r="G705" s="135"/>
      <c r="H705" s="836"/>
      <c r="I705" s="94"/>
      <c r="J705" s="114"/>
      <c r="K705" s="136"/>
      <c r="L705" s="135"/>
      <c r="M705" s="839"/>
      <c r="N705" s="94"/>
      <c r="O705" s="114"/>
      <c r="P705" s="136"/>
    </row>
    <row r="706" spans="1:16">
      <c r="A706" s="132"/>
      <c r="B706" s="110"/>
      <c r="C706" s="833"/>
      <c r="D706" s="94"/>
      <c r="E706" s="96"/>
      <c r="F706" s="97"/>
      <c r="G706" s="110"/>
      <c r="H706" s="836"/>
      <c r="I706" s="94"/>
      <c r="J706" s="96"/>
      <c r="K706" s="97"/>
      <c r="L706" s="110"/>
      <c r="M706" s="839"/>
      <c r="N706" s="94"/>
      <c r="O706" s="96"/>
      <c r="P706" s="97"/>
    </row>
    <row r="707" spans="1:16">
      <c r="A707" s="132"/>
      <c r="B707" s="135"/>
      <c r="C707" s="833"/>
      <c r="D707" s="94"/>
      <c r="E707" s="96"/>
      <c r="F707" s="97"/>
      <c r="G707" s="135"/>
      <c r="H707" s="836"/>
      <c r="I707" s="94"/>
      <c r="J707" s="96"/>
      <c r="K707" s="97"/>
      <c r="L707" s="135"/>
      <c r="M707" s="839"/>
      <c r="N707" s="94"/>
      <c r="O707" s="96"/>
      <c r="P707" s="97"/>
    </row>
    <row r="708" spans="1:16" ht="17.25" thickBot="1">
      <c r="A708" s="132"/>
      <c r="B708" s="110"/>
      <c r="C708" s="846"/>
      <c r="D708" s="115"/>
      <c r="E708" s="116"/>
      <c r="F708" s="117"/>
      <c r="G708" s="110"/>
      <c r="H708" s="847"/>
      <c r="I708" s="115"/>
      <c r="J708" s="130"/>
      <c r="K708" s="104"/>
      <c r="L708" s="110"/>
      <c r="M708" s="845"/>
      <c r="N708" s="115"/>
      <c r="O708" s="130"/>
      <c r="P708" s="104"/>
    </row>
    <row r="709" spans="1:16">
      <c r="A709" s="132"/>
      <c r="B709" s="135"/>
      <c r="C709" s="832" t="s">
        <v>669</v>
      </c>
      <c r="D709" s="137" t="s">
        <v>150</v>
      </c>
      <c r="E709" s="138"/>
      <c r="F709" s="139" t="s">
        <v>151</v>
      </c>
      <c r="G709" s="135"/>
      <c r="H709" s="835" t="s">
        <v>149</v>
      </c>
      <c r="I709" s="137" t="s">
        <v>150</v>
      </c>
      <c r="J709" s="138"/>
      <c r="K709" s="139" t="s">
        <v>151</v>
      </c>
      <c r="L709" s="135"/>
      <c r="M709" s="838" t="s">
        <v>149</v>
      </c>
      <c r="N709" s="137" t="s">
        <v>150</v>
      </c>
      <c r="O709" s="138"/>
      <c r="P709" s="139" t="s">
        <v>151</v>
      </c>
    </row>
    <row r="710" spans="1:16">
      <c r="A710" s="132"/>
      <c r="B710" s="110"/>
      <c r="C710" s="833"/>
      <c r="D710" s="120"/>
      <c r="E710" s="121"/>
      <c r="F710" s="140"/>
      <c r="G710" s="110"/>
      <c r="H710" s="836"/>
      <c r="I710" s="94"/>
      <c r="J710" s="96"/>
      <c r="K710" s="97"/>
      <c r="L710" s="110"/>
      <c r="M710" s="839"/>
      <c r="N710" s="94"/>
      <c r="O710" s="96"/>
      <c r="P710" s="97"/>
    </row>
    <row r="711" spans="1:16">
      <c r="A711" s="132"/>
      <c r="B711" s="135"/>
      <c r="C711" s="833"/>
      <c r="D711" s="94"/>
      <c r="E711" s="96"/>
      <c r="F711" s="97"/>
      <c r="G711" s="135"/>
      <c r="H711" s="836"/>
      <c r="I711" s="94"/>
      <c r="J711" s="96"/>
      <c r="K711" s="97"/>
      <c r="L711" s="135"/>
      <c r="M711" s="839"/>
      <c r="N711" s="94"/>
      <c r="O711" s="96"/>
      <c r="P711" s="97"/>
    </row>
    <row r="712" spans="1:16">
      <c r="A712" s="132"/>
      <c r="B712" s="110"/>
      <c r="C712" s="833"/>
      <c r="D712" s="113"/>
      <c r="E712" s="114"/>
      <c r="F712" s="104"/>
      <c r="G712" s="110"/>
      <c r="H712" s="836"/>
      <c r="I712" s="113"/>
      <c r="J712" s="114"/>
      <c r="K712" s="104"/>
      <c r="L712" s="110"/>
      <c r="M712" s="839"/>
      <c r="N712" s="113"/>
      <c r="O712" s="114"/>
      <c r="P712" s="104"/>
    </row>
    <row r="713" spans="1:16">
      <c r="A713" s="841"/>
      <c r="B713" s="135"/>
      <c r="C713" s="833"/>
      <c r="D713" s="94"/>
      <c r="E713" s="96"/>
      <c r="F713" s="97"/>
      <c r="G713" s="135"/>
      <c r="H713" s="836"/>
      <c r="I713" s="94"/>
      <c r="J713" s="96"/>
      <c r="K713" s="97"/>
      <c r="L713" s="135"/>
      <c r="M713" s="839"/>
      <c r="N713" s="94"/>
      <c r="O713" s="96"/>
      <c r="P713" s="97"/>
    </row>
    <row r="714" spans="1:16">
      <c r="A714" s="841"/>
      <c r="B714" s="110"/>
      <c r="C714" s="833"/>
      <c r="D714" s="94"/>
      <c r="E714" s="96"/>
      <c r="F714" s="97"/>
      <c r="G714" s="110"/>
      <c r="H714" s="836"/>
      <c r="I714" s="94"/>
      <c r="J714" s="96"/>
      <c r="K714" s="97"/>
      <c r="L714" s="110"/>
      <c r="M714" s="839"/>
      <c r="N714" s="94"/>
      <c r="O714" s="96"/>
      <c r="P714" s="97"/>
    </row>
    <row r="715" spans="1:16">
      <c r="A715" s="841"/>
      <c r="B715" s="135"/>
      <c r="C715" s="833"/>
      <c r="D715" s="113"/>
      <c r="E715" s="114"/>
      <c r="F715" s="104"/>
      <c r="G715" s="135"/>
      <c r="H715" s="836"/>
      <c r="I715" s="113"/>
      <c r="J715" s="114"/>
      <c r="K715" s="104"/>
      <c r="L715" s="135"/>
      <c r="M715" s="839"/>
      <c r="N715" s="113"/>
      <c r="O715" s="114"/>
      <c r="P715" s="104"/>
    </row>
    <row r="716" spans="1:16" ht="17.25" thickBot="1">
      <c r="A716" s="842"/>
      <c r="B716" s="141"/>
      <c r="C716" s="834"/>
      <c r="D716" s="142"/>
      <c r="E716" s="143"/>
      <c r="F716" s="144"/>
      <c r="G716" s="141"/>
      <c r="H716" s="837"/>
      <c r="I716" s="142"/>
      <c r="J716" s="143"/>
      <c r="K716" s="144"/>
      <c r="L716" s="141"/>
      <c r="M716" s="840"/>
      <c r="N716" s="142"/>
      <c r="O716" s="143"/>
      <c r="P716" s="144"/>
    </row>
    <row r="717" spans="1:16" s="146" customFormat="1" ht="27" customHeight="1" thickTop="1" thickBot="1">
      <c r="A717" s="145"/>
      <c r="B717" s="843" t="s">
        <v>152</v>
      </c>
      <c r="C717" s="843"/>
      <c r="D717" s="843"/>
      <c r="E717" s="843"/>
      <c r="F717" s="843"/>
      <c r="G717" s="844" t="s">
        <v>153</v>
      </c>
      <c r="H717" s="844"/>
      <c r="I717" s="844"/>
      <c r="J717" s="844"/>
      <c r="K717" s="844"/>
      <c r="L717" s="844"/>
      <c r="M717" s="844"/>
      <c r="N717" s="825" t="s">
        <v>154</v>
      </c>
      <c r="O717" s="825"/>
      <c r="P717" s="825"/>
    </row>
    <row r="718" spans="1:16" s="159" customFormat="1" ht="21.75" customHeight="1" thickTop="1" thickBot="1">
      <c r="A718" s="147" t="s">
        <v>0</v>
      </c>
      <c r="B718" s="148"/>
      <c r="C718" s="149" t="s">
        <v>155</v>
      </c>
      <c r="D718" s="150" t="s">
        <v>156</v>
      </c>
      <c r="E718" s="151" t="s">
        <v>157</v>
      </c>
      <c r="F718" s="152" t="s">
        <v>158</v>
      </c>
      <c r="G718" s="153" t="s">
        <v>159</v>
      </c>
      <c r="H718" s="154" t="s">
        <v>150</v>
      </c>
      <c r="I718" s="155" t="s">
        <v>156</v>
      </c>
      <c r="J718" s="155" t="s">
        <v>157</v>
      </c>
      <c r="K718" s="155" t="s">
        <v>158</v>
      </c>
      <c r="L718" s="154" t="s">
        <v>160</v>
      </c>
      <c r="M718" s="156" t="s">
        <v>161</v>
      </c>
      <c r="N718" s="157" t="s">
        <v>155</v>
      </c>
      <c r="O718" s="151" t="s">
        <v>157</v>
      </c>
      <c r="P718" s="158" t="s">
        <v>158</v>
      </c>
    </row>
    <row r="719" spans="1:16" s="172" customFormat="1" ht="17.25" thickTop="1">
      <c r="A719" s="826">
        <f>A633</f>
        <v>46210</v>
      </c>
      <c r="B719" s="829" t="s">
        <v>670</v>
      </c>
      <c r="C719" s="160"/>
      <c r="D719" s="161"/>
      <c r="E719" s="162"/>
      <c r="F719" s="163"/>
      <c r="G719" s="164"/>
      <c r="H719" s="165"/>
      <c r="I719" s="166"/>
      <c r="J719" s="166"/>
      <c r="K719" s="167"/>
      <c r="L719" s="168"/>
      <c r="M719" s="169"/>
      <c r="N719" s="170"/>
      <c r="O719" s="166"/>
      <c r="P719" s="171"/>
    </row>
    <row r="720" spans="1:16" s="172" customFormat="1">
      <c r="A720" s="827"/>
      <c r="B720" s="830"/>
      <c r="C720" s="173"/>
      <c r="D720" s="174"/>
      <c r="E720" s="175"/>
      <c r="F720" s="176"/>
      <c r="G720" s="173"/>
      <c r="H720" s="177"/>
      <c r="I720" s="175"/>
      <c r="J720" s="175"/>
      <c r="K720" s="178"/>
      <c r="L720" s="179"/>
      <c r="M720" s="180"/>
      <c r="N720" s="181"/>
      <c r="O720" s="175"/>
      <c r="P720" s="182"/>
    </row>
    <row r="721" spans="1:16" s="172" customFormat="1">
      <c r="A721" s="827"/>
      <c r="B721" s="830"/>
      <c r="C721" s="173"/>
      <c r="D721" s="174"/>
      <c r="E721" s="175"/>
      <c r="F721" s="176"/>
      <c r="G721" s="173"/>
      <c r="H721" s="183"/>
      <c r="I721" s="175"/>
      <c r="J721" s="175"/>
      <c r="K721" s="178"/>
      <c r="L721" s="184"/>
      <c r="M721" s="180"/>
      <c r="N721" s="181"/>
      <c r="O721" s="175"/>
      <c r="P721" s="182"/>
    </row>
    <row r="722" spans="1:16" s="172" customFormat="1">
      <c r="A722" s="827"/>
      <c r="B722" s="830"/>
      <c r="C722" s="173"/>
      <c r="D722" s="218"/>
      <c r="E722" s="175"/>
      <c r="F722" s="176"/>
      <c r="G722" s="173"/>
      <c r="H722" s="183"/>
      <c r="I722" s="175"/>
      <c r="J722" s="175"/>
      <c r="K722" s="187"/>
      <c r="L722" s="184"/>
      <c r="M722" s="180"/>
      <c r="N722" s="181"/>
      <c r="O722" s="175"/>
      <c r="P722" s="182"/>
    </row>
    <row r="723" spans="1:16" s="172" customFormat="1">
      <c r="A723" s="827"/>
      <c r="B723" s="830"/>
      <c r="C723" s="173"/>
      <c r="D723" s="185"/>
      <c r="E723" s="175"/>
      <c r="F723" s="182"/>
      <c r="G723" s="173"/>
      <c r="H723" s="186"/>
      <c r="I723" s="175"/>
      <c r="J723" s="175"/>
      <c r="K723" s="187"/>
      <c r="L723" s="184"/>
      <c r="M723" s="180"/>
      <c r="N723" s="181"/>
      <c r="O723" s="175"/>
      <c r="P723" s="182"/>
    </row>
    <row r="724" spans="1:16" s="172" customFormat="1">
      <c r="A724" s="827"/>
      <c r="B724" s="830"/>
      <c r="C724" s="173"/>
      <c r="D724" s="174"/>
      <c r="E724" s="175"/>
      <c r="F724" s="188"/>
      <c r="G724" s="198"/>
      <c r="H724" s="183"/>
      <c r="I724" s="191"/>
      <c r="J724" s="175"/>
      <c r="K724" s="178"/>
      <c r="L724" s="189"/>
      <c r="M724" s="190"/>
      <c r="N724" s="181"/>
      <c r="O724" s="175"/>
      <c r="P724" s="182"/>
    </row>
    <row r="725" spans="1:16" s="172" customFormat="1">
      <c r="A725" s="827"/>
      <c r="B725" s="830"/>
      <c r="C725" s="173"/>
      <c r="D725" s="174"/>
      <c r="E725" s="175"/>
      <c r="F725" s="182"/>
      <c r="G725" s="173"/>
      <c r="H725" s="183"/>
      <c r="I725" s="191"/>
      <c r="J725" s="175"/>
      <c r="K725" s="178"/>
      <c r="L725" s="184"/>
      <c r="M725" s="180"/>
      <c r="N725" s="181"/>
      <c r="O725" s="175"/>
      <c r="P725" s="182"/>
    </row>
    <row r="726" spans="1:16" s="172" customFormat="1">
      <c r="A726" s="827"/>
      <c r="B726" s="830"/>
      <c r="C726" s="173"/>
      <c r="D726" s="174"/>
      <c r="E726" s="175"/>
      <c r="F726" s="182"/>
      <c r="G726" s="219"/>
      <c r="H726" s="183"/>
      <c r="I726" s="175"/>
      <c r="J726" s="175"/>
      <c r="K726" s="178"/>
      <c r="L726" s="184"/>
      <c r="M726" s="180"/>
      <c r="N726" s="181"/>
      <c r="O726" s="175"/>
      <c r="P726" s="182"/>
    </row>
    <row r="727" spans="1:16" s="172" customFormat="1">
      <c r="A727" s="827"/>
      <c r="B727" s="830"/>
      <c r="C727" s="173"/>
      <c r="D727" s="174"/>
      <c r="E727" s="175"/>
      <c r="F727" s="188"/>
      <c r="G727" s="173"/>
      <c r="H727" s="183"/>
      <c r="I727" s="191"/>
      <c r="J727" s="175"/>
      <c r="K727" s="178"/>
      <c r="L727" s="184"/>
      <c r="M727" s="180"/>
      <c r="N727" s="181"/>
      <c r="O727" s="175"/>
      <c r="P727" s="182"/>
    </row>
    <row r="728" spans="1:16" s="172" customFormat="1">
      <c r="A728" s="827"/>
      <c r="B728" s="830"/>
      <c r="C728" s="173"/>
      <c r="D728" s="174"/>
      <c r="E728" s="175"/>
      <c r="F728" s="182"/>
      <c r="G728" s="173"/>
      <c r="H728" s="183"/>
      <c r="I728" s="191"/>
      <c r="J728" s="175"/>
      <c r="K728" s="178"/>
      <c r="L728" s="184"/>
      <c r="M728" s="180"/>
      <c r="N728" s="181"/>
      <c r="O728" s="175"/>
      <c r="P728" s="182"/>
    </row>
    <row r="729" spans="1:16" s="172" customFormat="1">
      <c r="A729" s="827"/>
      <c r="B729" s="830"/>
      <c r="C729" s="192"/>
      <c r="D729" s="193"/>
      <c r="E729" s="194"/>
      <c r="F729" s="195"/>
      <c r="G729" s="173"/>
      <c r="H729" s="177"/>
      <c r="I729" s="175"/>
      <c r="J729" s="175"/>
      <c r="K729" s="178"/>
      <c r="L729" s="184"/>
      <c r="M729" s="180"/>
      <c r="N729" s="196"/>
      <c r="O729" s="194"/>
      <c r="P729" s="195"/>
    </row>
    <row r="730" spans="1:16" s="172" customFormat="1">
      <c r="A730" s="827"/>
      <c r="B730" s="830"/>
      <c r="C730" s="192"/>
      <c r="D730" s="193"/>
      <c r="E730" s="194"/>
      <c r="F730" s="195"/>
      <c r="G730" s="198"/>
      <c r="H730" s="183"/>
      <c r="I730" s="191"/>
      <c r="J730" s="175"/>
      <c r="K730" s="178"/>
      <c r="L730" s="184"/>
      <c r="M730" s="180"/>
      <c r="N730" s="196"/>
      <c r="O730" s="194"/>
      <c r="P730" s="195"/>
    </row>
    <row r="731" spans="1:16" s="172" customFormat="1">
      <c r="A731" s="827"/>
      <c r="B731" s="830"/>
      <c r="C731" s="192"/>
      <c r="D731" s="193"/>
      <c r="E731" s="194"/>
      <c r="F731" s="195"/>
      <c r="G731" s="173"/>
      <c r="H731" s="199"/>
      <c r="I731" s="191"/>
      <c r="J731" s="200"/>
      <c r="K731" s="197"/>
      <c r="L731" s="184"/>
      <c r="M731" s="180"/>
      <c r="N731" s="196"/>
      <c r="O731" s="194"/>
      <c r="P731" s="195"/>
    </row>
    <row r="732" spans="1:16" s="172" customFormat="1">
      <c r="A732" s="827"/>
      <c r="B732" s="830"/>
      <c r="C732" s="192"/>
      <c r="D732" s="193"/>
      <c r="E732" s="194"/>
      <c r="F732" s="195"/>
      <c r="G732" s="173"/>
      <c r="H732" s="201"/>
      <c r="I732" s="175"/>
      <c r="J732" s="175"/>
      <c r="K732" s="178"/>
      <c r="L732" s="184"/>
      <c r="M732" s="180"/>
      <c r="N732" s="196"/>
      <c r="O732" s="194"/>
      <c r="P732" s="195"/>
    </row>
    <row r="733" spans="1:16" s="172" customFormat="1">
      <c r="A733" s="827"/>
      <c r="B733" s="830"/>
      <c r="C733" s="192"/>
      <c r="D733" s="193"/>
      <c r="E733" s="194"/>
      <c r="F733" s="195"/>
      <c r="G733" s="198"/>
      <c r="H733" s="183"/>
      <c r="I733" s="200"/>
      <c r="J733" s="200"/>
      <c r="K733" s="197"/>
      <c r="L733" s="184"/>
      <c r="M733" s="180"/>
      <c r="N733" s="196"/>
      <c r="O733" s="194"/>
      <c r="P733" s="195"/>
    </row>
    <row r="734" spans="1:16" s="172" customFormat="1">
      <c r="A734" s="827"/>
      <c r="B734" s="830"/>
      <c r="C734" s="192"/>
      <c r="D734" s="193"/>
      <c r="E734" s="194"/>
      <c r="F734" s="195"/>
      <c r="G734" s="173"/>
      <c r="H734" s="183"/>
      <c r="I734" s="200"/>
      <c r="J734" s="200"/>
      <c r="K734" s="197"/>
      <c r="L734" s="179"/>
      <c r="M734" s="180"/>
      <c r="N734" s="196"/>
      <c r="O734" s="194"/>
      <c r="P734" s="195"/>
    </row>
    <row r="735" spans="1:16" s="172" customFormat="1">
      <c r="A735" s="827"/>
      <c r="B735" s="830"/>
      <c r="C735" s="192"/>
      <c r="D735" s="193"/>
      <c r="E735" s="194"/>
      <c r="F735" s="195"/>
      <c r="G735" s="192"/>
      <c r="H735" s="201"/>
      <c r="I735" s="202"/>
      <c r="J735" s="202"/>
      <c r="K735" s="203"/>
      <c r="L735" s="204"/>
      <c r="M735" s="190"/>
      <c r="N735" s="196"/>
      <c r="O735" s="194"/>
      <c r="P735" s="195"/>
    </row>
    <row r="736" spans="1:16" s="172" customFormat="1">
      <c r="A736" s="827"/>
      <c r="B736" s="830"/>
      <c r="C736" s="192"/>
      <c r="D736" s="193"/>
      <c r="E736" s="194"/>
      <c r="F736" s="195"/>
      <c r="G736" s="192"/>
      <c r="H736" s="201"/>
      <c r="I736" s="202"/>
      <c r="J736" s="202"/>
      <c r="K736" s="203"/>
      <c r="L736" s="204"/>
      <c r="M736" s="190"/>
      <c r="N736" s="196"/>
      <c r="O736" s="194"/>
      <c r="P736" s="195"/>
    </row>
    <row r="737" spans="1:16" s="172" customFormat="1">
      <c r="A737" s="827"/>
      <c r="B737" s="830"/>
      <c r="C737" s="192"/>
      <c r="D737" s="193"/>
      <c r="E737" s="194"/>
      <c r="F737" s="195"/>
      <c r="G737" s="192"/>
      <c r="H737" s="201"/>
      <c r="I737" s="202"/>
      <c r="J737" s="202"/>
      <c r="K737" s="203"/>
      <c r="L737" s="204"/>
      <c r="M737" s="190"/>
      <c r="N737" s="196"/>
      <c r="O737" s="194"/>
      <c r="P737" s="195"/>
    </row>
    <row r="738" spans="1:16" s="172" customFormat="1" ht="17.25" thickBot="1">
      <c r="A738" s="828"/>
      <c r="B738" s="831"/>
      <c r="C738" s="205"/>
      <c r="D738" s="206"/>
      <c r="E738" s="207"/>
      <c r="F738" s="208"/>
      <c r="G738" s="209"/>
      <c r="H738" s="210"/>
      <c r="I738" s="211"/>
      <c r="J738" s="211"/>
      <c r="K738" s="212"/>
      <c r="L738" s="213"/>
      <c r="M738" s="214"/>
      <c r="N738" s="215"/>
      <c r="O738" s="207"/>
      <c r="P738" s="208"/>
    </row>
    <row r="739" spans="1:16" s="71" customFormat="1" ht="18" customHeight="1" thickTop="1" thickBot="1">
      <c r="A739" s="862">
        <f>A633+1</f>
        <v>46211</v>
      </c>
      <c r="B739" s="90" t="s">
        <v>162</v>
      </c>
      <c r="C739" s="832" t="s">
        <v>665</v>
      </c>
      <c r="D739" s="91" t="s">
        <v>114</v>
      </c>
      <c r="E739" s="92" t="s">
        <v>164</v>
      </c>
      <c r="F739" s="93"/>
      <c r="G739" s="90" t="s">
        <v>162</v>
      </c>
      <c r="H739" s="836" t="s">
        <v>163</v>
      </c>
      <c r="I739" s="91" t="s">
        <v>114</v>
      </c>
      <c r="J739" s="92" t="s">
        <v>164</v>
      </c>
      <c r="K739" s="93"/>
      <c r="L739" s="90" t="s">
        <v>162</v>
      </c>
      <c r="M739" s="839" t="s">
        <v>163</v>
      </c>
      <c r="N739" s="91" t="s">
        <v>114</v>
      </c>
      <c r="O739" s="92" t="s">
        <v>164</v>
      </c>
      <c r="P739" s="93"/>
    </row>
    <row r="740" spans="1:16" ht="18" customHeight="1">
      <c r="A740" s="863"/>
      <c r="B740" s="864"/>
      <c r="C740" s="833"/>
      <c r="D740" s="94" t="s">
        <v>116</v>
      </c>
      <c r="E740" s="95" t="s">
        <v>142</v>
      </c>
      <c r="F740" s="93"/>
      <c r="G740" s="864"/>
      <c r="H740" s="836"/>
      <c r="I740" s="94" t="s">
        <v>116</v>
      </c>
      <c r="J740" s="95" t="s">
        <v>142</v>
      </c>
      <c r="K740" s="93"/>
      <c r="L740" s="864"/>
      <c r="M740" s="839"/>
      <c r="N740" s="94" t="s">
        <v>116</v>
      </c>
      <c r="O740" s="95" t="s">
        <v>142</v>
      </c>
      <c r="P740" s="93"/>
    </row>
    <row r="741" spans="1:16" ht="17.25" thickBot="1">
      <c r="A741" s="863"/>
      <c r="B741" s="865"/>
      <c r="C741" s="833"/>
      <c r="D741" s="94" t="s">
        <v>165</v>
      </c>
      <c r="E741" s="96" t="s">
        <v>166</v>
      </c>
      <c r="F741" s="98"/>
      <c r="G741" s="865"/>
      <c r="H741" s="836"/>
      <c r="I741" s="94" t="s">
        <v>165</v>
      </c>
      <c r="J741" s="96" t="s">
        <v>166</v>
      </c>
      <c r="K741" s="98"/>
      <c r="L741" s="865"/>
      <c r="M741" s="839"/>
      <c r="N741" s="94" t="s">
        <v>165</v>
      </c>
      <c r="O741" s="96" t="s">
        <v>166</v>
      </c>
      <c r="P741" s="98"/>
    </row>
    <row r="742" spans="1:16" ht="17.25" thickBot="1">
      <c r="A742" s="863"/>
      <c r="B742" s="90" t="s">
        <v>167</v>
      </c>
      <c r="C742" s="833"/>
      <c r="D742" s="94"/>
      <c r="E742" s="96"/>
      <c r="F742" s="97"/>
      <c r="G742" s="90" t="s">
        <v>167</v>
      </c>
      <c r="H742" s="836"/>
      <c r="I742" s="94" t="s">
        <v>120</v>
      </c>
      <c r="J742" s="96" t="s">
        <v>148</v>
      </c>
      <c r="K742" s="97"/>
      <c r="L742" s="90" t="s">
        <v>167</v>
      </c>
      <c r="M742" s="839"/>
      <c r="N742" s="94" t="s">
        <v>120</v>
      </c>
      <c r="O742" s="96" t="s">
        <v>148</v>
      </c>
      <c r="P742" s="97"/>
    </row>
    <row r="743" spans="1:16">
      <c r="A743" s="863"/>
      <c r="B743" s="861"/>
      <c r="C743" s="833"/>
      <c r="D743" s="94"/>
      <c r="E743" s="96"/>
      <c r="F743" s="97"/>
      <c r="G743" s="861"/>
      <c r="H743" s="836"/>
      <c r="I743" s="94"/>
      <c r="J743" s="96"/>
      <c r="K743" s="97"/>
      <c r="L743" s="861"/>
      <c r="M743" s="839"/>
      <c r="N743" s="94"/>
      <c r="O743" s="96"/>
      <c r="P743" s="97"/>
    </row>
    <row r="744" spans="1:16">
      <c r="A744" s="863"/>
      <c r="B744" s="854"/>
      <c r="C744" s="833"/>
      <c r="D744" s="94"/>
      <c r="E744" s="96"/>
      <c r="F744" s="97"/>
      <c r="G744" s="854"/>
      <c r="H744" s="836"/>
      <c r="I744" s="94"/>
      <c r="J744" s="96"/>
      <c r="K744" s="97"/>
      <c r="L744" s="854"/>
      <c r="M744" s="839"/>
      <c r="N744" s="94"/>
      <c r="O744" s="96"/>
      <c r="P744" s="97"/>
    </row>
    <row r="745" spans="1:16">
      <c r="A745" s="863"/>
      <c r="B745" s="853"/>
      <c r="C745" s="833"/>
      <c r="D745" s="94"/>
      <c r="E745" s="96"/>
      <c r="F745" s="93"/>
      <c r="G745" s="853"/>
      <c r="H745" s="836"/>
      <c r="I745" s="94"/>
      <c r="J745" s="96"/>
      <c r="K745" s="93"/>
      <c r="L745" s="853"/>
      <c r="M745" s="839"/>
      <c r="N745" s="94"/>
      <c r="O745" s="96"/>
      <c r="P745" s="93"/>
    </row>
    <row r="746" spans="1:16">
      <c r="A746" s="863"/>
      <c r="B746" s="854"/>
      <c r="C746" s="833"/>
      <c r="D746" s="94"/>
      <c r="E746" s="96"/>
      <c r="F746" s="99"/>
      <c r="G746" s="854"/>
      <c r="H746" s="836"/>
      <c r="I746" s="94"/>
      <c r="J746" s="96"/>
      <c r="K746" s="99"/>
      <c r="L746" s="854"/>
      <c r="M746" s="839"/>
      <c r="N746" s="94"/>
      <c r="O746" s="96"/>
      <c r="P746" s="93"/>
    </row>
    <row r="747" spans="1:16">
      <c r="A747" s="863"/>
      <c r="B747" s="853"/>
      <c r="C747" s="833"/>
      <c r="D747" s="94"/>
      <c r="E747" s="96"/>
      <c r="F747" s="102"/>
      <c r="G747" s="853"/>
      <c r="H747" s="836"/>
      <c r="I747" s="94"/>
      <c r="J747" s="96"/>
      <c r="K747" s="102"/>
      <c r="L747" s="853"/>
      <c r="M747" s="839"/>
      <c r="N747" s="94"/>
      <c r="O747" s="96"/>
      <c r="P747" s="99"/>
    </row>
    <row r="748" spans="1:16" ht="17.25" thickBot="1">
      <c r="A748" s="863"/>
      <c r="B748" s="854"/>
      <c r="C748" s="833"/>
      <c r="D748" s="94"/>
      <c r="E748" s="96"/>
      <c r="F748" s="99"/>
      <c r="G748" s="854"/>
      <c r="H748" s="836"/>
      <c r="I748" s="94"/>
      <c r="J748" s="96"/>
      <c r="K748" s="99"/>
      <c r="L748" s="854"/>
      <c r="M748" s="839"/>
      <c r="N748" s="94"/>
      <c r="O748" s="96"/>
      <c r="P748" s="99"/>
    </row>
    <row r="749" spans="1:16" ht="17.25" thickBot="1">
      <c r="A749" s="863"/>
      <c r="B749" s="100" t="s">
        <v>168</v>
      </c>
      <c r="C749" s="833"/>
      <c r="D749" s="94"/>
      <c r="E749" s="96"/>
      <c r="F749" s="99"/>
      <c r="G749" s="100" t="s">
        <v>168</v>
      </c>
      <c r="H749" s="836"/>
      <c r="I749" s="94"/>
      <c r="J749" s="96"/>
      <c r="K749" s="99"/>
      <c r="L749" s="100" t="s">
        <v>168</v>
      </c>
      <c r="M749" s="839"/>
      <c r="N749" s="94"/>
      <c r="O749" s="96"/>
      <c r="P749" s="99"/>
    </row>
    <row r="750" spans="1:16">
      <c r="A750" s="863"/>
      <c r="B750" s="855"/>
      <c r="C750" s="833"/>
      <c r="D750" s="94"/>
      <c r="E750" s="96"/>
      <c r="F750" s="99"/>
      <c r="G750" s="855"/>
      <c r="H750" s="836"/>
      <c r="I750" s="94"/>
      <c r="J750" s="96"/>
      <c r="K750" s="99"/>
      <c r="L750" s="855"/>
      <c r="M750" s="839"/>
      <c r="N750" s="94"/>
      <c r="O750" s="96"/>
      <c r="P750" s="99"/>
    </row>
    <row r="751" spans="1:16">
      <c r="A751" s="863"/>
      <c r="B751" s="856"/>
      <c r="C751" s="833"/>
      <c r="D751" s="94"/>
      <c r="E751" s="96"/>
      <c r="F751" s="99"/>
      <c r="G751" s="856"/>
      <c r="H751" s="836"/>
      <c r="I751" s="94"/>
      <c r="J751" s="96"/>
      <c r="K751" s="99"/>
      <c r="L751" s="856"/>
      <c r="M751" s="839"/>
      <c r="N751" s="94"/>
      <c r="O751" s="96"/>
      <c r="P751" s="97"/>
    </row>
    <row r="752" spans="1:16" ht="17.25" thickBot="1">
      <c r="A752" s="863"/>
      <c r="B752" s="857"/>
      <c r="C752" s="833"/>
      <c r="D752" s="94"/>
      <c r="E752" s="96"/>
      <c r="F752" s="97"/>
      <c r="G752" s="857"/>
      <c r="H752" s="836"/>
      <c r="I752" s="94"/>
      <c r="J752" s="96"/>
      <c r="K752" s="97"/>
      <c r="L752" s="857"/>
      <c r="M752" s="839"/>
      <c r="N752" s="94"/>
      <c r="O752" s="96"/>
      <c r="P752" s="97"/>
    </row>
    <row r="753" spans="1:16" ht="17.25" thickBot="1">
      <c r="A753" s="863"/>
      <c r="B753" s="100" t="s">
        <v>123</v>
      </c>
      <c r="C753" s="833"/>
      <c r="D753" s="94"/>
      <c r="E753" s="96"/>
      <c r="F753" s="97"/>
      <c r="G753" s="100" t="s">
        <v>123</v>
      </c>
      <c r="H753" s="836"/>
      <c r="I753" s="94"/>
      <c r="J753" s="96"/>
      <c r="K753" s="97"/>
      <c r="L753" s="100" t="s">
        <v>123</v>
      </c>
      <c r="M753" s="839"/>
      <c r="N753" s="94"/>
      <c r="O753" s="96"/>
      <c r="P753" s="97"/>
    </row>
    <row r="754" spans="1:16">
      <c r="A754" s="863"/>
      <c r="B754" s="868"/>
      <c r="C754" s="833"/>
      <c r="D754" s="94"/>
      <c r="E754" s="96"/>
      <c r="F754" s="97"/>
      <c r="G754" s="868"/>
      <c r="H754" s="836"/>
      <c r="I754" s="94"/>
      <c r="J754" s="96"/>
      <c r="K754" s="97"/>
      <c r="L754" s="868"/>
      <c r="M754" s="839"/>
      <c r="N754" s="94"/>
      <c r="O754" s="96"/>
      <c r="P754" s="97"/>
    </row>
    <row r="755" spans="1:16">
      <c r="A755" s="863"/>
      <c r="B755" s="869"/>
      <c r="C755" s="833"/>
      <c r="D755" s="94"/>
      <c r="E755" s="96"/>
      <c r="F755" s="97"/>
      <c r="G755" s="869"/>
      <c r="H755" s="836"/>
      <c r="I755" s="94"/>
      <c r="J755" s="96"/>
      <c r="K755" s="97"/>
      <c r="L755" s="869"/>
      <c r="M755" s="839"/>
      <c r="N755" s="94"/>
      <c r="O755" s="96"/>
      <c r="P755" s="97"/>
    </row>
    <row r="756" spans="1:16" ht="17.25" thickBot="1">
      <c r="A756" s="863"/>
      <c r="B756" s="870"/>
      <c r="C756" s="833"/>
      <c r="D756" s="94"/>
      <c r="E756" s="96"/>
      <c r="F756" s="97"/>
      <c r="G756" s="870"/>
      <c r="H756" s="836"/>
      <c r="I756" s="94"/>
      <c r="J756" s="96"/>
      <c r="K756" s="97"/>
      <c r="L756" s="870"/>
      <c r="M756" s="839"/>
      <c r="N756" s="94"/>
      <c r="O756" s="96"/>
      <c r="P756" s="97"/>
    </row>
    <row r="757" spans="1:16">
      <c r="A757" s="863"/>
      <c r="B757" s="851" t="s">
        <v>124</v>
      </c>
      <c r="C757" s="833"/>
      <c r="D757" s="94"/>
      <c r="E757" s="96"/>
      <c r="F757" s="97"/>
      <c r="G757" s="851" t="s">
        <v>124</v>
      </c>
      <c r="H757" s="836"/>
      <c r="I757" s="94"/>
      <c r="J757" s="96"/>
      <c r="K757" s="97"/>
      <c r="L757" s="851" t="s">
        <v>124</v>
      </c>
      <c r="M757" s="839"/>
      <c r="N757" s="94"/>
      <c r="O757" s="96"/>
      <c r="P757" s="97"/>
    </row>
    <row r="758" spans="1:16" ht="17.25" thickBot="1">
      <c r="A758" s="863"/>
      <c r="B758" s="852"/>
      <c r="C758" s="833"/>
      <c r="D758" s="94"/>
      <c r="E758" s="96"/>
      <c r="F758" s="97"/>
      <c r="G758" s="852"/>
      <c r="H758" s="836"/>
      <c r="I758" s="94"/>
      <c r="J758" s="96"/>
      <c r="K758" s="97"/>
      <c r="L758" s="852"/>
      <c r="M758" s="839"/>
      <c r="N758" s="94"/>
      <c r="O758" s="96"/>
      <c r="P758" s="93"/>
    </row>
    <row r="759" spans="1:16" ht="17.25" thickTop="1">
      <c r="A759" s="863"/>
      <c r="B759" s="866" t="s">
        <v>125</v>
      </c>
      <c r="C759" s="833"/>
      <c r="D759" s="94"/>
      <c r="E759" s="96"/>
      <c r="F759" s="93"/>
      <c r="G759" s="866" t="s">
        <v>125</v>
      </c>
      <c r="H759" s="836"/>
      <c r="I759" s="94"/>
      <c r="J759" s="96"/>
      <c r="K759" s="93"/>
      <c r="L759" s="866" t="s">
        <v>125</v>
      </c>
      <c r="M759" s="839"/>
      <c r="N759" s="94"/>
      <c r="O759" s="96"/>
      <c r="P759" s="97"/>
    </row>
    <row r="760" spans="1:16" ht="17.25" thickBot="1">
      <c r="A760" s="863"/>
      <c r="B760" s="849"/>
      <c r="C760" s="833"/>
      <c r="D760" s="94"/>
      <c r="E760" s="96"/>
      <c r="F760" s="93"/>
      <c r="G760" s="849"/>
      <c r="H760" s="836"/>
      <c r="I760" s="94"/>
      <c r="J760" s="96"/>
      <c r="K760" s="93"/>
      <c r="L760" s="849"/>
      <c r="M760" s="839"/>
      <c r="N760" s="94"/>
      <c r="O760" s="96"/>
      <c r="P760" s="101"/>
    </row>
    <row r="761" spans="1:16">
      <c r="A761" s="863"/>
      <c r="B761" s="859"/>
      <c r="C761" s="833"/>
      <c r="D761" s="94"/>
      <c r="E761" s="96"/>
      <c r="F761" s="97"/>
      <c r="G761" s="859"/>
      <c r="H761" s="836"/>
      <c r="I761" s="94"/>
      <c r="J761" s="96"/>
      <c r="K761" s="97"/>
      <c r="L761" s="859"/>
      <c r="M761" s="839"/>
      <c r="N761" s="94"/>
      <c r="O761" s="96"/>
      <c r="P761" s="103"/>
    </row>
    <row r="762" spans="1:16" ht="17.25" thickBot="1">
      <c r="A762" s="863"/>
      <c r="B762" s="867"/>
      <c r="C762" s="833"/>
      <c r="D762" s="94"/>
      <c r="E762" s="96"/>
      <c r="F762" s="97"/>
      <c r="G762" s="867"/>
      <c r="H762" s="836"/>
      <c r="I762" s="94"/>
      <c r="J762" s="96"/>
      <c r="K762" s="97"/>
      <c r="L762" s="867"/>
      <c r="M762" s="839"/>
      <c r="N762" s="94"/>
      <c r="O762" s="96"/>
      <c r="P762" s="104"/>
    </row>
    <row r="763" spans="1:16">
      <c r="A763" s="863"/>
      <c r="B763" s="848" t="s">
        <v>126</v>
      </c>
      <c r="C763" s="833"/>
      <c r="D763" s="94"/>
      <c r="E763" s="96"/>
      <c r="F763" s="93"/>
      <c r="G763" s="848" t="s">
        <v>126</v>
      </c>
      <c r="H763" s="836"/>
      <c r="I763" s="94"/>
      <c r="J763" s="96"/>
      <c r="K763" s="93"/>
      <c r="L763" s="848" t="s">
        <v>126</v>
      </c>
      <c r="M763" s="839"/>
      <c r="N763" s="94"/>
      <c r="O763" s="96"/>
      <c r="P763" s="99"/>
    </row>
    <row r="764" spans="1:16" ht="17.25" thickBot="1">
      <c r="A764" s="863"/>
      <c r="B764" s="849"/>
      <c r="C764" s="833"/>
      <c r="D764" s="94"/>
      <c r="E764" s="96"/>
      <c r="F764" s="101"/>
      <c r="G764" s="849"/>
      <c r="H764" s="836"/>
      <c r="I764" s="94"/>
      <c r="J764" s="96"/>
      <c r="K764" s="101"/>
      <c r="L764" s="849"/>
      <c r="M764" s="839"/>
      <c r="N764" s="94"/>
      <c r="O764" s="96"/>
      <c r="P764" s="104"/>
    </row>
    <row r="765" spans="1:16">
      <c r="A765" s="863"/>
      <c r="B765" s="859"/>
      <c r="C765" s="833"/>
      <c r="D765" s="94"/>
      <c r="E765" s="96"/>
      <c r="F765" s="102"/>
      <c r="G765" s="859"/>
      <c r="H765" s="836"/>
      <c r="I765" s="94"/>
      <c r="J765" s="96"/>
      <c r="K765" s="103"/>
      <c r="L765" s="859"/>
      <c r="M765" s="839"/>
      <c r="N765" s="94"/>
      <c r="O765" s="96"/>
      <c r="P765" s="93"/>
    </row>
    <row r="766" spans="1:16" ht="17.25" thickBot="1">
      <c r="A766" s="863"/>
      <c r="B766" s="860"/>
      <c r="C766" s="833"/>
      <c r="D766" s="94"/>
      <c r="E766" s="96"/>
      <c r="F766" s="99"/>
      <c r="G766" s="860"/>
      <c r="H766" s="836"/>
      <c r="I766" s="94"/>
      <c r="J766" s="96"/>
      <c r="K766" s="104"/>
      <c r="L766" s="860"/>
      <c r="M766" s="839"/>
      <c r="N766" s="94"/>
      <c r="O766" s="96"/>
      <c r="P766" s="97"/>
    </row>
    <row r="767" spans="1:16">
      <c r="A767" s="863"/>
      <c r="B767" s="858" t="s">
        <v>127</v>
      </c>
      <c r="C767" s="833"/>
      <c r="D767" s="94"/>
      <c r="E767" s="96"/>
      <c r="F767" s="103"/>
      <c r="G767" s="858" t="s">
        <v>127</v>
      </c>
      <c r="H767" s="836"/>
      <c r="I767" s="94"/>
      <c r="J767" s="96"/>
      <c r="K767" s="104"/>
      <c r="L767" s="858" t="s">
        <v>127</v>
      </c>
      <c r="M767" s="839"/>
      <c r="N767" s="94"/>
      <c r="O767" s="114"/>
      <c r="P767" s="97"/>
    </row>
    <row r="768" spans="1:16" ht="17.25" thickBot="1">
      <c r="A768" s="863"/>
      <c r="B768" s="849"/>
      <c r="C768" s="833"/>
      <c r="D768" s="94"/>
      <c r="E768" s="96"/>
      <c r="F768" s="104"/>
      <c r="G768" s="849"/>
      <c r="H768" s="836"/>
      <c r="I768" s="94"/>
      <c r="J768" s="96"/>
      <c r="K768" s="99"/>
      <c r="L768" s="849"/>
      <c r="M768" s="839"/>
      <c r="N768" s="113"/>
      <c r="O768" s="96"/>
      <c r="P768" s="112"/>
    </row>
    <row r="769" spans="1:16">
      <c r="A769" s="863"/>
      <c r="B769" s="859"/>
      <c r="C769" s="833"/>
      <c r="D769" s="94"/>
      <c r="E769" s="96"/>
      <c r="F769" s="104"/>
      <c r="G769" s="859"/>
      <c r="H769" s="836"/>
      <c r="I769" s="94"/>
      <c r="J769" s="96"/>
      <c r="K769" s="104"/>
      <c r="L769" s="859"/>
      <c r="M769" s="839"/>
      <c r="N769" s="113"/>
      <c r="O769" s="114"/>
      <c r="P769" s="97"/>
    </row>
    <row r="770" spans="1:16" ht="17.25" thickBot="1">
      <c r="A770" s="863"/>
      <c r="B770" s="860"/>
      <c r="C770" s="833"/>
      <c r="D770" s="94"/>
      <c r="E770" s="96"/>
      <c r="F770" s="99"/>
      <c r="G770" s="860"/>
      <c r="H770" s="836"/>
      <c r="I770" s="94"/>
      <c r="J770" s="96"/>
      <c r="K770" s="93"/>
      <c r="L770" s="860"/>
      <c r="M770" s="839"/>
      <c r="N770" s="94"/>
      <c r="O770" s="114"/>
      <c r="P770" s="104"/>
    </row>
    <row r="771" spans="1:16">
      <c r="A771" s="863"/>
      <c r="B771" s="858" t="s">
        <v>128</v>
      </c>
      <c r="C771" s="833"/>
      <c r="D771" s="94"/>
      <c r="E771" s="96"/>
      <c r="F771" s="104"/>
      <c r="G771" s="858" t="s">
        <v>128</v>
      </c>
      <c r="H771" s="836"/>
      <c r="I771" s="94"/>
      <c r="J771" s="96"/>
      <c r="K771" s="97"/>
      <c r="L771" s="858" t="s">
        <v>128</v>
      </c>
      <c r="M771" s="839"/>
      <c r="N771" s="94"/>
      <c r="O771" s="96"/>
      <c r="P771" s="97"/>
    </row>
    <row r="772" spans="1:16" ht="17.25" thickBot="1">
      <c r="A772" s="863"/>
      <c r="B772" s="849"/>
      <c r="C772" s="833"/>
      <c r="D772" s="94"/>
      <c r="E772" s="96"/>
      <c r="F772" s="93"/>
      <c r="G772" s="849"/>
      <c r="H772" s="836"/>
      <c r="I772" s="94"/>
      <c r="J772" s="114"/>
      <c r="K772" s="97"/>
      <c r="L772" s="849"/>
      <c r="M772" s="839"/>
      <c r="N772" s="113"/>
      <c r="O772" s="114"/>
      <c r="P772" s="97"/>
    </row>
    <row r="773" spans="1:16">
      <c r="A773" s="863"/>
      <c r="B773" s="859"/>
      <c r="C773" s="833"/>
      <c r="D773" s="94"/>
      <c r="E773" s="96"/>
      <c r="F773" s="97"/>
      <c r="G773" s="859"/>
      <c r="H773" s="836"/>
      <c r="I773" s="94"/>
      <c r="J773" s="96"/>
      <c r="K773" s="97"/>
      <c r="L773" s="859"/>
      <c r="M773" s="839"/>
      <c r="N773" s="113"/>
      <c r="O773" s="114"/>
      <c r="P773" s="97"/>
    </row>
    <row r="774" spans="1:16" ht="17.25" thickBot="1">
      <c r="A774" s="863"/>
      <c r="B774" s="860"/>
      <c r="C774" s="833"/>
      <c r="D774" s="94"/>
      <c r="E774" s="96"/>
      <c r="F774" s="93"/>
      <c r="G774" s="860"/>
      <c r="H774" s="836"/>
      <c r="I774" s="94"/>
      <c r="J774" s="114"/>
      <c r="K774" s="97"/>
      <c r="L774" s="860"/>
      <c r="M774" s="839"/>
      <c r="N774" s="94"/>
      <c r="O774" s="114"/>
      <c r="P774" s="97"/>
    </row>
    <row r="775" spans="1:16">
      <c r="A775" s="863"/>
      <c r="B775" s="848" t="s">
        <v>129</v>
      </c>
      <c r="C775" s="833"/>
      <c r="D775" s="94"/>
      <c r="E775" s="96"/>
      <c r="F775" s="93"/>
      <c r="G775" s="848" t="s">
        <v>129</v>
      </c>
      <c r="H775" s="836"/>
      <c r="I775" s="94"/>
      <c r="J775" s="114"/>
      <c r="K775" s="97"/>
      <c r="L775" s="848" t="s">
        <v>129</v>
      </c>
      <c r="M775" s="839"/>
      <c r="N775" s="113"/>
      <c r="O775" s="114"/>
      <c r="P775" s="97"/>
    </row>
    <row r="776" spans="1:16" ht="17.25" thickBot="1">
      <c r="A776" s="863"/>
      <c r="B776" s="849"/>
      <c r="C776" s="833"/>
      <c r="D776" s="94"/>
      <c r="E776" s="96"/>
      <c r="F776" s="93"/>
      <c r="G776" s="849"/>
      <c r="H776" s="836"/>
      <c r="I776" s="94"/>
      <c r="J776" s="114"/>
      <c r="K776" s="97"/>
      <c r="L776" s="849"/>
      <c r="M776" s="839"/>
      <c r="N776" s="94"/>
      <c r="O776" s="114"/>
      <c r="P776" s="97"/>
    </row>
    <row r="777" spans="1:16">
      <c r="A777" s="863"/>
      <c r="B777" s="106"/>
      <c r="C777" s="833"/>
      <c r="D777" s="94"/>
      <c r="E777" s="96"/>
      <c r="F777" s="97"/>
      <c r="G777" s="106"/>
      <c r="H777" s="836"/>
      <c r="I777" s="94"/>
      <c r="J777" s="96"/>
      <c r="K777" s="112"/>
      <c r="L777" s="106"/>
      <c r="M777" s="839"/>
      <c r="N777" s="113"/>
      <c r="O777" s="96"/>
      <c r="P777" s="112"/>
    </row>
    <row r="778" spans="1:16">
      <c r="A778" s="863"/>
      <c r="B778" s="107"/>
      <c r="C778" s="833"/>
      <c r="D778" s="94"/>
      <c r="E778" s="96"/>
      <c r="F778" s="93"/>
      <c r="G778" s="107"/>
      <c r="H778" s="836"/>
      <c r="I778" s="94"/>
      <c r="J778" s="96"/>
      <c r="K778" s="97"/>
      <c r="L778" s="107"/>
      <c r="M778" s="839"/>
      <c r="N778" s="113"/>
      <c r="O778" s="114"/>
      <c r="P778" s="97"/>
    </row>
    <row r="779" spans="1:16">
      <c r="A779" s="863"/>
      <c r="B779" s="109"/>
      <c r="C779" s="833"/>
      <c r="D779" s="94"/>
      <c r="E779" s="96"/>
      <c r="F779" s="93"/>
      <c r="G779" s="109"/>
      <c r="H779" s="836"/>
      <c r="I779" s="113"/>
      <c r="J779" s="114"/>
      <c r="K779" s="97"/>
      <c r="L779" s="109"/>
      <c r="M779" s="839"/>
      <c r="N779" s="113"/>
      <c r="O779" s="114"/>
      <c r="P779" s="104"/>
    </row>
    <row r="780" spans="1:16">
      <c r="A780" s="863"/>
      <c r="B780" s="110"/>
      <c r="C780" s="833"/>
      <c r="D780" s="94"/>
      <c r="E780" s="96"/>
      <c r="F780" s="93"/>
      <c r="G780" s="110"/>
      <c r="H780" s="836"/>
      <c r="I780" s="113"/>
      <c r="J780" s="114"/>
      <c r="K780" s="104"/>
      <c r="L780" s="110"/>
      <c r="M780" s="839"/>
      <c r="N780" s="111"/>
      <c r="O780" s="96"/>
      <c r="P780" s="97"/>
    </row>
    <row r="781" spans="1:16">
      <c r="A781" s="863"/>
      <c r="B781" s="109"/>
      <c r="C781" s="833"/>
      <c r="D781" s="111"/>
      <c r="E781" s="96"/>
      <c r="F781" s="97"/>
      <c r="G781" s="109"/>
      <c r="H781" s="836"/>
      <c r="I781" s="111"/>
      <c r="J781" s="96"/>
      <c r="K781" s="112"/>
      <c r="L781" s="109"/>
      <c r="M781" s="839"/>
      <c r="N781" s="94"/>
      <c r="O781" s="96"/>
      <c r="P781" s="112"/>
    </row>
    <row r="782" spans="1:16">
      <c r="A782" s="863"/>
      <c r="B782" s="110"/>
      <c r="C782" s="833"/>
      <c r="D782" s="94"/>
      <c r="E782" s="96"/>
      <c r="F782" s="108"/>
      <c r="G782" s="110"/>
      <c r="H782" s="836"/>
      <c r="I782" s="94"/>
      <c r="J782" s="96"/>
      <c r="K782" s="97"/>
      <c r="L782" s="110"/>
      <c r="M782" s="839"/>
      <c r="N782" s="113"/>
      <c r="O782" s="114"/>
      <c r="P782" s="97"/>
    </row>
    <row r="783" spans="1:16">
      <c r="A783" s="863"/>
      <c r="B783" s="109"/>
      <c r="C783" s="833"/>
      <c r="D783" s="94"/>
      <c r="E783" s="96"/>
      <c r="F783" s="97"/>
      <c r="G783" s="109"/>
      <c r="H783" s="836"/>
      <c r="I783" s="113"/>
      <c r="J783" s="114"/>
      <c r="K783" s="97"/>
      <c r="L783" s="109"/>
      <c r="M783" s="839"/>
      <c r="N783" s="113"/>
      <c r="O783" s="114"/>
      <c r="P783" s="97"/>
    </row>
    <row r="784" spans="1:16" ht="17.25" thickBot="1">
      <c r="A784" s="863"/>
      <c r="B784" s="110"/>
      <c r="C784" s="846"/>
      <c r="D784" s="115"/>
      <c r="E784" s="116"/>
      <c r="F784" s="117"/>
      <c r="G784" s="110"/>
      <c r="H784" s="836"/>
      <c r="I784" s="115"/>
      <c r="J784" s="116"/>
      <c r="K784" s="117"/>
      <c r="L784" s="110"/>
      <c r="M784" s="839"/>
      <c r="N784" s="115"/>
      <c r="O784" s="116"/>
      <c r="P784" s="117"/>
    </row>
    <row r="785" spans="1:16">
      <c r="A785" s="850" t="str">
        <f>TEXT(A739,"AAAA")</f>
        <v>星期三</v>
      </c>
      <c r="B785" s="109"/>
      <c r="C785" s="832" t="s">
        <v>666</v>
      </c>
      <c r="D785" s="118"/>
      <c r="E785" s="119"/>
      <c r="F785" s="97"/>
      <c r="G785" s="109"/>
      <c r="H785" s="835" t="s">
        <v>130</v>
      </c>
      <c r="I785" s="118"/>
      <c r="J785" s="119"/>
      <c r="K785" s="97"/>
      <c r="L785" s="109"/>
      <c r="M785" s="838" t="s">
        <v>130</v>
      </c>
      <c r="N785" s="118"/>
      <c r="O785" s="119"/>
      <c r="P785" s="97"/>
    </row>
    <row r="786" spans="1:16">
      <c r="A786" s="850"/>
      <c r="B786" s="110"/>
      <c r="C786" s="833"/>
      <c r="D786" s="120"/>
      <c r="E786" s="96"/>
      <c r="F786" s="97"/>
      <c r="G786" s="110"/>
      <c r="H786" s="836"/>
      <c r="I786" s="94"/>
      <c r="J786" s="96"/>
      <c r="K786" s="97"/>
      <c r="L786" s="110"/>
      <c r="M786" s="839"/>
      <c r="N786" s="94"/>
      <c r="O786" s="96"/>
      <c r="P786" s="97"/>
    </row>
    <row r="787" spans="1:16">
      <c r="A787" s="850"/>
      <c r="B787" s="109"/>
      <c r="C787" s="833"/>
      <c r="D787" s="120"/>
      <c r="E787" s="96"/>
      <c r="F787" s="97"/>
      <c r="G787" s="109"/>
      <c r="H787" s="836"/>
      <c r="I787" s="94"/>
      <c r="J787" s="96"/>
      <c r="K787" s="97"/>
      <c r="L787" s="109"/>
      <c r="M787" s="839"/>
      <c r="N787" s="94"/>
      <c r="O787" s="96"/>
      <c r="P787" s="97"/>
    </row>
    <row r="788" spans="1:16">
      <c r="A788" s="850"/>
      <c r="B788" s="110"/>
      <c r="C788" s="833"/>
      <c r="D788" s="120"/>
      <c r="E788" s="96"/>
      <c r="F788" s="97"/>
      <c r="G788" s="110"/>
      <c r="H788" s="836"/>
      <c r="I788" s="94"/>
      <c r="J788" s="96"/>
      <c r="K788" s="97"/>
      <c r="L788" s="110"/>
      <c r="M788" s="839"/>
      <c r="N788" s="94"/>
      <c r="O788" s="96"/>
      <c r="P788" s="97"/>
    </row>
    <row r="789" spans="1:16">
      <c r="A789" s="850"/>
      <c r="B789" s="109"/>
      <c r="C789" s="833"/>
      <c r="D789" s="120"/>
      <c r="E789" s="96"/>
      <c r="F789" s="97"/>
      <c r="G789" s="109"/>
      <c r="H789" s="836"/>
      <c r="I789" s="94"/>
      <c r="J789" s="96"/>
      <c r="K789" s="97"/>
      <c r="L789" s="109"/>
      <c r="M789" s="839"/>
      <c r="N789" s="94"/>
      <c r="O789" s="96"/>
      <c r="P789" s="97"/>
    </row>
    <row r="790" spans="1:16">
      <c r="A790" s="850"/>
      <c r="B790" s="110"/>
      <c r="C790" s="833"/>
      <c r="D790" s="120"/>
      <c r="E790" s="96"/>
      <c r="F790" s="97"/>
      <c r="G790" s="110"/>
      <c r="H790" s="836"/>
      <c r="I790" s="94"/>
      <c r="J790" s="96"/>
      <c r="K790" s="97"/>
      <c r="L790" s="110"/>
      <c r="M790" s="839"/>
      <c r="N790" s="94"/>
      <c r="O790" s="96"/>
      <c r="P790" s="97"/>
    </row>
    <row r="791" spans="1:16">
      <c r="A791" s="850"/>
      <c r="B791" s="109"/>
      <c r="C791" s="833"/>
      <c r="D791" s="120"/>
      <c r="E791" s="96"/>
      <c r="F791" s="97"/>
      <c r="G791" s="109"/>
      <c r="H791" s="836"/>
      <c r="I791" s="94"/>
      <c r="J791" s="96"/>
      <c r="K791" s="97"/>
      <c r="L791" s="109"/>
      <c r="M791" s="839"/>
      <c r="N791" s="94"/>
      <c r="O791" s="96"/>
      <c r="P791" s="97"/>
    </row>
    <row r="792" spans="1:16">
      <c r="A792" s="850"/>
      <c r="B792" s="110"/>
      <c r="C792" s="833"/>
      <c r="D792" s="94"/>
      <c r="E792" s="96"/>
      <c r="F792" s="97"/>
      <c r="G792" s="110"/>
      <c r="H792" s="836"/>
      <c r="I792" s="94"/>
      <c r="J792" s="96"/>
      <c r="K792" s="97"/>
      <c r="L792" s="110"/>
      <c r="M792" s="839"/>
      <c r="N792" s="94"/>
      <c r="O792" s="96"/>
      <c r="P792" s="97"/>
    </row>
    <row r="793" spans="1:16">
      <c r="A793" s="850"/>
      <c r="B793" s="107"/>
      <c r="C793" s="833"/>
      <c r="D793" s="113"/>
      <c r="E793" s="114"/>
      <c r="F793" s="104"/>
      <c r="G793" s="107"/>
      <c r="H793" s="836"/>
      <c r="I793" s="113"/>
      <c r="J793" s="114"/>
      <c r="K793" s="97"/>
      <c r="L793" s="107"/>
      <c r="M793" s="839"/>
      <c r="N793" s="113"/>
      <c r="O793" s="114"/>
      <c r="P793" s="97"/>
    </row>
    <row r="794" spans="1:16" ht="17.25" thickBot="1">
      <c r="A794" s="850"/>
      <c r="B794" s="107"/>
      <c r="C794" s="846"/>
      <c r="D794" s="122" t="s">
        <v>132</v>
      </c>
      <c r="E794" s="123" t="s">
        <v>133</v>
      </c>
      <c r="F794" s="124"/>
      <c r="G794" s="107"/>
      <c r="H794" s="847"/>
      <c r="I794" s="122" t="s">
        <v>132</v>
      </c>
      <c r="J794" s="123" t="s">
        <v>133</v>
      </c>
      <c r="K794" s="97"/>
      <c r="L794" s="107"/>
      <c r="M794" s="845"/>
      <c r="N794" s="122" t="s">
        <v>132</v>
      </c>
      <c r="O794" s="123" t="s">
        <v>133</v>
      </c>
      <c r="P794" s="97"/>
    </row>
    <row r="795" spans="1:16">
      <c r="A795" s="105"/>
      <c r="B795" s="109"/>
      <c r="C795" s="832" t="s">
        <v>667</v>
      </c>
      <c r="D795" s="118"/>
      <c r="E795" s="119"/>
      <c r="F795" s="125"/>
      <c r="G795" s="109"/>
      <c r="H795" s="835" t="s">
        <v>134</v>
      </c>
      <c r="I795" s="118"/>
      <c r="J795" s="119"/>
      <c r="K795" s="125"/>
      <c r="L795" s="109"/>
      <c r="M795" s="838" t="s">
        <v>134</v>
      </c>
      <c r="N795" s="118"/>
      <c r="O795" s="119"/>
      <c r="P795" s="125"/>
    </row>
    <row r="796" spans="1:16">
      <c r="A796" s="105"/>
      <c r="B796" s="110"/>
      <c r="C796" s="833"/>
      <c r="D796" s="94"/>
      <c r="E796" s="96"/>
      <c r="F796" s="97"/>
      <c r="G796" s="110"/>
      <c r="H796" s="836"/>
      <c r="I796" s="94"/>
      <c r="J796" s="96"/>
      <c r="K796" s="97"/>
      <c r="L796" s="110"/>
      <c r="M796" s="839"/>
      <c r="N796" s="94"/>
      <c r="O796" s="96"/>
      <c r="P796" s="97"/>
    </row>
    <row r="797" spans="1:16">
      <c r="A797" s="105"/>
      <c r="B797" s="126"/>
      <c r="C797" s="833"/>
      <c r="D797" s="94"/>
      <c r="E797" s="96"/>
      <c r="F797" s="97"/>
      <c r="G797" s="126"/>
      <c r="H797" s="836"/>
      <c r="I797" s="94"/>
      <c r="J797" s="96"/>
      <c r="K797" s="97"/>
      <c r="L797" s="126"/>
      <c r="M797" s="839"/>
      <c r="N797" s="94"/>
      <c r="O797" s="96"/>
      <c r="P797" s="128"/>
    </row>
    <row r="798" spans="1:16">
      <c r="A798" s="105"/>
      <c r="B798" s="107"/>
      <c r="C798" s="833"/>
      <c r="D798" s="94"/>
      <c r="E798" s="96"/>
      <c r="F798" s="97"/>
      <c r="G798" s="107"/>
      <c r="H798" s="836"/>
      <c r="I798" s="94"/>
      <c r="J798" s="96"/>
      <c r="K798" s="97"/>
      <c r="L798" s="107"/>
      <c r="M798" s="839"/>
      <c r="N798" s="94"/>
      <c r="O798" s="96"/>
      <c r="P798" s="216"/>
    </row>
    <row r="799" spans="1:16">
      <c r="A799" s="105"/>
      <c r="B799" s="109"/>
      <c r="C799" s="833"/>
      <c r="D799" s="94"/>
      <c r="E799" s="96"/>
      <c r="F799" s="97"/>
      <c r="G799" s="109"/>
      <c r="H799" s="836"/>
      <c r="I799" s="94"/>
      <c r="J799" s="96"/>
      <c r="K799" s="97"/>
      <c r="L799" s="109"/>
      <c r="M799" s="839"/>
      <c r="N799" s="94"/>
      <c r="O799" s="96"/>
      <c r="P799" s="97"/>
    </row>
    <row r="800" spans="1:16">
      <c r="A800" s="105"/>
      <c r="B800" s="110"/>
      <c r="C800" s="833"/>
      <c r="D800" s="94"/>
      <c r="E800" s="96"/>
      <c r="F800" s="127"/>
      <c r="G800" s="110"/>
      <c r="H800" s="836"/>
      <c r="I800" s="94"/>
      <c r="J800" s="96"/>
      <c r="K800" s="127"/>
      <c r="L800" s="110"/>
      <c r="M800" s="839"/>
      <c r="N800" s="94"/>
      <c r="O800" s="96"/>
      <c r="P800" s="127"/>
    </row>
    <row r="801" spans="1:16">
      <c r="A801" s="105"/>
      <c r="B801" s="109"/>
      <c r="C801" s="833"/>
      <c r="D801" s="94"/>
      <c r="E801" s="96"/>
      <c r="F801" s="128"/>
      <c r="G801" s="109"/>
      <c r="H801" s="836"/>
      <c r="I801" s="94"/>
      <c r="J801" s="96"/>
      <c r="K801" s="128"/>
      <c r="L801" s="109"/>
      <c r="M801" s="839"/>
      <c r="N801" s="94"/>
      <c r="O801" s="96"/>
      <c r="P801" s="128"/>
    </row>
    <row r="802" spans="1:16">
      <c r="A802" s="105"/>
      <c r="B802" s="110"/>
      <c r="C802" s="833"/>
      <c r="D802" s="217"/>
      <c r="E802" s="114"/>
      <c r="F802" s="216"/>
      <c r="G802" s="110"/>
      <c r="H802" s="836"/>
      <c r="I802" s="113"/>
      <c r="J802" s="114"/>
      <c r="K802" s="216"/>
      <c r="L802" s="110"/>
      <c r="M802" s="839"/>
      <c r="N802" s="113"/>
      <c r="O802" s="114"/>
      <c r="P802" s="216"/>
    </row>
    <row r="803" spans="1:16">
      <c r="A803" s="105"/>
      <c r="B803" s="109"/>
      <c r="C803" s="833"/>
      <c r="D803" s="217"/>
      <c r="E803" s="114"/>
      <c r="F803" s="216"/>
      <c r="G803" s="109"/>
      <c r="H803" s="836"/>
      <c r="I803" s="113"/>
      <c r="J803" s="114"/>
      <c r="K803" s="216"/>
      <c r="L803" s="109"/>
      <c r="M803" s="839"/>
      <c r="N803" s="113"/>
      <c r="O803" s="114"/>
      <c r="P803" s="216"/>
    </row>
    <row r="804" spans="1:16" ht="17.25" thickBot="1">
      <c r="A804" s="105"/>
      <c r="B804" s="110"/>
      <c r="C804" s="846"/>
      <c r="D804" s="129"/>
      <c r="E804" s="130"/>
      <c r="F804" s="104"/>
      <c r="G804" s="110"/>
      <c r="H804" s="847"/>
      <c r="I804" s="113"/>
      <c r="J804" s="130"/>
      <c r="K804" s="104"/>
      <c r="L804" s="110"/>
      <c r="M804" s="845"/>
      <c r="N804" s="113"/>
      <c r="O804" s="131"/>
      <c r="P804" s="127"/>
    </row>
    <row r="805" spans="1:16">
      <c r="A805" s="132"/>
      <c r="B805" s="109"/>
      <c r="C805" s="832" t="s">
        <v>668</v>
      </c>
      <c r="D805" s="118" t="s">
        <v>136</v>
      </c>
      <c r="E805" s="133" t="s">
        <v>137</v>
      </c>
      <c r="F805" s="125"/>
      <c r="G805" s="109"/>
      <c r="H805" s="835" t="s">
        <v>135</v>
      </c>
      <c r="I805" s="118" t="s">
        <v>136</v>
      </c>
      <c r="J805" s="133" t="s">
        <v>137</v>
      </c>
      <c r="K805" s="125"/>
      <c r="L805" s="109"/>
      <c r="M805" s="838" t="s">
        <v>135</v>
      </c>
      <c r="N805" s="118" t="s">
        <v>136</v>
      </c>
      <c r="O805" s="133" t="s">
        <v>137</v>
      </c>
      <c r="P805" s="125"/>
    </row>
    <row r="806" spans="1:16">
      <c r="A806" s="132"/>
      <c r="B806" s="110"/>
      <c r="C806" s="833"/>
      <c r="D806" s="94" t="s">
        <v>141</v>
      </c>
      <c r="E806" s="96" t="s">
        <v>142</v>
      </c>
      <c r="F806" s="134"/>
      <c r="G806" s="110"/>
      <c r="H806" s="836"/>
      <c r="I806" s="94" t="s">
        <v>141</v>
      </c>
      <c r="J806" s="96" t="s">
        <v>142</v>
      </c>
      <c r="K806" s="134"/>
      <c r="L806" s="110"/>
      <c r="M806" s="839"/>
      <c r="N806" s="94" t="s">
        <v>141</v>
      </c>
      <c r="O806" s="96" t="s">
        <v>142</v>
      </c>
      <c r="P806" s="134"/>
    </row>
    <row r="807" spans="1:16">
      <c r="A807" s="132"/>
      <c r="B807" s="135"/>
      <c r="C807" s="833"/>
      <c r="D807" s="94" t="s">
        <v>145</v>
      </c>
      <c r="E807" s="96" t="s">
        <v>146</v>
      </c>
      <c r="F807" s="97"/>
      <c r="G807" s="135"/>
      <c r="H807" s="836"/>
      <c r="I807" s="94" t="s">
        <v>145</v>
      </c>
      <c r="J807" s="96" t="s">
        <v>146</v>
      </c>
      <c r="K807" s="97"/>
      <c r="L807" s="135"/>
      <c r="M807" s="839"/>
      <c r="N807" s="94" t="s">
        <v>145</v>
      </c>
      <c r="O807" s="96" t="s">
        <v>146</v>
      </c>
      <c r="P807" s="97"/>
    </row>
    <row r="808" spans="1:16">
      <c r="A808" s="132"/>
      <c r="B808" s="110"/>
      <c r="C808" s="833"/>
      <c r="D808" s="94" t="s">
        <v>147</v>
      </c>
      <c r="E808" s="96" t="s">
        <v>148</v>
      </c>
      <c r="F808" s="104"/>
      <c r="G808" s="110"/>
      <c r="H808" s="836"/>
      <c r="I808" s="94" t="s">
        <v>147</v>
      </c>
      <c r="J808" s="96" t="s">
        <v>148</v>
      </c>
      <c r="K808" s="104"/>
      <c r="L808" s="110"/>
      <c r="M808" s="839"/>
      <c r="N808" s="94" t="s">
        <v>147</v>
      </c>
      <c r="O808" s="96" t="s">
        <v>148</v>
      </c>
      <c r="P808" s="104"/>
    </row>
    <row r="809" spans="1:16">
      <c r="A809" s="132"/>
      <c r="B809" s="135"/>
      <c r="C809" s="833"/>
      <c r="D809" s="94"/>
      <c r="E809" s="114"/>
      <c r="F809" s="136"/>
      <c r="G809" s="135"/>
      <c r="H809" s="836"/>
      <c r="I809" s="94"/>
      <c r="J809" s="114"/>
      <c r="K809" s="136"/>
      <c r="L809" s="135"/>
      <c r="M809" s="839"/>
      <c r="N809" s="94"/>
      <c r="O809" s="114"/>
      <c r="P809" s="136"/>
    </row>
    <row r="810" spans="1:16">
      <c r="A810" s="132"/>
      <c r="B810" s="110"/>
      <c r="C810" s="833"/>
      <c r="D810" s="94"/>
      <c r="E810" s="96"/>
      <c r="F810" s="97"/>
      <c r="G810" s="110"/>
      <c r="H810" s="836"/>
      <c r="I810" s="94"/>
      <c r="J810" s="96"/>
      <c r="K810" s="97"/>
      <c r="L810" s="110"/>
      <c r="M810" s="839"/>
      <c r="N810" s="94"/>
      <c r="O810" s="96"/>
      <c r="P810" s="97"/>
    </row>
    <row r="811" spans="1:16">
      <c r="A811" s="132"/>
      <c r="B811" s="135"/>
      <c r="C811" s="833"/>
      <c r="D811" s="94"/>
      <c r="E811" s="114"/>
      <c r="F811" s="136"/>
      <c r="G811" s="135"/>
      <c r="H811" s="836"/>
      <c r="I811" s="94"/>
      <c r="J811" s="114"/>
      <c r="K811" s="136"/>
      <c r="L811" s="135"/>
      <c r="M811" s="839"/>
      <c r="N811" s="94"/>
      <c r="O811" s="114"/>
      <c r="P811" s="136"/>
    </row>
    <row r="812" spans="1:16">
      <c r="A812" s="132"/>
      <c r="B812" s="110"/>
      <c r="C812" s="833"/>
      <c r="D812" s="94"/>
      <c r="E812" s="96"/>
      <c r="F812" s="97"/>
      <c r="G812" s="110"/>
      <c r="H812" s="836"/>
      <c r="I812" s="94"/>
      <c r="J812" s="96"/>
      <c r="K812" s="97"/>
      <c r="L812" s="110"/>
      <c r="M812" s="839"/>
      <c r="N812" s="94"/>
      <c r="O812" s="96"/>
      <c r="P812" s="97"/>
    </row>
    <row r="813" spans="1:16">
      <c r="A813" s="132"/>
      <c r="B813" s="135"/>
      <c r="C813" s="833"/>
      <c r="D813" s="94"/>
      <c r="E813" s="96"/>
      <c r="F813" s="97"/>
      <c r="G813" s="135"/>
      <c r="H813" s="836"/>
      <c r="I813" s="94"/>
      <c r="J813" s="96"/>
      <c r="K813" s="97"/>
      <c r="L813" s="135"/>
      <c r="M813" s="839"/>
      <c r="N813" s="94"/>
      <c r="O813" s="96"/>
      <c r="P813" s="97"/>
    </row>
    <row r="814" spans="1:16" ht="17.25" thickBot="1">
      <c r="A814" s="132"/>
      <c r="B814" s="110"/>
      <c r="C814" s="846"/>
      <c r="D814" s="115"/>
      <c r="E814" s="116"/>
      <c r="F814" s="117"/>
      <c r="G814" s="110"/>
      <c r="H814" s="847"/>
      <c r="I814" s="115"/>
      <c r="J814" s="130"/>
      <c r="K814" s="104"/>
      <c r="L814" s="110"/>
      <c r="M814" s="845"/>
      <c r="N814" s="115"/>
      <c r="O814" s="130"/>
      <c r="P814" s="104"/>
    </row>
    <row r="815" spans="1:16">
      <c r="A815" s="132"/>
      <c r="B815" s="135"/>
      <c r="C815" s="832" t="s">
        <v>669</v>
      </c>
      <c r="D815" s="137" t="s">
        <v>150</v>
      </c>
      <c r="E815" s="138"/>
      <c r="F815" s="139" t="s">
        <v>151</v>
      </c>
      <c r="G815" s="135"/>
      <c r="H815" s="835" t="s">
        <v>149</v>
      </c>
      <c r="I815" s="137" t="s">
        <v>150</v>
      </c>
      <c r="J815" s="138"/>
      <c r="K815" s="139" t="s">
        <v>151</v>
      </c>
      <c r="L815" s="135"/>
      <c r="M815" s="838" t="s">
        <v>149</v>
      </c>
      <c r="N815" s="137" t="s">
        <v>150</v>
      </c>
      <c r="O815" s="138"/>
      <c r="P815" s="139" t="s">
        <v>151</v>
      </c>
    </row>
    <row r="816" spans="1:16">
      <c r="A816" s="132"/>
      <c r="B816" s="110"/>
      <c r="C816" s="833"/>
      <c r="D816" s="120"/>
      <c r="E816" s="121"/>
      <c r="F816" s="140"/>
      <c r="G816" s="110"/>
      <c r="H816" s="836"/>
      <c r="I816" s="94"/>
      <c r="J816" s="96"/>
      <c r="K816" s="97"/>
      <c r="L816" s="110"/>
      <c r="M816" s="839"/>
      <c r="N816" s="94"/>
      <c r="O816" s="96"/>
      <c r="P816" s="97"/>
    </row>
    <row r="817" spans="1:16">
      <c r="A817" s="132"/>
      <c r="B817" s="135"/>
      <c r="C817" s="833"/>
      <c r="D817" s="94"/>
      <c r="E817" s="96"/>
      <c r="F817" s="97"/>
      <c r="G817" s="135"/>
      <c r="H817" s="836"/>
      <c r="I817" s="94"/>
      <c r="J817" s="96"/>
      <c r="K817" s="97"/>
      <c r="L817" s="135"/>
      <c r="M817" s="839"/>
      <c r="N817" s="94"/>
      <c r="O817" s="96"/>
      <c r="P817" s="97"/>
    </row>
    <row r="818" spans="1:16">
      <c r="A818" s="132"/>
      <c r="B818" s="110"/>
      <c r="C818" s="833"/>
      <c r="D818" s="113"/>
      <c r="E818" s="114"/>
      <c r="F818" s="104"/>
      <c r="G818" s="110"/>
      <c r="H818" s="836"/>
      <c r="I818" s="113"/>
      <c r="J818" s="114"/>
      <c r="K818" s="104"/>
      <c r="L818" s="110"/>
      <c r="M818" s="839"/>
      <c r="N818" s="113"/>
      <c r="O818" s="114"/>
      <c r="P818" s="104"/>
    </row>
    <row r="819" spans="1:16">
      <c r="A819" s="841"/>
      <c r="B819" s="135"/>
      <c r="C819" s="833"/>
      <c r="D819" s="94"/>
      <c r="E819" s="96"/>
      <c r="F819" s="97"/>
      <c r="G819" s="135"/>
      <c r="H819" s="836"/>
      <c r="I819" s="94"/>
      <c r="J819" s="96"/>
      <c r="K819" s="97"/>
      <c r="L819" s="135"/>
      <c r="M819" s="839"/>
      <c r="N819" s="94"/>
      <c r="O819" s="96"/>
      <c r="P819" s="97"/>
    </row>
    <row r="820" spans="1:16">
      <c r="A820" s="841"/>
      <c r="B820" s="110"/>
      <c r="C820" s="833"/>
      <c r="D820" s="94"/>
      <c r="E820" s="96"/>
      <c r="F820" s="97"/>
      <c r="G820" s="110"/>
      <c r="H820" s="836"/>
      <c r="I820" s="94"/>
      <c r="J820" s="96"/>
      <c r="K820" s="97"/>
      <c r="L820" s="110"/>
      <c r="M820" s="839"/>
      <c r="N820" s="94"/>
      <c r="O820" s="96"/>
      <c r="P820" s="97"/>
    </row>
    <row r="821" spans="1:16">
      <c r="A821" s="841"/>
      <c r="B821" s="135"/>
      <c r="C821" s="833"/>
      <c r="D821" s="113"/>
      <c r="E821" s="114"/>
      <c r="F821" s="104"/>
      <c r="G821" s="135"/>
      <c r="H821" s="836"/>
      <c r="I821" s="113"/>
      <c r="J821" s="114"/>
      <c r="K821" s="104"/>
      <c r="L821" s="135"/>
      <c r="M821" s="839"/>
      <c r="N821" s="113"/>
      <c r="O821" s="114"/>
      <c r="P821" s="104"/>
    </row>
    <row r="822" spans="1:16" ht="17.25" thickBot="1">
      <c r="A822" s="842"/>
      <c r="B822" s="141"/>
      <c r="C822" s="834"/>
      <c r="D822" s="142"/>
      <c r="E822" s="143"/>
      <c r="F822" s="144"/>
      <c r="G822" s="141"/>
      <c r="H822" s="837"/>
      <c r="I822" s="142"/>
      <c r="J822" s="143"/>
      <c r="K822" s="144"/>
      <c r="L822" s="141"/>
      <c r="M822" s="840"/>
      <c r="N822" s="142"/>
      <c r="O822" s="143"/>
      <c r="P822" s="144"/>
    </row>
    <row r="823" spans="1:16" s="146" customFormat="1" ht="27" customHeight="1" thickTop="1" thickBot="1">
      <c r="A823" s="145"/>
      <c r="B823" s="843" t="s">
        <v>152</v>
      </c>
      <c r="C823" s="843"/>
      <c r="D823" s="843"/>
      <c r="E823" s="843"/>
      <c r="F823" s="843"/>
      <c r="G823" s="844" t="s">
        <v>153</v>
      </c>
      <c r="H823" s="844"/>
      <c r="I823" s="844"/>
      <c r="J823" s="844"/>
      <c r="K823" s="844"/>
      <c r="L823" s="844"/>
      <c r="M823" s="844"/>
      <c r="N823" s="825" t="s">
        <v>154</v>
      </c>
      <c r="O823" s="825"/>
      <c r="P823" s="825"/>
    </row>
    <row r="824" spans="1:16" s="159" customFormat="1" ht="21.75" customHeight="1" thickTop="1" thickBot="1">
      <c r="A824" s="147" t="s">
        <v>0</v>
      </c>
      <c r="B824" s="148"/>
      <c r="C824" s="149" t="s">
        <v>155</v>
      </c>
      <c r="D824" s="150" t="s">
        <v>156</v>
      </c>
      <c r="E824" s="151" t="s">
        <v>157</v>
      </c>
      <c r="F824" s="152" t="s">
        <v>158</v>
      </c>
      <c r="G824" s="153" t="s">
        <v>159</v>
      </c>
      <c r="H824" s="154" t="s">
        <v>150</v>
      </c>
      <c r="I824" s="155" t="s">
        <v>156</v>
      </c>
      <c r="J824" s="155" t="s">
        <v>157</v>
      </c>
      <c r="K824" s="155" t="s">
        <v>158</v>
      </c>
      <c r="L824" s="154" t="s">
        <v>160</v>
      </c>
      <c r="M824" s="156" t="s">
        <v>161</v>
      </c>
      <c r="N824" s="157" t="s">
        <v>155</v>
      </c>
      <c r="O824" s="151" t="s">
        <v>157</v>
      </c>
      <c r="P824" s="158" t="s">
        <v>158</v>
      </c>
    </row>
    <row r="825" spans="1:16" s="172" customFormat="1" ht="17.25" thickTop="1">
      <c r="A825" s="826">
        <f>A739</f>
        <v>46211</v>
      </c>
      <c r="B825" s="829" t="s">
        <v>670</v>
      </c>
      <c r="C825" s="160"/>
      <c r="D825" s="161"/>
      <c r="E825" s="162"/>
      <c r="F825" s="163"/>
      <c r="G825" s="164"/>
      <c r="H825" s="165"/>
      <c r="I825" s="166"/>
      <c r="J825" s="166"/>
      <c r="K825" s="167"/>
      <c r="L825" s="168"/>
      <c r="M825" s="169"/>
      <c r="N825" s="170"/>
      <c r="O825" s="166"/>
      <c r="P825" s="171"/>
    </row>
    <row r="826" spans="1:16" s="172" customFormat="1">
      <c r="A826" s="827"/>
      <c r="B826" s="830"/>
      <c r="C826" s="173"/>
      <c r="D826" s="174"/>
      <c r="E826" s="175"/>
      <c r="F826" s="176"/>
      <c r="G826" s="173"/>
      <c r="H826" s="177"/>
      <c r="I826" s="175"/>
      <c r="J826" s="175"/>
      <c r="K826" s="178"/>
      <c r="L826" s="179"/>
      <c r="M826" s="180"/>
      <c r="N826" s="181"/>
      <c r="O826" s="175"/>
      <c r="P826" s="182"/>
    </row>
    <row r="827" spans="1:16" s="172" customFormat="1">
      <c r="A827" s="827"/>
      <c r="B827" s="830"/>
      <c r="C827" s="173"/>
      <c r="D827" s="174"/>
      <c r="E827" s="175"/>
      <c r="F827" s="176"/>
      <c r="G827" s="173"/>
      <c r="H827" s="183"/>
      <c r="I827" s="175"/>
      <c r="J827" s="175"/>
      <c r="K827" s="178"/>
      <c r="L827" s="184"/>
      <c r="M827" s="180"/>
      <c r="N827" s="181"/>
      <c r="O827" s="175"/>
      <c r="P827" s="182"/>
    </row>
    <row r="828" spans="1:16" s="172" customFormat="1">
      <c r="A828" s="827"/>
      <c r="B828" s="830"/>
      <c r="C828" s="173"/>
      <c r="D828" s="218"/>
      <c r="E828" s="175"/>
      <c r="F828" s="176"/>
      <c r="G828" s="173"/>
      <c r="H828" s="183"/>
      <c r="I828" s="175"/>
      <c r="J828" s="175"/>
      <c r="K828" s="187"/>
      <c r="L828" s="184"/>
      <c r="M828" s="180"/>
      <c r="N828" s="181"/>
      <c r="O828" s="175"/>
      <c r="P828" s="182"/>
    </row>
    <row r="829" spans="1:16" s="172" customFormat="1">
      <c r="A829" s="827"/>
      <c r="B829" s="830"/>
      <c r="C829" s="173"/>
      <c r="D829" s="185"/>
      <c r="E829" s="175"/>
      <c r="F829" s="182"/>
      <c r="G829" s="173"/>
      <c r="H829" s="186"/>
      <c r="I829" s="175"/>
      <c r="J829" s="175"/>
      <c r="K829" s="187"/>
      <c r="L829" s="184"/>
      <c r="M829" s="180"/>
      <c r="N829" s="181"/>
      <c r="O829" s="175"/>
      <c r="P829" s="182"/>
    </row>
    <row r="830" spans="1:16" s="172" customFormat="1">
      <c r="A830" s="827"/>
      <c r="B830" s="830"/>
      <c r="C830" s="173"/>
      <c r="D830" s="174"/>
      <c r="E830" s="175"/>
      <c r="F830" s="188"/>
      <c r="G830" s="198"/>
      <c r="H830" s="183"/>
      <c r="I830" s="191"/>
      <c r="J830" s="175"/>
      <c r="K830" s="178"/>
      <c r="L830" s="189"/>
      <c r="M830" s="190"/>
      <c r="N830" s="181"/>
      <c r="O830" s="175"/>
      <c r="P830" s="182"/>
    </row>
    <row r="831" spans="1:16" s="172" customFormat="1">
      <c r="A831" s="827"/>
      <c r="B831" s="830"/>
      <c r="C831" s="173"/>
      <c r="D831" s="174"/>
      <c r="E831" s="175"/>
      <c r="F831" s="182"/>
      <c r="G831" s="173"/>
      <c r="H831" s="183"/>
      <c r="I831" s="191"/>
      <c r="J831" s="175"/>
      <c r="K831" s="178"/>
      <c r="L831" s="184"/>
      <c r="M831" s="180"/>
      <c r="N831" s="181"/>
      <c r="O831" s="175"/>
      <c r="P831" s="182"/>
    </row>
    <row r="832" spans="1:16" s="172" customFormat="1">
      <c r="A832" s="827"/>
      <c r="B832" s="830"/>
      <c r="C832" s="173"/>
      <c r="D832" s="174"/>
      <c r="E832" s="175"/>
      <c r="F832" s="182"/>
      <c r="G832" s="219"/>
      <c r="H832" s="183"/>
      <c r="I832" s="175"/>
      <c r="J832" s="175"/>
      <c r="K832" s="178"/>
      <c r="L832" s="184"/>
      <c r="M832" s="180"/>
      <c r="N832" s="181"/>
      <c r="O832" s="175"/>
      <c r="P832" s="182"/>
    </row>
    <row r="833" spans="1:16" s="172" customFormat="1">
      <c r="A833" s="827"/>
      <c r="B833" s="830"/>
      <c r="C833" s="173"/>
      <c r="D833" s="174"/>
      <c r="E833" s="175"/>
      <c r="F833" s="188"/>
      <c r="G833" s="173"/>
      <c r="H833" s="183"/>
      <c r="I833" s="191"/>
      <c r="J833" s="175"/>
      <c r="K833" s="178"/>
      <c r="L833" s="184"/>
      <c r="M833" s="180"/>
      <c r="N833" s="181"/>
      <c r="O833" s="175"/>
      <c r="P833" s="182"/>
    </row>
    <row r="834" spans="1:16" s="172" customFormat="1">
      <c r="A834" s="827"/>
      <c r="B834" s="830"/>
      <c r="C834" s="173"/>
      <c r="D834" s="174"/>
      <c r="E834" s="175"/>
      <c r="F834" s="182"/>
      <c r="G834" s="173"/>
      <c r="H834" s="183"/>
      <c r="I834" s="191"/>
      <c r="J834" s="175"/>
      <c r="K834" s="178"/>
      <c r="L834" s="184"/>
      <c r="M834" s="180"/>
      <c r="N834" s="181"/>
      <c r="O834" s="175"/>
      <c r="P834" s="182"/>
    </row>
    <row r="835" spans="1:16" s="172" customFormat="1">
      <c r="A835" s="827"/>
      <c r="B835" s="830"/>
      <c r="C835" s="192"/>
      <c r="D835" s="193"/>
      <c r="E835" s="194"/>
      <c r="F835" s="195"/>
      <c r="G835" s="173"/>
      <c r="H835" s="177"/>
      <c r="I835" s="175"/>
      <c r="J835" s="175"/>
      <c r="K835" s="178"/>
      <c r="L835" s="184"/>
      <c r="M835" s="180"/>
      <c r="N835" s="196"/>
      <c r="O835" s="194"/>
      <c r="P835" s="195"/>
    </row>
    <row r="836" spans="1:16" s="172" customFormat="1">
      <c r="A836" s="827"/>
      <c r="B836" s="830"/>
      <c r="C836" s="192"/>
      <c r="D836" s="193"/>
      <c r="E836" s="194"/>
      <c r="F836" s="195"/>
      <c r="G836" s="198"/>
      <c r="H836" s="183"/>
      <c r="I836" s="191"/>
      <c r="J836" s="175"/>
      <c r="K836" s="178"/>
      <c r="L836" s="184"/>
      <c r="M836" s="180"/>
      <c r="N836" s="196"/>
      <c r="O836" s="194"/>
      <c r="P836" s="195"/>
    </row>
    <row r="837" spans="1:16" s="172" customFormat="1">
      <c r="A837" s="827"/>
      <c r="B837" s="830"/>
      <c r="C837" s="192"/>
      <c r="D837" s="193"/>
      <c r="E837" s="194"/>
      <c r="F837" s="195"/>
      <c r="G837" s="173"/>
      <c r="H837" s="199"/>
      <c r="I837" s="191"/>
      <c r="J837" s="200"/>
      <c r="K837" s="197"/>
      <c r="L837" s="184"/>
      <c r="M837" s="180"/>
      <c r="N837" s="196"/>
      <c r="O837" s="194"/>
      <c r="P837" s="195"/>
    </row>
    <row r="838" spans="1:16" s="172" customFormat="1">
      <c r="A838" s="827"/>
      <c r="B838" s="830"/>
      <c r="C838" s="192"/>
      <c r="D838" s="193"/>
      <c r="E838" s="194"/>
      <c r="F838" s="195"/>
      <c r="G838" s="173"/>
      <c r="H838" s="201"/>
      <c r="I838" s="175"/>
      <c r="J838" s="175"/>
      <c r="K838" s="178"/>
      <c r="L838" s="184"/>
      <c r="M838" s="180"/>
      <c r="N838" s="196"/>
      <c r="O838" s="194"/>
      <c r="P838" s="195"/>
    </row>
    <row r="839" spans="1:16" s="172" customFormat="1">
      <c r="A839" s="827"/>
      <c r="B839" s="830"/>
      <c r="C839" s="192"/>
      <c r="D839" s="193"/>
      <c r="E839" s="194"/>
      <c r="F839" s="195"/>
      <c r="G839" s="198"/>
      <c r="H839" s="183"/>
      <c r="I839" s="200"/>
      <c r="J839" s="200"/>
      <c r="K839" s="197"/>
      <c r="L839" s="184"/>
      <c r="M839" s="180"/>
      <c r="N839" s="196"/>
      <c r="O839" s="194"/>
      <c r="P839" s="195"/>
    </row>
    <row r="840" spans="1:16" s="172" customFormat="1">
      <c r="A840" s="827"/>
      <c r="B840" s="830"/>
      <c r="C840" s="192"/>
      <c r="D840" s="193"/>
      <c r="E840" s="194"/>
      <c r="F840" s="195"/>
      <c r="G840" s="173"/>
      <c r="H840" s="183"/>
      <c r="I840" s="200"/>
      <c r="J840" s="200"/>
      <c r="K840" s="197"/>
      <c r="L840" s="179"/>
      <c r="M840" s="180"/>
      <c r="N840" s="196"/>
      <c r="O840" s="194"/>
      <c r="P840" s="195"/>
    </row>
    <row r="841" spans="1:16" s="172" customFormat="1">
      <c r="A841" s="827"/>
      <c r="B841" s="830"/>
      <c r="C841" s="192"/>
      <c r="D841" s="193"/>
      <c r="E841" s="194"/>
      <c r="F841" s="195"/>
      <c r="G841" s="192"/>
      <c r="H841" s="201"/>
      <c r="I841" s="202"/>
      <c r="J841" s="202"/>
      <c r="K841" s="203"/>
      <c r="L841" s="204"/>
      <c r="M841" s="190"/>
      <c r="N841" s="196"/>
      <c r="O841" s="194"/>
      <c r="P841" s="195"/>
    </row>
    <row r="842" spans="1:16" s="172" customFormat="1">
      <c r="A842" s="827"/>
      <c r="B842" s="830"/>
      <c r="C842" s="192"/>
      <c r="D842" s="193"/>
      <c r="E842" s="194"/>
      <c r="F842" s="195"/>
      <c r="G842" s="192"/>
      <c r="H842" s="201"/>
      <c r="I842" s="202"/>
      <c r="J842" s="202"/>
      <c r="K842" s="203"/>
      <c r="L842" s="204"/>
      <c r="M842" s="190"/>
      <c r="N842" s="196"/>
      <c r="O842" s="194"/>
      <c r="P842" s="195"/>
    </row>
    <row r="843" spans="1:16" s="172" customFormat="1">
      <c r="A843" s="827"/>
      <c r="B843" s="830"/>
      <c r="C843" s="192"/>
      <c r="D843" s="193"/>
      <c r="E843" s="194"/>
      <c r="F843" s="195"/>
      <c r="G843" s="192"/>
      <c r="H843" s="201"/>
      <c r="I843" s="202"/>
      <c r="J843" s="202"/>
      <c r="K843" s="203"/>
      <c r="L843" s="204"/>
      <c r="M843" s="190"/>
      <c r="N843" s="196"/>
      <c r="O843" s="194"/>
      <c r="P843" s="195"/>
    </row>
    <row r="844" spans="1:16" s="172" customFormat="1" ht="17.25" thickBot="1">
      <c r="A844" s="828"/>
      <c r="B844" s="831"/>
      <c r="C844" s="205"/>
      <c r="D844" s="206"/>
      <c r="E844" s="207"/>
      <c r="F844" s="208"/>
      <c r="G844" s="209"/>
      <c r="H844" s="210"/>
      <c r="I844" s="211"/>
      <c r="J844" s="211"/>
      <c r="K844" s="212"/>
      <c r="L844" s="213"/>
      <c r="M844" s="214"/>
      <c r="N844" s="215"/>
      <c r="O844" s="207"/>
      <c r="P844" s="208"/>
    </row>
    <row r="845" spans="1:16" s="71" customFormat="1" ht="18" customHeight="1" thickTop="1" thickBot="1">
      <c r="A845" s="862">
        <f>A739+1</f>
        <v>46212</v>
      </c>
      <c r="B845" s="90" t="s">
        <v>162</v>
      </c>
      <c r="C845" s="832" t="s">
        <v>665</v>
      </c>
      <c r="D845" s="91" t="s">
        <v>114</v>
      </c>
      <c r="E845" s="92" t="s">
        <v>164</v>
      </c>
      <c r="F845" s="93"/>
      <c r="G845" s="90" t="s">
        <v>162</v>
      </c>
      <c r="H845" s="836" t="s">
        <v>163</v>
      </c>
      <c r="I845" s="91" t="s">
        <v>114</v>
      </c>
      <c r="J845" s="92" t="s">
        <v>164</v>
      </c>
      <c r="K845" s="93"/>
      <c r="L845" s="90" t="s">
        <v>162</v>
      </c>
      <c r="M845" s="839" t="s">
        <v>163</v>
      </c>
      <c r="N845" s="91" t="s">
        <v>114</v>
      </c>
      <c r="O845" s="92" t="s">
        <v>164</v>
      </c>
      <c r="P845" s="93"/>
    </row>
    <row r="846" spans="1:16" ht="18" customHeight="1">
      <c r="A846" s="863"/>
      <c r="B846" s="864"/>
      <c r="C846" s="833"/>
      <c r="D846" s="94" t="s">
        <v>116</v>
      </c>
      <c r="E846" s="95" t="s">
        <v>142</v>
      </c>
      <c r="F846" s="93"/>
      <c r="G846" s="864"/>
      <c r="H846" s="836"/>
      <c r="I846" s="94" t="s">
        <v>116</v>
      </c>
      <c r="J846" s="95" t="s">
        <v>142</v>
      </c>
      <c r="K846" s="93"/>
      <c r="L846" s="864"/>
      <c r="M846" s="839"/>
      <c r="N846" s="94" t="s">
        <v>116</v>
      </c>
      <c r="O846" s="95" t="s">
        <v>142</v>
      </c>
      <c r="P846" s="93"/>
    </row>
    <row r="847" spans="1:16" ht="17.25" thickBot="1">
      <c r="A847" s="863"/>
      <c r="B847" s="865"/>
      <c r="C847" s="833"/>
      <c r="D847" s="94" t="s">
        <v>165</v>
      </c>
      <c r="E847" s="96" t="s">
        <v>166</v>
      </c>
      <c r="F847" s="98"/>
      <c r="G847" s="865"/>
      <c r="H847" s="836"/>
      <c r="I847" s="94" t="s">
        <v>165</v>
      </c>
      <c r="J847" s="96" t="s">
        <v>166</v>
      </c>
      <c r="K847" s="98"/>
      <c r="L847" s="865"/>
      <c r="M847" s="839"/>
      <c r="N847" s="94" t="s">
        <v>165</v>
      </c>
      <c r="O847" s="96" t="s">
        <v>166</v>
      </c>
      <c r="P847" s="98"/>
    </row>
    <row r="848" spans="1:16" ht="17.25" thickBot="1">
      <c r="A848" s="863"/>
      <c r="B848" s="90" t="s">
        <v>167</v>
      </c>
      <c r="C848" s="833"/>
      <c r="D848" s="94"/>
      <c r="E848" s="96"/>
      <c r="F848" s="97"/>
      <c r="G848" s="90" t="s">
        <v>167</v>
      </c>
      <c r="H848" s="836"/>
      <c r="I848" s="94" t="s">
        <v>120</v>
      </c>
      <c r="J848" s="96" t="s">
        <v>148</v>
      </c>
      <c r="K848" s="97"/>
      <c r="L848" s="90" t="s">
        <v>167</v>
      </c>
      <c r="M848" s="839"/>
      <c r="N848" s="94" t="s">
        <v>120</v>
      </c>
      <c r="O848" s="96" t="s">
        <v>148</v>
      </c>
      <c r="P848" s="97"/>
    </row>
    <row r="849" spans="1:16">
      <c r="A849" s="863"/>
      <c r="B849" s="861"/>
      <c r="C849" s="833"/>
      <c r="D849" s="94"/>
      <c r="E849" s="96"/>
      <c r="F849" s="97"/>
      <c r="G849" s="861"/>
      <c r="H849" s="836"/>
      <c r="I849" s="94"/>
      <c r="J849" s="96"/>
      <c r="K849" s="97"/>
      <c r="L849" s="861"/>
      <c r="M849" s="839"/>
      <c r="N849" s="94"/>
      <c r="O849" s="96"/>
      <c r="P849" s="97"/>
    </row>
    <row r="850" spans="1:16">
      <c r="A850" s="863"/>
      <c r="B850" s="854"/>
      <c r="C850" s="833"/>
      <c r="D850" s="94"/>
      <c r="E850" s="96"/>
      <c r="F850" s="97"/>
      <c r="G850" s="854"/>
      <c r="H850" s="836"/>
      <c r="I850" s="94"/>
      <c r="J850" s="96"/>
      <c r="K850" s="97"/>
      <c r="L850" s="854"/>
      <c r="M850" s="839"/>
      <c r="N850" s="94"/>
      <c r="O850" s="96"/>
      <c r="P850" s="97"/>
    </row>
    <row r="851" spans="1:16">
      <c r="A851" s="863"/>
      <c r="B851" s="853"/>
      <c r="C851" s="833"/>
      <c r="D851" s="94"/>
      <c r="E851" s="96"/>
      <c r="F851" s="93"/>
      <c r="G851" s="853"/>
      <c r="H851" s="836"/>
      <c r="I851" s="94"/>
      <c r="J851" s="96"/>
      <c r="K851" s="93"/>
      <c r="L851" s="853"/>
      <c r="M851" s="839"/>
      <c r="N851" s="94"/>
      <c r="O851" s="96"/>
      <c r="P851" s="93"/>
    </row>
    <row r="852" spans="1:16">
      <c r="A852" s="863"/>
      <c r="B852" s="854"/>
      <c r="C852" s="833"/>
      <c r="D852" s="94"/>
      <c r="E852" s="96"/>
      <c r="F852" s="99"/>
      <c r="G852" s="854"/>
      <c r="H852" s="836"/>
      <c r="I852" s="94"/>
      <c r="J852" s="96"/>
      <c r="K852" s="99"/>
      <c r="L852" s="854"/>
      <c r="M852" s="839"/>
      <c r="N852" s="94"/>
      <c r="O852" s="96"/>
      <c r="P852" s="93"/>
    </row>
    <row r="853" spans="1:16">
      <c r="A853" s="863"/>
      <c r="B853" s="853"/>
      <c r="C853" s="833"/>
      <c r="D853" s="94"/>
      <c r="E853" s="96"/>
      <c r="F853" s="102"/>
      <c r="G853" s="853"/>
      <c r="H853" s="836"/>
      <c r="I853" s="94"/>
      <c r="J853" s="96"/>
      <c r="K853" s="102"/>
      <c r="L853" s="853"/>
      <c r="M853" s="839"/>
      <c r="N853" s="94"/>
      <c r="O853" s="96"/>
      <c r="P853" s="99"/>
    </row>
    <row r="854" spans="1:16" ht="17.25" thickBot="1">
      <c r="A854" s="863"/>
      <c r="B854" s="854"/>
      <c r="C854" s="833"/>
      <c r="D854" s="94"/>
      <c r="E854" s="96"/>
      <c r="F854" s="99"/>
      <c r="G854" s="854"/>
      <c r="H854" s="836"/>
      <c r="I854" s="94"/>
      <c r="J854" s="96"/>
      <c r="K854" s="99"/>
      <c r="L854" s="854"/>
      <c r="M854" s="839"/>
      <c r="N854" s="94"/>
      <c r="O854" s="96"/>
      <c r="P854" s="99"/>
    </row>
    <row r="855" spans="1:16" ht="17.25" thickBot="1">
      <c r="A855" s="863"/>
      <c r="B855" s="100" t="s">
        <v>168</v>
      </c>
      <c r="C855" s="833"/>
      <c r="D855" s="94"/>
      <c r="E855" s="96"/>
      <c r="F855" s="99"/>
      <c r="G855" s="100" t="s">
        <v>168</v>
      </c>
      <c r="H855" s="836"/>
      <c r="I855" s="94"/>
      <c r="J855" s="96"/>
      <c r="K855" s="99"/>
      <c r="L855" s="100" t="s">
        <v>168</v>
      </c>
      <c r="M855" s="839"/>
      <c r="N855" s="94"/>
      <c r="O855" s="96"/>
      <c r="P855" s="99"/>
    </row>
    <row r="856" spans="1:16">
      <c r="A856" s="863"/>
      <c r="B856" s="855"/>
      <c r="C856" s="833"/>
      <c r="D856" s="94"/>
      <c r="E856" s="96"/>
      <c r="F856" s="99"/>
      <c r="G856" s="855"/>
      <c r="H856" s="836"/>
      <c r="I856" s="94"/>
      <c r="J856" s="96"/>
      <c r="K856" s="99"/>
      <c r="L856" s="855"/>
      <c r="M856" s="839"/>
      <c r="N856" s="94"/>
      <c r="O856" s="96"/>
      <c r="P856" s="99"/>
    </row>
    <row r="857" spans="1:16">
      <c r="A857" s="863"/>
      <c r="B857" s="856"/>
      <c r="C857" s="833"/>
      <c r="D857" s="94"/>
      <c r="E857" s="96"/>
      <c r="F857" s="99"/>
      <c r="G857" s="856"/>
      <c r="H857" s="836"/>
      <c r="I857" s="94"/>
      <c r="J857" s="96"/>
      <c r="K857" s="99"/>
      <c r="L857" s="856"/>
      <c r="M857" s="839"/>
      <c r="N857" s="94"/>
      <c r="O857" s="96"/>
      <c r="P857" s="97"/>
    </row>
    <row r="858" spans="1:16" ht="17.25" thickBot="1">
      <c r="A858" s="863"/>
      <c r="B858" s="857"/>
      <c r="C858" s="833"/>
      <c r="D858" s="94"/>
      <c r="E858" s="96"/>
      <c r="F858" s="97"/>
      <c r="G858" s="857"/>
      <c r="H858" s="836"/>
      <c r="I858" s="94"/>
      <c r="J858" s="96"/>
      <c r="K858" s="97"/>
      <c r="L858" s="857"/>
      <c r="M858" s="839"/>
      <c r="N858" s="94"/>
      <c r="O858" s="96"/>
      <c r="P858" s="97"/>
    </row>
    <row r="859" spans="1:16" ht="17.25" thickBot="1">
      <c r="A859" s="863"/>
      <c r="B859" s="100" t="s">
        <v>123</v>
      </c>
      <c r="C859" s="833"/>
      <c r="D859" s="94"/>
      <c r="E859" s="96"/>
      <c r="F859" s="97"/>
      <c r="G859" s="100" t="s">
        <v>123</v>
      </c>
      <c r="H859" s="836"/>
      <c r="I859" s="94"/>
      <c r="J859" s="96"/>
      <c r="K859" s="97"/>
      <c r="L859" s="100" t="s">
        <v>123</v>
      </c>
      <c r="M859" s="839"/>
      <c r="N859" s="94"/>
      <c r="O859" s="96"/>
      <c r="P859" s="97"/>
    </row>
    <row r="860" spans="1:16">
      <c r="A860" s="863"/>
      <c r="B860" s="868"/>
      <c r="C860" s="833"/>
      <c r="D860" s="94"/>
      <c r="E860" s="96"/>
      <c r="F860" s="97"/>
      <c r="G860" s="868"/>
      <c r="H860" s="836"/>
      <c r="I860" s="94"/>
      <c r="J860" s="96"/>
      <c r="K860" s="97"/>
      <c r="L860" s="868"/>
      <c r="M860" s="839"/>
      <c r="N860" s="94"/>
      <c r="O860" s="96"/>
      <c r="P860" s="97"/>
    </row>
    <row r="861" spans="1:16">
      <c r="A861" s="863"/>
      <c r="B861" s="869"/>
      <c r="C861" s="833"/>
      <c r="D861" s="94"/>
      <c r="E861" s="96"/>
      <c r="F861" s="97"/>
      <c r="G861" s="869"/>
      <c r="H861" s="836"/>
      <c r="I861" s="94"/>
      <c r="J861" s="96"/>
      <c r="K861" s="97"/>
      <c r="L861" s="869"/>
      <c r="M861" s="839"/>
      <c r="N861" s="94"/>
      <c r="O861" s="96"/>
      <c r="P861" s="97"/>
    </row>
    <row r="862" spans="1:16" ht="17.25" thickBot="1">
      <c r="A862" s="863"/>
      <c r="B862" s="870"/>
      <c r="C862" s="833"/>
      <c r="D862" s="94"/>
      <c r="E862" s="96"/>
      <c r="F862" s="97"/>
      <c r="G862" s="870"/>
      <c r="H862" s="836"/>
      <c r="I862" s="94"/>
      <c r="J862" s="96"/>
      <c r="K862" s="97"/>
      <c r="L862" s="870"/>
      <c r="M862" s="839"/>
      <c r="N862" s="94"/>
      <c r="O862" s="96"/>
      <c r="P862" s="97"/>
    </row>
    <row r="863" spans="1:16">
      <c r="A863" s="863"/>
      <c r="B863" s="851" t="s">
        <v>124</v>
      </c>
      <c r="C863" s="833"/>
      <c r="D863" s="94"/>
      <c r="E863" s="96"/>
      <c r="F863" s="97"/>
      <c r="G863" s="851" t="s">
        <v>124</v>
      </c>
      <c r="H863" s="836"/>
      <c r="I863" s="94"/>
      <c r="J863" s="96"/>
      <c r="K863" s="97"/>
      <c r="L863" s="851" t="s">
        <v>124</v>
      </c>
      <c r="M863" s="839"/>
      <c r="N863" s="94"/>
      <c r="O863" s="96"/>
      <c r="P863" s="97"/>
    </row>
    <row r="864" spans="1:16" ht="17.25" thickBot="1">
      <c r="A864" s="863"/>
      <c r="B864" s="852"/>
      <c r="C864" s="833"/>
      <c r="D864" s="94"/>
      <c r="E864" s="96"/>
      <c r="F864" s="97"/>
      <c r="G864" s="852"/>
      <c r="H864" s="836"/>
      <c r="I864" s="94"/>
      <c r="J864" s="96"/>
      <c r="K864" s="97"/>
      <c r="L864" s="852"/>
      <c r="M864" s="839"/>
      <c r="N864" s="94"/>
      <c r="O864" s="96"/>
      <c r="P864" s="93"/>
    </row>
    <row r="865" spans="1:16" ht="17.25" thickTop="1">
      <c r="A865" s="863"/>
      <c r="B865" s="866" t="s">
        <v>125</v>
      </c>
      <c r="C865" s="833"/>
      <c r="D865" s="94"/>
      <c r="E865" s="96"/>
      <c r="F865" s="93"/>
      <c r="G865" s="866" t="s">
        <v>125</v>
      </c>
      <c r="H865" s="836"/>
      <c r="I865" s="94"/>
      <c r="J865" s="96"/>
      <c r="K865" s="93"/>
      <c r="L865" s="866" t="s">
        <v>125</v>
      </c>
      <c r="M865" s="839"/>
      <c r="N865" s="94"/>
      <c r="O865" s="96"/>
      <c r="P865" s="97"/>
    </row>
    <row r="866" spans="1:16" ht="17.25" thickBot="1">
      <c r="A866" s="863"/>
      <c r="B866" s="849"/>
      <c r="C866" s="833"/>
      <c r="D866" s="94"/>
      <c r="E866" s="96"/>
      <c r="F866" s="93"/>
      <c r="G866" s="849"/>
      <c r="H866" s="836"/>
      <c r="I866" s="94"/>
      <c r="J866" s="96"/>
      <c r="K866" s="93"/>
      <c r="L866" s="849"/>
      <c r="M866" s="839"/>
      <c r="N866" s="94"/>
      <c r="O866" s="96"/>
      <c r="P866" s="101"/>
    </row>
    <row r="867" spans="1:16">
      <c r="A867" s="863"/>
      <c r="B867" s="859"/>
      <c r="C867" s="833"/>
      <c r="D867" s="94"/>
      <c r="E867" s="96"/>
      <c r="F867" s="97"/>
      <c r="G867" s="859"/>
      <c r="H867" s="836"/>
      <c r="I867" s="94"/>
      <c r="J867" s="96"/>
      <c r="K867" s="97"/>
      <c r="L867" s="859"/>
      <c r="M867" s="839"/>
      <c r="N867" s="94"/>
      <c r="O867" s="96"/>
      <c r="P867" s="103"/>
    </row>
    <row r="868" spans="1:16" ht="17.25" thickBot="1">
      <c r="A868" s="863"/>
      <c r="B868" s="867"/>
      <c r="C868" s="833"/>
      <c r="D868" s="94"/>
      <c r="E868" s="96"/>
      <c r="F868" s="97"/>
      <c r="G868" s="867"/>
      <c r="H868" s="836"/>
      <c r="I868" s="94"/>
      <c r="J868" s="96"/>
      <c r="K868" s="97"/>
      <c r="L868" s="867"/>
      <c r="M868" s="839"/>
      <c r="N868" s="94"/>
      <c r="O868" s="96"/>
      <c r="P868" s="104"/>
    </row>
    <row r="869" spans="1:16">
      <c r="A869" s="863"/>
      <c r="B869" s="848" t="s">
        <v>126</v>
      </c>
      <c r="C869" s="833"/>
      <c r="D869" s="94"/>
      <c r="E869" s="96"/>
      <c r="F869" s="93"/>
      <c r="G869" s="848" t="s">
        <v>126</v>
      </c>
      <c r="H869" s="836"/>
      <c r="I869" s="94"/>
      <c r="J869" s="96"/>
      <c r="K869" s="93"/>
      <c r="L869" s="848" t="s">
        <v>126</v>
      </c>
      <c r="M869" s="839"/>
      <c r="N869" s="94"/>
      <c r="O869" s="96"/>
      <c r="P869" s="99"/>
    </row>
    <row r="870" spans="1:16" ht="17.25" thickBot="1">
      <c r="A870" s="863"/>
      <c r="B870" s="849"/>
      <c r="C870" s="833"/>
      <c r="D870" s="94"/>
      <c r="E870" s="96"/>
      <c r="F870" s="101"/>
      <c r="G870" s="849"/>
      <c r="H870" s="836"/>
      <c r="I870" s="94"/>
      <c r="J870" s="96"/>
      <c r="K870" s="101"/>
      <c r="L870" s="849"/>
      <c r="M870" s="839"/>
      <c r="N870" s="94"/>
      <c r="O870" s="96"/>
      <c r="P870" s="104"/>
    </row>
    <row r="871" spans="1:16">
      <c r="A871" s="863"/>
      <c r="B871" s="859"/>
      <c r="C871" s="833"/>
      <c r="D871" s="94"/>
      <c r="E871" s="96"/>
      <c r="F871" s="102"/>
      <c r="G871" s="859"/>
      <c r="H871" s="836"/>
      <c r="I871" s="94"/>
      <c r="J871" s="96"/>
      <c r="K871" s="103"/>
      <c r="L871" s="859"/>
      <c r="M871" s="839"/>
      <c r="N871" s="94"/>
      <c r="O871" s="96"/>
      <c r="P871" s="93"/>
    </row>
    <row r="872" spans="1:16" ht="17.25" thickBot="1">
      <c r="A872" s="863"/>
      <c r="B872" s="860"/>
      <c r="C872" s="833"/>
      <c r="D872" s="94"/>
      <c r="E872" s="96"/>
      <c r="F872" s="99"/>
      <c r="G872" s="860"/>
      <c r="H872" s="836"/>
      <c r="I872" s="94"/>
      <c r="J872" s="96"/>
      <c r="K872" s="104"/>
      <c r="L872" s="860"/>
      <c r="M872" s="839"/>
      <c r="N872" s="94"/>
      <c r="O872" s="96"/>
      <c r="P872" s="97"/>
    </row>
    <row r="873" spans="1:16">
      <c r="A873" s="863"/>
      <c r="B873" s="858" t="s">
        <v>127</v>
      </c>
      <c r="C873" s="833"/>
      <c r="D873" s="94"/>
      <c r="E873" s="96"/>
      <c r="F873" s="103"/>
      <c r="G873" s="858" t="s">
        <v>127</v>
      </c>
      <c r="H873" s="836"/>
      <c r="I873" s="94"/>
      <c r="J873" s="96"/>
      <c r="K873" s="104"/>
      <c r="L873" s="858" t="s">
        <v>127</v>
      </c>
      <c r="M873" s="839"/>
      <c r="N873" s="94"/>
      <c r="O873" s="114"/>
      <c r="P873" s="97"/>
    </row>
    <row r="874" spans="1:16" ht="17.25" thickBot="1">
      <c r="A874" s="863"/>
      <c r="B874" s="849"/>
      <c r="C874" s="833"/>
      <c r="D874" s="94"/>
      <c r="E874" s="96"/>
      <c r="F874" s="104"/>
      <c r="G874" s="849"/>
      <c r="H874" s="836"/>
      <c r="I874" s="94"/>
      <c r="J874" s="96"/>
      <c r="K874" s="99"/>
      <c r="L874" s="849"/>
      <c r="M874" s="839"/>
      <c r="N874" s="113"/>
      <c r="O874" s="96"/>
      <c r="P874" s="112"/>
    </row>
    <row r="875" spans="1:16">
      <c r="A875" s="863"/>
      <c r="B875" s="859"/>
      <c r="C875" s="833"/>
      <c r="D875" s="94"/>
      <c r="E875" s="96"/>
      <c r="F875" s="104"/>
      <c r="G875" s="859"/>
      <c r="H875" s="836"/>
      <c r="I875" s="94"/>
      <c r="J875" s="96"/>
      <c r="K875" s="104"/>
      <c r="L875" s="859"/>
      <c r="M875" s="839"/>
      <c r="N875" s="113"/>
      <c r="O875" s="114"/>
      <c r="P875" s="97"/>
    </row>
    <row r="876" spans="1:16" ht="17.25" thickBot="1">
      <c r="A876" s="863"/>
      <c r="B876" s="860"/>
      <c r="C876" s="833"/>
      <c r="D876" s="94"/>
      <c r="E876" s="96"/>
      <c r="F876" s="99"/>
      <c r="G876" s="860"/>
      <c r="H876" s="836"/>
      <c r="I876" s="94"/>
      <c r="J876" s="96"/>
      <c r="K876" s="93"/>
      <c r="L876" s="860"/>
      <c r="M876" s="839"/>
      <c r="N876" s="94"/>
      <c r="O876" s="114"/>
      <c r="P876" s="104"/>
    </row>
    <row r="877" spans="1:16">
      <c r="A877" s="863"/>
      <c r="B877" s="858" t="s">
        <v>128</v>
      </c>
      <c r="C877" s="833"/>
      <c r="D877" s="94"/>
      <c r="E877" s="96"/>
      <c r="F877" s="104"/>
      <c r="G877" s="858" t="s">
        <v>128</v>
      </c>
      <c r="H877" s="836"/>
      <c r="I877" s="94"/>
      <c r="J877" s="96"/>
      <c r="K877" s="97"/>
      <c r="L877" s="858" t="s">
        <v>128</v>
      </c>
      <c r="M877" s="839"/>
      <c r="N877" s="94"/>
      <c r="O877" s="96"/>
      <c r="P877" s="97"/>
    </row>
    <row r="878" spans="1:16" ht="17.25" thickBot="1">
      <c r="A878" s="863"/>
      <c r="B878" s="849"/>
      <c r="C878" s="833"/>
      <c r="D878" s="94"/>
      <c r="E878" s="96"/>
      <c r="F878" s="93"/>
      <c r="G878" s="849"/>
      <c r="H878" s="836"/>
      <c r="I878" s="94"/>
      <c r="J878" s="114"/>
      <c r="K878" s="97"/>
      <c r="L878" s="849"/>
      <c r="M878" s="839"/>
      <c r="N878" s="113"/>
      <c r="O878" s="114"/>
      <c r="P878" s="97"/>
    </row>
    <row r="879" spans="1:16">
      <c r="A879" s="863"/>
      <c r="B879" s="859"/>
      <c r="C879" s="833"/>
      <c r="D879" s="94"/>
      <c r="E879" s="96"/>
      <c r="F879" s="97"/>
      <c r="G879" s="859"/>
      <c r="H879" s="836"/>
      <c r="I879" s="94"/>
      <c r="J879" s="96"/>
      <c r="K879" s="97"/>
      <c r="L879" s="859"/>
      <c r="M879" s="839"/>
      <c r="N879" s="113"/>
      <c r="O879" s="114"/>
      <c r="P879" s="97"/>
    </row>
    <row r="880" spans="1:16" ht="17.25" thickBot="1">
      <c r="A880" s="863"/>
      <c r="B880" s="860"/>
      <c r="C880" s="833"/>
      <c r="D880" s="94"/>
      <c r="E880" s="96"/>
      <c r="F880" s="93"/>
      <c r="G880" s="860"/>
      <c r="H880" s="836"/>
      <c r="I880" s="94"/>
      <c r="J880" s="114"/>
      <c r="K880" s="97"/>
      <c r="L880" s="860"/>
      <c r="M880" s="839"/>
      <c r="N880" s="94"/>
      <c r="O880" s="114"/>
      <c r="P880" s="97"/>
    </row>
    <row r="881" spans="1:16">
      <c r="A881" s="863"/>
      <c r="B881" s="848" t="s">
        <v>129</v>
      </c>
      <c r="C881" s="833"/>
      <c r="D881" s="94"/>
      <c r="E881" s="96"/>
      <c r="F881" s="93"/>
      <c r="G881" s="848" t="s">
        <v>129</v>
      </c>
      <c r="H881" s="836"/>
      <c r="I881" s="94"/>
      <c r="J881" s="114"/>
      <c r="K881" s="97"/>
      <c r="L881" s="848" t="s">
        <v>129</v>
      </c>
      <c r="M881" s="839"/>
      <c r="N881" s="113"/>
      <c r="O881" s="114"/>
      <c r="P881" s="97"/>
    </row>
    <row r="882" spans="1:16" ht="17.25" thickBot="1">
      <c r="A882" s="863"/>
      <c r="B882" s="849"/>
      <c r="C882" s="833"/>
      <c r="D882" s="94"/>
      <c r="E882" s="96"/>
      <c r="F882" s="93"/>
      <c r="G882" s="849"/>
      <c r="H882" s="836"/>
      <c r="I882" s="94"/>
      <c r="J882" s="114"/>
      <c r="K882" s="97"/>
      <c r="L882" s="849"/>
      <c r="M882" s="839"/>
      <c r="N882" s="94"/>
      <c r="O882" s="114"/>
      <c r="P882" s="97"/>
    </row>
    <row r="883" spans="1:16">
      <c r="A883" s="863"/>
      <c r="B883" s="106"/>
      <c r="C883" s="833"/>
      <c r="D883" s="94"/>
      <c r="E883" s="96"/>
      <c r="F883" s="97"/>
      <c r="G883" s="106"/>
      <c r="H883" s="836"/>
      <c r="I883" s="94"/>
      <c r="J883" s="96"/>
      <c r="K883" s="112"/>
      <c r="L883" s="106"/>
      <c r="M883" s="839"/>
      <c r="N883" s="113"/>
      <c r="O883" s="96"/>
      <c r="P883" s="112"/>
    </row>
    <row r="884" spans="1:16">
      <c r="A884" s="863"/>
      <c r="B884" s="107"/>
      <c r="C884" s="833"/>
      <c r="D884" s="94"/>
      <c r="E884" s="96"/>
      <c r="F884" s="93"/>
      <c r="G884" s="107"/>
      <c r="H884" s="836"/>
      <c r="I884" s="94"/>
      <c r="J884" s="96"/>
      <c r="K884" s="97"/>
      <c r="L884" s="107"/>
      <c r="M884" s="839"/>
      <c r="N884" s="113"/>
      <c r="O884" s="114"/>
      <c r="P884" s="97"/>
    </row>
    <row r="885" spans="1:16">
      <c r="A885" s="863"/>
      <c r="B885" s="109"/>
      <c r="C885" s="833"/>
      <c r="D885" s="94"/>
      <c r="E885" s="96"/>
      <c r="F885" s="93"/>
      <c r="G885" s="109"/>
      <c r="H885" s="836"/>
      <c r="I885" s="113"/>
      <c r="J885" s="114"/>
      <c r="K885" s="97"/>
      <c r="L885" s="109"/>
      <c r="M885" s="839"/>
      <c r="N885" s="113"/>
      <c r="O885" s="114"/>
      <c r="P885" s="104"/>
    </row>
    <row r="886" spans="1:16">
      <c r="A886" s="863"/>
      <c r="B886" s="110"/>
      <c r="C886" s="833"/>
      <c r="D886" s="94"/>
      <c r="E886" s="96"/>
      <c r="F886" s="93"/>
      <c r="G886" s="110"/>
      <c r="H886" s="836"/>
      <c r="I886" s="113"/>
      <c r="J886" s="114"/>
      <c r="K886" s="104"/>
      <c r="L886" s="110"/>
      <c r="M886" s="839"/>
      <c r="N886" s="111"/>
      <c r="O886" s="96"/>
      <c r="P886" s="97"/>
    </row>
    <row r="887" spans="1:16">
      <c r="A887" s="863"/>
      <c r="B887" s="109"/>
      <c r="C887" s="833"/>
      <c r="D887" s="111"/>
      <c r="E887" s="96"/>
      <c r="F887" s="97"/>
      <c r="G887" s="109"/>
      <c r="H887" s="836"/>
      <c r="I887" s="111"/>
      <c r="J887" s="96"/>
      <c r="K887" s="112"/>
      <c r="L887" s="109"/>
      <c r="M887" s="839"/>
      <c r="N887" s="94"/>
      <c r="O887" s="96"/>
      <c r="P887" s="112"/>
    </row>
    <row r="888" spans="1:16">
      <c r="A888" s="863"/>
      <c r="B888" s="110"/>
      <c r="C888" s="833"/>
      <c r="D888" s="94"/>
      <c r="E888" s="96"/>
      <c r="F888" s="108"/>
      <c r="G888" s="110"/>
      <c r="H888" s="836"/>
      <c r="I888" s="94"/>
      <c r="J888" s="96"/>
      <c r="K888" s="97"/>
      <c r="L888" s="110"/>
      <c r="M888" s="839"/>
      <c r="N888" s="113"/>
      <c r="O888" s="114"/>
      <c r="P888" s="97"/>
    </row>
    <row r="889" spans="1:16">
      <c r="A889" s="863"/>
      <c r="B889" s="109"/>
      <c r="C889" s="833"/>
      <c r="D889" s="94"/>
      <c r="E889" s="96"/>
      <c r="F889" s="97"/>
      <c r="G889" s="109"/>
      <c r="H889" s="836"/>
      <c r="I889" s="113"/>
      <c r="J889" s="114"/>
      <c r="K889" s="97"/>
      <c r="L889" s="109"/>
      <c r="M889" s="839"/>
      <c r="N889" s="113"/>
      <c r="O889" s="114"/>
      <c r="P889" s="97"/>
    </row>
    <row r="890" spans="1:16" ht="17.25" thickBot="1">
      <c r="A890" s="863"/>
      <c r="B890" s="110"/>
      <c r="C890" s="846"/>
      <c r="D890" s="115"/>
      <c r="E890" s="116"/>
      <c r="F890" s="117"/>
      <c r="G890" s="110"/>
      <c r="H890" s="836"/>
      <c r="I890" s="115"/>
      <c r="J890" s="116"/>
      <c r="K890" s="117"/>
      <c r="L890" s="110"/>
      <c r="M890" s="839"/>
      <c r="N890" s="115"/>
      <c r="O890" s="116"/>
      <c r="P890" s="117"/>
    </row>
    <row r="891" spans="1:16">
      <c r="A891" s="850" t="str">
        <f>TEXT(A845,"AAAA")</f>
        <v>星期四</v>
      </c>
      <c r="B891" s="109"/>
      <c r="C891" s="832" t="s">
        <v>666</v>
      </c>
      <c r="D891" s="118"/>
      <c r="E891" s="119"/>
      <c r="F891" s="97"/>
      <c r="G891" s="109"/>
      <c r="H891" s="835" t="s">
        <v>130</v>
      </c>
      <c r="I891" s="118"/>
      <c r="J891" s="119"/>
      <c r="K891" s="97"/>
      <c r="L891" s="109"/>
      <c r="M891" s="838" t="s">
        <v>130</v>
      </c>
      <c r="N891" s="118"/>
      <c r="O891" s="119"/>
      <c r="P891" s="97"/>
    </row>
    <row r="892" spans="1:16">
      <c r="A892" s="850"/>
      <c r="B892" s="110"/>
      <c r="C892" s="833"/>
      <c r="D892" s="120"/>
      <c r="E892" s="96"/>
      <c r="F892" s="97"/>
      <c r="G892" s="110"/>
      <c r="H892" s="836"/>
      <c r="I892" s="94"/>
      <c r="J892" s="96"/>
      <c r="K892" s="97"/>
      <c r="L892" s="110"/>
      <c r="M892" s="839"/>
      <c r="N892" s="94"/>
      <c r="O892" s="96"/>
      <c r="P892" s="97"/>
    </row>
    <row r="893" spans="1:16">
      <c r="A893" s="850"/>
      <c r="B893" s="109"/>
      <c r="C893" s="833"/>
      <c r="D893" s="120"/>
      <c r="E893" s="96"/>
      <c r="F893" s="97"/>
      <c r="G893" s="109"/>
      <c r="H893" s="836"/>
      <c r="I893" s="94"/>
      <c r="J893" s="96"/>
      <c r="K893" s="97"/>
      <c r="L893" s="109"/>
      <c r="M893" s="839"/>
      <c r="N893" s="94"/>
      <c r="O893" s="96"/>
      <c r="P893" s="97"/>
    </row>
    <row r="894" spans="1:16">
      <c r="A894" s="850"/>
      <c r="B894" s="110"/>
      <c r="C894" s="833"/>
      <c r="D894" s="120"/>
      <c r="E894" s="96"/>
      <c r="F894" s="97"/>
      <c r="G894" s="110"/>
      <c r="H894" s="836"/>
      <c r="I894" s="94"/>
      <c r="J894" s="96"/>
      <c r="K894" s="97"/>
      <c r="L894" s="110"/>
      <c r="M894" s="839"/>
      <c r="N894" s="94"/>
      <c r="O894" s="96"/>
      <c r="P894" s="97"/>
    </row>
    <row r="895" spans="1:16">
      <c r="A895" s="850"/>
      <c r="B895" s="109"/>
      <c r="C895" s="833"/>
      <c r="D895" s="120"/>
      <c r="E895" s="96"/>
      <c r="F895" s="97"/>
      <c r="G895" s="109"/>
      <c r="H895" s="836"/>
      <c r="I895" s="94"/>
      <c r="J895" s="96"/>
      <c r="K895" s="97"/>
      <c r="L895" s="109"/>
      <c r="M895" s="839"/>
      <c r="N895" s="94"/>
      <c r="O895" s="96"/>
      <c r="P895" s="97"/>
    </row>
    <row r="896" spans="1:16">
      <c r="A896" s="850"/>
      <c r="B896" s="110"/>
      <c r="C896" s="833"/>
      <c r="D896" s="120"/>
      <c r="E896" s="96"/>
      <c r="F896" s="97"/>
      <c r="G896" s="110"/>
      <c r="H896" s="836"/>
      <c r="I896" s="94"/>
      <c r="J896" s="96"/>
      <c r="K896" s="97"/>
      <c r="L896" s="110"/>
      <c r="M896" s="839"/>
      <c r="N896" s="94"/>
      <c r="O896" s="96"/>
      <c r="P896" s="97"/>
    </row>
    <row r="897" spans="1:16">
      <c r="A897" s="850"/>
      <c r="B897" s="109"/>
      <c r="C897" s="833"/>
      <c r="D897" s="120"/>
      <c r="E897" s="96"/>
      <c r="F897" s="97"/>
      <c r="G897" s="109"/>
      <c r="H897" s="836"/>
      <c r="I897" s="94"/>
      <c r="J897" s="96"/>
      <c r="K897" s="97"/>
      <c r="L897" s="109"/>
      <c r="M897" s="839"/>
      <c r="N897" s="94"/>
      <c r="O897" s="96"/>
      <c r="P897" s="97"/>
    </row>
    <row r="898" spans="1:16">
      <c r="A898" s="850"/>
      <c r="B898" s="110"/>
      <c r="C898" s="833"/>
      <c r="D898" s="94"/>
      <c r="E898" s="96"/>
      <c r="F898" s="97"/>
      <c r="G898" s="110"/>
      <c r="H898" s="836"/>
      <c r="I898" s="94"/>
      <c r="J898" s="96"/>
      <c r="K898" s="97"/>
      <c r="L898" s="110"/>
      <c r="M898" s="839"/>
      <c r="N898" s="94"/>
      <c r="O898" s="96"/>
      <c r="P898" s="97"/>
    </row>
    <row r="899" spans="1:16">
      <c r="A899" s="850"/>
      <c r="B899" s="107"/>
      <c r="C899" s="833"/>
      <c r="D899" s="113"/>
      <c r="E899" s="114"/>
      <c r="F899" s="104"/>
      <c r="G899" s="107"/>
      <c r="H899" s="836"/>
      <c r="I899" s="113"/>
      <c r="J899" s="114"/>
      <c r="K899" s="97"/>
      <c r="L899" s="107"/>
      <c r="M899" s="839"/>
      <c r="N899" s="113"/>
      <c r="O899" s="114"/>
      <c r="P899" s="97"/>
    </row>
    <row r="900" spans="1:16" ht="17.25" thickBot="1">
      <c r="A900" s="850"/>
      <c r="B900" s="107"/>
      <c r="C900" s="846"/>
      <c r="D900" s="122" t="s">
        <v>132</v>
      </c>
      <c r="E900" s="123" t="s">
        <v>133</v>
      </c>
      <c r="F900" s="124"/>
      <c r="G900" s="107"/>
      <c r="H900" s="847"/>
      <c r="I900" s="122" t="s">
        <v>132</v>
      </c>
      <c r="J900" s="123" t="s">
        <v>133</v>
      </c>
      <c r="K900" s="97"/>
      <c r="L900" s="107"/>
      <c r="M900" s="845"/>
      <c r="N900" s="122" t="s">
        <v>132</v>
      </c>
      <c r="O900" s="123" t="s">
        <v>133</v>
      </c>
      <c r="P900" s="97"/>
    </row>
    <row r="901" spans="1:16">
      <c r="A901" s="105"/>
      <c r="B901" s="109"/>
      <c r="C901" s="832" t="s">
        <v>667</v>
      </c>
      <c r="D901" s="118"/>
      <c r="E901" s="119"/>
      <c r="F901" s="125"/>
      <c r="G901" s="109"/>
      <c r="H901" s="835" t="s">
        <v>134</v>
      </c>
      <c r="I901" s="118"/>
      <c r="J901" s="119"/>
      <c r="K901" s="125"/>
      <c r="L901" s="109"/>
      <c r="M901" s="838" t="s">
        <v>134</v>
      </c>
      <c r="N901" s="118"/>
      <c r="O901" s="119"/>
      <c r="P901" s="125"/>
    </row>
    <row r="902" spans="1:16">
      <c r="A902" s="105"/>
      <c r="B902" s="110"/>
      <c r="C902" s="833"/>
      <c r="D902" s="94"/>
      <c r="E902" s="96"/>
      <c r="F902" s="97"/>
      <c r="G902" s="110"/>
      <c r="H902" s="836"/>
      <c r="I902" s="94"/>
      <c r="J902" s="96"/>
      <c r="K902" s="97"/>
      <c r="L902" s="110"/>
      <c r="M902" s="839"/>
      <c r="N902" s="94"/>
      <c r="O902" s="96"/>
      <c r="P902" s="97"/>
    </row>
    <row r="903" spans="1:16">
      <c r="A903" s="105"/>
      <c r="B903" s="126"/>
      <c r="C903" s="833"/>
      <c r="D903" s="94"/>
      <c r="E903" s="96"/>
      <c r="F903" s="97"/>
      <c r="G903" s="126"/>
      <c r="H903" s="836"/>
      <c r="I903" s="94"/>
      <c r="J903" s="96"/>
      <c r="K903" s="97"/>
      <c r="L903" s="126"/>
      <c r="M903" s="839"/>
      <c r="N903" s="94"/>
      <c r="O903" s="96"/>
      <c r="P903" s="128"/>
    </row>
    <row r="904" spans="1:16">
      <c r="A904" s="105"/>
      <c r="B904" s="107"/>
      <c r="C904" s="833"/>
      <c r="D904" s="94"/>
      <c r="E904" s="96"/>
      <c r="F904" s="97"/>
      <c r="G904" s="107"/>
      <c r="H904" s="836"/>
      <c r="I904" s="94"/>
      <c r="J904" s="96"/>
      <c r="K904" s="97"/>
      <c r="L904" s="107"/>
      <c r="M904" s="839"/>
      <c r="N904" s="94"/>
      <c r="O904" s="96"/>
      <c r="P904" s="216"/>
    </row>
    <row r="905" spans="1:16">
      <c r="A905" s="105"/>
      <c r="B905" s="109"/>
      <c r="C905" s="833"/>
      <c r="D905" s="94"/>
      <c r="E905" s="96"/>
      <c r="F905" s="97"/>
      <c r="G905" s="109"/>
      <c r="H905" s="836"/>
      <c r="I905" s="94"/>
      <c r="J905" s="96"/>
      <c r="K905" s="97"/>
      <c r="L905" s="109"/>
      <c r="M905" s="839"/>
      <c r="N905" s="94"/>
      <c r="O905" s="96"/>
      <c r="P905" s="97"/>
    </row>
    <row r="906" spans="1:16">
      <c r="A906" s="105"/>
      <c r="B906" s="110"/>
      <c r="C906" s="833"/>
      <c r="D906" s="94"/>
      <c r="E906" s="96"/>
      <c r="F906" s="127"/>
      <c r="G906" s="110"/>
      <c r="H906" s="836"/>
      <c r="I906" s="94"/>
      <c r="J906" s="96"/>
      <c r="K906" s="127"/>
      <c r="L906" s="110"/>
      <c r="M906" s="839"/>
      <c r="N906" s="94"/>
      <c r="O906" s="96"/>
      <c r="P906" s="127"/>
    </row>
    <row r="907" spans="1:16">
      <c r="A907" s="105"/>
      <c r="B907" s="109"/>
      <c r="C907" s="833"/>
      <c r="D907" s="94"/>
      <c r="E907" s="96"/>
      <c r="F907" s="128"/>
      <c r="G907" s="109"/>
      <c r="H907" s="836"/>
      <c r="I907" s="94"/>
      <c r="J907" s="96"/>
      <c r="K907" s="128"/>
      <c r="L907" s="109"/>
      <c r="M907" s="839"/>
      <c r="N907" s="94"/>
      <c r="O907" s="96"/>
      <c r="P907" s="128"/>
    </row>
    <row r="908" spans="1:16">
      <c r="A908" s="105"/>
      <c r="B908" s="110"/>
      <c r="C908" s="833"/>
      <c r="D908" s="217"/>
      <c r="E908" s="114"/>
      <c r="F908" s="216"/>
      <c r="G908" s="110"/>
      <c r="H908" s="836"/>
      <c r="I908" s="113"/>
      <c r="J908" s="114"/>
      <c r="K908" s="216"/>
      <c r="L908" s="110"/>
      <c r="M908" s="839"/>
      <c r="N908" s="113"/>
      <c r="O908" s="114"/>
      <c r="P908" s="216"/>
    </row>
    <row r="909" spans="1:16">
      <c r="A909" s="105"/>
      <c r="B909" s="109"/>
      <c r="C909" s="833"/>
      <c r="D909" s="217"/>
      <c r="E909" s="114"/>
      <c r="F909" s="216"/>
      <c r="G909" s="109"/>
      <c r="H909" s="836"/>
      <c r="I909" s="113"/>
      <c r="J909" s="114"/>
      <c r="K909" s="216"/>
      <c r="L909" s="109"/>
      <c r="M909" s="839"/>
      <c r="N909" s="113"/>
      <c r="O909" s="114"/>
      <c r="P909" s="216"/>
    </row>
    <row r="910" spans="1:16" ht="17.25" thickBot="1">
      <c r="A910" s="105"/>
      <c r="B910" s="110"/>
      <c r="C910" s="846"/>
      <c r="D910" s="129"/>
      <c r="E910" s="130"/>
      <c r="F910" s="104"/>
      <c r="G910" s="110"/>
      <c r="H910" s="847"/>
      <c r="I910" s="113"/>
      <c r="J910" s="130"/>
      <c r="K910" s="104"/>
      <c r="L910" s="110"/>
      <c r="M910" s="845"/>
      <c r="N910" s="113"/>
      <c r="O910" s="131"/>
      <c r="P910" s="127"/>
    </row>
    <row r="911" spans="1:16">
      <c r="A911" s="132"/>
      <c r="B911" s="109"/>
      <c r="C911" s="832" t="s">
        <v>668</v>
      </c>
      <c r="D911" s="118" t="s">
        <v>136</v>
      </c>
      <c r="E911" s="133" t="s">
        <v>137</v>
      </c>
      <c r="F911" s="125"/>
      <c r="G911" s="109"/>
      <c r="H911" s="835" t="s">
        <v>135</v>
      </c>
      <c r="I911" s="118" t="s">
        <v>136</v>
      </c>
      <c r="J911" s="133" t="s">
        <v>137</v>
      </c>
      <c r="K911" s="125"/>
      <c r="L911" s="109"/>
      <c r="M911" s="838" t="s">
        <v>135</v>
      </c>
      <c r="N911" s="118" t="s">
        <v>136</v>
      </c>
      <c r="O911" s="133" t="s">
        <v>137</v>
      </c>
      <c r="P911" s="125"/>
    </row>
    <row r="912" spans="1:16">
      <c r="A912" s="132"/>
      <c r="B912" s="110"/>
      <c r="C912" s="833"/>
      <c r="D912" s="94" t="s">
        <v>141</v>
      </c>
      <c r="E912" s="96" t="s">
        <v>142</v>
      </c>
      <c r="F912" s="134"/>
      <c r="G912" s="110"/>
      <c r="H912" s="836"/>
      <c r="I912" s="94" t="s">
        <v>141</v>
      </c>
      <c r="J912" s="96" t="s">
        <v>142</v>
      </c>
      <c r="K912" s="134"/>
      <c r="L912" s="110"/>
      <c r="M912" s="839"/>
      <c r="N912" s="94" t="s">
        <v>141</v>
      </c>
      <c r="O912" s="96" t="s">
        <v>142</v>
      </c>
      <c r="P912" s="134"/>
    </row>
    <row r="913" spans="1:16">
      <c r="A913" s="132"/>
      <c r="B913" s="135"/>
      <c r="C913" s="833"/>
      <c r="D913" s="94" t="s">
        <v>145</v>
      </c>
      <c r="E913" s="96" t="s">
        <v>146</v>
      </c>
      <c r="F913" s="97"/>
      <c r="G913" s="135"/>
      <c r="H913" s="836"/>
      <c r="I913" s="94" t="s">
        <v>145</v>
      </c>
      <c r="J913" s="96" t="s">
        <v>146</v>
      </c>
      <c r="K913" s="97"/>
      <c r="L913" s="135"/>
      <c r="M913" s="839"/>
      <c r="N913" s="94" t="s">
        <v>145</v>
      </c>
      <c r="O913" s="96" t="s">
        <v>146</v>
      </c>
      <c r="P913" s="97"/>
    </row>
    <row r="914" spans="1:16">
      <c r="A914" s="132"/>
      <c r="B914" s="110"/>
      <c r="C914" s="833"/>
      <c r="D914" s="94" t="s">
        <v>147</v>
      </c>
      <c r="E914" s="96" t="s">
        <v>148</v>
      </c>
      <c r="F914" s="104"/>
      <c r="G914" s="110"/>
      <c r="H914" s="836"/>
      <c r="I914" s="94" t="s">
        <v>147</v>
      </c>
      <c r="J914" s="96" t="s">
        <v>148</v>
      </c>
      <c r="K914" s="104"/>
      <c r="L914" s="110"/>
      <c r="M914" s="839"/>
      <c r="N914" s="94" t="s">
        <v>147</v>
      </c>
      <c r="O914" s="96" t="s">
        <v>148</v>
      </c>
      <c r="P914" s="104"/>
    </row>
    <row r="915" spans="1:16">
      <c r="A915" s="132"/>
      <c r="B915" s="135"/>
      <c r="C915" s="833"/>
      <c r="D915" s="94"/>
      <c r="E915" s="114"/>
      <c r="F915" s="136"/>
      <c r="G915" s="135"/>
      <c r="H915" s="836"/>
      <c r="I915" s="94"/>
      <c r="J915" s="114"/>
      <c r="K915" s="136"/>
      <c r="L915" s="135"/>
      <c r="M915" s="839"/>
      <c r="N915" s="94"/>
      <c r="O915" s="114"/>
      <c r="P915" s="136"/>
    </row>
    <row r="916" spans="1:16">
      <c r="A916" s="132"/>
      <c r="B916" s="110"/>
      <c r="C916" s="833"/>
      <c r="D916" s="94"/>
      <c r="E916" s="96"/>
      <c r="F916" s="97"/>
      <c r="G916" s="110"/>
      <c r="H916" s="836"/>
      <c r="I916" s="94"/>
      <c r="J916" s="96"/>
      <c r="K916" s="97"/>
      <c r="L916" s="110"/>
      <c r="M916" s="839"/>
      <c r="N916" s="94"/>
      <c r="O916" s="96"/>
      <c r="P916" s="97"/>
    </row>
    <row r="917" spans="1:16">
      <c r="A917" s="132"/>
      <c r="B917" s="135"/>
      <c r="C917" s="833"/>
      <c r="D917" s="94"/>
      <c r="E917" s="114"/>
      <c r="F917" s="136"/>
      <c r="G917" s="135"/>
      <c r="H917" s="836"/>
      <c r="I917" s="94"/>
      <c r="J917" s="114"/>
      <c r="K917" s="136"/>
      <c r="L917" s="135"/>
      <c r="M917" s="839"/>
      <c r="N917" s="94"/>
      <c r="O917" s="114"/>
      <c r="P917" s="136"/>
    </row>
    <row r="918" spans="1:16">
      <c r="A918" s="132"/>
      <c r="B918" s="110"/>
      <c r="C918" s="833"/>
      <c r="D918" s="94"/>
      <c r="E918" s="96"/>
      <c r="F918" s="97"/>
      <c r="G918" s="110"/>
      <c r="H918" s="836"/>
      <c r="I918" s="94"/>
      <c r="J918" s="96"/>
      <c r="K918" s="97"/>
      <c r="L918" s="110"/>
      <c r="M918" s="839"/>
      <c r="N918" s="94"/>
      <c r="O918" s="96"/>
      <c r="P918" s="97"/>
    </row>
    <row r="919" spans="1:16">
      <c r="A919" s="132"/>
      <c r="B919" s="135"/>
      <c r="C919" s="833"/>
      <c r="D919" s="94"/>
      <c r="E919" s="96"/>
      <c r="F919" s="97"/>
      <c r="G919" s="135"/>
      <c r="H919" s="836"/>
      <c r="I919" s="94"/>
      <c r="J919" s="96"/>
      <c r="K919" s="97"/>
      <c r="L919" s="135"/>
      <c r="M919" s="839"/>
      <c r="N919" s="94"/>
      <c r="O919" s="96"/>
      <c r="P919" s="97"/>
    </row>
    <row r="920" spans="1:16" ht="17.25" thickBot="1">
      <c r="A920" s="132"/>
      <c r="B920" s="110"/>
      <c r="C920" s="846"/>
      <c r="D920" s="115"/>
      <c r="E920" s="116"/>
      <c r="F920" s="117"/>
      <c r="G920" s="110"/>
      <c r="H920" s="847"/>
      <c r="I920" s="115"/>
      <c r="J920" s="130"/>
      <c r="K920" s="104"/>
      <c r="L920" s="110"/>
      <c r="M920" s="845"/>
      <c r="N920" s="115"/>
      <c r="O920" s="130"/>
      <c r="P920" s="104"/>
    </row>
    <row r="921" spans="1:16">
      <c r="A921" s="132"/>
      <c r="B921" s="135"/>
      <c r="C921" s="832" t="s">
        <v>669</v>
      </c>
      <c r="D921" s="137" t="s">
        <v>150</v>
      </c>
      <c r="E921" s="138"/>
      <c r="F921" s="139" t="s">
        <v>151</v>
      </c>
      <c r="G921" s="135"/>
      <c r="H921" s="835" t="s">
        <v>149</v>
      </c>
      <c r="I921" s="137" t="s">
        <v>150</v>
      </c>
      <c r="J921" s="138"/>
      <c r="K921" s="139" t="s">
        <v>151</v>
      </c>
      <c r="L921" s="135"/>
      <c r="M921" s="838" t="s">
        <v>149</v>
      </c>
      <c r="N921" s="137" t="s">
        <v>150</v>
      </c>
      <c r="O921" s="138"/>
      <c r="P921" s="139" t="s">
        <v>151</v>
      </c>
    </row>
    <row r="922" spans="1:16">
      <c r="A922" s="132"/>
      <c r="B922" s="110"/>
      <c r="C922" s="833"/>
      <c r="D922" s="120"/>
      <c r="E922" s="121"/>
      <c r="F922" s="140"/>
      <c r="G922" s="110"/>
      <c r="H922" s="836"/>
      <c r="I922" s="94"/>
      <c r="J922" s="96"/>
      <c r="K922" s="97"/>
      <c r="L922" s="110"/>
      <c r="M922" s="839"/>
      <c r="N922" s="94"/>
      <c r="O922" s="96"/>
      <c r="P922" s="97"/>
    </row>
    <row r="923" spans="1:16">
      <c r="A923" s="132"/>
      <c r="B923" s="135"/>
      <c r="C923" s="833"/>
      <c r="D923" s="94"/>
      <c r="E923" s="96"/>
      <c r="F923" s="97"/>
      <c r="G923" s="135"/>
      <c r="H923" s="836"/>
      <c r="I923" s="94"/>
      <c r="J923" s="96"/>
      <c r="K923" s="97"/>
      <c r="L923" s="135"/>
      <c r="M923" s="839"/>
      <c r="N923" s="94"/>
      <c r="O923" s="96"/>
      <c r="P923" s="97"/>
    </row>
    <row r="924" spans="1:16">
      <c r="A924" s="132"/>
      <c r="B924" s="110"/>
      <c r="C924" s="833"/>
      <c r="D924" s="113"/>
      <c r="E924" s="114"/>
      <c r="F924" s="104"/>
      <c r="G924" s="110"/>
      <c r="H924" s="836"/>
      <c r="I924" s="113"/>
      <c r="J924" s="114"/>
      <c r="K924" s="104"/>
      <c r="L924" s="110"/>
      <c r="M924" s="839"/>
      <c r="N924" s="113"/>
      <c r="O924" s="114"/>
      <c r="P924" s="104"/>
    </row>
    <row r="925" spans="1:16">
      <c r="A925" s="841"/>
      <c r="B925" s="135"/>
      <c r="C925" s="833"/>
      <c r="D925" s="94"/>
      <c r="E925" s="96"/>
      <c r="F925" s="97"/>
      <c r="G925" s="135"/>
      <c r="H925" s="836"/>
      <c r="I925" s="94"/>
      <c r="J925" s="96"/>
      <c r="K925" s="97"/>
      <c r="L925" s="135"/>
      <c r="M925" s="839"/>
      <c r="N925" s="94"/>
      <c r="O925" s="96"/>
      <c r="P925" s="97"/>
    </row>
    <row r="926" spans="1:16">
      <c r="A926" s="841"/>
      <c r="B926" s="110"/>
      <c r="C926" s="833"/>
      <c r="D926" s="94"/>
      <c r="E926" s="96"/>
      <c r="F926" s="97"/>
      <c r="G926" s="110"/>
      <c r="H926" s="836"/>
      <c r="I926" s="94"/>
      <c r="J926" s="96"/>
      <c r="K926" s="97"/>
      <c r="L926" s="110"/>
      <c r="M926" s="839"/>
      <c r="N926" s="94"/>
      <c r="O926" s="96"/>
      <c r="P926" s="97"/>
    </row>
    <row r="927" spans="1:16">
      <c r="A927" s="841"/>
      <c r="B927" s="135"/>
      <c r="C927" s="833"/>
      <c r="D927" s="113"/>
      <c r="E927" s="114"/>
      <c r="F927" s="104"/>
      <c r="G927" s="135"/>
      <c r="H927" s="836"/>
      <c r="I927" s="113"/>
      <c r="J927" s="114"/>
      <c r="K927" s="104"/>
      <c r="L927" s="135"/>
      <c r="M927" s="839"/>
      <c r="N927" s="113"/>
      <c r="O927" s="114"/>
      <c r="P927" s="104"/>
    </row>
    <row r="928" spans="1:16" ht="17.25" thickBot="1">
      <c r="A928" s="842"/>
      <c r="B928" s="141"/>
      <c r="C928" s="834"/>
      <c r="D928" s="142"/>
      <c r="E928" s="143"/>
      <c r="F928" s="144"/>
      <c r="G928" s="141"/>
      <c r="H928" s="837"/>
      <c r="I928" s="142"/>
      <c r="J928" s="143"/>
      <c r="K928" s="144"/>
      <c r="L928" s="141"/>
      <c r="M928" s="840"/>
      <c r="N928" s="142"/>
      <c r="O928" s="143"/>
      <c r="P928" s="144"/>
    </row>
    <row r="929" spans="1:16" s="146" customFormat="1" ht="27" customHeight="1" thickTop="1" thickBot="1">
      <c r="A929" s="145"/>
      <c r="B929" s="843" t="s">
        <v>152</v>
      </c>
      <c r="C929" s="843"/>
      <c r="D929" s="843"/>
      <c r="E929" s="843"/>
      <c r="F929" s="843"/>
      <c r="G929" s="844" t="s">
        <v>153</v>
      </c>
      <c r="H929" s="844"/>
      <c r="I929" s="844"/>
      <c r="J929" s="844"/>
      <c r="K929" s="844"/>
      <c r="L929" s="844"/>
      <c r="M929" s="844"/>
      <c r="N929" s="825" t="s">
        <v>154</v>
      </c>
      <c r="O929" s="825"/>
      <c r="P929" s="825"/>
    </row>
    <row r="930" spans="1:16" s="159" customFormat="1" ht="21.75" customHeight="1" thickTop="1" thickBot="1">
      <c r="A930" s="147" t="s">
        <v>0</v>
      </c>
      <c r="B930" s="148"/>
      <c r="C930" s="149" t="s">
        <v>155</v>
      </c>
      <c r="D930" s="150" t="s">
        <v>156</v>
      </c>
      <c r="E930" s="151" t="s">
        <v>157</v>
      </c>
      <c r="F930" s="152" t="s">
        <v>158</v>
      </c>
      <c r="G930" s="153" t="s">
        <v>159</v>
      </c>
      <c r="H930" s="154" t="s">
        <v>150</v>
      </c>
      <c r="I930" s="155" t="s">
        <v>156</v>
      </c>
      <c r="J930" s="155" t="s">
        <v>157</v>
      </c>
      <c r="K930" s="155" t="s">
        <v>158</v>
      </c>
      <c r="L930" s="154" t="s">
        <v>160</v>
      </c>
      <c r="M930" s="156" t="s">
        <v>161</v>
      </c>
      <c r="N930" s="157" t="s">
        <v>155</v>
      </c>
      <c r="O930" s="151" t="s">
        <v>157</v>
      </c>
      <c r="P930" s="158" t="s">
        <v>158</v>
      </c>
    </row>
    <row r="931" spans="1:16" s="172" customFormat="1" ht="17.25" thickTop="1">
      <c r="A931" s="826">
        <f>A845</f>
        <v>46212</v>
      </c>
      <c r="B931" s="829" t="s">
        <v>670</v>
      </c>
      <c r="C931" s="160"/>
      <c r="D931" s="161"/>
      <c r="E931" s="162"/>
      <c r="F931" s="163"/>
      <c r="G931" s="164"/>
      <c r="H931" s="165"/>
      <c r="I931" s="166"/>
      <c r="J931" s="166"/>
      <c r="K931" s="167"/>
      <c r="L931" s="168"/>
      <c r="M931" s="169"/>
      <c r="N931" s="170"/>
      <c r="O931" s="166"/>
      <c r="P931" s="171"/>
    </row>
    <row r="932" spans="1:16" s="172" customFormat="1">
      <c r="A932" s="827"/>
      <c r="B932" s="830"/>
      <c r="C932" s="173"/>
      <c r="D932" s="174"/>
      <c r="E932" s="175"/>
      <c r="F932" s="176"/>
      <c r="G932" s="173"/>
      <c r="H932" s="177"/>
      <c r="I932" s="175"/>
      <c r="J932" s="175"/>
      <c r="K932" s="178"/>
      <c r="L932" s="179"/>
      <c r="M932" s="180"/>
      <c r="N932" s="181"/>
      <c r="O932" s="175"/>
      <c r="P932" s="182"/>
    </row>
    <row r="933" spans="1:16" s="172" customFormat="1">
      <c r="A933" s="827"/>
      <c r="B933" s="830"/>
      <c r="C933" s="173"/>
      <c r="D933" s="174"/>
      <c r="E933" s="175"/>
      <c r="F933" s="176"/>
      <c r="G933" s="173"/>
      <c r="H933" s="183"/>
      <c r="I933" s="175"/>
      <c r="J933" s="175"/>
      <c r="K933" s="178"/>
      <c r="L933" s="184"/>
      <c r="M933" s="180"/>
      <c r="N933" s="181"/>
      <c r="O933" s="175"/>
      <c r="P933" s="182"/>
    </row>
    <row r="934" spans="1:16" s="172" customFormat="1">
      <c r="A934" s="827"/>
      <c r="B934" s="830"/>
      <c r="C934" s="173"/>
      <c r="D934" s="218"/>
      <c r="E934" s="175"/>
      <c r="F934" s="176"/>
      <c r="G934" s="173"/>
      <c r="H934" s="183"/>
      <c r="I934" s="175"/>
      <c r="J934" s="175"/>
      <c r="K934" s="187"/>
      <c r="L934" s="184"/>
      <c r="M934" s="180"/>
      <c r="N934" s="181"/>
      <c r="O934" s="175"/>
      <c r="P934" s="182"/>
    </row>
    <row r="935" spans="1:16" s="172" customFormat="1">
      <c r="A935" s="827"/>
      <c r="B935" s="830"/>
      <c r="C935" s="173"/>
      <c r="D935" s="185"/>
      <c r="E935" s="175"/>
      <c r="F935" s="182"/>
      <c r="G935" s="173"/>
      <c r="H935" s="186"/>
      <c r="I935" s="175"/>
      <c r="J935" s="175"/>
      <c r="K935" s="187"/>
      <c r="L935" s="184"/>
      <c r="M935" s="180"/>
      <c r="N935" s="181"/>
      <c r="O935" s="175"/>
      <c r="P935" s="182"/>
    </row>
    <row r="936" spans="1:16" s="172" customFormat="1">
      <c r="A936" s="827"/>
      <c r="B936" s="830"/>
      <c r="C936" s="173"/>
      <c r="D936" s="174"/>
      <c r="E936" s="175"/>
      <c r="F936" s="188"/>
      <c r="G936" s="198"/>
      <c r="H936" s="183"/>
      <c r="I936" s="191"/>
      <c r="J936" s="175"/>
      <c r="K936" s="178"/>
      <c r="L936" s="189"/>
      <c r="M936" s="190"/>
      <c r="N936" s="181"/>
      <c r="O936" s="175"/>
      <c r="P936" s="182"/>
    </row>
    <row r="937" spans="1:16" s="172" customFormat="1">
      <c r="A937" s="827"/>
      <c r="B937" s="830"/>
      <c r="C937" s="173"/>
      <c r="D937" s="174"/>
      <c r="E937" s="175"/>
      <c r="F937" s="182"/>
      <c r="G937" s="173"/>
      <c r="H937" s="183"/>
      <c r="I937" s="191"/>
      <c r="J937" s="175"/>
      <c r="K937" s="178"/>
      <c r="L937" s="184"/>
      <c r="M937" s="180"/>
      <c r="N937" s="181"/>
      <c r="O937" s="175"/>
      <c r="P937" s="182"/>
    </row>
    <row r="938" spans="1:16" s="172" customFormat="1">
      <c r="A938" s="827"/>
      <c r="B938" s="830"/>
      <c r="C938" s="173"/>
      <c r="D938" s="174"/>
      <c r="E938" s="175"/>
      <c r="F938" s="182"/>
      <c r="G938" s="219"/>
      <c r="H938" s="183"/>
      <c r="I938" s="175"/>
      <c r="J938" s="175"/>
      <c r="K938" s="178"/>
      <c r="L938" s="184"/>
      <c r="M938" s="180"/>
      <c r="N938" s="181"/>
      <c r="O938" s="175"/>
      <c r="P938" s="182"/>
    </row>
    <row r="939" spans="1:16" s="172" customFormat="1">
      <c r="A939" s="827"/>
      <c r="B939" s="830"/>
      <c r="C939" s="173"/>
      <c r="D939" s="174"/>
      <c r="E939" s="175"/>
      <c r="F939" s="188"/>
      <c r="G939" s="173"/>
      <c r="H939" s="183"/>
      <c r="I939" s="191"/>
      <c r="J939" s="175"/>
      <c r="K939" s="178"/>
      <c r="L939" s="184"/>
      <c r="M939" s="180"/>
      <c r="N939" s="181"/>
      <c r="O939" s="175"/>
      <c r="P939" s="182"/>
    </row>
    <row r="940" spans="1:16" s="172" customFormat="1">
      <c r="A940" s="827"/>
      <c r="B940" s="830"/>
      <c r="C940" s="173"/>
      <c r="D940" s="174"/>
      <c r="E940" s="175"/>
      <c r="F940" s="182"/>
      <c r="G940" s="173"/>
      <c r="H940" s="183"/>
      <c r="I940" s="191"/>
      <c r="J940" s="175"/>
      <c r="K940" s="178"/>
      <c r="L940" s="184"/>
      <c r="M940" s="180"/>
      <c r="N940" s="181"/>
      <c r="O940" s="175"/>
      <c r="P940" s="182"/>
    </row>
    <row r="941" spans="1:16" s="172" customFormat="1">
      <c r="A941" s="827"/>
      <c r="B941" s="830"/>
      <c r="C941" s="192"/>
      <c r="D941" s="193"/>
      <c r="E941" s="194"/>
      <c r="F941" s="195"/>
      <c r="G941" s="173"/>
      <c r="H941" s="177"/>
      <c r="I941" s="175"/>
      <c r="J941" s="175"/>
      <c r="K941" s="178"/>
      <c r="L941" s="184"/>
      <c r="M941" s="180"/>
      <c r="N941" s="196"/>
      <c r="O941" s="194"/>
      <c r="P941" s="195"/>
    </row>
    <row r="942" spans="1:16" s="172" customFormat="1">
      <c r="A942" s="827"/>
      <c r="B942" s="830"/>
      <c r="C942" s="192"/>
      <c r="D942" s="193"/>
      <c r="E942" s="194"/>
      <c r="F942" s="195"/>
      <c r="G942" s="198"/>
      <c r="H942" s="183"/>
      <c r="I942" s="191"/>
      <c r="J942" s="175"/>
      <c r="K942" s="178"/>
      <c r="L942" s="184"/>
      <c r="M942" s="180"/>
      <c r="N942" s="196"/>
      <c r="O942" s="194"/>
      <c r="P942" s="195"/>
    </row>
    <row r="943" spans="1:16" s="172" customFormat="1">
      <c r="A943" s="827"/>
      <c r="B943" s="830"/>
      <c r="C943" s="192"/>
      <c r="D943" s="193"/>
      <c r="E943" s="194"/>
      <c r="F943" s="195"/>
      <c r="G943" s="173"/>
      <c r="H943" s="199"/>
      <c r="I943" s="191"/>
      <c r="J943" s="200"/>
      <c r="K943" s="197"/>
      <c r="L943" s="184"/>
      <c r="M943" s="180"/>
      <c r="N943" s="196"/>
      <c r="O943" s="194"/>
      <c r="P943" s="195"/>
    </row>
    <row r="944" spans="1:16" s="172" customFormat="1">
      <c r="A944" s="827"/>
      <c r="B944" s="830"/>
      <c r="C944" s="192"/>
      <c r="D944" s="193"/>
      <c r="E944" s="194"/>
      <c r="F944" s="195"/>
      <c r="G944" s="173"/>
      <c r="H944" s="201"/>
      <c r="I944" s="175"/>
      <c r="J944" s="175"/>
      <c r="K944" s="178"/>
      <c r="L944" s="184"/>
      <c r="M944" s="180"/>
      <c r="N944" s="196"/>
      <c r="O944" s="194"/>
      <c r="P944" s="195"/>
    </row>
    <row r="945" spans="1:16" s="172" customFormat="1">
      <c r="A945" s="827"/>
      <c r="B945" s="830"/>
      <c r="C945" s="192"/>
      <c r="D945" s="193"/>
      <c r="E945" s="194"/>
      <c r="F945" s="195"/>
      <c r="G945" s="198"/>
      <c r="H945" s="183"/>
      <c r="I945" s="200"/>
      <c r="J945" s="200"/>
      <c r="K945" s="197"/>
      <c r="L945" s="184"/>
      <c r="M945" s="180"/>
      <c r="N945" s="196"/>
      <c r="O945" s="194"/>
      <c r="P945" s="195"/>
    </row>
    <row r="946" spans="1:16" s="172" customFormat="1">
      <c r="A946" s="827"/>
      <c r="B946" s="830"/>
      <c r="C946" s="192"/>
      <c r="D946" s="193"/>
      <c r="E946" s="194"/>
      <c r="F946" s="195"/>
      <c r="G946" s="173"/>
      <c r="H946" s="183"/>
      <c r="I946" s="200"/>
      <c r="J946" s="200"/>
      <c r="K946" s="197"/>
      <c r="L946" s="179"/>
      <c r="M946" s="180"/>
      <c r="N946" s="196"/>
      <c r="O946" s="194"/>
      <c r="P946" s="195"/>
    </row>
    <row r="947" spans="1:16" s="172" customFormat="1">
      <c r="A947" s="827"/>
      <c r="B947" s="830"/>
      <c r="C947" s="192"/>
      <c r="D947" s="193"/>
      <c r="E947" s="194"/>
      <c r="F947" s="195"/>
      <c r="G947" s="192"/>
      <c r="H947" s="201"/>
      <c r="I947" s="202"/>
      <c r="J947" s="202"/>
      <c r="K947" s="203"/>
      <c r="L947" s="204"/>
      <c r="M947" s="190"/>
      <c r="N947" s="196"/>
      <c r="O947" s="194"/>
      <c r="P947" s="195"/>
    </row>
    <row r="948" spans="1:16" s="172" customFormat="1">
      <c r="A948" s="827"/>
      <c r="B948" s="830"/>
      <c r="C948" s="192"/>
      <c r="D948" s="193"/>
      <c r="E948" s="194"/>
      <c r="F948" s="195"/>
      <c r="G948" s="192"/>
      <c r="H948" s="201"/>
      <c r="I948" s="202"/>
      <c r="J948" s="202"/>
      <c r="K948" s="203"/>
      <c r="L948" s="204"/>
      <c r="M948" s="190"/>
      <c r="N948" s="196"/>
      <c r="O948" s="194"/>
      <c r="P948" s="195"/>
    </row>
    <row r="949" spans="1:16" s="172" customFormat="1">
      <c r="A949" s="827"/>
      <c r="B949" s="830"/>
      <c r="C949" s="192"/>
      <c r="D949" s="193"/>
      <c r="E949" s="194"/>
      <c r="F949" s="195"/>
      <c r="G949" s="192"/>
      <c r="H949" s="201"/>
      <c r="I949" s="202"/>
      <c r="J949" s="202"/>
      <c r="K949" s="203"/>
      <c r="L949" s="204"/>
      <c r="M949" s="190"/>
      <c r="N949" s="196"/>
      <c r="O949" s="194"/>
      <c r="P949" s="195"/>
    </row>
    <row r="950" spans="1:16" s="172" customFormat="1" ht="17.25" thickBot="1">
      <c r="A950" s="828"/>
      <c r="B950" s="831"/>
      <c r="C950" s="205"/>
      <c r="D950" s="206"/>
      <c r="E950" s="207"/>
      <c r="F950" s="208"/>
      <c r="G950" s="209"/>
      <c r="H950" s="210"/>
      <c r="I950" s="211"/>
      <c r="J950" s="211"/>
      <c r="K950" s="212"/>
      <c r="L950" s="213"/>
      <c r="M950" s="214"/>
      <c r="N950" s="215"/>
      <c r="O950" s="207"/>
      <c r="P950" s="208"/>
    </row>
    <row r="951" spans="1:16" s="71" customFormat="1" ht="18" customHeight="1" thickTop="1" thickBot="1">
      <c r="A951" s="862">
        <f>A845+1</f>
        <v>46213</v>
      </c>
      <c r="B951" s="90" t="s">
        <v>162</v>
      </c>
      <c r="C951" s="832" t="s">
        <v>665</v>
      </c>
      <c r="D951" s="91" t="s">
        <v>114</v>
      </c>
      <c r="E951" s="92" t="s">
        <v>164</v>
      </c>
      <c r="F951" s="93"/>
      <c r="G951" s="90" t="s">
        <v>162</v>
      </c>
      <c r="H951" s="836" t="s">
        <v>163</v>
      </c>
      <c r="I951" s="91" t="s">
        <v>114</v>
      </c>
      <c r="J951" s="92" t="s">
        <v>164</v>
      </c>
      <c r="K951" s="93"/>
      <c r="L951" s="90" t="s">
        <v>162</v>
      </c>
      <c r="M951" s="839" t="s">
        <v>163</v>
      </c>
      <c r="N951" s="91" t="s">
        <v>114</v>
      </c>
      <c r="O951" s="92" t="s">
        <v>164</v>
      </c>
      <c r="P951" s="93"/>
    </row>
    <row r="952" spans="1:16" ht="18" customHeight="1">
      <c r="A952" s="863"/>
      <c r="B952" s="864"/>
      <c r="C952" s="833"/>
      <c r="D952" s="94" t="s">
        <v>116</v>
      </c>
      <c r="E952" s="95" t="s">
        <v>142</v>
      </c>
      <c r="F952" s="93"/>
      <c r="G952" s="864"/>
      <c r="H952" s="836"/>
      <c r="I952" s="94" t="s">
        <v>116</v>
      </c>
      <c r="J952" s="95" t="s">
        <v>142</v>
      </c>
      <c r="K952" s="93"/>
      <c r="L952" s="864"/>
      <c r="M952" s="839"/>
      <c r="N952" s="94" t="s">
        <v>116</v>
      </c>
      <c r="O952" s="95" t="s">
        <v>142</v>
      </c>
      <c r="P952" s="93"/>
    </row>
    <row r="953" spans="1:16" ht="17.25" thickBot="1">
      <c r="A953" s="863"/>
      <c r="B953" s="865"/>
      <c r="C953" s="833"/>
      <c r="D953" s="94" t="s">
        <v>165</v>
      </c>
      <c r="E953" s="96" t="s">
        <v>166</v>
      </c>
      <c r="F953" s="98"/>
      <c r="G953" s="865"/>
      <c r="H953" s="836"/>
      <c r="I953" s="94" t="s">
        <v>165</v>
      </c>
      <c r="J953" s="96" t="s">
        <v>166</v>
      </c>
      <c r="K953" s="98"/>
      <c r="L953" s="865"/>
      <c r="M953" s="839"/>
      <c r="N953" s="94" t="s">
        <v>165</v>
      </c>
      <c r="O953" s="96" t="s">
        <v>166</v>
      </c>
      <c r="P953" s="98"/>
    </row>
    <row r="954" spans="1:16" ht="17.25" thickBot="1">
      <c r="A954" s="863"/>
      <c r="B954" s="90" t="s">
        <v>167</v>
      </c>
      <c r="C954" s="833"/>
      <c r="D954" s="94"/>
      <c r="E954" s="96"/>
      <c r="F954" s="97"/>
      <c r="G954" s="90" t="s">
        <v>167</v>
      </c>
      <c r="H954" s="836"/>
      <c r="I954" s="94" t="s">
        <v>120</v>
      </c>
      <c r="J954" s="96" t="s">
        <v>148</v>
      </c>
      <c r="K954" s="97"/>
      <c r="L954" s="90" t="s">
        <v>167</v>
      </c>
      <c r="M954" s="839"/>
      <c r="N954" s="94" t="s">
        <v>120</v>
      </c>
      <c r="O954" s="96" t="s">
        <v>148</v>
      </c>
      <c r="P954" s="97"/>
    </row>
    <row r="955" spans="1:16">
      <c r="A955" s="863"/>
      <c r="B955" s="861"/>
      <c r="C955" s="833"/>
      <c r="D955" s="94"/>
      <c r="E955" s="96"/>
      <c r="F955" s="97"/>
      <c r="G955" s="861"/>
      <c r="H955" s="836"/>
      <c r="I955" s="94"/>
      <c r="J955" s="96"/>
      <c r="K955" s="97"/>
      <c r="L955" s="861"/>
      <c r="M955" s="839"/>
      <c r="N955" s="94"/>
      <c r="O955" s="96"/>
      <c r="P955" s="97"/>
    </row>
    <row r="956" spans="1:16">
      <c r="A956" s="863"/>
      <c r="B956" s="854"/>
      <c r="C956" s="833"/>
      <c r="D956" s="94"/>
      <c r="E956" s="96"/>
      <c r="F956" s="97"/>
      <c r="G956" s="854"/>
      <c r="H956" s="836"/>
      <c r="I956" s="94"/>
      <c r="J956" s="96"/>
      <c r="K956" s="97"/>
      <c r="L956" s="854"/>
      <c r="M956" s="839"/>
      <c r="N956" s="94"/>
      <c r="O956" s="96"/>
      <c r="P956" s="97"/>
    </row>
    <row r="957" spans="1:16">
      <c r="A957" s="863"/>
      <c r="B957" s="853"/>
      <c r="C957" s="833"/>
      <c r="D957" s="94"/>
      <c r="E957" s="96"/>
      <c r="F957" s="93"/>
      <c r="G957" s="853"/>
      <c r="H957" s="836"/>
      <c r="I957" s="94"/>
      <c r="J957" s="96"/>
      <c r="K957" s="93"/>
      <c r="L957" s="853"/>
      <c r="M957" s="839"/>
      <c r="N957" s="94"/>
      <c r="O957" s="96"/>
      <c r="P957" s="93"/>
    </row>
    <row r="958" spans="1:16">
      <c r="A958" s="863"/>
      <c r="B958" s="854"/>
      <c r="C958" s="833"/>
      <c r="D958" s="94"/>
      <c r="E958" s="96"/>
      <c r="F958" s="99"/>
      <c r="G958" s="854"/>
      <c r="H958" s="836"/>
      <c r="I958" s="94"/>
      <c r="J958" s="96"/>
      <c r="K958" s="99"/>
      <c r="L958" s="854"/>
      <c r="M958" s="839"/>
      <c r="N958" s="94"/>
      <c r="O958" s="96"/>
      <c r="P958" s="93"/>
    </row>
    <row r="959" spans="1:16">
      <c r="A959" s="863"/>
      <c r="B959" s="853"/>
      <c r="C959" s="833"/>
      <c r="D959" s="94"/>
      <c r="E959" s="96"/>
      <c r="F959" s="102"/>
      <c r="G959" s="853"/>
      <c r="H959" s="836"/>
      <c r="I959" s="94"/>
      <c r="J959" s="96"/>
      <c r="K959" s="102"/>
      <c r="L959" s="853"/>
      <c r="M959" s="839"/>
      <c r="N959" s="94"/>
      <c r="O959" s="96"/>
      <c r="P959" s="99"/>
    </row>
    <row r="960" spans="1:16" ht="17.25" thickBot="1">
      <c r="A960" s="863"/>
      <c r="B960" s="854"/>
      <c r="C960" s="833"/>
      <c r="D960" s="94"/>
      <c r="E960" s="96"/>
      <c r="F960" s="99"/>
      <c r="G960" s="854"/>
      <c r="H960" s="836"/>
      <c r="I960" s="94"/>
      <c r="J960" s="96"/>
      <c r="K960" s="99"/>
      <c r="L960" s="854"/>
      <c r="M960" s="839"/>
      <c r="N960" s="94"/>
      <c r="O960" s="96"/>
      <c r="P960" s="99"/>
    </row>
    <row r="961" spans="1:16" ht="17.25" thickBot="1">
      <c r="A961" s="863"/>
      <c r="B961" s="100" t="s">
        <v>168</v>
      </c>
      <c r="C961" s="833"/>
      <c r="D961" s="94"/>
      <c r="E961" s="96"/>
      <c r="F961" s="99"/>
      <c r="G961" s="100" t="s">
        <v>168</v>
      </c>
      <c r="H961" s="836"/>
      <c r="I961" s="94"/>
      <c r="J961" s="96"/>
      <c r="K961" s="99"/>
      <c r="L961" s="100" t="s">
        <v>168</v>
      </c>
      <c r="M961" s="839"/>
      <c r="N961" s="94"/>
      <c r="O961" s="96"/>
      <c r="P961" s="99"/>
    </row>
    <row r="962" spans="1:16">
      <c r="A962" s="863"/>
      <c r="B962" s="855"/>
      <c r="C962" s="833"/>
      <c r="D962" s="94"/>
      <c r="E962" s="96"/>
      <c r="F962" s="99"/>
      <c r="G962" s="855"/>
      <c r="H962" s="836"/>
      <c r="I962" s="94"/>
      <c r="J962" s="96"/>
      <c r="K962" s="99"/>
      <c r="L962" s="855"/>
      <c r="M962" s="839"/>
      <c r="N962" s="94"/>
      <c r="O962" s="96"/>
      <c r="P962" s="99"/>
    </row>
    <row r="963" spans="1:16">
      <c r="A963" s="863"/>
      <c r="B963" s="856"/>
      <c r="C963" s="833"/>
      <c r="D963" s="94"/>
      <c r="E963" s="96"/>
      <c r="F963" s="99"/>
      <c r="G963" s="856"/>
      <c r="H963" s="836"/>
      <c r="I963" s="94"/>
      <c r="J963" s="96"/>
      <c r="K963" s="99"/>
      <c r="L963" s="856"/>
      <c r="M963" s="839"/>
      <c r="N963" s="94"/>
      <c r="O963" s="96"/>
      <c r="P963" s="97"/>
    </row>
    <row r="964" spans="1:16" ht="17.25" thickBot="1">
      <c r="A964" s="863"/>
      <c r="B964" s="857"/>
      <c r="C964" s="833"/>
      <c r="D964" s="94"/>
      <c r="E964" s="96"/>
      <c r="F964" s="97"/>
      <c r="G964" s="857"/>
      <c r="H964" s="836"/>
      <c r="I964" s="94"/>
      <c r="J964" s="96"/>
      <c r="K964" s="97"/>
      <c r="L964" s="857"/>
      <c r="M964" s="839"/>
      <c r="N964" s="94"/>
      <c r="O964" s="96"/>
      <c r="P964" s="97"/>
    </row>
    <row r="965" spans="1:16" ht="17.25" thickBot="1">
      <c r="A965" s="863"/>
      <c r="B965" s="100" t="s">
        <v>123</v>
      </c>
      <c r="C965" s="833"/>
      <c r="D965" s="94"/>
      <c r="E965" s="96"/>
      <c r="F965" s="97"/>
      <c r="G965" s="100" t="s">
        <v>123</v>
      </c>
      <c r="H965" s="836"/>
      <c r="I965" s="94"/>
      <c r="J965" s="96"/>
      <c r="K965" s="97"/>
      <c r="L965" s="100" t="s">
        <v>123</v>
      </c>
      <c r="M965" s="839"/>
      <c r="N965" s="94"/>
      <c r="O965" s="96"/>
      <c r="P965" s="97"/>
    </row>
    <row r="966" spans="1:16">
      <c r="A966" s="863"/>
      <c r="B966" s="868"/>
      <c r="C966" s="833"/>
      <c r="D966" s="94"/>
      <c r="E966" s="96"/>
      <c r="F966" s="97"/>
      <c r="G966" s="868"/>
      <c r="H966" s="836"/>
      <c r="I966" s="94"/>
      <c r="J966" s="96"/>
      <c r="K966" s="97"/>
      <c r="L966" s="868"/>
      <c r="M966" s="839"/>
      <c r="N966" s="94"/>
      <c r="O966" s="96"/>
      <c r="P966" s="97"/>
    </row>
    <row r="967" spans="1:16">
      <c r="A967" s="863"/>
      <c r="B967" s="869"/>
      <c r="C967" s="833"/>
      <c r="D967" s="94"/>
      <c r="E967" s="96"/>
      <c r="F967" s="97"/>
      <c r="G967" s="869"/>
      <c r="H967" s="836"/>
      <c r="I967" s="94"/>
      <c r="J967" s="96"/>
      <c r="K967" s="97"/>
      <c r="L967" s="869"/>
      <c r="M967" s="839"/>
      <c r="N967" s="94"/>
      <c r="O967" s="96"/>
      <c r="P967" s="97"/>
    </row>
    <row r="968" spans="1:16" ht="17.25" thickBot="1">
      <c r="A968" s="863"/>
      <c r="B968" s="870"/>
      <c r="C968" s="833"/>
      <c r="D968" s="94"/>
      <c r="E968" s="96"/>
      <c r="F968" s="97"/>
      <c r="G968" s="870"/>
      <c r="H968" s="836"/>
      <c r="I968" s="94"/>
      <c r="J968" s="96"/>
      <c r="K968" s="97"/>
      <c r="L968" s="870"/>
      <c r="M968" s="839"/>
      <c r="N968" s="94"/>
      <c r="O968" s="96"/>
      <c r="P968" s="97"/>
    </row>
    <row r="969" spans="1:16">
      <c r="A969" s="863"/>
      <c r="B969" s="851" t="s">
        <v>124</v>
      </c>
      <c r="C969" s="833"/>
      <c r="D969" s="94"/>
      <c r="E969" s="96"/>
      <c r="F969" s="97"/>
      <c r="G969" s="851" t="s">
        <v>124</v>
      </c>
      <c r="H969" s="836"/>
      <c r="I969" s="94"/>
      <c r="J969" s="96"/>
      <c r="K969" s="97"/>
      <c r="L969" s="851" t="s">
        <v>124</v>
      </c>
      <c r="M969" s="839"/>
      <c r="N969" s="94"/>
      <c r="O969" s="96"/>
      <c r="P969" s="97"/>
    </row>
    <row r="970" spans="1:16" ht="17.25" thickBot="1">
      <c r="A970" s="863"/>
      <c r="B970" s="852"/>
      <c r="C970" s="833"/>
      <c r="D970" s="94"/>
      <c r="E970" s="96"/>
      <c r="F970" s="97"/>
      <c r="G970" s="852"/>
      <c r="H970" s="836"/>
      <c r="I970" s="94"/>
      <c r="J970" s="96"/>
      <c r="K970" s="97"/>
      <c r="L970" s="852"/>
      <c r="M970" s="839"/>
      <c r="N970" s="94"/>
      <c r="O970" s="96"/>
      <c r="P970" s="93"/>
    </row>
    <row r="971" spans="1:16" ht="17.25" thickTop="1">
      <c r="A971" s="863"/>
      <c r="B971" s="866" t="s">
        <v>125</v>
      </c>
      <c r="C971" s="833"/>
      <c r="D971" s="94"/>
      <c r="E971" s="96"/>
      <c r="F971" s="93"/>
      <c r="G971" s="866" t="s">
        <v>125</v>
      </c>
      <c r="H971" s="836"/>
      <c r="I971" s="94"/>
      <c r="J971" s="96"/>
      <c r="K971" s="93"/>
      <c r="L971" s="866" t="s">
        <v>125</v>
      </c>
      <c r="M971" s="839"/>
      <c r="N971" s="94"/>
      <c r="O971" s="96"/>
      <c r="P971" s="97"/>
    </row>
    <row r="972" spans="1:16" ht="17.25" thickBot="1">
      <c r="A972" s="863"/>
      <c r="B972" s="849"/>
      <c r="C972" s="833"/>
      <c r="D972" s="94"/>
      <c r="E972" s="96"/>
      <c r="F972" s="93"/>
      <c r="G972" s="849"/>
      <c r="H972" s="836"/>
      <c r="I972" s="94"/>
      <c r="J972" s="96"/>
      <c r="K972" s="93"/>
      <c r="L972" s="849"/>
      <c r="M972" s="839"/>
      <c r="N972" s="94"/>
      <c r="O972" s="96"/>
      <c r="P972" s="101"/>
    </row>
    <row r="973" spans="1:16">
      <c r="A973" s="863"/>
      <c r="B973" s="859"/>
      <c r="C973" s="833"/>
      <c r="D973" s="94"/>
      <c r="E973" s="96"/>
      <c r="F973" s="97"/>
      <c r="G973" s="859"/>
      <c r="H973" s="836"/>
      <c r="I973" s="94"/>
      <c r="J973" s="96"/>
      <c r="K973" s="97"/>
      <c r="L973" s="859"/>
      <c r="M973" s="839"/>
      <c r="N973" s="94"/>
      <c r="O973" s="96"/>
      <c r="P973" s="103"/>
    </row>
    <row r="974" spans="1:16" ht="17.25" thickBot="1">
      <c r="A974" s="863"/>
      <c r="B974" s="867"/>
      <c r="C974" s="833"/>
      <c r="D974" s="94"/>
      <c r="E974" s="96"/>
      <c r="F974" s="97"/>
      <c r="G974" s="867"/>
      <c r="H974" s="836"/>
      <c r="I974" s="94"/>
      <c r="J974" s="96"/>
      <c r="K974" s="97"/>
      <c r="L974" s="867"/>
      <c r="M974" s="839"/>
      <c r="N974" s="94"/>
      <c r="O974" s="96"/>
      <c r="P974" s="104"/>
    </row>
    <row r="975" spans="1:16">
      <c r="A975" s="863"/>
      <c r="B975" s="848" t="s">
        <v>126</v>
      </c>
      <c r="C975" s="833"/>
      <c r="D975" s="94"/>
      <c r="E975" s="96"/>
      <c r="F975" s="93"/>
      <c r="G975" s="848" t="s">
        <v>126</v>
      </c>
      <c r="H975" s="836"/>
      <c r="I975" s="94"/>
      <c r="J975" s="96"/>
      <c r="K975" s="93"/>
      <c r="L975" s="848" t="s">
        <v>126</v>
      </c>
      <c r="M975" s="839"/>
      <c r="N975" s="94"/>
      <c r="O975" s="96"/>
      <c r="P975" s="99"/>
    </row>
    <row r="976" spans="1:16" ht="17.25" thickBot="1">
      <c r="A976" s="863"/>
      <c r="B976" s="849"/>
      <c r="C976" s="833"/>
      <c r="D976" s="94"/>
      <c r="E976" s="96"/>
      <c r="F976" s="101"/>
      <c r="G976" s="849"/>
      <c r="H976" s="836"/>
      <c r="I976" s="94"/>
      <c r="J976" s="96"/>
      <c r="K976" s="101"/>
      <c r="L976" s="849"/>
      <c r="M976" s="839"/>
      <c r="N976" s="94"/>
      <c r="O976" s="96"/>
      <c r="P976" s="104"/>
    </row>
    <row r="977" spans="1:16">
      <c r="A977" s="863"/>
      <c r="B977" s="859"/>
      <c r="C977" s="833"/>
      <c r="D977" s="94"/>
      <c r="E977" s="96"/>
      <c r="F977" s="102"/>
      <c r="G977" s="859"/>
      <c r="H977" s="836"/>
      <c r="I977" s="94"/>
      <c r="J977" s="96"/>
      <c r="K977" s="103"/>
      <c r="L977" s="859"/>
      <c r="M977" s="839"/>
      <c r="N977" s="94"/>
      <c r="O977" s="96"/>
      <c r="P977" s="93"/>
    </row>
    <row r="978" spans="1:16" ht="17.25" thickBot="1">
      <c r="A978" s="863"/>
      <c r="B978" s="860"/>
      <c r="C978" s="833"/>
      <c r="D978" s="94"/>
      <c r="E978" s="96"/>
      <c r="F978" s="99"/>
      <c r="G978" s="860"/>
      <c r="H978" s="836"/>
      <c r="I978" s="94"/>
      <c r="J978" s="96"/>
      <c r="K978" s="104"/>
      <c r="L978" s="860"/>
      <c r="M978" s="839"/>
      <c r="N978" s="94"/>
      <c r="O978" s="96"/>
      <c r="P978" s="97"/>
    </row>
    <row r="979" spans="1:16">
      <c r="A979" s="863"/>
      <c r="B979" s="858" t="s">
        <v>127</v>
      </c>
      <c r="C979" s="833"/>
      <c r="D979" s="94"/>
      <c r="E979" s="96"/>
      <c r="F979" s="103"/>
      <c r="G979" s="858" t="s">
        <v>127</v>
      </c>
      <c r="H979" s="836"/>
      <c r="I979" s="94"/>
      <c r="J979" s="96"/>
      <c r="K979" s="104"/>
      <c r="L979" s="858" t="s">
        <v>127</v>
      </c>
      <c r="M979" s="839"/>
      <c r="N979" s="94"/>
      <c r="O979" s="114"/>
      <c r="P979" s="97"/>
    </row>
    <row r="980" spans="1:16" ht="17.25" thickBot="1">
      <c r="A980" s="863"/>
      <c r="B980" s="849"/>
      <c r="C980" s="833"/>
      <c r="D980" s="94"/>
      <c r="E980" s="96"/>
      <c r="F980" s="104"/>
      <c r="G980" s="849"/>
      <c r="H980" s="836"/>
      <c r="I980" s="94"/>
      <c r="J980" s="96"/>
      <c r="K980" s="99"/>
      <c r="L980" s="849"/>
      <c r="M980" s="839"/>
      <c r="N980" s="113"/>
      <c r="O980" s="96"/>
      <c r="P980" s="112"/>
    </row>
    <row r="981" spans="1:16">
      <c r="A981" s="863"/>
      <c r="B981" s="859"/>
      <c r="C981" s="833"/>
      <c r="D981" s="94"/>
      <c r="E981" s="96"/>
      <c r="F981" s="104"/>
      <c r="G981" s="859"/>
      <c r="H981" s="836"/>
      <c r="I981" s="94"/>
      <c r="J981" s="96"/>
      <c r="K981" s="104"/>
      <c r="L981" s="859"/>
      <c r="M981" s="839"/>
      <c r="N981" s="113"/>
      <c r="O981" s="114"/>
      <c r="P981" s="97"/>
    </row>
    <row r="982" spans="1:16" ht="17.25" thickBot="1">
      <c r="A982" s="863"/>
      <c r="B982" s="860"/>
      <c r="C982" s="833"/>
      <c r="D982" s="94"/>
      <c r="E982" s="96"/>
      <c r="F982" s="99"/>
      <c r="G982" s="860"/>
      <c r="H982" s="836"/>
      <c r="I982" s="94"/>
      <c r="J982" s="96"/>
      <c r="K982" s="93"/>
      <c r="L982" s="860"/>
      <c r="M982" s="839"/>
      <c r="N982" s="94"/>
      <c r="O982" s="114"/>
      <c r="P982" s="104"/>
    </row>
    <row r="983" spans="1:16">
      <c r="A983" s="863"/>
      <c r="B983" s="858" t="s">
        <v>128</v>
      </c>
      <c r="C983" s="833"/>
      <c r="D983" s="94"/>
      <c r="E983" s="96"/>
      <c r="F983" s="104"/>
      <c r="G983" s="858" t="s">
        <v>128</v>
      </c>
      <c r="H983" s="836"/>
      <c r="I983" s="94"/>
      <c r="J983" s="96"/>
      <c r="K983" s="97"/>
      <c r="L983" s="858" t="s">
        <v>128</v>
      </c>
      <c r="M983" s="839"/>
      <c r="N983" s="94"/>
      <c r="O983" s="96"/>
      <c r="P983" s="97"/>
    </row>
    <row r="984" spans="1:16" ht="17.25" thickBot="1">
      <c r="A984" s="863"/>
      <c r="B984" s="849"/>
      <c r="C984" s="833"/>
      <c r="D984" s="94"/>
      <c r="E984" s="96"/>
      <c r="F984" s="93"/>
      <c r="G984" s="849"/>
      <c r="H984" s="836"/>
      <c r="I984" s="94"/>
      <c r="J984" s="114"/>
      <c r="K984" s="97"/>
      <c r="L984" s="849"/>
      <c r="M984" s="839"/>
      <c r="N984" s="113"/>
      <c r="O984" s="114"/>
      <c r="P984" s="97"/>
    </row>
    <row r="985" spans="1:16">
      <c r="A985" s="863"/>
      <c r="B985" s="859"/>
      <c r="C985" s="833"/>
      <c r="D985" s="94"/>
      <c r="E985" s="96"/>
      <c r="F985" s="97"/>
      <c r="G985" s="859"/>
      <c r="H985" s="836"/>
      <c r="I985" s="94"/>
      <c r="J985" s="96"/>
      <c r="K985" s="97"/>
      <c r="L985" s="859"/>
      <c r="M985" s="839"/>
      <c r="N985" s="113"/>
      <c r="O985" s="114"/>
      <c r="P985" s="97"/>
    </row>
    <row r="986" spans="1:16" ht="17.25" thickBot="1">
      <c r="A986" s="863"/>
      <c r="B986" s="860"/>
      <c r="C986" s="833"/>
      <c r="D986" s="94"/>
      <c r="E986" s="96"/>
      <c r="F986" s="93"/>
      <c r="G986" s="860"/>
      <c r="H986" s="836"/>
      <c r="I986" s="94"/>
      <c r="J986" s="114"/>
      <c r="K986" s="97"/>
      <c r="L986" s="860"/>
      <c r="M986" s="839"/>
      <c r="N986" s="94"/>
      <c r="O986" s="114"/>
      <c r="P986" s="97"/>
    </row>
    <row r="987" spans="1:16">
      <c r="A987" s="863"/>
      <c r="B987" s="848" t="s">
        <v>129</v>
      </c>
      <c r="C987" s="833"/>
      <c r="D987" s="94"/>
      <c r="E987" s="96"/>
      <c r="F987" s="93"/>
      <c r="G987" s="848" t="s">
        <v>129</v>
      </c>
      <c r="H987" s="836"/>
      <c r="I987" s="94"/>
      <c r="J987" s="114"/>
      <c r="K987" s="97"/>
      <c r="L987" s="848" t="s">
        <v>129</v>
      </c>
      <c r="M987" s="839"/>
      <c r="N987" s="113"/>
      <c r="O987" s="114"/>
      <c r="P987" s="97"/>
    </row>
    <row r="988" spans="1:16" ht="17.25" thickBot="1">
      <c r="A988" s="863"/>
      <c r="B988" s="849"/>
      <c r="C988" s="833"/>
      <c r="D988" s="94"/>
      <c r="E988" s="96"/>
      <c r="F988" s="93"/>
      <c r="G988" s="849"/>
      <c r="H988" s="836"/>
      <c r="I988" s="94"/>
      <c r="J988" s="114"/>
      <c r="K988" s="97"/>
      <c r="L988" s="849"/>
      <c r="M988" s="839"/>
      <c r="N988" s="94"/>
      <c r="O988" s="114"/>
      <c r="P988" s="97"/>
    </row>
    <row r="989" spans="1:16">
      <c r="A989" s="863"/>
      <c r="B989" s="106"/>
      <c r="C989" s="833"/>
      <c r="D989" s="94"/>
      <c r="E989" s="96"/>
      <c r="F989" s="97"/>
      <c r="G989" s="106"/>
      <c r="H989" s="836"/>
      <c r="I989" s="94"/>
      <c r="J989" s="96"/>
      <c r="K989" s="112"/>
      <c r="L989" s="106"/>
      <c r="M989" s="839"/>
      <c r="N989" s="113"/>
      <c r="O989" s="96"/>
      <c r="P989" s="112"/>
    </row>
    <row r="990" spans="1:16">
      <c r="A990" s="863"/>
      <c r="B990" s="107"/>
      <c r="C990" s="833"/>
      <c r="D990" s="94"/>
      <c r="E990" s="96"/>
      <c r="F990" s="93"/>
      <c r="G990" s="107"/>
      <c r="H990" s="836"/>
      <c r="I990" s="94"/>
      <c r="J990" s="96"/>
      <c r="K990" s="97"/>
      <c r="L990" s="107"/>
      <c r="M990" s="839"/>
      <c r="N990" s="113"/>
      <c r="O990" s="114"/>
      <c r="P990" s="97"/>
    </row>
    <row r="991" spans="1:16">
      <c r="A991" s="863"/>
      <c r="B991" s="109"/>
      <c r="C991" s="833"/>
      <c r="D991" s="94"/>
      <c r="E991" s="96"/>
      <c r="F991" s="93"/>
      <c r="G991" s="109"/>
      <c r="H991" s="836"/>
      <c r="I991" s="113"/>
      <c r="J991" s="114"/>
      <c r="K991" s="97"/>
      <c r="L991" s="109"/>
      <c r="M991" s="839"/>
      <c r="N991" s="113"/>
      <c r="O991" s="114"/>
      <c r="P991" s="104"/>
    </row>
    <row r="992" spans="1:16">
      <c r="A992" s="863"/>
      <c r="B992" s="110"/>
      <c r="C992" s="833"/>
      <c r="D992" s="94"/>
      <c r="E992" s="96"/>
      <c r="F992" s="93"/>
      <c r="G992" s="110"/>
      <c r="H992" s="836"/>
      <c r="I992" s="113"/>
      <c r="J992" s="114"/>
      <c r="K992" s="104"/>
      <c r="L992" s="110"/>
      <c r="M992" s="839"/>
      <c r="N992" s="111"/>
      <c r="O992" s="96"/>
      <c r="P992" s="97"/>
    </row>
    <row r="993" spans="1:16">
      <c r="A993" s="863"/>
      <c r="B993" s="109"/>
      <c r="C993" s="833"/>
      <c r="D993" s="111"/>
      <c r="E993" s="96"/>
      <c r="F993" s="97"/>
      <c r="G993" s="109"/>
      <c r="H993" s="836"/>
      <c r="I993" s="111"/>
      <c r="J993" s="96"/>
      <c r="K993" s="112"/>
      <c r="L993" s="109"/>
      <c r="M993" s="839"/>
      <c r="N993" s="94"/>
      <c r="O993" s="96"/>
      <c r="P993" s="112"/>
    </row>
    <row r="994" spans="1:16">
      <c r="A994" s="863"/>
      <c r="B994" s="110"/>
      <c r="C994" s="833"/>
      <c r="D994" s="94"/>
      <c r="E994" s="96"/>
      <c r="F994" s="108"/>
      <c r="G994" s="110"/>
      <c r="H994" s="836"/>
      <c r="I994" s="94"/>
      <c r="J994" s="96"/>
      <c r="K994" s="97"/>
      <c r="L994" s="110"/>
      <c r="M994" s="839"/>
      <c r="N994" s="113"/>
      <c r="O994" s="114"/>
      <c r="P994" s="97"/>
    </row>
    <row r="995" spans="1:16">
      <c r="A995" s="863"/>
      <c r="B995" s="109"/>
      <c r="C995" s="833"/>
      <c r="D995" s="94"/>
      <c r="E995" s="96"/>
      <c r="F995" s="97"/>
      <c r="G995" s="109"/>
      <c r="H995" s="836"/>
      <c r="I995" s="113"/>
      <c r="J995" s="114"/>
      <c r="K995" s="97"/>
      <c r="L995" s="109"/>
      <c r="M995" s="839"/>
      <c r="N995" s="113"/>
      <c r="O995" s="114"/>
      <c r="P995" s="97"/>
    </row>
    <row r="996" spans="1:16" ht="17.25" thickBot="1">
      <c r="A996" s="863"/>
      <c r="B996" s="110"/>
      <c r="C996" s="846"/>
      <c r="D996" s="115"/>
      <c r="E996" s="116"/>
      <c r="F996" s="117"/>
      <c r="G996" s="110"/>
      <c r="H996" s="836"/>
      <c r="I996" s="115"/>
      <c r="J996" s="116"/>
      <c r="K996" s="117"/>
      <c r="L996" s="110"/>
      <c r="M996" s="839"/>
      <c r="N996" s="115"/>
      <c r="O996" s="116"/>
      <c r="P996" s="117"/>
    </row>
    <row r="997" spans="1:16">
      <c r="A997" s="850" t="str">
        <f>TEXT(A951,"AAAA")</f>
        <v>星期五</v>
      </c>
      <c r="B997" s="109"/>
      <c r="C997" s="832" t="s">
        <v>666</v>
      </c>
      <c r="D997" s="118"/>
      <c r="E997" s="119"/>
      <c r="F997" s="97"/>
      <c r="G997" s="109"/>
      <c r="H997" s="835" t="s">
        <v>130</v>
      </c>
      <c r="I997" s="118"/>
      <c r="J997" s="119"/>
      <c r="K997" s="97"/>
      <c r="L997" s="109"/>
      <c r="M997" s="838" t="s">
        <v>130</v>
      </c>
      <c r="N997" s="118"/>
      <c r="O997" s="119"/>
      <c r="P997" s="97"/>
    </row>
    <row r="998" spans="1:16">
      <c r="A998" s="850"/>
      <c r="B998" s="110"/>
      <c r="C998" s="833"/>
      <c r="D998" s="120"/>
      <c r="E998" s="96"/>
      <c r="F998" s="97"/>
      <c r="G998" s="110"/>
      <c r="H998" s="836"/>
      <c r="I998" s="94"/>
      <c r="J998" s="96"/>
      <c r="K998" s="97"/>
      <c r="L998" s="110"/>
      <c r="M998" s="839"/>
      <c r="N998" s="94"/>
      <c r="O998" s="96"/>
      <c r="P998" s="97"/>
    </row>
    <row r="999" spans="1:16">
      <c r="A999" s="850"/>
      <c r="B999" s="109"/>
      <c r="C999" s="833"/>
      <c r="D999" s="120"/>
      <c r="E999" s="96"/>
      <c r="F999" s="97"/>
      <c r="G999" s="109"/>
      <c r="H999" s="836"/>
      <c r="I999" s="94"/>
      <c r="J999" s="96"/>
      <c r="K999" s="97"/>
      <c r="L999" s="109"/>
      <c r="M999" s="839"/>
      <c r="N999" s="94"/>
      <c r="O999" s="96"/>
      <c r="P999" s="97"/>
    </row>
    <row r="1000" spans="1:16">
      <c r="A1000" s="850"/>
      <c r="B1000" s="110"/>
      <c r="C1000" s="833"/>
      <c r="D1000" s="120"/>
      <c r="E1000" s="96"/>
      <c r="F1000" s="97"/>
      <c r="G1000" s="110"/>
      <c r="H1000" s="836"/>
      <c r="I1000" s="94"/>
      <c r="J1000" s="96"/>
      <c r="K1000" s="97"/>
      <c r="L1000" s="110"/>
      <c r="M1000" s="839"/>
      <c r="N1000" s="94"/>
      <c r="O1000" s="96"/>
      <c r="P1000" s="97"/>
    </row>
    <row r="1001" spans="1:16">
      <c r="A1001" s="850"/>
      <c r="B1001" s="109"/>
      <c r="C1001" s="833"/>
      <c r="D1001" s="120"/>
      <c r="E1001" s="96"/>
      <c r="F1001" s="97"/>
      <c r="G1001" s="109"/>
      <c r="H1001" s="836"/>
      <c r="I1001" s="94"/>
      <c r="J1001" s="96"/>
      <c r="K1001" s="97"/>
      <c r="L1001" s="109"/>
      <c r="M1001" s="839"/>
      <c r="N1001" s="94"/>
      <c r="O1001" s="96"/>
      <c r="P1001" s="97"/>
    </row>
    <row r="1002" spans="1:16">
      <c r="A1002" s="850"/>
      <c r="B1002" s="110"/>
      <c r="C1002" s="833"/>
      <c r="D1002" s="120"/>
      <c r="E1002" s="96"/>
      <c r="F1002" s="97"/>
      <c r="G1002" s="110"/>
      <c r="H1002" s="836"/>
      <c r="I1002" s="94"/>
      <c r="J1002" s="96"/>
      <c r="K1002" s="97"/>
      <c r="L1002" s="110"/>
      <c r="M1002" s="839"/>
      <c r="N1002" s="94"/>
      <c r="O1002" s="96"/>
      <c r="P1002" s="97"/>
    </row>
    <row r="1003" spans="1:16">
      <c r="A1003" s="850"/>
      <c r="B1003" s="109"/>
      <c r="C1003" s="833"/>
      <c r="D1003" s="120"/>
      <c r="E1003" s="96"/>
      <c r="F1003" s="97"/>
      <c r="G1003" s="109"/>
      <c r="H1003" s="836"/>
      <c r="I1003" s="94"/>
      <c r="J1003" s="96"/>
      <c r="K1003" s="97"/>
      <c r="L1003" s="109"/>
      <c r="M1003" s="839"/>
      <c r="N1003" s="94"/>
      <c r="O1003" s="96"/>
      <c r="P1003" s="97"/>
    </row>
    <row r="1004" spans="1:16">
      <c r="A1004" s="850"/>
      <c r="B1004" s="110"/>
      <c r="C1004" s="833"/>
      <c r="D1004" s="94"/>
      <c r="E1004" s="96"/>
      <c r="F1004" s="97"/>
      <c r="G1004" s="110"/>
      <c r="H1004" s="836"/>
      <c r="I1004" s="94"/>
      <c r="J1004" s="96"/>
      <c r="K1004" s="97"/>
      <c r="L1004" s="110"/>
      <c r="M1004" s="839"/>
      <c r="N1004" s="94"/>
      <c r="O1004" s="96"/>
      <c r="P1004" s="97"/>
    </row>
    <row r="1005" spans="1:16">
      <c r="A1005" s="850"/>
      <c r="B1005" s="107"/>
      <c r="C1005" s="833"/>
      <c r="D1005" s="113"/>
      <c r="E1005" s="114"/>
      <c r="F1005" s="104"/>
      <c r="G1005" s="107"/>
      <c r="H1005" s="836"/>
      <c r="I1005" s="113"/>
      <c r="J1005" s="114"/>
      <c r="K1005" s="97"/>
      <c r="L1005" s="107"/>
      <c r="M1005" s="839"/>
      <c r="N1005" s="113"/>
      <c r="O1005" s="114"/>
      <c r="P1005" s="97"/>
    </row>
    <row r="1006" spans="1:16" ht="17.25" thickBot="1">
      <c r="A1006" s="850"/>
      <c r="B1006" s="107"/>
      <c r="C1006" s="846"/>
      <c r="D1006" s="122" t="s">
        <v>132</v>
      </c>
      <c r="E1006" s="123" t="s">
        <v>133</v>
      </c>
      <c r="F1006" s="124"/>
      <c r="G1006" s="107"/>
      <c r="H1006" s="847"/>
      <c r="I1006" s="122" t="s">
        <v>132</v>
      </c>
      <c r="J1006" s="123" t="s">
        <v>133</v>
      </c>
      <c r="K1006" s="97"/>
      <c r="L1006" s="107"/>
      <c r="M1006" s="845"/>
      <c r="N1006" s="122" t="s">
        <v>132</v>
      </c>
      <c r="O1006" s="123" t="s">
        <v>133</v>
      </c>
      <c r="P1006" s="97"/>
    </row>
    <row r="1007" spans="1:16">
      <c r="A1007" s="105"/>
      <c r="B1007" s="109"/>
      <c r="C1007" s="832" t="s">
        <v>667</v>
      </c>
      <c r="D1007" s="118"/>
      <c r="E1007" s="119"/>
      <c r="F1007" s="125"/>
      <c r="G1007" s="109"/>
      <c r="H1007" s="835" t="s">
        <v>134</v>
      </c>
      <c r="I1007" s="118"/>
      <c r="J1007" s="119"/>
      <c r="K1007" s="125"/>
      <c r="L1007" s="109"/>
      <c r="M1007" s="838" t="s">
        <v>134</v>
      </c>
      <c r="N1007" s="118"/>
      <c r="O1007" s="119"/>
      <c r="P1007" s="125"/>
    </row>
    <row r="1008" spans="1:16">
      <c r="A1008" s="105"/>
      <c r="B1008" s="110"/>
      <c r="C1008" s="833"/>
      <c r="D1008" s="94"/>
      <c r="E1008" s="96"/>
      <c r="F1008" s="97"/>
      <c r="G1008" s="110"/>
      <c r="H1008" s="836"/>
      <c r="I1008" s="94"/>
      <c r="J1008" s="96"/>
      <c r="K1008" s="97"/>
      <c r="L1008" s="110"/>
      <c r="M1008" s="839"/>
      <c r="N1008" s="94"/>
      <c r="O1008" s="96"/>
      <c r="P1008" s="97"/>
    </row>
    <row r="1009" spans="1:16">
      <c r="A1009" s="105"/>
      <c r="B1009" s="126"/>
      <c r="C1009" s="833"/>
      <c r="D1009" s="94"/>
      <c r="E1009" s="96"/>
      <c r="F1009" s="97"/>
      <c r="G1009" s="126"/>
      <c r="H1009" s="836"/>
      <c r="I1009" s="94"/>
      <c r="J1009" s="96"/>
      <c r="K1009" s="97"/>
      <c r="L1009" s="126"/>
      <c r="M1009" s="839"/>
      <c r="N1009" s="94"/>
      <c r="O1009" s="96"/>
      <c r="P1009" s="128"/>
    </row>
    <row r="1010" spans="1:16">
      <c r="A1010" s="105"/>
      <c r="B1010" s="107"/>
      <c r="C1010" s="833"/>
      <c r="D1010" s="94"/>
      <c r="E1010" s="96"/>
      <c r="F1010" s="97"/>
      <c r="G1010" s="107"/>
      <c r="H1010" s="836"/>
      <c r="I1010" s="94"/>
      <c r="J1010" s="96"/>
      <c r="K1010" s="97"/>
      <c r="L1010" s="107"/>
      <c r="M1010" s="839"/>
      <c r="N1010" s="94"/>
      <c r="O1010" s="96"/>
      <c r="P1010" s="216"/>
    </row>
    <row r="1011" spans="1:16">
      <c r="A1011" s="105"/>
      <c r="B1011" s="109"/>
      <c r="C1011" s="833"/>
      <c r="D1011" s="94"/>
      <c r="E1011" s="96"/>
      <c r="F1011" s="97"/>
      <c r="G1011" s="109"/>
      <c r="H1011" s="836"/>
      <c r="I1011" s="94"/>
      <c r="J1011" s="96"/>
      <c r="K1011" s="97"/>
      <c r="L1011" s="109"/>
      <c r="M1011" s="839"/>
      <c r="N1011" s="94"/>
      <c r="O1011" s="96"/>
      <c r="P1011" s="97"/>
    </row>
    <row r="1012" spans="1:16">
      <c r="A1012" s="105"/>
      <c r="B1012" s="110"/>
      <c r="C1012" s="833"/>
      <c r="D1012" s="94"/>
      <c r="E1012" s="96"/>
      <c r="F1012" s="127"/>
      <c r="G1012" s="110"/>
      <c r="H1012" s="836"/>
      <c r="I1012" s="94"/>
      <c r="J1012" s="96"/>
      <c r="K1012" s="127"/>
      <c r="L1012" s="110"/>
      <c r="M1012" s="839"/>
      <c r="N1012" s="94"/>
      <c r="O1012" s="96"/>
      <c r="P1012" s="127"/>
    </row>
    <row r="1013" spans="1:16">
      <c r="A1013" s="105"/>
      <c r="B1013" s="109"/>
      <c r="C1013" s="833"/>
      <c r="D1013" s="94"/>
      <c r="E1013" s="96"/>
      <c r="F1013" s="128"/>
      <c r="G1013" s="109"/>
      <c r="H1013" s="836"/>
      <c r="I1013" s="94"/>
      <c r="J1013" s="96"/>
      <c r="K1013" s="128"/>
      <c r="L1013" s="109"/>
      <c r="M1013" s="839"/>
      <c r="N1013" s="94"/>
      <c r="O1013" s="96"/>
      <c r="P1013" s="128"/>
    </row>
    <row r="1014" spans="1:16">
      <c r="A1014" s="105"/>
      <c r="B1014" s="110"/>
      <c r="C1014" s="833"/>
      <c r="D1014" s="217"/>
      <c r="E1014" s="114"/>
      <c r="F1014" s="216"/>
      <c r="G1014" s="110"/>
      <c r="H1014" s="836"/>
      <c r="I1014" s="113"/>
      <c r="J1014" s="114"/>
      <c r="K1014" s="216"/>
      <c r="L1014" s="110"/>
      <c r="M1014" s="839"/>
      <c r="N1014" s="113"/>
      <c r="O1014" s="114"/>
      <c r="P1014" s="216"/>
    </row>
    <row r="1015" spans="1:16">
      <c r="A1015" s="105"/>
      <c r="B1015" s="109"/>
      <c r="C1015" s="833"/>
      <c r="D1015" s="217"/>
      <c r="E1015" s="114"/>
      <c r="F1015" s="216"/>
      <c r="G1015" s="109"/>
      <c r="H1015" s="836"/>
      <c r="I1015" s="113"/>
      <c r="J1015" s="114"/>
      <c r="K1015" s="216"/>
      <c r="L1015" s="109"/>
      <c r="M1015" s="839"/>
      <c r="N1015" s="113"/>
      <c r="O1015" s="114"/>
      <c r="P1015" s="216"/>
    </row>
    <row r="1016" spans="1:16" ht="17.25" thickBot="1">
      <c r="A1016" s="105"/>
      <c r="B1016" s="110"/>
      <c r="C1016" s="846"/>
      <c r="D1016" s="129"/>
      <c r="E1016" s="130"/>
      <c r="F1016" s="104"/>
      <c r="G1016" s="110"/>
      <c r="H1016" s="847"/>
      <c r="I1016" s="113"/>
      <c r="J1016" s="130"/>
      <c r="K1016" s="104"/>
      <c r="L1016" s="110"/>
      <c r="M1016" s="845"/>
      <c r="N1016" s="113"/>
      <c r="O1016" s="131"/>
      <c r="P1016" s="127"/>
    </row>
    <row r="1017" spans="1:16">
      <c r="A1017" s="132"/>
      <c r="B1017" s="109"/>
      <c r="C1017" s="832" t="s">
        <v>668</v>
      </c>
      <c r="D1017" s="118" t="s">
        <v>136</v>
      </c>
      <c r="E1017" s="133" t="s">
        <v>137</v>
      </c>
      <c r="F1017" s="125"/>
      <c r="G1017" s="109"/>
      <c r="H1017" s="835" t="s">
        <v>135</v>
      </c>
      <c r="I1017" s="118" t="s">
        <v>136</v>
      </c>
      <c r="J1017" s="133" t="s">
        <v>137</v>
      </c>
      <c r="K1017" s="125"/>
      <c r="L1017" s="109"/>
      <c r="M1017" s="838" t="s">
        <v>135</v>
      </c>
      <c r="N1017" s="118" t="s">
        <v>136</v>
      </c>
      <c r="O1017" s="133" t="s">
        <v>137</v>
      </c>
      <c r="P1017" s="125"/>
    </row>
    <row r="1018" spans="1:16">
      <c r="A1018" s="132"/>
      <c r="B1018" s="110"/>
      <c r="C1018" s="833"/>
      <c r="D1018" s="94" t="s">
        <v>141</v>
      </c>
      <c r="E1018" s="96" t="s">
        <v>142</v>
      </c>
      <c r="F1018" s="134"/>
      <c r="G1018" s="110"/>
      <c r="H1018" s="836"/>
      <c r="I1018" s="94" t="s">
        <v>141</v>
      </c>
      <c r="J1018" s="96" t="s">
        <v>142</v>
      </c>
      <c r="K1018" s="134"/>
      <c r="L1018" s="110"/>
      <c r="M1018" s="839"/>
      <c r="N1018" s="94" t="s">
        <v>141</v>
      </c>
      <c r="O1018" s="96" t="s">
        <v>142</v>
      </c>
      <c r="P1018" s="134"/>
    </row>
    <row r="1019" spans="1:16">
      <c r="A1019" s="132"/>
      <c r="B1019" s="135"/>
      <c r="C1019" s="833"/>
      <c r="D1019" s="94" t="s">
        <v>145</v>
      </c>
      <c r="E1019" s="96" t="s">
        <v>146</v>
      </c>
      <c r="F1019" s="97"/>
      <c r="G1019" s="135"/>
      <c r="H1019" s="836"/>
      <c r="I1019" s="94" t="s">
        <v>145</v>
      </c>
      <c r="J1019" s="96" t="s">
        <v>146</v>
      </c>
      <c r="K1019" s="97"/>
      <c r="L1019" s="135"/>
      <c r="M1019" s="839"/>
      <c r="N1019" s="94" t="s">
        <v>145</v>
      </c>
      <c r="O1019" s="96" t="s">
        <v>146</v>
      </c>
      <c r="P1019" s="97"/>
    </row>
    <row r="1020" spans="1:16">
      <c r="A1020" s="132"/>
      <c r="B1020" s="110"/>
      <c r="C1020" s="833"/>
      <c r="D1020" s="94" t="s">
        <v>147</v>
      </c>
      <c r="E1020" s="96" t="s">
        <v>148</v>
      </c>
      <c r="F1020" s="104"/>
      <c r="G1020" s="110"/>
      <c r="H1020" s="836"/>
      <c r="I1020" s="94" t="s">
        <v>147</v>
      </c>
      <c r="J1020" s="96" t="s">
        <v>148</v>
      </c>
      <c r="K1020" s="104"/>
      <c r="L1020" s="110"/>
      <c r="M1020" s="839"/>
      <c r="N1020" s="94" t="s">
        <v>147</v>
      </c>
      <c r="O1020" s="96" t="s">
        <v>148</v>
      </c>
      <c r="P1020" s="104"/>
    </row>
    <row r="1021" spans="1:16">
      <c r="A1021" s="132"/>
      <c r="B1021" s="135"/>
      <c r="C1021" s="833"/>
      <c r="D1021" s="94"/>
      <c r="E1021" s="114"/>
      <c r="F1021" s="136"/>
      <c r="G1021" s="135"/>
      <c r="H1021" s="836"/>
      <c r="I1021" s="94"/>
      <c r="J1021" s="114"/>
      <c r="K1021" s="136"/>
      <c r="L1021" s="135"/>
      <c r="M1021" s="839"/>
      <c r="N1021" s="94"/>
      <c r="O1021" s="114"/>
      <c r="P1021" s="136"/>
    </row>
    <row r="1022" spans="1:16">
      <c r="A1022" s="132"/>
      <c r="B1022" s="110"/>
      <c r="C1022" s="833"/>
      <c r="D1022" s="94"/>
      <c r="E1022" s="96"/>
      <c r="F1022" s="97"/>
      <c r="G1022" s="110"/>
      <c r="H1022" s="836"/>
      <c r="I1022" s="94"/>
      <c r="J1022" s="96"/>
      <c r="K1022" s="97"/>
      <c r="L1022" s="110"/>
      <c r="M1022" s="839"/>
      <c r="N1022" s="94"/>
      <c r="O1022" s="96"/>
      <c r="P1022" s="97"/>
    </row>
    <row r="1023" spans="1:16">
      <c r="A1023" s="132"/>
      <c r="B1023" s="135"/>
      <c r="C1023" s="833"/>
      <c r="D1023" s="94"/>
      <c r="E1023" s="114"/>
      <c r="F1023" s="136"/>
      <c r="G1023" s="135"/>
      <c r="H1023" s="836"/>
      <c r="I1023" s="94"/>
      <c r="J1023" s="114"/>
      <c r="K1023" s="136"/>
      <c r="L1023" s="135"/>
      <c r="M1023" s="839"/>
      <c r="N1023" s="94"/>
      <c r="O1023" s="114"/>
      <c r="P1023" s="136"/>
    </row>
    <row r="1024" spans="1:16">
      <c r="A1024" s="132"/>
      <c r="B1024" s="110"/>
      <c r="C1024" s="833"/>
      <c r="D1024" s="94"/>
      <c r="E1024" s="96"/>
      <c r="F1024" s="97"/>
      <c r="G1024" s="110"/>
      <c r="H1024" s="836"/>
      <c r="I1024" s="94"/>
      <c r="J1024" s="96"/>
      <c r="K1024" s="97"/>
      <c r="L1024" s="110"/>
      <c r="M1024" s="839"/>
      <c r="N1024" s="94"/>
      <c r="O1024" s="96"/>
      <c r="P1024" s="97"/>
    </row>
    <row r="1025" spans="1:16">
      <c r="A1025" s="132"/>
      <c r="B1025" s="135"/>
      <c r="C1025" s="833"/>
      <c r="D1025" s="94"/>
      <c r="E1025" s="96"/>
      <c r="F1025" s="97"/>
      <c r="G1025" s="135"/>
      <c r="H1025" s="836"/>
      <c r="I1025" s="94"/>
      <c r="J1025" s="96"/>
      <c r="K1025" s="97"/>
      <c r="L1025" s="135"/>
      <c r="M1025" s="839"/>
      <c r="N1025" s="94"/>
      <c r="O1025" s="96"/>
      <c r="P1025" s="97"/>
    </row>
    <row r="1026" spans="1:16" ht="17.25" thickBot="1">
      <c r="A1026" s="132"/>
      <c r="B1026" s="110"/>
      <c r="C1026" s="846"/>
      <c r="D1026" s="115"/>
      <c r="E1026" s="116"/>
      <c r="F1026" s="117"/>
      <c r="G1026" s="110"/>
      <c r="H1026" s="847"/>
      <c r="I1026" s="115"/>
      <c r="J1026" s="130"/>
      <c r="K1026" s="104"/>
      <c r="L1026" s="110"/>
      <c r="M1026" s="845"/>
      <c r="N1026" s="115"/>
      <c r="O1026" s="130"/>
      <c r="P1026" s="104"/>
    </row>
    <row r="1027" spans="1:16">
      <c r="A1027" s="132"/>
      <c r="B1027" s="135"/>
      <c r="C1027" s="832" t="s">
        <v>669</v>
      </c>
      <c r="D1027" s="137" t="s">
        <v>150</v>
      </c>
      <c r="E1027" s="138"/>
      <c r="F1027" s="139" t="s">
        <v>151</v>
      </c>
      <c r="G1027" s="135"/>
      <c r="H1027" s="835" t="s">
        <v>149</v>
      </c>
      <c r="I1027" s="137" t="s">
        <v>150</v>
      </c>
      <c r="J1027" s="138"/>
      <c r="K1027" s="139" t="s">
        <v>151</v>
      </c>
      <c r="L1027" s="135"/>
      <c r="M1027" s="838" t="s">
        <v>149</v>
      </c>
      <c r="N1027" s="137" t="s">
        <v>150</v>
      </c>
      <c r="O1027" s="138"/>
      <c r="P1027" s="139" t="s">
        <v>151</v>
      </c>
    </row>
    <row r="1028" spans="1:16">
      <c r="A1028" s="132"/>
      <c r="B1028" s="110"/>
      <c r="C1028" s="833"/>
      <c r="D1028" s="120"/>
      <c r="E1028" s="121"/>
      <c r="F1028" s="140"/>
      <c r="G1028" s="110"/>
      <c r="H1028" s="836"/>
      <c r="I1028" s="94"/>
      <c r="J1028" s="96"/>
      <c r="K1028" s="97"/>
      <c r="L1028" s="110"/>
      <c r="M1028" s="839"/>
      <c r="N1028" s="94"/>
      <c r="O1028" s="96"/>
      <c r="P1028" s="97"/>
    </row>
    <row r="1029" spans="1:16">
      <c r="A1029" s="132"/>
      <c r="B1029" s="135"/>
      <c r="C1029" s="833"/>
      <c r="D1029" s="94"/>
      <c r="E1029" s="96"/>
      <c r="F1029" s="97"/>
      <c r="G1029" s="135"/>
      <c r="H1029" s="836"/>
      <c r="I1029" s="94"/>
      <c r="J1029" s="96"/>
      <c r="K1029" s="97"/>
      <c r="L1029" s="135"/>
      <c r="M1029" s="839"/>
      <c r="N1029" s="94"/>
      <c r="O1029" s="96"/>
      <c r="P1029" s="97"/>
    </row>
    <row r="1030" spans="1:16">
      <c r="A1030" s="132"/>
      <c r="B1030" s="110"/>
      <c r="C1030" s="833"/>
      <c r="D1030" s="113"/>
      <c r="E1030" s="114"/>
      <c r="F1030" s="104"/>
      <c r="G1030" s="110"/>
      <c r="H1030" s="836"/>
      <c r="I1030" s="113"/>
      <c r="J1030" s="114"/>
      <c r="K1030" s="104"/>
      <c r="L1030" s="110"/>
      <c r="M1030" s="839"/>
      <c r="N1030" s="113"/>
      <c r="O1030" s="114"/>
      <c r="P1030" s="104"/>
    </row>
    <row r="1031" spans="1:16">
      <c r="A1031" s="841"/>
      <c r="B1031" s="135"/>
      <c r="C1031" s="833"/>
      <c r="D1031" s="94"/>
      <c r="E1031" s="96"/>
      <c r="F1031" s="97"/>
      <c r="G1031" s="135"/>
      <c r="H1031" s="836"/>
      <c r="I1031" s="94"/>
      <c r="J1031" s="96"/>
      <c r="K1031" s="97"/>
      <c r="L1031" s="135"/>
      <c r="M1031" s="839"/>
      <c r="N1031" s="94"/>
      <c r="O1031" s="96"/>
      <c r="P1031" s="97"/>
    </row>
    <row r="1032" spans="1:16">
      <c r="A1032" s="841"/>
      <c r="B1032" s="110"/>
      <c r="C1032" s="833"/>
      <c r="D1032" s="94"/>
      <c r="E1032" s="96"/>
      <c r="F1032" s="97"/>
      <c r="G1032" s="110"/>
      <c r="H1032" s="836"/>
      <c r="I1032" s="94"/>
      <c r="J1032" s="96"/>
      <c r="K1032" s="97"/>
      <c r="L1032" s="110"/>
      <c r="M1032" s="839"/>
      <c r="N1032" s="94"/>
      <c r="O1032" s="96"/>
      <c r="P1032" s="97"/>
    </row>
    <row r="1033" spans="1:16">
      <c r="A1033" s="841"/>
      <c r="B1033" s="135"/>
      <c r="C1033" s="833"/>
      <c r="D1033" s="113"/>
      <c r="E1033" s="114"/>
      <c r="F1033" s="104"/>
      <c r="G1033" s="135"/>
      <c r="H1033" s="836"/>
      <c r="I1033" s="113"/>
      <c r="J1033" s="114"/>
      <c r="K1033" s="104"/>
      <c r="L1033" s="135"/>
      <c r="M1033" s="839"/>
      <c r="N1033" s="113"/>
      <c r="O1033" s="114"/>
      <c r="P1033" s="104"/>
    </row>
    <row r="1034" spans="1:16" ht="17.25" thickBot="1">
      <c r="A1034" s="842"/>
      <c r="B1034" s="141"/>
      <c r="C1034" s="834"/>
      <c r="D1034" s="142"/>
      <c r="E1034" s="143"/>
      <c r="F1034" s="144"/>
      <c r="G1034" s="141"/>
      <c r="H1034" s="837"/>
      <c r="I1034" s="142"/>
      <c r="J1034" s="143"/>
      <c r="K1034" s="144"/>
      <c r="L1034" s="141"/>
      <c r="M1034" s="840"/>
      <c r="N1034" s="142"/>
      <c r="O1034" s="143"/>
      <c r="P1034" s="144"/>
    </row>
    <row r="1035" spans="1:16" s="146" customFormat="1" ht="27" customHeight="1" thickTop="1" thickBot="1">
      <c r="A1035" s="145"/>
      <c r="B1035" s="843" t="s">
        <v>152</v>
      </c>
      <c r="C1035" s="843"/>
      <c r="D1035" s="843"/>
      <c r="E1035" s="843"/>
      <c r="F1035" s="843"/>
      <c r="G1035" s="844" t="s">
        <v>153</v>
      </c>
      <c r="H1035" s="844"/>
      <c r="I1035" s="844"/>
      <c r="J1035" s="844"/>
      <c r="K1035" s="844"/>
      <c r="L1035" s="844"/>
      <c r="M1035" s="844"/>
      <c r="N1035" s="825" t="s">
        <v>154</v>
      </c>
      <c r="O1035" s="825"/>
      <c r="P1035" s="825"/>
    </row>
    <row r="1036" spans="1:16" s="159" customFormat="1" ht="21.75" customHeight="1" thickTop="1" thickBot="1">
      <c r="A1036" s="147" t="s">
        <v>0</v>
      </c>
      <c r="B1036" s="148"/>
      <c r="C1036" s="149" t="s">
        <v>155</v>
      </c>
      <c r="D1036" s="150" t="s">
        <v>156</v>
      </c>
      <c r="E1036" s="151" t="s">
        <v>157</v>
      </c>
      <c r="F1036" s="152" t="s">
        <v>158</v>
      </c>
      <c r="G1036" s="153" t="s">
        <v>159</v>
      </c>
      <c r="H1036" s="154" t="s">
        <v>150</v>
      </c>
      <c r="I1036" s="155" t="s">
        <v>156</v>
      </c>
      <c r="J1036" s="155" t="s">
        <v>157</v>
      </c>
      <c r="K1036" s="155" t="s">
        <v>158</v>
      </c>
      <c r="L1036" s="154" t="s">
        <v>160</v>
      </c>
      <c r="M1036" s="156" t="s">
        <v>161</v>
      </c>
      <c r="N1036" s="157" t="s">
        <v>155</v>
      </c>
      <c r="O1036" s="151" t="s">
        <v>157</v>
      </c>
      <c r="P1036" s="158" t="s">
        <v>158</v>
      </c>
    </row>
    <row r="1037" spans="1:16" s="172" customFormat="1" ht="17.25" thickTop="1">
      <c r="A1037" s="826">
        <f>A951</f>
        <v>46213</v>
      </c>
      <c r="B1037" s="829" t="s">
        <v>670</v>
      </c>
      <c r="C1037" s="160" t="s">
        <v>851</v>
      </c>
      <c r="D1037" s="161" t="s">
        <v>978</v>
      </c>
      <c r="E1037" s="162" t="s">
        <v>137</v>
      </c>
      <c r="F1037" s="163" t="s">
        <v>1699</v>
      </c>
      <c r="G1037" s="164"/>
      <c r="H1037" s="165"/>
      <c r="I1037" s="166"/>
      <c r="J1037" s="166"/>
      <c r="K1037" s="167"/>
      <c r="L1037" s="168"/>
      <c r="M1037" s="169"/>
      <c r="N1037" s="170"/>
      <c r="O1037" s="166"/>
      <c r="P1037" s="171"/>
    </row>
    <row r="1038" spans="1:16" s="172" customFormat="1">
      <c r="A1038" s="827"/>
      <c r="B1038" s="830"/>
      <c r="C1038" s="173"/>
      <c r="D1038" s="174"/>
      <c r="E1038" s="175"/>
      <c r="F1038" s="176"/>
      <c r="G1038" s="173"/>
      <c r="H1038" s="177"/>
      <c r="I1038" s="175"/>
      <c r="J1038" s="175"/>
      <c r="K1038" s="178"/>
      <c r="L1038" s="179"/>
      <c r="M1038" s="180"/>
      <c r="N1038" s="181"/>
      <c r="O1038" s="175"/>
      <c r="P1038" s="182"/>
    </row>
    <row r="1039" spans="1:16" s="172" customFormat="1">
      <c r="A1039" s="827"/>
      <c r="B1039" s="830"/>
      <c r="C1039" s="173"/>
      <c r="D1039" s="174"/>
      <c r="E1039" s="175"/>
      <c r="F1039" s="176"/>
      <c r="G1039" s="173"/>
      <c r="H1039" s="183"/>
      <c r="I1039" s="175"/>
      <c r="J1039" s="175"/>
      <c r="K1039" s="178"/>
      <c r="L1039" s="184"/>
      <c r="M1039" s="180"/>
      <c r="N1039" s="181"/>
      <c r="O1039" s="175"/>
      <c r="P1039" s="182"/>
    </row>
    <row r="1040" spans="1:16" s="172" customFormat="1">
      <c r="A1040" s="827"/>
      <c r="B1040" s="830"/>
      <c r="C1040" s="173"/>
      <c r="D1040" s="218"/>
      <c r="E1040" s="175"/>
      <c r="F1040" s="176"/>
      <c r="G1040" s="173"/>
      <c r="H1040" s="183"/>
      <c r="I1040" s="175"/>
      <c r="J1040" s="175"/>
      <c r="K1040" s="187"/>
      <c r="L1040" s="184"/>
      <c r="M1040" s="180"/>
      <c r="N1040" s="181"/>
      <c r="O1040" s="175"/>
      <c r="P1040" s="182"/>
    </row>
    <row r="1041" spans="1:16" s="172" customFormat="1">
      <c r="A1041" s="827"/>
      <c r="B1041" s="830"/>
      <c r="C1041" s="173"/>
      <c r="D1041" s="185"/>
      <c r="E1041" s="175"/>
      <c r="F1041" s="182"/>
      <c r="G1041" s="173"/>
      <c r="H1041" s="186"/>
      <c r="I1041" s="175"/>
      <c r="J1041" s="175"/>
      <c r="K1041" s="187"/>
      <c r="L1041" s="184"/>
      <c r="M1041" s="180"/>
      <c r="N1041" s="181"/>
      <c r="O1041" s="175"/>
      <c r="P1041" s="182"/>
    </row>
    <row r="1042" spans="1:16" s="172" customFormat="1">
      <c r="A1042" s="827"/>
      <c r="B1042" s="830"/>
      <c r="C1042" s="173"/>
      <c r="D1042" s="174"/>
      <c r="E1042" s="175"/>
      <c r="F1042" s="188"/>
      <c r="G1042" s="198"/>
      <c r="H1042" s="183"/>
      <c r="I1042" s="191"/>
      <c r="J1042" s="175"/>
      <c r="K1042" s="178"/>
      <c r="L1042" s="189"/>
      <c r="M1042" s="190"/>
      <c r="N1042" s="181"/>
      <c r="O1042" s="175"/>
      <c r="P1042" s="182"/>
    </row>
    <row r="1043" spans="1:16" s="172" customFormat="1">
      <c r="A1043" s="827"/>
      <c r="B1043" s="830"/>
      <c r="C1043" s="173"/>
      <c r="D1043" s="174"/>
      <c r="E1043" s="175"/>
      <c r="F1043" s="182"/>
      <c r="G1043" s="173"/>
      <c r="H1043" s="183"/>
      <c r="I1043" s="191"/>
      <c r="J1043" s="175"/>
      <c r="K1043" s="178"/>
      <c r="L1043" s="184"/>
      <c r="M1043" s="180"/>
      <c r="N1043" s="181"/>
      <c r="O1043" s="175"/>
      <c r="P1043" s="182"/>
    </row>
    <row r="1044" spans="1:16" s="172" customFormat="1">
      <c r="A1044" s="827"/>
      <c r="B1044" s="830"/>
      <c r="C1044" s="173"/>
      <c r="D1044" s="174"/>
      <c r="E1044" s="175"/>
      <c r="F1044" s="182"/>
      <c r="G1044" s="219"/>
      <c r="H1044" s="183"/>
      <c r="I1044" s="175"/>
      <c r="J1044" s="175"/>
      <c r="K1044" s="178"/>
      <c r="L1044" s="184"/>
      <c r="M1044" s="180"/>
      <c r="N1044" s="181"/>
      <c r="O1044" s="175"/>
      <c r="P1044" s="182"/>
    </row>
    <row r="1045" spans="1:16" s="172" customFormat="1">
      <c r="A1045" s="827"/>
      <c r="B1045" s="830"/>
      <c r="C1045" s="173"/>
      <c r="D1045" s="174"/>
      <c r="E1045" s="175"/>
      <c r="F1045" s="188"/>
      <c r="G1045" s="173"/>
      <c r="H1045" s="183"/>
      <c r="I1045" s="191"/>
      <c r="J1045" s="175"/>
      <c r="K1045" s="178"/>
      <c r="L1045" s="184"/>
      <c r="M1045" s="180"/>
      <c r="N1045" s="181"/>
      <c r="O1045" s="175"/>
      <c r="P1045" s="182"/>
    </row>
    <row r="1046" spans="1:16" s="172" customFormat="1">
      <c r="A1046" s="827"/>
      <c r="B1046" s="830"/>
      <c r="C1046" s="173"/>
      <c r="D1046" s="174"/>
      <c r="E1046" s="175"/>
      <c r="F1046" s="182"/>
      <c r="G1046" s="173"/>
      <c r="H1046" s="183"/>
      <c r="I1046" s="191"/>
      <c r="J1046" s="175"/>
      <c r="K1046" s="178"/>
      <c r="L1046" s="184"/>
      <c r="M1046" s="180"/>
      <c r="N1046" s="181"/>
      <c r="O1046" s="175"/>
      <c r="P1046" s="182"/>
    </row>
    <row r="1047" spans="1:16" s="172" customFormat="1">
      <c r="A1047" s="827"/>
      <c r="B1047" s="830"/>
      <c r="C1047" s="192"/>
      <c r="D1047" s="193"/>
      <c r="E1047" s="194"/>
      <c r="F1047" s="195"/>
      <c r="G1047" s="173"/>
      <c r="H1047" s="177"/>
      <c r="I1047" s="175"/>
      <c r="J1047" s="175"/>
      <c r="K1047" s="178"/>
      <c r="L1047" s="184"/>
      <c r="M1047" s="180"/>
      <c r="N1047" s="196"/>
      <c r="O1047" s="194"/>
      <c r="P1047" s="195"/>
    </row>
    <row r="1048" spans="1:16" s="172" customFormat="1">
      <c r="A1048" s="827"/>
      <c r="B1048" s="830"/>
      <c r="C1048" s="192"/>
      <c r="D1048" s="193"/>
      <c r="E1048" s="194"/>
      <c r="F1048" s="195"/>
      <c r="G1048" s="198"/>
      <c r="H1048" s="183"/>
      <c r="I1048" s="191"/>
      <c r="J1048" s="175"/>
      <c r="K1048" s="178"/>
      <c r="L1048" s="184"/>
      <c r="M1048" s="180"/>
      <c r="N1048" s="196"/>
      <c r="O1048" s="194"/>
      <c r="P1048" s="195"/>
    </row>
    <row r="1049" spans="1:16" s="172" customFormat="1">
      <c r="A1049" s="827"/>
      <c r="B1049" s="830"/>
      <c r="C1049" s="192"/>
      <c r="D1049" s="193"/>
      <c r="E1049" s="194"/>
      <c r="F1049" s="195"/>
      <c r="G1049" s="173"/>
      <c r="H1049" s="199"/>
      <c r="I1049" s="191"/>
      <c r="J1049" s="200"/>
      <c r="K1049" s="197"/>
      <c r="L1049" s="184"/>
      <c r="M1049" s="180"/>
      <c r="N1049" s="196"/>
      <c r="O1049" s="194"/>
      <c r="P1049" s="195"/>
    </row>
    <row r="1050" spans="1:16" s="172" customFormat="1">
      <c r="A1050" s="827"/>
      <c r="B1050" s="830"/>
      <c r="C1050" s="192"/>
      <c r="D1050" s="193"/>
      <c r="E1050" s="194"/>
      <c r="F1050" s="195"/>
      <c r="G1050" s="173"/>
      <c r="H1050" s="201"/>
      <c r="I1050" s="175"/>
      <c r="J1050" s="175"/>
      <c r="K1050" s="178"/>
      <c r="L1050" s="184"/>
      <c r="M1050" s="180"/>
      <c r="N1050" s="196"/>
      <c r="O1050" s="194"/>
      <c r="P1050" s="195"/>
    </row>
    <row r="1051" spans="1:16" s="172" customFormat="1">
      <c r="A1051" s="827"/>
      <c r="B1051" s="830"/>
      <c r="C1051" s="192"/>
      <c r="D1051" s="193"/>
      <c r="E1051" s="194"/>
      <c r="F1051" s="195"/>
      <c r="G1051" s="198"/>
      <c r="H1051" s="183"/>
      <c r="I1051" s="200"/>
      <c r="J1051" s="200"/>
      <c r="K1051" s="197"/>
      <c r="L1051" s="184"/>
      <c r="M1051" s="180"/>
      <c r="N1051" s="196"/>
      <c r="O1051" s="194"/>
      <c r="P1051" s="195"/>
    </row>
    <row r="1052" spans="1:16" s="172" customFormat="1">
      <c r="A1052" s="827"/>
      <c r="B1052" s="830"/>
      <c r="C1052" s="192"/>
      <c r="D1052" s="193"/>
      <c r="E1052" s="194"/>
      <c r="F1052" s="195"/>
      <c r="G1052" s="173"/>
      <c r="H1052" s="183"/>
      <c r="I1052" s="200"/>
      <c r="J1052" s="200"/>
      <c r="K1052" s="197"/>
      <c r="L1052" s="179"/>
      <c r="M1052" s="180"/>
      <c r="N1052" s="196"/>
      <c r="O1052" s="194"/>
      <c r="P1052" s="195"/>
    </row>
    <row r="1053" spans="1:16" s="172" customFormat="1">
      <c r="A1053" s="827"/>
      <c r="B1053" s="830"/>
      <c r="C1053" s="192"/>
      <c r="D1053" s="193"/>
      <c r="E1053" s="194"/>
      <c r="F1053" s="195"/>
      <c r="G1053" s="192"/>
      <c r="H1053" s="201"/>
      <c r="I1053" s="202"/>
      <c r="J1053" s="202"/>
      <c r="K1053" s="203"/>
      <c r="L1053" s="204"/>
      <c r="M1053" s="190"/>
      <c r="N1053" s="196"/>
      <c r="O1053" s="194"/>
      <c r="P1053" s="195"/>
    </row>
    <row r="1054" spans="1:16" s="172" customFormat="1">
      <c r="A1054" s="827"/>
      <c r="B1054" s="830"/>
      <c r="C1054" s="192"/>
      <c r="D1054" s="193"/>
      <c r="E1054" s="194"/>
      <c r="F1054" s="195"/>
      <c r="G1054" s="192"/>
      <c r="H1054" s="201"/>
      <c r="I1054" s="202"/>
      <c r="J1054" s="202"/>
      <c r="K1054" s="203"/>
      <c r="L1054" s="204"/>
      <c r="M1054" s="190"/>
      <c r="N1054" s="196"/>
      <c r="O1054" s="194"/>
      <c r="P1054" s="195"/>
    </row>
    <row r="1055" spans="1:16" s="172" customFormat="1">
      <c r="A1055" s="827"/>
      <c r="B1055" s="830"/>
      <c r="C1055" s="192"/>
      <c r="D1055" s="193"/>
      <c r="E1055" s="194"/>
      <c r="F1055" s="195"/>
      <c r="G1055" s="192"/>
      <c r="H1055" s="201"/>
      <c r="I1055" s="202"/>
      <c r="J1055" s="202"/>
      <c r="K1055" s="203"/>
      <c r="L1055" s="204"/>
      <c r="M1055" s="190"/>
      <c r="N1055" s="196"/>
      <c r="O1055" s="194"/>
      <c r="P1055" s="195"/>
    </row>
    <row r="1056" spans="1:16" s="172" customFormat="1" ht="17.25" thickBot="1">
      <c r="A1056" s="828"/>
      <c r="B1056" s="831"/>
      <c r="C1056" s="205"/>
      <c r="D1056" s="206"/>
      <c r="E1056" s="207"/>
      <c r="F1056" s="208"/>
      <c r="G1056" s="209"/>
      <c r="H1056" s="210"/>
      <c r="I1056" s="211"/>
      <c r="J1056" s="211"/>
      <c r="K1056" s="212"/>
      <c r="L1056" s="213"/>
      <c r="M1056" s="214"/>
      <c r="N1056" s="215"/>
      <c r="O1056" s="207"/>
      <c r="P1056" s="208"/>
    </row>
    <row r="1057" spans="1:16" s="71" customFormat="1" ht="18" customHeight="1" thickTop="1" thickBot="1">
      <c r="A1057" s="862">
        <f>A951+1</f>
        <v>46214</v>
      </c>
      <c r="B1057" s="90" t="s">
        <v>162</v>
      </c>
      <c r="C1057" s="832" t="s">
        <v>665</v>
      </c>
      <c r="D1057" s="91" t="s">
        <v>114</v>
      </c>
      <c r="E1057" s="92" t="s">
        <v>164</v>
      </c>
      <c r="F1057" s="93"/>
      <c r="G1057" s="90" t="s">
        <v>162</v>
      </c>
      <c r="H1057" s="836" t="s">
        <v>163</v>
      </c>
      <c r="I1057" s="91" t="s">
        <v>114</v>
      </c>
      <c r="J1057" s="92" t="s">
        <v>164</v>
      </c>
      <c r="K1057" s="93"/>
      <c r="L1057" s="90" t="s">
        <v>162</v>
      </c>
      <c r="M1057" s="839" t="s">
        <v>163</v>
      </c>
      <c r="N1057" s="91" t="s">
        <v>114</v>
      </c>
      <c r="O1057" s="92" t="s">
        <v>164</v>
      </c>
      <c r="P1057" s="93"/>
    </row>
    <row r="1058" spans="1:16" ht="18" customHeight="1">
      <c r="A1058" s="863"/>
      <c r="B1058" s="864"/>
      <c r="C1058" s="833"/>
      <c r="D1058" s="94" t="s">
        <v>116</v>
      </c>
      <c r="E1058" s="95" t="s">
        <v>142</v>
      </c>
      <c r="F1058" s="93"/>
      <c r="G1058" s="864"/>
      <c r="H1058" s="836"/>
      <c r="I1058" s="94" t="s">
        <v>116</v>
      </c>
      <c r="J1058" s="95" t="s">
        <v>142</v>
      </c>
      <c r="K1058" s="93"/>
      <c r="L1058" s="864"/>
      <c r="M1058" s="839"/>
      <c r="N1058" s="94" t="s">
        <v>116</v>
      </c>
      <c r="O1058" s="95" t="s">
        <v>142</v>
      </c>
      <c r="P1058" s="93"/>
    </row>
    <row r="1059" spans="1:16" ht="17.25" thickBot="1">
      <c r="A1059" s="863"/>
      <c r="B1059" s="865"/>
      <c r="C1059" s="833"/>
      <c r="D1059" s="94" t="s">
        <v>165</v>
      </c>
      <c r="E1059" s="96" t="s">
        <v>166</v>
      </c>
      <c r="F1059" s="98"/>
      <c r="G1059" s="865"/>
      <c r="H1059" s="836"/>
      <c r="I1059" s="94" t="s">
        <v>165</v>
      </c>
      <c r="J1059" s="96" t="s">
        <v>166</v>
      </c>
      <c r="K1059" s="98"/>
      <c r="L1059" s="865"/>
      <c r="M1059" s="839"/>
      <c r="N1059" s="94" t="s">
        <v>165</v>
      </c>
      <c r="O1059" s="96" t="s">
        <v>166</v>
      </c>
      <c r="P1059" s="98"/>
    </row>
    <row r="1060" spans="1:16" ht="17.25" thickBot="1">
      <c r="A1060" s="863"/>
      <c r="B1060" s="90" t="s">
        <v>167</v>
      </c>
      <c r="C1060" s="833"/>
      <c r="D1060" s="94"/>
      <c r="E1060" s="96"/>
      <c r="F1060" s="97"/>
      <c r="G1060" s="90" t="s">
        <v>167</v>
      </c>
      <c r="H1060" s="836"/>
      <c r="I1060" s="94" t="s">
        <v>120</v>
      </c>
      <c r="J1060" s="96" t="s">
        <v>148</v>
      </c>
      <c r="K1060" s="97"/>
      <c r="L1060" s="90" t="s">
        <v>167</v>
      </c>
      <c r="M1060" s="839"/>
      <c r="N1060" s="94" t="s">
        <v>120</v>
      </c>
      <c r="O1060" s="96" t="s">
        <v>148</v>
      </c>
      <c r="P1060" s="97"/>
    </row>
    <row r="1061" spans="1:16">
      <c r="A1061" s="863"/>
      <c r="B1061" s="861"/>
      <c r="C1061" s="833"/>
      <c r="D1061" s="94"/>
      <c r="E1061" s="96"/>
      <c r="F1061" s="97"/>
      <c r="G1061" s="861"/>
      <c r="H1061" s="836"/>
      <c r="I1061" s="94"/>
      <c r="J1061" s="96"/>
      <c r="K1061" s="97"/>
      <c r="L1061" s="861"/>
      <c r="M1061" s="839"/>
      <c r="N1061" s="94"/>
      <c r="O1061" s="96"/>
      <c r="P1061" s="97"/>
    </row>
    <row r="1062" spans="1:16">
      <c r="A1062" s="863"/>
      <c r="B1062" s="854"/>
      <c r="C1062" s="833"/>
      <c r="D1062" s="94"/>
      <c r="E1062" s="96"/>
      <c r="F1062" s="97"/>
      <c r="G1062" s="854"/>
      <c r="H1062" s="836"/>
      <c r="I1062" s="94"/>
      <c r="J1062" s="96"/>
      <c r="K1062" s="97"/>
      <c r="L1062" s="854"/>
      <c r="M1062" s="839"/>
      <c r="N1062" s="94"/>
      <c r="O1062" s="96"/>
      <c r="P1062" s="97"/>
    </row>
    <row r="1063" spans="1:16">
      <c r="A1063" s="863"/>
      <c r="B1063" s="853"/>
      <c r="C1063" s="833"/>
      <c r="D1063" s="94"/>
      <c r="E1063" s="96"/>
      <c r="F1063" s="93"/>
      <c r="G1063" s="853"/>
      <c r="H1063" s="836"/>
      <c r="I1063" s="94"/>
      <c r="J1063" s="96"/>
      <c r="K1063" s="93"/>
      <c r="L1063" s="853"/>
      <c r="M1063" s="839"/>
      <c r="N1063" s="94"/>
      <c r="O1063" s="96"/>
      <c r="P1063" s="93"/>
    </row>
    <row r="1064" spans="1:16">
      <c r="A1064" s="863"/>
      <c r="B1064" s="854"/>
      <c r="C1064" s="833"/>
      <c r="D1064" s="94"/>
      <c r="E1064" s="96"/>
      <c r="F1064" s="99"/>
      <c r="G1064" s="854"/>
      <c r="H1064" s="836"/>
      <c r="I1064" s="94"/>
      <c r="J1064" s="96"/>
      <c r="K1064" s="99"/>
      <c r="L1064" s="854"/>
      <c r="M1064" s="839"/>
      <c r="N1064" s="94"/>
      <c r="O1064" s="96"/>
      <c r="P1064" s="93"/>
    </row>
    <row r="1065" spans="1:16">
      <c r="A1065" s="863"/>
      <c r="B1065" s="853"/>
      <c r="C1065" s="833"/>
      <c r="D1065" s="94"/>
      <c r="E1065" s="96"/>
      <c r="F1065" s="102"/>
      <c r="G1065" s="853"/>
      <c r="H1065" s="836"/>
      <c r="I1065" s="94"/>
      <c r="J1065" s="96"/>
      <c r="K1065" s="102"/>
      <c r="L1065" s="853"/>
      <c r="M1065" s="839"/>
      <c r="N1065" s="94"/>
      <c r="O1065" s="96"/>
      <c r="P1065" s="99"/>
    </row>
    <row r="1066" spans="1:16" ht="17.25" thickBot="1">
      <c r="A1066" s="863"/>
      <c r="B1066" s="854"/>
      <c r="C1066" s="833"/>
      <c r="D1066" s="94"/>
      <c r="E1066" s="96"/>
      <c r="F1066" s="99"/>
      <c r="G1066" s="854"/>
      <c r="H1066" s="836"/>
      <c r="I1066" s="94"/>
      <c r="J1066" s="96"/>
      <c r="K1066" s="99"/>
      <c r="L1066" s="854"/>
      <c r="M1066" s="839"/>
      <c r="N1066" s="94"/>
      <c r="O1066" s="96"/>
      <c r="P1066" s="99"/>
    </row>
    <row r="1067" spans="1:16" ht="17.25" thickBot="1">
      <c r="A1067" s="863"/>
      <c r="B1067" s="100" t="s">
        <v>168</v>
      </c>
      <c r="C1067" s="833"/>
      <c r="D1067" s="94"/>
      <c r="E1067" s="96"/>
      <c r="F1067" s="99"/>
      <c r="G1067" s="100" t="s">
        <v>168</v>
      </c>
      <c r="H1067" s="836"/>
      <c r="I1067" s="94"/>
      <c r="J1067" s="96"/>
      <c r="K1067" s="99"/>
      <c r="L1067" s="100" t="s">
        <v>168</v>
      </c>
      <c r="M1067" s="839"/>
      <c r="N1067" s="94"/>
      <c r="O1067" s="96"/>
      <c r="P1067" s="99"/>
    </row>
    <row r="1068" spans="1:16">
      <c r="A1068" s="863"/>
      <c r="B1068" s="855"/>
      <c r="C1068" s="833"/>
      <c r="D1068" s="94"/>
      <c r="E1068" s="96"/>
      <c r="F1068" s="99"/>
      <c r="G1068" s="855"/>
      <c r="H1068" s="836"/>
      <c r="I1068" s="94"/>
      <c r="J1068" s="96"/>
      <c r="K1068" s="99"/>
      <c r="L1068" s="855"/>
      <c r="M1068" s="839"/>
      <c r="N1068" s="94"/>
      <c r="O1068" s="96"/>
      <c r="P1068" s="99"/>
    </row>
    <row r="1069" spans="1:16">
      <c r="A1069" s="863"/>
      <c r="B1069" s="856"/>
      <c r="C1069" s="833"/>
      <c r="D1069" s="94"/>
      <c r="E1069" s="96"/>
      <c r="F1069" s="99"/>
      <c r="G1069" s="856"/>
      <c r="H1069" s="836"/>
      <c r="I1069" s="94"/>
      <c r="J1069" s="96"/>
      <c r="K1069" s="99"/>
      <c r="L1069" s="856"/>
      <c r="M1069" s="839"/>
      <c r="N1069" s="94"/>
      <c r="O1069" s="96"/>
      <c r="P1069" s="97"/>
    </row>
    <row r="1070" spans="1:16" ht="17.25" thickBot="1">
      <c r="A1070" s="863"/>
      <c r="B1070" s="857"/>
      <c r="C1070" s="833"/>
      <c r="D1070" s="94"/>
      <c r="E1070" s="96"/>
      <c r="F1070" s="97"/>
      <c r="G1070" s="857"/>
      <c r="H1070" s="836"/>
      <c r="I1070" s="94"/>
      <c r="J1070" s="96"/>
      <c r="K1070" s="97"/>
      <c r="L1070" s="857"/>
      <c r="M1070" s="839"/>
      <c r="N1070" s="94"/>
      <c r="O1070" s="96"/>
      <c r="P1070" s="97"/>
    </row>
    <row r="1071" spans="1:16" ht="17.25" thickBot="1">
      <c r="A1071" s="863"/>
      <c r="B1071" s="100" t="s">
        <v>123</v>
      </c>
      <c r="C1071" s="833"/>
      <c r="D1071" s="94"/>
      <c r="E1071" s="96"/>
      <c r="F1071" s="97"/>
      <c r="G1071" s="100" t="s">
        <v>123</v>
      </c>
      <c r="H1071" s="836"/>
      <c r="I1071" s="94"/>
      <c r="J1071" s="96"/>
      <c r="K1071" s="97"/>
      <c r="L1071" s="100" t="s">
        <v>123</v>
      </c>
      <c r="M1071" s="839"/>
      <c r="N1071" s="94"/>
      <c r="O1071" s="96"/>
      <c r="P1071" s="97"/>
    </row>
    <row r="1072" spans="1:16">
      <c r="A1072" s="863"/>
      <c r="B1072" s="868"/>
      <c r="C1072" s="833"/>
      <c r="D1072" s="94"/>
      <c r="E1072" s="96"/>
      <c r="F1072" s="97"/>
      <c r="G1072" s="868"/>
      <c r="H1072" s="836"/>
      <c r="I1072" s="94"/>
      <c r="J1072" s="96"/>
      <c r="K1072" s="97"/>
      <c r="L1072" s="868"/>
      <c r="M1072" s="839"/>
      <c r="N1072" s="94"/>
      <c r="O1072" s="96"/>
      <c r="P1072" s="97"/>
    </row>
    <row r="1073" spans="1:16">
      <c r="A1073" s="863"/>
      <c r="B1073" s="869"/>
      <c r="C1073" s="833"/>
      <c r="D1073" s="94"/>
      <c r="E1073" s="96"/>
      <c r="F1073" s="97"/>
      <c r="G1073" s="869"/>
      <c r="H1073" s="836"/>
      <c r="I1073" s="94"/>
      <c r="J1073" s="96"/>
      <c r="K1073" s="97"/>
      <c r="L1073" s="869"/>
      <c r="M1073" s="839"/>
      <c r="N1073" s="94"/>
      <c r="O1073" s="96"/>
      <c r="P1073" s="97"/>
    </row>
    <row r="1074" spans="1:16" ht="17.25" thickBot="1">
      <c r="A1074" s="863"/>
      <c r="B1074" s="870"/>
      <c r="C1074" s="833"/>
      <c r="D1074" s="94"/>
      <c r="E1074" s="96"/>
      <c r="F1074" s="97"/>
      <c r="G1074" s="870"/>
      <c r="H1074" s="836"/>
      <c r="I1074" s="94"/>
      <c r="J1074" s="96"/>
      <c r="K1074" s="97"/>
      <c r="L1074" s="870"/>
      <c r="M1074" s="839"/>
      <c r="N1074" s="94"/>
      <c r="O1074" s="96"/>
      <c r="P1074" s="97"/>
    </row>
    <row r="1075" spans="1:16">
      <c r="A1075" s="863"/>
      <c r="B1075" s="851" t="s">
        <v>124</v>
      </c>
      <c r="C1075" s="833"/>
      <c r="D1075" s="94"/>
      <c r="E1075" s="96"/>
      <c r="F1075" s="97"/>
      <c r="G1075" s="851" t="s">
        <v>124</v>
      </c>
      <c r="H1075" s="836"/>
      <c r="I1075" s="94"/>
      <c r="J1075" s="96"/>
      <c r="K1075" s="97"/>
      <c r="L1075" s="851" t="s">
        <v>124</v>
      </c>
      <c r="M1075" s="839"/>
      <c r="N1075" s="94"/>
      <c r="O1075" s="96"/>
      <c r="P1075" s="97"/>
    </row>
    <row r="1076" spans="1:16" ht="17.25" thickBot="1">
      <c r="A1076" s="863"/>
      <c r="B1076" s="852"/>
      <c r="C1076" s="833"/>
      <c r="D1076" s="94"/>
      <c r="E1076" s="96"/>
      <c r="F1076" s="97"/>
      <c r="G1076" s="852"/>
      <c r="H1076" s="836"/>
      <c r="I1076" s="94"/>
      <c r="J1076" s="96"/>
      <c r="K1076" s="97"/>
      <c r="L1076" s="852"/>
      <c r="M1076" s="839"/>
      <c r="N1076" s="94"/>
      <c r="O1076" s="96"/>
      <c r="P1076" s="93"/>
    </row>
    <row r="1077" spans="1:16" ht="17.25" thickTop="1">
      <c r="A1077" s="863"/>
      <c r="B1077" s="866" t="s">
        <v>125</v>
      </c>
      <c r="C1077" s="833"/>
      <c r="D1077" s="94"/>
      <c r="E1077" s="96"/>
      <c r="F1077" s="93"/>
      <c r="G1077" s="866" t="s">
        <v>125</v>
      </c>
      <c r="H1077" s="836"/>
      <c r="I1077" s="94"/>
      <c r="J1077" s="96"/>
      <c r="K1077" s="93"/>
      <c r="L1077" s="866" t="s">
        <v>125</v>
      </c>
      <c r="M1077" s="839"/>
      <c r="N1077" s="94"/>
      <c r="O1077" s="96"/>
      <c r="P1077" s="97"/>
    </row>
    <row r="1078" spans="1:16" ht="17.25" thickBot="1">
      <c r="A1078" s="863"/>
      <c r="B1078" s="849"/>
      <c r="C1078" s="833"/>
      <c r="D1078" s="94"/>
      <c r="E1078" s="96"/>
      <c r="F1078" s="93"/>
      <c r="G1078" s="849"/>
      <c r="H1078" s="836"/>
      <c r="I1078" s="94"/>
      <c r="J1078" s="96"/>
      <c r="K1078" s="93"/>
      <c r="L1078" s="849"/>
      <c r="M1078" s="839"/>
      <c r="N1078" s="94"/>
      <c r="O1078" s="96"/>
      <c r="P1078" s="101"/>
    </row>
    <row r="1079" spans="1:16">
      <c r="A1079" s="863"/>
      <c r="B1079" s="859"/>
      <c r="C1079" s="833"/>
      <c r="D1079" s="94"/>
      <c r="E1079" s="96"/>
      <c r="F1079" s="97"/>
      <c r="G1079" s="859"/>
      <c r="H1079" s="836"/>
      <c r="I1079" s="94"/>
      <c r="J1079" s="96"/>
      <c r="K1079" s="97"/>
      <c r="L1079" s="859"/>
      <c r="M1079" s="839"/>
      <c r="N1079" s="94"/>
      <c r="O1079" s="96"/>
      <c r="P1079" s="103"/>
    </row>
    <row r="1080" spans="1:16" ht="17.25" thickBot="1">
      <c r="A1080" s="863"/>
      <c r="B1080" s="867"/>
      <c r="C1080" s="833"/>
      <c r="D1080" s="94"/>
      <c r="E1080" s="96"/>
      <c r="F1080" s="97"/>
      <c r="G1080" s="867"/>
      <c r="H1080" s="836"/>
      <c r="I1080" s="94"/>
      <c r="J1080" s="96"/>
      <c r="K1080" s="97"/>
      <c r="L1080" s="867"/>
      <c r="M1080" s="839"/>
      <c r="N1080" s="94"/>
      <c r="O1080" s="96"/>
      <c r="P1080" s="104"/>
    </row>
    <row r="1081" spans="1:16">
      <c r="A1081" s="863"/>
      <c r="B1081" s="848" t="s">
        <v>126</v>
      </c>
      <c r="C1081" s="833"/>
      <c r="D1081" s="94"/>
      <c r="E1081" s="96"/>
      <c r="F1081" s="93"/>
      <c r="G1081" s="848" t="s">
        <v>126</v>
      </c>
      <c r="H1081" s="836"/>
      <c r="I1081" s="94"/>
      <c r="J1081" s="96"/>
      <c r="K1081" s="93"/>
      <c r="L1081" s="848" t="s">
        <v>126</v>
      </c>
      <c r="M1081" s="839"/>
      <c r="N1081" s="94"/>
      <c r="O1081" s="96"/>
      <c r="P1081" s="99"/>
    </row>
    <row r="1082" spans="1:16" ht="17.25" thickBot="1">
      <c r="A1082" s="863"/>
      <c r="B1082" s="849"/>
      <c r="C1082" s="833"/>
      <c r="D1082" s="94"/>
      <c r="E1082" s="96"/>
      <c r="F1082" s="101"/>
      <c r="G1082" s="849"/>
      <c r="H1082" s="836"/>
      <c r="I1082" s="94"/>
      <c r="J1082" s="96"/>
      <c r="K1082" s="101"/>
      <c r="L1082" s="849"/>
      <c r="M1082" s="839"/>
      <c r="N1082" s="94"/>
      <c r="O1082" s="96"/>
      <c r="P1082" s="104"/>
    </row>
    <row r="1083" spans="1:16">
      <c r="A1083" s="863"/>
      <c r="B1083" s="859"/>
      <c r="C1083" s="833"/>
      <c r="D1083" s="94"/>
      <c r="E1083" s="96"/>
      <c r="F1083" s="102"/>
      <c r="G1083" s="859"/>
      <c r="H1083" s="836"/>
      <c r="I1083" s="94"/>
      <c r="J1083" s="96"/>
      <c r="K1083" s="103"/>
      <c r="L1083" s="859"/>
      <c r="M1083" s="839"/>
      <c r="N1083" s="94"/>
      <c r="O1083" s="96"/>
      <c r="P1083" s="93"/>
    </row>
    <row r="1084" spans="1:16" ht="17.25" thickBot="1">
      <c r="A1084" s="863"/>
      <c r="B1084" s="860"/>
      <c r="C1084" s="833"/>
      <c r="D1084" s="94"/>
      <c r="E1084" s="96"/>
      <c r="F1084" s="99"/>
      <c r="G1084" s="860"/>
      <c r="H1084" s="836"/>
      <c r="I1084" s="94"/>
      <c r="J1084" s="96"/>
      <c r="K1084" s="104"/>
      <c r="L1084" s="860"/>
      <c r="M1084" s="839"/>
      <c r="N1084" s="94"/>
      <c r="O1084" s="96"/>
      <c r="P1084" s="97"/>
    </row>
    <row r="1085" spans="1:16">
      <c r="A1085" s="863"/>
      <c r="B1085" s="858" t="s">
        <v>127</v>
      </c>
      <c r="C1085" s="833"/>
      <c r="D1085" s="94"/>
      <c r="E1085" s="96"/>
      <c r="F1085" s="103"/>
      <c r="G1085" s="858" t="s">
        <v>127</v>
      </c>
      <c r="H1085" s="836"/>
      <c r="I1085" s="94"/>
      <c r="J1085" s="96"/>
      <c r="K1085" s="104"/>
      <c r="L1085" s="858" t="s">
        <v>127</v>
      </c>
      <c r="M1085" s="839"/>
      <c r="N1085" s="94"/>
      <c r="O1085" s="114"/>
      <c r="P1085" s="97"/>
    </row>
    <row r="1086" spans="1:16" ht="17.25" thickBot="1">
      <c r="A1086" s="863"/>
      <c r="B1086" s="849"/>
      <c r="C1086" s="833"/>
      <c r="D1086" s="94"/>
      <c r="E1086" s="96"/>
      <c r="F1086" s="104"/>
      <c r="G1086" s="849"/>
      <c r="H1086" s="836"/>
      <c r="I1086" s="94"/>
      <c r="J1086" s="96"/>
      <c r="K1086" s="99"/>
      <c r="L1086" s="849"/>
      <c r="M1086" s="839"/>
      <c r="N1086" s="113"/>
      <c r="O1086" s="96"/>
      <c r="P1086" s="112"/>
    </row>
    <row r="1087" spans="1:16">
      <c r="A1087" s="863"/>
      <c r="B1087" s="859"/>
      <c r="C1087" s="833"/>
      <c r="D1087" s="94"/>
      <c r="E1087" s="96"/>
      <c r="F1087" s="104"/>
      <c r="G1087" s="859"/>
      <c r="H1087" s="836"/>
      <c r="I1087" s="94"/>
      <c r="J1087" s="96"/>
      <c r="K1087" s="104"/>
      <c r="L1087" s="859"/>
      <c r="M1087" s="839"/>
      <c r="N1087" s="113"/>
      <c r="O1087" s="114"/>
      <c r="P1087" s="97"/>
    </row>
    <row r="1088" spans="1:16" ht="17.25" thickBot="1">
      <c r="A1088" s="863"/>
      <c r="B1088" s="860"/>
      <c r="C1088" s="833"/>
      <c r="D1088" s="94"/>
      <c r="E1088" s="96"/>
      <c r="F1088" s="99"/>
      <c r="G1088" s="860"/>
      <c r="H1088" s="836"/>
      <c r="I1088" s="94"/>
      <c r="J1088" s="96"/>
      <c r="K1088" s="93"/>
      <c r="L1088" s="860"/>
      <c r="M1088" s="839"/>
      <c r="N1088" s="94"/>
      <c r="O1088" s="114"/>
      <c r="P1088" s="104"/>
    </row>
    <row r="1089" spans="1:16">
      <c r="A1089" s="863"/>
      <c r="B1089" s="858" t="s">
        <v>128</v>
      </c>
      <c r="C1089" s="833"/>
      <c r="D1089" s="94"/>
      <c r="E1089" s="96"/>
      <c r="F1089" s="104"/>
      <c r="G1089" s="858" t="s">
        <v>128</v>
      </c>
      <c r="H1089" s="836"/>
      <c r="I1089" s="94"/>
      <c r="J1089" s="96"/>
      <c r="K1089" s="97"/>
      <c r="L1089" s="858" t="s">
        <v>128</v>
      </c>
      <c r="M1089" s="839"/>
      <c r="N1089" s="94"/>
      <c r="O1089" s="96"/>
      <c r="P1089" s="97"/>
    </row>
    <row r="1090" spans="1:16" ht="17.25" thickBot="1">
      <c r="A1090" s="863"/>
      <c r="B1090" s="849"/>
      <c r="C1090" s="833"/>
      <c r="D1090" s="94"/>
      <c r="E1090" s="96"/>
      <c r="F1090" s="93"/>
      <c r="G1090" s="849"/>
      <c r="H1090" s="836"/>
      <c r="I1090" s="94"/>
      <c r="J1090" s="114"/>
      <c r="K1090" s="97"/>
      <c r="L1090" s="849"/>
      <c r="M1090" s="839"/>
      <c r="N1090" s="113"/>
      <c r="O1090" s="114"/>
      <c r="P1090" s="97"/>
    </row>
    <row r="1091" spans="1:16">
      <c r="A1091" s="863"/>
      <c r="B1091" s="859"/>
      <c r="C1091" s="833"/>
      <c r="D1091" s="94"/>
      <c r="E1091" s="96"/>
      <c r="F1091" s="97"/>
      <c r="G1091" s="859"/>
      <c r="H1091" s="836"/>
      <c r="I1091" s="94"/>
      <c r="J1091" s="96"/>
      <c r="K1091" s="97"/>
      <c r="L1091" s="859"/>
      <c r="M1091" s="839"/>
      <c r="N1091" s="113"/>
      <c r="O1091" s="114"/>
      <c r="P1091" s="97"/>
    </row>
    <row r="1092" spans="1:16" ht="17.25" thickBot="1">
      <c r="A1092" s="863"/>
      <c r="B1092" s="860"/>
      <c r="C1092" s="833"/>
      <c r="D1092" s="94"/>
      <c r="E1092" s="96"/>
      <c r="F1092" s="93"/>
      <c r="G1092" s="860"/>
      <c r="H1092" s="836"/>
      <c r="I1092" s="94"/>
      <c r="J1092" s="114"/>
      <c r="K1092" s="97"/>
      <c r="L1092" s="860"/>
      <c r="M1092" s="839"/>
      <c r="N1092" s="94"/>
      <c r="O1092" s="114"/>
      <c r="P1092" s="97"/>
    </row>
    <row r="1093" spans="1:16">
      <c r="A1093" s="863"/>
      <c r="B1093" s="848" t="s">
        <v>129</v>
      </c>
      <c r="C1093" s="833"/>
      <c r="D1093" s="94"/>
      <c r="E1093" s="96"/>
      <c r="F1093" s="93"/>
      <c r="G1093" s="848" t="s">
        <v>129</v>
      </c>
      <c r="H1093" s="836"/>
      <c r="I1093" s="94"/>
      <c r="J1093" s="114"/>
      <c r="K1093" s="97"/>
      <c r="L1093" s="848" t="s">
        <v>129</v>
      </c>
      <c r="M1093" s="839"/>
      <c r="N1093" s="113"/>
      <c r="O1093" s="114"/>
      <c r="P1093" s="97"/>
    </row>
    <row r="1094" spans="1:16" ht="17.25" thickBot="1">
      <c r="A1094" s="863"/>
      <c r="B1094" s="849"/>
      <c r="C1094" s="833"/>
      <c r="D1094" s="94"/>
      <c r="E1094" s="96"/>
      <c r="F1094" s="93"/>
      <c r="G1094" s="849"/>
      <c r="H1094" s="836"/>
      <c r="I1094" s="94"/>
      <c r="J1094" s="114"/>
      <c r="K1094" s="97"/>
      <c r="L1094" s="849"/>
      <c r="M1094" s="839"/>
      <c r="N1094" s="94"/>
      <c r="O1094" s="114"/>
      <c r="P1094" s="97"/>
    </row>
    <row r="1095" spans="1:16">
      <c r="A1095" s="863"/>
      <c r="B1095" s="106"/>
      <c r="C1095" s="833"/>
      <c r="D1095" s="94"/>
      <c r="E1095" s="96"/>
      <c r="F1095" s="97"/>
      <c r="G1095" s="106"/>
      <c r="H1095" s="836"/>
      <c r="I1095" s="94"/>
      <c r="J1095" s="96"/>
      <c r="K1095" s="112"/>
      <c r="L1095" s="106"/>
      <c r="M1095" s="839"/>
      <c r="N1095" s="113"/>
      <c r="O1095" s="96"/>
      <c r="P1095" s="112"/>
    </row>
    <row r="1096" spans="1:16">
      <c r="A1096" s="863"/>
      <c r="B1096" s="107"/>
      <c r="C1096" s="833"/>
      <c r="D1096" s="94"/>
      <c r="E1096" s="96"/>
      <c r="F1096" s="93"/>
      <c r="G1096" s="107"/>
      <c r="H1096" s="836"/>
      <c r="I1096" s="94"/>
      <c r="J1096" s="96"/>
      <c r="K1096" s="97"/>
      <c r="L1096" s="107"/>
      <c r="M1096" s="839"/>
      <c r="N1096" s="113"/>
      <c r="O1096" s="114"/>
      <c r="P1096" s="97"/>
    </row>
    <row r="1097" spans="1:16">
      <c r="A1097" s="863"/>
      <c r="B1097" s="109"/>
      <c r="C1097" s="833"/>
      <c r="D1097" s="94"/>
      <c r="E1097" s="96"/>
      <c r="F1097" s="93"/>
      <c r="G1097" s="109"/>
      <c r="H1097" s="836"/>
      <c r="I1097" s="113"/>
      <c r="J1097" s="114"/>
      <c r="K1097" s="97"/>
      <c r="L1097" s="109"/>
      <c r="M1097" s="839"/>
      <c r="N1097" s="113"/>
      <c r="O1097" s="114"/>
      <c r="P1097" s="104"/>
    </row>
    <row r="1098" spans="1:16">
      <c r="A1098" s="863"/>
      <c r="B1098" s="110"/>
      <c r="C1098" s="833"/>
      <c r="D1098" s="94"/>
      <c r="E1098" s="96"/>
      <c r="F1098" s="93"/>
      <c r="G1098" s="110"/>
      <c r="H1098" s="836"/>
      <c r="I1098" s="113"/>
      <c r="J1098" s="114"/>
      <c r="K1098" s="104"/>
      <c r="L1098" s="110"/>
      <c r="M1098" s="839"/>
      <c r="N1098" s="111"/>
      <c r="O1098" s="96"/>
      <c r="P1098" s="97"/>
    </row>
    <row r="1099" spans="1:16">
      <c r="A1099" s="863"/>
      <c r="B1099" s="109"/>
      <c r="C1099" s="833"/>
      <c r="D1099" s="111"/>
      <c r="E1099" s="96"/>
      <c r="F1099" s="97"/>
      <c r="G1099" s="109"/>
      <c r="H1099" s="836"/>
      <c r="I1099" s="111"/>
      <c r="J1099" s="96"/>
      <c r="K1099" s="112"/>
      <c r="L1099" s="109"/>
      <c r="M1099" s="839"/>
      <c r="N1099" s="94"/>
      <c r="O1099" s="96"/>
      <c r="P1099" s="112"/>
    </row>
    <row r="1100" spans="1:16">
      <c r="A1100" s="863"/>
      <c r="B1100" s="110"/>
      <c r="C1100" s="833"/>
      <c r="D1100" s="94"/>
      <c r="E1100" s="96"/>
      <c r="F1100" s="108"/>
      <c r="G1100" s="110"/>
      <c r="H1100" s="836"/>
      <c r="I1100" s="94"/>
      <c r="J1100" s="96"/>
      <c r="K1100" s="97"/>
      <c r="L1100" s="110"/>
      <c r="M1100" s="839"/>
      <c r="N1100" s="113"/>
      <c r="O1100" s="114"/>
      <c r="P1100" s="97"/>
    </row>
    <row r="1101" spans="1:16">
      <c r="A1101" s="863"/>
      <c r="B1101" s="109"/>
      <c r="C1101" s="833"/>
      <c r="D1101" s="94"/>
      <c r="E1101" s="96"/>
      <c r="F1101" s="97"/>
      <c r="G1101" s="109"/>
      <c r="H1101" s="836"/>
      <c r="I1101" s="113"/>
      <c r="J1101" s="114"/>
      <c r="K1101" s="97"/>
      <c r="L1101" s="109"/>
      <c r="M1101" s="839"/>
      <c r="N1101" s="113"/>
      <c r="O1101" s="114"/>
      <c r="P1101" s="97"/>
    </row>
    <row r="1102" spans="1:16" ht="17.25" thickBot="1">
      <c r="A1102" s="863"/>
      <c r="B1102" s="110"/>
      <c r="C1102" s="846"/>
      <c r="D1102" s="115"/>
      <c r="E1102" s="116"/>
      <c r="F1102" s="117"/>
      <c r="G1102" s="110"/>
      <c r="H1102" s="836"/>
      <c r="I1102" s="115"/>
      <c r="J1102" s="116"/>
      <c r="K1102" s="117"/>
      <c r="L1102" s="110"/>
      <c r="M1102" s="839"/>
      <c r="N1102" s="115"/>
      <c r="O1102" s="116"/>
      <c r="P1102" s="117"/>
    </row>
    <row r="1103" spans="1:16">
      <c r="A1103" s="850" t="str">
        <f>TEXT(A1057,"AAAA")</f>
        <v>星期六</v>
      </c>
      <c r="B1103" s="109"/>
      <c r="C1103" s="832" t="s">
        <v>666</v>
      </c>
      <c r="D1103" s="118"/>
      <c r="E1103" s="119"/>
      <c r="F1103" s="97"/>
      <c r="G1103" s="109"/>
      <c r="H1103" s="835" t="s">
        <v>130</v>
      </c>
      <c r="I1103" s="118"/>
      <c r="J1103" s="119"/>
      <c r="K1103" s="97"/>
      <c r="L1103" s="109"/>
      <c r="M1103" s="838" t="s">
        <v>130</v>
      </c>
      <c r="N1103" s="118"/>
      <c r="O1103" s="119"/>
      <c r="P1103" s="97"/>
    </row>
    <row r="1104" spans="1:16">
      <c r="A1104" s="850"/>
      <c r="B1104" s="110"/>
      <c r="C1104" s="833"/>
      <c r="D1104" s="120"/>
      <c r="E1104" s="96"/>
      <c r="F1104" s="97"/>
      <c r="G1104" s="110"/>
      <c r="H1104" s="836"/>
      <c r="I1104" s="94"/>
      <c r="J1104" s="96"/>
      <c r="K1104" s="97"/>
      <c r="L1104" s="110"/>
      <c r="M1104" s="839"/>
      <c r="N1104" s="94"/>
      <c r="O1104" s="96"/>
      <c r="P1104" s="97"/>
    </row>
    <row r="1105" spans="1:16">
      <c r="A1105" s="850"/>
      <c r="B1105" s="109"/>
      <c r="C1105" s="833"/>
      <c r="D1105" s="120"/>
      <c r="E1105" s="96"/>
      <c r="F1105" s="97"/>
      <c r="G1105" s="109"/>
      <c r="H1105" s="836"/>
      <c r="I1105" s="94"/>
      <c r="J1105" s="96"/>
      <c r="K1105" s="97"/>
      <c r="L1105" s="109"/>
      <c r="M1105" s="839"/>
      <c r="N1105" s="94"/>
      <c r="O1105" s="96"/>
      <c r="P1105" s="97"/>
    </row>
    <row r="1106" spans="1:16">
      <c r="A1106" s="850"/>
      <c r="B1106" s="110"/>
      <c r="C1106" s="833"/>
      <c r="D1106" s="120"/>
      <c r="E1106" s="96"/>
      <c r="F1106" s="97"/>
      <c r="G1106" s="110"/>
      <c r="H1106" s="836"/>
      <c r="I1106" s="94"/>
      <c r="J1106" s="96"/>
      <c r="K1106" s="97"/>
      <c r="L1106" s="110"/>
      <c r="M1106" s="839"/>
      <c r="N1106" s="94"/>
      <c r="O1106" s="96"/>
      <c r="P1106" s="97"/>
    </row>
    <row r="1107" spans="1:16">
      <c r="A1107" s="850"/>
      <c r="B1107" s="109"/>
      <c r="C1107" s="833"/>
      <c r="D1107" s="120"/>
      <c r="E1107" s="96"/>
      <c r="F1107" s="97"/>
      <c r="G1107" s="109"/>
      <c r="H1107" s="836"/>
      <c r="I1107" s="94"/>
      <c r="J1107" s="96"/>
      <c r="K1107" s="97"/>
      <c r="L1107" s="109"/>
      <c r="M1107" s="839"/>
      <c r="N1107" s="94"/>
      <c r="O1107" s="96"/>
      <c r="P1107" s="97"/>
    </row>
    <row r="1108" spans="1:16">
      <c r="A1108" s="850"/>
      <c r="B1108" s="110"/>
      <c r="C1108" s="833"/>
      <c r="D1108" s="120"/>
      <c r="E1108" s="96"/>
      <c r="F1108" s="97"/>
      <c r="G1108" s="110"/>
      <c r="H1108" s="836"/>
      <c r="I1108" s="94"/>
      <c r="J1108" s="96"/>
      <c r="K1108" s="97"/>
      <c r="L1108" s="110"/>
      <c r="M1108" s="839"/>
      <c r="N1108" s="94"/>
      <c r="O1108" s="96"/>
      <c r="P1108" s="97"/>
    </row>
    <row r="1109" spans="1:16">
      <c r="A1109" s="850"/>
      <c r="B1109" s="109"/>
      <c r="C1109" s="833"/>
      <c r="D1109" s="120"/>
      <c r="E1109" s="96"/>
      <c r="F1109" s="97"/>
      <c r="G1109" s="109"/>
      <c r="H1109" s="836"/>
      <c r="I1109" s="94"/>
      <c r="J1109" s="96"/>
      <c r="K1109" s="97"/>
      <c r="L1109" s="109"/>
      <c r="M1109" s="839"/>
      <c r="N1109" s="94"/>
      <c r="O1109" s="96"/>
      <c r="P1109" s="97"/>
    </row>
    <row r="1110" spans="1:16">
      <c r="A1110" s="850"/>
      <c r="B1110" s="110"/>
      <c r="C1110" s="833"/>
      <c r="D1110" s="94"/>
      <c r="E1110" s="96"/>
      <c r="F1110" s="97"/>
      <c r="G1110" s="110"/>
      <c r="H1110" s="836"/>
      <c r="I1110" s="94"/>
      <c r="J1110" s="96"/>
      <c r="K1110" s="97"/>
      <c r="L1110" s="110"/>
      <c r="M1110" s="839"/>
      <c r="N1110" s="94"/>
      <c r="O1110" s="96"/>
      <c r="P1110" s="97"/>
    </row>
    <row r="1111" spans="1:16">
      <c r="A1111" s="850"/>
      <c r="B1111" s="107"/>
      <c r="C1111" s="833"/>
      <c r="D1111" s="113"/>
      <c r="E1111" s="114"/>
      <c r="F1111" s="104"/>
      <c r="G1111" s="107"/>
      <c r="H1111" s="836"/>
      <c r="I1111" s="113"/>
      <c r="J1111" s="114"/>
      <c r="K1111" s="97"/>
      <c r="L1111" s="107"/>
      <c r="M1111" s="839"/>
      <c r="N1111" s="113"/>
      <c r="O1111" s="114"/>
      <c r="P1111" s="97"/>
    </row>
    <row r="1112" spans="1:16" ht="17.25" thickBot="1">
      <c r="A1112" s="850"/>
      <c r="B1112" s="107"/>
      <c r="C1112" s="846"/>
      <c r="D1112" s="122" t="s">
        <v>132</v>
      </c>
      <c r="E1112" s="123" t="s">
        <v>133</v>
      </c>
      <c r="F1112" s="124"/>
      <c r="G1112" s="107"/>
      <c r="H1112" s="847"/>
      <c r="I1112" s="122" t="s">
        <v>132</v>
      </c>
      <c r="J1112" s="123" t="s">
        <v>133</v>
      </c>
      <c r="K1112" s="97"/>
      <c r="L1112" s="107"/>
      <c r="M1112" s="845"/>
      <c r="N1112" s="122" t="s">
        <v>132</v>
      </c>
      <c r="O1112" s="123" t="s">
        <v>133</v>
      </c>
      <c r="P1112" s="97"/>
    </row>
    <row r="1113" spans="1:16">
      <c r="A1113" s="105"/>
      <c r="B1113" s="109"/>
      <c r="C1113" s="832" t="s">
        <v>667</v>
      </c>
      <c r="D1113" s="118"/>
      <c r="E1113" s="119"/>
      <c r="F1113" s="125"/>
      <c r="G1113" s="109"/>
      <c r="H1113" s="835" t="s">
        <v>134</v>
      </c>
      <c r="I1113" s="118"/>
      <c r="J1113" s="119"/>
      <c r="K1113" s="125"/>
      <c r="L1113" s="109"/>
      <c r="M1113" s="838" t="s">
        <v>134</v>
      </c>
      <c r="N1113" s="118"/>
      <c r="O1113" s="119"/>
      <c r="P1113" s="125"/>
    </row>
    <row r="1114" spans="1:16">
      <c r="A1114" s="105"/>
      <c r="B1114" s="110"/>
      <c r="C1114" s="833"/>
      <c r="D1114" s="94"/>
      <c r="E1114" s="96"/>
      <c r="F1114" s="97"/>
      <c r="G1114" s="110"/>
      <c r="H1114" s="836"/>
      <c r="I1114" s="94"/>
      <c r="J1114" s="96"/>
      <c r="K1114" s="97"/>
      <c r="L1114" s="110"/>
      <c r="M1114" s="839"/>
      <c r="N1114" s="94"/>
      <c r="O1114" s="96"/>
      <c r="P1114" s="97"/>
    </row>
    <row r="1115" spans="1:16">
      <c r="A1115" s="105"/>
      <c r="B1115" s="126"/>
      <c r="C1115" s="833"/>
      <c r="D1115" s="94"/>
      <c r="E1115" s="96"/>
      <c r="F1115" s="97"/>
      <c r="G1115" s="126"/>
      <c r="H1115" s="836"/>
      <c r="I1115" s="94"/>
      <c r="J1115" s="96"/>
      <c r="K1115" s="97"/>
      <c r="L1115" s="126"/>
      <c r="M1115" s="839"/>
      <c r="N1115" s="94"/>
      <c r="O1115" s="96"/>
      <c r="P1115" s="128"/>
    </row>
    <row r="1116" spans="1:16">
      <c r="A1116" s="105"/>
      <c r="B1116" s="107"/>
      <c r="C1116" s="833"/>
      <c r="D1116" s="94"/>
      <c r="E1116" s="96"/>
      <c r="F1116" s="97"/>
      <c r="G1116" s="107"/>
      <c r="H1116" s="836"/>
      <c r="I1116" s="94"/>
      <c r="J1116" s="96"/>
      <c r="K1116" s="97"/>
      <c r="L1116" s="107"/>
      <c r="M1116" s="839"/>
      <c r="N1116" s="94"/>
      <c r="O1116" s="96"/>
      <c r="P1116" s="216"/>
    </row>
    <row r="1117" spans="1:16">
      <c r="A1117" s="105"/>
      <c r="B1117" s="109"/>
      <c r="C1117" s="833"/>
      <c r="D1117" s="94"/>
      <c r="E1117" s="96"/>
      <c r="F1117" s="97"/>
      <c r="G1117" s="109"/>
      <c r="H1117" s="836"/>
      <c r="I1117" s="94"/>
      <c r="J1117" s="96"/>
      <c r="K1117" s="97"/>
      <c r="L1117" s="109"/>
      <c r="M1117" s="839"/>
      <c r="N1117" s="94"/>
      <c r="O1117" s="96"/>
      <c r="P1117" s="97"/>
    </row>
    <row r="1118" spans="1:16">
      <c r="A1118" s="105"/>
      <c r="B1118" s="110"/>
      <c r="C1118" s="833"/>
      <c r="D1118" s="94"/>
      <c r="E1118" s="96"/>
      <c r="F1118" s="127"/>
      <c r="G1118" s="110"/>
      <c r="H1118" s="836"/>
      <c r="I1118" s="94"/>
      <c r="J1118" s="96"/>
      <c r="K1118" s="127"/>
      <c r="L1118" s="110"/>
      <c r="M1118" s="839"/>
      <c r="N1118" s="94"/>
      <c r="O1118" s="96"/>
      <c r="P1118" s="127"/>
    </row>
    <row r="1119" spans="1:16">
      <c r="A1119" s="105"/>
      <c r="B1119" s="109"/>
      <c r="C1119" s="833"/>
      <c r="D1119" s="94"/>
      <c r="E1119" s="96"/>
      <c r="F1119" s="128"/>
      <c r="G1119" s="109"/>
      <c r="H1119" s="836"/>
      <c r="I1119" s="94"/>
      <c r="J1119" s="96"/>
      <c r="K1119" s="128"/>
      <c r="L1119" s="109"/>
      <c r="M1119" s="839"/>
      <c r="N1119" s="94"/>
      <c r="O1119" s="96"/>
      <c r="P1119" s="128"/>
    </row>
    <row r="1120" spans="1:16">
      <c r="A1120" s="105"/>
      <c r="B1120" s="110"/>
      <c r="C1120" s="833"/>
      <c r="D1120" s="217"/>
      <c r="E1120" s="114"/>
      <c r="F1120" s="216"/>
      <c r="G1120" s="110"/>
      <c r="H1120" s="836"/>
      <c r="I1120" s="113"/>
      <c r="J1120" s="114"/>
      <c r="K1120" s="216"/>
      <c r="L1120" s="110"/>
      <c r="M1120" s="839"/>
      <c r="N1120" s="113"/>
      <c r="O1120" s="114"/>
      <c r="P1120" s="216"/>
    </row>
    <row r="1121" spans="1:16">
      <c r="A1121" s="105"/>
      <c r="B1121" s="109"/>
      <c r="C1121" s="833"/>
      <c r="D1121" s="217"/>
      <c r="E1121" s="114"/>
      <c r="F1121" s="216"/>
      <c r="G1121" s="109"/>
      <c r="H1121" s="836"/>
      <c r="I1121" s="113"/>
      <c r="J1121" s="114"/>
      <c r="K1121" s="216"/>
      <c r="L1121" s="109"/>
      <c r="M1121" s="839"/>
      <c r="N1121" s="113"/>
      <c r="O1121" s="114"/>
      <c r="P1121" s="216"/>
    </row>
    <row r="1122" spans="1:16" ht="17.25" thickBot="1">
      <c r="A1122" s="105"/>
      <c r="B1122" s="110"/>
      <c r="C1122" s="846"/>
      <c r="D1122" s="129"/>
      <c r="E1122" s="130"/>
      <c r="F1122" s="104"/>
      <c r="G1122" s="110"/>
      <c r="H1122" s="847"/>
      <c r="I1122" s="113"/>
      <c r="J1122" s="130"/>
      <c r="K1122" s="104"/>
      <c r="L1122" s="110"/>
      <c r="M1122" s="845"/>
      <c r="N1122" s="113"/>
      <c r="O1122" s="131"/>
      <c r="P1122" s="127"/>
    </row>
    <row r="1123" spans="1:16">
      <c r="A1123" s="132"/>
      <c r="B1123" s="109"/>
      <c r="C1123" s="832" t="s">
        <v>668</v>
      </c>
      <c r="D1123" s="118" t="s">
        <v>136</v>
      </c>
      <c r="E1123" s="133" t="s">
        <v>137</v>
      </c>
      <c r="F1123" s="125"/>
      <c r="G1123" s="109"/>
      <c r="H1123" s="835" t="s">
        <v>135</v>
      </c>
      <c r="I1123" s="118" t="s">
        <v>136</v>
      </c>
      <c r="J1123" s="133" t="s">
        <v>137</v>
      </c>
      <c r="K1123" s="125"/>
      <c r="L1123" s="109"/>
      <c r="M1123" s="838" t="s">
        <v>135</v>
      </c>
      <c r="N1123" s="118" t="s">
        <v>136</v>
      </c>
      <c r="O1123" s="133" t="s">
        <v>137</v>
      </c>
      <c r="P1123" s="125"/>
    </row>
    <row r="1124" spans="1:16">
      <c r="A1124" s="132"/>
      <c r="B1124" s="110"/>
      <c r="C1124" s="833"/>
      <c r="D1124" s="94" t="s">
        <v>141</v>
      </c>
      <c r="E1124" s="96" t="s">
        <v>142</v>
      </c>
      <c r="F1124" s="134"/>
      <c r="G1124" s="110"/>
      <c r="H1124" s="836"/>
      <c r="I1124" s="94" t="s">
        <v>141</v>
      </c>
      <c r="J1124" s="96" t="s">
        <v>142</v>
      </c>
      <c r="K1124" s="134"/>
      <c r="L1124" s="110"/>
      <c r="M1124" s="839"/>
      <c r="N1124" s="94" t="s">
        <v>141</v>
      </c>
      <c r="O1124" s="96" t="s">
        <v>142</v>
      </c>
      <c r="P1124" s="134"/>
    </row>
    <row r="1125" spans="1:16">
      <c r="A1125" s="132"/>
      <c r="B1125" s="135"/>
      <c r="C1125" s="833"/>
      <c r="D1125" s="94" t="s">
        <v>145</v>
      </c>
      <c r="E1125" s="96" t="s">
        <v>146</v>
      </c>
      <c r="F1125" s="97"/>
      <c r="G1125" s="135"/>
      <c r="H1125" s="836"/>
      <c r="I1125" s="94" t="s">
        <v>145</v>
      </c>
      <c r="J1125" s="96" t="s">
        <v>146</v>
      </c>
      <c r="K1125" s="97"/>
      <c r="L1125" s="135"/>
      <c r="M1125" s="839"/>
      <c r="N1125" s="94" t="s">
        <v>145</v>
      </c>
      <c r="O1125" s="96" t="s">
        <v>146</v>
      </c>
      <c r="P1125" s="97"/>
    </row>
    <row r="1126" spans="1:16">
      <c r="A1126" s="132"/>
      <c r="B1126" s="110"/>
      <c r="C1126" s="833"/>
      <c r="D1126" s="94" t="s">
        <v>147</v>
      </c>
      <c r="E1126" s="96" t="s">
        <v>148</v>
      </c>
      <c r="F1126" s="104"/>
      <c r="G1126" s="110"/>
      <c r="H1126" s="836"/>
      <c r="I1126" s="94" t="s">
        <v>147</v>
      </c>
      <c r="J1126" s="96" t="s">
        <v>148</v>
      </c>
      <c r="K1126" s="104"/>
      <c r="L1126" s="110"/>
      <c r="M1126" s="839"/>
      <c r="N1126" s="94" t="s">
        <v>147</v>
      </c>
      <c r="O1126" s="96" t="s">
        <v>148</v>
      </c>
      <c r="P1126" s="104"/>
    </row>
    <row r="1127" spans="1:16">
      <c r="A1127" s="132"/>
      <c r="B1127" s="135"/>
      <c r="C1127" s="833"/>
      <c r="D1127" s="94"/>
      <c r="E1127" s="114"/>
      <c r="F1127" s="136"/>
      <c r="G1127" s="135"/>
      <c r="H1127" s="836"/>
      <c r="I1127" s="94"/>
      <c r="J1127" s="114"/>
      <c r="K1127" s="136"/>
      <c r="L1127" s="135"/>
      <c r="M1127" s="839"/>
      <c r="N1127" s="94"/>
      <c r="O1127" s="114"/>
      <c r="P1127" s="136"/>
    </row>
    <row r="1128" spans="1:16">
      <c r="A1128" s="132"/>
      <c r="B1128" s="110"/>
      <c r="C1128" s="833"/>
      <c r="D1128" s="94"/>
      <c r="E1128" s="96"/>
      <c r="F1128" s="97"/>
      <c r="G1128" s="110"/>
      <c r="H1128" s="836"/>
      <c r="I1128" s="94"/>
      <c r="J1128" s="96"/>
      <c r="K1128" s="97"/>
      <c r="L1128" s="110"/>
      <c r="M1128" s="839"/>
      <c r="N1128" s="94"/>
      <c r="O1128" s="96"/>
      <c r="P1128" s="97"/>
    </row>
    <row r="1129" spans="1:16">
      <c r="A1129" s="132"/>
      <c r="B1129" s="135"/>
      <c r="C1129" s="833"/>
      <c r="D1129" s="94"/>
      <c r="E1129" s="114"/>
      <c r="F1129" s="136"/>
      <c r="G1129" s="135"/>
      <c r="H1129" s="836"/>
      <c r="I1129" s="94"/>
      <c r="J1129" s="114"/>
      <c r="K1129" s="136"/>
      <c r="L1129" s="135"/>
      <c r="M1129" s="839"/>
      <c r="N1129" s="94"/>
      <c r="O1129" s="114"/>
      <c r="P1129" s="136"/>
    </row>
    <row r="1130" spans="1:16">
      <c r="A1130" s="132"/>
      <c r="B1130" s="110"/>
      <c r="C1130" s="833"/>
      <c r="D1130" s="94"/>
      <c r="E1130" s="96"/>
      <c r="F1130" s="97"/>
      <c r="G1130" s="110"/>
      <c r="H1130" s="836"/>
      <c r="I1130" s="94"/>
      <c r="J1130" s="96"/>
      <c r="K1130" s="97"/>
      <c r="L1130" s="110"/>
      <c r="M1130" s="839"/>
      <c r="N1130" s="94"/>
      <c r="O1130" s="96"/>
      <c r="P1130" s="97"/>
    </row>
    <row r="1131" spans="1:16">
      <c r="A1131" s="132"/>
      <c r="B1131" s="135"/>
      <c r="C1131" s="833"/>
      <c r="D1131" s="94"/>
      <c r="E1131" s="96"/>
      <c r="F1131" s="97"/>
      <c r="G1131" s="135"/>
      <c r="H1131" s="836"/>
      <c r="I1131" s="94"/>
      <c r="J1131" s="96"/>
      <c r="K1131" s="97"/>
      <c r="L1131" s="135"/>
      <c r="M1131" s="839"/>
      <c r="N1131" s="94"/>
      <c r="O1131" s="96"/>
      <c r="P1131" s="97"/>
    </row>
    <row r="1132" spans="1:16" ht="17.25" thickBot="1">
      <c r="A1132" s="132"/>
      <c r="B1132" s="110"/>
      <c r="C1132" s="846"/>
      <c r="D1132" s="115"/>
      <c r="E1132" s="116"/>
      <c r="F1132" s="117"/>
      <c r="G1132" s="110"/>
      <c r="H1132" s="847"/>
      <c r="I1132" s="115"/>
      <c r="J1132" s="130"/>
      <c r="K1132" s="104"/>
      <c r="L1132" s="110"/>
      <c r="M1132" s="845"/>
      <c r="N1132" s="115"/>
      <c r="O1132" s="130"/>
      <c r="P1132" s="104"/>
    </row>
    <row r="1133" spans="1:16">
      <c r="A1133" s="132"/>
      <c r="B1133" s="135"/>
      <c r="C1133" s="832" t="s">
        <v>669</v>
      </c>
      <c r="D1133" s="137" t="s">
        <v>150</v>
      </c>
      <c r="E1133" s="138"/>
      <c r="F1133" s="139" t="s">
        <v>151</v>
      </c>
      <c r="G1133" s="135"/>
      <c r="H1133" s="835" t="s">
        <v>149</v>
      </c>
      <c r="I1133" s="137" t="s">
        <v>150</v>
      </c>
      <c r="J1133" s="138"/>
      <c r="K1133" s="139" t="s">
        <v>151</v>
      </c>
      <c r="L1133" s="135"/>
      <c r="M1133" s="838" t="s">
        <v>149</v>
      </c>
      <c r="N1133" s="137" t="s">
        <v>150</v>
      </c>
      <c r="O1133" s="138"/>
      <c r="P1133" s="139" t="s">
        <v>151</v>
      </c>
    </row>
    <row r="1134" spans="1:16">
      <c r="A1134" s="132"/>
      <c r="B1134" s="110"/>
      <c r="C1134" s="833"/>
      <c r="D1134" s="120"/>
      <c r="E1134" s="121"/>
      <c r="F1134" s="140"/>
      <c r="G1134" s="110"/>
      <c r="H1134" s="836"/>
      <c r="I1134" s="94"/>
      <c r="J1134" s="96"/>
      <c r="K1134" s="97"/>
      <c r="L1134" s="110"/>
      <c r="M1134" s="839"/>
      <c r="N1134" s="94"/>
      <c r="O1134" s="96"/>
      <c r="P1134" s="97"/>
    </row>
    <row r="1135" spans="1:16">
      <c r="A1135" s="132"/>
      <c r="B1135" s="135"/>
      <c r="C1135" s="833"/>
      <c r="D1135" s="94"/>
      <c r="E1135" s="96"/>
      <c r="F1135" s="97"/>
      <c r="G1135" s="135"/>
      <c r="H1135" s="836"/>
      <c r="I1135" s="94"/>
      <c r="J1135" s="96"/>
      <c r="K1135" s="97"/>
      <c r="L1135" s="135"/>
      <c r="M1135" s="839"/>
      <c r="N1135" s="94"/>
      <c r="O1135" s="96"/>
      <c r="P1135" s="97"/>
    </row>
    <row r="1136" spans="1:16">
      <c r="A1136" s="132"/>
      <c r="B1136" s="110"/>
      <c r="C1136" s="833"/>
      <c r="D1136" s="113"/>
      <c r="E1136" s="114"/>
      <c r="F1136" s="104"/>
      <c r="G1136" s="110"/>
      <c r="H1136" s="836"/>
      <c r="I1136" s="113"/>
      <c r="J1136" s="114"/>
      <c r="K1136" s="104"/>
      <c r="L1136" s="110"/>
      <c r="M1136" s="839"/>
      <c r="N1136" s="113"/>
      <c r="O1136" s="114"/>
      <c r="P1136" s="104"/>
    </row>
    <row r="1137" spans="1:16">
      <c r="A1137" s="841"/>
      <c r="B1137" s="135"/>
      <c r="C1137" s="833"/>
      <c r="D1137" s="94"/>
      <c r="E1137" s="96"/>
      <c r="F1137" s="97"/>
      <c r="G1137" s="135"/>
      <c r="H1137" s="836"/>
      <c r="I1137" s="94"/>
      <c r="J1137" s="96"/>
      <c r="K1137" s="97"/>
      <c r="L1137" s="135"/>
      <c r="M1137" s="839"/>
      <c r="N1137" s="94"/>
      <c r="O1137" s="96"/>
      <c r="P1137" s="97"/>
    </row>
    <row r="1138" spans="1:16">
      <c r="A1138" s="841"/>
      <c r="B1138" s="110"/>
      <c r="C1138" s="833"/>
      <c r="D1138" s="94"/>
      <c r="E1138" s="96"/>
      <c r="F1138" s="97"/>
      <c r="G1138" s="110"/>
      <c r="H1138" s="836"/>
      <c r="I1138" s="94"/>
      <c r="J1138" s="96"/>
      <c r="K1138" s="97"/>
      <c r="L1138" s="110"/>
      <c r="M1138" s="839"/>
      <c r="N1138" s="94"/>
      <c r="O1138" s="96"/>
      <c r="P1138" s="97"/>
    </row>
    <row r="1139" spans="1:16">
      <c r="A1139" s="841"/>
      <c r="B1139" s="135"/>
      <c r="C1139" s="833"/>
      <c r="D1139" s="113"/>
      <c r="E1139" s="114"/>
      <c r="F1139" s="104"/>
      <c r="G1139" s="135"/>
      <c r="H1139" s="836"/>
      <c r="I1139" s="113"/>
      <c r="J1139" s="114"/>
      <c r="K1139" s="104"/>
      <c r="L1139" s="135"/>
      <c r="M1139" s="839"/>
      <c r="N1139" s="113"/>
      <c r="O1139" s="114"/>
      <c r="P1139" s="104"/>
    </row>
    <row r="1140" spans="1:16" ht="17.25" thickBot="1">
      <c r="A1140" s="842"/>
      <c r="B1140" s="141"/>
      <c r="C1140" s="834"/>
      <c r="D1140" s="142"/>
      <c r="E1140" s="143"/>
      <c r="F1140" s="144"/>
      <c r="G1140" s="141"/>
      <c r="H1140" s="837"/>
      <c r="I1140" s="142"/>
      <c r="J1140" s="143"/>
      <c r="K1140" s="144"/>
      <c r="L1140" s="141"/>
      <c r="M1140" s="840"/>
      <c r="N1140" s="142"/>
      <c r="O1140" s="143"/>
      <c r="P1140" s="144"/>
    </row>
    <row r="1141" spans="1:16" s="146" customFormat="1" ht="27" customHeight="1" thickTop="1" thickBot="1">
      <c r="A1141" s="145"/>
      <c r="B1141" s="843" t="s">
        <v>152</v>
      </c>
      <c r="C1141" s="843"/>
      <c r="D1141" s="843"/>
      <c r="E1141" s="843"/>
      <c r="F1141" s="843"/>
      <c r="G1141" s="844" t="s">
        <v>153</v>
      </c>
      <c r="H1141" s="844"/>
      <c r="I1141" s="844"/>
      <c r="J1141" s="844"/>
      <c r="K1141" s="844"/>
      <c r="L1141" s="844"/>
      <c r="M1141" s="844"/>
      <c r="N1141" s="825" t="s">
        <v>154</v>
      </c>
      <c r="O1141" s="825"/>
      <c r="P1141" s="825"/>
    </row>
    <row r="1142" spans="1:16" s="159" customFormat="1" ht="21.75" customHeight="1" thickTop="1" thickBot="1">
      <c r="A1142" s="147" t="s">
        <v>0</v>
      </c>
      <c r="B1142" s="148"/>
      <c r="C1142" s="149" t="s">
        <v>155</v>
      </c>
      <c r="D1142" s="150" t="s">
        <v>156</v>
      </c>
      <c r="E1142" s="151" t="s">
        <v>157</v>
      </c>
      <c r="F1142" s="152" t="s">
        <v>158</v>
      </c>
      <c r="G1142" s="153" t="s">
        <v>159</v>
      </c>
      <c r="H1142" s="154" t="s">
        <v>150</v>
      </c>
      <c r="I1142" s="155" t="s">
        <v>156</v>
      </c>
      <c r="J1142" s="155" t="s">
        <v>157</v>
      </c>
      <c r="K1142" s="155" t="s">
        <v>158</v>
      </c>
      <c r="L1142" s="154" t="s">
        <v>160</v>
      </c>
      <c r="M1142" s="156" t="s">
        <v>161</v>
      </c>
      <c r="N1142" s="157" t="s">
        <v>155</v>
      </c>
      <c r="O1142" s="151" t="s">
        <v>157</v>
      </c>
      <c r="P1142" s="158" t="s">
        <v>158</v>
      </c>
    </row>
    <row r="1143" spans="1:16" s="172" customFormat="1" ht="17.25" thickTop="1">
      <c r="A1143" s="826">
        <f>A1057</f>
        <v>46214</v>
      </c>
      <c r="B1143" s="829" t="s">
        <v>670</v>
      </c>
      <c r="C1143" s="160" t="s">
        <v>851</v>
      </c>
      <c r="D1143" s="161" t="s">
        <v>978</v>
      </c>
      <c r="E1143" s="162" t="s">
        <v>137</v>
      </c>
      <c r="F1143" s="163" t="s">
        <v>1699</v>
      </c>
      <c r="G1143" s="164"/>
      <c r="H1143" s="165"/>
      <c r="I1143" s="166"/>
      <c r="J1143" s="166"/>
      <c r="K1143" s="167"/>
      <c r="L1143" s="168"/>
      <c r="M1143" s="169"/>
      <c r="N1143" s="170"/>
      <c r="O1143" s="166"/>
      <c r="P1143" s="171"/>
    </row>
    <row r="1144" spans="1:16" s="172" customFormat="1">
      <c r="A1144" s="827"/>
      <c r="B1144" s="830"/>
      <c r="C1144" s="173"/>
      <c r="D1144" s="174"/>
      <c r="E1144" s="175"/>
      <c r="F1144" s="176"/>
      <c r="G1144" s="173"/>
      <c r="H1144" s="177"/>
      <c r="I1144" s="175"/>
      <c r="J1144" s="175"/>
      <c r="K1144" s="178"/>
      <c r="L1144" s="179"/>
      <c r="M1144" s="180"/>
      <c r="N1144" s="181"/>
      <c r="O1144" s="175"/>
      <c r="P1144" s="182"/>
    </row>
    <row r="1145" spans="1:16" s="172" customFormat="1">
      <c r="A1145" s="827"/>
      <c r="B1145" s="830"/>
      <c r="C1145" s="173"/>
      <c r="D1145" s="174"/>
      <c r="E1145" s="175"/>
      <c r="F1145" s="176"/>
      <c r="G1145" s="173"/>
      <c r="H1145" s="183"/>
      <c r="I1145" s="175"/>
      <c r="J1145" s="175"/>
      <c r="K1145" s="178"/>
      <c r="L1145" s="184"/>
      <c r="M1145" s="180"/>
      <c r="N1145" s="181"/>
      <c r="O1145" s="175"/>
      <c r="P1145" s="182"/>
    </row>
    <row r="1146" spans="1:16" s="172" customFormat="1">
      <c r="A1146" s="827"/>
      <c r="B1146" s="830"/>
      <c r="C1146" s="173"/>
      <c r="D1146" s="218"/>
      <c r="E1146" s="175"/>
      <c r="F1146" s="176"/>
      <c r="G1146" s="173"/>
      <c r="H1146" s="183"/>
      <c r="I1146" s="175"/>
      <c r="J1146" s="175"/>
      <c r="K1146" s="187"/>
      <c r="L1146" s="184"/>
      <c r="M1146" s="180"/>
      <c r="N1146" s="181"/>
      <c r="O1146" s="175"/>
      <c r="P1146" s="182"/>
    </row>
    <row r="1147" spans="1:16" s="172" customFormat="1">
      <c r="A1147" s="827"/>
      <c r="B1147" s="830"/>
      <c r="C1147" s="173"/>
      <c r="D1147" s="185"/>
      <c r="E1147" s="175"/>
      <c r="F1147" s="182"/>
      <c r="G1147" s="173"/>
      <c r="H1147" s="186"/>
      <c r="I1147" s="175"/>
      <c r="J1147" s="175"/>
      <c r="K1147" s="187"/>
      <c r="L1147" s="184"/>
      <c r="M1147" s="180"/>
      <c r="N1147" s="181"/>
      <c r="O1147" s="175"/>
      <c r="P1147" s="182"/>
    </row>
    <row r="1148" spans="1:16" s="172" customFormat="1">
      <c r="A1148" s="827"/>
      <c r="B1148" s="830"/>
      <c r="C1148" s="173"/>
      <c r="D1148" s="174"/>
      <c r="E1148" s="175"/>
      <c r="F1148" s="188"/>
      <c r="G1148" s="198"/>
      <c r="H1148" s="183"/>
      <c r="I1148" s="191"/>
      <c r="J1148" s="175"/>
      <c r="K1148" s="178"/>
      <c r="L1148" s="189"/>
      <c r="M1148" s="190"/>
      <c r="N1148" s="181"/>
      <c r="O1148" s="175"/>
      <c r="P1148" s="182"/>
    </row>
    <row r="1149" spans="1:16" s="172" customFormat="1">
      <c r="A1149" s="827"/>
      <c r="B1149" s="830"/>
      <c r="C1149" s="173"/>
      <c r="D1149" s="174"/>
      <c r="E1149" s="175"/>
      <c r="F1149" s="182"/>
      <c r="G1149" s="173"/>
      <c r="H1149" s="183"/>
      <c r="I1149" s="191"/>
      <c r="J1149" s="175"/>
      <c r="K1149" s="178"/>
      <c r="L1149" s="184"/>
      <c r="M1149" s="180"/>
      <c r="N1149" s="181"/>
      <c r="O1149" s="175"/>
      <c r="P1149" s="182"/>
    </row>
    <row r="1150" spans="1:16" s="172" customFormat="1">
      <c r="A1150" s="827"/>
      <c r="B1150" s="830"/>
      <c r="C1150" s="173"/>
      <c r="D1150" s="174"/>
      <c r="E1150" s="175"/>
      <c r="F1150" s="182"/>
      <c r="G1150" s="219"/>
      <c r="H1150" s="183"/>
      <c r="I1150" s="175"/>
      <c r="J1150" s="175"/>
      <c r="K1150" s="178"/>
      <c r="L1150" s="184"/>
      <c r="M1150" s="180"/>
      <c r="N1150" s="181"/>
      <c r="O1150" s="175"/>
      <c r="P1150" s="182"/>
    </row>
    <row r="1151" spans="1:16" s="172" customFormat="1">
      <c r="A1151" s="827"/>
      <c r="B1151" s="830"/>
      <c r="C1151" s="173"/>
      <c r="D1151" s="174"/>
      <c r="E1151" s="175"/>
      <c r="F1151" s="188"/>
      <c r="G1151" s="173"/>
      <c r="H1151" s="183"/>
      <c r="I1151" s="191"/>
      <c r="J1151" s="175"/>
      <c r="K1151" s="178"/>
      <c r="L1151" s="184"/>
      <c r="M1151" s="180"/>
      <c r="N1151" s="181"/>
      <c r="O1151" s="175"/>
      <c r="P1151" s="182"/>
    </row>
    <row r="1152" spans="1:16" s="172" customFormat="1">
      <c r="A1152" s="827"/>
      <c r="B1152" s="830"/>
      <c r="C1152" s="173"/>
      <c r="D1152" s="174"/>
      <c r="E1152" s="175"/>
      <c r="F1152" s="182"/>
      <c r="G1152" s="173"/>
      <c r="H1152" s="183"/>
      <c r="I1152" s="191"/>
      <c r="J1152" s="175"/>
      <c r="K1152" s="178"/>
      <c r="L1152" s="184"/>
      <c r="M1152" s="180"/>
      <c r="N1152" s="181"/>
      <c r="O1152" s="175"/>
      <c r="P1152" s="182"/>
    </row>
    <row r="1153" spans="1:16" s="172" customFormat="1">
      <c r="A1153" s="827"/>
      <c r="B1153" s="830"/>
      <c r="C1153" s="192"/>
      <c r="D1153" s="193"/>
      <c r="E1153" s="194"/>
      <c r="F1153" s="195"/>
      <c r="G1153" s="173"/>
      <c r="H1153" s="177"/>
      <c r="I1153" s="175"/>
      <c r="J1153" s="175"/>
      <c r="K1153" s="178"/>
      <c r="L1153" s="184"/>
      <c r="M1153" s="180"/>
      <c r="N1153" s="196"/>
      <c r="O1153" s="194"/>
      <c r="P1153" s="195"/>
    </row>
    <row r="1154" spans="1:16" s="172" customFormat="1">
      <c r="A1154" s="827"/>
      <c r="B1154" s="830"/>
      <c r="C1154" s="192"/>
      <c r="D1154" s="193"/>
      <c r="E1154" s="194"/>
      <c r="F1154" s="195"/>
      <c r="G1154" s="198"/>
      <c r="H1154" s="183"/>
      <c r="I1154" s="191"/>
      <c r="J1154" s="175"/>
      <c r="K1154" s="178"/>
      <c r="L1154" s="184"/>
      <c r="M1154" s="180"/>
      <c r="N1154" s="196"/>
      <c r="O1154" s="194"/>
      <c r="P1154" s="195"/>
    </row>
    <row r="1155" spans="1:16" s="172" customFormat="1">
      <c r="A1155" s="827"/>
      <c r="B1155" s="830"/>
      <c r="C1155" s="192"/>
      <c r="D1155" s="193"/>
      <c r="E1155" s="194"/>
      <c r="F1155" s="195"/>
      <c r="G1155" s="173"/>
      <c r="H1155" s="199"/>
      <c r="I1155" s="191"/>
      <c r="J1155" s="200"/>
      <c r="K1155" s="197"/>
      <c r="L1155" s="184"/>
      <c r="M1155" s="180"/>
      <c r="N1155" s="196"/>
      <c r="O1155" s="194"/>
      <c r="P1155" s="195"/>
    </row>
    <row r="1156" spans="1:16" s="172" customFormat="1">
      <c r="A1156" s="827"/>
      <c r="B1156" s="830"/>
      <c r="C1156" s="192"/>
      <c r="D1156" s="193"/>
      <c r="E1156" s="194"/>
      <c r="F1156" s="195"/>
      <c r="G1156" s="173"/>
      <c r="H1156" s="201"/>
      <c r="I1156" s="175"/>
      <c r="J1156" s="175"/>
      <c r="K1156" s="178"/>
      <c r="L1156" s="184"/>
      <c r="M1156" s="180"/>
      <c r="N1156" s="196"/>
      <c r="O1156" s="194"/>
      <c r="P1156" s="195"/>
    </row>
    <row r="1157" spans="1:16" s="172" customFormat="1">
      <c r="A1157" s="827"/>
      <c r="B1157" s="830"/>
      <c r="C1157" s="192"/>
      <c r="D1157" s="193"/>
      <c r="E1157" s="194"/>
      <c r="F1157" s="195"/>
      <c r="G1157" s="198"/>
      <c r="H1157" s="183"/>
      <c r="I1157" s="200"/>
      <c r="J1157" s="200"/>
      <c r="K1157" s="197"/>
      <c r="L1157" s="184"/>
      <c r="M1157" s="180"/>
      <c r="N1157" s="196"/>
      <c r="O1157" s="194"/>
      <c r="P1157" s="195"/>
    </row>
    <row r="1158" spans="1:16" s="172" customFormat="1">
      <c r="A1158" s="827"/>
      <c r="B1158" s="830"/>
      <c r="C1158" s="192"/>
      <c r="D1158" s="193"/>
      <c r="E1158" s="194"/>
      <c r="F1158" s="195"/>
      <c r="G1158" s="173"/>
      <c r="H1158" s="183"/>
      <c r="I1158" s="200"/>
      <c r="J1158" s="200"/>
      <c r="K1158" s="197"/>
      <c r="L1158" s="179"/>
      <c r="M1158" s="180"/>
      <c r="N1158" s="196"/>
      <c r="O1158" s="194"/>
      <c r="P1158" s="195"/>
    </row>
    <row r="1159" spans="1:16" s="172" customFormat="1">
      <c r="A1159" s="827"/>
      <c r="B1159" s="830"/>
      <c r="C1159" s="192"/>
      <c r="D1159" s="193"/>
      <c r="E1159" s="194"/>
      <c r="F1159" s="195"/>
      <c r="G1159" s="192"/>
      <c r="H1159" s="201"/>
      <c r="I1159" s="202"/>
      <c r="J1159" s="202"/>
      <c r="K1159" s="203"/>
      <c r="L1159" s="204"/>
      <c r="M1159" s="190"/>
      <c r="N1159" s="196"/>
      <c r="O1159" s="194"/>
      <c r="P1159" s="195"/>
    </row>
    <row r="1160" spans="1:16" s="172" customFormat="1">
      <c r="A1160" s="827"/>
      <c r="B1160" s="830"/>
      <c r="C1160" s="192"/>
      <c r="D1160" s="193"/>
      <c r="E1160" s="194"/>
      <c r="F1160" s="195"/>
      <c r="G1160" s="192"/>
      <c r="H1160" s="201"/>
      <c r="I1160" s="202"/>
      <c r="J1160" s="202"/>
      <c r="K1160" s="203"/>
      <c r="L1160" s="204"/>
      <c r="M1160" s="190"/>
      <c r="N1160" s="196"/>
      <c r="O1160" s="194"/>
      <c r="P1160" s="195"/>
    </row>
    <row r="1161" spans="1:16" s="172" customFormat="1">
      <c r="A1161" s="827"/>
      <c r="B1161" s="830"/>
      <c r="C1161" s="192"/>
      <c r="D1161" s="193"/>
      <c r="E1161" s="194"/>
      <c r="F1161" s="195"/>
      <c r="G1161" s="192"/>
      <c r="H1161" s="201"/>
      <c r="I1161" s="202"/>
      <c r="J1161" s="202"/>
      <c r="K1161" s="203"/>
      <c r="L1161" s="204"/>
      <c r="M1161" s="190"/>
      <c r="N1161" s="196"/>
      <c r="O1161" s="194"/>
      <c r="P1161" s="195"/>
    </row>
    <row r="1162" spans="1:16" s="172" customFormat="1" ht="17.25" thickBot="1">
      <c r="A1162" s="828"/>
      <c r="B1162" s="831"/>
      <c r="C1162" s="205"/>
      <c r="D1162" s="206"/>
      <c r="E1162" s="207"/>
      <c r="F1162" s="208"/>
      <c r="G1162" s="209"/>
      <c r="H1162" s="210"/>
      <c r="I1162" s="211"/>
      <c r="J1162" s="211"/>
      <c r="K1162" s="212"/>
      <c r="L1162" s="213"/>
      <c r="M1162" s="214"/>
      <c r="N1162" s="215"/>
      <c r="O1162" s="207"/>
      <c r="P1162" s="208"/>
    </row>
    <row r="1163" spans="1:16" s="71" customFormat="1" ht="18" customHeight="1" thickTop="1" thickBot="1">
      <c r="A1163" s="862">
        <f>A1057+1</f>
        <v>46215</v>
      </c>
      <c r="B1163" s="90" t="s">
        <v>162</v>
      </c>
      <c r="C1163" s="832" t="s">
        <v>665</v>
      </c>
      <c r="D1163" s="91" t="s">
        <v>114</v>
      </c>
      <c r="E1163" s="92" t="s">
        <v>164</v>
      </c>
      <c r="F1163" s="93"/>
      <c r="G1163" s="90" t="s">
        <v>162</v>
      </c>
      <c r="H1163" s="836" t="s">
        <v>163</v>
      </c>
      <c r="I1163" s="91" t="s">
        <v>114</v>
      </c>
      <c r="J1163" s="92" t="s">
        <v>164</v>
      </c>
      <c r="K1163" s="93"/>
      <c r="L1163" s="90" t="s">
        <v>162</v>
      </c>
      <c r="M1163" s="839" t="s">
        <v>163</v>
      </c>
      <c r="N1163" s="91" t="s">
        <v>114</v>
      </c>
      <c r="O1163" s="92" t="s">
        <v>164</v>
      </c>
      <c r="P1163" s="93"/>
    </row>
    <row r="1164" spans="1:16" ht="18" customHeight="1">
      <c r="A1164" s="863"/>
      <c r="B1164" s="864"/>
      <c r="C1164" s="833"/>
      <c r="D1164" s="94" t="s">
        <v>116</v>
      </c>
      <c r="E1164" s="95" t="s">
        <v>142</v>
      </c>
      <c r="F1164" s="93"/>
      <c r="G1164" s="864"/>
      <c r="H1164" s="836"/>
      <c r="I1164" s="94" t="s">
        <v>116</v>
      </c>
      <c r="J1164" s="95" t="s">
        <v>142</v>
      </c>
      <c r="K1164" s="93"/>
      <c r="L1164" s="864"/>
      <c r="M1164" s="839"/>
      <c r="N1164" s="94" t="s">
        <v>116</v>
      </c>
      <c r="O1164" s="95" t="s">
        <v>142</v>
      </c>
      <c r="P1164" s="93"/>
    </row>
    <row r="1165" spans="1:16" ht="17.25" thickBot="1">
      <c r="A1165" s="863"/>
      <c r="B1165" s="865"/>
      <c r="C1165" s="833"/>
      <c r="D1165" s="94" t="s">
        <v>165</v>
      </c>
      <c r="E1165" s="96" t="s">
        <v>166</v>
      </c>
      <c r="F1165" s="98"/>
      <c r="G1165" s="865"/>
      <c r="H1165" s="836"/>
      <c r="I1165" s="94" t="s">
        <v>165</v>
      </c>
      <c r="J1165" s="96" t="s">
        <v>166</v>
      </c>
      <c r="K1165" s="98"/>
      <c r="L1165" s="865"/>
      <c r="M1165" s="839"/>
      <c r="N1165" s="94" t="s">
        <v>165</v>
      </c>
      <c r="O1165" s="96" t="s">
        <v>166</v>
      </c>
      <c r="P1165" s="98"/>
    </row>
    <row r="1166" spans="1:16" ht="17.25" thickBot="1">
      <c r="A1166" s="863"/>
      <c r="B1166" s="90" t="s">
        <v>167</v>
      </c>
      <c r="C1166" s="833"/>
      <c r="D1166" s="94"/>
      <c r="E1166" s="96"/>
      <c r="F1166" s="97"/>
      <c r="G1166" s="90" t="s">
        <v>167</v>
      </c>
      <c r="H1166" s="836"/>
      <c r="I1166" s="94" t="s">
        <v>120</v>
      </c>
      <c r="J1166" s="96" t="s">
        <v>148</v>
      </c>
      <c r="K1166" s="97"/>
      <c r="L1166" s="90" t="s">
        <v>167</v>
      </c>
      <c r="M1166" s="839"/>
      <c r="N1166" s="94" t="s">
        <v>120</v>
      </c>
      <c r="O1166" s="96" t="s">
        <v>148</v>
      </c>
      <c r="P1166" s="97"/>
    </row>
    <row r="1167" spans="1:16">
      <c r="A1167" s="863"/>
      <c r="B1167" s="861"/>
      <c r="C1167" s="833"/>
      <c r="D1167" s="94"/>
      <c r="E1167" s="96"/>
      <c r="F1167" s="97"/>
      <c r="G1167" s="861"/>
      <c r="H1167" s="836"/>
      <c r="I1167" s="94"/>
      <c r="J1167" s="96"/>
      <c r="K1167" s="97"/>
      <c r="L1167" s="861"/>
      <c r="M1167" s="839"/>
      <c r="N1167" s="94"/>
      <c r="O1167" s="96"/>
      <c r="P1167" s="97"/>
    </row>
    <row r="1168" spans="1:16">
      <c r="A1168" s="863"/>
      <c r="B1168" s="854"/>
      <c r="C1168" s="833"/>
      <c r="D1168" s="94"/>
      <c r="E1168" s="96"/>
      <c r="F1168" s="97"/>
      <c r="G1168" s="854"/>
      <c r="H1168" s="836"/>
      <c r="I1168" s="94"/>
      <c r="J1168" s="96"/>
      <c r="K1168" s="97"/>
      <c r="L1168" s="854"/>
      <c r="M1168" s="839"/>
      <c r="N1168" s="94"/>
      <c r="O1168" s="96"/>
      <c r="P1168" s="97"/>
    </row>
    <row r="1169" spans="1:16">
      <c r="A1169" s="863"/>
      <c r="B1169" s="853"/>
      <c r="C1169" s="833"/>
      <c r="D1169" s="94"/>
      <c r="E1169" s="96"/>
      <c r="F1169" s="93"/>
      <c r="G1169" s="853"/>
      <c r="H1169" s="836"/>
      <c r="I1169" s="94"/>
      <c r="J1169" s="96"/>
      <c r="K1169" s="93"/>
      <c r="L1169" s="853"/>
      <c r="M1169" s="839"/>
      <c r="N1169" s="94"/>
      <c r="O1169" s="96"/>
      <c r="P1169" s="93"/>
    </row>
    <row r="1170" spans="1:16">
      <c r="A1170" s="863"/>
      <c r="B1170" s="854"/>
      <c r="C1170" s="833"/>
      <c r="D1170" s="94"/>
      <c r="E1170" s="96"/>
      <c r="F1170" s="99"/>
      <c r="G1170" s="854"/>
      <c r="H1170" s="836"/>
      <c r="I1170" s="94"/>
      <c r="J1170" s="96"/>
      <c r="K1170" s="99"/>
      <c r="L1170" s="854"/>
      <c r="M1170" s="839"/>
      <c r="N1170" s="94"/>
      <c r="O1170" s="96"/>
      <c r="P1170" s="93"/>
    </row>
    <row r="1171" spans="1:16">
      <c r="A1171" s="863"/>
      <c r="B1171" s="853"/>
      <c r="C1171" s="833"/>
      <c r="D1171" s="94"/>
      <c r="E1171" s="96"/>
      <c r="F1171" s="102"/>
      <c r="G1171" s="853"/>
      <c r="H1171" s="836"/>
      <c r="I1171" s="94"/>
      <c r="J1171" s="96"/>
      <c r="K1171" s="102"/>
      <c r="L1171" s="853"/>
      <c r="M1171" s="839"/>
      <c r="N1171" s="94"/>
      <c r="O1171" s="96"/>
      <c r="P1171" s="99"/>
    </row>
    <row r="1172" spans="1:16" ht="17.25" thickBot="1">
      <c r="A1172" s="863"/>
      <c r="B1172" s="854"/>
      <c r="C1172" s="833"/>
      <c r="D1172" s="94"/>
      <c r="E1172" s="96"/>
      <c r="F1172" s="99"/>
      <c r="G1172" s="854"/>
      <c r="H1172" s="836"/>
      <c r="I1172" s="94"/>
      <c r="J1172" s="96"/>
      <c r="K1172" s="99"/>
      <c r="L1172" s="854"/>
      <c r="M1172" s="839"/>
      <c r="N1172" s="94"/>
      <c r="O1172" s="96"/>
      <c r="P1172" s="99"/>
    </row>
    <row r="1173" spans="1:16" ht="17.25" thickBot="1">
      <c r="A1173" s="863"/>
      <c r="B1173" s="100" t="s">
        <v>168</v>
      </c>
      <c r="C1173" s="833"/>
      <c r="D1173" s="94"/>
      <c r="E1173" s="96"/>
      <c r="F1173" s="99"/>
      <c r="G1173" s="100" t="s">
        <v>168</v>
      </c>
      <c r="H1173" s="836"/>
      <c r="I1173" s="94"/>
      <c r="J1173" s="96"/>
      <c r="K1173" s="99"/>
      <c r="L1173" s="100" t="s">
        <v>168</v>
      </c>
      <c r="M1173" s="839"/>
      <c r="N1173" s="94"/>
      <c r="O1173" s="96"/>
      <c r="P1173" s="99"/>
    </row>
    <row r="1174" spans="1:16">
      <c r="A1174" s="863"/>
      <c r="B1174" s="855"/>
      <c r="C1174" s="833"/>
      <c r="D1174" s="94"/>
      <c r="E1174" s="96"/>
      <c r="F1174" s="99"/>
      <c r="G1174" s="855"/>
      <c r="H1174" s="836"/>
      <c r="I1174" s="94"/>
      <c r="J1174" s="96"/>
      <c r="K1174" s="99"/>
      <c r="L1174" s="855"/>
      <c r="M1174" s="839"/>
      <c r="N1174" s="94"/>
      <c r="O1174" s="96"/>
      <c r="P1174" s="99"/>
    </row>
    <row r="1175" spans="1:16">
      <c r="A1175" s="863"/>
      <c r="B1175" s="856"/>
      <c r="C1175" s="833"/>
      <c r="D1175" s="94"/>
      <c r="E1175" s="96"/>
      <c r="F1175" s="99"/>
      <c r="G1175" s="856"/>
      <c r="H1175" s="836"/>
      <c r="I1175" s="94"/>
      <c r="J1175" s="96"/>
      <c r="K1175" s="99"/>
      <c r="L1175" s="856"/>
      <c r="M1175" s="839"/>
      <c r="N1175" s="94"/>
      <c r="O1175" s="96"/>
      <c r="P1175" s="97"/>
    </row>
    <row r="1176" spans="1:16" ht="17.25" thickBot="1">
      <c r="A1176" s="863"/>
      <c r="B1176" s="857"/>
      <c r="C1176" s="833"/>
      <c r="D1176" s="94"/>
      <c r="E1176" s="96"/>
      <c r="F1176" s="97"/>
      <c r="G1176" s="857"/>
      <c r="H1176" s="836"/>
      <c r="I1176" s="94"/>
      <c r="J1176" s="96"/>
      <c r="K1176" s="97"/>
      <c r="L1176" s="857"/>
      <c r="M1176" s="839"/>
      <c r="N1176" s="94"/>
      <c r="O1176" s="96"/>
      <c r="P1176" s="97"/>
    </row>
    <row r="1177" spans="1:16" ht="17.25" thickBot="1">
      <c r="A1177" s="863"/>
      <c r="B1177" s="100" t="s">
        <v>123</v>
      </c>
      <c r="C1177" s="833"/>
      <c r="D1177" s="94"/>
      <c r="E1177" s="96"/>
      <c r="F1177" s="97"/>
      <c r="G1177" s="100" t="s">
        <v>123</v>
      </c>
      <c r="H1177" s="836"/>
      <c r="I1177" s="94"/>
      <c r="J1177" s="96"/>
      <c r="K1177" s="97"/>
      <c r="L1177" s="100" t="s">
        <v>123</v>
      </c>
      <c r="M1177" s="839"/>
      <c r="N1177" s="94"/>
      <c r="O1177" s="96"/>
      <c r="P1177" s="97"/>
    </row>
    <row r="1178" spans="1:16">
      <c r="A1178" s="863"/>
      <c r="B1178" s="868"/>
      <c r="C1178" s="833"/>
      <c r="D1178" s="94"/>
      <c r="E1178" s="96"/>
      <c r="F1178" s="97"/>
      <c r="G1178" s="868"/>
      <c r="H1178" s="836"/>
      <c r="I1178" s="94"/>
      <c r="J1178" s="96"/>
      <c r="K1178" s="97"/>
      <c r="L1178" s="868"/>
      <c r="M1178" s="839"/>
      <c r="N1178" s="94"/>
      <c r="O1178" s="96"/>
      <c r="P1178" s="97"/>
    </row>
    <row r="1179" spans="1:16">
      <c r="A1179" s="863"/>
      <c r="B1179" s="869"/>
      <c r="C1179" s="833"/>
      <c r="D1179" s="94"/>
      <c r="E1179" s="96"/>
      <c r="F1179" s="97"/>
      <c r="G1179" s="869"/>
      <c r="H1179" s="836"/>
      <c r="I1179" s="94"/>
      <c r="J1179" s="96"/>
      <c r="K1179" s="97"/>
      <c r="L1179" s="869"/>
      <c r="M1179" s="839"/>
      <c r="N1179" s="94"/>
      <c r="O1179" s="96"/>
      <c r="P1179" s="97"/>
    </row>
    <row r="1180" spans="1:16" ht="17.25" thickBot="1">
      <c r="A1180" s="863"/>
      <c r="B1180" s="870"/>
      <c r="C1180" s="833"/>
      <c r="D1180" s="94"/>
      <c r="E1180" s="96"/>
      <c r="F1180" s="97"/>
      <c r="G1180" s="870"/>
      <c r="H1180" s="836"/>
      <c r="I1180" s="94"/>
      <c r="J1180" s="96"/>
      <c r="K1180" s="97"/>
      <c r="L1180" s="870"/>
      <c r="M1180" s="839"/>
      <c r="N1180" s="94"/>
      <c r="O1180" s="96"/>
      <c r="P1180" s="97"/>
    </row>
    <row r="1181" spans="1:16">
      <c r="A1181" s="863"/>
      <c r="B1181" s="851" t="s">
        <v>124</v>
      </c>
      <c r="C1181" s="833"/>
      <c r="D1181" s="94"/>
      <c r="E1181" s="96"/>
      <c r="F1181" s="97"/>
      <c r="G1181" s="851" t="s">
        <v>124</v>
      </c>
      <c r="H1181" s="836"/>
      <c r="I1181" s="94"/>
      <c r="J1181" s="96"/>
      <c r="K1181" s="97"/>
      <c r="L1181" s="851" t="s">
        <v>124</v>
      </c>
      <c r="M1181" s="839"/>
      <c r="N1181" s="94"/>
      <c r="O1181" s="96"/>
      <c r="P1181" s="97"/>
    </row>
    <row r="1182" spans="1:16" ht="17.25" thickBot="1">
      <c r="A1182" s="863"/>
      <c r="B1182" s="852"/>
      <c r="C1182" s="833"/>
      <c r="D1182" s="94"/>
      <c r="E1182" s="96"/>
      <c r="F1182" s="97"/>
      <c r="G1182" s="852"/>
      <c r="H1182" s="836"/>
      <c r="I1182" s="94"/>
      <c r="J1182" s="96"/>
      <c r="K1182" s="97"/>
      <c r="L1182" s="852"/>
      <c r="M1182" s="839"/>
      <c r="N1182" s="94"/>
      <c r="O1182" s="96"/>
      <c r="P1182" s="93"/>
    </row>
    <row r="1183" spans="1:16" ht="17.25" thickTop="1">
      <c r="A1183" s="863"/>
      <c r="B1183" s="866" t="s">
        <v>125</v>
      </c>
      <c r="C1183" s="833"/>
      <c r="D1183" s="94"/>
      <c r="E1183" s="96"/>
      <c r="F1183" s="93"/>
      <c r="G1183" s="866" t="s">
        <v>125</v>
      </c>
      <c r="H1183" s="836"/>
      <c r="I1183" s="94"/>
      <c r="J1183" s="96"/>
      <c r="K1183" s="93"/>
      <c r="L1183" s="866" t="s">
        <v>125</v>
      </c>
      <c r="M1183" s="839"/>
      <c r="N1183" s="94"/>
      <c r="O1183" s="96"/>
      <c r="P1183" s="97"/>
    </row>
    <row r="1184" spans="1:16" ht="17.25" thickBot="1">
      <c r="A1184" s="863"/>
      <c r="B1184" s="849"/>
      <c r="C1184" s="833"/>
      <c r="D1184" s="94"/>
      <c r="E1184" s="96"/>
      <c r="F1184" s="93"/>
      <c r="G1184" s="849"/>
      <c r="H1184" s="836"/>
      <c r="I1184" s="94"/>
      <c r="J1184" s="96"/>
      <c r="K1184" s="93"/>
      <c r="L1184" s="849"/>
      <c r="M1184" s="839"/>
      <c r="N1184" s="94"/>
      <c r="O1184" s="96"/>
      <c r="P1184" s="101"/>
    </row>
    <row r="1185" spans="1:16">
      <c r="A1185" s="863"/>
      <c r="B1185" s="859"/>
      <c r="C1185" s="833"/>
      <c r="D1185" s="94"/>
      <c r="E1185" s="96"/>
      <c r="F1185" s="97"/>
      <c r="G1185" s="859"/>
      <c r="H1185" s="836"/>
      <c r="I1185" s="94"/>
      <c r="J1185" s="96"/>
      <c r="K1185" s="97"/>
      <c r="L1185" s="859"/>
      <c r="M1185" s="839"/>
      <c r="N1185" s="94"/>
      <c r="O1185" s="96"/>
      <c r="P1185" s="103"/>
    </row>
    <row r="1186" spans="1:16" ht="17.25" thickBot="1">
      <c r="A1186" s="863"/>
      <c r="B1186" s="867"/>
      <c r="C1186" s="833"/>
      <c r="D1186" s="94"/>
      <c r="E1186" s="96"/>
      <c r="F1186" s="97"/>
      <c r="G1186" s="867"/>
      <c r="H1186" s="836"/>
      <c r="I1186" s="94"/>
      <c r="J1186" s="96"/>
      <c r="K1186" s="97"/>
      <c r="L1186" s="867"/>
      <c r="M1186" s="839"/>
      <c r="N1186" s="94"/>
      <c r="O1186" s="96"/>
      <c r="P1186" s="104"/>
    </row>
    <row r="1187" spans="1:16">
      <c r="A1187" s="863"/>
      <c r="B1187" s="848" t="s">
        <v>126</v>
      </c>
      <c r="C1187" s="833"/>
      <c r="D1187" s="94"/>
      <c r="E1187" s="96"/>
      <c r="F1187" s="93"/>
      <c r="G1187" s="848" t="s">
        <v>126</v>
      </c>
      <c r="H1187" s="836"/>
      <c r="I1187" s="94"/>
      <c r="J1187" s="96"/>
      <c r="K1187" s="93"/>
      <c r="L1187" s="848" t="s">
        <v>126</v>
      </c>
      <c r="M1187" s="839"/>
      <c r="N1187" s="94"/>
      <c r="O1187" s="96"/>
      <c r="P1187" s="99"/>
    </row>
    <row r="1188" spans="1:16" ht="17.25" thickBot="1">
      <c r="A1188" s="863"/>
      <c r="B1188" s="849"/>
      <c r="C1188" s="833"/>
      <c r="D1188" s="94"/>
      <c r="E1188" s="96"/>
      <c r="F1188" s="101"/>
      <c r="G1188" s="849"/>
      <c r="H1188" s="836"/>
      <c r="I1188" s="94"/>
      <c r="J1188" s="96"/>
      <c r="K1188" s="101"/>
      <c r="L1188" s="849"/>
      <c r="M1188" s="839"/>
      <c r="N1188" s="94"/>
      <c r="O1188" s="96"/>
      <c r="P1188" s="104"/>
    </row>
    <row r="1189" spans="1:16">
      <c r="A1189" s="863"/>
      <c r="B1189" s="859"/>
      <c r="C1189" s="833"/>
      <c r="D1189" s="94"/>
      <c r="E1189" s="96"/>
      <c r="F1189" s="102"/>
      <c r="G1189" s="859"/>
      <c r="H1189" s="836"/>
      <c r="I1189" s="94"/>
      <c r="J1189" s="96"/>
      <c r="K1189" s="103"/>
      <c r="L1189" s="859"/>
      <c r="M1189" s="839"/>
      <c r="N1189" s="94"/>
      <c r="O1189" s="96"/>
      <c r="P1189" s="93"/>
    </row>
    <row r="1190" spans="1:16" ht="17.25" thickBot="1">
      <c r="A1190" s="863"/>
      <c r="B1190" s="860"/>
      <c r="C1190" s="833"/>
      <c r="D1190" s="94"/>
      <c r="E1190" s="96"/>
      <c r="F1190" s="99"/>
      <c r="G1190" s="860"/>
      <c r="H1190" s="836"/>
      <c r="I1190" s="94"/>
      <c r="J1190" s="96"/>
      <c r="K1190" s="104"/>
      <c r="L1190" s="860"/>
      <c r="M1190" s="839"/>
      <c r="N1190" s="94"/>
      <c r="O1190" s="96"/>
      <c r="P1190" s="97"/>
    </row>
    <row r="1191" spans="1:16">
      <c r="A1191" s="863"/>
      <c r="B1191" s="858" t="s">
        <v>127</v>
      </c>
      <c r="C1191" s="833"/>
      <c r="D1191" s="94"/>
      <c r="E1191" s="96"/>
      <c r="F1191" s="103"/>
      <c r="G1191" s="858" t="s">
        <v>127</v>
      </c>
      <c r="H1191" s="836"/>
      <c r="I1191" s="94"/>
      <c r="J1191" s="96"/>
      <c r="K1191" s="104"/>
      <c r="L1191" s="858" t="s">
        <v>127</v>
      </c>
      <c r="M1191" s="839"/>
      <c r="N1191" s="94"/>
      <c r="O1191" s="114"/>
      <c r="P1191" s="97"/>
    </row>
    <row r="1192" spans="1:16" ht="17.25" thickBot="1">
      <c r="A1192" s="863"/>
      <c r="B1192" s="849"/>
      <c r="C1192" s="833"/>
      <c r="D1192" s="94"/>
      <c r="E1192" s="96"/>
      <c r="F1192" s="104"/>
      <c r="G1192" s="849"/>
      <c r="H1192" s="836"/>
      <c r="I1192" s="94"/>
      <c r="J1192" s="96"/>
      <c r="K1192" s="99"/>
      <c r="L1192" s="849"/>
      <c r="M1192" s="839"/>
      <c r="N1192" s="113"/>
      <c r="O1192" s="96"/>
      <c r="P1192" s="112"/>
    </row>
    <row r="1193" spans="1:16">
      <c r="A1193" s="863"/>
      <c r="B1193" s="859"/>
      <c r="C1193" s="833"/>
      <c r="D1193" s="94"/>
      <c r="E1193" s="96"/>
      <c r="F1193" s="104"/>
      <c r="G1193" s="859"/>
      <c r="H1193" s="836"/>
      <c r="I1193" s="94"/>
      <c r="J1193" s="96"/>
      <c r="K1193" s="104"/>
      <c r="L1193" s="859"/>
      <c r="M1193" s="839"/>
      <c r="N1193" s="113"/>
      <c r="O1193" s="114"/>
      <c r="P1193" s="97"/>
    </row>
    <row r="1194" spans="1:16" ht="17.25" thickBot="1">
      <c r="A1194" s="863"/>
      <c r="B1194" s="860"/>
      <c r="C1194" s="833"/>
      <c r="D1194" s="94"/>
      <c r="E1194" s="96"/>
      <c r="F1194" s="99"/>
      <c r="G1194" s="860"/>
      <c r="H1194" s="836"/>
      <c r="I1194" s="94"/>
      <c r="J1194" s="96"/>
      <c r="K1194" s="93"/>
      <c r="L1194" s="860"/>
      <c r="M1194" s="839"/>
      <c r="N1194" s="94"/>
      <c r="O1194" s="114"/>
      <c r="P1194" s="104"/>
    </row>
    <row r="1195" spans="1:16">
      <c r="A1195" s="863"/>
      <c r="B1195" s="858" t="s">
        <v>128</v>
      </c>
      <c r="C1195" s="833"/>
      <c r="D1195" s="94"/>
      <c r="E1195" s="96"/>
      <c r="F1195" s="104"/>
      <c r="G1195" s="858" t="s">
        <v>128</v>
      </c>
      <c r="H1195" s="836"/>
      <c r="I1195" s="94"/>
      <c r="J1195" s="96"/>
      <c r="K1195" s="97"/>
      <c r="L1195" s="858" t="s">
        <v>128</v>
      </c>
      <c r="M1195" s="839"/>
      <c r="N1195" s="94"/>
      <c r="O1195" s="96"/>
      <c r="P1195" s="97"/>
    </row>
    <row r="1196" spans="1:16" ht="17.25" thickBot="1">
      <c r="A1196" s="863"/>
      <c r="B1196" s="849"/>
      <c r="C1196" s="833"/>
      <c r="D1196" s="94"/>
      <c r="E1196" s="96"/>
      <c r="F1196" s="93"/>
      <c r="G1196" s="849"/>
      <c r="H1196" s="836"/>
      <c r="I1196" s="94"/>
      <c r="J1196" s="114"/>
      <c r="K1196" s="97"/>
      <c r="L1196" s="849"/>
      <c r="M1196" s="839"/>
      <c r="N1196" s="113"/>
      <c r="O1196" s="114"/>
      <c r="P1196" s="97"/>
    </row>
    <row r="1197" spans="1:16">
      <c r="A1197" s="863"/>
      <c r="B1197" s="859"/>
      <c r="C1197" s="833"/>
      <c r="D1197" s="94"/>
      <c r="E1197" s="96"/>
      <c r="F1197" s="97"/>
      <c r="G1197" s="859"/>
      <c r="H1197" s="836"/>
      <c r="I1197" s="94"/>
      <c r="J1197" s="96"/>
      <c r="K1197" s="97"/>
      <c r="L1197" s="859"/>
      <c r="M1197" s="839"/>
      <c r="N1197" s="113"/>
      <c r="O1197" s="114"/>
      <c r="P1197" s="97"/>
    </row>
    <row r="1198" spans="1:16" ht="17.25" thickBot="1">
      <c r="A1198" s="863"/>
      <c r="B1198" s="860"/>
      <c r="C1198" s="833"/>
      <c r="D1198" s="94"/>
      <c r="E1198" s="96"/>
      <c r="F1198" s="93"/>
      <c r="G1198" s="860"/>
      <c r="H1198" s="836"/>
      <c r="I1198" s="94"/>
      <c r="J1198" s="114"/>
      <c r="K1198" s="97"/>
      <c r="L1198" s="860"/>
      <c r="M1198" s="839"/>
      <c r="N1198" s="94"/>
      <c r="O1198" s="114"/>
      <c r="P1198" s="97"/>
    </row>
    <row r="1199" spans="1:16">
      <c r="A1199" s="863"/>
      <c r="B1199" s="848" t="s">
        <v>129</v>
      </c>
      <c r="C1199" s="833"/>
      <c r="D1199" s="94"/>
      <c r="E1199" s="96"/>
      <c r="F1199" s="93"/>
      <c r="G1199" s="848" t="s">
        <v>129</v>
      </c>
      <c r="H1199" s="836"/>
      <c r="I1199" s="94"/>
      <c r="J1199" s="114"/>
      <c r="K1199" s="97"/>
      <c r="L1199" s="848" t="s">
        <v>129</v>
      </c>
      <c r="M1199" s="839"/>
      <c r="N1199" s="113"/>
      <c r="O1199" s="114"/>
      <c r="P1199" s="97"/>
    </row>
    <row r="1200" spans="1:16" ht="17.25" thickBot="1">
      <c r="A1200" s="863"/>
      <c r="B1200" s="849"/>
      <c r="C1200" s="833"/>
      <c r="D1200" s="94"/>
      <c r="E1200" s="96"/>
      <c r="F1200" s="93"/>
      <c r="G1200" s="849"/>
      <c r="H1200" s="836"/>
      <c r="I1200" s="94"/>
      <c r="J1200" s="114"/>
      <c r="K1200" s="97"/>
      <c r="L1200" s="849"/>
      <c r="M1200" s="839"/>
      <c r="N1200" s="94"/>
      <c r="O1200" s="114"/>
      <c r="P1200" s="97"/>
    </row>
    <row r="1201" spans="1:16">
      <c r="A1201" s="863"/>
      <c r="B1201" s="106"/>
      <c r="C1201" s="833"/>
      <c r="D1201" s="94"/>
      <c r="E1201" s="96"/>
      <c r="F1201" s="97"/>
      <c r="G1201" s="106"/>
      <c r="H1201" s="836"/>
      <c r="I1201" s="94"/>
      <c r="J1201" s="96"/>
      <c r="K1201" s="112"/>
      <c r="L1201" s="106"/>
      <c r="M1201" s="839"/>
      <c r="N1201" s="113"/>
      <c r="O1201" s="96"/>
      <c r="P1201" s="112"/>
    </row>
    <row r="1202" spans="1:16">
      <c r="A1202" s="863"/>
      <c r="B1202" s="107"/>
      <c r="C1202" s="833"/>
      <c r="D1202" s="94"/>
      <c r="E1202" s="96"/>
      <c r="F1202" s="93"/>
      <c r="G1202" s="107"/>
      <c r="H1202" s="836"/>
      <c r="I1202" s="94"/>
      <c r="J1202" s="96"/>
      <c r="K1202" s="97"/>
      <c r="L1202" s="107"/>
      <c r="M1202" s="839"/>
      <c r="N1202" s="113"/>
      <c r="O1202" s="114"/>
      <c r="P1202" s="97"/>
    </row>
    <row r="1203" spans="1:16">
      <c r="A1203" s="863"/>
      <c r="B1203" s="109"/>
      <c r="C1203" s="833"/>
      <c r="D1203" s="94"/>
      <c r="E1203" s="96"/>
      <c r="F1203" s="93"/>
      <c r="G1203" s="109"/>
      <c r="H1203" s="836"/>
      <c r="I1203" s="113"/>
      <c r="J1203" s="114"/>
      <c r="K1203" s="97"/>
      <c r="L1203" s="109"/>
      <c r="M1203" s="839"/>
      <c r="N1203" s="113"/>
      <c r="O1203" s="114"/>
      <c r="P1203" s="104"/>
    </row>
    <row r="1204" spans="1:16">
      <c r="A1204" s="863"/>
      <c r="B1204" s="110"/>
      <c r="C1204" s="833"/>
      <c r="D1204" s="94"/>
      <c r="E1204" s="96"/>
      <c r="F1204" s="93"/>
      <c r="G1204" s="110"/>
      <c r="H1204" s="836"/>
      <c r="I1204" s="113"/>
      <c r="J1204" s="114"/>
      <c r="K1204" s="104"/>
      <c r="L1204" s="110"/>
      <c r="M1204" s="839"/>
      <c r="N1204" s="111"/>
      <c r="O1204" s="96"/>
      <c r="P1204" s="97"/>
    </row>
    <row r="1205" spans="1:16">
      <c r="A1205" s="863"/>
      <c r="B1205" s="109"/>
      <c r="C1205" s="833"/>
      <c r="D1205" s="111"/>
      <c r="E1205" s="96"/>
      <c r="F1205" s="97"/>
      <c r="G1205" s="109"/>
      <c r="H1205" s="836"/>
      <c r="I1205" s="111"/>
      <c r="J1205" s="96"/>
      <c r="K1205" s="112"/>
      <c r="L1205" s="109"/>
      <c r="M1205" s="839"/>
      <c r="N1205" s="94"/>
      <c r="O1205" s="96"/>
      <c r="P1205" s="112"/>
    </row>
    <row r="1206" spans="1:16">
      <c r="A1206" s="863"/>
      <c r="B1206" s="110"/>
      <c r="C1206" s="833"/>
      <c r="D1206" s="94"/>
      <c r="E1206" s="96"/>
      <c r="F1206" s="108"/>
      <c r="G1206" s="110"/>
      <c r="H1206" s="836"/>
      <c r="I1206" s="94"/>
      <c r="J1206" s="96"/>
      <c r="K1206" s="97"/>
      <c r="L1206" s="110"/>
      <c r="M1206" s="839"/>
      <c r="N1206" s="113"/>
      <c r="O1206" s="114"/>
      <c r="P1206" s="97"/>
    </row>
    <row r="1207" spans="1:16">
      <c r="A1207" s="863"/>
      <c r="B1207" s="109"/>
      <c r="C1207" s="833"/>
      <c r="D1207" s="94"/>
      <c r="E1207" s="96"/>
      <c r="F1207" s="97"/>
      <c r="G1207" s="109"/>
      <c r="H1207" s="836"/>
      <c r="I1207" s="113"/>
      <c r="J1207" s="114"/>
      <c r="K1207" s="97"/>
      <c r="L1207" s="109"/>
      <c r="M1207" s="839"/>
      <c r="N1207" s="113"/>
      <c r="O1207" s="114"/>
      <c r="P1207" s="97"/>
    </row>
    <row r="1208" spans="1:16" ht="17.25" thickBot="1">
      <c r="A1208" s="863"/>
      <c r="B1208" s="110"/>
      <c r="C1208" s="846"/>
      <c r="D1208" s="115"/>
      <c r="E1208" s="116"/>
      <c r="F1208" s="117"/>
      <c r="G1208" s="110"/>
      <c r="H1208" s="836"/>
      <c r="I1208" s="115"/>
      <c r="J1208" s="116"/>
      <c r="K1208" s="117"/>
      <c r="L1208" s="110"/>
      <c r="M1208" s="839"/>
      <c r="N1208" s="115"/>
      <c r="O1208" s="116"/>
      <c r="P1208" s="117"/>
    </row>
    <row r="1209" spans="1:16">
      <c r="A1209" s="850" t="str">
        <f>TEXT(A1163,"AAAA")</f>
        <v>星期日</v>
      </c>
      <c r="B1209" s="109"/>
      <c r="C1209" s="832" t="s">
        <v>666</v>
      </c>
      <c r="D1209" s="118"/>
      <c r="E1209" s="119"/>
      <c r="F1209" s="97"/>
      <c r="G1209" s="109"/>
      <c r="H1209" s="835" t="s">
        <v>130</v>
      </c>
      <c r="I1209" s="118"/>
      <c r="J1209" s="119"/>
      <c r="K1209" s="97"/>
      <c r="L1209" s="109"/>
      <c r="M1209" s="838" t="s">
        <v>130</v>
      </c>
      <c r="N1209" s="118"/>
      <c r="O1209" s="119"/>
      <c r="P1209" s="97"/>
    </row>
    <row r="1210" spans="1:16">
      <c r="A1210" s="850"/>
      <c r="B1210" s="110"/>
      <c r="C1210" s="833"/>
      <c r="D1210" s="120"/>
      <c r="E1210" s="96"/>
      <c r="F1210" s="97"/>
      <c r="G1210" s="110"/>
      <c r="H1210" s="836"/>
      <c r="I1210" s="94"/>
      <c r="J1210" s="96"/>
      <c r="K1210" s="97"/>
      <c r="L1210" s="110"/>
      <c r="M1210" s="839"/>
      <c r="N1210" s="94"/>
      <c r="O1210" s="96"/>
      <c r="P1210" s="97"/>
    </row>
    <row r="1211" spans="1:16">
      <c r="A1211" s="850"/>
      <c r="B1211" s="109"/>
      <c r="C1211" s="833"/>
      <c r="D1211" s="120"/>
      <c r="E1211" s="96"/>
      <c r="F1211" s="97"/>
      <c r="G1211" s="109"/>
      <c r="H1211" s="836"/>
      <c r="I1211" s="94"/>
      <c r="J1211" s="96"/>
      <c r="K1211" s="97"/>
      <c r="L1211" s="109"/>
      <c r="M1211" s="839"/>
      <c r="N1211" s="94"/>
      <c r="O1211" s="96"/>
      <c r="P1211" s="97"/>
    </row>
    <row r="1212" spans="1:16">
      <c r="A1212" s="850"/>
      <c r="B1212" s="110"/>
      <c r="C1212" s="833"/>
      <c r="D1212" s="120"/>
      <c r="E1212" s="96"/>
      <c r="F1212" s="97"/>
      <c r="G1212" s="110"/>
      <c r="H1212" s="836"/>
      <c r="I1212" s="94"/>
      <c r="J1212" s="96"/>
      <c r="K1212" s="97"/>
      <c r="L1212" s="110"/>
      <c r="M1212" s="839"/>
      <c r="N1212" s="94"/>
      <c r="O1212" s="96"/>
      <c r="P1212" s="97"/>
    </row>
    <row r="1213" spans="1:16">
      <c r="A1213" s="850"/>
      <c r="B1213" s="109"/>
      <c r="C1213" s="833"/>
      <c r="D1213" s="120"/>
      <c r="E1213" s="96"/>
      <c r="F1213" s="97"/>
      <c r="G1213" s="109"/>
      <c r="H1213" s="836"/>
      <c r="I1213" s="94"/>
      <c r="J1213" s="96"/>
      <c r="K1213" s="97"/>
      <c r="L1213" s="109"/>
      <c r="M1213" s="839"/>
      <c r="N1213" s="94"/>
      <c r="O1213" s="96"/>
      <c r="P1213" s="97"/>
    </row>
    <row r="1214" spans="1:16">
      <c r="A1214" s="850"/>
      <c r="B1214" s="110"/>
      <c r="C1214" s="833"/>
      <c r="D1214" s="120"/>
      <c r="E1214" s="96"/>
      <c r="F1214" s="97"/>
      <c r="G1214" s="110"/>
      <c r="H1214" s="836"/>
      <c r="I1214" s="94"/>
      <c r="J1214" s="96"/>
      <c r="K1214" s="97"/>
      <c r="L1214" s="110"/>
      <c r="M1214" s="839"/>
      <c r="N1214" s="94"/>
      <c r="O1214" s="96"/>
      <c r="P1214" s="97"/>
    </row>
    <row r="1215" spans="1:16">
      <c r="A1215" s="850"/>
      <c r="B1215" s="109"/>
      <c r="C1215" s="833"/>
      <c r="D1215" s="120"/>
      <c r="E1215" s="96"/>
      <c r="F1215" s="97"/>
      <c r="G1215" s="109"/>
      <c r="H1215" s="836"/>
      <c r="I1215" s="94"/>
      <c r="J1215" s="96"/>
      <c r="K1215" s="97"/>
      <c r="L1215" s="109"/>
      <c r="M1215" s="839"/>
      <c r="N1215" s="94"/>
      <c r="O1215" s="96"/>
      <c r="P1215" s="97"/>
    </row>
    <row r="1216" spans="1:16">
      <c r="A1216" s="850"/>
      <c r="B1216" s="110"/>
      <c r="C1216" s="833"/>
      <c r="D1216" s="94"/>
      <c r="E1216" s="96"/>
      <c r="F1216" s="97"/>
      <c r="G1216" s="110"/>
      <c r="H1216" s="836"/>
      <c r="I1216" s="94"/>
      <c r="J1216" s="96"/>
      <c r="K1216" s="97"/>
      <c r="L1216" s="110"/>
      <c r="M1216" s="839"/>
      <c r="N1216" s="94"/>
      <c r="O1216" s="96"/>
      <c r="P1216" s="97"/>
    </row>
    <row r="1217" spans="1:16">
      <c r="A1217" s="850"/>
      <c r="B1217" s="107"/>
      <c r="C1217" s="833"/>
      <c r="D1217" s="113"/>
      <c r="E1217" s="114"/>
      <c r="F1217" s="104"/>
      <c r="G1217" s="107"/>
      <c r="H1217" s="836"/>
      <c r="I1217" s="113"/>
      <c r="J1217" s="114"/>
      <c r="K1217" s="97"/>
      <c r="L1217" s="107"/>
      <c r="M1217" s="839"/>
      <c r="N1217" s="113"/>
      <c r="O1217" s="114"/>
      <c r="P1217" s="97"/>
    </row>
    <row r="1218" spans="1:16" ht="17.25" thickBot="1">
      <c r="A1218" s="850"/>
      <c r="B1218" s="107"/>
      <c r="C1218" s="846"/>
      <c r="D1218" s="122" t="s">
        <v>132</v>
      </c>
      <c r="E1218" s="123" t="s">
        <v>133</v>
      </c>
      <c r="F1218" s="124"/>
      <c r="G1218" s="107"/>
      <c r="H1218" s="847"/>
      <c r="I1218" s="122" t="s">
        <v>132</v>
      </c>
      <c r="J1218" s="123" t="s">
        <v>133</v>
      </c>
      <c r="K1218" s="97"/>
      <c r="L1218" s="107"/>
      <c r="M1218" s="845"/>
      <c r="N1218" s="122" t="s">
        <v>132</v>
      </c>
      <c r="O1218" s="123" t="s">
        <v>133</v>
      </c>
      <c r="P1218" s="97"/>
    </row>
    <row r="1219" spans="1:16">
      <c r="A1219" s="105"/>
      <c r="B1219" s="109"/>
      <c r="C1219" s="832" t="s">
        <v>667</v>
      </c>
      <c r="D1219" s="118"/>
      <c r="E1219" s="119"/>
      <c r="F1219" s="125"/>
      <c r="G1219" s="109"/>
      <c r="H1219" s="835" t="s">
        <v>134</v>
      </c>
      <c r="I1219" s="118"/>
      <c r="J1219" s="119"/>
      <c r="K1219" s="125"/>
      <c r="L1219" s="109"/>
      <c r="M1219" s="838" t="s">
        <v>134</v>
      </c>
      <c r="N1219" s="118"/>
      <c r="O1219" s="119"/>
      <c r="P1219" s="125"/>
    </row>
    <row r="1220" spans="1:16">
      <c r="A1220" s="105"/>
      <c r="B1220" s="110"/>
      <c r="C1220" s="833"/>
      <c r="D1220" s="94"/>
      <c r="E1220" s="96"/>
      <c r="F1220" s="97"/>
      <c r="G1220" s="110"/>
      <c r="H1220" s="836"/>
      <c r="I1220" s="94"/>
      <c r="J1220" s="96"/>
      <c r="K1220" s="97"/>
      <c r="L1220" s="110"/>
      <c r="M1220" s="839"/>
      <c r="N1220" s="94"/>
      <c r="O1220" s="96"/>
      <c r="P1220" s="97"/>
    </row>
    <row r="1221" spans="1:16">
      <c r="A1221" s="105"/>
      <c r="B1221" s="126"/>
      <c r="C1221" s="833"/>
      <c r="D1221" s="94"/>
      <c r="E1221" s="96"/>
      <c r="F1221" s="97"/>
      <c r="G1221" s="126"/>
      <c r="H1221" s="836"/>
      <c r="I1221" s="94"/>
      <c r="J1221" s="96"/>
      <c r="K1221" s="97"/>
      <c r="L1221" s="126"/>
      <c r="M1221" s="839"/>
      <c r="N1221" s="94"/>
      <c r="O1221" s="96"/>
      <c r="P1221" s="128"/>
    </row>
    <row r="1222" spans="1:16">
      <c r="A1222" s="105"/>
      <c r="B1222" s="107"/>
      <c r="C1222" s="833"/>
      <c r="D1222" s="94"/>
      <c r="E1222" s="96"/>
      <c r="F1222" s="97"/>
      <c r="G1222" s="107"/>
      <c r="H1222" s="836"/>
      <c r="I1222" s="94"/>
      <c r="J1222" s="96"/>
      <c r="K1222" s="97"/>
      <c r="L1222" s="107"/>
      <c r="M1222" s="839"/>
      <c r="N1222" s="94"/>
      <c r="O1222" s="96"/>
      <c r="P1222" s="216"/>
    </row>
    <row r="1223" spans="1:16">
      <c r="A1223" s="105"/>
      <c r="B1223" s="109"/>
      <c r="C1223" s="833"/>
      <c r="D1223" s="94"/>
      <c r="E1223" s="96"/>
      <c r="F1223" s="97"/>
      <c r="G1223" s="109"/>
      <c r="H1223" s="836"/>
      <c r="I1223" s="94"/>
      <c r="J1223" s="96"/>
      <c r="K1223" s="97"/>
      <c r="L1223" s="109"/>
      <c r="M1223" s="839"/>
      <c r="N1223" s="94"/>
      <c r="O1223" s="96"/>
      <c r="P1223" s="97"/>
    </row>
    <row r="1224" spans="1:16">
      <c r="A1224" s="105"/>
      <c r="B1224" s="110"/>
      <c r="C1224" s="833"/>
      <c r="D1224" s="94"/>
      <c r="E1224" s="96"/>
      <c r="F1224" s="127"/>
      <c r="G1224" s="110"/>
      <c r="H1224" s="836"/>
      <c r="I1224" s="94"/>
      <c r="J1224" s="96"/>
      <c r="K1224" s="127"/>
      <c r="L1224" s="110"/>
      <c r="M1224" s="839"/>
      <c r="N1224" s="94"/>
      <c r="O1224" s="96"/>
      <c r="P1224" s="127"/>
    </row>
    <row r="1225" spans="1:16">
      <c r="A1225" s="105"/>
      <c r="B1225" s="109"/>
      <c r="C1225" s="833"/>
      <c r="D1225" s="94"/>
      <c r="E1225" s="96"/>
      <c r="F1225" s="128"/>
      <c r="G1225" s="109"/>
      <c r="H1225" s="836"/>
      <c r="I1225" s="94"/>
      <c r="J1225" s="96"/>
      <c r="K1225" s="128"/>
      <c r="L1225" s="109"/>
      <c r="M1225" s="839"/>
      <c r="N1225" s="94"/>
      <c r="O1225" s="96"/>
      <c r="P1225" s="128"/>
    </row>
    <row r="1226" spans="1:16">
      <c r="A1226" s="105"/>
      <c r="B1226" s="110"/>
      <c r="C1226" s="833"/>
      <c r="D1226" s="217"/>
      <c r="E1226" s="114"/>
      <c r="F1226" s="216"/>
      <c r="G1226" s="110"/>
      <c r="H1226" s="836"/>
      <c r="I1226" s="113"/>
      <c r="J1226" s="114"/>
      <c r="K1226" s="216"/>
      <c r="L1226" s="110"/>
      <c r="M1226" s="839"/>
      <c r="N1226" s="113"/>
      <c r="O1226" s="114"/>
      <c r="P1226" s="216"/>
    </row>
    <row r="1227" spans="1:16">
      <c r="A1227" s="105"/>
      <c r="B1227" s="109"/>
      <c r="C1227" s="833"/>
      <c r="D1227" s="217"/>
      <c r="E1227" s="114"/>
      <c r="F1227" s="216"/>
      <c r="G1227" s="109"/>
      <c r="H1227" s="836"/>
      <c r="I1227" s="113"/>
      <c r="J1227" s="114"/>
      <c r="K1227" s="216"/>
      <c r="L1227" s="109"/>
      <c r="M1227" s="839"/>
      <c r="N1227" s="113"/>
      <c r="O1227" s="114"/>
      <c r="P1227" s="216"/>
    </row>
    <row r="1228" spans="1:16" ht="17.25" thickBot="1">
      <c r="A1228" s="105"/>
      <c r="B1228" s="110"/>
      <c r="C1228" s="846"/>
      <c r="D1228" s="129"/>
      <c r="E1228" s="130"/>
      <c r="F1228" s="104"/>
      <c r="G1228" s="110"/>
      <c r="H1228" s="847"/>
      <c r="I1228" s="113"/>
      <c r="J1228" s="130"/>
      <c r="K1228" s="104"/>
      <c r="L1228" s="110"/>
      <c r="M1228" s="845"/>
      <c r="N1228" s="113"/>
      <c r="O1228" s="131"/>
      <c r="P1228" s="127"/>
    </row>
    <row r="1229" spans="1:16">
      <c r="A1229" s="132"/>
      <c r="B1229" s="109"/>
      <c r="C1229" s="832" t="s">
        <v>668</v>
      </c>
      <c r="D1229" s="118" t="s">
        <v>136</v>
      </c>
      <c r="E1229" s="133" t="s">
        <v>137</v>
      </c>
      <c r="F1229" s="125"/>
      <c r="G1229" s="109"/>
      <c r="H1229" s="835" t="s">
        <v>135</v>
      </c>
      <c r="I1229" s="118" t="s">
        <v>136</v>
      </c>
      <c r="J1229" s="133" t="s">
        <v>137</v>
      </c>
      <c r="K1229" s="125"/>
      <c r="L1229" s="109"/>
      <c r="M1229" s="838" t="s">
        <v>135</v>
      </c>
      <c r="N1229" s="118" t="s">
        <v>136</v>
      </c>
      <c r="O1229" s="133" t="s">
        <v>137</v>
      </c>
      <c r="P1229" s="125"/>
    </row>
    <row r="1230" spans="1:16">
      <c r="A1230" s="132"/>
      <c r="B1230" s="110"/>
      <c r="C1230" s="833"/>
      <c r="D1230" s="94" t="s">
        <v>141</v>
      </c>
      <c r="E1230" s="96" t="s">
        <v>142</v>
      </c>
      <c r="F1230" s="134"/>
      <c r="G1230" s="110"/>
      <c r="H1230" s="836"/>
      <c r="I1230" s="94" t="s">
        <v>141</v>
      </c>
      <c r="J1230" s="96" t="s">
        <v>142</v>
      </c>
      <c r="K1230" s="134"/>
      <c r="L1230" s="110"/>
      <c r="M1230" s="839"/>
      <c r="N1230" s="94" t="s">
        <v>141</v>
      </c>
      <c r="O1230" s="96" t="s">
        <v>142</v>
      </c>
      <c r="P1230" s="134"/>
    </row>
    <row r="1231" spans="1:16">
      <c r="A1231" s="132"/>
      <c r="B1231" s="135"/>
      <c r="C1231" s="833"/>
      <c r="D1231" s="94" t="s">
        <v>145</v>
      </c>
      <c r="E1231" s="96" t="s">
        <v>146</v>
      </c>
      <c r="F1231" s="97"/>
      <c r="G1231" s="135"/>
      <c r="H1231" s="836"/>
      <c r="I1231" s="94" t="s">
        <v>145</v>
      </c>
      <c r="J1231" s="96" t="s">
        <v>146</v>
      </c>
      <c r="K1231" s="97"/>
      <c r="L1231" s="135"/>
      <c r="M1231" s="839"/>
      <c r="N1231" s="94" t="s">
        <v>145</v>
      </c>
      <c r="O1231" s="96" t="s">
        <v>146</v>
      </c>
      <c r="P1231" s="97"/>
    </row>
    <row r="1232" spans="1:16">
      <c r="A1232" s="132"/>
      <c r="B1232" s="110"/>
      <c r="C1232" s="833"/>
      <c r="D1232" s="94" t="s">
        <v>147</v>
      </c>
      <c r="E1232" s="96" t="s">
        <v>148</v>
      </c>
      <c r="F1232" s="104"/>
      <c r="G1232" s="110"/>
      <c r="H1232" s="836"/>
      <c r="I1232" s="94" t="s">
        <v>147</v>
      </c>
      <c r="J1232" s="96" t="s">
        <v>148</v>
      </c>
      <c r="K1232" s="104"/>
      <c r="L1232" s="110"/>
      <c r="M1232" s="839"/>
      <c r="N1232" s="94" t="s">
        <v>147</v>
      </c>
      <c r="O1232" s="96" t="s">
        <v>148</v>
      </c>
      <c r="P1232" s="104"/>
    </row>
    <row r="1233" spans="1:16">
      <c r="A1233" s="132"/>
      <c r="B1233" s="135"/>
      <c r="C1233" s="833"/>
      <c r="D1233" s="94"/>
      <c r="E1233" s="114"/>
      <c r="F1233" s="136"/>
      <c r="G1233" s="135"/>
      <c r="H1233" s="836"/>
      <c r="I1233" s="94"/>
      <c r="J1233" s="114"/>
      <c r="K1233" s="136"/>
      <c r="L1233" s="135"/>
      <c r="M1233" s="839"/>
      <c r="N1233" s="94"/>
      <c r="O1233" s="114"/>
      <c r="P1233" s="136"/>
    </row>
    <row r="1234" spans="1:16">
      <c r="A1234" s="132"/>
      <c r="B1234" s="110"/>
      <c r="C1234" s="833"/>
      <c r="D1234" s="94"/>
      <c r="E1234" s="96"/>
      <c r="F1234" s="97"/>
      <c r="G1234" s="110"/>
      <c r="H1234" s="836"/>
      <c r="I1234" s="94"/>
      <c r="J1234" s="96"/>
      <c r="K1234" s="97"/>
      <c r="L1234" s="110"/>
      <c r="M1234" s="839"/>
      <c r="N1234" s="94"/>
      <c r="O1234" s="96"/>
      <c r="P1234" s="97"/>
    </row>
    <row r="1235" spans="1:16">
      <c r="A1235" s="132"/>
      <c r="B1235" s="135"/>
      <c r="C1235" s="833"/>
      <c r="D1235" s="94"/>
      <c r="E1235" s="114"/>
      <c r="F1235" s="136"/>
      <c r="G1235" s="135"/>
      <c r="H1235" s="836"/>
      <c r="I1235" s="94"/>
      <c r="J1235" s="114"/>
      <c r="K1235" s="136"/>
      <c r="L1235" s="135"/>
      <c r="M1235" s="839"/>
      <c r="N1235" s="94"/>
      <c r="O1235" s="114"/>
      <c r="P1235" s="136"/>
    </row>
    <row r="1236" spans="1:16">
      <c r="A1236" s="132"/>
      <c r="B1236" s="110"/>
      <c r="C1236" s="833"/>
      <c r="D1236" s="94"/>
      <c r="E1236" s="96"/>
      <c r="F1236" s="97"/>
      <c r="G1236" s="110"/>
      <c r="H1236" s="836"/>
      <c r="I1236" s="94"/>
      <c r="J1236" s="96"/>
      <c r="K1236" s="97"/>
      <c r="L1236" s="110"/>
      <c r="M1236" s="839"/>
      <c r="N1236" s="94"/>
      <c r="O1236" s="96"/>
      <c r="P1236" s="97"/>
    </row>
    <row r="1237" spans="1:16">
      <c r="A1237" s="132"/>
      <c r="B1237" s="135"/>
      <c r="C1237" s="833"/>
      <c r="D1237" s="94"/>
      <c r="E1237" s="96"/>
      <c r="F1237" s="97"/>
      <c r="G1237" s="135"/>
      <c r="H1237" s="836"/>
      <c r="I1237" s="94"/>
      <c r="J1237" s="96"/>
      <c r="K1237" s="97"/>
      <c r="L1237" s="135"/>
      <c r="M1237" s="839"/>
      <c r="N1237" s="94"/>
      <c r="O1237" s="96"/>
      <c r="P1237" s="97"/>
    </row>
    <row r="1238" spans="1:16" ht="17.25" thickBot="1">
      <c r="A1238" s="132"/>
      <c r="B1238" s="110"/>
      <c r="C1238" s="846"/>
      <c r="D1238" s="115"/>
      <c r="E1238" s="116"/>
      <c r="F1238" s="117"/>
      <c r="G1238" s="110"/>
      <c r="H1238" s="847"/>
      <c r="I1238" s="115"/>
      <c r="J1238" s="130"/>
      <c r="K1238" s="104"/>
      <c r="L1238" s="110"/>
      <c r="M1238" s="845"/>
      <c r="N1238" s="115"/>
      <c r="O1238" s="130"/>
      <c r="P1238" s="104"/>
    </row>
    <row r="1239" spans="1:16">
      <c r="A1239" s="132"/>
      <c r="B1239" s="135"/>
      <c r="C1239" s="832" t="s">
        <v>669</v>
      </c>
      <c r="D1239" s="137" t="s">
        <v>150</v>
      </c>
      <c r="E1239" s="138"/>
      <c r="F1239" s="139" t="s">
        <v>151</v>
      </c>
      <c r="G1239" s="135"/>
      <c r="H1239" s="835" t="s">
        <v>149</v>
      </c>
      <c r="I1239" s="137" t="s">
        <v>150</v>
      </c>
      <c r="J1239" s="138"/>
      <c r="K1239" s="139" t="s">
        <v>151</v>
      </c>
      <c r="L1239" s="135"/>
      <c r="M1239" s="838" t="s">
        <v>149</v>
      </c>
      <c r="N1239" s="137" t="s">
        <v>150</v>
      </c>
      <c r="O1239" s="138"/>
      <c r="P1239" s="139" t="s">
        <v>151</v>
      </c>
    </row>
    <row r="1240" spans="1:16">
      <c r="A1240" s="132"/>
      <c r="B1240" s="110"/>
      <c r="C1240" s="833"/>
      <c r="D1240" s="120"/>
      <c r="E1240" s="121"/>
      <c r="F1240" s="140"/>
      <c r="G1240" s="110"/>
      <c r="H1240" s="836"/>
      <c r="I1240" s="94"/>
      <c r="J1240" s="96"/>
      <c r="K1240" s="97"/>
      <c r="L1240" s="110"/>
      <c r="M1240" s="839"/>
      <c r="N1240" s="94"/>
      <c r="O1240" s="96"/>
      <c r="P1240" s="97"/>
    </row>
    <row r="1241" spans="1:16">
      <c r="A1241" s="132"/>
      <c r="B1241" s="135"/>
      <c r="C1241" s="833"/>
      <c r="D1241" s="94"/>
      <c r="E1241" s="96"/>
      <c r="F1241" s="97"/>
      <c r="G1241" s="135"/>
      <c r="H1241" s="836"/>
      <c r="I1241" s="94"/>
      <c r="J1241" s="96"/>
      <c r="K1241" s="97"/>
      <c r="L1241" s="135"/>
      <c r="M1241" s="839"/>
      <c r="N1241" s="94"/>
      <c r="O1241" s="96"/>
      <c r="P1241" s="97"/>
    </row>
    <row r="1242" spans="1:16">
      <c r="A1242" s="132"/>
      <c r="B1242" s="110"/>
      <c r="C1242" s="833"/>
      <c r="D1242" s="113"/>
      <c r="E1242" s="114"/>
      <c r="F1242" s="104"/>
      <c r="G1242" s="110"/>
      <c r="H1242" s="836"/>
      <c r="I1242" s="113"/>
      <c r="J1242" s="114"/>
      <c r="K1242" s="104"/>
      <c r="L1242" s="110"/>
      <c r="M1242" s="839"/>
      <c r="N1242" s="113"/>
      <c r="O1242" s="114"/>
      <c r="P1242" s="104"/>
    </row>
    <row r="1243" spans="1:16">
      <c r="A1243" s="841"/>
      <c r="B1243" s="135"/>
      <c r="C1243" s="833"/>
      <c r="D1243" s="94"/>
      <c r="E1243" s="96"/>
      <c r="F1243" s="97"/>
      <c r="G1243" s="135"/>
      <c r="H1243" s="836"/>
      <c r="I1243" s="94"/>
      <c r="J1243" s="96"/>
      <c r="K1243" s="97"/>
      <c r="L1243" s="135"/>
      <c r="M1243" s="839"/>
      <c r="N1243" s="94"/>
      <c r="O1243" s="96"/>
      <c r="P1243" s="97"/>
    </row>
    <row r="1244" spans="1:16">
      <c r="A1244" s="841"/>
      <c r="B1244" s="110"/>
      <c r="C1244" s="833"/>
      <c r="D1244" s="94"/>
      <c r="E1244" s="96"/>
      <c r="F1244" s="97"/>
      <c r="G1244" s="110"/>
      <c r="H1244" s="836"/>
      <c r="I1244" s="94"/>
      <c r="J1244" s="96"/>
      <c r="K1244" s="97"/>
      <c r="L1244" s="110"/>
      <c r="M1244" s="839"/>
      <c r="N1244" s="94"/>
      <c r="O1244" s="96"/>
      <c r="P1244" s="97"/>
    </row>
    <row r="1245" spans="1:16">
      <c r="A1245" s="841"/>
      <c r="B1245" s="135"/>
      <c r="C1245" s="833"/>
      <c r="D1245" s="113"/>
      <c r="E1245" s="114"/>
      <c r="F1245" s="104"/>
      <c r="G1245" s="135"/>
      <c r="H1245" s="836"/>
      <c r="I1245" s="113"/>
      <c r="J1245" s="114"/>
      <c r="K1245" s="104"/>
      <c r="L1245" s="135"/>
      <c r="M1245" s="839"/>
      <c r="N1245" s="113"/>
      <c r="O1245" s="114"/>
      <c r="P1245" s="104"/>
    </row>
    <row r="1246" spans="1:16" ht="17.25" thickBot="1">
      <c r="A1246" s="842"/>
      <c r="B1246" s="141"/>
      <c r="C1246" s="834"/>
      <c r="D1246" s="142"/>
      <c r="E1246" s="143"/>
      <c r="F1246" s="144"/>
      <c r="G1246" s="141"/>
      <c r="H1246" s="837"/>
      <c r="I1246" s="142"/>
      <c r="J1246" s="143"/>
      <c r="K1246" s="144"/>
      <c r="L1246" s="141"/>
      <c r="M1246" s="840"/>
      <c r="N1246" s="142"/>
      <c r="O1246" s="143"/>
      <c r="P1246" s="144"/>
    </row>
    <row r="1247" spans="1:16" s="146" customFormat="1" ht="27" customHeight="1" thickTop="1" thickBot="1">
      <c r="A1247" s="145"/>
      <c r="B1247" s="843" t="s">
        <v>152</v>
      </c>
      <c r="C1247" s="843"/>
      <c r="D1247" s="843"/>
      <c r="E1247" s="843"/>
      <c r="F1247" s="843"/>
      <c r="G1247" s="844" t="s">
        <v>153</v>
      </c>
      <c r="H1247" s="844"/>
      <c r="I1247" s="844"/>
      <c r="J1247" s="844"/>
      <c r="K1247" s="844"/>
      <c r="L1247" s="844"/>
      <c r="M1247" s="844"/>
      <c r="N1247" s="825" t="s">
        <v>154</v>
      </c>
      <c r="O1247" s="825"/>
      <c r="P1247" s="825"/>
    </row>
    <row r="1248" spans="1:16" s="159" customFormat="1" ht="21.75" customHeight="1" thickTop="1" thickBot="1">
      <c r="A1248" s="147" t="s">
        <v>0</v>
      </c>
      <c r="B1248" s="148"/>
      <c r="C1248" s="149" t="s">
        <v>155</v>
      </c>
      <c r="D1248" s="150" t="s">
        <v>156</v>
      </c>
      <c r="E1248" s="151" t="s">
        <v>157</v>
      </c>
      <c r="F1248" s="152" t="s">
        <v>158</v>
      </c>
      <c r="G1248" s="153" t="s">
        <v>159</v>
      </c>
      <c r="H1248" s="154" t="s">
        <v>150</v>
      </c>
      <c r="I1248" s="155" t="s">
        <v>156</v>
      </c>
      <c r="J1248" s="155" t="s">
        <v>157</v>
      </c>
      <c r="K1248" s="155" t="s">
        <v>158</v>
      </c>
      <c r="L1248" s="154" t="s">
        <v>160</v>
      </c>
      <c r="M1248" s="156" t="s">
        <v>161</v>
      </c>
      <c r="N1248" s="157" t="s">
        <v>155</v>
      </c>
      <c r="O1248" s="151" t="s">
        <v>157</v>
      </c>
      <c r="P1248" s="158" t="s">
        <v>158</v>
      </c>
    </row>
    <row r="1249" spans="1:16" s="172" customFormat="1" ht="17.25" thickTop="1">
      <c r="A1249" s="826">
        <f>A1163</f>
        <v>46215</v>
      </c>
      <c r="B1249" s="829" t="s">
        <v>670</v>
      </c>
      <c r="C1249" s="160"/>
      <c r="D1249" s="161"/>
      <c r="E1249" s="162"/>
      <c r="F1249" s="163"/>
      <c r="G1249" s="164"/>
      <c r="H1249" s="165"/>
      <c r="I1249" s="166"/>
      <c r="J1249" s="166"/>
      <c r="K1249" s="167"/>
      <c r="L1249" s="168"/>
      <c r="M1249" s="169"/>
      <c r="N1249" s="170"/>
      <c r="O1249" s="166"/>
      <c r="P1249" s="171"/>
    </row>
    <row r="1250" spans="1:16" s="172" customFormat="1">
      <c r="A1250" s="827"/>
      <c r="B1250" s="830"/>
      <c r="C1250" s="173"/>
      <c r="D1250" s="174"/>
      <c r="E1250" s="175"/>
      <c r="F1250" s="176"/>
      <c r="G1250" s="173"/>
      <c r="H1250" s="177"/>
      <c r="I1250" s="175"/>
      <c r="J1250" s="175"/>
      <c r="K1250" s="178"/>
      <c r="L1250" s="179"/>
      <c r="M1250" s="180"/>
      <c r="N1250" s="181"/>
      <c r="O1250" s="175"/>
      <c r="P1250" s="182"/>
    </row>
    <row r="1251" spans="1:16" s="172" customFormat="1">
      <c r="A1251" s="827"/>
      <c r="B1251" s="830"/>
      <c r="C1251" s="173"/>
      <c r="D1251" s="174"/>
      <c r="E1251" s="175"/>
      <c r="F1251" s="176"/>
      <c r="G1251" s="173"/>
      <c r="H1251" s="183"/>
      <c r="I1251" s="175"/>
      <c r="J1251" s="175"/>
      <c r="K1251" s="178"/>
      <c r="L1251" s="184"/>
      <c r="M1251" s="180"/>
      <c r="N1251" s="181"/>
      <c r="O1251" s="175"/>
      <c r="P1251" s="182"/>
    </row>
    <row r="1252" spans="1:16" s="172" customFormat="1">
      <c r="A1252" s="827"/>
      <c r="B1252" s="830"/>
      <c r="C1252" s="173"/>
      <c r="D1252" s="218"/>
      <c r="E1252" s="175"/>
      <c r="F1252" s="176"/>
      <c r="G1252" s="173"/>
      <c r="H1252" s="183"/>
      <c r="I1252" s="175"/>
      <c r="J1252" s="175"/>
      <c r="K1252" s="187"/>
      <c r="L1252" s="184"/>
      <c r="M1252" s="180"/>
      <c r="N1252" s="181"/>
      <c r="O1252" s="175"/>
      <c r="P1252" s="182"/>
    </row>
    <row r="1253" spans="1:16" s="172" customFormat="1">
      <c r="A1253" s="827"/>
      <c r="B1253" s="830"/>
      <c r="C1253" s="173"/>
      <c r="D1253" s="185"/>
      <c r="E1253" s="175"/>
      <c r="F1253" s="182"/>
      <c r="G1253" s="173"/>
      <c r="H1253" s="186"/>
      <c r="I1253" s="175"/>
      <c r="J1253" s="175"/>
      <c r="K1253" s="187"/>
      <c r="L1253" s="184"/>
      <c r="M1253" s="180"/>
      <c r="N1253" s="181"/>
      <c r="O1253" s="175"/>
      <c r="P1253" s="182"/>
    </row>
    <row r="1254" spans="1:16" s="172" customFormat="1">
      <c r="A1254" s="827"/>
      <c r="B1254" s="830"/>
      <c r="C1254" s="173"/>
      <c r="D1254" s="174"/>
      <c r="E1254" s="175"/>
      <c r="F1254" s="188"/>
      <c r="G1254" s="198"/>
      <c r="H1254" s="183"/>
      <c r="I1254" s="191"/>
      <c r="J1254" s="175"/>
      <c r="K1254" s="178"/>
      <c r="L1254" s="189"/>
      <c r="M1254" s="190"/>
      <c r="N1254" s="181"/>
      <c r="O1254" s="175"/>
      <c r="P1254" s="182"/>
    </row>
    <row r="1255" spans="1:16" s="172" customFormat="1">
      <c r="A1255" s="827"/>
      <c r="B1255" s="830"/>
      <c r="C1255" s="173"/>
      <c r="D1255" s="174"/>
      <c r="E1255" s="175"/>
      <c r="F1255" s="182"/>
      <c r="G1255" s="173"/>
      <c r="H1255" s="183"/>
      <c r="I1255" s="191"/>
      <c r="J1255" s="175"/>
      <c r="K1255" s="178"/>
      <c r="L1255" s="184"/>
      <c r="M1255" s="180"/>
      <c r="N1255" s="181"/>
      <c r="O1255" s="175"/>
      <c r="P1255" s="182"/>
    </row>
    <row r="1256" spans="1:16" s="172" customFormat="1">
      <c r="A1256" s="827"/>
      <c r="B1256" s="830"/>
      <c r="C1256" s="173"/>
      <c r="D1256" s="174"/>
      <c r="E1256" s="175"/>
      <c r="F1256" s="182"/>
      <c r="G1256" s="219"/>
      <c r="H1256" s="183"/>
      <c r="I1256" s="175"/>
      <c r="J1256" s="175"/>
      <c r="K1256" s="178"/>
      <c r="L1256" s="184"/>
      <c r="M1256" s="180"/>
      <c r="N1256" s="181"/>
      <c r="O1256" s="175"/>
      <c r="P1256" s="182"/>
    </row>
    <row r="1257" spans="1:16" s="172" customFormat="1">
      <c r="A1257" s="827"/>
      <c r="B1257" s="830"/>
      <c r="C1257" s="173"/>
      <c r="D1257" s="174"/>
      <c r="E1257" s="175"/>
      <c r="F1257" s="188"/>
      <c r="G1257" s="173"/>
      <c r="H1257" s="183"/>
      <c r="I1257" s="191"/>
      <c r="J1257" s="175"/>
      <c r="K1257" s="178"/>
      <c r="L1257" s="184"/>
      <c r="M1257" s="180"/>
      <c r="N1257" s="181"/>
      <c r="O1257" s="175"/>
      <c r="P1257" s="182"/>
    </row>
    <row r="1258" spans="1:16" s="172" customFormat="1">
      <c r="A1258" s="827"/>
      <c r="B1258" s="830"/>
      <c r="C1258" s="173"/>
      <c r="D1258" s="174"/>
      <c r="E1258" s="175"/>
      <c r="F1258" s="182"/>
      <c r="G1258" s="173"/>
      <c r="H1258" s="183"/>
      <c r="I1258" s="191"/>
      <c r="J1258" s="175"/>
      <c r="K1258" s="178"/>
      <c r="L1258" s="184"/>
      <c r="M1258" s="180"/>
      <c r="N1258" s="181"/>
      <c r="O1258" s="175"/>
      <c r="P1258" s="182"/>
    </row>
    <row r="1259" spans="1:16" s="172" customFormat="1">
      <c r="A1259" s="827"/>
      <c r="B1259" s="830"/>
      <c r="C1259" s="192"/>
      <c r="D1259" s="193"/>
      <c r="E1259" s="194"/>
      <c r="F1259" s="195"/>
      <c r="G1259" s="173"/>
      <c r="H1259" s="177"/>
      <c r="I1259" s="175"/>
      <c r="J1259" s="175"/>
      <c r="K1259" s="178"/>
      <c r="L1259" s="184"/>
      <c r="M1259" s="180"/>
      <c r="N1259" s="196"/>
      <c r="O1259" s="194"/>
      <c r="P1259" s="195"/>
    </row>
    <row r="1260" spans="1:16" s="172" customFormat="1">
      <c r="A1260" s="827"/>
      <c r="B1260" s="830"/>
      <c r="C1260" s="192"/>
      <c r="D1260" s="193"/>
      <c r="E1260" s="194"/>
      <c r="F1260" s="195"/>
      <c r="G1260" s="198"/>
      <c r="H1260" s="183"/>
      <c r="I1260" s="191"/>
      <c r="J1260" s="175"/>
      <c r="K1260" s="178"/>
      <c r="L1260" s="184"/>
      <c r="M1260" s="180"/>
      <c r="N1260" s="196"/>
      <c r="O1260" s="194"/>
      <c r="P1260" s="195"/>
    </row>
    <row r="1261" spans="1:16" s="172" customFormat="1">
      <c r="A1261" s="827"/>
      <c r="B1261" s="830"/>
      <c r="C1261" s="192"/>
      <c r="D1261" s="193"/>
      <c r="E1261" s="194"/>
      <c r="F1261" s="195"/>
      <c r="G1261" s="173"/>
      <c r="H1261" s="199"/>
      <c r="I1261" s="191"/>
      <c r="J1261" s="200"/>
      <c r="K1261" s="197"/>
      <c r="L1261" s="184"/>
      <c r="M1261" s="180"/>
      <c r="N1261" s="196"/>
      <c r="O1261" s="194"/>
      <c r="P1261" s="195"/>
    </row>
    <row r="1262" spans="1:16" s="172" customFormat="1">
      <c r="A1262" s="827"/>
      <c r="B1262" s="830"/>
      <c r="C1262" s="192"/>
      <c r="D1262" s="193"/>
      <c r="E1262" s="194"/>
      <c r="F1262" s="195"/>
      <c r="G1262" s="173"/>
      <c r="H1262" s="201"/>
      <c r="I1262" s="175"/>
      <c r="J1262" s="175"/>
      <c r="K1262" s="178"/>
      <c r="L1262" s="184"/>
      <c r="M1262" s="180"/>
      <c r="N1262" s="196"/>
      <c r="O1262" s="194"/>
      <c r="P1262" s="195"/>
    </row>
    <row r="1263" spans="1:16" s="172" customFormat="1">
      <c r="A1263" s="827"/>
      <c r="B1263" s="830"/>
      <c r="C1263" s="192"/>
      <c r="D1263" s="193"/>
      <c r="E1263" s="194"/>
      <c r="F1263" s="195"/>
      <c r="G1263" s="198"/>
      <c r="H1263" s="183"/>
      <c r="I1263" s="200"/>
      <c r="J1263" s="200"/>
      <c r="K1263" s="197"/>
      <c r="L1263" s="184"/>
      <c r="M1263" s="180"/>
      <c r="N1263" s="196"/>
      <c r="O1263" s="194"/>
      <c r="P1263" s="195"/>
    </row>
    <row r="1264" spans="1:16" s="172" customFormat="1">
      <c r="A1264" s="827"/>
      <c r="B1264" s="830"/>
      <c r="C1264" s="192"/>
      <c r="D1264" s="193"/>
      <c r="E1264" s="194"/>
      <c r="F1264" s="195"/>
      <c r="G1264" s="173"/>
      <c r="H1264" s="183"/>
      <c r="I1264" s="200"/>
      <c r="J1264" s="200"/>
      <c r="K1264" s="197"/>
      <c r="L1264" s="179"/>
      <c r="M1264" s="180"/>
      <c r="N1264" s="196"/>
      <c r="O1264" s="194"/>
      <c r="P1264" s="195"/>
    </row>
    <row r="1265" spans="1:16" s="172" customFormat="1">
      <c r="A1265" s="827"/>
      <c r="B1265" s="830"/>
      <c r="C1265" s="192"/>
      <c r="D1265" s="193"/>
      <c r="E1265" s="194"/>
      <c r="F1265" s="195"/>
      <c r="G1265" s="192"/>
      <c r="H1265" s="201"/>
      <c r="I1265" s="202"/>
      <c r="J1265" s="202"/>
      <c r="K1265" s="203"/>
      <c r="L1265" s="204"/>
      <c r="M1265" s="190"/>
      <c r="N1265" s="196"/>
      <c r="O1265" s="194"/>
      <c r="P1265" s="195"/>
    </row>
    <row r="1266" spans="1:16" s="172" customFormat="1">
      <c r="A1266" s="827"/>
      <c r="B1266" s="830"/>
      <c r="C1266" s="192"/>
      <c r="D1266" s="193"/>
      <c r="E1266" s="194"/>
      <c r="F1266" s="195"/>
      <c r="G1266" s="192"/>
      <c r="H1266" s="201"/>
      <c r="I1266" s="202"/>
      <c r="J1266" s="202"/>
      <c r="K1266" s="203"/>
      <c r="L1266" s="204"/>
      <c r="M1266" s="190"/>
      <c r="N1266" s="196"/>
      <c r="O1266" s="194"/>
      <c r="P1266" s="195"/>
    </row>
    <row r="1267" spans="1:16" s="172" customFormat="1">
      <c r="A1267" s="827"/>
      <c r="B1267" s="830"/>
      <c r="C1267" s="192"/>
      <c r="D1267" s="193"/>
      <c r="E1267" s="194"/>
      <c r="F1267" s="195"/>
      <c r="G1267" s="192"/>
      <c r="H1267" s="201"/>
      <c r="I1267" s="202"/>
      <c r="J1267" s="202"/>
      <c r="K1267" s="203"/>
      <c r="L1267" s="204"/>
      <c r="M1267" s="190"/>
      <c r="N1267" s="196"/>
      <c r="O1267" s="194"/>
      <c r="P1267" s="195"/>
    </row>
    <row r="1268" spans="1:16" s="172" customFormat="1" ht="17.25" thickBot="1">
      <c r="A1268" s="828"/>
      <c r="B1268" s="831"/>
      <c r="C1268" s="205"/>
      <c r="D1268" s="206"/>
      <c r="E1268" s="207"/>
      <c r="F1268" s="208"/>
      <c r="G1268" s="209"/>
      <c r="H1268" s="210"/>
      <c r="I1268" s="211"/>
      <c r="J1268" s="211"/>
      <c r="K1268" s="212"/>
      <c r="L1268" s="213"/>
      <c r="M1268" s="214"/>
      <c r="N1268" s="215"/>
      <c r="O1268" s="207"/>
      <c r="P1268" s="208"/>
    </row>
    <row r="1269" spans="1:16" s="71" customFormat="1" ht="18" customHeight="1" thickTop="1" thickBot="1">
      <c r="A1269" s="862">
        <f>A1163+1</f>
        <v>46216</v>
      </c>
      <c r="B1269" s="90" t="s">
        <v>162</v>
      </c>
      <c r="C1269" s="832" t="s">
        <v>665</v>
      </c>
      <c r="D1269" s="91" t="s">
        <v>114</v>
      </c>
      <c r="E1269" s="92" t="s">
        <v>164</v>
      </c>
      <c r="F1269" s="93"/>
      <c r="G1269" s="90" t="s">
        <v>162</v>
      </c>
      <c r="H1269" s="836" t="s">
        <v>163</v>
      </c>
      <c r="I1269" s="91" t="s">
        <v>114</v>
      </c>
      <c r="J1269" s="92" t="s">
        <v>164</v>
      </c>
      <c r="K1269" s="93"/>
      <c r="L1269" s="90" t="s">
        <v>162</v>
      </c>
      <c r="M1269" s="839" t="s">
        <v>163</v>
      </c>
      <c r="N1269" s="91" t="s">
        <v>114</v>
      </c>
      <c r="O1269" s="92" t="s">
        <v>164</v>
      </c>
      <c r="P1269" s="93"/>
    </row>
    <row r="1270" spans="1:16" ht="18" customHeight="1">
      <c r="A1270" s="863"/>
      <c r="B1270" s="864"/>
      <c r="C1270" s="833"/>
      <c r="D1270" s="94" t="s">
        <v>116</v>
      </c>
      <c r="E1270" s="95" t="s">
        <v>142</v>
      </c>
      <c r="F1270" s="93"/>
      <c r="G1270" s="864"/>
      <c r="H1270" s="836"/>
      <c r="I1270" s="94" t="s">
        <v>116</v>
      </c>
      <c r="J1270" s="95" t="s">
        <v>142</v>
      </c>
      <c r="K1270" s="93"/>
      <c r="L1270" s="864"/>
      <c r="M1270" s="839"/>
      <c r="N1270" s="94" t="s">
        <v>116</v>
      </c>
      <c r="O1270" s="95" t="s">
        <v>142</v>
      </c>
      <c r="P1270" s="93"/>
    </row>
    <row r="1271" spans="1:16" ht="17.25" thickBot="1">
      <c r="A1271" s="863"/>
      <c r="B1271" s="865"/>
      <c r="C1271" s="833"/>
      <c r="D1271" s="94" t="s">
        <v>165</v>
      </c>
      <c r="E1271" s="96" t="s">
        <v>166</v>
      </c>
      <c r="F1271" s="98"/>
      <c r="G1271" s="865"/>
      <c r="H1271" s="836"/>
      <c r="I1271" s="94" t="s">
        <v>165</v>
      </c>
      <c r="J1271" s="96" t="s">
        <v>166</v>
      </c>
      <c r="K1271" s="98"/>
      <c r="L1271" s="865"/>
      <c r="M1271" s="839"/>
      <c r="N1271" s="94" t="s">
        <v>165</v>
      </c>
      <c r="O1271" s="96" t="s">
        <v>166</v>
      </c>
      <c r="P1271" s="98"/>
    </row>
    <row r="1272" spans="1:16" ht="17.25" thickBot="1">
      <c r="A1272" s="863"/>
      <c r="B1272" s="90" t="s">
        <v>167</v>
      </c>
      <c r="C1272" s="833"/>
      <c r="D1272" s="94"/>
      <c r="E1272" s="96"/>
      <c r="F1272" s="97"/>
      <c r="G1272" s="90" t="s">
        <v>167</v>
      </c>
      <c r="H1272" s="836"/>
      <c r="I1272" s="94" t="s">
        <v>120</v>
      </c>
      <c r="J1272" s="96" t="s">
        <v>148</v>
      </c>
      <c r="K1272" s="97"/>
      <c r="L1272" s="90" t="s">
        <v>167</v>
      </c>
      <c r="M1272" s="839"/>
      <c r="N1272" s="94" t="s">
        <v>120</v>
      </c>
      <c r="O1272" s="96" t="s">
        <v>148</v>
      </c>
      <c r="P1272" s="97"/>
    </row>
    <row r="1273" spans="1:16">
      <c r="A1273" s="863"/>
      <c r="B1273" s="861"/>
      <c r="C1273" s="833"/>
      <c r="D1273" s="94"/>
      <c r="E1273" s="96"/>
      <c r="F1273" s="97"/>
      <c r="G1273" s="861"/>
      <c r="H1273" s="836"/>
      <c r="I1273" s="94"/>
      <c r="J1273" s="96"/>
      <c r="K1273" s="97"/>
      <c r="L1273" s="861"/>
      <c r="M1273" s="839"/>
      <c r="N1273" s="94"/>
      <c r="O1273" s="96"/>
      <c r="P1273" s="97"/>
    </row>
    <row r="1274" spans="1:16">
      <c r="A1274" s="863"/>
      <c r="B1274" s="854"/>
      <c r="C1274" s="833"/>
      <c r="D1274" s="94"/>
      <c r="E1274" s="96"/>
      <c r="F1274" s="97"/>
      <c r="G1274" s="854"/>
      <c r="H1274" s="836"/>
      <c r="I1274" s="94"/>
      <c r="J1274" s="96"/>
      <c r="K1274" s="97"/>
      <c r="L1274" s="854"/>
      <c r="M1274" s="839"/>
      <c r="N1274" s="94"/>
      <c r="O1274" s="96"/>
      <c r="P1274" s="97"/>
    </row>
    <row r="1275" spans="1:16">
      <c r="A1275" s="863"/>
      <c r="B1275" s="853"/>
      <c r="C1275" s="833"/>
      <c r="D1275" s="94"/>
      <c r="E1275" s="96"/>
      <c r="F1275" s="93"/>
      <c r="G1275" s="853"/>
      <c r="H1275" s="836"/>
      <c r="I1275" s="94"/>
      <c r="J1275" s="96"/>
      <c r="K1275" s="93"/>
      <c r="L1275" s="853"/>
      <c r="M1275" s="839"/>
      <c r="N1275" s="94"/>
      <c r="O1275" s="96"/>
      <c r="P1275" s="93"/>
    </row>
    <row r="1276" spans="1:16">
      <c r="A1276" s="863"/>
      <c r="B1276" s="854"/>
      <c r="C1276" s="833"/>
      <c r="D1276" s="94"/>
      <c r="E1276" s="96"/>
      <c r="F1276" s="99"/>
      <c r="G1276" s="854"/>
      <c r="H1276" s="836"/>
      <c r="I1276" s="94"/>
      <c r="J1276" s="96"/>
      <c r="K1276" s="99"/>
      <c r="L1276" s="854"/>
      <c r="M1276" s="839"/>
      <c r="N1276" s="94"/>
      <c r="O1276" s="96"/>
      <c r="P1276" s="93"/>
    </row>
    <row r="1277" spans="1:16">
      <c r="A1277" s="863"/>
      <c r="B1277" s="853"/>
      <c r="C1277" s="833"/>
      <c r="D1277" s="94"/>
      <c r="E1277" s="96"/>
      <c r="F1277" s="102"/>
      <c r="G1277" s="853"/>
      <c r="H1277" s="836"/>
      <c r="I1277" s="94"/>
      <c r="J1277" s="96"/>
      <c r="K1277" s="102"/>
      <c r="L1277" s="853"/>
      <c r="M1277" s="839"/>
      <c r="N1277" s="94"/>
      <c r="O1277" s="96"/>
      <c r="P1277" s="99"/>
    </row>
    <row r="1278" spans="1:16" ht="17.25" thickBot="1">
      <c r="A1278" s="863"/>
      <c r="B1278" s="854"/>
      <c r="C1278" s="833"/>
      <c r="D1278" s="94"/>
      <c r="E1278" s="96"/>
      <c r="F1278" s="99"/>
      <c r="G1278" s="854"/>
      <c r="H1278" s="836"/>
      <c r="I1278" s="94"/>
      <c r="J1278" s="96"/>
      <c r="K1278" s="99"/>
      <c r="L1278" s="854"/>
      <c r="M1278" s="839"/>
      <c r="N1278" s="94"/>
      <c r="O1278" s="96"/>
      <c r="P1278" s="99"/>
    </row>
    <row r="1279" spans="1:16" ht="17.25" thickBot="1">
      <c r="A1279" s="863"/>
      <c r="B1279" s="100" t="s">
        <v>168</v>
      </c>
      <c r="C1279" s="833"/>
      <c r="D1279" s="94"/>
      <c r="E1279" s="96"/>
      <c r="F1279" s="99"/>
      <c r="G1279" s="100" t="s">
        <v>168</v>
      </c>
      <c r="H1279" s="836"/>
      <c r="I1279" s="94"/>
      <c r="J1279" s="96"/>
      <c r="K1279" s="99"/>
      <c r="L1279" s="100" t="s">
        <v>168</v>
      </c>
      <c r="M1279" s="839"/>
      <c r="N1279" s="94"/>
      <c r="O1279" s="96"/>
      <c r="P1279" s="99"/>
    </row>
    <row r="1280" spans="1:16">
      <c r="A1280" s="863"/>
      <c r="B1280" s="855"/>
      <c r="C1280" s="833"/>
      <c r="D1280" s="94"/>
      <c r="E1280" s="96"/>
      <c r="F1280" s="99"/>
      <c r="G1280" s="855"/>
      <c r="H1280" s="836"/>
      <c r="I1280" s="94"/>
      <c r="J1280" s="96"/>
      <c r="K1280" s="99"/>
      <c r="L1280" s="855"/>
      <c r="M1280" s="839"/>
      <c r="N1280" s="94"/>
      <c r="O1280" s="96"/>
      <c r="P1280" s="99"/>
    </row>
    <row r="1281" spans="1:16">
      <c r="A1281" s="863"/>
      <c r="B1281" s="856"/>
      <c r="C1281" s="833"/>
      <c r="D1281" s="94"/>
      <c r="E1281" s="96"/>
      <c r="F1281" s="99"/>
      <c r="G1281" s="856"/>
      <c r="H1281" s="836"/>
      <c r="I1281" s="94"/>
      <c r="J1281" s="96"/>
      <c r="K1281" s="99"/>
      <c r="L1281" s="856"/>
      <c r="M1281" s="839"/>
      <c r="N1281" s="94"/>
      <c r="O1281" s="96"/>
      <c r="P1281" s="97"/>
    </row>
    <row r="1282" spans="1:16" ht="17.25" thickBot="1">
      <c r="A1282" s="863"/>
      <c r="B1282" s="857"/>
      <c r="C1282" s="833"/>
      <c r="D1282" s="94"/>
      <c r="E1282" s="96"/>
      <c r="F1282" s="97"/>
      <c r="G1282" s="857"/>
      <c r="H1282" s="836"/>
      <c r="I1282" s="94"/>
      <c r="J1282" s="96"/>
      <c r="K1282" s="97"/>
      <c r="L1282" s="857"/>
      <c r="M1282" s="839"/>
      <c r="N1282" s="94"/>
      <c r="O1282" s="96"/>
      <c r="P1282" s="97"/>
    </row>
    <row r="1283" spans="1:16" ht="17.25" thickBot="1">
      <c r="A1283" s="863"/>
      <c r="B1283" s="100" t="s">
        <v>123</v>
      </c>
      <c r="C1283" s="833"/>
      <c r="D1283" s="94"/>
      <c r="E1283" s="96"/>
      <c r="F1283" s="97"/>
      <c r="G1283" s="100" t="s">
        <v>123</v>
      </c>
      <c r="H1283" s="836"/>
      <c r="I1283" s="94"/>
      <c r="J1283" s="96"/>
      <c r="K1283" s="97"/>
      <c r="L1283" s="100" t="s">
        <v>123</v>
      </c>
      <c r="M1283" s="839"/>
      <c r="N1283" s="94"/>
      <c r="O1283" s="96"/>
      <c r="P1283" s="97"/>
    </row>
    <row r="1284" spans="1:16">
      <c r="A1284" s="863"/>
      <c r="B1284" s="868"/>
      <c r="C1284" s="833"/>
      <c r="D1284" s="94"/>
      <c r="E1284" s="96"/>
      <c r="F1284" s="97"/>
      <c r="G1284" s="868"/>
      <c r="H1284" s="836"/>
      <c r="I1284" s="94"/>
      <c r="J1284" s="96"/>
      <c r="K1284" s="97"/>
      <c r="L1284" s="868"/>
      <c r="M1284" s="839"/>
      <c r="N1284" s="94"/>
      <c r="O1284" s="96"/>
      <c r="P1284" s="97"/>
    </row>
    <row r="1285" spans="1:16">
      <c r="A1285" s="863"/>
      <c r="B1285" s="869"/>
      <c r="C1285" s="833"/>
      <c r="D1285" s="94"/>
      <c r="E1285" s="96"/>
      <c r="F1285" s="97"/>
      <c r="G1285" s="869"/>
      <c r="H1285" s="836"/>
      <c r="I1285" s="94"/>
      <c r="J1285" s="96"/>
      <c r="K1285" s="97"/>
      <c r="L1285" s="869"/>
      <c r="M1285" s="839"/>
      <c r="N1285" s="94"/>
      <c r="O1285" s="96"/>
      <c r="P1285" s="97"/>
    </row>
    <row r="1286" spans="1:16" ht="17.25" thickBot="1">
      <c r="A1286" s="863"/>
      <c r="B1286" s="870"/>
      <c r="C1286" s="833"/>
      <c r="D1286" s="94"/>
      <c r="E1286" s="96"/>
      <c r="F1286" s="97"/>
      <c r="G1286" s="870"/>
      <c r="H1286" s="836"/>
      <c r="I1286" s="94"/>
      <c r="J1286" s="96"/>
      <c r="K1286" s="97"/>
      <c r="L1286" s="870"/>
      <c r="M1286" s="839"/>
      <c r="N1286" s="94"/>
      <c r="O1286" s="96"/>
      <c r="P1286" s="97"/>
    </row>
    <row r="1287" spans="1:16">
      <c r="A1287" s="863"/>
      <c r="B1287" s="851" t="s">
        <v>124</v>
      </c>
      <c r="C1287" s="833"/>
      <c r="D1287" s="94"/>
      <c r="E1287" s="96"/>
      <c r="F1287" s="97"/>
      <c r="G1287" s="851" t="s">
        <v>124</v>
      </c>
      <c r="H1287" s="836"/>
      <c r="I1287" s="94"/>
      <c r="J1287" s="96"/>
      <c r="K1287" s="97"/>
      <c r="L1287" s="851" t="s">
        <v>124</v>
      </c>
      <c r="M1287" s="839"/>
      <c r="N1287" s="94"/>
      <c r="O1287" s="96"/>
      <c r="P1287" s="97"/>
    </row>
    <row r="1288" spans="1:16" ht="17.25" thickBot="1">
      <c r="A1288" s="863"/>
      <c r="B1288" s="852"/>
      <c r="C1288" s="833"/>
      <c r="D1288" s="94"/>
      <c r="E1288" s="96"/>
      <c r="F1288" s="97"/>
      <c r="G1288" s="852"/>
      <c r="H1288" s="836"/>
      <c r="I1288" s="94"/>
      <c r="J1288" s="96"/>
      <c r="K1288" s="97"/>
      <c r="L1288" s="852"/>
      <c r="M1288" s="839"/>
      <c r="N1288" s="94"/>
      <c r="O1288" s="96"/>
      <c r="P1288" s="93"/>
    </row>
    <row r="1289" spans="1:16" ht="17.25" thickTop="1">
      <c r="A1289" s="863"/>
      <c r="B1289" s="866" t="s">
        <v>125</v>
      </c>
      <c r="C1289" s="833"/>
      <c r="D1289" s="94"/>
      <c r="E1289" s="96"/>
      <c r="F1289" s="93"/>
      <c r="G1289" s="866" t="s">
        <v>125</v>
      </c>
      <c r="H1289" s="836"/>
      <c r="I1289" s="94"/>
      <c r="J1289" s="96"/>
      <c r="K1289" s="93"/>
      <c r="L1289" s="866" t="s">
        <v>125</v>
      </c>
      <c r="M1289" s="839"/>
      <c r="N1289" s="94"/>
      <c r="O1289" s="96"/>
      <c r="P1289" s="97"/>
    </row>
    <row r="1290" spans="1:16" ht="17.25" thickBot="1">
      <c r="A1290" s="863"/>
      <c r="B1290" s="849"/>
      <c r="C1290" s="833"/>
      <c r="D1290" s="94"/>
      <c r="E1290" s="96"/>
      <c r="F1290" s="93"/>
      <c r="G1290" s="849"/>
      <c r="H1290" s="836"/>
      <c r="I1290" s="94"/>
      <c r="J1290" s="96"/>
      <c r="K1290" s="93"/>
      <c r="L1290" s="849"/>
      <c r="M1290" s="839"/>
      <c r="N1290" s="94"/>
      <c r="O1290" s="96"/>
      <c r="P1290" s="101"/>
    </row>
    <row r="1291" spans="1:16">
      <c r="A1291" s="863"/>
      <c r="B1291" s="859"/>
      <c r="C1291" s="833"/>
      <c r="D1291" s="94"/>
      <c r="E1291" s="96"/>
      <c r="F1291" s="97"/>
      <c r="G1291" s="859"/>
      <c r="H1291" s="836"/>
      <c r="I1291" s="94"/>
      <c r="J1291" s="96"/>
      <c r="K1291" s="97"/>
      <c r="L1291" s="859"/>
      <c r="M1291" s="839"/>
      <c r="N1291" s="94"/>
      <c r="O1291" s="96"/>
      <c r="P1291" s="103"/>
    </row>
    <row r="1292" spans="1:16" ht="17.25" thickBot="1">
      <c r="A1292" s="863"/>
      <c r="B1292" s="867"/>
      <c r="C1292" s="833"/>
      <c r="D1292" s="94"/>
      <c r="E1292" s="96"/>
      <c r="F1292" s="97"/>
      <c r="G1292" s="867"/>
      <c r="H1292" s="836"/>
      <c r="I1292" s="94"/>
      <c r="J1292" s="96"/>
      <c r="K1292" s="97"/>
      <c r="L1292" s="867"/>
      <c r="M1292" s="839"/>
      <c r="N1292" s="94"/>
      <c r="O1292" s="96"/>
      <c r="P1292" s="104"/>
    </row>
    <row r="1293" spans="1:16">
      <c r="A1293" s="863"/>
      <c r="B1293" s="848" t="s">
        <v>126</v>
      </c>
      <c r="C1293" s="833"/>
      <c r="D1293" s="94"/>
      <c r="E1293" s="96"/>
      <c r="F1293" s="93"/>
      <c r="G1293" s="848" t="s">
        <v>126</v>
      </c>
      <c r="H1293" s="836"/>
      <c r="I1293" s="94"/>
      <c r="J1293" s="96"/>
      <c r="K1293" s="93"/>
      <c r="L1293" s="848" t="s">
        <v>126</v>
      </c>
      <c r="M1293" s="839"/>
      <c r="N1293" s="94"/>
      <c r="O1293" s="96"/>
      <c r="P1293" s="99"/>
    </row>
    <row r="1294" spans="1:16" ht="17.25" thickBot="1">
      <c r="A1294" s="863"/>
      <c r="B1294" s="849"/>
      <c r="C1294" s="833"/>
      <c r="D1294" s="94"/>
      <c r="E1294" s="96"/>
      <c r="F1294" s="101"/>
      <c r="G1294" s="849"/>
      <c r="H1294" s="836"/>
      <c r="I1294" s="94"/>
      <c r="J1294" s="96"/>
      <c r="K1294" s="101"/>
      <c r="L1294" s="849"/>
      <c r="M1294" s="839"/>
      <c r="N1294" s="94"/>
      <c r="O1294" s="96"/>
      <c r="P1294" s="104"/>
    </row>
    <row r="1295" spans="1:16">
      <c r="A1295" s="863"/>
      <c r="B1295" s="859"/>
      <c r="C1295" s="833"/>
      <c r="D1295" s="94"/>
      <c r="E1295" s="96"/>
      <c r="F1295" s="102"/>
      <c r="G1295" s="859"/>
      <c r="H1295" s="836"/>
      <c r="I1295" s="94"/>
      <c r="J1295" s="96"/>
      <c r="K1295" s="103"/>
      <c r="L1295" s="859"/>
      <c r="M1295" s="839"/>
      <c r="N1295" s="94"/>
      <c r="O1295" s="96"/>
      <c r="P1295" s="93"/>
    </row>
    <row r="1296" spans="1:16" ht="17.25" thickBot="1">
      <c r="A1296" s="863"/>
      <c r="B1296" s="860"/>
      <c r="C1296" s="833"/>
      <c r="D1296" s="94"/>
      <c r="E1296" s="96"/>
      <c r="F1296" s="99"/>
      <c r="G1296" s="860"/>
      <c r="H1296" s="836"/>
      <c r="I1296" s="94"/>
      <c r="J1296" s="96"/>
      <c r="K1296" s="104"/>
      <c r="L1296" s="860"/>
      <c r="M1296" s="839"/>
      <c r="N1296" s="94"/>
      <c r="O1296" s="96"/>
      <c r="P1296" s="97"/>
    </row>
    <row r="1297" spans="1:16">
      <c r="A1297" s="863"/>
      <c r="B1297" s="858" t="s">
        <v>127</v>
      </c>
      <c r="C1297" s="833"/>
      <c r="D1297" s="94"/>
      <c r="E1297" s="96"/>
      <c r="F1297" s="103"/>
      <c r="G1297" s="858" t="s">
        <v>127</v>
      </c>
      <c r="H1297" s="836"/>
      <c r="I1297" s="94"/>
      <c r="J1297" s="96"/>
      <c r="K1297" s="104"/>
      <c r="L1297" s="858" t="s">
        <v>127</v>
      </c>
      <c r="M1297" s="839"/>
      <c r="N1297" s="94"/>
      <c r="O1297" s="114"/>
      <c r="P1297" s="97"/>
    </row>
    <row r="1298" spans="1:16" ht="17.25" thickBot="1">
      <c r="A1298" s="863"/>
      <c r="B1298" s="849"/>
      <c r="C1298" s="833"/>
      <c r="D1298" s="94"/>
      <c r="E1298" s="96"/>
      <c r="F1298" s="104"/>
      <c r="G1298" s="849"/>
      <c r="H1298" s="836"/>
      <c r="I1298" s="94"/>
      <c r="J1298" s="96"/>
      <c r="K1298" s="99"/>
      <c r="L1298" s="849"/>
      <c r="M1298" s="839"/>
      <c r="N1298" s="113"/>
      <c r="O1298" s="96"/>
      <c r="P1298" s="112"/>
    </row>
    <row r="1299" spans="1:16">
      <c r="A1299" s="863"/>
      <c r="B1299" s="859"/>
      <c r="C1299" s="833"/>
      <c r="D1299" s="94"/>
      <c r="E1299" s="96"/>
      <c r="F1299" s="104"/>
      <c r="G1299" s="859"/>
      <c r="H1299" s="836"/>
      <c r="I1299" s="94"/>
      <c r="J1299" s="96"/>
      <c r="K1299" s="104"/>
      <c r="L1299" s="859"/>
      <c r="M1299" s="839"/>
      <c r="N1299" s="113"/>
      <c r="O1299" s="114"/>
      <c r="P1299" s="97"/>
    </row>
    <row r="1300" spans="1:16" ht="17.25" thickBot="1">
      <c r="A1300" s="863"/>
      <c r="B1300" s="860"/>
      <c r="C1300" s="833"/>
      <c r="D1300" s="94"/>
      <c r="E1300" s="96"/>
      <c r="F1300" s="99"/>
      <c r="G1300" s="860"/>
      <c r="H1300" s="836"/>
      <c r="I1300" s="94"/>
      <c r="J1300" s="96"/>
      <c r="K1300" s="93"/>
      <c r="L1300" s="860"/>
      <c r="M1300" s="839"/>
      <c r="N1300" s="94"/>
      <c r="O1300" s="114"/>
      <c r="P1300" s="104"/>
    </row>
    <row r="1301" spans="1:16">
      <c r="A1301" s="863"/>
      <c r="B1301" s="858" t="s">
        <v>128</v>
      </c>
      <c r="C1301" s="833"/>
      <c r="D1301" s="94"/>
      <c r="E1301" s="96"/>
      <c r="F1301" s="104"/>
      <c r="G1301" s="858" t="s">
        <v>128</v>
      </c>
      <c r="H1301" s="836"/>
      <c r="I1301" s="94"/>
      <c r="J1301" s="96"/>
      <c r="K1301" s="97"/>
      <c r="L1301" s="858" t="s">
        <v>128</v>
      </c>
      <c r="M1301" s="839"/>
      <c r="N1301" s="94"/>
      <c r="O1301" s="96"/>
      <c r="P1301" s="97"/>
    </row>
    <row r="1302" spans="1:16" ht="17.25" thickBot="1">
      <c r="A1302" s="863"/>
      <c r="B1302" s="849"/>
      <c r="C1302" s="833"/>
      <c r="D1302" s="94"/>
      <c r="E1302" s="96"/>
      <c r="F1302" s="93"/>
      <c r="G1302" s="849"/>
      <c r="H1302" s="836"/>
      <c r="I1302" s="94"/>
      <c r="J1302" s="114"/>
      <c r="K1302" s="97"/>
      <c r="L1302" s="849"/>
      <c r="M1302" s="839"/>
      <c r="N1302" s="113"/>
      <c r="O1302" s="114"/>
      <c r="P1302" s="97"/>
    </row>
    <row r="1303" spans="1:16">
      <c r="A1303" s="863"/>
      <c r="B1303" s="859"/>
      <c r="C1303" s="833"/>
      <c r="D1303" s="94"/>
      <c r="E1303" s="96"/>
      <c r="F1303" s="97"/>
      <c r="G1303" s="859"/>
      <c r="H1303" s="836"/>
      <c r="I1303" s="94"/>
      <c r="J1303" s="96"/>
      <c r="K1303" s="97"/>
      <c r="L1303" s="859"/>
      <c r="M1303" s="839"/>
      <c r="N1303" s="113"/>
      <c r="O1303" s="114"/>
      <c r="P1303" s="97"/>
    </row>
    <row r="1304" spans="1:16" ht="17.25" thickBot="1">
      <c r="A1304" s="863"/>
      <c r="B1304" s="860"/>
      <c r="C1304" s="833"/>
      <c r="D1304" s="94"/>
      <c r="E1304" s="96"/>
      <c r="F1304" s="93"/>
      <c r="G1304" s="860"/>
      <c r="H1304" s="836"/>
      <c r="I1304" s="94"/>
      <c r="J1304" s="114"/>
      <c r="K1304" s="97"/>
      <c r="L1304" s="860"/>
      <c r="M1304" s="839"/>
      <c r="N1304" s="94"/>
      <c r="O1304" s="114"/>
      <c r="P1304" s="97"/>
    </row>
    <row r="1305" spans="1:16">
      <c r="A1305" s="863"/>
      <c r="B1305" s="848" t="s">
        <v>129</v>
      </c>
      <c r="C1305" s="833"/>
      <c r="D1305" s="94"/>
      <c r="E1305" s="96"/>
      <c r="F1305" s="93"/>
      <c r="G1305" s="848" t="s">
        <v>129</v>
      </c>
      <c r="H1305" s="836"/>
      <c r="I1305" s="94"/>
      <c r="J1305" s="114"/>
      <c r="K1305" s="97"/>
      <c r="L1305" s="848" t="s">
        <v>129</v>
      </c>
      <c r="M1305" s="839"/>
      <c r="N1305" s="113"/>
      <c r="O1305" s="114"/>
      <c r="P1305" s="97"/>
    </row>
    <row r="1306" spans="1:16" ht="17.25" thickBot="1">
      <c r="A1306" s="863"/>
      <c r="B1306" s="849"/>
      <c r="C1306" s="833"/>
      <c r="D1306" s="94"/>
      <c r="E1306" s="96"/>
      <c r="F1306" s="93"/>
      <c r="G1306" s="849"/>
      <c r="H1306" s="836"/>
      <c r="I1306" s="94"/>
      <c r="J1306" s="114"/>
      <c r="K1306" s="97"/>
      <c r="L1306" s="849"/>
      <c r="M1306" s="839"/>
      <c r="N1306" s="94"/>
      <c r="O1306" s="114"/>
      <c r="P1306" s="97"/>
    </row>
    <row r="1307" spans="1:16">
      <c r="A1307" s="863"/>
      <c r="B1307" s="106"/>
      <c r="C1307" s="833"/>
      <c r="D1307" s="94"/>
      <c r="E1307" s="96"/>
      <c r="F1307" s="97"/>
      <c r="G1307" s="106"/>
      <c r="H1307" s="836"/>
      <c r="I1307" s="94"/>
      <c r="J1307" s="96"/>
      <c r="K1307" s="112"/>
      <c r="L1307" s="106"/>
      <c r="M1307" s="839"/>
      <c r="N1307" s="113"/>
      <c r="O1307" s="96"/>
      <c r="P1307" s="112"/>
    </row>
    <row r="1308" spans="1:16">
      <c r="A1308" s="863"/>
      <c r="B1308" s="107"/>
      <c r="C1308" s="833"/>
      <c r="D1308" s="94"/>
      <c r="E1308" s="96"/>
      <c r="F1308" s="93"/>
      <c r="G1308" s="107"/>
      <c r="H1308" s="836"/>
      <c r="I1308" s="94"/>
      <c r="J1308" s="96"/>
      <c r="K1308" s="97"/>
      <c r="L1308" s="107"/>
      <c r="M1308" s="839"/>
      <c r="N1308" s="113"/>
      <c r="O1308" s="114"/>
      <c r="P1308" s="97"/>
    </row>
    <row r="1309" spans="1:16">
      <c r="A1309" s="863"/>
      <c r="B1309" s="109"/>
      <c r="C1309" s="833"/>
      <c r="D1309" s="94"/>
      <c r="E1309" s="96"/>
      <c r="F1309" s="93"/>
      <c r="G1309" s="109"/>
      <c r="H1309" s="836"/>
      <c r="I1309" s="113"/>
      <c r="J1309" s="114"/>
      <c r="K1309" s="97"/>
      <c r="L1309" s="109"/>
      <c r="M1309" s="839"/>
      <c r="N1309" s="113"/>
      <c r="O1309" s="114"/>
      <c r="P1309" s="104"/>
    </row>
    <row r="1310" spans="1:16">
      <c r="A1310" s="863"/>
      <c r="B1310" s="110"/>
      <c r="C1310" s="833"/>
      <c r="D1310" s="94"/>
      <c r="E1310" s="96"/>
      <c r="F1310" s="93"/>
      <c r="G1310" s="110"/>
      <c r="H1310" s="836"/>
      <c r="I1310" s="113"/>
      <c r="J1310" s="114"/>
      <c r="K1310" s="104"/>
      <c r="L1310" s="110"/>
      <c r="M1310" s="839"/>
      <c r="N1310" s="111"/>
      <c r="O1310" s="96"/>
      <c r="P1310" s="97"/>
    </row>
    <row r="1311" spans="1:16">
      <c r="A1311" s="863"/>
      <c r="B1311" s="109"/>
      <c r="C1311" s="833"/>
      <c r="D1311" s="111"/>
      <c r="E1311" s="96"/>
      <c r="F1311" s="97"/>
      <c r="G1311" s="109"/>
      <c r="H1311" s="836"/>
      <c r="I1311" s="111"/>
      <c r="J1311" s="96"/>
      <c r="K1311" s="112"/>
      <c r="L1311" s="109"/>
      <c r="M1311" s="839"/>
      <c r="N1311" s="94"/>
      <c r="O1311" s="96"/>
      <c r="P1311" s="112"/>
    </row>
    <row r="1312" spans="1:16">
      <c r="A1312" s="863"/>
      <c r="B1312" s="110"/>
      <c r="C1312" s="833"/>
      <c r="D1312" s="94"/>
      <c r="E1312" s="96"/>
      <c r="F1312" s="108"/>
      <c r="G1312" s="110"/>
      <c r="H1312" s="836"/>
      <c r="I1312" s="94"/>
      <c r="J1312" s="96"/>
      <c r="K1312" s="97"/>
      <c r="L1312" s="110"/>
      <c r="M1312" s="839"/>
      <c r="N1312" s="113"/>
      <c r="O1312" s="114"/>
      <c r="P1312" s="97"/>
    </row>
    <row r="1313" spans="1:16">
      <c r="A1313" s="863"/>
      <c r="B1313" s="109"/>
      <c r="C1313" s="833"/>
      <c r="D1313" s="94"/>
      <c r="E1313" s="96"/>
      <c r="F1313" s="97"/>
      <c r="G1313" s="109"/>
      <c r="H1313" s="836"/>
      <c r="I1313" s="113"/>
      <c r="J1313" s="114"/>
      <c r="K1313" s="97"/>
      <c r="L1313" s="109"/>
      <c r="M1313" s="839"/>
      <c r="N1313" s="113"/>
      <c r="O1313" s="114"/>
      <c r="P1313" s="97"/>
    </row>
    <row r="1314" spans="1:16" ht="17.25" thickBot="1">
      <c r="A1314" s="863"/>
      <c r="B1314" s="110"/>
      <c r="C1314" s="846"/>
      <c r="D1314" s="115"/>
      <c r="E1314" s="116"/>
      <c r="F1314" s="117"/>
      <c r="G1314" s="110"/>
      <c r="H1314" s="836"/>
      <c r="I1314" s="115"/>
      <c r="J1314" s="116"/>
      <c r="K1314" s="117"/>
      <c r="L1314" s="110"/>
      <c r="M1314" s="839"/>
      <c r="N1314" s="115"/>
      <c r="O1314" s="116"/>
      <c r="P1314" s="117"/>
    </row>
    <row r="1315" spans="1:16">
      <c r="A1315" s="850" t="str">
        <f>TEXT(A1269,"AAAA")</f>
        <v>星期一</v>
      </c>
      <c r="B1315" s="109"/>
      <c r="C1315" s="832" t="s">
        <v>666</v>
      </c>
      <c r="D1315" s="118"/>
      <c r="E1315" s="119"/>
      <c r="F1315" s="97"/>
      <c r="G1315" s="109"/>
      <c r="H1315" s="835" t="s">
        <v>130</v>
      </c>
      <c r="I1315" s="118"/>
      <c r="J1315" s="119"/>
      <c r="K1315" s="97"/>
      <c r="L1315" s="109"/>
      <c r="M1315" s="838" t="s">
        <v>130</v>
      </c>
      <c r="N1315" s="118"/>
      <c r="O1315" s="119"/>
      <c r="P1315" s="97"/>
    </row>
    <row r="1316" spans="1:16">
      <c r="A1316" s="850"/>
      <c r="B1316" s="110"/>
      <c r="C1316" s="833"/>
      <c r="D1316" s="120"/>
      <c r="E1316" s="96"/>
      <c r="F1316" s="97"/>
      <c r="G1316" s="110"/>
      <c r="H1316" s="836"/>
      <c r="I1316" s="94"/>
      <c r="J1316" s="96"/>
      <c r="K1316" s="97"/>
      <c r="L1316" s="110"/>
      <c r="M1316" s="839"/>
      <c r="N1316" s="94"/>
      <c r="O1316" s="96"/>
      <c r="P1316" s="97"/>
    </row>
    <row r="1317" spans="1:16">
      <c r="A1317" s="850"/>
      <c r="B1317" s="109"/>
      <c r="C1317" s="833"/>
      <c r="D1317" s="120"/>
      <c r="E1317" s="96"/>
      <c r="F1317" s="97"/>
      <c r="G1317" s="109"/>
      <c r="H1317" s="836"/>
      <c r="I1317" s="94"/>
      <c r="J1317" s="96"/>
      <c r="K1317" s="97"/>
      <c r="L1317" s="109"/>
      <c r="M1317" s="839"/>
      <c r="N1317" s="94"/>
      <c r="O1317" s="96"/>
      <c r="P1317" s="97"/>
    </row>
    <row r="1318" spans="1:16">
      <c r="A1318" s="850"/>
      <c r="B1318" s="110"/>
      <c r="C1318" s="833"/>
      <c r="D1318" s="120"/>
      <c r="E1318" s="96"/>
      <c r="F1318" s="97"/>
      <c r="G1318" s="110"/>
      <c r="H1318" s="836"/>
      <c r="I1318" s="94"/>
      <c r="J1318" s="96"/>
      <c r="K1318" s="97"/>
      <c r="L1318" s="110"/>
      <c r="M1318" s="839"/>
      <c r="N1318" s="94"/>
      <c r="O1318" s="96"/>
      <c r="P1318" s="97"/>
    </row>
    <row r="1319" spans="1:16">
      <c r="A1319" s="850"/>
      <c r="B1319" s="109"/>
      <c r="C1319" s="833"/>
      <c r="D1319" s="120"/>
      <c r="E1319" s="96"/>
      <c r="F1319" s="97"/>
      <c r="G1319" s="109"/>
      <c r="H1319" s="836"/>
      <c r="I1319" s="94"/>
      <c r="J1319" s="96"/>
      <c r="K1319" s="97"/>
      <c r="L1319" s="109"/>
      <c r="M1319" s="839"/>
      <c r="N1319" s="94"/>
      <c r="O1319" s="96"/>
      <c r="P1319" s="97"/>
    </row>
    <row r="1320" spans="1:16">
      <c r="A1320" s="850"/>
      <c r="B1320" s="110"/>
      <c r="C1320" s="833"/>
      <c r="D1320" s="120"/>
      <c r="E1320" s="96"/>
      <c r="F1320" s="97"/>
      <c r="G1320" s="110"/>
      <c r="H1320" s="836"/>
      <c r="I1320" s="94"/>
      <c r="J1320" s="96"/>
      <c r="K1320" s="97"/>
      <c r="L1320" s="110"/>
      <c r="M1320" s="839"/>
      <c r="N1320" s="94"/>
      <c r="O1320" s="96"/>
      <c r="P1320" s="97"/>
    </row>
    <row r="1321" spans="1:16">
      <c r="A1321" s="850"/>
      <c r="B1321" s="109"/>
      <c r="C1321" s="833"/>
      <c r="D1321" s="120"/>
      <c r="E1321" s="96"/>
      <c r="F1321" s="97"/>
      <c r="G1321" s="109"/>
      <c r="H1321" s="836"/>
      <c r="I1321" s="94"/>
      <c r="J1321" s="96"/>
      <c r="K1321" s="97"/>
      <c r="L1321" s="109"/>
      <c r="M1321" s="839"/>
      <c r="N1321" s="94"/>
      <c r="O1321" s="96"/>
      <c r="P1321" s="97"/>
    </row>
    <row r="1322" spans="1:16">
      <c r="A1322" s="850"/>
      <c r="B1322" s="110"/>
      <c r="C1322" s="833"/>
      <c r="D1322" s="94"/>
      <c r="E1322" s="96"/>
      <c r="F1322" s="97"/>
      <c r="G1322" s="110"/>
      <c r="H1322" s="836"/>
      <c r="I1322" s="94"/>
      <c r="J1322" s="96"/>
      <c r="K1322" s="97"/>
      <c r="L1322" s="110"/>
      <c r="M1322" s="839"/>
      <c r="N1322" s="94"/>
      <c r="O1322" s="96"/>
      <c r="P1322" s="97"/>
    </row>
    <row r="1323" spans="1:16">
      <c r="A1323" s="850"/>
      <c r="B1323" s="107"/>
      <c r="C1323" s="833"/>
      <c r="D1323" s="113"/>
      <c r="E1323" s="114"/>
      <c r="F1323" s="104"/>
      <c r="G1323" s="107"/>
      <c r="H1323" s="836"/>
      <c r="I1323" s="113"/>
      <c r="J1323" s="114"/>
      <c r="K1323" s="97"/>
      <c r="L1323" s="107"/>
      <c r="M1323" s="839"/>
      <c r="N1323" s="113"/>
      <c r="O1323" s="114"/>
      <c r="P1323" s="97"/>
    </row>
    <row r="1324" spans="1:16" ht="17.25" thickBot="1">
      <c r="A1324" s="850"/>
      <c r="B1324" s="107"/>
      <c r="C1324" s="846"/>
      <c r="D1324" s="122" t="s">
        <v>132</v>
      </c>
      <c r="E1324" s="123" t="s">
        <v>133</v>
      </c>
      <c r="F1324" s="124"/>
      <c r="G1324" s="107"/>
      <c r="H1324" s="847"/>
      <c r="I1324" s="122" t="s">
        <v>132</v>
      </c>
      <c r="J1324" s="123" t="s">
        <v>133</v>
      </c>
      <c r="K1324" s="97"/>
      <c r="L1324" s="107"/>
      <c r="M1324" s="845"/>
      <c r="N1324" s="122" t="s">
        <v>132</v>
      </c>
      <c r="O1324" s="123" t="s">
        <v>133</v>
      </c>
      <c r="P1324" s="97"/>
    </row>
    <row r="1325" spans="1:16">
      <c r="A1325" s="105"/>
      <c r="B1325" s="109"/>
      <c r="C1325" s="832" t="s">
        <v>667</v>
      </c>
      <c r="D1325" s="118"/>
      <c r="E1325" s="119"/>
      <c r="F1325" s="125"/>
      <c r="G1325" s="109"/>
      <c r="H1325" s="835" t="s">
        <v>134</v>
      </c>
      <c r="I1325" s="118"/>
      <c r="J1325" s="119"/>
      <c r="K1325" s="125"/>
      <c r="L1325" s="109"/>
      <c r="M1325" s="838" t="s">
        <v>134</v>
      </c>
      <c r="N1325" s="118"/>
      <c r="O1325" s="119"/>
      <c r="P1325" s="125"/>
    </row>
    <row r="1326" spans="1:16">
      <c r="A1326" s="105"/>
      <c r="B1326" s="110"/>
      <c r="C1326" s="833"/>
      <c r="D1326" s="94"/>
      <c r="E1326" s="96"/>
      <c r="F1326" s="97"/>
      <c r="G1326" s="110"/>
      <c r="H1326" s="836"/>
      <c r="I1326" s="94"/>
      <c r="J1326" s="96"/>
      <c r="K1326" s="97"/>
      <c r="L1326" s="110"/>
      <c r="M1326" s="839"/>
      <c r="N1326" s="94"/>
      <c r="O1326" s="96"/>
      <c r="P1326" s="97"/>
    </row>
    <row r="1327" spans="1:16">
      <c r="A1327" s="105"/>
      <c r="B1327" s="126"/>
      <c r="C1327" s="833"/>
      <c r="D1327" s="94"/>
      <c r="E1327" s="96"/>
      <c r="F1327" s="97"/>
      <c r="G1327" s="126"/>
      <c r="H1327" s="836"/>
      <c r="I1327" s="94"/>
      <c r="J1327" s="96"/>
      <c r="K1327" s="97"/>
      <c r="L1327" s="126"/>
      <c r="M1327" s="839"/>
      <c r="N1327" s="94"/>
      <c r="O1327" s="96"/>
      <c r="P1327" s="128"/>
    </row>
    <row r="1328" spans="1:16">
      <c r="A1328" s="105"/>
      <c r="B1328" s="107"/>
      <c r="C1328" s="833"/>
      <c r="D1328" s="94"/>
      <c r="E1328" s="96"/>
      <c r="F1328" s="97"/>
      <c r="G1328" s="107"/>
      <c r="H1328" s="836"/>
      <c r="I1328" s="94"/>
      <c r="J1328" s="96"/>
      <c r="K1328" s="97"/>
      <c r="L1328" s="107"/>
      <c r="M1328" s="839"/>
      <c r="N1328" s="94"/>
      <c r="O1328" s="96"/>
      <c r="P1328" s="216"/>
    </row>
    <row r="1329" spans="1:16">
      <c r="A1329" s="105"/>
      <c r="B1329" s="109"/>
      <c r="C1329" s="833"/>
      <c r="D1329" s="94"/>
      <c r="E1329" s="96"/>
      <c r="F1329" s="97"/>
      <c r="G1329" s="109"/>
      <c r="H1329" s="836"/>
      <c r="I1329" s="94"/>
      <c r="J1329" s="96"/>
      <c r="K1329" s="97"/>
      <c r="L1329" s="109"/>
      <c r="M1329" s="839"/>
      <c r="N1329" s="94"/>
      <c r="O1329" s="96"/>
      <c r="P1329" s="97"/>
    </row>
    <row r="1330" spans="1:16">
      <c r="A1330" s="105"/>
      <c r="B1330" s="110"/>
      <c r="C1330" s="833"/>
      <c r="D1330" s="94"/>
      <c r="E1330" s="96"/>
      <c r="F1330" s="127"/>
      <c r="G1330" s="110"/>
      <c r="H1330" s="836"/>
      <c r="I1330" s="94"/>
      <c r="J1330" s="96"/>
      <c r="K1330" s="127"/>
      <c r="L1330" s="110"/>
      <c r="M1330" s="839"/>
      <c r="N1330" s="94"/>
      <c r="O1330" s="96"/>
      <c r="P1330" s="127"/>
    </row>
    <row r="1331" spans="1:16">
      <c r="A1331" s="105"/>
      <c r="B1331" s="109"/>
      <c r="C1331" s="833"/>
      <c r="D1331" s="94"/>
      <c r="E1331" s="96"/>
      <c r="F1331" s="128"/>
      <c r="G1331" s="109"/>
      <c r="H1331" s="836"/>
      <c r="I1331" s="94"/>
      <c r="J1331" s="96"/>
      <c r="K1331" s="128"/>
      <c r="L1331" s="109"/>
      <c r="M1331" s="839"/>
      <c r="N1331" s="94"/>
      <c r="O1331" s="96"/>
      <c r="P1331" s="128"/>
    </row>
    <row r="1332" spans="1:16">
      <c r="A1332" s="105"/>
      <c r="B1332" s="110"/>
      <c r="C1332" s="833"/>
      <c r="D1332" s="217"/>
      <c r="E1332" s="114"/>
      <c r="F1332" s="216"/>
      <c r="G1332" s="110"/>
      <c r="H1332" s="836"/>
      <c r="I1332" s="113"/>
      <c r="J1332" s="114"/>
      <c r="K1332" s="216"/>
      <c r="L1332" s="110"/>
      <c r="M1332" s="839"/>
      <c r="N1332" s="113"/>
      <c r="O1332" s="114"/>
      <c r="P1332" s="216"/>
    </row>
    <row r="1333" spans="1:16">
      <c r="A1333" s="105"/>
      <c r="B1333" s="109"/>
      <c r="C1333" s="833"/>
      <c r="D1333" s="217"/>
      <c r="E1333" s="114"/>
      <c r="F1333" s="216"/>
      <c r="G1333" s="109"/>
      <c r="H1333" s="836"/>
      <c r="I1333" s="113"/>
      <c r="J1333" s="114"/>
      <c r="K1333" s="216"/>
      <c r="L1333" s="109"/>
      <c r="M1333" s="839"/>
      <c r="N1333" s="113"/>
      <c r="O1333" s="114"/>
      <c r="P1333" s="216"/>
    </row>
    <row r="1334" spans="1:16" ht="17.25" thickBot="1">
      <c r="A1334" s="105"/>
      <c r="B1334" s="110"/>
      <c r="C1334" s="846"/>
      <c r="D1334" s="129"/>
      <c r="E1334" s="130"/>
      <c r="F1334" s="104"/>
      <c r="G1334" s="110"/>
      <c r="H1334" s="847"/>
      <c r="I1334" s="113"/>
      <c r="J1334" s="130"/>
      <c r="K1334" s="104"/>
      <c r="L1334" s="110"/>
      <c r="M1334" s="845"/>
      <c r="N1334" s="113"/>
      <c r="O1334" s="131"/>
      <c r="P1334" s="127"/>
    </row>
    <row r="1335" spans="1:16">
      <c r="A1335" s="132"/>
      <c r="B1335" s="109"/>
      <c r="C1335" s="832" t="s">
        <v>668</v>
      </c>
      <c r="D1335" s="118" t="s">
        <v>136</v>
      </c>
      <c r="E1335" s="133" t="s">
        <v>137</v>
      </c>
      <c r="F1335" s="125"/>
      <c r="G1335" s="109"/>
      <c r="H1335" s="835" t="s">
        <v>135</v>
      </c>
      <c r="I1335" s="118" t="s">
        <v>136</v>
      </c>
      <c r="J1335" s="133" t="s">
        <v>137</v>
      </c>
      <c r="K1335" s="125"/>
      <c r="L1335" s="109"/>
      <c r="M1335" s="838" t="s">
        <v>135</v>
      </c>
      <c r="N1335" s="118" t="s">
        <v>136</v>
      </c>
      <c r="O1335" s="133" t="s">
        <v>137</v>
      </c>
      <c r="P1335" s="125"/>
    </row>
    <row r="1336" spans="1:16">
      <c r="A1336" s="132"/>
      <c r="B1336" s="110"/>
      <c r="C1336" s="833"/>
      <c r="D1336" s="94" t="s">
        <v>141</v>
      </c>
      <c r="E1336" s="96" t="s">
        <v>142</v>
      </c>
      <c r="F1336" s="134"/>
      <c r="G1336" s="110"/>
      <c r="H1336" s="836"/>
      <c r="I1336" s="94" t="s">
        <v>141</v>
      </c>
      <c r="J1336" s="96" t="s">
        <v>142</v>
      </c>
      <c r="K1336" s="134"/>
      <c r="L1336" s="110"/>
      <c r="M1336" s="839"/>
      <c r="N1336" s="94" t="s">
        <v>141</v>
      </c>
      <c r="O1336" s="96" t="s">
        <v>142</v>
      </c>
      <c r="P1336" s="134"/>
    </row>
    <row r="1337" spans="1:16">
      <c r="A1337" s="132"/>
      <c r="B1337" s="135"/>
      <c r="C1337" s="833"/>
      <c r="D1337" s="94" t="s">
        <v>145</v>
      </c>
      <c r="E1337" s="96" t="s">
        <v>146</v>
      </c>
      <c r="F1337" s="97"/>
      <c r="G1337" s="135"/>
      <c r="H1337" s="836"/>
      <c r="I1337" s="94" t="s">
        <v>145</v>
      </c>
      <c r="J1337" s="96" t="s">
        <v>146</v>
      </c>
      <c r="K1337" s="97"/>
      <c r="L1337" s="135"/>
      <c r="M1337" s="839"/>
      <c r="N1337" s="94" t="s">
        <v>145</v>
      </c>
      <c r="O1337" s="96" t="s">
        <v>146</v>
      </c>
      <c r="P1337" s="97"/>
    </row>
    <row r="1338" spans="1:16">
      <c r="A1338" s="132"/>
      <c r="B1338" s="110"/>
      <c r="C1338" s="833"/>
      <c r="D1338" s="94" t="s">
        <v>147</v>
      </c>
      <c r="E1338" s="96" t="s">
        <v>148</v>
      </c>
      <c r="F1338" s="104"/>
      <c r="G1338" s="110"/>
      <c r="H1338" s="836"/>
      <c r="I1338" s="94" t="s">
        <v>147</v>
      </c>
      <c r="J1338" s="96" t="s">
        <v>148</v>
      </c>
      <c r="K1338" s="104"/>
      <c r="L1338" s="110"/>
      <c r="M1338" s="839"/>
      <c r="N1338" s="94" t="s">
        <v>147</v>
      </c>
      <c r="O1338" s="96" t="s">
        <v>148</v>
      </c>
      <c r="P1338" s="104"/>
    </row>
    <row r="1339" spans="1:16">
      <c r="A1339" s="132"/>
      <c r="B1339" s="135"/>
      <c r="C1339" s="833"/>
      <c r="D1339" s="94"/>
      <c r="E1339" s="114"/>
      <c r="F1339" s="136"/>
      <c r="G1339" s="135"/>
      <c r="H1339" s="836"/>
      <c r="I1339" s="94"/>
      <c r="J1339" s="114"/>
      <c r="K1339" s="136"/>
      <c r="L1339" s="135"/>
      <c r="M1339" s="839"/>
      <c r="N1339" s="94"/>
      <c r="O1339" s="114"/>
      <c r="P1339" s="136"/>
    </row>
    <row r="1340" spans="1:16">
      <c r="A1340" s="132"/>
      <c r="B1340" s="110"/>
      <c r="C1340" s="833"/>
      <c r="D1340" s="94"/>
      <c r="E1340" s="96"/>
      <c r="F1340" s="97"/>
      <c r="G1340" s="110"/>
      <c r="H1340" s="836"/>
      <c r="I1340" s="94"/>
      <c r="J1340" s="96"/>
      <c r="K1340" s="97"/>
      <c r="L1340" s="110"/>
      <c r="M1340" s="839"/>
      <c r="N1340" s="94"/>
      <c r="O1340" s="96"/>
      <c r="P1340" s="97"/>
    </row>
    <row r="1341" spans="1:16">
      <c r="A1341" s="132"/>
      <c r="B1341" s="135"/>
      <c r="C1341" s="833"/>
      <c r="D1341" s="94"/>
      <c r="E1341" s="114"/>
      <c r="F1341" s="136"/>
      <c r="G1341" s="135"/>
      <c r="H1341" s="836"/>
      <c r="I1341" s="94"/>
      <c r="J1341" s="114"/>
      <c r="K1341" s="136"/>
      <c r="L1341" s="135"/>
      <c r="M1341" s="839"/>
      <c r="N1341" s="94"/>
      <c r="O1341" s="114"/>
      <c r="P1341" s="136"/>
    </row>
    <row r="1342" spans="1:16">
      <c r="A1342" s="132"/>
      <c r="B1342" s="110"/>
      <c r="C1342" s="833"/>
      <c r="D1342" s="94"/>
      <c r="E1342" s="96"/>
      <c r="F1342" s="97"/>
      <c r="G1342" s="110"/>
      <c r="H1342" s="836"/>
      <c r="I1342" s="94"/>
      <c r="J1342" s="96"/>
      <c r="K1342" s="97"/>
      <c r="L1342" s="110"/>
      <c r="M1342" s="839"/>
      <c r="N1342" s="94"/>
      <c r="O1342" s="96"/>
      <c r="P1342" s="97"/>
    </row>
    <row r="1343" spans="1:16">
      <c r="A1343" s="132"/>
      <c r="B1343" s="135"/>
      <c r="C1343" s="833"/>
      <c r="D1343" s="94"/>
      <c r="E1343" s="96"/>
      <c r="F1343" s="97"/>
      <c r="G1343" s="135"/>
      <c r="H1343" s="836"/>
      <c r="I1343" s="94"/>
      <c r="J1343" s="96"/>
      <c r="K1343" s="97"/>
      <c r="L1343" s="135"/>
      <c r="M1343" s="839"/>
      <c r="N1343" s="94"/>
      <c r="O1343" s="96"/>
      <c r="P1343" s="97"/>
    </row>
    <row r="1344" spans="1:16" ht="17.25" thickBot="1">
      <c r="A1344" s="132"/>
      <c r="B1344" s="110"/>
      <c r="C1344" s="846"/>
      <c r="D1344" s="115"/>
      <c r="E1344" s="116"/>
      <c r="F1344" s="117"/>
      <c r="G1344" s="110"/>
      <c r="H1344" s="847"/>
      <c r="I1344" s="115"/>
      <c r="J1344" s="130"/>
      <c r="K1344" s="104"/>
      <c r="L1344" s="110"/>
      <c r="M1344" s="845"/>
      <c r="N1344" s="115"/>
      <c r="O1344" s="130"/>
      <c r="P1344" s="104"/>
    </row>
    <row r="1345" spans="1:16">
      <c r="A1345" s="132"/>
      <c r="B1345" s="135"/>
      <c r="C1345" s="832" t="s">
        <v>669</v>
      </c>
      <c r="D1345" s="137" t="s">
        <v>150</v>
      </c>
      <c r="E1345" s="138"/>
      <c r="F1345" s="139" t="s">
        <v>151</v>
      </c>
      <c r="G1345" s="135"/>
      <c r="H1345" s="835" t="s">
        <v>149</v>
      </c>
      <c r="I1345" s="137" t="s">
        <v>150</v>
      </c>
      <c r="J1345" s="138"/>
      <c r="K1345" s="139" t="s">
        <v>151</v>
      </c>
      <c r="L1345" s="135"/>
      <c r="M1345" s="838" t="s">
        <v>149</v>
      </c>
      <c r="N1345" s="137" t="s">
        <v>150</v>
      </c>
      <c r="O1345" s="138"/>
      <c r="P1345" s="139" t="s">
        <v>151</v>
      </c>
    </row>
    <row r="1346" spans="1:16">
      <c r="A1346" s="132"/>
      <c r="B1346" s="110"/>
      <c r="C1346" s="833"/>
      <c r="D1346" s="120"/>
      <c r="E1346" s="121"/>
      <c r="F1346" s="140"/>
      <c r="G1346" s="110"/>
      <c r="H1346" s="836"/>
      <c r="I1346" s="94"/>
      <c r="J1346" s="96"/>
      <c r="K1346" s="97"/>
      <c r="L1346" s="110"/>
      <c r="M1346" s="839"/>
      <c r="N1346" s="94"/>
      <c r="O1346" s="96"/>
      <c r="P1346" s="97"/>
    </row>
    <row r="1347" spans="1:16">
      <c r="A1347" s="132"/>
      <c r="B1347" s="135"/>
      <c r="C1347" s="833"/>
      <c r="D1347" s="94"/>
      <c r="E1347" s="96"/>
      <c r="F1347" s="97"/>
      <c r="G1347" s="135"/>
      <c r="H1347" s="836"/>
      <c r="I1347" s="94"/>
      <c r="J1347" s="96"/>
      <c r="K1347" s="97"/>
      <c r="L1347" s="135"/>
      <c r="M1347" s="839"/>
      <c r="N1347" s="94"/>
      <c r="O1347" s="96"/>
      <c r="P1347" s="97"/>
    </row>
    <row r="1348" spans="1:16">
      <c r="A1348" s="132"/>
      <c r="B1348" s="110"/>
      <c r="C1348" s="833"/>
      <c r="D1348" s="113"/>
      <c r="E1348" s="114"/>
      <c r="F1348" s="104"/>
      <c r="G1348" s="110"/>
      <c r="H1348" s="836"/>
      <c r="I1348" s="113"/>
      <c r="J1348" s="114"/>
      <c r="K1348" s="104"/>
      <c r="L1348" s="110"/>
      <c r="M1348" s="839"/>
      <c r="N1348" s="113"/>
      <c r="O1348" s="114"/>
      <c r="P1348" s="104"/>
    </row>
    <row r="1349" spans="1:16">
      <c r="A1349" s="841"/>
      <c r="B1349" s="135"/>
      <c r="C1349" s="833"/>
      <c r="D1349" s="94"/>
      <c r="E1349" s="96"/>
      <c r="F1349" s="97"/>
      <c r="G1349" s="135"/>
      <c r="H1349" s="836"/>
      <c r="I1349" s="94"/>
      <c r="J1349" s="96"/>
      <c r="K1349" s="97"/>
      <c r="L1349" s="135"/>
      <c r="M1349" s="839"/>
      <c r="N1349" s="94"/>
      <c r="O1349" s="96"/>
      <c r="P1349" s="97"/>
    </row>
    <row r="1350" spans="1:16">
      <c r="A1350" s="841"/>
      <c r="B1350" s="110"/>
      <c r="C1350" s="833"/>
      <c r="D1350" s="94"/>
      <c r="E1350" s="96"/>
      <c r="F1350" s="97"/>
      <c r="G1350" s="110"/>
      <c r="H1350" s="836"/>
      <c r="I1350" s="94"/>
      <c r="J1350" s="96"/>
      <c r="K1350" s="97"/>
      <c r="L1350" s="110"/>
      <c r="M1350" s="839"/>
      <c r="N1350" s="94"/>
      <c r="O1350" s="96"/>
      <c r="P1350" s="97"/>
    </row>
    <row r="1351" spans="1:16">
      <c r="A1351" s="841"/>
      <c r="B1351" s="135"/>
      <c r="C1351" s="833"/>
      <c r="D1351" s="113"/>
      <c r="E1351" s="114"/>
      <c r="F1351" s="104"/>
      <c r="G1351" s="135"/>
      <c r="H1351" s="836"/>
      <c r="I1351" s="113"/>
      <c r="J1351" s="114"/>
      <c r="K1351" s="104"/>
      <c r="L1351" s="135"/>
      <c r="M1351" s="839"/>
      <c r="N1351" s="113"/>
      <c r="O1351" s="114"/>
      <c r="P1351" s="104"/>
    </row>
    <row r="1352" spans="1:16" ht="17.25" thickBot="1">
      <c r="A1352" s="842"/>
      <c r="B1352" s="141"/>
      <c r="C1352" s="834"/>
      <c r="D1352" s="142"/>
      <c r="E1352" s="143"/>
      <c r="F1352" s="144"/>
      <c r="G1352" s="141"/>
      <c r="H1352" s="837"/>
      <c r="I1352" s="142"/>
      <c r="J1352" s="143"/>
      <c r="K1352" s="144"/>
      <c r="L1352" s="141"/>
      <c r="M1352" s="840"/>
      <c r="N1352" s="142"/>
      <c r="O1352" s="143"/>
      <c r="P1352" s="144"/>
    </row>
    <row r="1353" spans="1:16" s="146" customFormat="1" ht="27" customHeight="1" thickTop="1" thickBot="1">
      <c r="A1353" s="145"/>
      <c r="B1353" s="843" t="s">
        <v>152</v>
      </c>
      <c r="C1353" s="843"/>
      <c r="D1353" s="843"/>
      <c r="E1353" s="843"/>
      <c r="F1353" s="843"/>
      <c r="G1353" s="844" t="s">
        <v>153</v>
      </c>
      <c r="H1353" s="844"/>
      <c r="I1353" s="844"/>
      <c r="J1353" s="844"/>
      <c r="K1353" s="844"/>
      <c r="L1353" s="844"/>
      <c r="M1353" s="844"/>
      <c r="N1353" s="825" t="s">
        <v>154</v>
      </c>
      <c r="O1353" s="825"/>
      <c r="P1353" s="825"/>
    </row>
    <row r="1354" spans="1:16" s="159" customFormat="1" ht="21.75" customHeight="1" thickTop="1" thickBot="1">
      <c r="A1354" s="147" t="s">
        <v>0</v>
      </c>
      <c r="B1354" s="148"/>
      <c r="C1354" s="149" t="s">
        <v>155</v>
      </c>
      <c r="D1354" s="150" t="s">
        <v>156</v>
      </c>
      <c r="E1354" s="151" t="s">
        <v>157</v>
      </c>
      <c r="F1354" s="152" t="s">
        <v>158</v>
      </c>
      <c r="G1354" s="153" t="s">
        <v>159</v>
      </c>
      <c r="H1354" s="154" t="s">
        <v>150</v>
      </c>
      <c r="I1354" s="155" t="s">
        <v>156</v>
      </c>
      <c r="J1354" s="155" t="s">
        <v>157</v>
      </c>
      <c r="K1354" s="155" t="s">
        <v>158</v>
      </c>
      <c r="L1354" s="154" t="s">
        <v>160</v>
      </c>
      <c r="M1354" s="156" t="s">
        <v>161</v>
      </c>
      <c r="N1354" s="157" t="s">
        <v>155</v>
      </c>
      <c r="O1354" s="151" t="s">
        <v>157</v>
      </c>
      <c r="P1354" s="158" t="s">
        <v>158</v>
      </c>
    </row>
    <row r="1355" spans="1:16" s="172" customFormat="1" ht="17.25" thickTop="1">
      <c r="A1355" s="826">
        <f>A1269</f>
        <v>46216</v>
      </c>
      <c r="B1355" s="829" t="s">
        <v>670</v>
      </c>
      <c r="C1355" s="160"/>
      <c r="D1355" s="161"/>
      <c r="E1355" s="162"/>
      <c r="F1355" s="163"/>
      <c r="G1355" s="164"/>
      <c r="H1355" s="165"/>
      <c r="I1355" s="166"/>
      <c r="J1355" s="166"/>
      <c r="K1355" s="167"/>
      <c r="L1355" s="168"/>
      <c r="M1355" s="169"/>
      <c r="N1355" s="170"/>
      <c r="O1355" s="166"/>
      <c r="P1355" s="171"/>
    </row>
    <row r="1356" spans="1:16" s="172" customFormat="1">
      <c r="A1356" s="827"/>
      <c r="B1356" s="830"/>
      <c r="C1356" s="173"/>
      <c r="D1356" s="174"/>
      <c r="E1356" s="175"/>
      <c r="F1356" s="176"/>
      <c r="G1356" s="173"/>
      <c r="H1356" s="177"/>
      <c r="I1356" s="175"/>
      <c r="J1356" s="175"/>
      <c r="K1356" s="178"/>
      <c r="L1356" s="179"/>
      <c r="M1356" s="180"/>
      <c r="N1356" s="181"/>
      <c r="O1356" s="175"/>
      <c r="P1356" s="182"/>
    </row>
    <row r="1357" spans="1:16" s="172" customFormat="1">
      <c r="A1357" s="827"/>
      <c r="B1357" s="830"/>
      <c r="C1357" s="173"/>
      <c r="D1357" s="174"/>
      <c r="E1357" s="175"/>
      <c r="F1357" s="176"/>
      <c r="G1357" s="173"/>
      <c r="H1357" s="183"/>
      <c r="I1357" s="175"/>
      <c r="J1357" s="175"/>
      <c r="K1357" s="178"/>
      <c r="L1357" s="184"/>
      <c r="M1357" s="180"/>
      <c r="N1357" s="181"/>
      <c r="O1357" s="175"/>
      <c r="P1357" s="182"/>
    </row>
    <row r="1358" spans="1:16" s="172" customFormat="1">
      <c r="A1358" s="827"/>
      <c r="B1358" s="830"/>
      <c r="C1358" s="173"/>
      <c r="D1358" s="218"/>
      <c r="E1358" s="175"/>
      <c r="F1358" s="176"/>
      <c r="G1358" s="173"/>
      <c r="H1358" s="183"/>
      <c r="I1358" s="175"/>
      <c r="J1358" s="175"/>
      <c r="K1358" s="187"/>
      <c r="L1358" s="184"/>
      <c r="M1358" s="180"/>
      <c r="N1358" s="181"/>
      <c r="O1358" s="175"/>
      <c r="P1358" s="182"/>
    </row>
    <row r="1359" spans="1:16" s="172" customFormat="1">
      <c r="A1359" s="827"/>
      <c r="B1359" s="830"/>
      <c r="C1359" s="173"/>
      <c r="D1359" s="185"/>
      <c r="E1359" s="175"/>
      <c r="F1359" s="182"/>
      <c r="G1359" s="173"/>
      <c r="H1359" s="186"/>
      <c r="I1359" s="175"/>
      <c r="J1359" s="175"/>
      <c r="K1359" s="187"/>
      <c r="L1359" s="184"/>
      <c r="M1359" s="180"/>
      <c r="N1359" s="181"/>
      <c r="O1359" s="175"/>
      <c r="P1359" s="182"/>
    </row>
    <row r="1360" spans="1:16" s="172" customFormat="1">
      <c r="A1360" s="827"/>
      <c r="B1360" s="830"/>
      <c r="C1360" s="173"/>
      <c r="D1360" s="174"/>
      <c r="E1360" s="175"/>
      <c r="F1360" s="188"/>
      <c r="G1360" s="198"/>
      <c r="H1360" s="183"/>
      <c r="I1360" s="191"/>
      <c r="J1360" s="175"/>
      <c r="K1360" s="178"/>
      <c r="L1360" s="189"/>
      <c r="M1360" s="190"/>
      <c r="N1360" s="181"/>
      <c r="O1360" s="175"/>
      <c r="P1360" s="182"/>
    </row>
    <row r="1361" spans="1:16" s="172" customFormat="1">
      <c r="A1361" s="827"/>
      <c r="B1361" s="830"/>
      <c r="C1361" s="173"/>
      <c r="D1361" s="174"/>
      <c r="E1361" s="175"/>
      <c r="F1361" s="182"/>
      <c r="G1361" s="173"/>
      <c r="H1361" s="183"/>
      <c r="I1361" s="191"/>
      <c r="J1361" s="175"/>
      <c r="K1361" s="178"/>
      <c r="L1361" s="184"/>
      <c r="M1361" s="180"/>
      <c r="N1361" s="181"/>
      <c r="O1361" s="175"/>
      <c r="P1361" s="182"/>
    </row>
    <row r="1362" spans="1:16" s="172" customFormat="1">
      <c r="A1362" s="827"/>
      <c r="B1362" s="830"/>
      <c r="C1362" s="173"/>
      <c r="D1362" s="174"/>
      <c r="E1362" s="175"/>
      <c r="F1362" s="182"/>
      <c r="G1362" s="219"/>
      <c r="H1362" s="183"/>
      <c r="I1362" s="175"/>
      <c r="J1362" s="175"/>
      <c r="K1362" s="178"/>
      <c r="L1362" s="184"/>
      <c r="M1362" s="180"/>
      <c r="N1362" s="181"/>
      <c r="O1362" s="175"/>
      <c r="P1362" s="182"/>
    </row>
    <row r="1363" spans="1:16" s="172" customFormat="1">
      <c r="A1363" s="827"/>
      <c r="B1363" s="830"/>
      <c r="C1363" s="173"/>
      <c r="D1363" s="174"/>
      <c r="E1363" s="175"/>
      <c r="F1363" s="188"/>
      <c r="G1363" s="173"/>
      <c r="H1363" s="183"/>
      <c r="I1363" s="191"/>
      <c r="J1363" s="175"/>
      <c r="K1363" s="178"/>
      <c r="L1363" s="184"/>
      <c r="M1363" s="180"/>
      <c r="N1363" s="181"/>
      <c r="O1363" s="175"/>
      <c r="P1363" s="182"/>
    </row>
    <row r="1364" spans="1:16" s="172" customFormat="1">
      <c r="A1364" s="827"/>
      <c r="B1364" s="830"/>
      <c r="C1364" s="173"/>
      <c r="D1364" s="174"/>
      <c r="E1364" s="175"/>
      <c r="F1364" s="182"/>
      <c r="G1364" s="173"/>
      <c r="H1364" s="183"/>
      <c r="I1364" s="191"/>
      <c r="J1364" s="175"/>
      <c r="K1364" s="178"/>
      <c r="L1364" s="184"/>
      <c r="M1364" s="180"/>
      <c r="N1364" s="181"/>
      <c r="O1364" s="175"/>
      <c r="P1364" s="182"/>
    </row>
    <row r="1365" spans="1:16" s="172" customFormat="1">
      <c r="A1365" s="827"/>
      <c r="B1365" s="830"/>
      <c r="C1365" s="192"/>
      <c r="D1365" s="193"/>
      <c r="E1365" s="194"/>
      <c r="F1365" s="195"/>
      <c r="G1365" s="173"/>
      <c r="H1365" s="177"/>
      <c r="I1365" s="175"/>
      <c r="J1365" s="175"/>
      <c r="K1365" s="178"/>
      <c r="L1365" s="184"/>
      <c r="M1365" s="180"/>
      <c r="N1365" s="196"/>
      <c r="O1365" s="194"/>
      <c r="P1365" s="195"/>
    </row>
    <row r="1366" spans="1:16" s="172" customFormat="1">
      <c r="A1366" s="827"/>
      <c r="B1366" s="830"/>
      <c r="C1366" s="192"/>
      <c r="D1366" s="193"/>
      <c r="E1366" s="194"/>
      <c r="F1366" s="195"/>
      <c r="G1366" s="198"/>
      <c r="H1366" s="183"/>
      <c r="I1366" s="191"/>
      <c r="J1366" s="175"/>
      <c r="K1366" s="178"/>
      <c r="L1366" s="184"/>
      <c r="M1366" s="180"/>
      <c r="N1366" s="196"/>
      <c r="O1366" s="194"/>
      <c r="P1366" s="195"/>
    </row>
    <row r="1367" spans="1:16" s="172" customFormat="1">
      <c r="A1367" s="827"/>
      <c r="B1367" s="830"/>
      <c r="C1367" s="192"/>
      <c r="D1367" s="193"/>
      <c r="E1367" s="194"/>
      <c r="F1367" s="195"/>
      <c r="G1367" s="173"/>
      <c r="H1367" s="199"/>
      <c r="I1367" s="191"/>
      <c r="J1367" s="200"/>
      <c r="K1367" s="197"/>
      <c r="L1367" s="184"/>
      <c r="M1367" s="180"/>
      <c r="N1367" s="196"/>
      <c r="O1367" s="194"/>
      <c r="P1367" s="195"/>
    </row>
    <row r="1368" spans="1:16" s="172" customFormat="1">
      <c r="A1368" s="827"/>
      <c r="B1368" s="830"/>
      <c r="C1368" s="192"/>
      <c r="D1368" s="193"/>
      <c r="E1368" s="194"/>
      <c r="F1368" s="195"/>
      <c r="G1368" s="173"/>
      <c r="H1368" s="201"/>
      <c r="I1368" s="175"/>
      <c r="J1368" s="175"/>
      <c r="K1368" s="178"/>
      <c r="L1368" s="184"/>
      <c r="M1368" s="180"/>
      <c r="N1368" s="196"/>
      <c r="O1368" s="194"/>
      <c r="P1368" s="195"/>
    </row>
    <row r="1369" spans="1:16" s="172" customFormat="1">
      <c r="A1369" s="827"/>
      <c r="B1369" s="830"/>
      <c r="C1369" s="192"/>
      <c r="D1369" s="193"/>
      <c r="E1369" s="194"/>
      <c r="F1369" s="195"/>
      <c r="G1369" s="198"/>
      <c r="H1369" s="183"/>
      <c r="I1369" s="200"/>
      <c r="J1369" s="200"/>
      <c r="K1369" s="197"/>
      <c r="L1369" s="184"/>
      <c r="M1369" s="180"/>
      <c r="N1369" s="196"/>
      <c r="O1369" s="194"/>
      <c r="P1369" s="195"/>
    </row>
    <row r="1370" spans="1:16" s="172" customFormat="1">
      <c r="A1370" s="827"/>
      <c r="B1370" s="830"/>
      <c r="C1370" s="192"/>
      <c r="D1370" s="193"/>
      <c r="E1370" s="194"/>
      <c r="F1370" s="195"/>
      <c r="G1370" s="173"/>
      <c r="H1370" s="183"/>
      <c r="I1370" s="200"/>
      <c r="J1370" s="200"/>
      <c r="K1370" s="197"/>
      <c r="L1370" s="179"/>
      <c r="M1370" s="180"/>
      <c r="N1370" s="196"/>
      <c r="O1370" s="194"/>
      <c r="P1370" s="195"/>
    </row>
    <row r="1371" spans="1:16" s="172" customFormat="1">
      <c r="A1371" s="827"/>
      <c r="B1371" s="830"/>
      <c r="C1371" s="192"/>
      <c r="D1371" s="193"/>
      <c r="E1371" s="194"/>
      <c r="F1371" s="195"/>
      <c r="G1371" s="192"/>
      <c r="H1371" s="201"/>
      <c r="I1371" s="202"/>
      <c r="J1371" s="202"/>
      <c r="K1371" s="203"/>
      <c r="L1371" s="204"/>
      <c r="M1371" s="190"/>
      <c r="N1371" s="196"/>
      <c r="O1371" s="194"/>
      <c r="P1371" s="195"/>
    </row>
    <row r="1372" spans="1:16" s="172" customFormat="1">
      <c r="A1372" s="827"/>
      <c r="B1372" s="830"/>
      <c r="C1372" s="192"/>
      <c r="D1372" s="193"/>
      <c r="E1372" s="194"/>
      <c r="F1372" s="195"/>
      <c r="G1372" s="192"/>
      <c r="H1372" s="201"/>
      <c r="I1372" s="202"/>
      <c r="J1372" s="202"/>
      <c r="K1372" s="203"/>
      <c r="L1372" s="204"/>
      <c r="M1372" s="190"/>
      <c r="N1372" s="196"/>
      <c r="O1372" s="194"/>
      <c r="P1372" s="195"/>
    </row>
    <row r="1373" spans="1:16" s="172" customFormat="1">
      <c r="A1373" s="827"/>
      <c r="B1373" s="830"/>
      <c r="C1373" s="192"/>
      <c r="D1373" s="193"/>
      <c r="E1373" s="194"/>
      <c r="F1373" s="195"/>
      <c r="G1373" s="192"/>
      <c r="H1373" s="201"/>
      <c r="I1373" s="202"/>
      <c r="J1373" s="202"/>
      <c r="K1373" s="203"/>
      <c r="L1373" s="204"/>
      <c r="M1373" s="190"/>
      <c r="N1373" s="196"/>
      <c r="O1373" s="194"/>
      <c r="P1373" s="195"/>
    </row>
    <row r="1374" spans="1:16" s="172" customFormat="1" ht="17.25" thickBot="1">
      <c r="A1374" s="828"/>
      <c r="B1374" s="831"/>
      <c r="C1374" s="205"/>
      <c r="D1374" s="206"/>
      <c r="E1374" s="207"/>
      <c r="F1374" s="208"/>
      <c r="G1374" s="209"/>
      <c r="H1374" s="210"/>
      <c r="I1374" s="211"/>
      <c r="J1374" s="211"/>
      <c r="K1374" s="212"/>
      <c r="L1374" s="213"/>
      <c r="M1374" s="214"/>
      <c r="N1374" s="215"/>
      <c r="O1374" s="207"/>
      <c r="P1374" s="208"/>
    </row>
    <row r="1375" spans="1:16" s="71" customFormat="1" ht="18" customHeight="1" thickTop="1" thickBot="1">
      <c r="A1375" s="862">
        <f>A1269+1</f>
        <v>46217</v>
      </c>
      <c r="B1375" s="90" t="s">
        <v>162</v>
      </c>
      <c r="C1375" s="832" t="s">
        <v>665</v>
      </c>
      <c r="D1375" s="91" t="s">
        <v>114</v>
      </c>
      <c r="E1375" s="92" t="s">
        <v>164</v>
      </c>
      <c r="F1375" s="93"/>
      <c r="G1375" s="90" t="s">
        <v>162</v>
      </c>
      <c r="H1375" s="836" t="s">
        <v>163</v>
      </c>
      <c r="I1375" s="91" t="s">
        <v>114</v>
      </c>
      <c r="J1375" s="92" t="s">
        <v>164</v>
      </c>
      <c r="K1375" s="93"/>
      <c r="L1375" s="90" t="s">
        <v>162</v>
      </c>
      <c r="M1375" s="839" t="s">
        <v>163</v>
      </c>
      <c r="N1375" s="91" t="s">
        <v>114</v>
      </c>
      <c r="O1375" s="92" t="s">
        <v>164</v>
      </c>
      <c r="P1375" s="93"/>
    </row>
    <row r="1376" spans="1:16" ht="18" customHeight="1">
      <c r="A1376" s="863"/>
      <c r="B1376" s="864"/>
      <c r="C1376" s="833"/>
      <c r="D1376" s="94" t="s">
        <v>116</v>
      </c>
      <c r="E1376" s="95" t="s">
        <v>142</v>
      </c>
      <c r="F1376" s="93"/>
      <c r="G1376" s="864"/>
      <c r="H1376" s="836"/>
      <c r="I1376" s="94" t="s">
        <v>116</v>
      </c>
      <c r="J1376" s="95" t="s">
        <v>142</v>
      </c>
      <c r="K1376" s="93"/>
      <c r="L1376" s="864"/>
      <c r="M1376" s="839"/>
      <c r="N1376" s="94" t="s">
        <v>116</v>
      </c>
      <c r="O1376" s="95" t="s">
        <v>142</v>
      </c>
      <c r="P1376" s="93"/>
    </row>
    <row r="1377" spans="1:16" ht="17.25" thickBot="1">
      <c r="A1377" s="863"/>
      <c r="B1377" s="865"/>
      <c r="C1377" s="833"/>
      <c r="D1377" s="94" t="s">
        <v>165</v>
      </c>
      <c r="E1377" s="96" t="s">
        <v>166</v>
      </c>
      <c r="F1377" s="98"/>
      <c r="G1377" s="865"/>
      <c r="H1377" s="836"/>
      <c r="I1377" s="94" t="s">
        <v>165</v>
      </c>
      <c r="J1377" s="96" t="s">
        <v>166</v>
      </c>
      <c r="K1377" s="98"/>
      <c r="L1377" s="865"/>
      <c r="M1377" s="839"/>
      <c r="N1377" s="94" t="s">
        <v>165</v>
      </c>
      <c r="O1377" s="96" t="s">
        <v>166</v>
      </c>
      <c r="P1377" s="98"/>
    </row>
    <row r="1378" spans="1:16" ht="17.25" thickBot="1">
      <c r="A1378" s="863"/>
      <c r="B1378" s="90" t="s">
        <v>167</v>
      </c>
      <c r="C1378" s="833"/>
      <c r="D1378" s="94"/>
      <c r="E1378" s="96"/>
      <c r="F1378" s="97"/>
      <c r="G1378" s="90" t="s">
        <v>167</v>
      </c>
      <c r="H1378" s="836"/>
      <c r="I1378" s="94" t="s">
        <v>120</v>
      </c>
      <c r="J1378" s="96" t="s">
        <v>148</v>
      </c>
      <c r="K1378" s="97"/>
      <c r="L1378" s="90" t="s">
        <v>167</v>
      </c>
      <c r="M1378" s="839"/>
      <c r="N1378" s="94" t="s">
        <v>120</v>
      </c>
      <c r="O1378" s="96" t="s">
        <v>148</v>
      </c>
      <c r="P1378" s="97"/>
    </row>
    <row r="1379" spans="1:16">
      <c r="A1379" s="863"/>
      <c r="B1379" s="861"/>
      <c r="C1379" s="833"/>
      <c r="D1379" s="94"/>
      <c r="E1379" s="96"/>
      <c r="F1379" s="97"/>
      <c r="G1379" s="861"/>
      <c r="H1379" s="836"/>
      <c r="I1379" s="94"/>
      <c r="J1379" s="96"/>
      <c r="K1379" s="97"/>
      <c r="L1379" s="861"/>
      <c r="M1379" s="839"/>
      <c r="N1379" s="94"/>
      <c r="O1379" s="96"/>
      <c r="P1379" s="97"/>
    </row>
    <row r="1380" spans="1:16">
      <c r="A1380" s="863"/>
      <c r="B1380" s="854"/>
      <c r="C1380" s="833"/>
      <c r="D1380" s="94"/>
      <c r="E1380" s="96"/>
      <c r="F1380" s="97"/>
      <c r="G1380" s="854"/>
      <c r="H1380" s="836"/>
      <c r="I1380" s="94"/>
      <c r="J1380" s="96"/>
      <c r="K1380" s="97"/>
      <c r="L1380" s="854"/>
      <c r="M1380" s="839"/>
      <c r="N1380" s="94"/>
      <c r="O1380" s="96"/>
      <c r="P1380" s="97"/>
    </row>
    <row r="1381" spans="1:16">
      <c r="A1381" s="863"/>
      <c r="B1381" s="853"/>
      <c r="C1381" s="833"/>
      <c r="D1381" s="94"/>
      <c r="E1381" s="96"/>
      <c r="F1381" s="93"/>
      <c r="G1381" s="853"/>
      <c r="H1381" s="836"/>
      <c r="I1381" s="94"/>
      <c r="J1381" s="96"/>
      <c r="K1381" s="93"/>
      <c r="L1381" s="853"/>
      <c r="M1381" s="839"/>
      <c r="N1381" s="94"/>
      <c r="O1381" s="96"/>
      <c r="P1381" s="93"/>
    </row>
    <row r="1382" spans="1:16">
      <c r="A1382" s="863"/>
      <c r="B1382" s="854"/>
      <c r="C1382" s="833"/>
      <c r="D1382" s="94"/>
      <c r="E1382" s="96"/>
      <c r="F1382" s="99"/>
      <c r="G1382" s="854"/>
      <c r="H1382" s="836"/>
      <c r="I1382" s="94"/>
      <c r="J1382" s="96"/>
      <c r="K1382" s="99"/>
      <c r="L1382" s="854"/>
      <c r="M1382" s="839"/>
      <c r="N1382" s="94"/>
      <c r="O1382" s="96"/>
      <c r="P1382" s="93"/>
    </row>
    <row r="1383" spans="1:16">
      <c r="A1383" s="863"/>
      <c r="B1383" s="853"/>
      <c r="C1383" s="833"/>
      <c r="D1383" s="94"/>
      <c r="E1383" s="96"/>
      <c r="F1383" s="102"/>
      <c r="G1383" s="853"/>
      <c r="H1383" s="836"/>
      <c r="I1383" s="94"/>
      <c r="J1383" s="96"/>
      <c r="K1383" s="102"/>
      <c r="L1383" s="853"/>
      <c r="M1383" s="839"/>
      <c r="N1383" s="94"/>
      <c r="O1383" s="96"/>
      <c r="P1383" s="99"/>
    </row>
    <row r="1384" spans="1:16" ht="17.25" thickBot="1">
      <c r="A1384" s="863"/>
      <c r="B1384" s="854"/>
      <c r="C1384" s="833"/>
      <c r="D1384" s="94"/>
      <c r="E1384" s="96"/>
      <c r="F1384" s="99"/>
      <c r="G1384" s="854"/>
      <c r="H1384" s="836"/>
      <c r="I1384" s="94"/>
      <c r="J1384" s="96"/>
      <c r="K1384" s="99"/>
      <c r="L1384" s="854"/>
      <c r="M1384" s="839"/>
      <c r="N1384" s="94"/>
      <c r="O1384" s="96"/>
      <c r="P1384" s="99"/>
    </row>
    <row r="1385" spans="1:16" ht="17.25" thickBot="1">
      <c r="A1385" s="863"/>
      <c r="B1385" s="100" t="s">
        <v>168</v>
      </c>
      <c r="C1385" s="833"/>
      <c r="D1385" s="94"/>
      <c r="E1385" s="96"/>
      <c r="F1385" s="99"/>
      <c r="G1385" s="100" t="s">
        <v>168</v>
      </c>
      <c r="H1385" s="836"/>
      <c r="I1385" s="94"/>
      <c r="J1385" s="96"/>
      <c r="K1385" s="99"/>
      <c r="L1385" s="100" t="s">
        <v>168</v>
      </c>
      <c r="M1385" s="839"/>
      <c r="N1385" s="94"/>
      <c r="O1385" s="96"/>
      <c r="P1385" s="99"/>
    </row>
    <row r="1386" spans="1:16">
      <c r="A1386" s="863"/>
      <c r="B1386" s="855"/>
      <c r="C1386" s="833"/>
      <c r="D1386" s="94"/>
      <c r="E1386" s="96"/>
      <c r="F1386" s="99"/>
      <c r="G1386" s="855"/>
      <c r="H1386" s="836"/>
      <c r="I1386" s="94"/>
      <c r="J1386" s="96"/>
      <c r="K1386" s="99"/>
      <c r="L1386" s="855"/>
      <c r="M1386" s="839"/>
      <c r="N1386" s="94"/>
      <c r="O1386" s="96"/>
      <c r="P1386" s="99"/>
    </row>
    <row r="1387" spans="1:16">
      <c r="A1387" s="863"/>
      <c r="B1387" s="856"/>
      <c r="C1387" s="833"/>
      <c r="D1387" s="94"/>
      <c r="E1387" s="96"/>
      <c r="F1387" s="99"/>
      <c r="G1387" s="856"/>
      <c r="H1387" s="836"/>
      <c r="I1387" s="94"/>
      <c r="J1387" s="96"/>
      <c r="K1387" s="99"/>
      <c r="L1387" s="856"/>
      <c r="M1387" s="839"/>
      <c r="N1387" s="94"/>
      <c r="O1387" s="96"/>
      <c r="P1387" s="97"/>
    </row>
    <row r="1388" spans="1:16" ht="17.25" thickBot="1">
      <c r="A1388" s="863"/>
      <c r="B1388" s="857"/>
      <c r="C1388" s="833"/>
      <c r="D1388" s="94"/>
      <c r="E1388" s="96"/>
      <c r="F1388" s="97"/>
      <c r="G1388" s="857"/>
      <c r="H1388" s="836"/>
      <c r="I1388" s="94"/>
      <c r="J1388" s="96"/>
      <c r="K1388" s="97"/>
      <c r="L1388" s="857"/>
      <c r="M1388" s="839"/>
      <c r="N1388" s="94"/>
      <c r="O1388" s="96"/>
      <c r="P1388" s="97"/>
    </row>
    <row r="1389" spans="1:16" ht="17.25" thickBot="1">
      <c r="A1389" s="863"/>
      <c r="B1389" s="100" t="s">
        <v>123</v>
      </c>
      <c r="C1389" s="833"/>
      <c r="D1389" s="94"/>
      <c r="E1389" s="96"/>
      <c r="F1389" s="97"/>
      <c r="G1389" s="100" t="s">
        <v>123</v>
      </c>
      <c r="H1389" s="836"/>
      <c r="I1389" s="94"/>
      <c r="J1389" s="96"/>
      <c r="K1389" s="97"/>
      <c r="L1389" s="100" t="s">
        <v>123</v>
      </c>
      <c r="M1389" s="839"/>
      <c r="N1389" s="94"/>
      <c r="O1389" s="96"/>
      <c r="P1389" s="97"/>
    </row>
    <row r="1390" spans="1:16">
      <c r="A1390" s="863"/>
      <c r="B1390" s="868"/>
      <c r="C1390" s="833"/>
      <c r="D1390" s="94"/>
      <c r="E1390" s="96"/>
      <c r="F1390" s="97"/>
      <c r="G1390" s="868"/>
      <c r="H1390" s="836"/>
      <c r="I1390" s="94"/>
      <c r="J1390" s="96"/>
      <c r="K1390" s="97"/>
      <c r="L1390" s="868"/>
      <c r="M1390" s="839"/>
      <c r="N1390" s="94"/>
      <c r="O1390" s="96"/>
      <c r="P1390" s="97"/>
    </row>
    <row r="1391" spans="1:16">
      <c r="A1391" s="863"/>
      <c r="B1391" s="869"/>
      <c r="C1391" s="833"/>
      <c r="D1391" s="94"/>
      <c r="E1391" s="96"/>
      <c r="F1391" s="97"/>
      <c r="G1391" s="869"/>
      <c r="H1391" s="836"/>
      <c r="I1391" s="94"/>
      <c r="J1391" s="96"/>
      <c r="K1391" s="97"/>
      <c r="L1391" s="869"/>
      <c r="M1391" s="839"/>
      <c r="N1391" s="94"/>
      <c r="O1391" s="96"/>
      <c r="P1391" s="97"/>
    </row>
    <row r="1392" spans="1:16" ht="17.25" thickBot="1">
      <c r="A1392" s="863"/>
      <c r="B1392" s="870"/>
      <c r="C1392" s="833"/>
      <c r="D1392" s="94"/>
      <c r="E1392" s="96"/>
      <c r="F1392" s="97"/>
      <c r="G1392" s="870"/>
      <c r="H1392" s="836"/>
      <c r="I1392" s="94"/>
      <c r="J1392" s="96"/>
      <c r="K1392" s="97"/>
      <c r="L1392" s="870"/>
      <c r="M1392" s="839"/>
      <c r="N1392" s="94"/>
      <c r="O1392" s="96"/>
      <c r="P1392" s="97"/>
    </row>
    <row r="1393" spans="1:16">
      <c r="A1393" s="863"/>
      <c r="B1393" s="851" t="s">
        <v>124</v>
      </c>
      <c r="C1393" s="833"/>
      <c r="D1393" s="94"/>
      <c r="E1393" s="96"/>
      <c r="F1393" s="97"/>
      <c r="G1393" s="851" t="s">
        <v>124</v>
      </c>
      <c r="H1393" s="836"/>
      <c r="I1393" s="94"/>
      <c r="J1393" s="96"/>
      <c r="K1393" s="97"/>
      <c r="L1393" s="851" t="s">
        <v>124</v>
      </c>
      <c r="M1393" s="839"/>
      <c r="N1393" s="94"/>
      <c r="O1393" s="96"/>
      <c r="P1393" s="97"/>
    </row>
    <row r="1394" spans="1:16" ht="17.25" thickBot="1">
      <c r="A1394" s="863"/>
      <c r="B1394" s="852"/>
      <c r="C1394" s="833"/>
      <c r="D1394" s="94"/>
      <c r="E1394" s="96"/>
      <c r="F1394" s="97"/>
      <c r="G1394" s="852"/>
      <c r="H1394" s="836"/>
      <c r="I1394" s="94"/>
      <c r="J1394" s="96"/>
      <c r="K1394" s="97"/>
      <c r="L1394" s="852"/>
      <c r="M1394" s="839"/>
      <c r="N1394" s="94"/>
      <c r="O1394" s="96"/>
      <c r="P1394" s="93"/>
    </row>
    <row r="1395" spans="1:16" ht="17.25" thickTop="1">
      <c r="A1395" s="863"/>
      <c r="B1395" s="866" t="s">
        <v>125</v>
      </c>
      <c r="C1395" s="833"/>
      <c r="D1395" s="94"/>
      <c r="E1395" s="96"/>
      <c r="F1395" s="93"/>
      <c r="G1395" s="866" t="s">
        <v>125</v>
      </c>
      <c r="H1395" s="836"/>
      <c r="I1395" s="94"/>
      <c r="J1395" s="96"/>
      <c r="K1395" s="93"/>
      <c r="L1395" s="866" t="s">
        <v>125</v>
      </c>
      <c r="M1395" s="839"/>
      <c r="N1395" s="94"/>
      <c r="O1395" s="96"/>
      <c r="P1395" s="97"/>
    </row>
    <row r="1396" spans="1:16" ht="17.25" thickBot="1">
      <c r="A1396" s="863"/>
      <c r="B1396" s="849"/>
      <c r="C1396" s="833"/>
      <c r="D1396" s="94"/>
      <c r="E1396" s="96"/>
      <c r="F1396" s="93"/>
      <c r="G1396" s="849"/>
      <c r="H1396" s="836"/>
      <c r="I1396" s="94"/>
      <c r="J1396" s="96"/>
      <c r="K1396" s="93"/>
      <c r="L1396" s="849"/>
      <c r="M1396" s="839"/>
      <c r="N1396" s="94"/>
      <c r="O1396" s="96"/>
      <c r="P1396" s="101"/>
    </row>
    <row r="1397" spans="1:16">
      <c r="A1397" s="863"/>
      <c r="B1397" s="859"/>
      <c r="C1397" s="833"/>
      <c r="D1397" s="94"/>
      <c r="E1397" s="96"/>
      <c r="F1397" s="97"/>
      <c r="G1397" s="859"/>
      <c r="H1397" s="836"/>
      <c r="I1397" s="94"/>
      <c r="J1397" s="96"/>
      <c r="K1397" s="97"/>
      <c r="L1397" s="859"/>
      <c r="M1397" s="839"/>
      <c r="N1397" s="94"/>
      <c r="O1397" s="96"/>
      <c r="P1397" s="103"/>
    </row>
    <row r="1398" spans="1:16" ht="17.25" thickBot="1">
      <c r="A1398" s="863"/>
      <c r="B1398" s="867"/>
      <c r="C1398" s="833"/>
      <c r="D1398" s="94"/>
      <c r="E1398" s="96"/>
      <c r="F1398" s="97"/>
      <c r="G1398" s="867"/>
      <c r="H1398" s="836"/>
      <c r="I1398" s="94"/>
      <c r="J1398" s="96"/>
      <c r="K1398" s="97"/>
      <c r="L1398" s="867"/>
      <c r="M1398" s="839"/>
      <c r="N1398" s="94"/>
      <c r="O1398" s="96"/>
      <c r="P1398" s="104"/>
    </row>
    <row r="1399" spans="1:16">
      <c r="A1399" s="863"/>
      <c r="B1399" s="848" t="s">
        <v>126</v>
      </c>
      <c r="C1399" s="833"/>
      <c r="D1399" s="94"/>
      <c r="E1399" s="96"/>
      <c r="F1399" s="93"/>
      <c r="G1399" s="848" t="s">
        <v>126</v>
      </c>
      <c r="H1399" s="836"/>
      <c r="I1399" s="94"/>
      <c r="J1399" s="96"/>
      <c r="K1399" s="93"/>
      <c r="L1399" s="848" t="s">
        <v>126</v>
      </c>
      <c r="M1399" s="839"/>
      <c r="N1399" s="94"/>
      <c r="O1399" s="96"/>
      <c r="P1399" s="99"/>
    </row>
    <row r="1400" spans="1:16" ht="17.25" thickBot="1">
      <c r="A1400" s="863"/>
      <c r="B1400" s="849"/>
      <c r="C1400" s="833"/>
      <c r="D1400" s="94"/>
      <c r="E1400" s="96"/>
      <c r="F1400" s="101"/>
      <c r="G1400" s="849"/>
      <c r="H1400" s="836"/>
      <c r="I1400" s="94"/>
      <c r="J1400" s="96"/>
      <c r="K1400" s="101"/>
      <c r="L1400" s="849"/>
      <c r="M1400" s="839"/>
      <c r="N1400" s="94"/>
      <c r="O1400" s="96"/>
      <c r="P1400" s="104"/>
    </row>
    <row r="1401" spans="1:16">
      <c r="A1401" s="863"/>
      <c r="B1401" s="859"/>
      <c r="C1401" s="833"/>
      <c r="D1401" s="94"/>
      <c r="E1401" s="96"/>
      <c r="F1401" s="102"/>
      <c r="G1401" s="859"/>
      <c r="H1401" s="836"/>
      <c r="I1401" s="94"/>
      <c r="J1401" s="96"/>
      <c r="K1401" s="103"/>
      <c r="L1401" s="859"/>
      <c r="M1401" s="839"/>
      <c r="N1401" s="94"/>
      <c r="O1401" s="96"/>
      <c r="P1401" s="93"/>
    </row>
    <row r="1402" spans="1:16" ht="17.25" thickBot="1">
      <c r="A1402" s="863"/>
      <c r="B1402" s="860"/>
      <c r="C1402" s="833"/>
      <c r="D1402" s="94"/>
      <c r="E1402" s="96"/>
      <c r="F1402" s="99"/>
      <c r="G1402" s="860"/>
      <c r="H1402" s="836"/>
      <c r="I1402" s="94"/>
      <c r="J1402" s="96"/>
      <c r="K1402" s="104"/>
      <c r="L1402" s="860"/>
      <c r="M1402" s="839"/>
      <c r="N1402" s="94"/>
      <c r="O1402" s="96"/>
      <c r="P1402" s="97"/>
    </row>
    <row r="1403" spans="1:16">
      <c r="A1403" s="863"/>
      <c r="B1403" s="858" t="s">
        <v>127</v>
      </c>
      <c r="C1403" s="833"/>
      <c r="D1403" s="94"/>
      <c r="E1403" s="96"/>
      <c r="F1403" s="103"/>
      <c r="G1403" s="858" t="s">
        <v>127</v>
      </c>
      <c r="H1403" s="836"/>
      <c r="I1403" s="94"/>
      <c r="J1403" s="96"/>
      <c r="K1403" s="104"/>
      <c r="L1403" s="858" t="s">
        <v>127</v>
      </c>
      <c r="M1403" s="839"/>
      <c r="N1403" s="94"/>
      <c r="O1403" s="114"/>
      <c r="P1403" s="97"/>
    </row>
    <row r="1404" spans="1:16" ht="17.25" thickBot="1">
      <c r="A1404" s="863"/>
      <c r="B1404" s="849"/>
      <c r="C1404" s="833"/>
      <c r="D1404" s="94"/>
      <c r="E1404" s="96"/>
      <c r="F1404" s="104"/>
      <c r="G1404" s="849"/>
      <c r="H1404" s="836"/>
      <c r="I1404" s="94"/>
      <c r="J1404" s="96"/>
      <c r="K1404" s="99"/>
      <c r="L1404" s="849"/>
      <c r="M1404" s="839"/>
      <c r="N1404" s="113"/>
      <c r="O1404" s="96"/>
      <c r="P1404" s="112"/>
    </row>
    <row r="1405" spans="1:16">
      <c r="A1405" s="863"/>
      <c r="B1405" s="859"/>
      <c r="C1405" s="833"/>
      <c r="D1405" s="94"/>
      <c r="E1405" s="96"/>
      <c r="F1405" s="104"/>
      <c r="G1405" s="859"/>
      <c r="H1405" s="836"/>
      <c r="I1405" s="94"/>
      <c r="J1405" s="96"/>
      <c r="K1405" s="104"/>
      <c r="L1405" s="859"/>
      <c r="M1405" s="839"/>
      <c r="N1405" s="113"/>
      <c r="O1405" s="114"/>
      <c r="P1405" s="97"/>
    </row>
    <row r="1406" spans="1:16" ht="17.25" thickBot="1">
      <c r="A1406" s="863"/>
      <c r="B1406" s="860"/>
      <c r="C1406" s="833"/>
      <c r="D1406" s="94"/>
      <c r="E1406" s="96"/>
      <c r="F1406" s="99"/>
      <c r="G1406" s="860"/>
      <c r="H1406" s="836"/>
      <c r="I1406" s="94"/>
      <c r="J1406" s="96"/>
      <c r="K1406" s="93"/>
      <c r="L1406" s="860"/>
      <c r="M1406" s="839"/>
      <c r="N1406" s="94"/>
      <c r="O1406" s="114"/>
      <c r="P1406" s="104"/>
    </row>
    <row r="1407" spans="1:16">
      <c r="A1407" s="863"/>
      <c r="B1407" s="858" t="s">
        <v>128</v>
      </c>
      <c r="C1407" s="833"/>
      <c r="D1407" s="94"/>
      <c r="E1407" s="96"/>
      <c r="F1407" s="104"/>
      <c r="G1407" s="858" t="s">
        <v>128</v>
      </c>
      <c r="H1407" s="836"/>
      <c r="I1407" s="94"/>
      <c r="J1407" s="96"/>
      <c r="K1407" s="97"/>
      <c r="L1407" s="858" t="s">
        <v>128</v>
      </c>
      <c r="M1407" s="839"/>
      <c r="N1407" s="94"/>
      <c r="O1407" s="96"/>
      <c r="P1407" s="97"/>
    </row>
    <row r="1408" spans="1:16" ht="17.25" thickBot="1">
      <c r="A1408" s="863"/>
      <c r="B1408" s="849"/>
      <c r="C1408" s="833"/>
      <c r="D1408" s="94"/>
      <c r="E1408" s="96"/>
      <c r="F1408" s="93"/>
      <c r="G1408" s="849"/>
      <c r="H1408" s="836"/>
      <c r="I1408" s="94"/>
      <c r="J1408" s="114"/>
      <c r="K1408" s="97"/>
      <c r="L1408" s="849"/>
      <c r="M1408" s="839"/>
      <c r="N1408" s="113"/>
      <c r="O1408" s="114"/>
      <c r="P1408" s="97"/>
    </row>
    <row r="1409" spans="1:16">
      <c r="A1409" s="863"/>
      <c r="B1409" s="859"/>
      <c r="C1409" s="833"/>
      <c r="D1409" s="94"/>
      <c r="E1409" s="96"/>
      <c r="F1409" s="97"/>
      <c r="G1409" s="859"/>
      <c r="H1409" s="836"/>
      <c r="I1409" s="94"/>
      <c r="J1409" s="96"/>
      <c r="K1409" s="97"/>
      <c r="L1409" s="859"/>
      <c r="M1409" s="839"/>
      <c r="N1409" s="113"/>
      <c r="O1409" s="114"/>
      <c r="P1409" s="97"/>
    </row>
    <row r="1410" spans="1:16" ht="17.25" thickBot="1">
      <c r="A1410" s="863"/>
      <c r="B1410" s="860"/>
      <c r="C1410" s="833"/>
      <c r="D1410" s="94"/>
      <c r="E1410" s="96"/>
      <c r="F1410" s="93"/>
      <c r="G1410" s="860"/>
      <c r="H1410" s="836"/>
      <c r="I1410" s="94"/>
      <c r="J1410" s="114"/>
      <c r="K1410" s="97"/>
      <c r="L1410" s="860"/>
      <c r="M1410" s="839"/>
      <c r="N1410" s="94"/>
      <c r="O1410" s="114"/>
      <c r="P1410" s="97"/>
    </row>
    <row r="1411" spans="1:16">
      <c r="A1411" s="863"/>
      <c r="B1411" s="848" t="s">
        <v>129</v>
      </c>
      <c r="C1411" s="833"/>
      <c r="D1411" s="94"/>
      <c r="E1411" s="96"/>
      <c r="F1411" s="93"/>
      <c r="G1411" s="848" t="s">
        <v>129</v>
      </c>
      <c r="H1411" s="836"/>
      <c r="I1411" s="94"/>
      <c r="J1411" s="114"/>
      <c r="K1411" s="97"/>
      <c r="L1411" s="848" t="s">
        <v>129</v>
      </c>
      <c r="M1411" s="839"/>
      <c r="N1411" s="113"/>
      <c r="O1411" s="114"/>
      <c r="P1411" s="97"/>
    </row>
    <row r="1412" spans="1:16" ht="17.25" thickBot="1">
      <c r="A1412" s="863"/>
      <c r="B1412" s="849"/>
      <c r="C1412" s="833"/>
      <c r="D1412" s="94"/>
      <c r="E1412" s="96"/>
      <c r="F1412" s="93"/>
      <c r="G1412" s="849"/>
      <c r="H1412" s="836"/>
      <c r="I1412" s="94"/>
      <c r="J1412" s="114"/>
      <c r="K1412" s="97"/>
      <c r="L1412" s="849"/>
      <c r="M1412" s="839"/>
      <c r="N1412" s="94"/>
      <c r="O1412" s="114"/>
      <c r="P1412" s="97"/>
    </row>
    <row r="1413" spans="1:16">
      <c r="A1413" s="863"/>
      <c r="B1413" s="106"/>
      <c r="C1413" s="833"/>
      <c r="D1413" s="94"/>
      <c r="E1413" s="96"/>
      <c r="F1413" s="97"/>
      <c r="G1413" s="106"/>
      <c r="H1413" s="836"/>
      <c r="I1413" s="94"/>
      <c r="J1413" s="96"/>
      <c r="K1413" s="112"/>
      <c r="L1413" s="106"/>
      <c r="M1413" s="839"/>
      <c r="N1413" s="113"/>
      <c r="O1413" s="96"/>
      <c r="P1413" s="112"/>
    </row>
    <row r="1414" spans="1:16">
      <c r="A1414" s="863"/>
      <c r="B1414" s="107"/>
      <c r="C1414" s="833"/>
      <c r="D1414" s="94"/>
      <c r="E1414" s="96"/>
      <c r="F1414" s="93"/>
      <c r="G1414" s="107"/>
      <c r="H1414" s="836"/>
      <c r="I1414" s="94"/>
      <c r="J1414" s="96"/>
      <c r="K1414" s="97"/>
      <c r="L1414" s="107"/>
      <c r="M1414" s="839"/>
      <c r="N1414" s="113"/>
      <c r="O1414" s="114"/>
      <c r="P1414" s="97"/>
    </row>
    <row r="1415" spans="1:16">
      <c r="A1415" s="863"/>
      <c r="B1415" s="109"/>
      <c r="C1415" s="833"/>
      <c r="D1415" s="94"/>
      <c r="E1415" s="96"/>
      <c r="F1415" s="93"/>
      <c r="G1415" s="109"/>
      <c r="H1415" s="836"/>
      <c r="I1415" s="113"/>
      <c r="J1415" s="114"/>
      <c r="K1415" s="97"/>
      <c r="L1415" s="109"/>
      <c r="M1415" s="839"/>
      <c r="N1415" s="113"/>
      <c r="O1415" s="114"/>
      <c r="P1415" s="104"/>
    </row>
    <row r="1416" spans="1:16">
      <c r="A1416" s="863"/>
      <c r="B1416" s="110"/>
      <c r="C1416" s="833"/>
      <c r="D1416" s="94"/>
      <c r="E1416" s="96"/>
      <c r="F1416" s="93"/>
      <c r="G1416" s="110"/>
      <c r="H1416" s="836"/>
      <c r="I1416" s="113"/>
      <c r="J1416" s="114"/>
      <c r="K1416" s="104"/>
      <c r="L1416" s="110"/>
      <c r="M1416" s="839"/>
      <c r="N1416" s="111"/>
      <c r="O1416" s="96"/>
      <c r="P1416" s="97"/>
    </row>
    <row r="1417" spans="1:16">
      <c r="A1417" s="863"/>
      <c r="B1417" s="109"/>
      <c r="C1417" s="833"/>
      <c r="D1417" s="111"/>
      <c r="E1417" s="96"/>
      <c r="F1417" s="97"/>
      <c r="G1417" s="109"/>
      <c r="H1417" s="836"/>
      <c r="I1417" s="111"/>
      <c r="J1417" s="96"/>
      <c r="K1417" s="112"/>
      <c r="L1417" s="109"/>
      <c r="M1417" s="839"/>
      <c r="N1417" s="94"/>
      <c r="O1417" s="96"/>
      <c r="P1417" s="112"/>
    </row>
    <row r="1418" spans="1:16">
      <c r="A1418" s="863"/>
      <c r="B1418" s="110"/>
      <c r="C1418" s="833"/>
      <c r="D1418" s="94"/>
      <c r="E1418" s="96"/>
      <c r="F1418" s="108"/>
      <c r="G1418" s="110"/>
      <c r="H1418" s="836"/>
      <c r="I1418" s="94"/>
      <c r="J1418" s="96"/>
      <c r="K1418" s="97"/>
      <c r="L1418" s="110"/>
      <c r="M1418" s="839"/>
      <c r="N1418" s="113"/>
      <c r="O1418" s="114"/>
      <c r="P1418" s="97"/>
    </row>
    <row r="1419" spans="1:16">
      <c r="A1419" s="863"/>
      <c r="B1419" s="109"/>
      <c r="C1419" s="833"/>
      <c r="D1419" s="94"/>
      <c r="E1419" s="96"/>
      <c r="F1419" s="97"/>
      <c r="G1419" s="109"/>
      <c r="H1419" s="836"/>
      <c r="I1419" s="113"/>
      <c r="J1419" s="114"/>
      <c r="K1419" s="97"/>
      <c r="L1419" s="109"/>
      <c r="M1419" s="839"/>
      <c r="N1419" s="113"/>
      <c r="O1419" s="114"/>
      <c r="P1419" s="97"/>
    </row>
    <row r="1420" spans="1:16" ht="17.25" thickBot="1">
      <c r="A1420" s="863"/>
      <c r="B1420" s="110"/>
      <c r="C1420" s="846"/>
      <c r="D1420" s="115"/>
      <c r="E1420" s="116"/>
      <c r="F1420" s="117"/>
      <c r="G1420" s="110"/>
      <c r="H1420" s="836"/>
      <c r="I1420" s="115"/>
      <c r="J1420" s="116"/>
      <c r="K1420" s="117"/>
      <c r="L1420" s="110"/>
      <c r="M1420" s="839"/>
      <c r="N1420" s="115"/>
      <c r="O1420" s="116"/>
      <c r="P1420" s="117"/>
    </row>
    <row r="1421" spans="1:16">
      <c r="A1421" s="850" t="str">
        <f>TEXT(A1375,"AAAA")</f>
        <v>星期二</v>
      </c>
      <c r="B1421" s="109"/>
      <c r="C1421" s="832" t="s">
        <v>666</v>
      </c>
      <c r="D1421" s="118"/>
      <c r="E1421" s="119"/>
      <c r="F1421" s="97"/>
      <c r="G1421" s="109"/>
      <c r="H1421" s="835" t="s">
        <v>130</v>
      </c>
      <c r="I1421" s="118"/>
      <c r="J1421" s="119"/>
      <c r="K1421" s="97"/>
      <c r="L1421" s="109"/>
      <c r="M1421" s="838" t="s">
        <v>130</v>
      </c>
      <c r="N1421" s="118"/>
      <c r="O1421" s="119"/>
      <c r="P1421" s="97"/>
    </row>
    <row r="1422" spans="1:16">
      <c r="A1422" s="850"/>
      <c r="B1422" s="110"/>
      <c r="C1422" s="833"/>
      <c r="D1422" s="120"/>
      <c r="E1422" s="96"/>
      <c r="F1422" s="97"/>
      <c r="G1422" s="110"/>
      <c r="H1422" s="836"/>
      <c r="I1422" s="94"/>
      <c r="J1422" s="96"/>
      <c r="K1422" s="97"/>
      <c r="L1422" s="110"/>
      <c r="M1422" s="839"/>
      <c r="N1422" s="94"/>
      <c r="O1422" s="96"/>
      <c r="P1422" s="97"/>
    </row>
    <row r="1423" spans="1:16">
      <c r="A1423" s="850"/>
      <c r="B1423" s="109"/>
      <c r="C1423" s="833"/>
      <c r="D1423" s="120"/>
      <c r="E1423" s="96"/>
      <c r="F1423" s="97"/>
      <c r="G1423" s="109"/>
      <c r="H1423" s="836"/>
      <c r="I1423" s="94"/>
      <c r="J1423" s="96"/>
      <c r="K1423" s="97"/>
      <c r="L1423" s="109"/>
      <c r="M1423" s="839"/>
      <c r="N1423" s="94"/>
      <c r="O1423" s="96"/>
      <c r="P1423" s="97"/>
    </row>
    <row r="1424" spans="1:16">
      <c r="A1424" s="850"/>
      <c r="B1424" s="110"/>
      <c r="C1424" s="833"/>
      <c r="D1424" s="120"/>
      <c r="E1424" s="96"/>
      <c r="F1424" s="97"/>
      <c r="G1424" s="110"/>
      <c r="H1424" s="836"/>
      <c r="I1424" s="94"/>
      <c r="J1424" s="96"/>
      <c r="K1424" s="97"/>
      <c r="L1424" s="110"/>
      <c r="M1424" s="839"/>
      <c r="N1424" s="94"/>
      <c r="O1424" s="96"/>
      <c r="P1424" s="97"/>
    </row>
    <row r="1425" spans="1:16">
      <c r="A1425" s="850"/>
      <c r="B1425" s="109"/>
      <c r="C1425" s="833"/>
      <c r="D1425" s="120"/>
      <c r="E1425" s="96"/>
      <c r="F1425" s="97"/>
      <c r="G1425" s="109"/>
      <c r="H1425" s="836"/>
      <c r="I1425" s="94"/>
      <c r="J1425" s="96"/>
      <c r="K1425" s="97"/>
      <c r="L1425" s="109"/>
      <c r="M1425" s="839"/>
      <c r="N1425" s="94"/>
      <c r="O1425" s="96"/>
      <c r="P1425" s="97"/>
    </row>
    <row r="1426" spans="1:16">
      <c r="A1426" s="850"/>
      <c r="B1426" s="110"/>
      <c r="C1426" s="833"/>
      <c r="D1426" s="120"/>
      <c r="E1426" s="96"/>
      <c r="F1426" s="97"/>
      <c r="G1426" s="110"/>
      <c r="H1426" s="836"/>
      <c r="I1426" s="94"/>
      <c r="J1426" s="96"/>
      <c r="K1426" s="97"/>
      <c r="L1426" s="110"/>
      <c r="M1426" s="839"/>
      <c r="N1426" s="94"/>
      <c r="O1426" s="96"/>
      <c r="P1426" s="97"/>
    </row>
    <row r="1427" spans="1:16">
      <c r="A1427" s="850"/>
      <c r="B1427" s="109"/>
      <c r="C1427" s="833"/>
      <c r="D1427" s="120"/>
      <c r="E1427" s="96"/>
      <c r="F1427" s="97"/>
      <c r="G1427" s="109"/>
      <c r="H1427" s="836"/>
      <c r="I1427" s="94"/>
      <c r="J1427" s="96"/>
      <c r="K1427" s="97"/>
      <c r="L1427" s="109"/>
      <c r="M1427" s="839"/>
      <c r="N1427" s="94"/>
      <c r="O1427" s="96"/>
      <c r="P1427" s="97"/>
    </row>
    <row r="1428" spans="1:16">
      <c r="A1428" s="850"/>
      <c r="B1428" s="110"/>
      <c r="C1428" s="833"/>
      <c r="D1428" s="94"/>
      <c r="E1428" s="96"/>
      <c r="F1428" s="97"/>
      <c r="G1428" s="110"/>
      <c r="H1428" s="836"/>
      <c r="I1428" s="94"/>
      <c r="J1428" s="96"/>
      <c r="K1428" s="97"/>
      <c r="L1428" s="110"/>
      <c r="M1428" s="839"/>
      <c r="N1428" s="94"/>
      <c r="O1428" s="96"/>
      <c r="P1428" s="97"/>
    </row>
    <row r="1429" spans="1:16">
      <c r="A1429" s="850"/>
      <c r="B1429" s="107"/>
      <c r="C1429" s="833"/>
      <c r="D1429" s="113"/>
      <c r="E1429" s="114"/>
      <c r="F1429" s="104"/>
      <c r="G1429" s="107"/>
      <c r="H1429" s="836"/>
      <c r="I1429" s="113"/>
      <c r="J1429" s="114"/>
      <c r="K1429" s="97"/>
      <c r="L1429" s="107"/>
      <c r="M1429" s="839"/>
      <c r="N1429" s="113"/>
      <c r="O1429" s="114"/>
      <c r="P1429" s="97"/>
    </row>
    <row r="1430" spans="1:16" ht="17.25" thickBot="1">
      <c r="A1430" s="850"/>
      <c r="B1430" s="107"/>
      <c r="C1430" s="846"/>
      <c r="D1430" s="122" t="s">
        <v>132</v>
      </c>
      <c r="E1430" s="123" t="s">
        <v>133</v>
      </c>
      <c r="F1430" s="124"/>
      <c r="G1430" s="107"/>
      <c r="H1430" s="847"/>
      <c r="I1430" s="122" t="s">
        <v>132</v>
      </c>
      <c r="J1430" s="123" t="s">
        <v>133</v>
      </c>
      <c r="K1430" s="97"/>
      <c r="L1430" s="107"/>
      <c r="M1430" s="845"/>
      <c r="N1430" s="122" t="s">
        <v>132</v>
      </c>
      <c r="O1430" s="123" t="s">
        <v>133</v>
      </c>
      <c r="P1430" s="97"/>
    </row>
    <row r="1431" spans="1:16">
      <c r="A1431" s="105"/>
      <c r="B1431" s="109"/>
      <c r="C1431" s="832" t="s">
        <v>667</v>
      </c>
      <c r="D1431" s="118"/>
      <c r="E1431" s="119"/>
      <c r="F1431" s="125"/>
      <c r="G1431" s="109"/>
      <c r="H1431" s="835" t="s">
        <v>134</v>
      </c>
      <c r="I1431" s="118"/>
      <c r="J1431" s="119"/>
      <c r="K1431" s="125"/>
      <c r="L1431" s="109"/>
      <c r="M1431" s="838" t="s">
        <v>134</v>
      </c>
      <c r="N1431" s="118"/>
      <c r="O1431" s="119"/>
      <c r="P1431" s="125"/>
    </row>
    <row r="1432" spans="1:16">
      <c r="A1432" s="105"/>
      <c r="B1432" s="110"/>
      <c r="C1432" s="833"/>
      <c r="D1432" s="94"/>
      <c r="E1432" s="96"/>
      <c r="F1432" s="97"/>
      <c r="G1432" s="110"/>
      <c r="H1432" s="836"/>
      <c r="I1432" s="94"/>
      <c r="J1432" s="96"/>
      <c r="K1432" s="97"/>
      <c r="L1432" s="110"/>
      <c r="M1432" s="839"/>
      <c r="N1432" s="94"/>
      <c r="O1432" s="96"/>
      <c r="P1432" s="97"/>
    </row>
    <row r="1433" spans="1:16">
      <c r="A1433" s="105"/>
      <c r="B1433" s="126"/>
      <c r="C1433" s="833"/>
      <c r="D1433" s="94"/>
      <c r="E1433" s="96"/>
      <c r="F1433" s="97"/>
      <c r="G1433" s="126"/>
      <c r="H1433" s="836"/>
      <c r="I1433" s="94"/>
      <c r="J1433" s="96"/>
      <c r="K1433" s="97"/>
      <c r="L1433" s="126"/>
      <c r="M1433" s="839"/>
      <c r="N1433" s="94"/>
      <c r="O1433" s="96"/>
      <c r="P1433" s="128"/>
    </row>
    <row r="1434" spans="1:16">
      <c r="A1434" s="105"/>
      <c r="B1434" s="107"/>
      <c r="C1434" s="833"/>
      <c r="D1434" s="94"/>
      <c r="E1434" s="96"/>
      <c r="F1434" s="97"/>
      <c r="G1434" s="107"/>
      <c r="H1434" s="836"/>
      <c r="I1434" s="94"/>
      <c r="J1434" s="96"/>
      <c r="K1434" s="97"/>
      <c r="L1434" s="107"/>
      <c r="M1434" s="839"/>
      <c r="N1434" s="94"/>
      <c r="O1434" s="96"/>
      <c r="P1434" s="216"/>
    </row>
    <row r="1435" spans="1:16">
      <c r="A1435" s="105"/>
      <c r="B1435" s="109"/>
      <c r="C1435" s="833"/>
      <c r="D1435" s="94"/>
      <c r="E1435" s="96"/>
      <c r="F1435" s="97"/>
      <c r="G1435" s="109"/>
      <c r="H1435" s="836"/>
      <c r="I1435" s="94"/>
      <c r="J1435" s="96"/>
      <c r="K1435" s="97"/>
      <c r="L1435" s="109"/>
      <c r="M1435" s="839"/>
      <c r="N1435" s="94"/>
      <c r="O1435" s="96"/>
      <c r="P1435" s="97"/>
    </row>
    <row r="1436" spans="1:16">
      <c r="A1436" s="105"/>
      <c r="B1436" s="110"/>
      <c r="C1436" s="833"/>
      <c r="D1436" s="94"/>
      <c r="E1436" s="96"/>
      <c r="F1436" s="127"/>
      <c r="G1436" s="110"/>
      <c r="H1436" s="836"/>
      <c r="I1436" s="94"/>
      <c r="J1436" s="96"/>
      <c r="K1436" s="127"/>
      <c r="L1436" s="110"/>
      <c r="M1436" s="839"/>
      <c r="N1436" s="94"/>
      <c r="O1436" s="96"/>
      <c r="P1436" s="127"/>
    </row>
    <row r="1437" spans="1:16">
      <c r="A1437" s="105"/>
      <c r="B1437" s="109"/>
      <c r="C1437" s="833"/>
      <c r="D1437" s="94"/>
      <c r="E1437" s="96"/>
      <c r="F1437" s="128"/>
      <c r="G1437" s="109"/>
      <c r="H1437" s="836"/>
      <c r="I1437" s="94"/>
      <c r="J1437" s="96"/>
      <c r="K1437" s="128"/>
      <c r="L1437" s="109"/>
      <c r="M1437" s="839"/>
      <c r="N1437" s="94"/>
      <c r="O1437" s="96"/>
      <c r="P1437" s="128"/>
    </row>
    <row r="1438" spans="1:16">
      <c r="A1438" s="105"/>
      <c r="B1438" s="110"/>
      <c r="C1438" s="833"/>
      <c r="D1438" s="217"/>
      <c r="E1438" s="114"/>
      <c r="F1438" s="216"/>
      <c r="G1438" s="110"/>
      <c r="H1438" s="836"/>
      <c r="I1438" s="113"/>
      <c r="J1438" s="114"/>
      <c r="K1438" s="216"/>
      <c r="L1438" s="110"/>
      <c r="M1438" s="839"/>
      <c r="N1438" s="113"/>
      <c r="O1438" s="114"/>
      <c r="P1438" s="216"/>
    </row>
    <row r="1439" spans="1:16">
      <c r="A1439" s="105"/>
      <c r="B1439" s="109"/>
      <c r="C1439" s="833"/>
      <c r="D1439" s="217"/>
      <c r="E1439" s="114"/>
      <c r="F1439" s="216"/>
      <c r="G1439" s="109"/>
      <c r="H1439" s="836"/>
      <c r="I1439" s="113"/>
      <c r="J1439" s="114"/>
      <c r="K1439" s="216"/>
      <c r="L1439" s="109"/>
      <c r="M1439" s="839"/>
      <c r="N1439" s="113"/>
      <c r="O1439" s="114"/>
      <c r="P1439" s="216"/>
    </row>
    <row r="1440" spans="1:16" ht="17.25" thickBot="1">
      <c r="A1440" s="105"/>
      <c r="B1440" s="110"/>
      <c r="C1440" s="846"/>
      <c r="D1440" s="129"/>
      <c r="E1440" s="130"/>
      <c r="F1440" s="104"/>
      <c r="G1440" s="110"/>
      <c r="H1440" s="847"/>
      <c r="I1440" s="113"/>
      <c r="J1440" s="130"/>
      <c r="K1440" s="104"/>
      <c r="L1440" s="110"/>
      <c r="M1440" s="845"/>
      <c r="N1440" s="113"/>
      <c r="O1440" s="131"/>
      <c r="P1440" s="127"/>
    </row>
    <row r="1441" spans="1:16">
      <c r="A1441" s="132"/>
      <c r="B1441" s="109"/>
      <c r="C1441" s="832" t="s">
        <v>668</v>
      </c>
      <c r="D1441" s="118" t="s">
        <v>136</v>
      </c>
      <c r="E1441" s="133" t="s">
        <v>137</v>
      </c>
      <c r="F1441" s="125"/>
      <c r="G1441" s="109"/>
      <c r="H1441" s="835" t="s">
        <v>135</v>
      </c>
      <c r="I1441" s="118" t="s">
        <v>136</v>
      </c>
      <c r="J1441" s="133" t="s">
        <v>137</v>
      </c>
      <c r="K1441" s="125"/>
      <c r="L1441" s="109"/>
      <c r="M1441" s="838" t="s">
        <v>135</v>
      </c>
      <c r="N1441" s="118" t="s">
        <v>136</v>
      </c>
      <c r="O1441" s="133" t="s">
        <v>137</v>
      </c>
      <c r="P1441" s="125"/>
    </row>
    <row r="1442" spans="1:16">
      <c r="A1442" s="132"/>
      <c r="B1442" s="110"/>
      <c r="C1442" s="833"/>
      <c r="D1442" s="94" t="s">
        <v>141</v>
      </c>
      <c r="E1442" s="96" t="s">
        <v>142</v>
      </c>
      <c r="F1442" s="134"/>
      <c r="G1442" s="110"/>
      <c r="H1442" s="836"/>
      <c r="I1442" s="94" t="s">
        <v>141</v>
      </c>
      <c r="J1442" s="96" t="s">
        <v>142</v>
      </c>
      <c r="K1442" s="134"/>
      <c r="L1442" s="110"/>
      <c r="M1442" s="839"/>
      <c r="N1442" s="94" t="s">
        <v>141</v>
      </c>
      <c r="O1442" s="96" t="s">
        <v>142</v>
      </c>
      <c r="P1442" s="134"/>
    </row>
    <row r="1443" spans="1:16">
      <c r="A1443" s="132"/>
      <c r="B1443" s="135"/>
      <c r="C1443" s="833"/>
      <c r="D1443" s="94" t="s">
        <v>145</v>
      </c>
      <c r="E1443" s="96" t="s">
        <v>146</v>
      </c>
      <c r="F1443" s="97"/>
      <c r="G1443" s="135"/>
      <c r="H1443" s="836"/>
      <c r="I1443" s="94" t="s">
        <v>145</v>
      </c>
      <c r="J1443" s="96" t="s">
        <v>146</v>
      </c>
      <c r="K1443" s="97"/>
      <c r="L1443" s="135"/>
      <c r="M1443" s="839"/>
      <c r="N1443" s="94" t="s">
        <v>145</v>
      </c>
      <c r="O1443" s="96" t="s">
        <v>146</v>
      </c>
      <c r="P1443" s="97"/>
    </row>
    <row r="1444" spans="1:16">
      <c r="A1444" s="132"/>
      <c r="B1444" s="110"/>
      <c r="C1444" s="833"/>
      <c r="D1444" s="94" t="s">
        <v>147</v>
      </c>
      <c r="E1444" s="96" t="s">
        <v>148</v>
      </c>
      <c r="F1444" s="104"/>
      <c r="G1444" s="110"/>
      <c r="H1444" s="836"/>
      <c r="I1444" s="94" t="s">
        <v>147</v>
      </c>
      <c r="J1444" s="96" t="s">
        <v>148</v>
      </c>
      <c r="K1444" s="104"/>
      <c r="L1444" s="110"/>
      <c r="M1444" s="839"/>
      <c r="N1444" s="94" t="s">
        <v>147</v>
      </c>
      <c r="O1444" s="96" t="s">
        <v>148</v>
      </c>
      <c r="P1444" s="104"/>
    </row>
    <row r="1445" spans="1:16">
      <c r="A1445" s="132"/>
      <c r="B1445" s="135"/>
      <c r="C1445" s="833"/>
      <c r="D1445" s="94"/>
      <c r="E1445" s="114"/>
      <c r="F1445" s="136"/>
      <c r="G1445" s="135"/>
      <c r="H1445" s="836"/>
      <c r="I1445" s="94"/>
      <c r="J1445" s="114"/>
      <c r="K1445" s="136"/>
      <c r="L1445" s="135"/>
      <c r="M1445" s="839"/>
      <c r="N1445" s="94"/>
      <c r="O1445" s="114"/>
      <c r="P1445" s="136"/>
    </row>
    <row r="1446" spans="1:16">
      <c r="A1446" s="132"/>
      <c r="B1446" s="110"/>
      <c r="C1446" s="833"/>
      <c r="D1446" s="94"/>
      <c r="E1446" s="96"/>
      <c r="F1446" s="97"/>
      <c r="G1446" s="110"/>
      <c r="H1446" s="836"/>
      <c r="I1446" s="94"/>
      <c r="J1446" s="96"/>
      <c r="K1446" s="97"/>
      <c r="L1446" s="110"/>
      <c r="M1446" s="839"/>
      <c r="N1446" s="94"/>
      <c r="O1446" s="96"/>
      <c r="P1446" s="97"/>
    </row>
    <row r="1447" spans="1:16">
      <c r="A1447" s="132"/>
      <c r="B1447" s="135"/>
      <c r="C1447" s="833"/>
      <c r="D1447" s="94"/>
      <c r="E1447" s="114"/>
      <c r="F1447" s="136"/>
      <c r="G1447" s="135"/>
      <c r="H1447" s="836"/>
      <c r="I1447" s="94"/>
      <c r="J1447" s="114"/>
      <c r="K1447" s="136"/>
      <c r="L1447" s="135"/>
      <c r="M1447" s="839"/>
      <c r="N1447" s="94"/>
      <c r="O1447" s="114"/>
      <c r="P1447" s="136"/>
    </row>
    <row r="1448" spans="1:16">
      <c r="A1448" s="132"/>
      <c r="B1448" s="110"/>
      <c r="C1448" s="833"/>
      <c r="D1448" s="94"/>
      <c r="E1448" s="96"/>
      <c r="F1448" s="97"/>
      <c r="G1448" s="110"/>
      <c r="H1448" s="836"/>
      <c r="I1448" s="94"/>
      <c r="J1448" s="96"/>
      <c r="K1448" s="97"/>
      <c r="L1448" s="110"/>
      <c r="M1448" s="839"/>
      <c r="N1448" s="94"/>
      <c r="O1448" s="96"/>
      <c r="P1448" s="97"/>
    </row>
    <row r="1449" spans="1:16">
      <c r="A1449" s="132"/>
      <c r="B1449" s="135"/>
      <c r="C1449" s="833"/>
      <c r="D1449" s="94"/>
      <c r="E1449" s="96"/>
      <c r="F1449" s="97"/>
      <c r="G1449" s="135"/>
      <c r="H1449" s="836"/>
      <c r="I1449" s="94"/>
      <c r="J1449" s="96"/>
      <c r="K1449" s="97"/>
      <c r="L1449" s="135"/>
      <c r="M1449" s="839"/>
      <c r="N1449" s="94"/>
      <c r="O1449" s="96"/>
      <c r="P1449" s="97"/>
    </row>
    <row r="1450" spans="1:16" ht="17.25" thickBot="1">
      <c r="A1450" s="132"/>
      <c r="B1450" s="110"/>
      <c r="C1450" s="846"/>
      <c r="D1450" s="115"/>
      <c r="E1450" s="116"/>
      <c r="F1450" s="117"/>
      <c r="G1450" s="110"/>
      <c r="H1450" s="847"/>
      <c r="I1450" s="115"/>
      <c r="J1450" s="130"/>
      <c r="K1450" s="104"/>
      <c r="L1450" s="110"/>
      <c r="M1450" s="845"/>
      <c r="N1450" s="115"/>
      <c r="O1450" s="130"/>
      <c r="P1450" s="104"/>
    </row>
    <row r="1451" spans="1:16">
      <c r="A1451" s="132"/>
      <c r="B1451" s="135"/>
      <c r="C1451" s="832" t="s">
        <v>669</v>
      </c>
      <c r="D1451" s="137" t="s">
        <v>150</v>
      </c>
      <c r="E1451" s="138"/>
      <c r="F1451" s="139" t="s">
        <v>151</v>
      </c>
      <c r="G1451" s="135"/>
      <c r="H1451" s="835" t="s">
        <v>149</v>
      </c>
      <c r="I1451" s="137" t="s">
        <v>150</v>
      </c>
      <c r="J1451" s="138"/>
      <c r="K1451" s="139" t="s">
        <v>151</v>
      </c>
      <c r="L1451" s="135"/>
      <c r="M1451" s="838" t="s">
        <v>149</v>
      </c>
      <c r="N1451" s="137" t="s">
        <v>150</v>
      </c>
      <c r="O1451" s="138"/>
      <c r="P1451" s="139" t="s">
        <v>151</v>
      </c>
    </row>
    <row r="1452" spans="1:16">
      <c r="A1452" s="132"/>
      <c r="B1452" s="110"/>
      <c r="C1452" s="833"/>
      <c r="D1452" s="120"/>
      <c r="E1452" s="121"/>
      <c r="F1452" s="140"/>
      <c r="G1452" s="110"/>
      <c r="H1452" s="836"/>
      <c r="I1452" s="94"/>
      <c r="J1452" s="96"/>
      <c r="K1452" s="97"/>
      <c r="L1452" s="110"/>
      <c r="M1452" s="839"/>
      <c r="N1452" s="94"/>
      <c r="O1452" s="96"/>
      <c r="P1452" s="97"/>
    </row>
    <row r="1453" spans="1:16">
      <c r="A1453" s="132"/>
      <c r="B1453" s="135"/>
      <c r="C1453" s="833"/>
      <c r="D1453" s="94"/>
      <c r="E1453" s="96"/>
      <c r="F1453" s="97"/>
      <c r="G1453" s="135"/>
      <c r="H1453" s="836"/>
      <c r="I1453" s="94"/>
      <c r="J1453" s="96"/>
      <c r="K1453" s="97"/>
      <c r="L1453" s="135"/>
      <c r="M1453" s="839"/>
      <c r="N1453" s="94"/>
      <c r="O1453" s="96"/>
      <c r="P1453" s="97"/>
    </row>
    <row r="1454" spans="1:16">
      <c r="A1454" s="132"/>
      <c r="B1454" s="110"/>
      <c r="C1454" s="833"/>
      <c r="D1454" s="113"/>
      <c r="E1454" s="114"/>
      <c r="F1454" s="104"/>
      <c r="G1454" s="110"/>
      <c r="H1454" s="836"/>
      <c r="I1454" s="113"/>
      <c r="J1454" s="114"/>
      <c r="K1454" s="104"/>
      <c r="L1454" s="110"/>
      <c r="M1454" s="839"/>
      <c r="N1454" s="113"/>
      <c r="O1454" s="114"/>
      <c r="P1454" s="104"/>
    </row>
    <row r="1455" spans="1:16">
      <c r="A1455" s="841"/>
      <c r="B1455" s="135"/>
      <c r="C1455" s="833"/>
      <c r="D1455" s="94"/>
      <c r="E1455" s="96"/>
      <c r="F1455" s="97"/>
      <c r="G1455" s="135"/>
      <c r="H1455" s="836"/>
      <c r="I1455" s="94"/>
      <c r="J1455" s="96"/>
      <c r="K1455" s="97"/>
      <c r="L1455" s="135"/>
      <c r="M1455" s="839"/>
      <c r="N1455" s="94"/>
      <c r="O1455" s="96"/>
      <c r="P1455" s="97"/>
    </row>
    <row r="1456" spans="1:16">
      <c r="A1456" s="841"/>
      <c r="B1456" s="110"/>
      <c r="C1456" s="833"/>
      <c r="D1456" s="94"/>
      <c r="E1456" s="96"/>
      <c r="F1456" s="97"/>
      <c r="G1456" s="110"/>
      <c r="H1456" s="836"/>
      <c r="I1456" s="94"/>
      <c r="J1456" s="96"/>
      <c r="K1456" s="97"/>
      <c r="L1456" s="110"/>
      <c r="M1456" s="839"/>
      <c r="N1456" s="94"/>
      <c r="O1456" s="96"/>
      <c r="P1456" s="97"/>
    </row>
    <row r="1457" spans="1:16">
      <c r="A1457" s="841"/>
      <c r="B1457" s="135"/>
      <c r="C1457" s="833"/>
      <c r="D1457" s="113"/>
      <c r="E1457" s="114"/>
      <c r="F1457" s="104"/>
      <c r="G1457" s="135"/>
      <c r="H1457" s="836"/>
      <c r="I1457" s="113"/>
      <c r="J1457" s="114"/>
      <c r="K1457" s="104"/>
      <c r="L1457" s="135"/>
      <c r="M1457" s="839"/>
      <c r="N1457" s="113"/>
      <c r="O1457" s="114"/>
      <c r="P1457" s="104"/>
    </row>
    <row r="1458" spans="1:16" ht="17.25" thickBot="1">
      <c r="A1458" s="842"/>
      <c r="B1458" s="141"/>
      <c r="C1458" s="834"/>
      <c r="D1458" s="142"/>
      <c r="E1458" s="143"/>
      <c r="F1458" s="144"/>
      <c r="G1458" s="141"/>
      <c r="H1458" s="837"/>
      <c r="I1458" s="142"/>
      <c r="J1458" s="143"/>
      <c r="K1458" s="144"/>
      <c r="L1458" s="141"/>
      <c r="M1458" s="840"/>
      <c r="N1458" s="142"/>
      <c r="O1458" s="143"/>
      <c r="P1458" s="144"/>
    </row>
    <row r="1459" spans="1:16" s="146" customFormat="1" ht="27" customHeight="1" thickTop="1" thickBot="1">
      <c r="A1459" s="145"/>
      <c r="B1459" s="843" t="s">
        <v>152</v>
      </c>
      <c r="C1459" s="843"/>
      <c r="D1459" s="843"/>
      <c r="E1459" s="843"/>
      <c r="F1459" s="843"/>
      <c r="G1459" s="844" t="s">
        <v>153</v>
      </c>
      <c r="H1459" s="844"/>
      <c r="I1459" s="844"/>
      <c r="J1459" s="844"/>
      <c r="K1459" s="844"/>
      <c r="L1459" s="844"/>
      <c r="M1459" s="844"/>
      <c r="N1459" s="825" t="s">
        <v>154</v>
      </c>
      <c r="O1459" s="825"/>
      <c r="P1459" s="825"/>
    </row>
    <row r="1460" spans="1:16" s="159" customFormat="1" ht="21.75" customHeight="1" thickTop="1" thickBot="1">
      <c r="A1460" s="147" t="s">
        <v>0</v>
      </c>
      <c r="B1460" s="148"/>
      <c r="C1460" s="149" t="s">
        <v>155</v>
      </c>
      <c r="D1460" s="150" t="s">
        <v>156</v>
      </c>
      <c r="E1460" s="151" t="s">
        <v>157</v>
      </c>
      <c r="F1460" s="152" t="s">
        <v>158</v>
      </c>
      <c r="G1460" s="153" t="s">
        <v>159</v>
      </c>
      <c r="H1460" s="154" t="s">
        <v>150</v>
      </c>
      <c r="I1460" s="155" t="s">
        <v>156</v>
      </c>
      <c r="J1460" s="155" t="s">
        <v>157</v>
      </c>
      <c r="K1460" s="155" t="s">
        <v>158</v>
      </c>
      <c r="L1460" s="154" t="s">
        <v>160</v>
      </c>
      <c r="M1460" s="156" t="s">
        <v>161</v>
      </c>
      <c r="N1460" s="157" t="s">
        <v>155</v>
      </c>
      <c r="O1460" s="151" t="s">
        <v>157</v>
      </c>
      <c r="P1460" s="158" t="s">
        <v>158</v>
      </c>
    </row>
    <row r="1461" spans="1:16" s="172" customFormat="1" ht="17.25" thickTop="1">
      <c r="A1461" s="826">
        <f>A1375</f>
        <v>46217</v>
      </c>
      <c r="B1461" s="829" t="s">
        <v>670</v>
      </c>
      <c r="C1461" s="160" t="s">
        <v>851</v>
      </c>
      <c r="D1461" s="161" t="s">
        <v>978</v>
      </c>
      <c r="E1461" s="162" t="s">
        <v>137</v>
      </c>
      <c r="F1461" s="163" t="s">
        <v>1699</v>
      </c>
      <c r="G1461" s="164"/>
      <c r="H1461" s="165"/>
      <c r="I1461" s="166"/>
      <c r="J1461" s="166"/>
      <c r="K1461" s="167"/>
      <c r="L1461" s="168"/>
      <c r="M1461" s="169"/>
      <c r="N1461" s="170"/>
      <c r="O1461" s="166"/>
      <c r="P1461" s="171"/>
    </row>
    <row r="1462" spans="1:16" s="172" customFormat="1">
      <c r="A1462" s="827"/>
      <c r="B1462" s="830"/>
      <c r="C1462" s="173"/>
      <c r="D1462" s="174"/>
      <c r="E1462" s="175"/>
      <c r="F1462" s="176"/>
      <c r="G1462" s="173"/>
      <c r="H1462" s="177"/>
      <c r="I1462" s="175"/>
      <c r="J1462" s="175"/>
      <c r="K1462" s="178"/>
      <c r="L1462" s="179"/>
      <c r="M1462" s="180"/>
      <c r="N1462" s="181"/>
      <c r="O1462" s="175"/>
      <c r="P1462" s="182"/>
    </row>
    <row r="1463" spans="1:16" s="172" customFormat="1">
      <c r="A1463" s="827"/>
      <c r="B1463" s="830"/>
      <c r="C1463" s="173"/>
      <c r="D1463" s="174"/>
      <c r="E1463" s="175"/>
      <c r="F1463" s="176"/>
      <c r="G1463" s="173"/>
      <c r="H1463" s="183"/>
      <c r="I1463" s="175"/>
      <c r="J1463" s="175"/>
      <c r="K1463" s="178"/>
      <c r="L1463" s="184"/>
      <c r="M1463" s="180"/>
      <c r="N1463" s="181"/>
      <c r="O1463" s="175"/>
      <c r="P1463" s="182"/>
    </row>
    <row r="1464" spans="1:16" s="172" customFormat="1">
      <c r="A1464" s="827"/>
      <c r="B1464" s="830"/>
      <c r="C1464" s="173"/>
      <c r="D1464" s="218"/>
      <c r="E1464" s="175"/>
      <c r="F1464" s="176"/>
      <c r="G1464" s="173"/>
      <c r="H1464" s="183"/>
      <c r="I1464" s="175"/>
      <c r="J1464" s="175"/>
      <c r="K1464" s="187"/>
      <c r="L1464" s="184"/>
      <c r="M1464" s="180"/>
      <c r="N1464" s="181"/>
      <c r="O1464" s="175"/>
      <c r="P1464" s="182"/>
    </row>
    <row r="1465" spans="1:16" s="172" customFormat="1">
      <c r="A1465" s="827"/>
      <c r="B1465" s="830"/>
      <c r="C1465" s="173"/>
      <c r="D1465" s="185"/>
      <c r="E1465" s="175"/>
      <c r="F1465" s="182"/>
      <c r="G1465" s="173"/>
      <c r="H1465" s="186"/>
      <c r="I1465" s="175"/>
      <c r="J1465" s="175"/>
      <c r="K1465" s="187"/>
      <c r="L1465" s="184"/>
      <c r="M1465" s="180"/>
      <c r="N1465" s="181"/>
      <c r="O1465" s="175"/>
      <c r="P1465" s="182"/>
    </row>
    <row r="1466" spans="1:16" s="172" customFormat="1">
      <c r="A1466" s="827"/>
      <c r="B1466" s="830"/>
      <c r="C1466" s="173"/>
      <c r="D1466" s="174"/>
      <c r="E1466" s="175"/>
      <c r="F1466" s="188"/>
      <c r="G1466" s="198"/>
      <c r="H1466" s="183"/>
      <c r="I1466" s="191"/>
      <c r="J1466" s="175"/>
      <c r="K1466" s="178"/>
      <c r="L1466" s="189"/>
      <c r="M1466" s="190"/>
      <c r="N1466" s="181"/>
      <c r="O1466" s="175"/>
      <c r="P1466" s="182"/>
    </row>
    <row r="1467" spans="1:16" s="172" customFormat="1">
      <c r="A1467" s="827"/>
      <c r="B1467" s="830"/>
      <c r="C1467" s="173"/>
      <c r="D1467" s="174"/>
      <c r="E1467" s="175"/>
      <c r="F1467" s="182"/>
      <c r="G1467" s="173"/>
      <c r="H1467" s="183"/>
      <c r="I1467" s="191"/>
      <c r="J1467" s="175"/>
      <c r="K1467" s="178"/>
      <c r="L1467" s="184"/>
      <c r="M1467" s="180"/>
      <c r="N1467" s="181"/>
      <c r="O1467" s="175"/>
      <c r="P1467" s="182"/>
    </row>
    <row r="1468" spans="1:16" s="172" customFormat="1">
      <c r="A1468" s="827"/>
      <c r="B1468" s="830"/>
      <c r="C1468" s="173"/>
      <c r="D1468" s="174"/>
      <c r="E1468" s="175"/>
      <c r="F1468" s="182"/>
      <c r="G1468" s="219"/>
      <c r="H1468" s="183"/>
      <c r="I1468" s="175"/>
      <c r="J1468" s="175"/>
      <c r="K1468" s="178"/>
      <c r="L1468" s="184"/>
      <c r="M1468" s="180"/>
      <c r="N1468" s="181"/>
      <c r="O1468" s="175"/>
      <c r="P1468" s="182"/>
    </row>
    <row r="1469" spans="1:16" s="172" customFormat="1">
      <c r="A1469" s="827"/>
      <c r="B1469" s="830"/>
      <c r="C1469" s="173"/>
      <c r="D1469" s="174"/>
      <c r="E1469" s="175"/>
      <c r="F1469" s="188"/>
      <c r="G1469" s="173"/>
      <c r="H1469" s="183"/>
      <c r="I1469" s="191"/>
      <c r="J1469" s="175"/>
      <c r="K1469" s="178"/>
      <c r="L1469" s="184"/>
      <c r="M1469" s="180"/>
      <c r="N1469" s="181"/>
      <c r="O1469" s="175"/>
      <c r="P1469" s="182"/>
    </row>
    <row r="1470" spans="1:16" s="172" customFormat="1">
      <c r="A1470" s="827"/>
      <c r="B1470" s="830"/>
      <c r="C1470" s="173"/>
      <c r="D1470" s="174"/>
      <c r="E1470" s="175"/>
      <c r="F1470" s="182"/>
      <c r="G1470" s="173"/>
      <c r="H1470" s="183"/>
      <c r="I1470" s="191"/>
      <c r="J1470" s="175"/>
      <c r="K1470" s="178"/>
      <c r="L1470" s="184"/>
      <c r="M1470" s="180"/>
      <c r="N1470" s="181"/>
      <c r="O1470" s="175"/>
      <c r="P1470" s="182"/>
    </row>
    <row r="1471" spans="1:16" s="172" customFormat="1">
      <c r="A1471" s="827"/>
      <c r="B1471" s="830"/>
      <c r="C1471" s="192"/>
      <c r="D1471" s="193"/>
      <c r="E1471" s="194"/>
      <c r="F1471" s="195"/>
      <c r="G1471" s="173"/>
      <c r="H1471" s="177"/>
      <c r="I1471" s="175"/>
      <c r="J1471" s="175"/>
      <c r="K1471" s="178"/>
      <c r="L1471" s="184"/>
      <c r="M1471" s="180"/>
      <c r="N1471" s="196"/>
      <c r="O1471" s="194"/>
      <c r="P1471" s="195"/>
    </row>
    <row r="1472" spans="1:16" s="172" customFormat="1">
      <c r="A1472" s="827"/>
      <c r="B1472" s="830"/>
      <c r="C1472" s="192"/>
      <c r="D1472" s="193"/>
      <c r="E1472" s="194"/>
      <c r="F1472" s="195"/>
      <c r="G1472" s="198"/>
      <c r="H1472" s="183"/>
      <c r="I1472" s="191"/>
      <c r="J1472" s="175"/>
      <c r="K1472" s="178"/>
      <c r="L1472" s="184"/>
      <c r="M1472" s="180"/>
      <c r="N1472" s="196"/>
      <c r="O1472" s="194"/>
      <c r="P1472" s="195"/>
    </row>
    <row r="1473" spans="1:16" s="172" customFormat="1">
      <c r="A1473" s="827"/>
      <c r="B1473" s="830"/>
      <c r="C1473" s="192"/>
      <c r="D1473" s="193"/>
      <c r="E1473" s="194"/>
      <c r="F1473" s="195"/>
      <c r="G1473" s="173"/>
      <c r="H1473" s="199"/>
      <c r="I1473" s="191"/>
      <c r="J1473" s="200"/>
      <c r="K1473" s="197"/>
      <c r="L1473" s="184"/>
      <c r="M1473" s="180"/>
      <c r="N1473" s="196"/>
      <c r="O1473" s="194"/>
      <c r="P1473" s="195"/>
    </row>
    <row r="1474" spans="1:16" s="172" customFormat="1">
      <c r="A1474" s="827"/>
      <c r="B1474" s="830"/>
      <c r="C1474" s="192"/>
      <c r="D1474" s="193"/>
      <c r="E1474" s="194"/>
      <c r="F1474" s="195"/>
      <c r="G1474" s="173"/>
      <c r="H1474" s="201"/>
      <c r="I1474" s="175"/>
      <c r="J1474" s="175"/>
      <c r="K1474" s="178"/>
      <c r="L1474" s="184"/>
      <c r="M1474" s="180"/>
      <c r="N1474" s="196"/>
      <c r="O1474" s="194"/>
      <c r="P1474" s="195"/>
    </row>
    <row r="1475" spans="1:16" s="172" customFormat="1">
      <c r="A1475" s="827"/>
      <c r="B1475" s="830"/>
      <c r="C1475" s="192"/>
      <c r="D1475" s="193"/>
      <c r="E1475" s="194"/>
      <c r="F1475" s="195"/>
      <c r="G1475" s="198"/>
      <c r="H1475" s="183"/>
      <c r="I1475" s="200"/>
      <c r="J1475" s="200"/>
      <c r="K1475" s="197"/>
      <c r="L1475" s="184"/>
      <c r="M1475" s="180"/>
      <c r="N1475" s="196"/>
      <c r="O1475" s="194"/>
      <c r="P1475" s="195"/>
    </row>
    <row r="1476" spans="1:16" s="172" customFormat="1">
      <c r="A1476" s="827"/>
      <c r="B1476" s="830"/>
      <c r="C1476" s="192"/>
      <c r="D1476" s="193"/>
      <c r="E1476" s="194"/>
      <c r="F1476" s="195"/>
      <c r="G1476" s="173"/>
      <c r="H1476" s="183"/>
      <c r="I1476" s="200"/>
      <c r="J1476" s="200"/>
      <c r="K1476" s="197"/>
      <c r="L1476" s="179"/>
      <c r="M1476" s="180"/>
      <c r="N1476" s="196"/>
      <c r="O1476" s="194"/>
      <c r="P1476" s="195"/>
    </row>
    <row r="1477" spans="1:16" s="172" customFormat="1">
      <c r="A1477" s="827"/>
      <c r="B1477" s="830"/>
      <c r="C1477" s="192"/>
      <c r="D1477" s="193"/>
      <c r="E1477" s="194"/>
      <c r="F1477" s="195"/>
      <c r="G1477" s="192"/>
      <c r="H1477" s="201"/>
      <c r="I1477" s="202"/>
      <c r="J1477" s="202"/>
      <c r="K1477" s="203"/>
      <c r="L1477" s="204"/>
      <c r="M1477" s="190"/>
      <c r="N1477" s="196"/>
      <c r="O1477" s="194"/>
      <c r="P1477" s="195"/>
    </row>
    <row r="1478" spans="1:16" s="172" customFormat="1">
      <c r="A1478" s="827"/>
      <c r="B1478" s="830"/>
      <c r="C1478" s="192"/>
      <c r="D1478" s="193"/>
      <c r="E1478" s="194"/>
      <c r="F1478" s="195"/>
      <c r="G1478" s="192"/>
      <c r="H1478" s="201"/>
      <c r="I1478" s="202"/>
      <c r="J1478" s="202"/>
      <c r="K1478" s="203"/>
      <c r="L1478" s="204"/>
      <c r="M1478" s="190"/>
      <c r="N1478" s="196"/>
      <c r="O1478" s="194"/>
      <c r="P1478" s="195"/>
    </row>
    <row r="1479" spans="1:16" s="172" customFormat="1">
      <c r="A1479" s="827"/>
      <c r="B1479" s="830"/>
      <c r="C1479" s="192"/>
      <c r="D1479" s="193"/>
      <c r="E1479" s="194"/>
      <c r="F1479" s="195"/>
      <c r="G1479" s="192"/>
      <c r="H1479" s="201"/>
      <c r="I1479" s="202"/>
      <c r="J1479" s="202"/>
      <c r="K1479" s="203"/>
      <c r="L1479" s="204"/>
      <c r="M1479" s="190"/>
      <c r="N1479" s="196"/>
      <c r="O1479" s="194"/>
      <c r="P1479" s="195"/>
    </row>
    <row r="1480" spans="1:16" s="172" customFormat="1" ht="17.25" thickBot="1">
      <c r="A1480" s="828"/>
      <c r="B1480" s="831"/>
      <c r="C1480" s="205"/>
      <c r="D1480" s="206"/>
      <c r="E1480" s="207"/>
      <c r="F1480" s="208"/>
      <c r="G1480" s="209"/>
      <c r="H1480" s="210"/>
      <c r="I1480" s="211"/>
      <c r="J1480" s="211"/>
      <c r="K1480" s="212"/>
      <c r="L1480" s="213"/>
      <c r="M1480" s="214"/>
      <c r="N1480" s="215"/>
      <c r="O1480" s="207"/>
      <c r="P1480" s="208"/>
    </row>
    <row r="1481" spans="1:16" s="71" customFormat="1" ht="18" customHeight="1" thickTop="1" thickBot="1">
      <c r="A1481" s="862">
        <f>A1375+1</f>
        <v>46218</v>
      </c>
      <c r="B1481" s="90" t="s">
        <v>162</v>
      </c>
      <c r="C1481" s="832" t="s">
        <v>665</v>
      </c>
      <c r="D1481" s="91" t="s">
        <v>114</v>
      </c>
      <c r="E1481" s="92" t="s">
        <v>164</v>
      </c>
      <c r="F1481" s="93"/>
      <c r="G1481" s="90" t="s">
        <v>162</v>
      </c>
      <c r="H1481" s="836" t="s">
        <v>163</v>
      </c>
      <c r="I1481" s="91" t="s">
        <v>114</v>
      </c>
      <c r="J1481" s="92" t="s">
        <v>164</v>
      </c>
      <c r="K1481" s="93"/>
      <c r="L1481" s="90" t="s">
        <v>162</v>
      </c>
      <c r="M1481" s="839" t="s">
        <v>163</v>
      </c>
      <c r="N1481" s="91" t="s">
        <v>114</v>
      </c>
      <c r="O1481" s="92" t="s">
        <v>164</v>
      </c>
      <c r="P1481" s="93"/>
    </row>
    <row r="1482" spans="1:16" ht="18" customHeight="1">
      <c r="A1482" s="863"/>
      <c r="B1482" s="864"/>
      <c r="C1482" s="833"/>
      <c r="D1482" s="94" t="s">
        <v>116</v>
      </c>
      <c r="E1482" s="95" t="s">
        <v>142</v>
      </c>
      <c r="F1482" s="93"/>
      <c r="G1482" s="864"/>
      <c r="H1482" s="836"/>
      <c r="I1482" s="94" t="s">
        <v>116</v>
      </c>
      <c r="J1482" s="95" t="s">
        <v>142</v>
      </c>
      <c r="K1482" s="93"/>
      <c r="L1482" s="864"/>
      <c r="M1482" s="839"/>
      <c r="N1482" s="94" t="s">
        <v>116</v>
      </c>
      <c r="O1482" s="95" t="s">
        <v>142</v>
      </c>
      <c r="P1482" s="93"/>
    </row>
    <row r="1483" spans="1:16" ht="17.25" thickBot="1">
      <c r="A1483" s="863"/>
      <c r="B1483" s="865"/>
      <c r="C1483" s="833"/>
      <c r="D1483" s="94" t="s">
        <v>165</v>
      </c>
      <c r="E1483" s="96" t="s">
        <v>166</v>
      </c>
      <c r="F1483" s="98"/>
      <c r="G1483" s="865"/>
      <c r="H1483" s="836"/>
      <c r="I1483" s="94" t="s">
        <v>165</v>
      </c>
      <c r="J1483" s="96" t="s">
        <v>166</v>
      </c>
      <c r="K1483" s="98"/>
      <c r="L1483" s="865"/>
      <c r="M1483" s="839"/>
      <c r="N1483" s="94" t="s">
        <v>165</v>
      </c>
      <c r="O1483" s="96" t="s">
        <v>166</v>
      </c>
      <c r="P1483" s="98"/>
    </row>
    <row r="1484" spans="1:16" ht="17.25" thickBot="1">
      <c r="A1484" s="863"/>
      <c r="B1484" s="90" t="s">
        <v>167</v>
      </c>
      <c r="C1484" s="833"/>
      <c r="D1484" s="94"/>
      <c r="E1484" s="96"/>
      <c r="F1484" s="97"/>
      <c r="G1484" s="90" t="s">
        <v>167</v>
      </c>
      <c r="H1484" s="836"/>
      <c r="I1484" s="94" t="s">
        <v>120</v>
      </c>
      <c r="J1484" s="96" t="s">
        <v>148</v>
      </c>
      <c r="K1484" s="97"/>
      <c r="L1484" s="90" t="s">
        <v>167</v>
      </c>
      <c r="M1484" s="839"/>
      <c r="N1484" s="94" t="s">
        <v>120</v>
      </c>
      <c r="O1484" s="96" t="s">
        <v>148</v>
      </c>
      <c r="P1484" s="97"/>
    </row>
    <row r="1485" spans="1:16">
      <c r="A1485" s="863"/>
      <c r="B1485" s="861"/>
      <c r="C1485" s="833"/>
      <c r="D1485" s="94"/>
      <c r="E1485" s="96"/>
      <c r="F1485" s="97"/>
      <c r="G1485" s="861"/>
      <c r="H1485" s="836"/>
      <c r="I1485" s="94"/>
      <c r="J1485" s="96"/>
      <c r="K1485" s="97"/>
      <c r="L1485" s="861"/>
      <c r="M1485" s="839"/>
      <c r="N1485" s="94"/>
      <c r="O1485" s="96"/>
      <c r="P1485" s="97"/>
    </row>
    <row r="1486" spans="1:16">
      <c r="A1486" s="863"/>
      <c r="B1486" s="854"/>
      <c r="C1486" s="833"/>
      <c r="D1486" s="94"/>
      <c r="E1486" s="96"/>
      <c r="F1486" s="97"/>
      <c r="G1486" s="854"/>
      <c r="H1486" s="836"/>
      <c r="I1486" s="94"/>
      <c r="J1486" s="96"/>
      <c r="K1486" s="97"/>
      <c r="L1486" s="854"/>
      <c r="M1486" s="839"/>
      <c r="N1486" s="94"/>
      <c r="O1486" s="96"/>
      <c r="P1486" s="97"/>
    </row>
    <row r="1487" spans="1:16">
      <c r="A1487" s="863"/>
      <c r="B1487" s="853"/>
      <c r="C1487" s="833"/>
      <c r="D1487" s="94"/>
      <c r="E1487" s="96"/>
      <c r="F1487" s="93"/>
      <c r="G1487" s="853"/>
      <c r="H1487" s="836"/>
      <c r="I1487" s="94"/>
      <c r="J1487" s="96"/>
      <c r="K1487" s="93"/>
      <c r="L1487" s="853"/>
      <c r="M1487" s="839"/>
      <c r="N1487" s="94"/>
      <c r="O1487" s="96"/>
      <c r="P1487" s="93"/>
    </row>
    <row r="1488" spans="1:16">
      <c r="A1488" s="863"/>
      <c r="B1488" s="854"/>
      <c r="C1488" s="833"/>
      <c r="D1488" s="94"/>
      <c r="E1488" s="96"/>
      <c r="F1488" s="99"/>
      <c r="G1488" s="854"/>
      <c r="H1488" s="836"/>
      <c r="I1488" s="94"/>
      <c r="J1488" s="96"/>
      <c r="K1488" s="99"/>
      <c r="L1488" s="854"/>
      <c r="M1488" s="839"/>
      <c r="N1488" s="94"/>
      <c r="O1488" s="96"/>
      <c r="P1488" s="93"/>
    </row>
    <row r="1489" spans="1:16">
      <c r="A1489" s="863"/>
      <c r="B1489" s="853"/>
      <c r="C1489" s="833"/>
      <c r="D1489" s="94"/>
      <c r="E1489" s="96"/>
      <c r="F1489" s="102"/>
      <c r="G1489" s="853"/>
      <c r="H1489" s="836"/>
      <c r="I1489" s="94"/>
      <c r="J1489" s="96"/>
      <c r="K1489" s="102"/>
      <c r="L1489" s="853"/>
      <c r="M1489" s="839"/>
      <c r="N1489" s="94"/>
      <c r="O1489" s="96"/>
      <c r="P1489" s="99"/>
    </row>
    <row r="1490" spans="1:16" ht="17.25" thickBot="1">
      <c r="A1490" s="863"/>
      <c r="B1490" s="854"/>
      <c r="C1490" s="833"/>
      <c r="D1490" s="94"/>
      <c r="E1490" s="96"/>
      <c r="F1490" s="99"/>
      <c r="G1490" s="854"/>
      <c r="H1490" s="836"/>
      <c r="I1490" s="94"/>
      <c r="J1490" s="96"/>
      <c r="K1490" s="99"/>
      <c r="L1490" s="854"/>
      <c r="M1490" s="839"/>
      <c r="N1490" s="94"/>
      <c r="O1490" s="96"/>
      <c r="P1490" s="99"/>
    </row>
    <row r="1491" spans="1:16" ht="17.25" thickBot="1">
      <c r="A1491" s="863"/>
      <c r="B1491" s="100" t="s">
        <v>168</v>
      </c>
      <c r="C1491" s="833"/>
      <c r="D1491" s="94"/>
      <c r="E1491" s="96"/>
      <c r="F1491" s="99"/>
      <c r="G1491" s="100" t="s">
        <v>168</v>
      </c>
      <c r="H1491" s="836"/>
      <c r="I1491" s="94"/>
      <c r="J1491" s="96"/>
      <c r="K1491" s="99"/>
      <c r="L1491" s="100" t="s">
        <v>168</v>
      </c>
      <c r="M1491" s="839"/>
      <c r="N1491" s="94"/>
      <c r="O1491" s="96"/>
      <c r="P1491" s="99"/>
    </row>
    <row r="1492" spans="1:16">
      <c r="A1492" s="863"/>
      <c r="B1492" s="855"/>
      <c r="C1492" s="833"/>
      <c r="D1492" s="94"/>
      <c r="E1492" s="96"/>
      <c r="F1492" s="99"/>
      <c r="G1492" s="855"/>
      <c r="H1492" s="836"/>
      <c r="I1492" s="94"/>
      <c r="J1492" s="96"/>
      <c r="K1492" s="99"/>
      <c r="L1492" s="855"/>
      <c r="M1492" s="839"/>
      <c r="N1492" s="94"/>
      <c r="O1492" s="96"/>
      <c r="P1492" s="99"/>
    </row>
    <row r="1493" spans="1:16">
      <c r="A1493" s="863"/>
      <c r="B1493" s="856"/>
      <c r="C1493" s="833"/>
      <c r="D1493" s="94"/>
      <c r="E1493" s="96"/>
      <c r="F1493" s="99"/>
      <c r="G1493" s="856"/>
      <c r="H1493" s="836"/>
      <c r="I1493" s="94"/>
      <c r="J1493" s="96"/>
      <c r="K1493" s="99"/>
      <c r="L1493" s="856"/>
      <c r="M1493" s="839"/>
      <c r="N1493" s="94"/>
      <c r="O1493" s="96"/>
      <c r="P1493" s="97"/>
    </row>
    <row r="1494" spans="1:16" ht="17.25" thickBot="1">
      <c r="A1494" s="863"/>
      <c r="B1494" s="857"/>
      <c r="C1494" s="833"/>
      <c r="D1494" s="94"/>
      <c r="E1494" s="96"/>
      <c r="F1494" s="97"/>
      <c r="G1494" s="857"/>
      <c r="H1494" s="836"/>
      <c r="I1494" s="94"/>
      <c r="J1494" s="96"/>
      <c r="K1494" s="97"/>
      <c r="L1494" s="857"/>
      <c r="M1494" s="839"/>
      <c r="N1494" s="94"/>
      <c r="O1494" s="96"/>
      <c r="P1494" s="97"/>
    </row>
    <row r="1495" spans="1:16" ht="17.25" thickBot="1">
      <c r="A1495" s="863"/>
      <c r="B1495" s="100" t="s">
        <v>123</v>
      </c>
      <c r="C1495" s="833"/>
      <c r="D1495" s="94"/>
      <c r="E1495" s="96"/>
      <c r="F1495" s="97"/>
      <c r="G1495" s="100" t="s">
        <v>123</v>
      </c>
      <c r="H1495" s="836"/>
      <c r="I1495" s="94"/>
      <c r="J1495" s="96"/>
      <c r="K1495" s="97"/>
      <c r="L1495" s="100" t="s">
        <v>123</v>
      </c>
      <c r="M1495" s="839"/>
      <c r="N1495" s="94"/>
      <c r="O1495" s="96"/>
      <c r="P1495" s="97"/>
    </row>
    <row r="1496" spans="1:16">
      <c r="A1496" s="863"/>
      <c r="B1496" s="868"/>
      <c r="C1496" s="833"/>
      <c r="D1496" s="94"/>
      <c r="E1496" s="96"/>
      <c r="F1496" s="97"/>
      <c r="G1496" s="868"/>
      <c r="H1496" s="836"/>
      <c r="I1496" s="94"/>
      <c r="J1496" s="96"/>
      <c r="K1496" s="97"/>
      <c r="L1496" s="868"/>
      <c r="M1496" s="839"/>
      <c r="N1496" s="94"/>
      <c r="O1496" s="96"/>
      <c r="P1496" s="97"/>
    </row>
    <row r="1497" spans="1:16">
      <c r="A1497" s="863"/>
      <c r="B1497" s="869"/>
      <c r="C1497" s="833"/>
      <c r="D1497" s="94"/>
      <c r="E1497" s="96"/>
      <c r="F1497" s="97"/>
      <c r="G1497" s="869"/>
      <c r="H1497" s="836"/>
      <c r="I1497" s="94"/>
      <c r="J1497" s="96"/>
      <c r="K1497" s="97"/>
      <c r="L1497" s="869"/>
      <c r="M1497" s="839"/>
      <c r="N1497" s="94"/>
      <c r="O1497" s="96"/>
      <c r="P1497" s="97"/>
    </row>
    <row r="1498" spans="1:16" ht="17.25" thickBot="1">
      <c r="A1498" s="863"/>
      <c r="B1498" s="870"/>
      <c r="C1498" s="833"/>
      <c r="D1498" s="94"/>
      <c r="E1498" s="96"/>
      <c r="F1498" s="97"/>
      <c r="G1498" s="870"/>
      <c r="H1498" s="836"/>
      <c r="I1498" s="94"/>
      <c r="J1498" s="96"/>
      <c r="K1498" s="97"/>
      <c r="L1498" s="870"/>
      <c r="M1498" s="839"/>
      <c r="N1498" s="94"/>
      <c r="O1498" s="96"/>
      <c r="P1498" s="97"/>
    </row>
    <row r="1499" spans="1:16">
      <c r="A1499" s="863"/>
      <c r="B1499" s="851" t="s">
        <v>124</v>
      </c>
      <c r="C1499" s="833"/>
      <c r="D1499" s="94"/>
      <c r="E1499" s="96"/>
      <c r="F1499" s="97"/>
      <c r="G1499" s="851" t="s">
        <v>124</v>
      </c>
      <c r="H1499" s="836"/>
      <c r="I1499" s="94"/>
      <c r="J1499" s="96"/>
      <c r="K1499" s="97"/>
      <c r="L1499" s="851" t="s">
        <v>124</v>
      </c>
      <c r="M1499" s="839"/>
      <c r="N1499" s="94"/>
      <c r="O1499" s="96"/>
      <c r="P1499" s="97"/>
    </row>
    <row r="1500" spans="1:16" ht="17.25" thickBot="1">
      <c r="A1500" s="863"/>
      <c r="B1500" s="852"/>
      <c r="C1500" s="833"/>
      <c r="D1500" s="94"/>
      <c r="E1500" s="96"/>
      <c r="F1500" s="97"/>
      <c r="G1500" s="852"/>
      <c r="H1500" s="836"/>
      <c r="I1500" s="94"/>
      <c r="J1500" s="96"/>
      <c r="K1500" s="97"/>
      <c r="L1500" s="852"/>
      <c r="M1500" s="839"/>
      <c r="N1500" s="94"/>
      <c r="O1500" s="96"/>
      <c r="P1500" s="93"/>
    </row>
    <row r="1501" spans="1:16" ht="17.25" thickTop="1">
      <c r="A1501" s="863"/>
      <c r="B1501" s="866" t="s">
        <v>125</v>
      </c>
      <c r="C1501" s="833"/>
      <c r="D1501" s="94"/>
      <c r="E1501" s="96"/>
      <c r="F1501" s="93"/>
      <c r="G1501" s="866" t="s">
        <v>125</v>
      </c>
      <c r="H1501" s="836"/>
      <c r="I1501" s="94"/>
      <c r="J1501" s="96"/>
      <c r="K1501" s="93"/>
      <c r="L1501" s="866" t="s">
        <v>125</v>
      </c>
      <c r="M1501" s="839"/>
      <c r="N1501" s="94"/>
      <c r="O1501" s="96"/>
      <c r="P1501" s="97"/>
    </row>
    <row r="1502" spans="1:16" ht="17.25" thickBot="1">
      <c r="A1502" s="863"/>
      <c r="B1502" s="849"/>
      <c r="C1502" s="833"/>
      <c r="D1502" s="94"/>
      <c r="E1502" s="96"/>
      <c r="F1502" s="93"/>
      <c r="G1502" s="849"/>
      <c r="H1502" s="836"/>
      <c r="I1502" s="94"/>
      <c r="J1502" s="96"/>
      <c r="K1502" s="93"/>
      <c r="L1502" s="849"/>
      <c r="M1502" s="839"/>
      <c r="N1502" s="94"/>
      <c r="O1502" s="96"/>
      <c r="P1502" s="101"/>
    </row>
    <row r="1503" spans="1:16">
      <c r="A1503" s="863"/>
      <c r="B1503" s="859"/>
      <c r="C1503" s="833"/>
      <c r="D1503" s="94"/>
      <c r="E1503" s="96"/>
      <c r="F1503" s="97"/>
      <c r="G1503" s="859"/>
      <c r="H1503" s="836"/>
      <c r="I1503" s="94"/>
      <c r="J1503" s="96"/>
      <c r="K1503" s="97"/>
      <c r="L1503" s="859"/>
      <c r="M1503" s="839"/>
      <c r="N1503" s="94"/>
      <c r="O1503" s="96"/>
      <c r="P1503" s="103"/>
    </row>
    <row r="1504" spans="1:16" ht="17.25" thickBot="1">
      <c r="A1504" s="863"/>
      <c r="B1504" s="867"/>
      <c r="C1504" s="833"/>
      <c r="D1504" s="94"/>
      <c r="E1504" s="96"/>
      <c r="F1504" s="97"/>
      <c r="G1504" s="867"/>
      <c r="H1504" s="836"/>
      <c r="I1504" s="94"/>
      <c r="J1504" s="96"/>
      <c r="K1504" s="97"/>
      <c r="L1504" s="867"/>
      <c r="M1504" s="839"/>
      <c r="N1504" s="94"/>
      <c r="O1504" s="96"/>
      <c r="P1504" s="104"/>
    </row>
    <row r="1505" spans="1:16">
      <c r="A1505" s="863"/>
      <c r="B1505" s="848" t="s">
        <v>126</v>
      </c>
      <c r="C1505" s="833"/>
      <c r="D1505" s="94"/>
      <c r="E1505" s="96"/>
      <c r="F1505" s="93"/>
      <c r="G1505" s="848" t="s">
        <v>126</v>
      </c>
      <c r="H1505" s="836"/>
      <c r="I1505" s="94"/>
      <c r="J1505" s="96"/>
      <c r="K1505" s="93"/>
      <c r="L1505" s="848" t="s">
        <v>126</v>
      </c>
      <c r="M1505" s="839"/>
      <c r="N1505" s="94"/>
      <c r="O1505" s="96"/>
      <c r="P1505" s="99"/>
    </row>
    <row r="1506" spans="1:16" ht="17.25" thickBot="1">
      <c r="A1506" s="863"/>
      <c r="B1506" s="849"/>
      <c r="C1506" s="833"/>
      <c r="D1506" s="94"/>
      <c r="E1506" s="96"/>
      <c r="F1506" s="101"/>
      <c r="G1506" s="849"/>
      <c r="H1506" s="836"/>
      <c r="I1506" s="94"/>
      <c r="J1506" s="96"/>
      <c r="K1506" s="101"/>
      <c r="L1506" s="849"/>
      <c r="M1506" s="839"/>
      <c r="N1506" s="94"/>
      <c r="O1506" s="96"/>
      <c r="P1506" s="104"/>
    </row>
    <row r="1507" spans="1:16">
      <c r="A1507" s="863"/>
      <c r="B1507" s="859"/>
      <c r="C1507" s="833"/>
      <c r="D1507" s="94"/>
      <c r="E1507" s="96"/>
      <c r="F1507" s="102"/>
      <c r="G1507" s="859"/>
      <c r="H1507" s="836"/>
      <c r="I1507" s="94"/>
      <c r="J1507" s="96"/>
      <c r="K1507" s="103"/>
      <c r="L1507" s="859"/>
      <c r="M1507" s="839"/>
      <c r="N1507" s="94"/>
      <c r="O1507" s="96"/>
      <c r="P1507" s="93"/>
    </row>
    <row r="1508" spans="1:16" ht="17.25" thickBot="1">
      <c r="A1508" s="863"/>
      <c r="B1508" s="860"/>
      <c r="C1508" s="833"/>
      <c r="D1508" s="94"/>
      <c r="E1508" s="96"/>
      <c r="F1508" s="99"/>
      <c r="G1508" s="860"/>
      <c r="H1508" s="836"/>
      <c r="I1508" s="94"/>
      <c r="J1508" s="96"/>
      <c r="K1508" s="104"/>
      <c r="L1508" s="860"/>
      <c r="M1508" s="839"/>
      <c r="N1508" s="94"/>
      <c r="O1508" s="96"/>
      <c r="P1508" s="97"/>
    </row>
    <row r="1509" spans="1:16">
      <c r="A1509" s="863"/>
      <c r="B1509" s="858" t="s">
        <v>127</v>
      </c>
      <c r="C1509" s="833"/>
      <c r="D1509" s="94"/>
      <c r="E1509" s="96"/>
      <c r="F1509" s="103"/>
      <c r="G1509" s="858" t="s">
        <v>127</v>
      </c>
      <c r="H1509" s="836"/>
      <c r="I1509" s="94"/>
      <c r="J1509" s="96"/>
      <c r="K1509" s="104"/>
      <c r="L1509" s="858" t="s">
        <v>127</v>
      </c>
      <c r="M1509" s="839"/>
      <c r="N1509" s="94"/>
      <c r="O1509" s="114"/>
      <c r="P1509" s="97"/>
    </row>
    <row r="1510" spans="1:16" ht="17.25" thickBot="1">
      <c r="A1510" s="863"/>
      <c r="B1510" s="849"/>
      <c r="C1510" s="833"/>
      <c r="D1510" s="94"/>
      <c r="E1510" s="96"/>
      <c r="F1510" s="104"/>
      <c r="G1510" s="849"/>
      <c r="H1510" s="836"/>
      <c r="I1510" s="94"/>
      <c r="J1510" s="96"/>
      <c r="K1510" s="99"/>
      <c r="L1510" s="849"/>
      <c r="M1510" s="839"/>
      <c r="N1510" s="113"/>
      <c r="O1510" s="96"/>
      <c r="P1510" s="112"/>
    </row>
    <row r="1511" spans="1:16">
      <c r="A1511" s="863"/>
      <c r="B1511" s="859"/>
      <c r="C1511" s="833"/>
      <c r="D1511" s="94"/>
      <c r="E1511" s="96"/>
      <c r="F1511" s="104"/>
      <c r="G1511" s="859"/>
      <c r="H1511" s="836"/>
      <c r="I1511" s="94"/>
      <c r="J1511" s="96"/>
      <c r="K1511" s="104"/>
      <c r="L1511" s="859"/>
      <c r="M1511" s="839"/>
      <c r="N1511" s="113"/>
      <c r="O1511" s="114"/>
      <c r="P1511" s="97"/>
    </row>
    <row r="1512" spans="1:16" ht="17.25" thickBot="1">
      <c r="A1512" s="863"/>
      <c r="B1512" s="860"/>
      <c r="C1512" s="833"/>
      <c r="D1512" s="94"/>
      <c r="E1512" s="96"/>
      <c r="F1512" s="99"/>
      <c r="G1512" s="860"/>
      <c r="H1512" s="836"/>
      <c r="I1512" s="94"/>
      <c r="J1512" s="96"/>
      <c r="K1512" s="93"/>
      <c r="L1512" s="860"/>
      <c r="M1512" s="839"/>
      <c r="N1512" s="94"/>
      <c r="O1512" s="114"/>
      <c r="P1512" s="104"/>
    </row>
    <row r="1513" spans="1:16">
      <c r="A1513" s="863"/>
      <c r="B1513" s="858" t="s">
        <v>128</v>
      </c>
      <c r="C1513" s="833"/>
      <c r="D1513" s="94"/>
      <c r="E1513" s="96"/>
      <c r="F1513" s="104"/>
      <c r="G1513" s="858" t="s">
        <v>128</v>
      </c>
      <c r="H1513" s="836"/>
      <c r="I1513" s="94"/>
      <c r="J1513" s="96"/>
      <c r="K1513" s="97"/>
      <c r="L1513" s="858" t="s">
        <v>128</v>
      </c>
      <c r="M1513" s="839"/>
      <c r="N1513" s="94"/>
      <c r="O1513" s="96"/>
      <c r="P1513" s="97"/>
    </row>
    <row r="1514" spans="1:16" ht="17.25" thickBot="1">
      <c r="A1514" s="863"/>
      <c r="B1514" s="849"/>
      <c r="C1514" s="833"/>
      <c r="D1514" s="94"/>
      <c r="E1514" s="96"/>
      <c r="F1514" s="93"/>
      <c r="G1514" s="849"/>
      <c r="H1514" s="836"/>
      <c r="I1514" s="94"/>
      <c r="J1514" s="114"/>
      <c r="K1514" s="97"/>
      <c r="L1514" s="849"/>
      <c r="M1514" s="839"/>
      <c r="N1514" s="113"/>
      <c r="O1514" s="114"/>
      <c r="P1514" s="97"/>
    </row>
    <row r="1515" spans="1:16">
      <c r="A1515" s="863"/>
      <c r="B1515" s="859"/>
      <c r="C1515" s="833"/>
      <c r="D1515" s="94"/>
      <c r="E1515" s="96"/>
      <c r="F1515" s="97"/>
      <c r="G1515" s="859"/>
      <c r="H1515" s="836"/>
      <c r="I1515" s="94"/>
      <c r="J1515" s="96"/>
      <c r="K1515" s="97"/>
      <c r="L1515" s="859"/>
      <c r="M1515" s="839"/>
      <c r="N1515" s="113"/>
      <c r="O1515" s="114"/>
      <c r="P1515" s="97"/>
    </row>
    <row r="1516" spans="1:16" ht="17.25" thickBot="1">
      <c r="A1516" s="863"/>
      <c r="B1516" s="860"/>
      <c r="C1516" s="833"/>
      <c r="D1516" s="94"/>
      <c r="E1516" s="96"/>
      <c r="F1516" s="93"/>
      <c r="G1516" s="860"/>
      <c r="H1516" s="836"/>
      <c r="I1516" s="94"/>
      <c r="J1516" s="114"/>
      <c r="K1516" s="97"/>
      <c r="L1516" s="860"/>
      <c r="M1516" s="839"/>
      <c r="N1516" s="94"/>
      <c r="O1516" s="114"/>
      <c r="P1516" s="97"/>
    </row>
    <row r="1517" spans="1:16">
      <c r="A1517" s="863"/>
      <c r="B1517" s="848" t="s">
        <v>129</v>
      </c>
      <c r="C1517" s="833"/>
      <c r="D1517" s="94"/>
      <c r="E1517" s="96"/>
      <c r="F1517" s="93"/>
      <c r="G1517" s="848" t="s">
        <v>129</v>
      </c>
      <c r="H1517" s="836"/>
      <c r="I1517" s="94"/>
      <c r="J1517" s="114"/>
      <c r="K1517" s="97"/>
      <c r="L1517" s="848" t="s">
        <v>129</v>
      </c>
      <c r="M1517" s="839"/>
      <c r="N1517" s="113"/>
      <c r="O1517" s="114"/>
      <c r="P1517" s="97"/>
    </row>
    <row r="1518" spans="1:16" ht="17.25" thickBot="1">
      <c r="A1518" s="863"/>
      <c r="B1518" s="849"/>
      <c r="C1518" s="833"/>
      <c r="D1518" s="94"/>
      <c r="E1518" s="96"/>
      <c r="F1518" s="93"/>
      <c r="G1518" s="849"/>
      <c r="H1518" s="836"/>
      <c r="I1518" s="94"/>
      <c r="J1518" s="114"/>
      <c r="K1518" s="97"/>
      <c r="L1518" s="849"/>
      <c r="M1518" s="839"/>
      <c r="N1518" s="94"/>
      <c r="O1518" s="114"/>
      <c r="P1518" s="97"/>
    </row>
    <row r="1519" spans="1:16">
      <c r="A1519" s="863"/>
      <c r="B1519" s="106"/>
      <c r="C1519" s="833"/>
      <c r="D1519" s="94"/>
      <c r="E1519" s="96"/>
      <c r="F1519" s="97"/>
      <c r="G1519" s="106"/>
      <c r="H1519" s="836"/>
      <c r="I1519" s="94"/>
      <c r="J1519" s="96"/>
      <c r="K1519" s="112"/>
      <c r="L1519" s="106"/>
      <c r="M1519" s="839"/>
      <c r="N1519" s="113"/>
      <c r="O1519" s="96"/>
      <c r="P1519" s="112"/>
    </row>
    <row r="1520" spans="1:16">
      <c r="A1520" s="863"/>
      <c r="B1520" s="107"/>
      <c r="C1520" s="833"/>
      <c r="D1520" s="94"/>
      <c r="E1520" s="96"/>
      <c r="F1520" s="93"/>
      <c r="G1520" s="107"/>
      <c r="H1520" s="836"/>
      <c r="I1520" s="94"/>
      <c r="J1520" s="96"/>
      <c r="K1520" s="97"/>
      <c r="L1520" s="107"/>
      <c r="M1520" s="839"/>
      <c r="N1520" s="113"/>
      <c r="O1520" s="114"/>
      <c r="P1520" s="97"/>
    </row>
    <row r="1521" spans="1:16">
      <c r="A1521" s="863"/>
      <c r="B1521" s="109"/>
      <c r="C1521" s="833"/>
      <c r="D1521" s="94"/>
      <c r="E1521" s="96"/>
      <c r="F1521" s="93"/>
      <c r="G1521" s="109"/>
      <c r="H1521" s="836"/>
      <c r="I1521" s="113"/>
      <c r="J1521" s="114"/>
      <c r="K1521" s="97"/>
      <c r="L1521" s="109"/>
      <c r="M1521" s="839"/>
      <c r="N1521" s="113"/>
      <c r="O1521" s="114"/>
      <c r="P1521" s="104"/>
    </row>
    <row r="1522" spans="1:16">
      <c r="A1522" s="863"/>
      <c r="B1522" s="110"/>
      <c r="C1522" s="833"/>
      <c r="D1522" s="94"/>
      <c r="E1522" s="96"/>
      <c r="F1522" s="93"/>
      <c r="G1522" s="110"/>
      <c r="H1522" s="836"/>
      <c r="I1522" s="113"/>
      <c r="J1522" s="114"/>
      <c r="K1522" s="104"/>
      <c r="L1522" s="110"/>
      <c r="M1522" s="839"/>
      <c r="N1522" s="111"/>
      <c r="O1522" s="96"/>
      <c r="P1522" s="97"/>
    </row>
    <row r="1523" spans="1:16">
      <c r="A1523" s="863"/>
      <c r="B1523" s="109"/>
      <c r="C1523" s="833"/>
      <c r="D1523" s="111"/>
      <c r="E1523" s="96"/>
      <c r="F1523" s="97"/>
      <c r="G1523" s="109"/>
      <c r="H1523" s="836"/>
      <c r="I1523" s="111"/>
      <c r="J1523" s="96"/>
      <c r="K1523" s="112"/>
      <c r="L1523" s="109"/>
      <c r="M1523" s="839"/>
      <c r="N1523" s="94"/>
      <c r="O1523" s="96"/>
      <c r="P1523" s="112"/>
    </row>
    <row r="1524" spans="1:16">
      <c r="A1524" s="863"/>
      <c r="B1524" s="110"/>
      <c r="C1524" s="833"/>
      <c r="D1524" s="94"/>
      <c r="E1524" s="96"/>
      <c r="F1524" s="108"/>
      <c r="G1524" s="110"/>
      <c r="H1524" s="836"/>
      <c r="I1524" s="94"/>
      <c r="J1524" s="96"/>
      <c r="K1524" s="97"/>
      <c r="L1524" s="110"/>
      <c r="M1524" s="839"/>
      <c r="N1524" s="113"/>
      <c r="O1524" s="114"/>
      <c r="P1524" s="97"/>
    </row>
    <row r="1525" spans="1:16">
      <c r="A1525" s="863"/>
      <c r="B1525" s="109"/>
      <c r="C1525" s="833"/>
      <c r="D1525" s="94"/>
      <c r="E1525" s="96"/>
      <c r="F1525" s="97"/>
      <c r="G1525" s="109"/>
      <c r="H1525" s="836"/>
      <c r="I1525" s="113"/>
      <c r="J1525" s="114"/>
      <c r="K1525" s="97"/>
      <c r="L1525" s="109"/>
      <c r="M1525" s="839"/>
      <c r="N1525" s="113"/>
      <c r="O1525" s="114"/>
      <c r="P1525" s="97"/>
    </row>
    <row r="1526" spans="1:16" ht="17.25" thickBot="1">
      <c r="A1526" s="863"/>
      <c r="B1526" s="110"/>
      <c r="C1526" s="846"/>
      <c r="D1526" s="115"/>
      <c r="E1526" s="116"/>
      <c r="F1526" s="117"/>
      <c r="G1526" s="110"/>
      <c r="H1526" s="836"/>
      <c r="I1526" s="115"/>
      <c r="J1526" s="116"/>
      <c r="K1526" s="117"/>
      <c r="L1526" s="110"/>
      <c r="M1526" s="839"/>
      <c r="N1526" s="115"/>
      <c r="O1526" s="116"/>
      <c r="P1526" s="117"/>
    </row>
    <row r="1527" spans="1:16">
      <c r="A1527" s="850" t="str">
        <f>TEXT(A1481,"AAAA")</f>
        <v>星期三</v>
      </c>
      <c r="B1527" s="109"/>
      <c r="C1527" s="832" t="s">
        <v>666</v>
      </c>
      <c r="D1527" s="118"/>
      <c r="E1527" s="119"/>
      <c r="F1527" s="97"/>
      <c r="G1527" s="109"/>
      <c r="H1527" s="835" t="s">
        <v>130</v>
      </c>
      <c r="I1527" s="118"/>
      <c r="J1527" s="119"/>
      <c r="K1527" s="97"/>
      <c r="L1527" s="109"/>
      <c r="M1527" s="838" t="s">
        <v>130</v>
      </c>
      <c r="N1527" s="118"/>
      <c r="O1527" s="119"/>
      <c r="P1527" s="97"/>
    </row>
    <row r="1528" spans="1:16">
      <c r="A1528" s="850"/>
      <c r="B1528" s="110"/>
      <c r="C1528" s="833"/>
      <c r="D1528" s="120"/>
      <c r="E1528" s="96"/>
      <c r="F1528" s="97"/>
      <c r="G1528" s="110"/>
      <c r="H1528" s="836"/>
      <c r="I1528" s="94"/>
      <c r="J1528" s="96"/>
      <c r="K1528" s="97"/>
      <c r="L1528" s="110"/>
      <c r="M1528" s="839"/>
      <c r="N1528" s="94"/>
      <c r="O1528" s="96"/>
      <c r="P1528" s="97"/>
    </row>
    <row r="1529" spans="1:16">
      <c r="A1529" s="850"/>
      <c r="B1529" s="109"/>
      <c r="C1529" s="833"/>
      <c r="D1529" s="120"/>
      <c r="E1529" s="96"/>
      <c r="F1529" s="97"/>
      <c r="G1529" s="109"/>
      <c r="H1529" s="836"/>
      <c r="I1529" s="94"/>
      <c r="J1529" s="96"/>
      <c r="K1529" s="97"/>
      <c r="L1529" s="109"/>
      <c r="M1529" s="839"/>
      <c r="N1529" s="94"/>
      <c r="O1529" s="96"/>
      <c r="P1529" s="97"/>
    </row>
    <row r="1530" spans="1:16">
      <c r="A1530" s="850"/>
      <c r="B1530" s="110"/>
      <c r="C1530" s="833"/>
      <c r="D1530" s="120"/>
      <c r="E1530" s="96"/>
      <c r="F1530" s="97"/>
      <c r="G1530" s="110"/>
      <c r="H1530" s="836"/>
      <c r="I1530" s="94"/>
      <c r="J1530" s="96"/>
      <c r="K1530" s="97"/>
      <c r="L1530" s="110"/>
      <c r="M1530" s="839"/>
      <c r="N1530" s="94"/>
      <c r="O1530" s="96"/>
      <c r="P1530" s="97"/>
    </row>
    <row r="1531" spans="1:16">
      <c r="A1531" s="850"/>
      <c r="B1531" s="109"/>
      <c r="C1531" s="833"/>
      <c r="D1531" s="120"/>
      <c r="E1531" s="96"/>
      <c r="F1531" s="97"/>
      <c r="G1531" s="109"/>
      <c r="H1531" s="836"/>
      <c r="I1531" s="94"/>
      <c r="J1531" s="96"/>
      <c r="K1531" s="97"/>
      <c r="L1531" s="109"/>
      <c r="M1531" s="839"/>
      <c r="N1531" s="94"/>
      <c r="O1531" s="96"/>
      <c r="P1531" s="97"/>
    </row>
    <row r="1532" spans="1:16">
      <c r="A1532" s="850"/>
      <c r="B1532" s="110"/>
      <c r="C1532" s="833"/>
      <c r="D1532" s="120"/>
      <c r="E1532" s="96"/>
      <c r="F1532" s="97"/>
      <c r="G1532" s="110"/>
      <c r="H1532" s="836"/>
      <c r="I1532" s="94"/>
      <c r="J1532" s="96"/>
      <c r="K1532" s="97"/>
      <c r="L1532" s="110"/>
      <c r="M1532" s="839"/>
      <c r="N1532" s="94"/>
      <c r="O1532" s="96"/>
      <c r="P1532" s="97"/>
    </row>
    <row r="1533" spans="1:16">
      <c r="A1533" s="850"/>
      <c r="B1533" s="109"/>
      <c r="C1533" s="833"/>
      <c r="D1533" s="120"/>
      <c r="E1533" s="96"/>
      <c r="F1533" s="97"/>
      <c r="G1533" s="109"/>
      <c r="H1533" s="836"/>
      <c r="I1533" s="94"/>
      <c r="J1533" s="96"/>
      <c r="K1533" s="97"/>
      <c r="L1533" s="109"/>
      <c r="M1533" s="839"/>
      <c r="N1533" s="94"/>
      <c r="O1533" s="96"/>
      <c r="P1533" s="97"/>
    </row>
    <row r="1534" spans="1:16">
      <c r="A1534" s="850"/>
      <c r="B1534" s="110"/>
      <c r="C1534" s="833"/>
      <c r="D1534" s="94"/>
      <c r="E1534" s="96"/>
      <c r="F1534" s="97"/>
      <c r="G1534" s="110"/>
      <c r="H1534" s="836"/>
      <c r="I1534" s="94"/>
      <c r="J1534" s="96"/>
      <c r="K1534" s="97"/>
      <c r="L1534" s="110"/>
      <c r="M1534" s="839"/>
      <c r="N1534" s="94"/>
      <c r="O1534" s="96"/>
      <c r="P1534" s="97"/>
    </row>
    <row r="1535" spans="1:16">
      <c r="A1535" s="850"/>
      <c r="B1535" s="107"/>
      <c r="C1535" s="833"/>
      <c r="D1535" s="113"/>
      <c r="E1535" s="114"/>
      <c r="F1535" s="104"/>
      <c r="G1535" s="107"/>
      <c r="H1535" s="836"/>
      <c r="I1535" s="113"/>
      <c r="J1535" s="114"/>
      <c r="K1535" s="97"/>
      <c r="L1535" s="107"/>
      <c r="M1535" s="839"/>
      <c r="N1535" s="113"/>
      <c r="O1535" s="114"/>
      <c r="P1535" s="97"/>
    </row>
    <row r="1536" spans="1:16" ht="17.25" thickBot="1">
      <c r="A1536" s="850"/>
      <c r="B1536" s="107"/>
      <c r="C1536" s="846"/>
      <c r="D1536" s="122" t="s">
        <v>132</v>
      </c>
      <c r="E1536" s="123" t="s">
        <v>133</v>
      </c>
      <c r="F1536" s="124"/>
      <c r="G1536" s="107"/>
      <c r="H1536" s="847"/>
      <c r="I1536" s="122" t="s">
        <v>132</v>
      </c>
      <c r="J1536" s="123" t="s">
        <v>133</v>
      </c>
      <c r="K1536" s="97"/>
      <c r="L1536" s="107"/>
      <c r="M1536" s="845"/>
      <c r="N1536" s="122" t="s">
        <v>132</v>
      </c>
      <c r="O1536" s="123" t="s">
        <v>133</v>
      </c>
      <c r="P1536" s="97"/>
    </row>
    <row r="1537" spans="1:16">
      <c r="A1537" s="105"/>
      <c r="B1537" s="109"/>
      <c r="C1537" s="832" t="s">
        <v>667</v>
      </c>
      <c r="D1537" s="118"/>
      <c r="E1537" s="119"/>
      <c r="F1537" s="125"/>
      <c r="G1537" s="109"/>
      <c r="H1537" s="835" t="s">
        <v>134</v>
      </c>
      <c r="I1537" s="118"/>
      <c r="J1537" s="119"/>
      <c r="K1537" s="125"/>
      <c r="L1537" s="109"/>
      <c r="M1537" s="838" t="s">
        <v>134</v>
      </c>
      <c r="N1537" s="118"/>
      <c r="O1537" s="119"/>
      <c r="P1537" s="125"/>
    </row>
    <row r="1538" spans="1:16">
      <c r="A1538" s="105"/>
      <c r="B1538" s="110"/>
      <c r="C1538" s="833"/>
      <c r="D1538" s="94"/>
      <c r="E1538" s="96"/>
      <c r="F1538" s="97"/>
      <c r="G1538" s="110"/>
      <c r="H1538" s="836"/>
      <c r="I1538" s="94"/>
      <c r="J1538" s="96"/>
      <c r="K1538" s="97"/>
      <c r="L1538" s="110"/>
      <c r="M1538" s="839"/>
      <c r="N1538" s="94"/>
      <c r="O1538" s="96"/>
      <c r="P1538" s="97"/>
    </row>
    <row r="1539" spans="1:16">
      <c r="A1539" s="105"/>
      <c r="B1539" s="126"/>
      <c r="C1539" s="833"/>
      <c r="D1539" s="94"/>
      <c r="E1539" s="96"/>
      <c r="F1539" s="97"/>
      <c r="G1539" s="126"/>
      <c r="H1539" s="836"/>
      <c r="I1539" s="94"/>
      <c r="J1539" s="96"/>
      <c r="K1539" s="97"/>
      <c r="L1539" s="126"/>
      <c r="M1539" s="839"/>
      <c r="N1539" s="94"/>
      <c r="O1539" s="96"/>
      <c r="P1539" s="128"/>
    </row>
    <row r="1540" spans="1:16">
      <c r="A1540" s="105"/>
      <c r="B1540" s="107"/>
      <c r="C1540" s="833"/>
      <c r="D1540" s="94"/>
      <c r="E1540" s="96"/>
      <c r="F1540" s="97"/>
      <c r="G1540" s="107"/>
      <c r="H1540" s="836"/>
      <c r="I1540" s="94"/>
      <c r="J1540" s="96"/>
      <c r="K1540" s="97"/>
      <c r="L1540" s="107"/>
      <c r="M1540" s="839"/>
      <c r="N1540" s="94"/>
      <c r="O1540" s="96"/>
      <c r="P1540" s="216"/>
    </row>
    <row r="1541" spans="1:16">
      <c r="A1541" s="105"/>
      <c r="B1541" s="109"/>
      <c r="C1541" s="833"/>
      <c r="D1541" s="94"/>
      <c r="E1541" s="96"/>
      <c r="F1541" s="97"/>
      <c r="G1541" s="109"/>
      <c r="H1541" s="836"/>
      <c r="I1541" s="94"/>
      <c r="J1541" s="96"/>
      <c r="K1541" s="97"/>
      <c r="L1541" s="109"/>
      <c r="M1541" s="839"/>
      <c r="N1541" s="94"/>
      <c r="O1541" s="96"/>
      <c r="P1541" s="97"/>
    </row>
    <row r="1542" spans="1:16">
      <c r="A1542" s="105"/>
      <c r="B1542" s="110"/>
      <c r="C1542" s="833"/>
      <c r="D1542" s="94"/>
      <c r="E1542" s="96"/>
      <c r="F1542" s="127"/>
      <c r="G1542" s="110"/>
      <c r="H1542" s="836"/>
      <c r="I1542" s="94"/>
      <c r="J1542" s="96"/>
      <c r="K1542" s="127"/>
      <c r="L1542" s="110"/>
      <c r="M1542" s="839"/>
      <c r="N1542" s="94"/>
      <c r="O1542" s="96"/>
      <c r="P1542" s="127"/>
    </row>
    <row r="1543" spans="1:16">
      <c r="A1543" s="105"/>
      <c r="B1543" s="109"/>
      <c r="C1543" s="833"/>
      <c r="D1543" s="94"/>
      <c r="E1543" s="96"/>
      <c r="F1543" s="128"/>
      <c r="G1543" s="109"/>
      <c r="H1543" s="836"/>
      <c r="I1543" s="94"/>
      <c r="J1543" s="96"/>
      <c r="K1543" s="128"/>
      <c r="L1543" s="109"/>
      <c r="M1543" s="839"/>
      <c r="N1543" s="94"/>
      <c r="O1543" s="96"/>
      <c r="P1543" s="128"/>
    </row>
    <row r="1544" spans="1:16">
      <c r="A1544" s="105"/>
      <c r="B1544" s="110"/>
      <c r="C1544" s="833"/>
      <c r="D1544" s="217"/>
      <c r="E1544" s="114"/>
      <c r="F1544" s="216"/>
      <c r="G1544" s="110"/>
      <c r="H1544" s="836"/>
      <c r="I1544" s="113"/>
      <c r="J1544" s="114"/>
      <c r="K1544" s="216"/>
      <c r="L1544" s="110"/>
      <c r="M1544" s="839"/>
      <c r="N1544" s="113"/>
      <c r="O1544" s="114"/>
      <c r="P1544" s="216"/>
    </row>
    <row r="1545" spans="1:16">
      <c r="A1545" s="105"/>
      <c r="B1545" s="109"/>
      <c r="C1545" s="833"/>
      <c r="D1545" s="217"/>
      <c r="E1545" s="114"/>
      <c r="F1545" s="216"/>
      <c r="G1545" s="109"/>
      <c r="H1545" s="836"/>
      <c r="I1545" s="113"/>
      <c r="J1545" s="114"/>
      <c r="K1545" s="216"/>
      <c r="L1545" s="109"/>
      <c r="M1545" s="839"/>
      <c r="N1545" s="113"/>
      <c r="O1545" s="114"/>
      <c r="P1545" s="216"/>
    </row>
    <row r="1546" spans="1:16" ht="17.25" thickBot="1">
      <c r="A1546" s="105"/>
      <c r="B1546" s="110"/>
      <c r="C1546" s="846"/>
      <c r="D1546" s="129"/>
      <c r="E1546" s="130"/>
      <c r="F1546" s="104"/>
      <c r="G1546" s="110"/>
      <c r="H1546" s="847"/>
      <c r="I1546" s="113"/>
      <c r="J1546" s="130"/>
      <c r="K1546" s="104"/>
      <c r="L1546" s="110"/>
      <c r="M1546" s="845"/>
      <c r="N1546" s="113"/>
      <c r="O1546" s="131"/>
      <c r="P1546" s="127"/>
    </row>
    <row r="1547" spans="1:16">
      <c r="A1547" s="132"/>
      <c r="B1547" s="109"/>
      <c r="C1547" s="832" t="s">
        <v>668</v>
      </c>
      <c r="D1547" s="118" t="s">
        <v>136</v>
      </c>
      <c r="E1547" s="133" t="s">
        <v>137</v>
      </c>
      <c r="F1547" s="125"/>
      <c r="G1547" s="109"/>
      <c r="H1547" s="835" t="s">
        <v>135</v>
      </c>
      <c r="I1547" s="118" t="s">
        <v>136</v>
      </c>
      <c r="J1547" s="133" t="s">
        <v>137</v>
      </c>
      <c r="K1547" s="125"/>
      <c r="L1547" s="109"/>
      <c r="M1547" s="838" t="s">
        <v>135</v>
      </c>
      <c r="N1547" s="118" t="s">
        <v>136</v>
      </c>
      <c r="O1547" s="133" t="s">
        <v>137</v>
      </c>
      <c r="P1547" s="125"/>
    </row>
    <row r="1548" spans="1:16">
      <c r="A1548" s="132"/>
      <c r="B1548" s="110"/>
      <c r="C1548" s="833"/>
      <c r="D1548" s="94" t="s">
        <v>141</v>
      </c>
      <c r="E1548" s="96" t="s">
        <v>142</v>
      </c>
      <c r="F1548" s="134"/>
      <c r="G1548" s="110"/>
      <c r="H1548" s="836"/>
      <c r="I1548" s="94" t="s">
        <v>141</v>
      </c>
      <c r="J1548" s="96" t="s">
        <v>142</v>
      </c>
      <c r="K1548" s="134"/>
      <c r="L1548" s="110"/>
      <c r="M1548" s="839"/>
      <c r="N1548" s="94" t="s">
        <v>141</v>
      </c>
      <c r="O1548" s="96" t="s">
        <v>142</v>
      </c>
      <c r="P1548" s="134"/>
    </row>
    <row r="1549" spans="1:16">
      <c r="A1549" s="132"/>
      <c r="B1549" s="135"/>
      <c r="C1549" s="833"/>
      <c r="D1549" s="94" t="s">
        <v>145</v>
      </c>
      <c r="E1549" s="96" t="s">
        <v>146</v>
      </c>
      <c r="F1549" s="97"/>
      <c r="G1549" s="135"/>
      <c r="H1549" s="836"/>
      <c r="I1549" s="94" t="s">
        <v>145</v>
      </c>
      <c r="J1549" s="96" t="s">
        <v>146</v>
      </c>
      <c r="K1549" s="97"/>
      <c r="L1549" s="135"/>
      <c r="M1549" s="839"/>
      <c r="N1549" s="94" t="s">
        <v>145</v>
      </c>
      <c r="O1549" s="96" t="s">
        <v>146</v>
      </c>
      <c r="P1549" s="97"/>
    </row>
    <row r="1550" spans="1:16">
      <c r="A1550" s="132"/>
      <c r="B1550" s="110"/>
      <c r="C1550" s="833"/>
      <c r="D1550" s="94" t="s">
        <v>147</v>
      </c>
      <c r="E1550" s="96" t="s">
        <v>148</v>
      </c>
      <c r="F1550" s="104"/>
      <c r="G1550" s="110"/>
      <c r="H1550" s="836"/>
      <c r="I1550" s="94" t="s">
        <v>147</v>
      </c>
      <c r="J1550" s="96" t="s">
        <v>148</v>
      </c>
      <c r="K1550" s="104"/>
      <c r="L1550" s="110"/>
      <c r="M1550" s="839"/>
      <c r="N1550" s="94" t="s">
        <v>147</v>
      </c>
      <c r="O1550" s="96" t="s">
        <v>148</v>
      </c>
      <c r="P1550" s="104"/>
    </row>
    <row r="1551" spans="1:16">
      <c r="A1551" s="132"/>
      <c r="B1551" s="135"/>
      <c r="C1551" s="833"/>
      <c r="D1551" s="94"/>
      <c r="E1551" s="114"/>
      <c r="F1551" s="136"/>
      <c r="G1551" s="135"/>
      <c r="H1551" s="836"/>
      <c r="I1551" s="94"/>
      <c r="J1551" s="114"/>
      <c r="K1551" s="136"/>
      <c r="L1551" s="135"/>
      <c r="M1551" s="839"/>
      <c r="N1551" s="94"/>
      <c r="O1551" s="114"/>
      <c r="P1551" s="136"/>
    </row>
    <row r="1552" spans="1:16">
      <c r="A1552" s="132"/>
      <c r="B1552" s="110"/>
      <c r="C1552" s="833"/>
      <c r="D1552" s="94"/>
      <c r="E1552" s="96"/>
      <c r="F1552" s="97"/>
      <c r="G1552" s="110"/>
      <c r="H1552" s="836"/>
      <c r="I1552" s="94"/>
      <c r="J1552" s="96"/>
      <c r="K1552" s="97"/>
      <c r="L1552" s="110"/>
      <c r="M1552" s="839"/>
      <c r="N1552" s="94"/>
      <c r="O1552" s="96"/>
      <c r="P1552" s="97"/>
    </row>
    <row r="1553" spans="1:16">
      <c r="A1553" s="132"/>
      <c r="B1553" s="135"/>
      <c r="C1553" s="833"/>
      <c r="D1553" s="94"/>
      <c r="E1553" s="114"/>
      <c r="F1553" s="136"/>
      <c r="G1553" s="135"/>
      <c r="H1553" s="836"/>
      <c r="I1553" s="94"/>
      <c r="J1553" s="114"/>
      <c r="K1553" s="136"/>
      <c r="L1553" s="135"/>
      <c r="M1553" s="839"/>
      <c r="N1553" s="94"/>
      <c r="O1553" s="114"/>
      <c r="P1553" s="136"/>
    </row>
    <row r="1554" spans="1:16">
      <c r="A1554" s="132"/>
      <c r="B1554" s="110"/>
      <c r="C1554" s="833"/>
      <c r="D1554" s="94"/>
      <c r="E1554" s="96"/>
      <c r="F1554" s="97"/>
      <c r="G1554" s="110"/>
      <c r="H1554" s="836"/>
      <c r="I1554" s="94"/>
      <c r="J1554" s="96"/>
      <c r="K1554" s="97"/>
      <c r="L1554" s="110"/>
      <c r="M1554" s="839"/>
      <c r="N1554" s="94"/>
      <c r="O1554" s="96"/>
      <c r="P1554" s="97"/>
    </row>
    <row r="1555" spans="1:16">
      <c r="A1555" s="132"/>
      <c r="B1555" s="135"/>
      <c r="C1555" s="833"/>
      <c r="D1555" s="94"/>
      <c r="E1555" s="96"/>
      <c r="F1555" s="97"/>
      <c r="G1555" s="135"/>
      <c r="H1555" s="836"/>
      <c r="I1555" s="94"/>
      <c r="J1555" s="96"/>
      <c r="K1555" s="97"/>
      <c r="L1555" s="135"/>
      <c r="M1555" s="839"/>
      <c r="N1555" s="94"/>
      <c r="O1555" s="96"/>
      <c r="P1555" s="97"/>
    </row>
    <row r="1556" spans="1:16" ht="17.25" thickBot="1">
      <c r="A1556" s="132"/>
      <c r="B1556" s="110"/>
      <c r="C1556" s="846"/>
      <c r="D1556" s="115"/>
      <c r="E1556" s="116"/>
      <c r="F1556" s="117"/>
      <c r="G1556" s="110"/>
      <c r="H1556" s="847"/>
      <c r="I1556" s="115"/>
      <c r="J1556" s="130"/>
      <c r="K1556" s="104"/>
      <c r="L1556" s="110"/>
      <c r="M1556" s="845"/>
      <c r="N1556" s="115"/>
      <c r="O1556" s="130"/>
      <c r="P1556" s="104"/>
    </row>
    <row r="1557" spans="1:16">
      <c r="A1557" s="132"/>
      <c r="B1557" s="135"/>
      <c r="C1557" s="832" t="s">
        <v>669</v>
      </c>
      <c r="D1557" s="137" t="s">
        <v>150</v>
      </c>
      <c r="E1557" s="138"/>
      <c r="F1557" s="139" t="s">
        <v>151</v>
      </c>
      <c r="G1557" s="135"/>
      <c r="H1557" s="835" t="s">
        <v>149</v>
      </c>
      <c r="I1557" s="137" t="s">
        <v>150</v>
      </c>
      <c r="J1557" s="138"/>
      <c r="K1557" s="139" t="s">
        <v>151</v>
      </c>
      <c r="L1557" s="135"/>
      <c r="M1557" s="838" t="s">
        <v>149</v>
      </c>
      <c r="N1557" s="137" t="s">
        <v>150</v>
      </c>
      <c r="O1557" s="138"/>
      <c r="P1557" s="139" t="s">
        <v>151</v>
      </c>
    </row>
    <row r="1558" spans="1:16">
      <c r="A1558" s="132"/>
      <c r="B1558" s="110"/>
      <c r="C1558" s="833"/>
      <c r="D1558" s="120"/>
      <c r="E1558" s="121"/>
      <c r="F1558" s="140"/>
      <c r="G1558" s="110"/>
      <c r="H1558" s="836"/>
      <c r="I1558" s="94"/>
      <c r="J1558" s="96"/>
      <c r="K1558" s="97"/>
      <c r="L1558" s="110"/>
      <c r="M1558" s="839"/>
      <c r="N1558" s="94"/>
      <c r="O1558" s="96"/>
      <c r="P1558" s="97"/>
    </row>
    <row r="1559" spans="1:16">
      <c r="A1559" s="132"/>
      <c r="B1559" s="135"/>
      <c r="C1559" s="833"/>
      <c r="D1559" s="94"/>
      <c r="E1559" s="96"/>
      <c r="F1559" s="97"/>
      <c r="G1559" s="135"/>
      <c r="H1559" s="836"/>
      <c r="I1559" s="94"/>
      <c r="J1559" s="96"/>
      <c r="K1559" s="97"/>
      <c r="L1559" s="135"/>
      <c r="M1559" s="839"/>
      <c r="N1559" s="94"/>
      <c r="O1559" s="96"/>
      <c r="P1559" s="97"/>
    </row>
    <row r="1560" spans="1:16">
      <c r="A1560" s="132"/>
      <c r="B1560" s="110"/>
      <c r="C1560" s="833"/>
      <c r="D1560" s="113"/>
      <c r="E1560" s="114"/>
      <c r="F1560" s="104"/>
      <c r="G1560" s="110"/>
      <c r="H1560" s="836"/>
      <c r="I1560" s="113"/>
      <c r="J1560" s="114"/>
      <c r="K1560" s="104"/>
      <c r="L1560" s="110"/>
      <c r="M1560" s="839"/>
      <c r="N1560" s="113"/>
      <c r="O1560" s="114"/>
      <c r="P1560" s="104"/>
    </row>
    <row r="1561" spans="1:16">
      <c r="A1561" s="841"/>
      <c r="B1561" s="135"/>
      <c r="C1561" s="833"/>
      <c r="D1561" s="94"/>
      <c r="E1561" s="96"/>
      <c r="F1561" s="97"/>
      <c r="G1561" s="135"/>
      <c r="H1561" s="836"/>
      <c r="I1561" s="94"/>
      <c r="J1561" s="96"/>
      <c r="K1561" s="97"/>
      <c r="L1561" s="135"/>
      <c r="M1561" s="839"/>
      <c r="N1561" s="94"/>
      <c r="O1561" s="96"/>
      <c r="P1561" s="97"/>
    </row>
    <row r="1562" spans="1:16">
      <c r="A1562" s="841"/>
      <c r="B1562" s="110"/>
      <c r="C1562" s="833"/>
      <c r="D1562" s="94"/>
      <c r="E1562" s="96"/>
      <c r="F1562" s="97"/>
      <c r="G1562" s="110"/>
      <c r="H1562" s="836"/>
      <c r="I1562" s="94"/>
      <c r="J1562" s="96"/>
      <c r="K1562" s="97"/>
      <c r="L1562" s="110"/>
      <c r="M1562" s="839"/>
      <c r="N1562" s="94"/>
      <c r="O1562" s="96"/>
      <c r="P1562" s="97"/>
    </row>
    <row r="1563" spans="1:16">
      <c r="A1563" s="841"/>
      <c r="B1563" s="135"/>
      <c r="C1563" s="833"/>
      <c r="D1563" s="113"/>
      <c r="E1563" s="114"/>
      <c r="F1563" s="104"/>
      <c r="G1563" s="135"/>
      <c r="H1563" s="836"/>
      <c r="I1563" s="113"/>
      <c r="J1563" s="114"/>
      <c r="K1563" s="104"/>
      <c r="L1563" s="135"/>
      <c r="M1563" s="839"/>
      <c r="N1563" s="113"/>
      <c r="O1563" s="114"/>
      <c r="P1563" s="104"/>
    </row>
    <row r="1564" spans="1:16" ht="17.25" thickBot="1">
      <c r="A1564" s="842"/>
      <c r="B1564" s="141"/>
      <c r="C1564" s="834"/>
      <c r="D1564" s="142"/>
      <c r="E1564" s="143"/>
      <c r="F1564" s="144"/>
      <c r="G1564" s="141"/>
      <c r="H1564" s="837"/>
      <c r="I1564" s="142"/>
      <c r="J1564" s="143"/>
      <c r="K1564" s="144"/>
      <c r="L1564" s="141"/>
      <c r="M1564" s="840"/>
      <c r="N1564" s="142"/>
      <c r="O1564" s="143"/>
      <c r="P1564" s="144"/>
    </row>
    <row r="1565" spans="1:16" s="146" customFormat="1" ht="27" customHeight="1" thickTop="1" thickBot="1">
      <c r="A1565" s="145"/>
      <c r="B1565" s="843" t="s">
        <v>152</v>
      </c>
      <c r="C1565" s="843"/>
      <c r="D1565" s="843"/>
      <c r="E1565" s="843"/>
      <c r="F1565" s="843"/>
      <c r="G1565" s="844" t="s">
        <v>153</v>
      </c>
      <c r="H1565" s="844"/>
      <c r="I1565" s="844"/>
      <c r="J1565" s="844"/>
      <c r="K1565" s="844"/>
      <c r="L1565" s="844"/>
      <c r="M1565" s="844"/>
      <c r="N1565" s="825" t="s">
        <v>154</v>
      </c>
      <c r="O1565" s="825"/>
      <c r="P1565" s="825"/>
    </row>
    <row r="1566" spans="1:16" s="159" customFormat="1" ht="21.75" customHeight="1" thickTop="1" thickBot="1">
      <c r="A1566" s="147" t="s">
        <v>0</v>
      </c>
      <c r="B1566" s="148"/>
      <c r="C1566" s="149" t="s">
        <v>155</v>
      </c>
      <c r="D1566" s="150" t="s">
        <v>156</v>
      </c>
      <c r="E1566" s="151" t="s">
        <v>157</v>
      </c>
      <c r="F1566" s="152" t="s">
        <v>158</v>
      </c>
      <c r="G1566" s="153" t="s">
        <v>159</v>
      </c>
      <c r="H1566" s="154" t="s">
        <v>150</v>
      </c>
      <c r="I1566" s="155" t="s">
        <v>156</v>
      </c>
      <c r="J1566" s="155" t="s">
        <v>157</v>
      </c>
      <c r="K1566" s="155" t="s">
        <v>158</v>
      </c>
      <c r="L1566" s="154" t="s">
        <v>160</v>
      </c>
      <c r="M1566" s="156" t="s">
        <v>161</v>
      </c>
      <c r="N1566" s="157" t="s">
        <v>155</v>
      </c>
      <c r="O1566" s="151" t="s">
        <v>157</v>
      </c>
      <c r="P1566" s="158" t="s">
        <v>158</v>
      </c>
    </row>
    <row r="1567" spans="1:16" s="172" customFormat="1" ht="17.25" thickTop="1">
      <c r="A1567" s="826">
        <f>A1481</f>
        <v>46218</v>
      </c>
      <c r="B1567" s="829" t="s">
        <v>670</v>
      </c>
      <c r="C1567" s="160"/>
      <c r="D1567" s="161"/>
      <c r="E1567" s="162"/>
      <c r="F1567" s="163"/>
      <c r="G1567" s="164"/>
      <c r="H1567" s="165"/>
      <c r="I1567" s="166"/>
      <c r="J1567" s="166"/>
      <c r="K1567" s="167"/>
      <c r="L1567" s="168"/>
      <c r="M1567" s="169"/>
      <c r="N1567" s="170"/>
      <c r="O1567" s="166"/>
      <c r="P1567" s="171"/>
    </row>
    <row r="1568" spans="1:16" s="172" customFormat="1">
      <c r="A1568" s="827"/>
      <c r="B1568" s="830"/>
      <c r="C1568" s="173"/>
      <c r="D1568" s="174"/>
      <c r="E1568" s="175"/>
      <c r="F1568" s="176"/>
      <c r="G1568" s="173"/>
      <c r="H1568" s="177"/>
      <c r="I1568" s="175"/>
      <c r="J1568" s="175"/>
      <c r="K1568" s="178"/>
      <c r="L1568" s="179"/>
      <c r="M1568" s="180"/>
      <c r="N1568" s="181"/>
      <c r="O1568" s="175"/>
      <c r="P1568" s="182"/>
    </row>
    <row r="1569" spans="1:16" s="172" customFormat="1">
      <c r="A1569" s="827"/>
      <c r="B1569" s="830"/>
      <c r="C1569" s="173"/>
      <c r="D1569" s="174"/>
      <c r="E1569" s="175"/>
      <c r="F1569" s="176"/>
      <c r="G1569" s="173"/>
      <c r="H1569" s="183"/>
      <c r="I1569" s="175"/>
      <c r="J1569" s="175"/>
      <c r="K1569" s="178"/>
      <c r="L1569" s="184"/>
      <c r="M1569" s="180"/>
      <c r="N1569" s="181"/>
      <c r="O1569" s="175"/>
      <c r="P1569" s="182"/>
    </row>
    <row r="1570" spans="1:16" s="172" customFormat="1">
      <c r="A1570" s="827"/>
      <c r="B1570" s="830"/>
      <c r="C1570" s="173"/>
      <c r="D1570" s="218"/>
      <c r="E1570" s="175"/>
      <c r="F1570" s="176"/>
      <c r="G1570" s="173"/>
      <c r="H1570" s="183"/>
      <c r="I1570" s="175"/>
      <c r="J1570" s="175"/>
      <c r="K1570" s="187"/>
      <c r="L1570" s="184"/>
      <c r="M1570" s="180"/>
      <c r="N1570" s="181"/>
      <c r="O1570" s="175"/>
      <c r="P1570" s="182"/>
    </row>
    <row r="1571" spans="1:16" s="172" customFormat="1">
      <c r="A1571" s="827"/>
      <c r="B1571" s="830"/>
      <c r="C1571" s="173"/>
      <c r="D1571" s="185"/>
      <c r="E1571" s="175"/>
      <c r="F1571" s="182"/>
      <c r="G1571" s="173"/>
      <c r="H1571" s="186"/>
      <c r="I1571" s="175"/>
      <c r="J1571" s="175"/>
      <c r="K1571" s="187"/>
      <c r="L1571" s="184"/>
      <c r="M1571" s="180"/>
      <c r="N1571" s="181"/>
      <c r="O1571" s="175"/>
      <c r="P1571" s="182"/>
    </row>
    <row r="1572" spans="1:16" s="172" customFormat="1">
      <c r="A1572" s="827"/>
      <c r="B1572" s="830"/>
      <c r="C1572" s="173"/>
      <c r="D1572" s="174"/>
      <c r="E1572" s="175"/>
      <c r="F1572" s="188"/>
      <c r="G1572" s="198"/>
      <c r="H1572" s="183"/>
      <c r="I1572" s="191"/>
      <c r="J1572" s="175"/>
      <c r="K1572" s="178"/>
      <c r="L1572" s="189"/>
      <c r="M1572" s="190"/>
      <c r="N1572" s="181"/>
      <c r="O1572" s="175"/>
      <c r="P1572" s="182"/>
    </row>
    <row r="1573" spans="1:16" s="172" customFormat="1">
      <c r="A1573" s="827"/>
      <c r="B1573" s="830"/>
      <c r="C1573" s="173"/>
      <c r="D1573" s="174"/>
      <c r="E1573" s="175"/>
      <c r="F1573" s="182"/>
      <c r="G1573" s="173"/>
      <c r="H1573" s="183"/>
      <c r="I1573" s="191"/>
      <c r="J1573" s="175"/>
      <c r="K1573" s="178"/>
      <c r="L1573" s="184"/>
      <c r="M1573" s="180"/>
      <c r="N1573" s="181"/>
      <c r="O1573" s="175"/>
      <c r="P1573" s="182"/>
    </row>
    <row r="1574" spans="1:16" s="172" customFormat="1">
      <c r="A1574" s="827"/>
      <c r="B1574" s="830"/>
      <c r="C1574" s="173"/>
      <c r="D1574" s="174"/>
      <c r="E1574" s="175"/>
      <c r="F1574" s="182"/>
      <c r="G1574" s="219"/>
      <c r="H1574" s="183"/>
      <c r="I1574" s="175"/>
      <c r="J1574" s="175"/>
      <c r="K1574" s="178"/>
      <c r="L1574" s="184"/>
      <c r="M1574" s="180"/>
      <c r="N1574" s="181"/>
      <c r="O1574" s="175"/>
      <c r="P1574" s="182"/>
    </row>
    <row r="1575" spans="1:16" s="172" customFormat="1">
      <c r="A1575" s="827"/>
      <c r="B1575" s="830"/>
      <c r="C1575" s="173"/>
      <c r="D1575" s="174"/>
      <c r="E1575" s="175"/>
      <c r="F1575" s="188"/>
      <c r="G1575" s="173"/>
      <c r="H1575" s="183"/>
      <c r="I1575" s="191"/>
      <c r="J1575" s="175"/>
      <c r="K1575" s="178"/>
      <c r="L1575" s="184"/>
      <c r="M1575" s="180"/>
      <c r="N1575" s="181"/>
      <c r="O1575" s="175"/>
      <c r="P1575" s="182"/>
    </row>
    <row r="1576" spans="1:16" s="172" customFormat="1">
      <c r="A1576" s="827"/>
      <c r="B1576" s="830"/>
      <c r="C1576" s="173"/>
      <c r="D1576" s="174"/>
      <c r="E1576" s="175"/>
      <c r="F1576" s="182"/>
      <c r="G1576" s="173"/>
      <c r="H1576" s="183"/>
      <c r="I1576" s="191"/>
      <c r="J1576" s="175"/>
      <c r="K1576" s="178"/>
      <c r="L1576" s="184"/>
      <c r="M1576" s="180"/>
      <c r="N1576" s="181"/>
      <c r="O1576" s="175"/>
      <c r="P1576" s="182"/>
    </row>
    <row r="1577" spans="1:16" s="172" customFormat="1">
      <c r="A1577" s="827"/>
      <c r="B1577" s="830"/>
      <c r="C1577" s="192"/>
      <c r="D1577" s="193"/>
      <c r="E1577" s="194"/>
      <c r="F1577" s="195"/>
      <c r="G1577" s="173"/>
      <c r="H1577" s="177"/>
      <c r="I1577" s="175"/>
      <c r="J1577" s="175"/>
      <c r="K1577" s="178"/>
      <c r="L1577" s="184"/>
      <c r="M1577" s="180"/>
      <c r="N1577" s="196"/>
      <c r="O1577" s="194"/>
      <c r="P1577" s="195"/>
    </row>
    <row r="1578" spans="1:16" s="172" customFormat="1">
      <c r="A1578" s="827"/>
      <c r="B1578" s="830"/>
      <c r="C1578" s="192"/>
      <c r="D1578" s="193"/>
      <c r="E1578" s="194"/>
      <c r="F1578" s="195"/>
      <c r="G1578" s="198"/>
      <c r="H1578" s="183"/>
      <c r="I1578" s="191"/>
      <c r="J1578" s="175"/>
      <c r="K1578" s="178"/>
      <c r="L1578" s="184"/>
      <c r="M1578" s="180"/>
      <c r="N1578" s="196"/>
      <c r="O1578" s="194"/>
      <c r="P1578" s="195"/>
    </row>
    <row r="1579" spans="1:16" s="172" customFormat="1">
      <c r="A1579" s="827"/>
      <c r="B1579" s="830"/>
      <c r="C1579" s="192"/>
      <c r="D1579" s="193"/>
      <c r="E1579" s="194"/>
      <c r="F1579" s="195"/>
      <c r="G1579" s="173"/>
      <c r="H1579" s="199"/>
      <c r="I1579" s="191"/>
      <c r="J1579" s="200"/>
      <c r="K1579" s="197"/>
      <c r="L1579" s="184"/>
      <c r="M1579" s="180"/>
      <c r="N1579" s="196"/>
      <c r="O1579" s="194"/>
      <c r="P1579" s="195"/>
    </row>
    <row r="1580" spans="1:16" s="172" customFormat="1">
      <c r="A1580" s="827"/>
      <c r="B1580" s="830"/>
      <c r="C1580" s="192"/>
      <c r="D1580" s="193"/>
      <c r="E1580" s="194"/>
      <c r="F1580" s="195"/>
      <c r="G1580" s="173"/>
      <c r="H1580" s="201"/>
      <c r="I1580" s="175"/>
      <c r="J1580" s="175"/>
      <c r="K1580" s="178"/>
      <c r="L1580" s="184"/>
      <c r="M1580" s="180"/>
      <c r="N1580" s="196"/>
      <c r="O1580" s="194"/>
      <c r="P1580" s="195"/>
    </row>
    <row r="1581" spans="1:16" s="172" customFormat="1">
      <c r="A1581" s="827"/>
      <c r="B1581" s="830"/>
      <c r="C1581" s="192"/>
      <c r="D1581" s="193"/>
      <c r="E1581" s="194"/>
      <c r="F1581" s="195"/>
      <c r="G1581" s="198"/>
      <c r="H1581" s="183"/>
      <c r="I1581" s="200"/>
      <c r="J1581" s="200"/>
      <c r="K1581" s="197"/>
      <c r="L1581" s="184"/>
      <c r="M1581" s="180"/>
      <c r="N1581" s="196"/>
      <c r="O1581" s="194"/>
      <c r="P1581" s="195"/>
    </row>
    <row r="1582" spans="1:16" s="172" customFormat="1">
      <c r="A1582" s="827"/>
      <c r="B1582" s="830"/>
      <c r="C1582" s="192"/>
      <c r="D1582" s="193"/>
      <c r="E1582" s="194"/>
      <c r="F1582" s="195"/>
      <c r="G1582" s="173"/>
      <c r="H1582" s="183"/>
      <c r="I1582" s="200"/>
      <c r="J1582" s="200"/>
      <c r="K1582" s="197"/>
      <c r="L1582" s="179"/>
      <c r="M1582" s="180"/>
      <c r="N1582" s="196"/>
      <c r="O1582" s="194"/>
      <c r="P1582" s="195"/>
    </row>
    <row r="1583" spans="1:16" s="172" customFormat="1">
      <c r="A1583" s="827"/>
      <c r="B1583" s="830"/>
      <c r="C1583" s="192"/>
      <c r="D1583" s="193"/>
      <c r="E1583" s="194"/>
      <c r="F1583" s="195"/>
      <c r="G1583" s="192"/>
      <c r="H1583" s="201"/>
      <c r="I1583" s="202"/>
      <c r="J1583" s="202"/>
      <c r="K1583" s="203"/>
      <c r="L1583" s="204"/>
      <c r="M1583" s="190"/>
      <c r="N1583" s="196"/>
      <c r="O1583" s="194"/>
      <c r="P1583" s="195"/>
    </row>
    <row r="1584" spans="1:16" s="172" customFormat="1">
      <c r="A1584" s="827"/>
      <c r="B1584" s="830"/>
      <c r="C1584" s="192"/>
      <c r="D1584" s="193"/>
      <c r="E1584" s="194"/>
      <c r="F1584" s="195"/>
      <c r="G1584" s="192"/>
      <c r="H1584" s="201"/>
      <c r="I1584" s="202"/>
      <c r="J1584" s="202"/>
      <c r="K1584" s="203"/>
      <c r="L1584" s="204"/>
      <c r="M1584" s="190"/>
      <c r="N1584" s="196"/>
      <c r="O1584" s="194"/>
      <c r="P1584" s="195"/>
    </row>
    <row r="1585" spans="1:16" s="172" customFormat="1">
      <c r="A1585" s="827"/>
      <c r="B1585" s="830"/>
      <c r="C1585" s="192"/>
      <c r="D1585" s="193"/>
      <c r="E1585" s="194"/>
      <c r="F1585" s="195"/>
      <c r="G1585" s="192"/>
      <c r="H1585" s="201"/>
      <c r="I1585" s="202"/>
      <c r="J1585" s="202"/>
      <c r="K1585" s="203"/>
      <c r="L1585" s="204"/>
      <c r="M1585" s="190"/>
      <c r="N1585" s="196"/>
      <c r="O1585" s="194"/>
      <c r="P1585" s="195"/>
    </row>
    <row r="1586" spans="1:16" s="172" customFormat="1" ht="17.25" thickBot="1">
      <c r="A1586" s="828"/>
      <c r="B1586" s="831"/>
      <c r="C1586" s="205"/>
      <c r="D1586" s="206"/>
      <c r="E1586" s="207"/>
      <c r="F1586" s="208"/>
      <c r="G1586" s="209"/>
      <c r="H1586" s="210"/>
      <c r="I1586" s="211"/>
      <c r="J1586" s="211"/>
      <c r="K1586" s="212"/>
      <c r="L1586" s="213"/>
      <c r="M1586" s="214"/>
      <c r="N1586" s="215"/>
      <c r="O1586" s="207"/>
      <c r="P1586" s="208"/>
    </row>
    <row r="1587" spans="1:16" s="71" customFormat="1" ht="18" customHeight="1" thickTop="1" thickBot="1">
      <c r="A1587" s="862">
        <f>A1481+1</f>
        <v>46219</v>
      </c>
      <c r="B1587" s="90" t="s">
        <v>162</v>
      </c>
      <c r="C1587" s="832" t="s">
        <v>665</v>
      </c>
      <c r="D1587" s="91" t="s">
        <v>114</v>
      </c>
      <c r="E1587" s="92" t="s">
        <v>164</v>
      </c>
      <c r="F1587" s="93"/>
      <c r="G1587" s="90" t="s">
        <v>162</v>
      </c>
      <c r="H1587" s="836" t="s">
        <v>163</v>
      </c>
      <c r="I1587" s="91" t="s">
        <v>114</v>
      </c>
      <c r="J1587" s="92" t="s">
        <v>164</v>
      </c>
      <c r="K1587" s="93"/>
      <c r="L1587" s="90" t="s">
        <v>162</v>
      </c>
      <c r="M1587" s="839" t="s">
        <v>163</v>
      </c>
      <c r="N1587" s="91" t="s">
        <v>114</v>
      </c>
      <c r="O1587" s="92" t="s">
        <v>164</v>
      </c>
      <c r="P1587" s="93"/>
    </row>
    <row r="1588" spans="1:16" ht="18" customHeight="1">
      <c r="A1588" s="863"/>
      <c r="B1588" s="864"/>
      <c r="C1588" s="833"/>
      <c r="D1588" s="94" t="s">
        <v>116</v>
      </c>
      <c r="E1588" s="95" t="s">
        <v>142</v>
      </c>
      <c r="F1588" s="93"/>
      <c r="G1588" s="864"/>
      <c r="H1588" s="836"/>
      <c r="I1588" s="94" t="s">
        <v>116</v>
      </c>
      <c r="J1588" s="95" t="s">
        <v>142</v>
      </c>
      <c r="K1588" s="93"/>
      <c r="L1588" s="864"/>
      <c r="M1588" s="839"/>
      <c r="N1588" s="94" t="s">
        <v>116</v>
      </c>
      <c r="O1588" s="95" t="s">
        <v>142</v>
      </c>
      <c r="P1588" s="93"/>
    </row>
    <row r="1589" spans="1:16" ht="17.25" thickBot="1">
      <c r="A1589" s="863"/>
      <c r="B1589" s="865"/>
      <c r="C1589" s="833"/>
      <c r="D1589" s="94" t="s">
        <v>165</v>
      </c>
      <c r="E1589" s="96" t="s">
        <v>166</v>
      </c>
      <c r="F1589" s="98"/>
      <c r="G1589" s="865"/>
      <c r="H1589" s="836"/>
      <c r="I1589" s="94" t="s">
        <v>165</v>
      </c>
      <c r="J1589" s="96" t="s">
        <v>166</v>
      </c>
      <c r="K1589" s="98"/>
      <c r="L1589" s="865"/>
      <c r="M1589" s="839"/>
      <c r="N1589" s="94" t="s">
        <v>165</v>
      </c>
      <c r="O1589" s="96" t="s">
        <v>166</v>
      </c>
      <c r="P1589" s="98"/>
    </row>
    <row r="1590" spans="1:16" ht="17.25" thickBot="1">
      <c r="A1590" s="863"/>
      <c r="B1590" s="90" t="s">
        <v>167</v>
      </c>
      <c r="C1590" s="833"/>
      <c r="D1590" s="94"/>
      <c r="E1590" s="96"/>
      <c r="F1590" s="97"/>
      <c r="G1590" s="90" t="s">
        <v>167</v>
      </c>
      <c r="H1590" s="836"/>
      <c r="I1590" s="94" t="s">
        <v>120</v>
      </c>
      <c r="J1590" s="96" t="s">
        <v>148</v>
      </c>
      <c r="K1590" s="97"/>
      <c r="L1590" s="90" t="s">
        <v>167</v>
      </c>
      <c r="M1590" s="839"/>
      <c r="N1590" s="94" t="s">
        <v>120</v>
      </c>
      <c r="O1590" s="96" t="s">
        <v>148</v>
      </c>
      <c r="P1590" s="97"/>
    </row>
    <row r="1591" spans="1:16">
      <c r="A1591" s="863"/>
      <c r="B1591" s="861"/>
      <c r="C1591" s="833"/>
      <c r="D1591" s="94"/>
      <c r="E1591" s="96"/>
      <c r="F1591" s="97"/>
      <c r="G1591" s="861"/>
      <c r="H1591" s="836"/>
      <c r="I1591" s="94"/>
      <c r="J1591" s="96"/>
      <c r="K1591" s="97"/>
      <c r="L1591" s="861"/>
      <c r="M1591" s="839"/>
      <c r="N1591" s="94"/>
      <c r="O1591" s="96"/>
      <c r="P1591" s="97"/>
    </row>
    <row r="1592" spans="1:16">
      <c r="A1592" s="863"/>
      <c r="B1592" s="854"/>
      <c r="C1592" s="833"/>
      <c r="D1592" s="94"/>
      <c r="E1592" s="96"/>
      <c r="F1592" s="97"/>
      <c r="G1592" s="854"/>
      <c r="H1592" s="836"/>
      <c r="I1592" s="94"/>
      <c r="J1592" s="96"/>
      <c r="K1592" s="97"/>
      <c r="L1592" s="854"/>
      <c r="M1592" s="839"/>
      <c r="N1592" s="94"/>
      <c r="O1592" s="96"/>
      <c r="P1592" s="97"/>
    </row>
    <row r="1593" spans="1:16">
      <c r="A1593" s="863"/>
      <c r="B1593" s="853"/>
      <c r="C1593" s="833"/>
      <c r="D1593" s="94"/>
      <c r="E1593" s="96"/>
      <c r="F1593" s="93"/>
      <c r="G1593" s="853"/>
      <c r="H1593" s="836"/>
      <c r="I1593" s="94"/>
      <c r="J1593" s="96"/>
      <c r="K1593" s="93"/>
      <c r="L1593" s="853"/>
      <c r="M1593" s="839"/>
      <c r="N1593" s="94"/>
      <c r="O1593" s="96"/>
      <c r="P1593" s="93"/>
    </row>
    <row r="1594" spans="1:16">
      <c r="A1594" s="863"/>
      <c r="B1594" s="854"/>
      <c r="C1594" s="833"/>
      <c r="D1594" s="94"/>
      <c r="E1594" s="96"/>
      <c r="F1594" s="99"/>
      <c r="G1594" s="854"/>
      <c r="H1594" s="836"/>
      <c r="I1594" s="94"/>
      <c r="J1594" s="96"/>
      <c r="K1594" s="99"/>
      <c r="L1594" s="854"/>
      <c r="M1594" s="839"/>
      <c r="N1594" s="94"/>
      <c r="O1594" s="96"/>
      <c r="P1594" s="93"/>
    </row>
    <row r="1595" spans="1:16">
      <c r="A1595" s="863"/>
      <c r="B1595" s="853"/>
      <c r="C1595" s="833"/>
      <c r="D1595" s="94"/>
      <c r="E1595" s="96"/>
      <c r="F1595" s="102"/>
      <c r="G1595" s="853"/>
      <c r="H1595" s="836"/>
      <c r="I1595" s="94"/>
      <c r="J1595" s="96"/>
      <c r="K1595" s="102"/>
      <c r="L1595" s="853"/>
      <c r="M1595" s="839"/>
      <c r="N1595" s="94"/>
      <c r="O1595" s="96"/>
      <c r="P1595" s="99"/>
    </row>
    <row r="1596" spans="1:16" ht="17.25" thickBot="1">
      <c r="A1596" s="863"/>
      <c r="B1596" s="854"/>
      <c r="C1596" s="833"/>
      <c r="D1596" s="94"/>
      <c r="E1596" s="96"/>
      <c r="F1596" s="99"/>
      <c r="G1596" s="854"/>
      <c r="H1596" s="836"/>
      <c r="I1596" s="94"/>
      <c r="J1596" s="96"/>
      <c r="K1596" s="99"/>
      <c r="L1596" s="854"/>
      <c r="M1596" s="839"/>
      <c r="N1596" s="94"/>
      <c r="O1596" s="96"/>
      <c r="P1596" s="99"/>
    </row>
    <row r="1597" spans="1:16" ht="17.25" thickBot="1">
      <c r="A1597" s="863"/>
      <c r="B1597" s="100" t="s">
        <v>168</v>
      </c>
      <c r="C1597" s="833"/>
      <c r="D1597" s="94"/>
      <c r="E1597" s="96"/>
      <c r="F1597" s="99"/>
      <c r="G1597" s="100" t="s">
        <v>168</v>
      </c>
      <c r="H1597" s="836"/>
      <c r="I1597" s="94"/>
      <c r="J1597" s="96"/>
      <c r="K1597" s="99"/>
      <c r="L1597" s="100" t="s">
        <v>168</v>
      </c>
      <c r="M1597" s="839"/>
      <c r="N1597" s="94"/>
      <c r="O1597" s="96"/>
      <c r="P1597" s="99"/>
    </row>
    <row r="1598" spans="1:16">
      <c r="A1598" s="863"/>
      <c r="B1598" s="855"/>
      <c r="C1598" s="833"/>
      <c r="D1598" s="94"/>
      <c r="E1598" s="96"/>
      <c r="F1598" s="99"/>
      <c r="G1598" s="855"/>
      <c r="H1598" s="836"/>
      <c r="I1598" s="94"/>
      <c r="J1598" s="96"/>
      <c r="K1598" s="99"/>
      <c r="L1598" s="855"/>
      <c r="M1598" s="839"/>
      <c r="N1598" s="94"/>
      <c r="O1598" s="96"/>
      <c r="P1598" s="99"/>
    </row>
    <row r="1599" spans="1:16">
      <c r="A1599" s="863"/>
      <c r="B1599" s="856"/>
      <c r="C1599" s="833"/>
      <c r="D1599" s="94"/>
      <c r="E1599" s="96"/>
      <c r="F1599" s="99"/>
      <c r="G1599" s="856"/>
      <c r="H1599" s="836"/>
      <c r="I1599" s="94"/>
      <c r="J1599" s="96"/>
      <c r="K1599" s="99"/>
      <c r="L1599" s="856"/>
      <c r="M1599" s="839"/>
      <c r="N1599" s="94"/>
      <c r="O1599" s="96"/>
      <c r="P1599" s="97"/>
    </row>
    <row r="1600" spans="1:16" ht="17.25" thickBot="1">
      <c r="A1600" s="863"/>
      <c r="B1600" s="857"/>
      <c r="C1600" s="833"/>
      <c r="D1600" s="94"/>
      <c r="E1600" s="96"/>
      <c r="F1600" s="97"/>
      <c r="G1600" s="857"/>
      <c r="H1600" s="836"/>
      <c r="I1600" s="94"/>
      <c r="J1600" s="96"/>
      <c r="K1600" s="97"/>
      <c r="L1600" s="857"/>
      <c r="M1600" s="839"/>
      <c r="N1600" s="94"/>
      <c r="O1600" s="96"/>
      <c r="P1600" s="97"/>
    </row>
    <row r="1601" spans="1:16" ht="17.25" thickBot="1">
      <c r="A1601" s="863"/>
      <c r="B1601" s="100" t="s">
        <v>123</v>
      </c>
      <c r="C1601" s="833"/>
      <c r="D1601" s="94"/>
      <c r="E1601" s="96"/>
      <c r="F1601" s="97"/>
      <c r="G1601" s="100" t="s">
        <v>123</v>
      </c>
      <c r="H1601" s="836"/>
      <c r="I1601" s="94"/>
      <c r="J1601" s="96"/>
      <c r="K1601" s="97"/>
      <c r="L1601" s="100" t="s">
        <v>123</v>
      </c>
      <c r="M1601" s="839"/>
      <c r="N1601" s="94"/>
      <c r="O1601" s="96"/>
      <c r="P1601" s="97"/>
    </row>
    <row r="1602" spans="1:16">
      <c r="A1602" s="863"/>
      <c r="B1602" s="868"/>
      <c r="C1602" s="833"/>
      <c r="D1602" s="94"/>
      <c r="E1602" s="96"/>
      <c r="F1602" s="97"/>
      <c r="G1602" s="868"/>
      <c r="H1602" s="836"/>
      <c r="I1602" s="94"/>
      <c r="J1602" s="96"/>
      <c r="K1602" s="97"/>
      <c r="L1602" s="868"/>
      <c r="M1602" s="839"/>
      <c r="N1602" s="94"/>
      <c r="O1602" s="96"/>
      <c r="P1602" s="97"/>
    </row>
    <row r="1603" spans="1:16">
      <c r="A1603" s="863"/>
      <c r="B1603" s="869"/>
      <c r="C1603" s="833"/>
      <c r="D1603" s="94"/>
      <c r="E1603" s="96"/>
      <c r="F1603" s="97"/>
      <c r="G1603" s="869"/>
      <c r="H1603" s="836"/>
      <c r="I1603" s="94"/>
      <c r="J1603" s="96"/>
      <c r="K1603" s="97"/>
      <c r="L1603" s="869"/>
      <c r="M1603" s="839"/>
      <c r="N1603" s="94"/>
      <c r="O1603" s="96"/>
      <c r="P1603" s="97"/>
    </row>
    <row r="1604" spans="1:16" ht="17.25" thickBot="1">
      <c r="A1604" s="863"/>
      <c r="B1604" s="870"/>
      <c r="C1604" s="833"/>
      <c r="D1604" s="94"/>
      <c r="E1604" s="96"/>
      <c r="F1604" s="97"/>
      <c r="G1604" s="870"/>
      <c r="H1604" s="836"/>
      <c r="I1604" s="94"/>
      <c r="J1604" s="96"/>
      <c r="K1604" s="97"/>
      <c r="L1604" s="870"/>
      <c r="M1604" s="839"/>
      <c r="N1604" s="94"/>
      <c r="O1604" s="96"/>
      <c r="P1604" s="97"/>
    </row>
    <row r="1605" spans="1:16">
      <c r="A1605" s="863"/>
      <c r="B1605" s="851" t="s">
        <v>124</v>
      </c>
      <c r="C1605" s="833"/>
      <c r="D1605" s="94"/>
      <c r="E1605" s="96"/>
      <c r="F1605" s="97"/>
      <c r="G1605" s="851" t="s">
        <v>124</v>
      </c>
      <c r="H1605" s="836"/>
      <c r="I1605" s="94"/>
      <c r="J1605" s="96"/>
      <c r="K1605" s="97"/>
      <c r="L1605" s="851" t="s">
        <v>124</v>
      </c>
      <c r="M1605" s="839"/>
      <c r="N1605" s="94"/>
      <c r="O1605" s="96"/>
      <c r="P1605" s="97"/>
    </row>
    <row r="1606" spans="1:16" ht="17.25" thickBot="1">
      <c r="A1606" s="863"/>
      <c r="B1606" s="852"/>
      <c r="C1606" s="833"/>
      <c r="D1606" s="94"/>
      <c r="E1606" s="96"/>
      <c r="F1606" s="97"/>
      <c r="G1606" s="852"/>
      <c r="H1606" s="836"/>
      <c r="I1606" s="94"/>
      <c r="J1606" s="96"/>
      <c r="K1606" s="97"/>
      <c r="L1606" s="852"/>
      <c r="M1606" s="839"/>
      <c r="N1606" s="94"/>
      <c r="O1606" s="96"/>
      <c r="P1606" s="93"/>
    </row>
    <row r="1607" spans="1:16" ht="17.25" thickTop="1">
      <c r="A1607" s="863"/>
      <c r="B1607" s="866" t="s">
        <v>125</v>
      </c>
      <c r="C1607" s="833"/>
      <c r="D1607" s="94"/>
      <c r="E1607" s="96"/>
      <c r="F1607" s="93"/>
      <c r="G1607" s="866" t="s">
        <v>125</v>
      </c>
      <c r="H1607" s="836"/>
      <c r="I1607" s="94"/>
      <c r="J1607" s="96"/>
      <c r="K1607" s="93"/>
      <c r="L1607" s="866" t="s">
        <v>125</v>
      </c>
      <c r="M1607" s="839"/>
      <c r="N1607" s="94"/>
      <c r="O1607" s="96"/>
      <c r="P1607" s="97"/>
    </row>
    <row r="1608" spans="1:16" ht="17.25" thickBot="1">
      <c r="A1608" s="863"/>
      <c r="B1608" s="849"/>
      <c r="C1608" s="833"/>
      <c r="D1608" s="94"/>
      <c r="E1608" s="96"/>
      <c r="F1608" s="93"/>
      <c r="G1608" s="849"/>
      <c r="H1608" s="836"/>
      <c r="I1608" s="94"/>
      <c r="J1608" s="96"/>
      <c r="K1608" s="93"/>
      <c r="L1608" s="849"/>
      <c r="M1608" s="839"/>
      <c r="N1608" s="94"/>
      <c r="O1608" s="96"/>
      <c r="P1608" s="101"/>
    </row>
    <row r="1609" spans="1:16">
      <c r="A1609" s="863"/>
      <c r="B1609" s="859"/>
      <c r="C1609" s="833"/>
      <c r="D1609" s="94"/>
      <c r="E1609" s="96"/>
      <c r="F1609" s="97"/>
      <c r="G1609" s="859"/>
      <c r="H1609" s="836"/>
      <c r="I1609" s="94"/>
      <c r="J1609" s="96"/>
      <c r="K1609" s="97"/>
      <c r="L1609" s="859"/>
      <c r="M1609" s="839"/>
      <c r="N1609" s="94"/>
      <c r="O1609" s="96"/>
      <c r="P1609" s="103"/>
    </row>
    <row r="1610" spans="1:16" ht="17.25" thickBot="1">
      <c r="A1610" s="863"/>
      <c r="B1610" s="867"/>
      <c r="C1610" s="833"/>
      <c r="D1610" s="94"/>
      <c r="E1610" s="96"/>
      <c r="F1610" s="97"/>
      <c r="G1610" s="867"/>
      <c r="H1610" s="836"/>
      <c r="I1610" s="94"/>
      <c r="J1610" s="96"/>
      <c r="K1610" s="97"/>
      <c r="L1610" s="867"/>
      <c r="M1610" s="839"/>
      <c r="N1610" s="94"/>
      <c r="O1610" s="96"/>
      <c r="P1610" s="104"/>
    </row>
    <row r="1611" spans="1:16">
      <c r="A1611" s="863"/>
      <c r="B1611" s="848" t="s">
        <v>126</v>
      </c>
      <c r="C1611" s="833"/>
      <c r="D1611" s="94"/>
      <c r="E1611" s="96"/>
      <c r="F1611" s="93"/>
      <c r="G1611" s="848" t="s">
        <v>126</v>
      </c>
      <c r="H1611" s="836"/>
      <c r="I1611" s="94"/>
      <c r="J1611" s="96"/>
      <c r="K1611" s="93"/>
      <c r="L1611" s="848" t="s">
        <v>126</v>
      </c>
      <c r="M1611" s="839"/>
      <c r="N1611" s="94"/>
      <c r="O1611" s="96"/>
      <c r="P1611" s="99"/>
    </row>
    <row r="1612" spans="1:16" ht="17.25" thickBot="1">
      <c r="A1612" s="863"/>
      <c r="B1612" s="849"/>
      <c r="C1612" s="833"/>
      <c r="D1612" s="94"/>
      <c r="E1612" s="96"/>
      <c r="F1612" s="101"/>
      <c r="G1612" s="849"/>
      <c r="H1612" s="836"/>
      <c r="I1612" s="94"/>
      <c r="J1612" s="96"/>
      <c r="K1612" s="101"/>
      <c r="L1612" s="849"/>
      <c r="M1612" s="839"/>
      <c r="N1612" s="94"/>
      <c r="O1612" s="96"/>
      <c r="P1612" s="104"/>
    </row>
    <row r="1613" spans="1:16">
      <c r="A1613" s="863"/>
      <c r="B1613" s="859"/>
      <c r="C1613" s="833"/>
      <c r="D1613" s="94"/>
      <c r="E1613" s="96"/>
      <c r="F1613" s="102"/>
      <c r="G1613" s="859"/>
      <c r="H1613" s="836"/>
      <c r="I1613" s="94"/>
      <c r="J1613" s="96"/>
      <c r="K1613" s="103"/>
      <c r="L1613" s="859"/>
      <c r="M1613" s="839"/>
      <c r="N1613" s="94"/>
      <c r="O1613" s="96"/>
      <c r="P1613" s="93"/>
    </row>
    <row r="1614" spans="1:16" ht="17.25" thickBot="1">
      <c r="A1614" s="863"/>
      <c r="B1614" s="860"/>
      <c r="C1614" s="833"/>
      <c r="D1614" s="94"/>
      <c r="E1614" s="96"/>
      <c r="F1614" s="99"/>
      <c r="G1614" s="860"/>
      <c r="H1614" s="836"/>
      <c r="I1614" s="94"/>
      <c r="J1614" s="96"/>
      <c r="K1614" s="104"/>
      <c r="L1614" s="860"/>
      <c r="M1614" s="839"/>
      <c r="N1614" s="94"/>
      <c r="O1614" s="96"/>
      <c r="P1614" s="97"/>
    </row>
    <row r="1615" spans="1:16">
      <c r="A1615" s="863"/>
      <c r="B1615" s="858" t="s">
        <v>127</v>
      </c>
      <c r="C1615" s="833"/>
      <c r="D1615" s="94"/>
      <c r="E1615" s="96"/>
      <c r="F1615" s="103"/>
      <c r="G1615" s="858" t="s">
        <v>127</v>
      </c>
      <c r="H1615" s="836"/>
      <c r="I1615" s="94"/>
      <c r="J1615" s="96"/>
      <c r="K1615" s="104"/>
      <c r="L1615" s="858" t="s">
        <v>127</v>
      </c>
      <c r="M1615" s="839"/>
      <c r="N1615" s="94"/>
      <c r="O1615" s="114"/>
      <c r="P1615" s="97"/>
    </row>
    <row r="1616" spans="1:16" ht="17.25" thickBot="1">
      <c r="A1616" s="863"/>
      <c r="B1616" s="849"/>
      <c r="C1616" s="833"/>
      <c r="D1616" s="94"/>
      <c r="E1616" s="96"/>
      <c r="F1616" s="104"/>
      <c r="G1616" s="849"/>
      <c r="H1616" s="836"/>
      <c r="I1616" s="94"/>
      <c r="J1616" s="96"/>
      <c r="K1616" s="99"/>
      <c r="L1616" s="849"/>
      <c r="M1616" s="839"/>
      <c r="N1616" s="113"/>
      <c r="O1616" s="96"/>
      <c r="P1616" s="112"/>
    </row>
    <row r="1617" spans="1:16">
      <c r="A1617" s="863"/>
      <c r="B1617" s="859"/>
      <c r="C1617" s="833"/>
      <c r="D1617" s="94"/>
      <c r="E1617" s="96"/>
      <c r="F1617" s="104"/>
      <c r="G1617" s="859"/>
      <c r="H1617" s="836"/>
      <c r="I1617" s="94"/>
      <c r="J1617" s="96"/>
      <c r="K1617" s="104"/>
      <c r="L1617" s="859"/>
      <c r="M1617" s="839"/>
      <c r="N1617" s="113"/>
      <c r="O1617" s="114"/>
      <c r="P1617" s="97"/>
    </row>
    <row r="1618" spans="1:16" ht="17.25" thickBot="1">
      <c r="A1618" s="863"/>
      <c r="B1618" s="860"/>
      <c r="C1618" s="833"/>
      <c r="D1618" s="94"/>
      <c r="E1618" s="96"/>
      <c r="F1618" s="99"/>
      <c r="G1618" s="860"/>
      <c r="H1618" s="836"/>
      <c r="I1618" s="94"/>
      <c r="J1618" s="96"/>
      <c r="K1618" s="93"/>
      <c r="L1618" s="860"/>
      <c r="M1618" s="839"/>
      <c r="N1618" s="94"/>
      <c r="O1618" s="114"/>
      <c r="P1618" s="104"/>
    </row>
    <row r="1619" spans="1:16">
      <c r="A1619" s="863"/>
      <c r="B1619" s="858" t="s">
        <v>128</v>
      </c>
      <c r="C1619" s="833"/>
      <c r="D1619" s="94"/>
      <c r="E1619" s="96"/>
      <c r="F1619" s="104"/>
      <c r="G1619" s="858" t="s">
        <v>128</v>
      </c>
      <c r="H1619" s="836"/>
      <c r="I1619" s="94"/>
      <c r="J1619" s="96"/>
      <c r="K1619" s="97"/>
      <c r="L1619" s="858" t="s">
        <v>128</v>
      </c>
      <c r="M1619" s="839"/>
      <c r="N1619" s="94"/>
      <c r="O1619" s="96"/>
      <c r="P1619" s="97"/>
    </row>
    <row r="1620" spans="1:16" ht="17.25" thickBot="1">
      <c r="A1620" s="863"/>
      <c r="B1620" s="849"/>
      <c r="C1620" s="833"/>
      <c r="D1620" s="94"/>
      <c r="E1620" s="96"/>
      <c r="F1620" s="93"/>
      <c r="G1620" s="849"/>
      <c r="H1620" s="836"/>
      <c r="I1620" s="94"/>
      <c r="J1620" s="114"/>
      <c r="K1620" s="97"/>
      <c r="L1620" s="849"/>
      <c r="M1620" s="839"/>
      <c r="N1620" s="113"/>
      <c r="O1620" s="114"/>
      <c r="P1620" s="97"/>
    </row>
    <row r="1621" spans="1:16">
      <c r="A1621" s="863"/>
      <c r="B1621" s="859"/>
      <c r="C1621" s="833"/>
      <c r="D1621" s="94"/>
      <c r="E1621" s="96"/>
      <c r="F1621" s="97"/>
      <c r="G1621" s="859"/>
      <c r="H1621" s="836"/>
      <c r="I1621" s="94"/>
      <c r="J1621" s="96"/>
      <c r="K1621" s="97"/>
      <c r="L1621" s="859"/>
      <c r="M1621" s="839"/>
      <c r="N1621" s="113"/>
      <c r="O1621" s="114"/>
      <c r="P1621" s="97"/>
    </row>
    <row r="1622" spans="1:16" ht="17.25" thickBot="1">
      <c r="A1622" s="863"/>
      <c r="B1622" s="860"/>
      <c r="C1622" s="833"/>
      <c r="D1622" s="94"/>
      <c r="E1622" s="96"/>
      <c r="F1622" s="93"/>
      <c r="G1622" s="860"/>
      <c r="H1622" s="836"/>
      <c r="I1622" s="94"/>
      <c r="J1622" s="114"/>
      <c r="K1622" s="97"/>
      <c r="L1622" s="860"/>
      <c r="M1622" s="839"/>
      <c r="N1622" s="94"/>
      <c r="O1622" s="114"/>
      <c r="P1622" s="97"/>
    </row>
    <row r="1623" spans="1:16">
      <c r="A1623" s="863"/>
      <c r="B1623" s="848" t="s">
        <v>129</v>
      </c>
      <c r="C1623" s="833"/>
      <c r="D1623" s="94"/>
      <c r="E1623" s="96"/>
      <c r="F1623" s="93"/>
      <c r="G1623" s="848" t="s">
        <v>129</v>
      </c>
      <c r="H1623" s="836"/>
      <c r="I1623" s="94"/>
      <c r="J1623" s="114"/>
      <c r="K1623" s="97"/>
      <c r="L1623" s="848" t="s">
        <v>129</v>
      </c>
      <c r="M1623" s="839"/>
      <c r="N1623" s="113"/>
      <c r="O1623" s="114"/>
      <c r="P1623" s="97"/>
    </row>
    <row r="1624" spans="1:16" ht="17.25" thickBot="1">
      <c r="A1624" s="863"/>
      <c r="B1624" s="849"/>
      <c r="C1624" s="833"/>
      <c r="D1624" s="94"/>
      <c r="E1624" s="96"/>
      <c r="F1624" s="93"/>
      <c r="G1624" s="849"/>
      <c r="H1624" s="836"/>
      <c r="I1624" s="94"/>
      <c r="J1624" s="114"/>
      <c r="K1624" s="97"/>
      <c r="L1624" s="849"/>
      <c r="M1624" s="839"/>
      <c r="N1624" s="94"/>
      <c r="O1624" s="114"/>
      <c r="P1624" s="97"/>
    </row>
    <row r="1625" spans="1:16">
      <c r="A1625" s="863"/>
      <c r="B1625" s="106"/>
      <c r="C1625" s="833"/>
      <c r="D1625" s="94"/>
      <c r="E1625" s="96"/>
      <c r="F1625" s="97"/>
      <c r="G1625" s="106"/>
      <c r="H1625" s="836"/>
      <c r="I1625" s="94"/>
      <c r="J1625" s="96"/>
      <c r="K1625" s="112"/>
      <c r="L1625" s="106"/>
      <c r="M1625" s="839"/>
      <c r="N1625" s="113"/>
      <c r="O1625" s="96"/>
      <c r="P1625" s="112"/>
    </row>
    <row r="1626" spans="1:16">
      <c r="A1626" s="863"/>
      <c r="B1626" s="107"/>
      <c r="C1626" s="833"/>
      <c r="D1626" s="94"/>
      <c r="E1626" s="96"/>
      <c r="F1626" s="93"/>
      <c r="G1626" s="107"/>
      <c r="H1626" s="836"/>
      <c r="I1626" s="94"/>
      <c r="J1626" s="96"/>
      <c r="K1626" s="97"/>
      <c r="L1626" s="107"/>
      <c r="M1626" s="839"/>
      <c r="N1626" s="113"/>
      <c r="O1626" s="114"/>
      <c r="P1626" s="97"/>
    </row>
    <row r="1627" spans="1:16">
      <c r="A1627" s="863"/>
      <c r="B1627" s="109"/>
      <c r="C1627" s="833"/>
      <c r="D1627" s="94"/>
      <c r="E1627" s="96"/>
      <c r="F1627" s="93"/>
      <c r="G1627" s="109"/>
      <c r="H1627" s="836"/>
      <c r="I1627" s="113"/>
      <c r="J1627" s="114"/>
      <c r="K1627" s="97"/>
      <c r="L1627" s="109"/>
      <c r="M1627" s="839"/>
      <c r="N1627" s="113"/>
      <c r="O1627" s="114"/>
      <c r="P1627" s="104"/>
    </row>
    <row r="1628" spans="1:16">
      <c r="A1628" s="863"/>
      <c r="B1628" s="110"/>
      <c r="C1628" s="833"/>
      <c r="D1628" s="94"/>
      <c r="E1628" s="96"/>
      <c r="F1628" s="93"/>
      <c r="G1628" s="110"/>
      <c r="H1628" s="836"/>
      <c r="I1628" s="113"/>
      <c r="J1628" s="114"/>
      <c r="K1628" s="104"/>
      <c r="L1628" s="110"/>
      <c r="M1628" s="839"/>
      <c r="N1628" s="111"/>
      <c r="O1628" s="96"/>
      <c r="P1628" s="97"/>
    </row>
    <row r="1629" spans="1:16">
      <c r="A1629" s="863"/>
      <c r="B1629" s="109"/>
      <c r="C1629" s="833"/>
      <c r="D1629" s="111"/>
      <c r="E1629" s="96"/>
      <c r="F1629" s="97"/>
      <c r="G1629" s="109"/>
      <c r="H1629" s="836"/>
      <c r="I1629" s="111"/>
      <c r="J1629" s="96"/>
      <c r="K1629" s="112"/>
      <c r="L1629" s="109"/>
      <c r="M1629" s="839"/>
      <c r="N1629" s="94"/>
      <c r="O1629" s="96"/>
      <c r="P1629" s="112"/>
    </row>
    <row r="1630" spans="1:16">
      <c r="A1630" s="863"/>
      <c r="B1630" s="110"/>
      <c r="C1630" s="833"/>
      <c r="D1630" s="94"/>
      <c r="E1630" s="96"/>
      <c r="F1630" s="108"/>
      <c r="G1630" s="110"/>
      <c r="H1630" s="836"/>
      <c r="I1630" s="94"/>
      <c r="J1630" s="96"/>
      <c r="K1630" s="97"/>
      <c r="L1630" s="110"/>
      <c r="M1630" s="839"/>
      <c r="N1630" s="113"/>
      <c r="O1630" s="114"/>
      <c r="P1630" s="97"/>
    </row>
    <row r="1631" spans="1:16">
      <c r="A1631" s="863"/>
      <c r="B1631" s="109"/>
      <c r="C1631" s="833"/>
      <c r="D1631" s="94"/>
      <c r="E1631" s="96"/>
      <c r="F1631" s="97"/>
      <c r="G1631" s="109"/>
      <c r="H1631" s="836"/>
      <c r="I1631" s="113"/>
      <c r="J1631" s="114"/>
      <c r="K1631" s="97"/>
      <c r="L1631" s="109"/>
      <c r="M1631" s="839"/>
      <c r="N1631" s="113"/>
      <c r="O1631" s="114"/>
      <c r="P1631" s="97"/>
    </row>
    <row r="1632" spans="1:16" ht="17.25" thickBot="1">
      <c r="A1632" s="863"/>
      <c r="B1632" s="110"/>
      <c r="C1632" s="846"/>
      <c r="D1632" s="115"/>
      <c r="E1632" s="116"/>
      <c r="F1632" s="117"/>
      <c r="G1632" s="110"/>
      <c r="H1632" s="836"/>
      <c r="I1632" s="115"/>
      <c r="J1632" s="116"/>
      <c r="K1632" s="117"/>
      <c r="L1632" s="110"/>
      <c r="M1632" s="839"/>
      <c r="N1632" s="115"/>
      <c r="O1632" s="116"/>
      <c r="P1632" s="117"/>
    </row>
    <row r="1633" spans="1:16">
      <c r="A1633" s="850" t="str">
        <f>TEXT(A1587,"AAAA")</f>
        <v>星期四</v>
      </c>
      <c r="B1633" s="109"/>
      <c r="C1633" s="832" t="s">
        <v>666</v>
      </c>
      <c r="D1633" s="118"/>
      <c r="E1633" s="119"/>
      <c r="F1633" s="97"/>
      <c r="G1633" s="109"/>
      <c r="H1633" s="835" t="s">
        <v>130</v>
      </c>
      <c r="I1633" s="118"/>
      <c r="J1633" s="119"/>
      <c r="K1633" s="97"/>
      <c r="L1633" s="109"/>
      <c r="M1633" s="838" t="s">
        <v>130</v>
      </c>
      <c r="N1633" s="118"/>
      <c r="O1633" s="119"/>
      <c r="P1633" s="97"/>
    </row>
    <row r="1634" spans="1:16">
      <c r="A1634" s="850"/>
      <c r="B1634" s="110"/>
      <c r="C1634" s="833"/>
      <c r="D1634" s="120"/>
      <c r="E1634" s="96"/>
      <c r="F1634" s="97"/>
      <c r="G1634" s="110"/>
      <c r="H1634" s="836"/>
      <c r="I1634" s="94"/>
      <c r="J1634" s="96"/>
      <c r="K1634" s="97"/>
      <c r="L1634" s="110"/>
      <c r="M1634" s="839"/>
      <c r="N1634" s="94"/>
      <c r="O1634" s="96"/>
      <c r="P1634" s="97"/>
    </row>
    <row r="1635" spans="1:16">
      <c r="A1635" s="850"/>
      <c r="B1635" s="109"/>
      <c r="C1635" s="833"/>
      <c r="D1635" s="120"/>
      <c r="E1635" s="96"/>
      <c r="F1635" s="97"/>
      <c r="G1635" s="109"/>
      <c r="H1635" s="836"/>
      <c r="I1635" s="94"/>
      <c r="J1635" s="96"/>
      <c r="K1635" s="97"/>
      <c r="L1635" s="109"/>
      <c r="M1635" s="839"/>
      <c r="N1635" s="94"/>
      <c r="O1635" s="96"/>
      <c r="P1635" s="97"/>
    </row>
    <row r="1636" spans="1:16">
      <c r="A1636" s="850"/>
      <c r="B1636" s="110"/>
      <c r="C1636" s="833"/>
      <c r="D1636" s="120"/>
      <c r="E1636" s="96"/>
      <c r="F1636" s="97"/>
      <c r="G1636" s="110"/>
      <c r="H1636" s="836"/>
      <c r="I1636" s="94"/>
      <c r="J1636" s="96"/>
      <c r="K1636" s="97"/>
      <c r="L1636" s="110"/>
      <c r="M1636" s="839"/>
      <c r="N1636" s="94"/>
      <c r="O1636" s="96"/>
      <c r="P1636" s="97"/>
    </row>
    <row r="1637" spans="1:16">
      <c r="A1637" s="850"/>
      <c r="B1637" s="109"/>
      <c r="C1637" s="833"/>
      <c r="D1637" s="120"/>
      <c r="E1637" s="96"/>
      <c r="F1637" s="97"/>
      <c r="G1637" s="109"/>
      <c r="H1637" s="836"/>
      <c r="I1637" s="94"/>
      <c r="J1637" s="96"/>
      <c r="K1637" s="97"/>
      <c r="L1637" s="109"/>
      <c r="M1637" s="839"/>
      <c r="N1637" s="94"/>
      <c r="O1637" s="96"/>
      <c r="P1637" s="97"/>
    </row>
    <row r="1638" spans="1:16">
      <c r="A1638" s="850"/>
      <c r="B1638" s="110"/>
      <c r="C1638" s="833"/>
      <c r="D1638" s="120"/>
      <c r="E1638" s="96"/>
      <c r="F1638" s="97"/>
      <c r="G1638" s="110"/>
      <c r="H1638" s="836"/>
      <c r="I1638" s="94"/>
      <c r="J1638" s="96"/>
      <c r="K1638" s="97"/>
      <c r="L1638" s="110"/>
      <c r="M1638" s="839"/>
      <c r="N1638" s="94"/>
      <c r="O1638" s="96"/>
      <c r="P1638" s="97"/>
    </row>
    <row r="1639" spans="1:16">
      <c r="A1639" s="850"/>
      <c r="B1639" s="109"/>
      <c r="C1639" s="833"/>
      <c r="D1639" s="120"/>
      <c r="E1639" s="96"/>
      <c r="F1639" s="97"/>
      <c r="G1639" s="109"/>
      <c r="H1639" s="836"/>
      <c r="I1639" s="94"/>
      <c r="J1639" s="96"/>
      <c r="K1639" s="97"/>
      <c r="L1639" s="109"/>
      <c r="M1639" s="839"/>
      <c r="N1639" s="94"/>
      <c r="O1639" s="96"/>
      <c r="P1639" s="97"/>
    </row>
    <row r="1640" spans="1:16">
      <c r="A1640" s="850"/>
      <c r="B1640" s="110"/>
      <c r="C1640" s="833"/>
      <c r="D1640" s="94"/>
      <c r="E1640" s="96"/>
      <c r="F1640" s="97"/>
      <c r="G1640" s="110"/>
      <c r="H1640" s="836"/>
      <c r="I1640" s="94"/>
      <c r="J1640" s="96"/>
      <c r="K1640" s="97"/>
      <c r="L1640" s="110"/>
      <c r="M1640" s="839"/>
      <c r="N1640" s="94"/>
      <c r="O1640" s="96"/>
      <c r="P1640" s="97"/>
    </row>
    <row r="1641" spans="1:16">
      <c r="A1641" s="850"/>
      <c r="B1641" s="107"/>
      <c r="C1641" s="833"/>
      <c r="D1641" s="113"/>
      <c r="E1641" s="114"/>
      <c r="F1641" s="104"/>
      <c r="G1641" s="107"/>
      <c r="H1641" s="836"/>
      <c r="I1641" s="113"/>
      <c r="J1641" s="114"/>
      <c r="K1641" s="97"/>
      <c r="L1641" s="107"/>
      <c r="M1641" s="839"/>
      <c r="N1641" s="113"/>
      <c r="O1641" s="114"/>
      <c r="P1641" s="97"/>
    </row>
    <row r="1642" spans="1:16" ht="17.25" thickBot="1">
      <c r="A1642" s="850"/>
      <c r="B1642" s="107"/>
      <c r="C1642" s="846"/>
      <c r="D1642" s="122" t="s">
        <v>132</v>
      </c>
      <c r="E1642" s="123" t="s">
        <v>133</v>
      </c>
      <c r="F1642" s="124"/>
      <c r="G1642" s="107"/>
      <c r="H1642" s="847"/>
      <c r="I1642" s="122" t="s">
        <v>132</v>
      </c>
      <c r="J1642" s="123" t="s">
        <v>133</v>
      </c>
      <c r="K1642" s="97"/>
      <c r="L1642" s="107"/>
      <c r="M1642" s="845"/>
      <c r="N1642" s="122" t="s">
        <v>132</v>
      </c>
      <c r="O1642" s="123" t="s">
        <v>133</v>
      </c>
      <c r="P1642" s="97"/>
    </row>
    <row r="1643" spans="1:16">
      <c r="A1643" s="105"/>
      <c r="B1643" s="109"/>
      <c r="C1643" s="832" t="s">
        <v>667</v>
      </c>
      <c r="D1643" s="118"/>
      <c r="E1643" s="119"/>
      <c r="F1643" s="125"/>
      <c r="G1643" s="109"/>
      <c r="H1643" s="835" t="s">
        <v>134</v>
      </c>
      <c r="I1643" s="118"/>
      <c r="J1643" s="119"/>
      <c r="K1643" s="125"/>
      <c r="L1643" s="109"/>
      <c r="M1643" s="838" t="s">
        <v>134</v>
      </c>
      <c r="N1643" s="118"/>
      <c r="O1643" s="119"/>
      <c r="P1643" s="125"/>
    </row>
    <row r="1644" spans="1:16">
      <c r="A1644" s="105"/>
      <c r="B1644" s="110"/>
      <c r="C1644" s="833"/>
      <c r="D1644" s="94"/>
      <c r="E1644" s="96"/>
      <c r="F1644" s="97"/>
      <c r="G1644" s="110"/>
      <c r="H1644" s="836"/>
      <c r="I1644" s="94"/>
      <c r="J1644" s="96"/>
      <c r="K1644" s="97"/>
      <c r="L1644" s="110"/>
      <c r="M1644" s="839"/>
      <c r="N1644" s="94"/>
      <c r="O1644" s="96"/>
      <c r="P1644" s="97"/>
    </row>
    <row r="1645" spans="1:16">
      <c r="A1645" s="105"/>
      <c r="B1645" s="126"/>
      <c r="C1645" s="833"/>
      <c r="D1645" s="94"/>
      <c r="E1645" s="96"/>
      <c r="F1645" s="97"/>
      <c r="G1645" s="126"/>
      <c r="H1645" s="836"/>
      <c r="I1645" s="94"/>
      <c r="J1645" s="96"/>
      <c r="K1645" s="97"/>
      <c r="L1645" s="126"/>
      <c r="M1645" s="839"/>
      <c r="N1645" s="94"/>
      <c r="O1645" s="96"/>
      <c r="P1645" s="128"/>
    </row>
    <row r="1646" spans="1:16">
      <c r="A1646" s="105"/>
      <c r="B1646" s="107"/>
      <c r="C1646" s="833"/>
      <c r="D1646" s="94"/>
      <c r="E1646" s="96"/>
      <c r="F1646" s="97"/>
      <c r="G1646" s="107"/>
      <c r="H1646" s="836"/>
      <c r="I1646" s="94"/>
      <c r="J1646" s="96"/>
      <c r="K1646" s="97"/>
      <c r="L1646" s="107"/>
      <c r="M1646" s="839"/>
      <c r="N1646" s="94"/>
      <c r="O1646" s="96"/>
      <c r="P1646" s="216"/>
    </row>
    <row r="1647" spans="1:16">
      <c r="A1647" s="105"/>
      <c r="B1647" s="109"/>
      <c r="C1647" s="833"/>
      <c r="D1647" s="94"/>
      <c r="E1647" s="96"/>
      <c r="F1647" s="97"/>
      <c r="G1647" s="109"/>
      <c r="H1647" s="836"/>
      <c r="I1647" s="94"/>
      <c r="J1647" s="96"/>
      <c r="K1647" s="97"/>
      <c r="L1647" s="109"/>
      <c r="M1647" s="839"/>
      <c r="N1647" s="94"/>
      <c r="O1647" s="96"/>
      <c r="P1647" s="97"/>
    </row>
    <row r="1648" spans="1:16">
      <c r="A1648" s="105"/>
      <c r="B1648" s="110"/>
      <c r="C1648" s="833"/>
      <c r="D1648" s="94"/>
      <c r="E1648" s="96"/>
      <c r="F1648" s="127"/>
      <c r="G1648" s="110"/>
      <c r="H1648" s="836"/>
      <c r="I1648" s="94"/>
      <c r="J1648" s="96"/>
      <c r="K1648" s="127"/>
      <c r="L1648" s="110"/>
      <c r="M1648" s="839"/>
      <c r="N1648" s="94"/>
      <c r="O1648" s="96"/>
      <c r="P1648" s="127"/>
    </row>
    <row r="1649" spans="1:16">
      <c r="A1649" s="105"/>
      <c r="B1649" s="109"/>
      <c r="C1649" s="833"/>
      <c r="D1649" s="94"/>
      <c r="E1649" s="96"/>
      <c r="F1649" s="128"/>
      <c r="G1649" s="109"/>
      <c r="H1649" s="836"/>
      <c r="I1649" s="94"/>
      <c r="J1649" s="96"/>
      <c r="K1649" s="128"/>
      <c r="L1649" s="109"/>
      <c r="M1649" s="839"/>
      <c r="N1649" s="94"/>
      <c r="O1649" s="96"/>
      <c r="P1649" s="128"/>
    </row>
    <row r="1650" spans="1:16">
      <c r="A1650" s="105"/>
      <c r="B1650" s="110"/>
      <c r="C1650" s="833"/>
      <c r="D1650" s="217"/>
      <c r="E1650" s="114"/>
      <c r="F1650" s="216"/>
      <c r="G1650" s="110"/>
      <c r="H1650" s="836"/>
      <c r="I1650" s="113"/>
      <c r="J1650" s="114"/>
      <c r="K1650" s="216"/>
      <c r="L1650" s="110"/>
      <c r="M1650" s="839"/>
      <c r="N1650" s="113"/>
      <c r="O1650" s="114"/>
      <c r="P1650" s="216"/>
    </row>
    <row r="1651" spans="1:16">
      <c r="A1651" s="105"/>
      <c r="B1651" s="109"/>
      <c r="C1651" s="833"/>
      <c r="D1651" s="217"/>
      <c r="E1651" s="114"/>
      <c r="F1651" s="216"/>
      <c r="G1651" s="109"/>
      <c r="H1651" s="836"/>
      <c r="I1651" s="113"/>
      <c r="J1651" s="114"/>
      <c r="K1651" s="216"/>
      <c r="L1651" s="109"/>
      <c r="M1651" s="839"/>
      <c r="N1651" s="113"/>
      <c r="O1651" s="114"/>
      <c r="P1651" s="216"/>
    </row>
    <row r="1652" spans="1:16" ht="17.25" thickBot="1">
      <c r="A1652" s="105"/>
      <c r="B1652" s="110"/>
      <c r="C1652" s="846"/>
      <c r="D1652" s="129"/>
      <c r="E1652" s="130"/>
      <c r="F1652" s="104"/>
      <c r="G1652" s="110"/>
      <c r="H1652" s="847"/>
      <c r="I1652" s="113"/>
      <c r="J1652" s="130"/>
      <c r="K1652" s="104"/>
      <c r="L1652" s="110"/>
      <c r="M1652" s="845"/>
      <c r="N1652" s="113"/>
      <c r="O1652" s="131"/>
      <c r="P1652" s="127"/>
    </row>
    <row r="1653" spans="1:16">
      <c r="A1653" s="132"/>
      <c r="B1653" s="109"/>
      <c r="C1653" s="832" t="s">
        <v>668</v>
      </c>
      <c r="D1653" s="118" t="s">
        <v>136</v>
      </c>
      <c r="E1653" s="133" t="s">
        <v>137</v>
      </c>
      <c r="F1653" s="125"/>
      <c r="G1653" s="109"/>
      <c r="H1653" s="835" t="s">
        <v>135</v>
      </c>
      <c r="I1653" s="118" t="s">
        <v>136</v>
      </c>
      <c r="J1653" s="133" t="s">
        <v>137</v>
      </c>
      <c r="K1653" s="125"/>
      <c r="L1653" s="109"/>
      <c r="M1653" s="838" t="s">
        <v>135</v>
      </c>
      <c r="N1653" s="118" t="s">
        <v>136</v>
      </c>
      <c r="O1653" s="133" t="s">
        <v>137</v>
      </c>
      <c r="P1653" s="125"/>
    </row>
    <row r="1654" spans="1:16">
      <c r="A1654" s="132"/>
      <c r="B1654" s="110"/>
      <c r="C1654" s="833"/>
      <c r="D1654" s="94" t="s">
        <v>141</v>
      </c>
      <c r="E1654" s="96" t="s">
        <v>142</v>
      </c>
      <c r="F1654" s="134"/>
      <c r="G1654" s="110"/>
      <c r="H1654" s="836"/>
      <c r="I1654" s="94" t="s">
        <v>141</v>
      </c>
      <c r="J1654" s="96" t="s">
        <v>142</v>
      </c>
      <c r="K1654" s="134"/>
      <c r="L1654" s="110"/>
      <c r="M1654" s="839"/>
      <c r="N1654" s="94" t="s">
        <v>141</v>
      </c>
      <c r="O1654" s="96" t="s">
        <v>142</v>
      </c>
      <c r="P1654" s="134"/>
    </row>
    <row r="1655" spans="1:16">
      <c r="A1655" s="132"/>
      <c r="B1655" s="135"/>
      <c r="C1655" s="833"/>
      <c r="D1655" s="94" t="s">
        <v>145</v>
      </c>
      <c r="E1655" s="96" t="s">
        <v>146</v>
      </c>
      <c r="F1655" s="97"/>
      <c r="G1655" s="135"/>
      <c r="H1655" s="836"/>
      <c r="I1655" s="94" t="s">
        <v>145</v>
      </c>
      <c r="J1655" s="96" t="s">
        <v>146</v>
      </c>
      <c r="K1655" s="97"/>
      <c r="L1655" s="135"/>
      <c r="M1655" s="839"/>
      <c r="N1655" s="94" t="s">
        <v>145</v>
      </c>
      <c r="O1655" s="96" t="s">
        <v>146</v>
      </c>
      <c r="P1655" s="97"/>
    </row>
    <row r="1656" spans="1:16">
      <c r="A1656" s="132"/>
      <c r="B1656" s="110"/>
      <c r="C1656" s="833"/>
      <c r="D1656" s="94" t="s">
        <v>147</v>
      </c>
      <c r="E1656" s="96" t="s">
        <v>148</v>
      </c>
      <c r="F1656" s="104"/>
      <c r="G1656" s="110"/>
      <c r="H1656" s="836"/>
      <c r="I1656" s="94" t="s">
        <v>147</v>
      </c>
      <c r="J1656" s="96" t="s">
        <v>148</v>
      </c>
      <c r="K1656" s="104"/>
      <c r="L1656" s="110"/>
      <c r="M1656" s="839"/>
      <c r="N1656" s="94" t="s">
        <v>147</v>
      </c>
      <c r="O1656" s="96" t="s">
        <v>148</v>
      </c>
      <c r="P1656" s="104"/>
    </row>
    <row r="1657" spans="1:16">
      <c r="A1657" s="132"/>
      <c r="B1657" s="135"/>
      <c r="C1657" s="833"/>
      <c r="D1657" s="94"/>
      <c r="E1657" s="114"/>
      <c r="F1657" s="136"/>
      <c r="G1657" s="135"/>
      <c r="H1657" s="836"/>
      <c r="I1657" s="94"/>
      <c r="J1657" s="114"/>
      <c r="K1657" s="136"/>
      <c r="L1657" s="135"/>
      <c r="M1657" s="839"/>
      <c r="N1657" s="94"/>
      <c r="O1657" s="114"/>
      <c r="P1657" s="136"/>
    </row>
    <row r="1658" spans="1:16">
      <c r="A1658" s="132"/>
      <c r="B1658" s="110"/>
      <c r="C1658" s="833"/>
      <c r="D1658" s="94"/>
      <c r="E1658" s="96"/>
      <c r="F1658" s="97"/>
      <c r="G1658" s="110"/>
      <c r="H1658" s="836"/>
      <c r="I1658" s="94"/>
      <c r="J1658" s="96"/>
      <c r="K1658" s="97"/>
      <c r="L1658" s="110"/>
      <c r="M1658" s="839"/>
      <c r="N1658" s="94"/>
      <c r="O1658" s="96"/>
      <c r="P1658" s="97"/>
    </row>
    <row r="1659" spans="1:16">
      <c r="A1659" s="132"/>
      <c r="B1659" s="135"/>
      <c r="C1659" s="833"/>
      <c r="D1659" s="94"/>
      <c r="E1659" s="114"/>
      <c r="F1659" s="136"/>
      <c r="G1659" s="135"/>
      <c r="H1659" s="836"/>
      <c r="I1659" s="94"/>
      <c r="J1659" s="114"/>
      <c r="K1659" s="136"/>
      <c r="L1659" s="135"/>
      <c r="M1659" s="839"/>
      <c r="N1659" s="94"/>
      <c r="O1659" s="114"/>
      <c r="P1659" s="136"/>
    </row>
    <row r="1660" spans="1:16">
      <c r="A1660" s="132"/>
      <c r="B1660" s="110"/>
      <c r="C1660" s="833"/>
      <c r="D1660" s="94"/>
      <c r="E1660" s="96"/>
      <c r="F1660" s="97"/>
      <c r="G1660" s="110"/>
      <c r="H1660" s="836"/>
      <c r="I1660" s="94"/>
      <c r="J1660" s="96"/>
      <c r="K1660" s="97"/>
      <c r="L1660" s="110"/>
      <c r="M1660" s="839"/>
      <c r="N1660" s="94"/>
      <c r="O1660" s="96"/>
      <c r="P1660" s="97"/>
    </row>
    <row r="1661" spans="1:16">
      <c r="A1661" s="132"/>
      <c r="B1661" s="135"/>
      <c r="C1661" s="833"/>
      <c r="D1661" s="94"/>
      <c r="E1661" s="96"/>
      <c r="F1661" s="97"/>
      <c r="G1661" s="135"/>
      <c r="H1661" s="836"/>
      <c r="I1661" s="94"/>
      <c r="J1661" s="96"/>
      <c r="K1661" s="97"/>
      <c r="L1661" s="135"/>
      <c r="M1661" s="839"/>
      <c r="N1661" s="94"/>
      <c r="O1661" s="96"/>
      <c r="P1661" s="97"/>
    </row>
    <row r="1662" spans="1:16" ht="17.25" thickBot="1">
      <c r="A1662" s="132"/>
      <c r="B1662" s="110"/>
      <c r="C1662" s="846"/>
      <c r="D1662" s="115"/>
      <c r="E1662" s="116"/>
      <c r="F1662" s="117"/>
      <c r="G1662" s="110"/>
      <c r="H1662" s="847"/>
      <c r="I1662" s="115"/>
      <c r="J1662" s="130"/>
      <c r="K1662" s="104"/>
      <c r="L1662" s="110"/>
      <c r="M1662" s="845"/>
      <c r="N1662" s="115"/>
      <c r="O1662" s="130"/>
      <c r="P1662" s="104"/>
    </row>
    <row r="1663" spans="1:16">
      <c r="A1663" s="132"/>
      <c r="B1663" s="135"/>
      <c r="C1663" s="832" t="s">
        <v>669</v>
      </c>
      <c r="D1663" s="137" t="s">
        <v>150</v>
      </c>
      <c r="E1663" s="138"/>
      <c r="F1663" s="139" t="s">
        <v>151</v>
      </c>
      <c r="G1663" s="135"/>
      <c r="H1663" s="835" t="s">
        <v>149</v>
      </c>
      <c r="I1663" s="137" t="s">
        <v>150</v>
      </c>
      <c r="J1663" s="138"/>
      <c r="K1663" s="139" t="s">
        <v>151</v>
      </c>
      <c r="L1663" s="135"/>
      <c r="M1663" s="838" t="s">
        <v>149</v>
      </c>
      <c r="N1663" s="137" t="s">
        <v>150</v>
      </c>
      <c r="O1663" s="138"/>
      <c r="P1663" s="139" t="s">
        <v>151</v>
      </c>
    </row>
    <row r="1664" spans="1:16">
      <c r="A1664" s="132"/>
      <c r="B1664" s="110"/>
      <c r="C1664" s="833"/>
      <c r="D1664" s="120"/>
      <c r="E1664" s="121"/>
      <c r="F1664" s="140"/>
      <c r="G1664" s="110"/>
      <c r="H1664" s="836"/>
      <c r="I1664" s="94"/>
      <c r="J1664" s="96"/>
      <c r="K1664" s="97"/>
      <c r="L1664" s="110"/>
      <c r="M1664" s="839"/>
      <c r="N1664" s="94"/>
      <c r="O1664" s="96"/>
      <c r="P1664" s="97"/>
    </row>
    <row r="1665" spans="1:16">
      <c r="A1665" s="132"/>
      <c r="B1665" s="135"/>
      <c r="C1665" s="833"/>
      <c r="D1665" s="94"/>
      <c r="E1665" s="96"/>
      <c r="F1665" s="97"/>
      <c r="G1665" s="135"/>
      <c r="H1665" s="836"/>
      <c r="I1665" s="94"/>
      <c r="J1665" s="96"/>
      <c r="K1665" s="97"/>
      <c r="L1665" s="135"/>
      <c r="M1665" s="839"/>
      <c r="N1665" s="94"/>
      <c r="O1665" s="96"/>
      <c r="P1665" s="97"/>
    </row>
    <row r="1666" spans="1:16">
      <c r="A1666" s="132"/>
      <c r="B1666" s="110"/>
      <c r="C1666" s="833"/>
      <c r="D1666" s="113"/>
      <c r="E1666" s="114"/>
      <c r="F1666" s="104"/>
      <c r="G1666" s="110"/>
      <c r="H1666" s="836"/>
      <c r="I1666" s="113"/>
      <c r="J1666" s="114"/>
      <c r="K1666" s="104"/>
      <c r="L1666" s="110"/>
      <c r="M1666" s="839"/>
      <c r="N1666" s="113"/>
      <c r="O1666" s="114"/>
      <c r="P1666" s="104"/>
    </row>
    <row r="1667" spans="1:16">
      <c r="A1667" s="841"/>
      <c r="B1667" s="135"/>
      <c r="C1667" s="833"/>
      <c r="D1667" s="94"/>
      <c r="E1667" s="96"/>
      <c r="F1667" s="97"/>
      <c r="G1667" s="135"/>
      <c r="H1667" s="836"/>
      <c r="I1667" s="94"/>
      <c r="J1667" s="96"/>
      <c r="K1667" s="97"/>
      <c r="L1667" s="135"/>
      <c r="M1667" s="839"/>
      <c r="N1667" s="94"/>
      <c r="O1667" s="96"/>
      <c r="P1667" s="97"/>
    </row>
    <row r="1668" spans="1:16">
      <c r="A1668" s="841"/>
      <c r="B1668" s="110"/>
      <c r="C1668" s="833"/>
      <c r="D1668" s="94"/>
      <c r="E1668" s="96"/>
      <c r="F1668" s="97"/>
      <c r="G1668" s="110"/>
      <c r="H1668" s="836"/>
      <c r="I1668" s="94"/>
      <c r="J1668" s="96"/>
      <c r="K1668" s="97"/>
      <c r="L1668" s="110"/>
      <c r="M1668" s="839"/>
      <c r="N1668" s="94"/>
      <c r="O1668" s="96"/>
      <c r="P1668" s="97"/>
    </row>
    <row r="1669" spans="1:16">
      <c r="A1669" s="841"/>
      <c r="B1669" s="135"/>
      <c r="C1669" s="833"/>
      <c r="D1669" s="113"/>
      <c r="E1669" s="114"/>
      <c r="F1669" s="104"/>
      <c r="G1669" s="135"/>
      <c r="H1669" s="836"/>
      <c r="I1669" s="113"/>
      <c r="J1669" s="114"/>
      <c r="K1669" s="104"/>
      <c r="L1669" s="135"/>
      <c r="M1669" s="839"/>
      <c r="N1669" s="113"/>
      <c r="O1669" s="114"/>
      <c r="P1669" s="104"/>
    </row>
    <row r="1670" spans="1:16" ht="17.25" thickBot="1">
      <c r="A1670" s="842"/>
      <c r="B1670" s="141"/>
      <c r="C1670" s="834"/>
      <c r="D1670" s="142"/>
      <c r="E1670" s="143"/>
      <c r="F1670" s="144"/>
      <c r="G1670" s="141"/>
      <c r="H1670" s="837"/>
      <c r="I1670" s="142"/>
      <c r="J1670" s="143"/>
      <c r="K1670" s="144"/>
      <c r="L1670" s="141"/>
      <c r="M1670" s="840"/>
      <c r="N1670" s="142"/>
      <c r="O1670" s="143"/>
      <c r="P1670" s="144"/>
    </row>
    <row r="1671" spans="1:16" s="146" customFormat="1" ht="27" customHeight="1" thickTop="1" thickBot="1">
      <c r="A1671" s="145"/>
      <c r="B1671" s="843" t="s">
        <v>152</v>
      </c>
      <c r="C1671" s="843"/>
      <c r="D1671" s="843"/>
      <c r="E1671" s="843"/>
      <c r="F1671" s="843"/>
      <c r="G1671" s="844" t="s">
        <v>153</v>
      </c>
      <c r="H1671" s="844"/>
      <c r="I1671" s="844"/>
      <c r="J1671" s="844"/>
      <c r="K1671" s="844"/>
      <c r="L1671" s="844"/>
      <c r="M1671" s="844"/>
      <c r="N1671" s="825" t="s">
        <v>154</v>
      </c>
      <c r="O1671" s="825"/>
      <c r="P1671" s="825"/>
    </row>
    <row r="1672" spans="1:16" s="159" customFormat="1" ht="21.75" customHeight="1" thickTop="1" thickBot="1">
      <c r="A1672" s="147" t="s">
        <v>0</v>
      </c>
      <c r="B1672" s="148"/>
      <c r="C1672" s="149" t="s">
        <v>155</v>
      </c>
      <c r="D1672" s="150" t="s">
        <v>156</v>
      </c>
      <c r="E1672" s="151" t="s">
        <v>157</v>
      </c>
      <c r="F1672" s="152" t="s">
        <v>158</v>
      </c>
      <c r="G1672" s="153" t="s">
        <v>159</v>
      </c>
      <c r="H1672" s="154" t="s">
        <v>150</v>
      </c>
      <c r="I1672" s="155" t="s">
        <v>156</v>
      </c>
      <c r="J1672" s="155" t="s">
        <v>157</v>
      </c>
      <c r="K1672" s="155" t="s">
        <v>158</v>
      </c>
      <c r="L1672" s="154" t="s">
        <v>160</v>
      </c>
      <c r="M1672" s="156" t="s">
        <v>161</v>
      </c>
      <c r="N1672" s="157" t="s">
        <v>155</v>
      </c>
      <c r="O1672" s="151" t="s">
        <v>157</v>
      </c>
      <c r="P1672" s="158" t="s">
        <v>158</v>
      </c>
    </row>
    <row r="1673" spans="1:16" s="172" customFormat="1" ht="17.25" thickTop="1">
      <c r="A1673" s="826">
        <f>A1587</f>
        <v>46219</v>
      </c>
      <c r="B1673" s="829" t="s">
        <v>670</v>
      </c>
      <c r="C1673" s="160" t="s">
        <v>851</v>
      </c>
      <c r="D1673" s="161" t="s">
        <v>978</v>
      </c>
      <c r="E1673" s="162" t="s">
        <v>137</v>
      </c>
      <c r="F1673" s="163" t="s">
        <v>1699</v>
      </c>
      <c r="G1673" s="164"/>
      <c r="H1673" s="165"/>
      <c r="I1673" s="166"/>
      <c r="J1673" s="166"/>
      <c r="K1673" s="167"/>
      <c r="L1673" s="168"/>
      <c r="M1673" s="169"/>
      <c r="N1673" s="170"/>
      <c r="O1673" s="166"/>
      <c r="P1673" s="171"/>
    </row>
    <row r="1674" spans="1:16" s="172" customFormat="1">
      <c r="A1674" s="827"/>
      <c r="B1674" s="830"/>
      <c r="C1674" s="173"/>
      <c r="D1674" s="174"/>
      <c r="E1674" s="175"/>
      <c r="F1674" s="176"/>
      <c r="G1674" s="173"/>
      <c r="H1674" s="177"/>
      <c r="I1674" s="175"/>
      <c r="J1674" s="175"/>
      <c r="K1674" s="178"/>
      <c r="L1674" s="179"/>
      <c r="M1674" s="180"/>
      <c r="N1674" s="181"/>
      <c r="O1674" s="175"/>
      <c r="P1674" s="182"/>
    </row>
    <row r="1675" spans="1:16" s="172" customFormat="1">
      <c r="A1675" s="827"/>
      <c r="B1675" s="830"/>
      <c r="C1675" s="173"/>
      <c r="D1675" s="174"/>
      <c r="E1675" s="175"/>
      <c r="F1675" s="176"/>
      <c r="G1675" s="173"/>
      <c r="H1675" s="183"/>
      <c r="I1675" s="175"/>
      <c r="J1675" s="175"/>
      <c r="K1675" s="178"/>
      <c r="L1675" s="184"/>
      <c r="M1675" s="180"/>
      <c r="N1675" s="181"/>
      <c r="O1675" s="175"/>
      <c r="P1675" s="182"/>
    </row>
    <row r="1676" spans="1:16" s="172" customFormat="1">
      <c r="A1676" s="827"/>
      <c r="B1676" s="830"/>
      <c r="C1676" s="173"/>
      <c r="D1676" s="218"/>
      <c r="E1676" s="175"/>
      <c r="F1676" s="176"/>
      <c r="G1676" s="173"/>
      <c r="H1676" s="183"/>
      <c r="I1676" s="175"/>
      <c r="J1676" s="175"/>
      <c r="K1676" s="187"/>
      <c r="L1676" s="184"/>
      <c r="M1676" s="180"/>
      <c r="N1676" s="181"/>
      <c r="O1676" s="175"/>
      <c r="P1676" s="182"/>
    </row>
    <row r="1677" spans="1:16" s="172" customFormat="1">
      <c r="A1677" s="827"/>
      <c r="B1677" s="830"/>
      <c r="C1677" s="173"/>
      <c r="D1677" s="185"/>
      <c r="E1677" s="175"/>
      <c r="F1677" s="182"/>
      <c r="G1677" s="173"/>
      <c r="H1677" s="186"/>
      <c r="I1677" s="175"/>
      <c r="J1677" s="175"/>
      <c r="K1677" s="187"/>
      <c r="L1677" s="184"/>
      <c r="M1677" s="180"/>
      <c r="N1677" s="181"/>
      <c r="O1677" s="175"/>
      <c r="P1677" s="182"/>
    </row>
    <row r="1678" spans="1:16" s="172" customFormat="1">
      <c r="A1678" s="827"/>
      <c r="B1678" s="830"/>
      <c r="C1678" s="173"/>
      <c r="D1678" s="174"/>
      <c r="E1678" s="175"/>
      <c r="F1678" s="188"/>
      <c r="G1678" s="198"/>
      <c r="H1678" s="183"/>
      <c r="I1678" s="191"/>
      <c r="J1678" s="175"/>
      <c r="K1678" s="178"/>
      <c r="L1678" s="189"/>
      <c r="M1678" s="190"/>
      <c r="N1678" s="181"/>
      <c r="O1678" s="175"/>
      <c r="P1678" s="182"/>
    </row>
    <row r="1679" spans="1:16" s="172" customFormat="1">
      <c r="A1679" s="827"/>
      <c r="B1679" s="830"/>
      <c r="C1679" s="173"/>
      <c r="D1679" s="174"/>
      <c r="E1679" s="175"/>
      <c r="F1679" s="182"/>
      <c r="G1679" s="173"/>
      <c r="H1679" s="183"/>
      <c r="I1679" s="191"/>
      <c r="J1679" s="175"/>
      <c r="K1679" s="178"/>
      <c r="L1679" s="184"/>
      <c r="M1679" s="180"/>
      <c r="N1679" s="181"/>
      <c r="O1679" s="175"/>
      <c r="P1679" s="182"/>
    </row>
    <row r="1680" spans="1:16" s="172" customFormat="1">
      <c r="A1680" s="827"/>
      <c r="B1680" s="830"/>
      <c r="C1680" s="173"/>
      <c r="D1680" s="174"/>
      <c r="E1680" s="175"/>
      <c r="F1680" s="182"/>
      <c r="G1680" s="219"/>
      <c r="H1680" s="183"/>
      <c r="I1680" s="175"/>
      <c r="J1680" s="175"/>
      <c r="K1680" s="178"/>
      <c r="L1680" s="184"/>
      <c r="M1680" s="180"/>
      <c r="N1680" s="181"/>
      <c r="O1680" s="175"/>
      <c r="P1680" s="182"/>
    </row>
    <row r="1681" spans="1:16" s="172" customFormat="1">
      <c r="A1681" s="827"/>
      <c r="B1681" s="830"/>
      <c r="C1681" s="173"/>
      <c r="D1681" s="174"/>
      <c r="E1681" s="175"/>
      <c r="F1681" s="188"/>
      <c r="G1681" s="173"/>
      <c r="H1681" s="183"/>
      <c r="I1681" s="191"/>
      <c r="J1681" s="175"/>
      <c r="K1681" s="178"/>
      <c r="L1681" s="184"/>
      <c r="M1681" s="180"/>
      <c r="N1681" s="181"/>
      <c r="O1681" s="175"/>
      <c r="P1681" s="182"/>
    </row>
    <row r="1682" spans="1:16" s="172" customFormat="1">
      <c r="A1682" s="827"/>
      <c r="B1682" s="830"/>
      <c r="C1682" s="173"/>
      <c r="D1682" s="174"/>
      <c r="E1682" s="175"/>
      <c r="F1682" s="182"/>
      <c r="G1682" s="173"/>
      <c r="H1682" s="183"/>
      <c r="I1682" s="191"/>
      <c r="J1682" s="175"/>
      <c r="K1682" s="178"/>
      <c r="L1682" s="184"/>
      <c r="M1682" s="180"/>
      <c r="N1682" s="181"/>
      <c r="O1682" s="175"/>
      <c r="P1682" s="182"/>
    </row>
    <row r="1683" spans="1:16" s="172" customFormat="1">
      <c r="A1683" s="827"/>
      <c r="B1683" s="830"/>
      <c r="C1683" s="192"/>
      <c r="D1683" s="193"/>
      <c r="E1683" s="194"/>
      <c r="F1683" s="195"/>
      <c r="G1683" s="173"/>
      <c r="H1683" s="177"/>
      <c r="I1683" s="175"/>
      <c r="J1683" s="175"/>
      <c r="K1683" s="178"/>
      <c r="L1683" s="184"/>
      <c r="M1683" s="180"/>
      <c r="N1683" s="196"/>
      <c r="O1683" s="194"/>
      <c r="P1683" s="195"/>
    </row>
    <row r="1684" spans="1:16" s="172" customFormat="1">
      <c r="A1684" s="827"/>
      <c r="B1684" s="830"/>
      <c r="C1684" s="192"/>
      <c r="D1684" s="193"/>
      <c r="E1684" s="194"/>
      <c r="F1684" s="195"/>
      <c r="G1684" s="198"/>
      <c r="H1684" s="183"/>
      <c r="I1684" s="191"/>
      <c r="J1684" s="175"/>
      <c r="K1684" s="178"/>
      <c r="L1684" s="184"/>
      <c r="M1684" s="180"/>
      <c r="N1684" s="196"/>
      <c r="O1684" s="194"/>
      <c r="P1684" s="195"/>
    </row>
    <row r="1685" spans="1:16" s="172" customFormat="1">
      <c r="A1685" s="827"/>
      <c r="B1685" s="830"/>
      <c r="C1685" s="192"/>
      <c r="D1685" s="193"/>
      <c r="E1685" s="194"/>
      <c r="F1685" s="195"/>
      <c r="G1685" s="173"/>
      <c r="H1685" s="199"/>
      <c r="I1685" s="191"/>
      <c r="J1685" s="200"/>
      <c r="K1685" s="197"/>
      <c r="L1685" s="184"/>
      <c r="M1685" s="180"/>
      <c r="N1685" s="196"/>
      <c r="O1685" s="194"/>
      <c r="P1685" s="195"/>
    </row>
    <row r="1686" spans="1:16" s="172" customFormat="1">
      <c r="A1686" s="827"/>
      <c r="B1686" s="830"/>
      <c r="C1686" s="192"/>
      <c r="D1686" s="193"/>
      <c r="E1686" s="194"/>
      <c r="F1686" s="195"/>
      <c r="G1686" s="173"/>
      <c r="H1686" s="201"/>
      <c r="I1686" s="175"/>
      <c r="J1686" s="175"/>
      <c r="K1686" s="178"/>
      <c r="L1686" s="184"/>
      <c r="M1686" s="180"/>
      <c r="N1686" s="196"/>
      <c r="O1686" s="194"/>
      <c r="P1686" s="195"/>
    </row>
    <row r="1687" spans="1:16" s="172" customFormat="1">
      <c r="A1687" s="827"/>
      <c r="B1687" s="830"/>
      <c r="C1687" s="192"/>
      <c r="D1687" s="193"/>
      <c r="E1687" s="194"/>
      <c r="F1687" s="195"/>
      <c r="G1687" s="198"/>
      <c r="H1687" s="183"/>
      <c r="I1687" s="200"/>
      <c r="J1687" s="200"/>
      <c r="K1687" s="197"/>
      <c r="L1687" s="184"/>
      <c r="M1687" s="180"/>
      <c r="N1687" s="196"/>
      <c r="O1687" s="194"/>
      <c r="P1687" s="195"/>
    </row>
    <row r="1688" spans="1:16" s="172" customFormat="1">
      <c r="A1688" s="827"/>
      <c r="B1688" s="830"/>
      <c r="C1688" s="192"/>
      <c r="D1688" s="193"/>
      <c r="E1688" s="194"/>
      <c r="F1688" s="195"/>
      <c r="G1688" s="173"/>
      <c r="H1688" s="183"/>
      <c r="I1688" s="200"/>
      <c r="J1688" s="200"/>
      <c r="K1688" s="197"/>
      <c r="L1688" s="179"/>
      <c r="M1688" s="180"/>
      <c r="N1688" s="196"/>
      <c r="O1688" s="194"/>
      <c r="P1688" s="195"/>
    </row>
    <row r="1689" spans="1:16" s="172" customFormat="1">
      <c r="A1689" s="827"/>
      <c r="B1689" s="830"/>
      <c r="C1689" s="192"/>
      <c r="D1689" s="193"/>
      <c r="E1689" s="194"/>
      <c r="F1689" s="195"/>
      <c r="G1689" s="192"/>
      <c r="H1689" s="201"/>
      <c r="I1689" s="202"/>
      <c r="J1689" s="202"/>
      <c r="K1689" s="203"/>
      <c r="L1689" s="204"/>
      <c r="M1689" s="190"/>
      <c r="N1689" s="196"/>
      <c r="O1689" s="194"/>
      <c r="P1689" s="195"/>
    </row>
    <row r="1690" spans="1:16" s="172" customFormat="1">
      <c r="A1690" s="827"/>
      <c r="B1690" s="830"/>
      <c r="C1690" s="192"/>
      <c r="D1690" s="193"/>
      <c r="E1690" s="194"/>
      <c r="F1690" s="195"/>
      <c r="G1690" s="192"/>
      <c r="H1690" s="201"/>
      <c r="I1690" s="202"/>
      <c r="J1690" s="202"/>
      <c r="K1690" s="203"/>
      <c r="L1690" s="204"/>
      <c r="M1690" s="190"/>
      <c r="N1690" s="196"/>
      <c r="O1690" s="194"/>
      <c r="P1690" s="195"/>
    </row>
    <row r="1691" spans="1:16" s="172" customFormat="1">
      <c r="A1691" s="827"/>
      <c r="B1691" s="830"/>
      <c r="C1691" s="192"/>
      <c r="D1691" s="193"/>
      <c r="E1691" s="194"/>
      <c r="F1691" s="195"/>
      <c r="G1691" s="192"/>
      <c r="H1691" s="201"/>
      <c r="I1691" s="202"/>
      <c r="J1691" s="202"/>
      <c r="K1691" s="203"/>
      <c r="L1691" s="204"/>
      <c r="M1691" s="190"/>
      <c r="N1691" s="196"/>
      <c r="O1691" s="194"/>
      <c r="P1691" s="195"/>
    </row>
    <row r="1692" spans="1:16" s="172" customFormat="1" ht="17.25" thickBot="1">
      <c r="A1692" s="828"/>
      <c r="B1692" s="831"/>
      <c r="C1692" s="205"/>
      <c r="D1692" s="206"/>
      <c r="E1692" s="207"/>
      <c r="F1692" s="208"/>
      <c r="G1692" s="209"/>
      <c r="H1692" s="210"/>
      <c r="I1692" s="211"/>
      <c r="J1692" s="211"/>
      <c r="K1692" s="212"/>
      <c r="L1692" s="213"/>
      <c r="M1692" s="214"/>
      <c r="N1692" s="215"/>
      <c r="O1692" s="207"/>
      <c r="P1692" s="208"/>
    </row>
    <row r="1693" spans="1:16" s="71" customFormat="1" ht="18" customHeight="1" thickTop="1" thickBot="1">
      <c r="A1693" s="862">
        <f>A1587+1</f>
        <v>46220</v>
      </c>
      <c r="B1693" s="90" t="s">
        <v>162</v>
      </c>
      <c r="C1693" s="832" t="s">
        <v>665</v>
      </c>
      <c r="D1693" s="91" t="s">
        <v>114</v>
      </c>
      <c r="E1693" s="92" t="s">
        <v>164</v>
      </c>
      <c r="F1693" s="93"/>
      <c r="G1693" s="90" t="s">
        <v>162</v>
      </c>
      <c r="H1693" s="836" t="s">
        <v>163</v>
      </c>
      <c r="I1693" s="91" t="s">
        <v>114</v>
      </c>
      <c r="J1693" s="92" t="s">
        <v>164</v>
      </c>
      <c r="K1693" s="93"/>
      <c r="L1693" s="90" t="s">
        <v>162</v>
      </c>
      <c r="M1693" s="839" t="s">
        <v>163</v>
      </c>
      <c r="N1693" s="91" t="s">
        <v>114</v>
      </c>
      <c r="O1693" s="92" t="s">
        <v>164</v>
      </c>
      <c r="P1693" s="93"/>
    </row>
    <row r="1694" spans="1:16" ht="18" customHeight="1">
      <c r="A1694" s="863"/>
      <c r="B1694" s="864"/>
      <c r="C1694" s="833"/>
      <c r="D1694" s="94" t="s">
        <v>116</v>
      </c>
      <c r="E1694" s="95" t="s">
        <v>142</v>
      </c>
      <c r="F1694" s="93"/>
      <c r="G1694" s="864"/>
      <c r="H1694" s="836"/>
      <c r="I1694" s="94" t="s">
        <v>116</v>
      </c>
      <c r="J1694" s="95" t="s">
        <v>142</v>
      </c>
      <c r="K1694" s="93"/>
      <c r="L1694" s="864"/>
      <c r="M1694" s="839"/>
      <c r="N1694" s="94" t="s">
        <v>116</v>
      </c>
      <c r="O1694" s="95" t="s">
        <v>142</v>
      </c>
      <c r="P1694" s="93"/>
    </row>
    <row r="1695" spans="1:16" ht="17.25" thickBot="1">
      <c r="A1695" s="863"/>
      <c r="B1695" s="865"/>
      <c r="C1695" s="833"/>
      <c r="D1695" s="94" t="s">
        <v>165</v>
      </c>
      <c r="E1695" s="96" t="s">
        <v>166</v>
      </c>
      <c r="F1695" s="98"/>
      <c r="G1695" s="865"/>
      <c r="H1695" s="836"/>
      <c r="I1695" s="94" t="s">
        <v>165</v>
      </c>
      <c r="J1695" s="96" t="s">
        <v>166</v>
      </c>
      <c r="K1695" s="98"/>
      <c r="L1695" s="865"/>
      <c r="M1695" s="839"/>
      <c r="N1695" s="94" t="s">
        <v>165</v>
      </c>
      <c r="O1695" s="96" t="s">
        <v>166</v>
      </c>
      <c r="P1695" s="98"/>
    </row>
    <row r="1696" spans="1:16" ht="17.25" thickBot="1">
      <c r="A1696" s="863"/>
      <c r="B1696" s="90" t="s">
        <v>167</v>
      </c>
      <c r="C1696" s="833"/>
      <c r="D1696" s="94"/>
      <c r="E1696" s="96"/>
      <c r="F1696" s="97"/>
      <c r="G1696" s="90" t="s">
        <v>167</v>
      </c>
      <c r="H1696" s="836"/>
      <c r="I1696" s="94" t="s">
        <v>120</v>
      </c>
      <c r="J1696" s="96" t="s">
        <v>148</v>
      </c>
      <c r="K1696" s="97"/>
      <c r="L1696" s="90" t="s">
        <v>167</v>
      </c>
      <c r="M1696" s="839"/>
      <c r="N1696" s="94" t="s">
        <v>120</v>
      </c>
      <c r="O1696" s="96" t="s">
        <v>148</v>
      </c>
      <c r="P1696" s="97"/>
    </row>
    <row r="1697" spans="1:16">
      <c r="A1697" s="863"/>
      <c r="B1697" s="861"/>
      <c r="C1697" s="833"/>
      <c r="D1697" s="94"/>
      <c r="E1697" s="96"/>
      <c r="F1697" s="97"/>
      <c r="G1697" s="861"/>
      <c r="H1697" s="836"/>
      <c r="I1697" s="94"/>
      <c r="J1697" s="96"/>
      <c r="K1697" s="97"/>
      <c r="L1697" s="861"/>
      <c r="M1697" s="839"/>
      <c r="N1697" s="94"/>
      <c r="O1697" s="96"/>
      <c r="P1697" s="97"/>
    </row>
    <row r="1698" spans="1:16">
      <c r="A1698" s="863"/>
      <c r="B1698" s="854"/>
      <c r="C1698" s="833"/>
      <c r="D1698" s="94"/>
      <c r="E1698" s="96"/>
      <c r="F1698" s="97"/>
      <c r="G1698" s="854"/>
      <c r="H1698" s="836"/>
      <c r="I1698" s="94"/>
      <c r="J1698" s="96"/>
      <c r="K1698" s="97"/>
      <c r="L1698" s="854"/>
      <c r="M1698" s="839"/>
      <c r="N1698" s="94"/>
      <c r="O1698" s="96"/>
      <c r="P1698" s="97"/>
    </row>
    <row r="1699" spans="1:16">
      <c r="A1699" s="863"/>
      <c r="B1699" s="853"/>
      <c r="C1699" s="833"/>
      <c r="D1699" s="94"/>
      <c r="E1699" s="96"/>
      <c r="F1699" s="93"/>
      <c r="G1699" s="853"/>
      <c r="H1699" s="836"/>
      <c r="I1699" s="94"/>
      <c r="J1699" s="96"/>
      <c r="K1699" s="93"/>
      <c r="L1699" s="853"/>
      <c r="M1699" s="839"/>
      <c r="N1699" s="94"/>
      <c r="O1699" s="96"/>
      <c r="P1699" s="93"/>
    </row>
    <row r="1700" spans="1:16">
      <c r="A1700" s="863"/>
      <c r="B1700" s="854"/>
      <c r="C1700" s="833"/>
      <c r="D1700" s="94"/>
      <c r="E1700" s="96"/>
      <c r="F1700" s="99"/>
      <c r="G1700" s="854"/>
      <c r="H1700" s="836"/>
      <c r="I1700" s="94"/>
      <c r="J1700" s="96"/>
      <c r="K1700" s="99"/>
      <c r="L1700" s="854"/>
      <c r="M1700" s="839"/>
      <c r="N1700" s="94"/>
      <c r="O1700" s="96"/>
      <c r="P1700" s="93"/>
    </row>
    <row r="1701" spans="1:16">
      <c r="A1701" s="863"/>
      <c r="B1701" s="853"/>
      <c r="C1701" s="833"/>
      <c r="D1701" s="94"/>
      <c r="E1701" s="96"/>
      <c r="F1701" s="102"/>
      <c r="G1701" s="853"/>
      <c r="H1701" s="836"/>
      <c r="I1701" s="94"/>
      <c r="J1701" s="96"/>
      <c r="K1701" s="102"/>
      <c r="L1701" s="853"/>
      <c r="M1701" s="839"/>
      <c r="N1701" s="94"/>
      <c r="O1701" s="96"/>
      <c r="P1701" s="99"/>
    </row>
    <row r="1702" spans="1:16" ht="17.25" thickBot="1">
      <c r="A1702" s="863"/>
      <c r="B1702" s="854"/>
      <c r="C1702" s="833"/>
      <c r="D1702" s="94"/>
      <c r="E1702" s="96"/>
      <c r="F1702" s="99"/>
      <c r="G1702" s="854"/>
      <c r="H1702" s="836"/>
      <c r="I1702" s="94"/>
      <c r="J1702" s="96"/>
      <c r="K1702" s="99"/>
      <c r="L1702" s="854"/>
      <c r="M1702" s="839"/>
      <c r="N1702" s="94"/>
      <c r="O1702" s="96"/>
      <c r="P1702" s="99"/>
    </row>
    <row r="1703" spans="1:16" ht="17.25" thickBot="1">
      <c r="A1703" s="863"/>
      <c r="B1703" s="100" t="s">
        <v>168</v>
      </c>
      <c r="C1703" s="833"/>
      <c r="D1703" s="94"/>
      <c r="E1703" s="96"/>
      <c r="F1703" s="99"/>
      <c r="G1703" s="100" t="s">
        <v>168</v>
      </c>
      <c r="H1703" s="836"/>
      <c r="I1703" s="94"/>
      <c r="J1703" s="96"/>
      <c r="K1703" s="99"/>
      <c r="L1703" s="100" t="s">
        <v>168</v>
      </c>
      <c r="M1703" s="839"/>
      <c r="N1703" s="94"/>
      <c r="O1703" s="96"/>
      <c r="P1703" s="99"/>
    </row>
    <row r="1704" spans="1:16">
      <c r="A1704" s="863"/>
      <c r="B1704" s="855"/>
      <c r="C1704" s="833"/>
      <c r="D1704" s="94"/>
      <c r="E1704" s="96"/>
      <c r="F1704" s="99"/>
      <c r="G1704" s="855"/>
      <c r="H1704" s="836"/>
      <c r="I1704" s="94"/>
      <c r="J1704" s="96"/>
      <c r="K1704" s="99"/>
      <c r="L1704" s="855"/>
      <c r="M1704" s="839"/>
      <c r="N1704" s="94"/>
      <c r="O1704" s="96"/>
      <c r="P1704" s="99"/>
    </row>
    <row r="1705" spans="1:16">
      <c r="A1705" s="863"/>
      <c r="B1705" s="856"/>
      <c r="C1705" s="833"/>
      <c r="D1705" s="94"/>
      <c r="E1705" s="96"/>
      <c r="F1705" s="99"/>
      <c r="G1705" s="856"/>
      <c r="H1705" s="836"/>
      <c r="I1705" s="94"/>
      <c r="J1705" s="96"/>
      <c r="K1705" s="99"/>
      <c r="L1705" s="856"/>
      <c r="M1705" s="839"/>
      <c r="N1705" s="94"/>
      <c r="O1705" s="96"/>
      <c r="P1705" s="97"/>
    </row>
    <row r="1706" spans="1:16" ht="17.25" thickBot="1">
      <c r="A1706" s="863"/>
      <c r="B1706" s="857"/>
      <c r="C1706" s="833"/>
      <c r="D1706" s="94"/>
      <c r="E1706" s="96"/>
      <c r="F1706" s="97"/>
      <c r="G1706" s="857"/>
      <c r="H1706" s="836"/>
      <c r="I1706" s="94"/>
      <c r="J1706" s="96"/>
      <c r="K1706" s="97"/>
      <c r="L1706" s="857"/>
      <c r="M1706" s="839"/>
      <c r="N1706" s="94"/>
      <c r="O1706" s="96"/>
      <c r="P1706" s="97"/>
    </row>
    <row r="1707" spans="1:16" ht="17.25" thickBot="1">
      <c r="A1707" s="863"/>
      <c r="B1707" s="100" t="s">
        <v>123</v>
      </c>
      <c r="C1707" s="833"/>
      <c r="D1707" s="94"/>
      <c r="E1707" s="96"/>
      <c r="F1707" s="97"/>
      <c r="G1707" s="100" t="s">
        <v>123</v>
      </c>
      <c r="H1707" s="836"/>
      <c r="I1707" s="94"/>
      <c r="J1707" s="96"/>
      <c r="K1707" s="97"/>
      <c r="L1707" s="100" t="s">
        <v>123</v>
      </c>
      <c r="M1707" s="839"/>
      <c r="N1707" s="94"/>
      <c r="O1707" s="96"/>
      <c r="P1707" s="97"/>
    </row>
    <row r="1708" spans="1:16">
      <c r="A1708" s="863"/>
      <c r="B1708" s="868"/>
      <c r="C1708" s="833"/>
      <c r="D1708" s="94"/>
      <c r="E1708" s="96"/>
      <c r="F1708" s="97"/>
      <c r="G1708" s="868"/>
      <c r="H1708" s="836"/>
      <c r="I1708" s="94"/>
      <c r="J1708" s="96"/>
      <c r="K1708" s="97"/>
      <c r="L1708" s="868"/>
      <c r="M1708" s="839"/>
      <c r="N1708" s="94"/>
      <c r="O1708" s="96"/>
      <c r="P1708" s="97"/>
    </row>
    <row r="1709" spans="1:16">
      <c r="A1709" s="863"/>
      <c r="B1709" s="869"/>
      <c r="C1709" s="833"/>
      <c r="D1709" s="94"/>
      <c r="E1709" s="96"/>
      <c r="F1709" s="97"/>
      <c r="G1709" s="869"/>
      <c r="H1709" s="836"/>
      <c r="I1709" s="94"/>
      <c r="J1709" s="96"/>
      <c r="K1709" s="97"/>
      <c r="L1709" s="869"/>
      <c r="M1709" s="839"/>
      <c r="N1709" s="94"/>
      <c r="O1709" s="96"/>
      <c r="P1709" s="97"/>
    </row>
    <row r="1710" spans="1:16" ht="17.25" thickBot="1">
      <c r="A1710" s="863"/>
      <c r="B1710" s="870"/>
      <c r="C1710" s="833"/>
      <c r="D1710" s="94"/>
      <c r="E1710" s="96"/>
      <c r="F1710" s="97"/>
      <c r="G1710" s="870"/>
      <c r="H1710" s="836"/>
      <c r="I1710" s="94"/>
      <c r="J1710" s="96"/>
      <c r="K1710" s="97"/>
      <c r="L1710" s="870"/>
      <c r="M1710" s="839"/>
      <c r="N1710" s="94"/>
      <c r="O1710" s="96"/>
      <c r="P1710" s="97"/>
    </row>
    <row r="1711" spans="1:16">
      <c r="A1711" s="863"/>
      <c r="B1711" s="851" t="s">
        <v>124</v>
      </c>
      <c r="C1711" s="833"/>
      <c r="D1711" s="94"/>
      <c r="E1711" s="96"/>
      <c r="F1711" s="97"/>
      <c r="G1711" s="851" t="s">
        <v>124</v>
      </c>
      <c r="H1711" s="836"/>
      <c r="I1711" s="94"/>
      <c r="J1711" s="96"/>
      <c r="K1711" s="97"/>
      <c r="L1711" s="851" t="s">
        <v>124</v>
      </c>
      <c r="M1711" s="839"/>
      <c r="N1711" s="94"/>
      <c r="O1711" s="96"/>
      <c r="P1711" s="97"/>
    </row>
    <row r="1712" spans="1:16" ht="17.25" thickBot="1">
      <c r="A1712" s="863"/>
      <c r="B1712" s="852"/>
      <c r="C1712" s="833"/>
      <c r="D1712" s="94"/>
      <c r="E1712" s="96"/>
      <c r="F1712" s="97"/>
      <c r="G1712" s="852"/>
      <c r="H1712" s="836"/>
      <c r="I1712" s="94"/>
      <c r="J1712" s="96"/>
      <c r="K1712" s="97"/>
      <c r="L1712" s="852"/>
      <c r="M1712" s="839"/>
      <c r="N1712" s="94"/>
      <c r="O1712" s="96"/>
      <c r="P1712" s="93"/>
    </row>
    <row r="1713" spans="1:16" ht="17.25" thickTop="1">
      <c r="A1713" s="863"/>
      <c r="B1713" s="866" t="s">
        <v>125</v>
      </c>
      <c r="C1713" s="833"/>
      <c r="D1713" s="94"/>
      <c r="E1713" s="96"/>
      <c r="F1713" s="93"/>
      <c r="G1713" s="866" t="s">
        <v>125</v>
      </c>
      <c r="H1713" s="836"/>
      <c r="I1713" s="94"/>
      <c r="J1713" s="96"/>
      <c r="K1713" s="93"/>
      <c r="L1713" s="866" t="s">
        <v>125</v>
      </c>
      <c r="M1713" s="839"/>
      <c r="N1713" s="94"/>
      <c r="O1713" s="96"/>
      <c r="P1713" s="97"/>
    </row>
    <row r="1714" spans="1:16" ht="17.25" thickBot="1">
      <c r="A1714" s="863"/>
      <c r="B1714" s="849"/>
      <c r="C1714" s="833"/>
      <c r="D1714" s="94"/>
      <c r="E1714" s="96"/>
      <c r="F1714" s="93"/>
      <c r="G1714" s="849"/>
      <c r="H1714" s="836"/>
      <c r="I1714" s="94"/>
      <c r="J1714" s="96"/>
      <c r="K1714" s="93"/>
      <c r="L1714" s="849"/>
      <c r="M1714" s="839"/>
      <c r="N1714" s="94"/>
      <c r="O1714" s="96"/>
      <c r="P1714" s="101"/>
    </row>
    <row r="1715" spans="1:16">
      <c r="A1715" s="863"/>
      <c r="B1715" s="859"/>
      <c r="C1715" s="833"/>
      <c r="D1715" s="94"/>
      <c r="E1715" s="96"/>
      <c r="F1715" s="97"/>
      <c r="G1715" s="859"/>
      <c r="H1715" s="836"/>
      <c r="I1715" s="94"/>
      <c r="J1715" s="96"/>
      <c r="K1715" s="97"/>
      <c r="L1715" s="859"/>
      <c r="M1715" s="839"/>
      <c r="N1715" s="94"/>
      <c r="O1715" s="96"/>
      <c r="P1715" s="103"/>
    </row>
    <row r="1716" spans="1:16" ht="17.25" thickBot="1">
      <c r="A1716" s="863"/>
      <c r="B1716" s="867"/>
      <c r="C1716" s="833"/>
      <c r="D1716" s="94"/>
      <c r="E1716" s="96"/>
      <c r="F1716" s="97"/>
      <c r="G1716" s="867"/>
      <c r="H1716" s="836"/>
      <c r="I1716" s="94"/>
      <c r="J1716" s="96"/>
      <c r="K1716" s="97"/>
      <c r="L1716" s="867"/>
      <c r="M1716" s="839"/>
      <c r="N1716" s="94"/>
      <c r="O1716" s="96"/>
      <c r="P1716" s="104"/>
    </row>
    <row r="1717" spans="1:16">
      <c r="A1717" s="863"/>
      <c r="B1717" s="848" t="s">
        <v>126</v>
      </c>
      <c r="C1717" s="833"/>
      <c r="D1717" s="94"/>
      <c r="E1717" s="96"/>
      <c r="F1717" s="93"/>
      <c r="G1717" s="848" t="s">
        <v>126</v>
      </c>
      <c r="H1717" s="836"/>
      <c r="I1717" s="94"/>
      <c r="J1717" s="96"/>
      <c r="K1717" s="93"/>
      <c r="L1717" s="848" t="s">
        <v>126</v>
      </c>
      <c r="M1717" s="839"/>
      <c r="N1717" s="94"/>
      <c r="O1717" s="96"/>
      <c r="P1717" s="99"/>
    </row>
    <row r="1718" spans="1:16" ht="17.25" thickBot="1">
      <c r="A1718" s="863"/>
      <c r="B1718" s="849"/>
      <c r="C1718" s="833"/>
      <c r="D1718" s="94"/>
      <c r="E1718" s="96"/>
      <c r="F1718" s="101"/>
      <c r="G1718" s="849"/>
      <c r="H1718" s="836"/>
      <c r="I1718" s="94"/>
      <c r="J1718" s="96"/>
      <c r="K1718" s="101"/>
      <c r="L1718" s="849"/>
      <c r="M1718" s="839"/>
      <c r="N1718" s="94"/>
      <c r="O1718" s="96"/>
      <c r="P1718" s="104"/>
    </row>
    <row r="1719" spans="1:16">
      <c r="A1719" s="863"/>
      <c r="B1719" s="859"/>
      <c r="C1719" s="833"/>
      <c r="D1719" s="94"/>
      <c r="E1719" s="96"/>
      <c r="F1719" s="102"/>
      <c r="G1719" s="859"/>
      <c r="H1719" s="836"/>
      <c r="I1719" s="94"/>
      <c r="J1719" s="96"/>
      <c r="K1719" s="103"/>
      <c r="L1719" s="859"/>
      <c r="M1719" s="839"/>
      <c r="N1719" s="94"/>
      <c r="O1719" s="96"/>
      <c r="P1719" s="93"/>
    </row>
    <row r="1720" spans="1:16" ht="17.25" thickBot="1">
      <c r="A1720" s="863"/>
      <c r="B1720" s="860"/>
      <c r="C1720" s="833"/>
      <c r="D1720" s="94"/>
      <c r="E1720" s="96"/>
      <c r="F1720" s="99"/>
      <c r="G1720" s="860"/>
      <c r="H1720" s="836"/>
      <c r="I1720" s="94"/>
      <c r="J1720" s="96"/>
      <c r="K1720" s="104"/>
      <c r="L1720" s="860"/>
      <c r="M1720" s="839"/>
      <c r="N1720" s="94"/>
      <c r="O1720" s="96"/>
      <c r="P1720" s="97"/>
    </row>
    <row r="1721" spans="1:16">
      <c r="A1721" s="863"/>
      <c r="B1721" s="858" t="s">
        <v>127</v>
      </c>
      <c r="C1721" s="833"/>
      <c r="D1721" s="94"/>
      <c r="E1721" s="96"/>
      <c r="F1721" s="103"/>
      <c r="G1721" s="858" t="s">
        <v>127</v>
      </c>
      <c r="H1721" s="836"/>
      <c r="I1721" s="94"/>
      <c r="J1721" s="96"/>
      <c r="K1721" s="104"/>
      <c r="L1721" s="858" t="s">
        <v>127</v>
      </c>
      <c r="M1721" s="839"/>
      <c r="N1721" s="94"/>
      <c r="O1721" s="114"/>
      <c r="P1721" s="97"/>
    </row>
    <row r="1722" spans="1:16" ht="17.25" thickBot="1">
      <c r="A1722" s="863"/>
      <c r="B1722" s="849"/>
      <c r="C1722" s="833"/>
      <c r="D1722" s="94"/>
      <c r="E1722" s="96"/>
      <c r="F1722" s="104"/>
      <c r="G1722" s="849"/>
      <c r="H1722" s="836"/>
      <c r="I1722" s="94"/>
      <c r="J1722" s="96"/>
      <c r="K1722" s="99"/>
      <c r="L1722" s="849"/>
      <c r="M1722" s="839"/>
      <c r="N1722" s="113"/>
      <c r="O1722" s="96"/>
      <c r="P1722" s="112"/>
    </row>
    <row r="1723" spans="1:16">
      <c r="A1723" s="863"/>
      <c r="B1723" s="859"/>
      <c r="C1723" s="833"/>
      <c r="D1723" s="94"/>
      <c r="E1723" s="96"/>
      <c r="F1723" s="104"/>
      <c r="G1723" s="859"/>
      <c r="H1723" s="836"/>
      <c r="I1723" s="94"/>
      <c r="J1723" s="96"/>
      <c r="K1723" s="104"/>
      <c r="L1723" s="859"/>
      <c r="M1723" s="839"/>
      <c r="N1723" s="113"/>
      <c r="O1723" s="114"/>
      <c r="P1723" s="97"/>
    </row>
    <row r="1724" spans="1:16" ht="17.25" thickBot="1">
      <c r="A1724" s="863"/>
      <c r="B1724" s="860"/>
      <c r="C1724" s="833"/>
      <c r="D1724" s="94"/>
      <c r="E1724" s="96"/>
      <c r="F1724" s="99"/>
      <c r="G1724" s="860"/>
      <c r="H1724" s="836"/>
      <c r="I1724" s="94"/>
      <c r="J1724" s="96"/>
      <c r="K1724" s="93"/>
      <c r="L1724" s="860"/>
      <c r="M1724" s="839"/>
      <c r="N1724" s="94"/>
      <c r="O1724" s="114"/>
      <c r="P1724" s="104"/>
    </row>
    <row r="1725" spans="1:16">
      <c r="A1725" s="863"/>
      <c r="B1725" s="858" t="s">
        <v>128</v>
      </c>
      <c r="C1725" s="833"/>
      <c r="D1725" s="94"/>
      <c r="E1725" s="96"/>
      <c r="F1725" s="104"/>
      <c r="G1725" s="858" t="s">
        <v>128</v>
      </c>
      <c r="H1725" s="836"/>
      <c r="I1725" s="94"/>
      <c r="J1725" s="96"/>
      <c r="K1725" s="97"/>
      <c r="L1725" s="858" t="s">
        <v>128</v>
      </c>
      <c r="M1725" s="839"/>
      <c r="N1725" s="94"/>
      <c r="O1725" s="96"/>
      <c r="P1725" s="97"/>
    </row>
    <row r="1726" spans="1:16" ht="17.25" thickBot="1">
      <c r="A1726" s="863"/>
      <c r="B1726" s="849"/>
      <c r="C1726" s="833"/>
      <c r="D1726" s="94"/>
      <c r="E1726" s="96"/>
      <c r="F1726" s="93"/>
      <c r="G1726" s="849"/>
      <c r="H1726" s="836"/>
      <c r="I1726" s="94"/>
      <c r="J1726" s="114"/>
      <c r="K1726" s="97"/>
      <c r="L1726" s="849"/>
      <c r="M1726" s="839"/>
      <c r="N1726" s="113"/>
      <c r="O1726" s="114"/>
      <c r="P1726" s="97"/>
    </row>
    <row r="1727" spans="1:16">
      <c r="A1727" s="863"/>
      <c r="B1727" s="859"/>
      <c r="C1727" s="833"/>
      <c r="D1727" s="94"/>
      <c r="E1727" s="96"/>
      <c r="F1727" s="97"/>
      <c r="G1727" s="859"/>
      <c r="H1727" s="836"/>
      <c r="I1727" s="94"/>
      <c r="J1727" s="96"/>
      <c r="K1727" s="97"/>
      <c r="L1727" s="859"/>
      <c r="M1727" s="839"/>
      <c r="N1727" s="113"/>
      <c r="O1727" s="114"/>
      <c r="P1727" s="97"/>
    </row>
    <row r="1728" spans="1:16" ht="17.25" thickBot="1">
      <c r="A1728" s="863"/>
      <c r="B1728" s="860"/>
      <c r="C1728" s="833"/>
      <c r="D1728" s="94"/>
      <c r="E1728" s="96"/>
      <c r="F1728" s="93"/>
      <c r="G1728" s="860"/>
      <c r="H1728" s="836"/>
      <c r="I1728" s="94"/>
      <c r="J1728" s="114"/>
      <c r="K1728" s="97"/>
      <c r="L1728" s="860"/>
      <c r="M1728" s="839"/>
      <c r="N1728" s="94"/>
      <c r="O1728" s="114"/>
      <c r="P1728" s="97"/>
    </row>
    <row r="1729" spans="1:16">
      <c r="A1729" s="863"/>
      <c r="B1729" s="848" t="s">
        <v>129</v>
      </c>
      <c r="C1729" s="833"/>
      <c r="D1729" s="94"/>
      <c r="E1729" s="96"/>
      <c r="F1729" s="93"/>
      <c r="G1729" s="848" t="s">
        <v>129</v>
      </c>
      <c r="H1729" s="836"/>
      <c r="I1729" s="94"/>
      <c r="J1729" s="114"/>
      <c r="K1729" s="97"/>
      <c r="L1729" s="848" t="s">
        <v>129</v>
      </c>
      <c r="M1729" s="839"/>
      <c r="N1729" s="113"/>
      <c r="O1729" s="114"/>
      <c r="P1729" s="97"/>
    </row>
    <row r="1730" spans="1:16" ht="17.25" thickBot="1">
      <c r="A1730" s="863"/>
      <c r="B1730" s="849"/>
      <c r="C1730" s="833"/>
      <c r="D1730" s="94"/>
      <c r="E1730" s="96"/>
      <c r="F1730" s="93"/>
      <c r="G1730" s="849"/>
      <c r="H1730" s="836"/>
      <c r="I1730" s="94"/>
      <c r="J1730" s="114"/>
      <c r="K1730" s="97"/>
      <c r="L1730" s="849"/>
      <c r="M1730" s="839"/>
      <c r="N1730" s="94"/>
      <c r="O1730" s="114"/>
      <c r="P1730" s="97"/>
    </row>
    <row r="1731" spans="1:16">
      <c r="A1731" s="863"/>
      <c r="B1731" s="106"/>
      <c r="C1731" s="833"/>
      <c r="D1731" s="94"/>
      <c r="E1731" s="96"/>
      <c r="F1731" s="97"/>
      <c r="G1731" s="106"/>
      <c r="H1731" s="836"/>
      <c r="I1731" s="94"/>
      <c r="J1731" s="96"/>
      <c r="K1731" s="112"/>
      <c r="L1731" s="106"/>
      <c r="M1731" s="839"/>
      <c r="N1731" s="113"/>
      <c r="O1731" s="96"/>
      <c r="P1731" s="112"/>
    </row>
    <row r="1732" spans="1:16">
      <c r="A1732" s="863"/>
      <c r="B1732" s="107"/>
      <c r="C1732" s="833"/>
      <c r="D1732" s="94"/>
      <c r="E1732" s="96"/>
      <c r="F1732" s="93"/>
      <c r="G1732" s="107"/>
      <c r="H1732" s="836"/>
      <c r="I1732" s="94"/>
      <c r="J1732" s="96"/>
      <c r="K1732" s="97"/>
      <c r="L1732" s="107"/>
      <c r="M1732" s="839"/>
      <c r="N1732" s="113"/>
      <c r="O1732" s="114"/>
      <c r="P1732" s="97"/>
    </row>
    <row r="1733" spans="1:16">
      <c r="A1733" s="863"/>
      <c r="B1733" s="109"/>
      <c r="C1733" s="833"/>
      <c r="D1733" s="94"/>
      <c r="E1733" s="96"/>
      <c r="F1733" s="93"/>
      <c r="G1733" s="109"/>
      <c r="H1733" s="836"/>
      <c r="I1733" s="113"/>
      <c r="J1733" s="114"/>
      <c r="K1733" s="97"/>
      <c r="L1733" s="109"/>
      <c r="M1733" s="839"/>
      <c r="N1733" s="113"/>
      <c r="O1733" s="114"/>
      <c r="P1733" s="104"/>
    </row>
    <row r="1734" spans="1:16">
      <c r="A1734" s="863"/>
      <c r="B1734" s="110"/>
      <c r="C1734" s="833"/>
      <c r="D1734" s="94"/>
      <c r="E1734" s="96"/>
      <c r="F1734" s="93"/>
      <c r="G1734" s="110"/>
      <c r="H1734" s="836"/>
      <c r="I1734" s="113"/>
      <c r="J1734" s="114"/>
      <c r="K1734" s="104"/>
      <c r="L1734" s="110"/>
      <c r="M1734" s="839"/>
      <c r="N1734" s="111"/>
      <c r="O1734" s="96"/>
      <c r="P1734" s="97"/>
    </row>
    <row r="1735" spans="1:16">
      <c r="A1735" s="863"/>
      <c r="B1735" s="109"/>
      <c r="C1735" s="833"/>
      <c r="D1735" s="111"/>
      <c r="E1735" s="96"/>
      <c r="F1735" s="97"/>
      <c r="G1735" s="109"/>
      <c r="H1735" s="836"/>
      <c r="I1735" s="111"/>
      <c r="J1735" s="96"/>
      <c r="K1735" s="112"/>
      <c r="L1735" s="109"/>
      <c r="M1735" s="839"/>
      <c r="N1735" s="94"/>
      <c r="O1735" s="96"/>
      <c r="P1735" s="112"/>
    </row>
    <row r="1736" spans="1:16">
      <c r="A1736" s="863"/>
      <c r="B1736" s="110"/>
      <c r="C1736" s="833"/>
      <c r="D1736" s="94"/>
      <c r="E1736" s="96"/>
      <c r="F1736" s="108"/>
      <c r="G1736" s="110"/>
      <c r="H1736" s="836"/>
      <c r="I1736" s="94"/>
      <c r="J1736" s="96"/>
      <c r="K1736" s="97"/>
      <c r="L1736" s="110"/>
      <c r="M1736" s="839"/>
      <c r="N1736" s="113"/>
      <c r="O1736" s="114"/>
      <c r="P1736" s="97"/>
    </row>
    <row r="1737" spans="1:16">
      <c r="A1737" s="863"/>
      <c r="B1737" s="109"/>
      <c r="C1737" s="833"/>
      <c r="D1737" s="94"/>
      <c r="E1737" s="96"/>
      <c r="F1737" s="97"/>
      <c r="G1737" s="109"/>
      <c r="H1737" s="836"/>
      <c r="I1737" s="113"/>
      <c r="J1737" s="114"/>
      <c r="K1737" s="97"/>
      <c r="L1737" s="109"/>
      <c r="M1737" s="839"/>
      <c r="N1737" s="113"/>
      <c r="O1737" s="114"/>
      <c r="P1737" s="97"/>
    </row>
    <row r="1738" spans="1:16" ht="17.25" thickBot="1">
      <c r="A1738" s="863"/>
      <c r="B1738" s="110"/>
      <c r="C1738" s="846"/>
      <c r="D1738" s="115"/>
      <c r="E1738" s="116"/>
      <c r="F1738" s="117"/>
      <c r="G1738" s="110"/>
      <c r="H1738" s="836"/>
      <c r="I1738" s="115"/>
      <c r="J1738" s="116"/>
      <c r="K1738" s="117"/>
      <c r="L1738" s="110"/>
      <c r="M1738" s="839"/>
      <c r="N1738" s="115"/>
      <c r="O1738" s="116"/>
      <c r="P1738" s="117"/>
    </row>
    <row r="1739" spans="1:16">
      <c r="A1739" s="850" t="str">
        <f>TEXT(A1693,"AAAA")</f>
        <v>星期五</v>
      </c>
      <c r="B1739" s="109"/>
      <c r="C1739" s="832" t="s">
        <v>666</v>
      </c>
      <c r="D1739" s="118"/>
      <c r="E1739" s="119"/>
      <c r="F1739" s="97"/>
      <c r="G1739" s="109"/>
      <c r="H1739" s="835" t="s">
        <v>130</v>
      </c>
      <c r="I1739" s="118"/>
      <c r="J1739" s="119"/>
      <c r="K1739" s="97"/>
      <c r="L1739" s="109"/>
      <c r="M1739" s="838" t="s">
        <v>130</v>
      </c>
      <c r="N1739" s="118"/>
      <c r="O1739" s="119"/>
      <c r="P1739" s="97"/>
    </row>
    <row r="1740" spans="1:16">
      <c r="A1740" s="850"/>
      <c r="B1740" s="110"/>
      <c r="C1740" s="833"/>
      <c r="D1740" s="120"/>
      <c r="E1740" s="96"/>
      <c r="F1740" s="97"/>
      <c r="G1740" s="110"/>
      <c r="H1740" s="836"/>
      <c r="I1740" s="94"/>
      <c r="J1740" s="96"/>
      <c r="K1740" s="97"/>
      <c r="L1740" s="110"/>
      <c r="M1740" s="839"/>
      <c r="N1740" s="94"/>
      <c r="O1740" s="96"/>
      <c r="P1740" s="97"/>
    </row>
    <row r="1741" spans="1:16">
      <c r="A1741" s="850"/>
      <c r="B1741" s="109"/>
      <c r="C1741" s="833"/>
      <c r="D1741" s="120"/>
      <c r="E1741" s="96"/>
      <c r="F1741" s="97"/>
      <c r="G1741" s="109"/>
      <c r="H1741" s="836"/>
      <c r="I1741" s="94"/>
      <c r="J1741" s="96"/>
      <c r="K1741" s="97"/>
      <c r="L1741" s="109"/>
      <c r="M1741" s="839"/>
      <c r="N1741" s="94"/>
      <c r="O1741" s="96"/>
      <c r="P1741" s="97"/>
    </row>
    <row r="1742" spans="1:16">
      <c r="A1742" s="850"/>
      <c r="B1742" s="110"/>
      <c r="C1742" s="833"/>
      <c r="D1742" s="120"/>
      <c r="E1742" s="96"/>
      <c r="F1742" s="97"/>
      <c r="G1742" s="110"/>
      <c r="H1742" s="836"/>
      <c r="I1742" s="94"/>
      <c r="J1742" s="96"/>
      <c r="K1742" s="97"/>
      <c r="L1742" s="110"/>
      <c r="M1742" s="839"/>
      <c r="N1742" s="94"/>
      <c r="O1742" s="96"/>
      <c r="P1742" s="97"/>
    </row>
    <row r="1743" spans="1:16">
      <c r="A1743" s="850"/>
      <c r="B1743" s="109"/>
      <c r="C1743" s="833"/>
      <c r="D1743" s="120"/>
      <c r="E1743" s="96"/>
      <c r="F1743" s="97"/>
      <c r="G1743" s="109"/>
      <c r="H1743" s="836"/>
      <c r="I1743" s="94"/>
      <c r="J1743" s="96"/>
      <c r="K1743" s="97"/>
      <c r="L1743" s="109"/>
      <c r="M1743" s="839"/>
      <c r="N1743" s="94"/>
      <c r="O1743" s="96"/>
      <c r="P1743" s="97"/>
    </row>
    <row r="1744" spans="1:16">
      <c r="A1744" s="850"/>
      <c r="B1744" s="110"/>
      <c r="C1744" s="833"/>
      <c r="D1744" s="120"/>
      <c r="E1744" s="96"/>
      <c r="F1744" s="97"/>
      <c r="G1744" s="110"/>
      <c r="H1744" s="836"/>
      <c r="I1744" s="94"/>
      <c r="J1744" s="96"/>
      <c r="K1744" s="97"/>
      <c r="L1744" s="110"/>
      <c r="M1744" s="839"/>
      <c r="N1744" s="94"/>
      <c r="O1744" s="96"/>
      <c r="P1744" s="97"/>
    </row>
    <row r="1745" spans="1:16">
      <c r="A1745" s="850"/>
      <c r="B1745" s="109"/>
      <c r="C1745" s="833"/>
      <c r="D1745" s="120"/>
      <c r="E1745" s="96"/>
      <c r="F1745" s="97"/>
      <c r="G1745" s="109"/>
      <c r="H1745" s="836"/>
      <c r="I1745" s="94"/>
      <c r="J1745" s="96"/>
      <c r="K1745" s="97"/>
      <c r="L1745" s="109"/>
      <c r="M1745" s="839"/>
      <c r="N1745" s="94"/>
      <c r="O1745" s="96"/>
      <c r="P1745" s="97"/>
    </row>
    <row r="1746" spans="1:16">
      <c r="A1746" s="850"/>
      <c r="B1746" s="110"/>
      <c r="C1746" s="833"/>
      <c r="D1746" s="94"/>
      <c r="E1746" s="96"/>
      <c r="F1746" s="97"/>
      <c r="G1746" s="110"/>
      <c r="H1746" s="836"/>
      <c r="I1746" s="94"/>
      <c r="J1746" s="96"/>
      <c r="K1746" s="97"/>
      <c r="L1746" s="110"/>
      <c r="M1746" s="839"/>
      <c r="N1746" s="94"/>
      <c r="O1746" s="96"/>
      <c r="P1746" s="97"/>
    </row>
    <row r="1747" spans="1:16">
      <c r="A1747" s="850"/>
      <c r="B1747" s="107"/>
      <c r="C1747" s="833"/>
      <c r="D1747" s="113"/>
      <c r="E1747" s="114"/>
      <c r="F1747" s="104"/>
      <c r="G1747" s="107"/>
      <c r="H1747" s="836"/>
      <c r="I1747" s="113"/>
      <c r="J1747" s="114"/>
      <c r="K1747" s="97"/>
      <c r="L1747" s="107"/>
      <c r="M1747" s="839"/>
      <c r="N1747" s="113"/>
      <c r="O1747" s="114"/>
      <c r="P1747" s="97"/>
    </row>
    <row r="1748" spans="1:16" ht="17.25" thickBot="1">
      <c r="A1748" s="850"/>
      <c r="B1748" s="107"/>
      <c r="C1748" s="846"/>
      <c r="D1748" s="122" t="s">
        <v>132</v>
      </c>
      <c r="E1748" s="123" t="s">
        <v>133</v>
      </c>
      <c r="F1748" s="124"/>
      <c r="G1748" s="107"/>
      <c r="H1748" s="847"/>
      <c r="I1748" s="122" t="s">
        <v>132</v>
      </c>
      <c r="J1748" s="123" t="s">
        <v>133</v>
      </c>
      <c r="K1748" s="97"/>
      <c r="L1748" s="107"/>
      <c r="M1748" s="845"/>
      <c r="N1748" s="122" t="s">
        <v>132</v>
      </c>
      <c r="O1748" s="123" t="s">
        <v>133</v>
      </c>
      <c r="P1748" s="97"/>
    </row>
    <row r="1749" spans="1:16">
      <c r="A1749" s="105"/>
      <c r="B1749" s="109"/>
      <c r="C1749" s="832" t="s">
        <v>667</v>
      </c>
      <c r="D1749" s="118"/>
      <c r="E1749" s="119"/>
      <c r="F1749" s="125"/>
      <c r="G1749" s="109"/>
      <c r="H1749" s="835" t="s">
        <v>134</v>
      </c>
      <c r="I1749" s="118"/>
      <c r="J1749" s="119"/>
      <c r="K1749" s="125"/>
      <c r="L1749" s="109"/>
      <c r="M1749" s="838" t="s">
        <v>134</v>
      </c>
      <c r="N1749" s="118"/>
      <c r="O1749" s="119"/>
      <c r="P1749" s="125"/>
    </row>
    <row r="1750" spans="1:16">
      <c r="A1750" s="105"/>
      <c r="B1750" s="110"/>
      <c r="C1750" s="833"/>
      <c r="D1750" s="94"/>
      <c r="E1750" s="96"/>
      <c r="F1750" s="97"/>
      <c r="G1750" s="110"/>
      <c r="H1750" s="836"/>
      <c r="I1750" s="94"/>
      <c r="J1750" s="96"/>
      <c r="K1750" s="97"/>
      <c r="L1750" s="110"/>
      <c r="M1750" s="839"/>
      <c r="N1750" s="94"/>
      <c r="O1750" s="96"/>
      <c r="P1750" s="97"/>
    </row>
    <row r="1751" spans="1:16">
      <c r="A1751" s="105"/>
      <c r="B1751" s="126"/>
      <c r="C1751" s="833"/>
      <c r="D1751" s="94"/>
      <c r="E1751" s="96"/>
      <c r="F1751" s="97"/>
      <c r="G1751" s="126"/>
      <c r="H1751" s="836"/>
      <c r="I1751" s="94"/>
      <c r="J1751" s="96"/>
      <c r="K1751" s="97"/>
      <c r="L1751" s="126"/>
      <c r="M1751" s="839"/>
      <c r="N1751" s="94"/>
      <c r="O1751" s="96"/>
      <c r="P1751" s="128"/>
    </row>
    <row r="1752" spans="1:16">
      <c r="A1752" s="105"/>
      <c r="B1752" s="107"/>
      <c r="C1752" s="833"/>
      <c r="D1752" s="94"/>
      <c r="E1752" s="96"/>
      <c r="F1752" s="97"/>
      <c r="G1752" s="107"/>
      <c r="H1752" s="836"/>
      <c r="I1752" s="94"/>
      <c r="J1752" s="96"/>
      <c r="K1752" s="97"/>
      <c r="L1752" s="107"/>
      <c r="M1752" s="839"/>
      <c r="N1752" s="94"/>
      <c r="O1752" s="96"/>
      <c r="P1752" s="216"/>
    </row>
    <row r="1753" spans="1:16">
      <c r="A1753" s="105"/>
      <c r="B1753" s="109"/>
      <c r="C1753" s="833"/>
      <c r="D1753" s="94"/>
      <c r="E1753" s="96"/>
      <c r="F1753" s="97"/>
      <c r="G1753" s="109"/>
      <c r="H1753" s="836"/>
      <c r="I1753" s="94"/>
      <c r="J1753" s="96"/>
      <c r="K1753" s="97"/>
      <c r="L1753" s="109"/>
      <c r="M1753" s="839"/>
      <c r="N1753" s="94"/>
      <c r="O1753" s="96"/>
      <c r="P1753" s="97"/>
    </row>
    <row r="1754" spans="1:16">
      <c r="A1754" s="105"/>
      <c r="B1754" s="110"/>
      <c r="C1754" s="833"/>
      <c r="D1754" s="94"/>
      <c r="E1754" s="96"/>
      <c r="F1754" s="127"/>
      <c r="G1754" s="110"/>
      <c r="H1754" s="836"/>
      <c r="I1754" s="94"/>
      <c r="J1754" s="96"/>
      <c r="K1754" s="127"/>
      <c r="L1754" s="110"/>
      <c r="M1754" s="839"/>
      <c r="N1754" s="94"/>
      <c r="O1754" s="96"/>
      <c r="P1754" s="127"/>
    </row>
    <row r="1755" spans="1:16">
      <c r="A1755" s="105"/>
      <c r="B1755" s="109"/>
      <c r="C1755" s="833"/>
      <c r="D1755" s="94"/>
      <c r="E1755" s="96"/>
      <c r="F1755" s="128"/>
      <c r="G1755" s="109"/>
      <c r="H1755" s="836"/>
      <c r="I1755" s="94"/>
      <c r="J1755" s="96"/>
      <c r="K1755" s="128"/>
      <c r="L1755" s="109"/>
      <c r="M1755" s="839"/>
      <c r="N1755" s="94"/>
      <c r="O1755" s="96"/>
      <c r="P1755" s="128"/>
    </row>
    <row r="1756" spans="1:16">
      <c r="A1756" s="105"/>
      <c r="B1756" s="110"/>
      <c r="C1756" s="833"/>
      <c r="D1756" s="217"/>
      <c r="E1756" s="114"/>
      <c r="F1756" s="216"/>
      <c r="G1756" s="110"/>
      <c r="H1756" s="836"/>
      <c r="I1756" s="113"/>
      <c r="J1756" s="114"/>
      <c r="K1756" s="216"/>
      <c r="L1756" s="110"/>
      <c r="M1756" s="839"/>
      <c r="N1756" s="113"/>
      <c r="O1756" s="114"/>
      <c r="P1756" s="216"/>
    </row>
    <row r="1757" spans="1:16">
      <c r="A1757" s="105"/>
      <c r="B1757" s="109"/>
      <c r="C1757" s="833"/>
      <c r="D1757" s="217"/>
      <c r="E1757" s="114"/>
      <c r="F1757" s="216"/>
      <c r="G1757" s="109"/>
      <c r="H1757" s="836"/>
      <c r="I1757" s="113"/>
      <c r="J1757" s="114"/>
      <c r="K1757" s="216"/>
      <c r="L1757" s="109"/>
      <c r="M1757" s="839"/>
      <c r="N1757" s="113"/>
      <c r="O1757" s="114"/>
      <c r="P1757" s="216"/>
    </row>
    <row r="1758" spans="1:16" ht="17.25" thickBot="1">
      <c r="A1758" s="105"/>
      <c r="B1758" s="110"/>
      <c r="C1758" s="846"/>
      <c r="D1758" s="129"/>
      <c r="E1758" s="130"/>
      <c r="F1758" s="104"/>
      <c r="G1758" s="110"/>
      <c r="H1758" s="847"/>
      <c r="I1758" s="113"/>
      <c r="J1758" s="130"/>
      <c r="K1758" s="104"/>
      <c r="L1758" s="110"/>
      <c r="M1758" s="845"/>
      <c r="N1758" s="113"/>
      <c r="O1758" s="131"/>
      <c r="P1758" s="127"/>
    </row>
    <row r="1759" spans="1:16">
      <c r="A1759" s="132"/>
      <c r="B1759" s="109"/>
      <c r="C1759" s="832" t="s">
        <v>668</v>
      </c>
      <c r="D1759" s="118" t="s">
        <v>136</v>
      </c>
      <c r="E1759" s="133" t="s">
        <v>137</v>
      </c>
      <c r="F1759" s="125"/>
      <c r="G1759" s="109"/>
      <c r="H1759" s="835" t="s">
        <v>135</v>
      </c>
      <c r="I1759" s="118" t="s">
        <v>136</v>
      </c>
      <c r="J1759" s="133" t="s">
        <v>137</v>
      </c>
      <c r="K1759" s="125"/>
      <c r="L1759" s="109"/>
      <c r="M1759" s="838" t="s">
        <v>135</v>
      </c>
      <c r="N1759" s="118" t="s">
        <v>136</v>
      </c>
      <c r="O1759" s="133" t="s">
        <v>137</v>
      </c>
      <c r="P1759" s="125"/>
    </row>
    <row r="1760" spans="1:16">
      <c r="A1760" s="132"/>
      <c r="B1760" s="110"/>
      <c r="C1760" s="833"/>
      <c r="D1760" s="94" t="s">
        <v>141</v>
      </c>
      <c r="E1760" s="96" t="s">
        <v>142</v>
      </c>
      <c r="F1760" s="134"/>
      <c r="G1760" s="110"/>
      <c r="H1760" s="836"/>
      <c r="I1760" s="94" t="s">
        <v>141</v>
      </c>
      <c r="J1760" s="96" t="s">
        <v>142</v>
      </c>
      <c r="K1760" s="134"/>
      <c r="L1760" s="110"/>
      <c r="M1760" s="839"/>
      <c r="N1760" s="94" t="s">
        <v>141</v>
      </c>
      <c r="O1760" s="96" t="s">
        <v>142</v>
      </c>
      <c r="P1760" s="134"/>
    </row>
    <row r="1761" spans="1:16">
      <c r="A1761" s="132"/>
      <c r="B1761" s="135"/>
      <c r="C1761" s="833"/>
      <c r="D1761" s="94" t="s">
        <v>145</v>
      </c>
      <c r="E1761" s="96" t="s">
        <v>146</v>
      </c>
      <c r="F1761" s="97"/>
      <c r="G1761" s="135"/>
      <c r="H1761" s="836"/>
      <c r="I1761" s="94" t="s">
        <v>145</v>
      </c>
      <c r="J1761" s="96" t="s">
        <v>146</v>
      </c>
      <c r="K1761" s="97"/>
      <c r="L1761" s="135"/>
      <c r="M1761" s="839"/>
      <c r="N1761" s="94" t="s">
        <v>145</v>
      </c>
      <c r="O1761" s="96" t="s">
        <v>146</v>
      </c>
      <c r="P1761" s="97"/>
    </row>
    <row r="1762" spans="1:16">
      <c r="A1762" s="132"/>
      <c r="B1762" s="110"/>
      <c r="C1762" s="833"/>
      <c r="D1762" s="94" t="s">
        <v>147</v>
      </c>
      <c r="E1762" s="96" t="s">
        <v>148</v>
      </c>
      <c r="F1762" s="104"/>
      <c r="G1762" s="110"/>
      <c r="H1762" s="836"/>
      <c r="I1762" s="94" t="s">
        <v>147</v>
      </c>
      <c r="J1762" s="96" t="s">
        <v>148</v>
      </c>
      <c r="K1762" s="104"/>
      <c r="L1762" s="110"/>
      <c r="M1762" s="839"/>
      <c r="N1762" s="94" t="s">
        <v>147</v>
      </c>
      <c r="O1762" s="96" t="s">
        <v>148</v>
      </c>
      <c r="P1762" s="104"/>
    </row>
    <row r="1763" spans="1:16">
      <c r="A1763" s="132"/>
      <c r="B1763" s="135"/>
      <c r="C1763" s="833"/>
      <c r="D1763" s="94"/>
      <c r="E1763" s="114"/>
      <c r="F1763" s="136"/>
      <c r="G1763" s="135"/>
      <c r="H1763" s="836"/>
      <c r="I1763" s="94"/>
      <c r="J1763" s="114"/>
      <c r="K1763" s="136"/>
      <c r="L1763" s="135"/>
      <c r="M1763" s="839"/>
      <c r="N1763" s="94"/>
      <c r="O1763" s="114"/>
      <c r="P1763" s="136"/>
    </row>
    <row r="1764" spans="1:16">
      <c r="A1764" s="132"/>
      <c r="B1764" s="110"/>
      <c r="C1764" s="833"/>
      <c r="D1764" s="94"/>
      <c r="E1764" s="96"/>
      <c r="F1764" s="97"/>
      <c r="G1764" s="110"/>
      <c r="H1764" s="836"/>
      <c r="I1764" s="94"/>
      <c r="J1764" s="96"/>
      <c r="K1764" s="97"/>
      <c r="L1764" s="110"/>
      <c r="M1764" s="839"/>
      <c r="N1764" s="94"/>
      <c r="O1764" s="96"/>
      <c r="P1764" s="97"/>
    </row>
    <row r="1765" spans="1:16">
      <c r="A1765" s="132"/>
      <c r="B1765" s="135"/>
      <c r="C1765" s="833"/>
      <c r="D1765" s="94"/>
      <c r="E1765" s="114"/>
      <c r="F1765" s="136"/>
      <c r="G1765" s="135"/>
      <c r="H1765" s="836"/>
      <c r="I1765" s="94"/>
      <c r="J1765" s="114"/>
      <c r="K1765" s="136"/>
      <c r="L1765" s="135"/>
      <c r="M1765" s="839"/>
      <c r="N1765" s="94"/>
      <c r="O1765" s="114"/>
      <c r="P1765" s="136"/>
    </row>
    <row r="1766" spans="1:16">
      <c r="A1766" s="132"/>
      <c r="B1766" s="110"/>
      <c r="C1766" s="833"/>
      <c r="D1766" s="94"/>
      <c r="E1766" s="96"/>
      <c r="F1766" s="97"/>
      <c r="G1766" s="110"/>
      <c r="H1766" s="836"/>
      <c r="I1766" s="94"/>
      <c r="J1766" s="96"/>
      <c r="K1766" s="97"/>
      <c r="L1766" s="110"/>
      <c r="M1766" s="839"/>
      <c r="N1766" s="94"/>
      <c r="O1766" s="96"/>
      <c r="P1766" s="97"/>
    </row>
    <row r="1767" spans="1:16">
      <c r="A1767" s="132"/>
      <c r="B1767" s="135"/>
      <c r="C1767" s="833"/>
      <c r="D1767" s="94"/>
      <c r="E1767" s="96"/>
      <c r="F1767" s="97"/>
      <c r="G1767" s="135"/>
      <c r="H1767" s="836"/>
      <c r="I1767" s="94"/>
      <c r="J1767" s="96"/>
      <c r="K1767" s="97"/>
      <c r="L1767" s="135"/>
      <c r="M1767" s="839"/>
      <c r="N1767" s="94"/>
      <c r="O1767" s="96"/>
      <c r="P1767" s="97"/>
    </row>
    <row r="1768" spans="1:16" ht="17.25" thickBot="1">
      <c r="A1768" s="132"/>
      <c r="B1768" s="110"/>
      <c r="C1768" s="846"/>
      <c r="D1768" s="115"/>
      <c r="E1768" s="116"/>
      <c r="F1768" s="117"/>
      <c r="G1768" s="110"/>
      <c r="H1768" s="847"/>
      <c r="I1768" s="115"/>
      <c r="J1768" s="130"/>
      <c r="K1768" s="104"/>
      <c r="L1768" s="110"/>
      <c r="M1768" s="845"/>
      <c r="N1768" s="115"/>
      <c r="O1768" s="130"/>
      <c r="P1768" s="104"/>
    </row>
    <row r="1769" spans="1:16">
      <c r="A1769" s="132"/>
      <c r="B1769" s="135"/>
      <c r="C1769" s="832" t="s">
        <v>669</v>
      </c>
      <c r="D1769" s="137" t="s">
        <v>150</v>
      </c>
      <c r="E1769" s="138"/>
      <c r="F1769" s="139" t="s">
        <v>151</v>
      </c>
      <c r="G1769" s="135"/>
      <c r="H1769" s="835" t="s">
        <v>149</v>
      </c>
      <c r="I1769" s="137" t="s">
        <v>150</v>
      </c>
      <c r="J1769" s="138"/>
      <c r="K1769" s="139" t="s">
        <v>151</v>
      </c>
      <c r="L1769" s="135"/>
      <c r="M1769" s="838" t="s">
        <v>149</v>
      </c>
      <c r="N1769" s="137" t="s">
        <v>150</v>
      </c>
      <c r="O1769" s="138"/>
      <c r="P1769" s="139" t="s">
        <v>151</v>
      </c>
    </row>
    <row r="1770" spans="1:16">
      <c r="A1770" s="132"/>
      <c r="B1770" s="110"/>
      <c r="C1770" s="833"/>
      <c r="D1770" s="120"/>
      <c r="E1770" s="121"/>
      <c r="F1770" s="140"/>
      <c r="G1770" s="110"/>
      <c r="H1770" s="836"/>
      <c r="I1770" s="94"/>
      <c r="J1770" s="96"/>
      <c r="K1770" s="97"/>
      <c r="L1770" s="110"/>
      <c r="M1770" s="839"/>
      <c r="N1770" s="94"/>
      <c r="O1770" s="96"/>
      <c r="P1770" s="97"/>
    </row>
    <row r="1771" spans="1:16">
      <c r="A1771" s="132"/>
      <c r="B1771" s="135"/>
      <c r="C1771" s="833"/>
      <c r="D1771" s="94"/>
      <c r="E1771" s="96"/>
      <c r="F1771" s="97"/>
      <c r="G1771" s="135"/>
      <c r="H1771" s="836"/>
      <c r="I1771" s="94"/>
      <c r="J1771" s="96"/>
      <c r="K1771" s="97"/>
      <c r="L1771" s="135"/>
      <c r="M1771" s="839"/>
      <c r="N1771" s="94"/>
      <c r="O1771" s="96"/>
      <c r="P1771" s="97"/>
    </row>
    <row r="1772" spans="1:16">
      <c r="A1772" s="132"/>
      <c r="B1772" s="110"/>
      <c r="C1772" s="833"/>
      <c r="D1772" s="113"/>
      <c r="E1772" s="114"/>
      <c r="F1772" s="104"/>
      <c r="G1772" s="110"/>
      <c r="H1772" s="836"/>
      <c r="I1772" s="113"/>
      <c r="J1772" s="114"/>
      <c r="K1772" s="104"/>
      <c r="L1772" s="110"/>
      <c r="M1772" s="839"/>
      <c r="N1772" s="113"/>
      <c r="O1772" s="114"/>
      <c r="P1772" s="104"/>
    </row>
    <row r="1773" spans="1:16">
      <c r="A1773" s="841"/>
      <c r="B1773" s="135"/>
      <c r="C1773" s="833"/>
      <c r="D1773" s="94"/>
      <c r="E1773" s="96"/>
      <c r="F1773" s="97"/>
      <c r="G1773" s="135"/>
      <c r="H1773" s="836"/>
      <c r="I1773" s="94"/>
      <c r="J1773" s="96"/>
      <c r="K1773" s="97"/>
      <c r="L1773" s="135"/>
      <c r="M1773" s="839"/>
      <c r="N1773" s="94"/>
      <c r="O1773" s="96"/>
      <c r="P1773" s="97"/>
    </row>
    <row r="1774" spans="1:16">
      <c r="A1774" s="841"/>
      <c r="B1774" s="110"/>
      <c r="C1774" s="833"/>
      <c r="D1774" s="94"/>
      <c r="E1774" s="96"/>
      <c r="F1774" s="97"/>
      <c r="G1774" s="110"/>
      <c r="H1774" s="836"/>
      <c r="I1774" s="94"/>
      <c r="J1774" s="96"/>
      <c r="K1774" s="97"/>
      <c r="L1774" s="110"/>
      <c r="M1774" s="839"/>
      <c r="N1774" s="94"/>
      <c r="O1774" s="96"/>
      <c r="P1774" s="97"/>
    </row>
    <row r="1775" spans="1:16">
      <c r="A1775" s="841"/>
      <c r="B1775" s="135"/>
      <c r="C1775" s="833"/>
      <c r="D1775" s="113"/>
      <c r="E1775" s="114"/>
      <c r="F1775" s="104"/>
      <c r="G1775" s="135"/>
      <c r="H1775" s="836"/>
      <c r="I1775" s="113"/>
      <c r="J1775" s="114"/>
      <c r="K1775" s="104"/>
      <c r="L1775" s="135"/>
      <c r="M1775" s="839"/>
      <c r="N1775" s="113"/>
      <c r="O1775" s="114"/>
      <c r="P1775" s="104"/>
    </row>
    <row r="1776" spans="1:16" ht="17.25" thickBot="1">
      <c r="A1776" s="842"/>
      <c r="B1776" s="141"/>
      <c r="C1776" s="834"/>
      <c r="D1776" s="142"/>
      <c r="E1776" s="143"/>
      <c r="F1776" s="144"/>
      <c r="G1776" s="141"/>
      <c r="H1776" s="837"/>
      <c r="I1776" s="142"/>
      <c r="J1776" s="143"/>
      <c r="K1776" s="144"/>
      <c r="L1776" s="141"/>
      <c r="M1776" s="840"/>
      <c r="N1776" s="142"/>
      <c r="O1776" s="143"/>
      <c r="P1776" s="144"/>
    </row>
    <row r="1777" spans="1:16" s="146" customFormat="1" ht="27" customHeight="1" thickTop="1" thickBot="1">
      <c r="A1777" s="145"/>
      <c r="B1777" s="843" t="s">
        <v>152</v>
      </c>
      <c r="C1777" s="843"/>
      <c r="D1777" s="843"/>
      <c r="E1777" s="843"/>
      <c r="F1777" s="843"/>
      <c r="G1777" s="844" t="s">
        <v>153</v>
      </c>
      <c r="H1777" s="844"/>
      <c r="I1777" s="844"/>
      <c r="J1777" s="844"/>
      <c r="K1777" s="844"/>
      <c r="L1777" s="844"/>
      <c r="M1777" s="844"/>
      <c r="N1777" s="825" t="s">
        <v>154</v>
      </c>
      <c r="O1777" s="825"/>
      <c r="P1777" s="825"/>
    </row>
    <row r="1778" spans="1:16" s="159" customFormat="1" ht="21.75" customHeight="1" thickTop="1" thickBot="1">
      <c r="A1778" s="147" t="s">
        <v>0</v>
      </c>
      <c r="B1778" s="148"/>
      <c r="C1778" s="149" t="s">
        <v>155</v>
      </c>
      <c r="D1778" s="150" t="s">
        <v>156</v>
      </c>
      <c r="E1778" s="151" t="s">
        <v>157</v>
      </c>
      <c r="F1778" s="152" t="s">
        <v>158</v>
      </c>
      <c r="G1778" s="153" t="s">
        <v>159</v>
      </c>
      <c r="H1778" s="154" t="s">
        <v>150</v>
      </c>
      <c r="I1778" s="155" t="s">
        <v>156</v>
      </c>
      <c r="J1778" s="155" t="s">
        <v>157</v>
      </c>
      <c r="K1778" s="155" t="s">
        <v>158</v>
      </c>
      <c r="L1778" s="154" t="s">
        <v>160</v>
      </c>
      <c r="M1778" s="156" t="s">
        <v>161</v>
      </c>
      <c r="N1778" s="157" t="s">
        <v>155</v>
      </c>
      <c r="O1778" s="151" t="s">
        <v>157</v>
      </c>
      <c r="P1778" s="158" t="s">
        <v>158</v>
      </c>
    </row>
    <row r="1779" spans="1:16" s="172" customFormat="1" ht="17.25" thickTop="1">
      <c r="A1779" s="826">
        <f>A1693</f>
        <v>46220</v>
      </c>
      <c r="B1779" s="829" t="s">
        <v>670</v>
      </c>
      <c r="C1779" s="160" t="s">
        <v>851</v>
      </c>
      <c r="D1779" s="161" t="s">
        <v>978</v>
      </c>
      <c r="E1779" s="162" t="s">
        <v>137</v>
      </c>
      <c r="F1779" s="163" t="s">
        <v>1699</v>
      </c>
      <c r="G1779" s="164"/>
      <c r="H1779" s="165"/>
      <c r="I1779" s="166"/>
      <c r="J1779" s="166"/>
      <c r="K1779" s="167"/>
      <c r="L1779" s="168"/>
      <c r="M1779" s="169"/>
      <c r="N1779" s="170"/>
      <c r="O1779" s="166"/>
      <c r="P1779" s="171"/>
    </row>
    <row r="1780" spans="1:16" s="172" customFormat="1">
      <c r="A1780" s="827"/>
      <c r="B1780" s="830"/>
      <c r="C1780" s="173"/>
      <c r="D1780" s="174"/>
      <c r="E1780" s="175"/>
      <c r="F1780" s="176"/>
      <c r="G1780" s="173"/>
      <c r="H1780" s="177"/>
      <c r="I1780" s="175"/>
      <c r="J1780" s="175"/>
      <c r="K1780" s="178"/>
      <c r="L1780" s="179"/>
      <c r="M1780" s="180"/>
      <c r="N1780" s="181"/>
      <c r="O1780" s="175"/>
      <c r="P1780" s="182"/>
    </row>
    <row r="1781" spans="1:16" s="172" customFormat="1">
      <c r="A1781" s="827"/>
      <c r="B1781" s="830"/>
      <c r="C1781" s="173"/>
      <c r="D1781" s="174"/>
      <c r="E1781" s="175"/>
      <c r="F1781" s="176"/>
      <c r="G1781" s="173"/>
      <c r="H1781" s="183"/>
      <c r="I1781" s="175"/>
      <c r="J1781" s="175"/>
      <c r="K1781" s="178"/>
      <c r="L1781" s="184"/>
      <c r="M1781" s="180"/>
      <c r="N1781" s="181"/>
      <c r="O1781" s="175"/>
      <c r="P1781" s="182"/>
    </row>
    <row r="1782" spans="1:16" s="172" customFormat="1">
      <c r="A1782" s="827"/>
      <c r="B1782" s="830"/>
      <c r="C1782" s="173"/>
      <c r="D1782" s="218"/>
      <c r="E1782" s="175"/>
      <c r="F1782" s="176"/>
      <c r="G1782" s="173"/>
      <c r="H1782" s="183"/>
      <c r="I1782" s="175"/>
      <c r="J1782" s="175"/>
      <c r="K1782" s="187"/>
      <c r="L1782" s="184"/>
      <c r="M1782" s="180"/>
      <c r="N1782" s="181"/>
      <c r="O1782" s="175"/>
      <c r="P1782" s="182"/>
    </row>
    <row r="1783" spans="1:16" s="172" customFormat="1">
      <c r="A1783" s="827"/>
      <c r="B1783" s="830"/>
      <c r="C1783" s="173"/>
      <c r="D1783" s="185"/>
      <c r="E1783" s="175"/>
      <c r="F1783" s="182"/>
      <c r="G1783" s="173"/>
      <c r="H1783" s="186"/>
      <c r="I1783" s="175"/>
      <c r="J1783" s="175"/>
      <c r="K1783" s="187"/>
      <c r="L1783" s="184"/>
      <c r="M1783" s="180"/>
      <c r="N1783" s="181"/>
      <c r="O1783" s="175"/>
      <c r="P1783" s="182"/>
    </row>
    <row r="1784" spans="1:16" s="172" customFormat="1">
      <c r="A1784" s="827"/>
      <c r="B1784" s="830"/>
      <c r="C1784" s="173"/>
      <c r="D1784" s="174"/>
      <c r="E1784" s="175"/>
      <c r="F1784" s="188"/>
      <c r="G1784" s="198"/>
      <c r="H1784" s="183"/>
      <c r="I1784" s="191"/>
      <c r="J1784" s="175"/>
      <c r="K1784" s="178"/>
      <c r="L1784" s="189"/>
      <c r="M1784" s="190"/>
      <c r="N1784" s="181"/>
      <c r="O1784" s="175"/>
      <c r="P1784" s="182"/>
    </row>
    <row r="1785" spans="1:16" s="172" customFormat="1">
      <c r="A1785" s="827"/>
      <c r="B1785" s="830"/>
      <c r="C1785" s="173"/>
      <c r="D1785" s="174"/>
      <c r="E1785" s="175"/>
      <c r="F1785" s="182"/>
      <c r="G1785" s="173"/>
      <c r="H1785" s="183"/>
      <c r="I1785" s="191"/>
      <c r="J1785" s="175"/>
      <c r="K1785" s="178"/>
      <c r="L1785" s="184"/>
      <c r="M1785" s="180"/>
      <c r="N1785" s="181"/>
      <c r="O1785" s="175"/>
      <c r="P1785" s="182"/>
    </row>
    <row r="1786" spans="1:16" s="172" customFormat="1">
      <c r="A1786" s="827"/>
      <c r="B1786" s="830"/>
      <c r="C1786" s="173"/>
      <c r="D1786" s="174"/>
      <c r="E1786" s="175"/>
      <c r="F1786" s="182"/>
      <c r="G1786" s="219"/>
      <c r="H1786" s="183"/>
      <c r="I1786" s="175"/>
      <c r="J1786" s="175"/>
      <c r="K1786" s="178"/>
      <c r="L1786" s="184"/>
      <c r="M1786" s="180"/>
      <c r="N1786" s="181"/>
      <c r="O1786" s="175"/>
      <c r="P1786" s="182"/>
    </row>
    <row r="1787" spans="1:16" s="172" customFormat="1">
      <c r="A1787" s="827"/>
      <c r="B1787" s="830"/>
      <c r="C1787" s="173"/>
      <c r="D1787" s="174"/>
      <c r="E1787" s="175"/>
      <c r="F1787" s="188"/>
      <c r="G1787" s="173"/>
      <c r="H1787" s="183"/>
      <c r="I1787" s="191"/>
      <c r="J1787" s="175"/>
      <c r="K1787" s="178"/>
      <c r="L1787" s="184"/>
      <c r="M1787" s="180"/>
      <c r="N1787" s="181"/>
      <c r="O1787" s="175"/>
      <c r="P1787" s="182"/>
    </row>
    <row r="1788" spans="1:16" s="172" customFormat="1">
      <c r="A1788" s="827"/>
      <c r="B1788" s="830"/>
      <c r="C1788" s="173"/>
      <c r="D1788" s="174"/>
      <c r="E1788" s="175"/>
      <c r="F1788" s="182"/>
      <c r="G1788" s="173"/>
      <c r="H1788" s="183"/>
      <c r="I1788" s="191"/>
      <c r="J1788" s="175"/>
      <c r="K1788" s="178"/>
      <c r="L1788" s="184"/>
      <c r="M1788" s="180"/>
      <c r="N1788" s="181"/>
      <c r="O1788" s="175"/>
      <c r="P1788" s="182"/>
    </row>
    <row r="1789" spans="1:16" s="172" customFormat="1">
      <c r="A1789" s="827"/>
      <c r="B1789" s="830"/>
      <c r="C1789" s="192"/>
      <c r="D1789" s="193"/>
      <c r="E1789" s="194"/>
      <c r="F1789" s="195"/>
      <c r="G1789" s="173"/>
      <c r="H1789" s="177"/>
      <c r="I1789" s="175"/>
      <c r="J1789" s="175"/>
      <c r="K1789" s="178"/>
      <c r="L1789" s="184"/>
      <c r="M1789" s="180"/>
      <c r="N1789" s="196"/>
      <c r="O1789" s="194"/>
      <c r="P1789" s="195"/>
    </row>
    <row r="1790" spans="1:16" s="172" customFormat="1">
      <c r="A1790" s="827"/>
      <c r="B1790" s="830"/>
      <c r="C1790" s="192"/>
      <c r="D1790" s="193"/>
      <c r="E1790" s="194"/>
      <c r="F1790" s="195"/>
      <c r="G1790" s="198"/>
      <c r="H1790" s="183"/>
      <c r="I1790" s="191"/>
      <c r="J1790" s="175"/>
      <c r="K1790" s="178"/>
      <c r="L1790" s="184"/>
      <c r="M1790" s="180"/>
      <c r="N1790" s="196"/>
      <c r="O1790" s="194"/>
      <c r="P1790" s="195"/>
    </row>
    <row r="1791" spans="1:16" s="172" customFormat="1">
      <c r="A1791" s="827"/>
      <c r="B1791" s="830"/>
      <c r="C1791" s="192"/>
      <c r="D1791" s="193"/>
      <c r="E1791" s="194"/>
      <c r="F1791" s="195"/>
      <c r="G1791" s="173"/>
      <c r="H1791" s="199"/>
      <c r="I1791" s="191"/>
      <c r="J1791" s="200"/>
      <c r="K1791" s="197"/>
      <c r="L1791" s="184"/>
      <c r="M1791" s="180"/>
      <c r="N1791" s="196"/>
      <c r="O1791" s="194"/>
      <c r="P1791" s="195"/>
    </row>
    <row r="1792" spans="1:16" s="172" customFormat="1">
      <c r="A1792" s="827"/>
      <c r="B1792" s="830"/>
      <c r="C1792" s="192"/>
      <c r="D1792" s="193"/>
      <c r="E1792" s="194"/>
      <c r="F1792" s="195"/>
      <c r="G1792" s="173"/>
      <c r="H1792" s="201"/>
      <c r="I1792" s="175"/>
      <c r="J1792" s="175"/>
      <c r="K1792" s="178"/>
      <c r="L1792" s="184"/>
      <c r="M1792" s="180"/>
      <c r="N1792" s="196"/>
      <c r="O1792" s="194"/>
      <c r="P1792" s="195"/>
    </row>
    <row r="1793" spans="1:16" s="172" customFormat="1">
      <c r="A1793" s="827"/>
      <c r="B1793" s="830"/>
      <c r="C1793" s="192"/>
      <c r="D1793" s="193"/>
      <c r="E1793" s="194"/>
      <c r="F1793" s="195"/>
      <c r="G1793" s="198"/>
      <c r="H1793" s="183"/>
      <c r="I1793" s="200"/>
      <c r="J1793" s="200"/>
      <c r="K1793" s="197"/>
      <c r="L1793" s="184"/>
      <c r="M1793" s="180"/>
      <c r="N1793" s="196"/>
      <c r="O1793" s="194"/>
      <c r="P1793" s="195"/>
    </row>
    <row r="1794" spans="1:16" s="172" customFormat="1">
      <c r="A1794" s="827"/>
      <c r="B1794" s="830"/>
      <c r="C1794" s="192"/>
      <c r="D1794" s="193"/>
      <c r="E1794" s="194"/>
      <c r="F1794" s="195"/>
      <c r="G1794" s="173"/>
      <c r="H1794" s="183"/>
      <c r="I1794" s="200"/>
      <c r="J1794" s="200"/>
      <c r="K1794" s="197"/>
      <c r="L1794" s="179"/>
      <c r="M1794" s="180"/>
      <c r="N1794" s="196"/>
      <c r="O1794" s="194"/>
      <c r="P1794" s="195"/>
    </row>
    <row r="1795" spans="1:16" s="172" customFormat="1">
      <c r="A1795" s="827"/>
      <c r="B1795" s="830"/>
      <c r="C1795" s="192"/>
      <c r="D1795" s="193"/>
      <c r="E1795" s="194"/>
      <c r="F1795" s="195"/>
      <c r="G1795" s="192"/>
      <c r="H1795" s="201"/>
      <c r="I1795" s="202"/>
      <c r="J1795" s="202"/>
      <c r="K1795" s="203"/>
      <c r="L1795" s="204"/>
      <c r="M1795" s="190"/>
      <c r="N1795" s="196"/>
      <c r="O1795" s="194"/>
      <c r="P1795" s="195"/>
    </row>
    <row r="1796" spans="1:16" s="172" customFormat="1">
      <c r="A1796" s="827"/>
      <c r="B1796" s="830"/>
      <c r="C1796" s="192"/>
      <c r="D1796" s="193"/>
      <c r="E1796" s="194"/>
      <c r="F1796" s="195"/>
      <c r="G1796" s="192"/>
      <c r="H1796" s="201"/>
      <c r="I1796" s="202"/>
      <c r="J1796" s="202"/>
      <c r="K1796" s="203"/>
      <c r="L1796" s="204"/>
      <c r="M1796" s="190"/>
      <c r="N1796" s="196"/>
      <c r="O1796" s="194"/>
      <c r="P1796" s="195"/>
    </row>
    <row r="1797" spans="1:16" s="172" customFormat="1">
      <c r="A1797" s="827"/>
      <c r="B1797" s="830"/>
      <c r="C1797" s="192"/>
      <c r="D1797" s="193"/>
      <c r="E1797" s="194"/>
      <c r="F1797" s="195"/>
      <c r="G1797" s="192"/>
      <c r="H1797" s="201"/>
      <c r="I1797" s="202"/>
      <c r="J1797" s="202"/>
      <c r="K1797" s="203"/>
      <c r="L1797" s="204"/>
      <c r="M1797" s="190"/>
      <c r="N1797" s="196"/>
      <c r="O1797" s="194"/>
      <c r="P1797" s="195"/>
    </row>
    <row r="1798" spans="1:16" s="172" customFormat="1" ht="17.25" thickBot="1">
      <c r="A1798" s="828"/>
      <c r="B1798" s="831"/>
      <c r="C1798" s="205"/>
      <c r="D1798" s="206"/>
      <c r="E1798" s="207"/>
      <c r="F1798" s="208"/>
      <c r="G1798" s="209"/>
      <c r="H1798" s="210"/>
      <c r="I1798" s="211"/>
      <c r="J1798" s="211"/>
      <c r="K1798" s="212"/>
      <c r="L1798" s="213"/>
      <c r="M1798" s="214"/>
      <c r="N1798" s="215"/>
      <c r="O1798" s="207"/>
      <c r="P1798" s="208"/>
    </row>
    <row r="1799" spans="1:16" s="71" customFormat="1" ht="18" customHeight="1" thickTop="1" thickBot="1">
      <c r="A1799" s="862">
        <f>A1693+1</f>
        <v>46221</v>
      </c>
      <c r="B1799" s="90" t="s">
        <v>162</v>
      </c>
      <c r="C1799" s="832" t="s">
        <v>665</v>
      </c>
      <c r="D1799" s="91" t="s">
        <v>114</v>
      </c>
      <c r="E1799" s="92" t="s">
        <v>164</v>
      </c>
      <c r="F1799" s="93"/>
      <c r="G1799" s="90" t="s">
        <v>162</v>
      </c>
      <c r="H1799" s="836" t="s">
        <v>163</v>
      </c>
      <c r="I1799" s="91" t="s">
        <v>114</v>
      </c>
      <c r="J1799" s="92" t="s">
        <v>164</v>
      </c>
      <c r="K1799" s="93"/>
      <c r="L1799" s="90" t="s">
        <v>162</v>
      </c>
      <c r="M1799" s="839" t="s">
        <v>163</v>
      </c>
      <c r="N1799" s="91" t="s">
        <v>114</v>
      </c>
      <c r="O1799" s="92" t="s">
        <v>164</v>
      </c>
      <c r="P1799" s="93"/>
    </row>
    <row r="1800" spans="1:16" ht="18" customHeight="1">
      <c r="A1800" s="863"/>
      <c r="B1800" s="864"/>
      <c r="C1800" s="833"/>
      <c r="D1800" s="94" t="s">
        <v>116</v>
      </c>
      <c r="E1800" s="95" t="s">
        <v>142</v>
      </c>
      <c r="F1800" s="93"/>
      <c r="G1800" s="864"/>
      <c r="H1800" s="836"/>
      <c r="I1800" s="94" t="s">
        <v>116</v>
      </c>
      <c r="J1800" s="95" t="s">
        <v>142</v>
      </c>
      <c r="K1800" s="93"/>
      <c r="L1800" s="864"/>
      <c r="M1800" s="839"/>
      <c r="N1800" s="94" t="s">
        <v>116</v>
      </c>
      <c r="O1800" s="95" t="s">
        <v>142</v>
      </c>
      <c r="P1800" s="93"/>
    </row>
    <row r="1801" spans="1:16" ht="17.25" thickBot="1">
      <c r="A1801" s="863"/>
      <c r="B1801" s="865"/>
      <c r="C1801" s="833"/>
      <c r="D1801" s="94" t="s">
        <v>165</v>
      </c>
      <c r="E1801" s="96" t="s">
        <v>166</v>
      </c>
      <c r="F1801" s="98"/>
      <c r="G1801" s="865"/>
      <c r="H1801" s="836"/>
      <c r="I1801" s="94" t="s">
        <v>165</v>
      </c>
      <c r="J1801" s="96" t="s">
        <v>166</v>
      </c>
      <c r="K1801" s="98"/>
      <c r="L1801" s="865"/>
      <c r="M1801" s="839"/>
      <c r="N1801" s="94" t="s">
        <v>165</v>
      </c>
      <c r="O1801" s="96" t="s">
        <v>166</v>
      </c>
      <c r="P1801" s="98"/>
    </row>
    <row r="1802" spans="1:16" ht="17.25" thickBot="1">
      <c r="A1802" s="863"/>
      <c r="B1802" s="90" t="s">
        <v>167</v>
      </c>
      <c r="C1802" s="833"/>
      <c r="D1802" s="94"/>
      <c r="E1802" s="96"/>
      <c r="F1802" s="97"/>
      <c r="G1802" s="90" t="s">
        <v>167</v>
      </c>
      <c r="H1802" s="836"/>
      <c r="I1802" s="94" t="s">
        <v>120</v>
      </c>
      <c r="J1802" s="96" t="s">
        <v>148</v>
      </c>
      <c r="K1802" s="97"/>
      <c r="L1802" s="90" t="s">
        <v>167</v>
      </c>
      <c r="M1802" s="839"/>
      <c r="N1802" s="94" t="s">
        <v>120</v>
      </c>
      <c r="O1802" s="96" t="s">
        <v>148</v>
      </c>
      <c r="P1802" s="97"/>
    </row>
    <row r="1803" spans="1:16">
      <c r="A1803" s="863"/>
      <c r="B1803" s="861"/>
      <c r="C1803" s="833"/>
      <c r="D1803" s="94"/>
      <c r="E1803" s="96"/>
      <c r="F1803" s="97"/>
      <c r="G1803" s="861"/>
      <c r="H1803" s="836"/>
      <c r="I1803" s="94"/>
      <c r="J1803" s="96"/>
      <c r="K1803" s="97"/>
      <c r="L1803" s="861"/>
      <c r="M1803" s="839"/>
      <c r="N1803" s="94"/>
      <c r="O1803" s="96"/>
      <c r="P1803" s="97"/>
    </row>
    <row r="1804" spans="1:16">
      <c r="A1804" s="863"/>
      <c r="B1804" s="854"/>
      <c r="C1804" s="833"/>
      <c r="D1804" s="94"/>
      <c r="E1804" s="96"/>
      <c r="F1804" s="97"/>
      <c r="G1804" s="854"/>
      <c r="H1804" s="836"/>
      <c r="I1804" s="94"/>
      <c r="J1804" s="96"/>
      <c r="K1804" s="97"/>
      <c r="L1804" s="854"/>
      <c r="M1804" s="839"/>
      <c r="N1804" s="94"/>
      <c r="O1804" s="96"/>
      <c r="P1804" s="97"/>
    </row>
    <row r="1805" spans="1:16">
      <c r="A1805" s="863"/>
      <c r="B1805" s="853"/>
      <c r="C1805" s="833"/>
      <c r="D1805" s="94"/>
      <c r="E1805" s="96"/>
      <c r="F1805" s="93"/>
      <c r="G1805" s="853"/>
      <c r="H1805" s="836"/>
      <c r="I1805" s="94"/>
      <c r="J1805" s="96"/>
      <c r="K1805" s="93"/>
      <c r="L1805" s="853"/>
      <c r="M1805" s="839"/>
      <c r="N1805" s="94"/>
      <c r="O1805" s="96"/>
      <c r="P1805" s="93"/>
    </row>
    <row r="1806" spans="1:16">
      <c r="A1806" s="863"/>
      <c r="B1806" s="854"/>
      <c r="C1806" s="833"/>
      <c r="D1806" s="94"/>
      <c r="E1806" s="96"/>
      <c r="F1806" s="99"/>
      <c r="G1806" s="854"/>
      <c r="H1806" s="836"/>
      <c r="I1806" s="94"/>
      <c r="J1806" s="96"/>
      <c r="K1806" s="99"/>
      <c r="L1806" s="854"/>
      <c r="M1806" s="839"/>
      <c r="N1806" s="94"/>
      <c r="O1806" s="96"/>
      <c r="P1806" s="93"/>
    </row>
    <row r="1807" spans="1:16">
      <c r="A1807" s="863"/>
      <c r="B1807" s="853"/>
      <c r="C1807" s="833"/>
      <c r="D1807" s="94"/>
      <c r="E1807" s="96"/>
      <c r="F1807" s="102"/>
      <c r="G1807" s="853"/>
      <c r="H1807" s="836"/>
      <c r="I1807" s="94"/>
      <c r="J1807" s="96"/>
      <c r="K1807" s="102"/>
      <c r="L1807" s="853"/>
      <c r="M1807" s="839"/>
      <c r="N1807" s="94"/>
      <c r="O1807" s="96"/>
      <c r="P1807" s="99"/>
    </row>
    <row r="1808" spans="1:16" ht="17.25" thickBot="1">
      <c r="A1808" s="863"/>
      <c r="B1808" s="854"/>
      <c r="C1808" s="833"/>
      <c r="D1808" s="94"/>
      <c r="E1808" s="96"/>
      <c r="F1808" s="99"/>
      <c r="G1808" s="854"/>
      <c r="H1808" s="836"/>
      <c r="I1808" s="94"/>
      <c r="J1808" s="96"/>
      <c r="K1808" s="99"/>
      <c r="L1808" s="854"/>
      <c r="M1808" s="839"/>
      <c r="N1808" s="94"/>
      <c r="O1808" s="96"/>
      <c r="P1808" s="99"/>
    </row>
    <row r="1809" spans="1:16" ht="17.25" thickBot="1">
      <c r="A1809" s="863"/>
      <c r="B1809" s="100" t="s">
        <v>168</v>
      </c>
      <c r="C1809" s="833"/>
      <c r="D1809" s="94"/>
      <c r="E1809" s="96"/>
      <c r="F1809" s="99"/>
      <c r="G1809" s="100" t="s">
        <v>168</v>
      </c>
      <c r="H1809" s="836"/>
      <c r="I1809" s="94"/>
      <c r="J1809" s="96"/>
      <c r="K1809" s="99"/>
      <c r="L1809" s="100" t="s">
        <v>168</v>
      </c>
      <c r="M1809" s="839"/>
      <c r="N1809" s="94"/>
      <c r="O1809" s="96"/>
      <c r="P1809" s="99"/>
    </row>
    <row r="1810" spans="1:16">
      <c r="A1810" s="863"/>
      <c r="B1810" s="855"/>
      <c r="C1810" s="833"/>
      <c r="D1810" s="94"/>
      <c r="E1810" s="96"/>
      <c r="F1810" s="99"/>
      <c r="G1810" s="855"/>
      <c r="H1810" s="836"/>
      <c r="I1810" s="94"/>
      <c r="J1810" s="96"/>
      <c r="K1810" s="99"/>
      <c r="L1810" s="855"/>
      <c r="M1810" s="839"/>
      <c r="N1810" s="94"/>
      <c r="O1810" s="96"/>
      <c r="P1810" s="99"/>
    </row>
    <row r="1811" spans="1:16">
      <c r="A1811" s="863"/>
      <c r="B1811" s="856"/>
      <c r="C1811" s="833"/>
      <c r="D1811" s="94"/>
      <c r="E1811" s="96"/>
      <c r="F1811" s="99"/>
      <c r="G1811" s="856"/>
      <c r="H1811" s="836"/>
      <c r="I1811" s="94"/>
      <c r="J1811" s="96"/>
      <c r="K1811" s="99"/>
      <c r="L1811" s="856"/>
      <c r="M1811" s="839"/>
      <c r="N1811" s="94"/>
      <c r="O1811" s="96"/>
      <c r="P1811" s="97"/>
    </row>
    <row r="1812" spans="1:16" ht="17.25" thickBot="1">
      <c r="A1812" s="863"/>
      <c r="B1812" s="857"/>
      <c r="C1812" s="833"/>
      <c r="D1812" s="94"/>
      <c r="E1812" s="96"/>
      <c r="F1812" s="97"/>
      <c r="G1812" s="857"/>
      <c r="H1812" s="836"/>
      <c r="I1812" s="94"/>
      <c r="J1812" s="96"/>
      <c r="K1812" s="97"/>
      <c r="L1812" s="857"/>
      <c r="M1812" s="839"/>
      <c r="N1812" s="94"/>
      <c r="O1812" s="96"/>
      <c r="P1812" s="97"/>
    </row>
    <row r="1813" spans="1:16" ht="17.25" thickBot="1">
      <c r="A1813" s="863"/>
      <c r="B1813" s="100" t="s">
        <v>123</v>
      </c>
      <c r="C1813" s="833"/>
      <c r="D1813" s="94"/>
      <c r="E1813" s="96"/>
      <c r="F1813" s="97"/>
      <c r="G1813" s="100" t="s">
        <v>123</v>
      </c>
      <c r="H1813" s="836"/>
      <c r="I1813" s="94"/>
      <c r="J1813" s="96"/>
      <c r="K1813" s="97"/>
      <c r="L1813" s="100" t="s">
        <v>123</v>
      </c>
      <c r="M1813" s="839"/>
      <c r="N1813" s="94"/>
      <c r="O1813" s="96"/>
      <c r="P1813" s="97"/>
    </row>
    <row r="1814" spans="1:16">
      <c r="A1814" s="863"/>
      <c r="B1814" s="868"/>
      <c r="C1814" s="833"/>
      <c r="D1814" s="94"/>
      <c r="E1814" s="96"/>
      <c r="F1814" s="97"/>
      <c r="G1814" s="868"/>
      <c r="H1814" s="836"/>
      <c r="I1814" s="94"/>
      <c r="J1814" s="96"/>
      <c r="K1814" s="97"/>
      <c r="L1814" s="868"/>
      <c r="M1814" s="839"/>
      <c r="N1814" s="94"/>
      <c r="O1814" s="96"/>
      <c r="P1814" s="97"/>
    </row>
    <row r="1815" spans="1:16">
      <c r="A1815" s="863"/>
      <c r="B1815" s="869"/>
      <c r="C1815" s="833"/>
      <c r="D1815" s="94"/>
      <c r="E1815" s="96"/>
      <c r="F1815" s="97"/>
      <c r="G1815" s="869"/>
      <c r="H1815" s="836"/>
      <c r="I1815" s="94"/>
      <c r="J1815" s="96"/>
      <c r="K1815" s="97"/>
      <c r="L1815" s="869"/>
      <c r="M1815" s="839"/>
      <c r="N1815" s="94"/>
      <c r="O1815" s="96"/>
      <c r="P1815" s="97"/>
    </row>
    <row r="1816" spans="1:16" ht="17.25" thickBot="1">
      <c r="A1816" s="863"/>
      <c r="B1816" s="870"/>
      <c r="C1816" s="833"/>
      <c r="D1816" s="94"/>
      <c r="E1816" s="96"/>
      <c r="F1816" s="97"/>
      <c r="G1816" s="870"/>
      <c r="H1816" s="836"/>
      <c r="I1816" s="94"/>
      <c r="J1816" s="96"/>
      <c r="K1816" s="97"/>
      <c r="L1816" s="870"/>
      <c r="M1816" s="839"/>
      <c r="N1816" s="94"/>
      <c r="O1816" s="96"/>
      <c r="P1816" s="97"/>
    </row>
    <row r="1817" spans="1:16">
      <c r="A1817" s="863"/>
      <c r="B1817" s="851" t="s">
        <v>124</v>
      </c>
      <c r="C1817" s="833"/>
      <c r="D1817" s="94"/>
      <c r="E1817" s="96"/>
      <c r="F1817" s="97"/>
      <c r="G1817" s="851" t="s">
        <v>124</v>
      </c>
      <c r="H1817" s="836"/>
      <c r="I1817" s="94"/>
      <c r="J1817" s="96"/>
      <c r="K1817" s="97"/>
      <c r="L1817" s="851" t="s">
        <v>124</v>
      </c>
      <c r="M1817" s="839"/>
      <c r="N1817" s="94"/>
      <c r="O1817" s="96"/>
      <c r="P1817" s="97"/>
    </row>
    <row r="1818" spans="1:16" ht="17.25" thickBot="1">
      <c r="A1818" s="863"/>
      <c r="B1818" s="852"/>
      <c r="C1818" s="833"/>
      <c r="D1818" s="94"/>
      <c r="E1818" s="96"/>
      <c r="F1818" s="97"/>
      <c r="G1818" s="852"/>
      <c r="H1818" s="836"/>
      <c r="I1818" s="94"/>
      <c r="J1818" s="96"/>
      <c r="K1818" s="97"/>
      <c r="L1818" s="852"/>
      <c r="M1818" s="839"/>
      <c r="N1818" s="94"/>
      <c r="O1818" s="96"/>
      <c r="P1818" s="93"/>
    </row>
    <row r="1819" spans="1:16" ht="17.25" thickTop="1">
      <c r="A1819" s="863"/>
      <c r="B1819" s="866" t="s">
        <v>125</v>
      </c>
      <c r="C1819" s="833"/>
      <c r="D1819" s="94"/>
      <c r="E1819" s="96"/>
      <c r="F1819" s="93"/>
      <c r="G1819" s="866" t="s">
        <v>125</v>
      </c>
      <c r="H1819" s="836"/>
      <c r="I1819" s="94"/>
      <c r="J1819" s="96"/>
      <c r="K1819" s="93"/>
      <c r="L1819" s="866" t="s">
        <v>125</v>
      </c>
      <c r="M1819" s="839"/>
      <c r="N1819" s="94"/>
      <c r="O1819" s="96"/>
      <c r="P1819" s="97"/>
    </row>
    <row r="1820" spans="1:16" ht="17.25" thickBot="1">
      <c r="A1820" s="863"/>
      <c r="B1820" s="849"/>
      <c r="C1820" s="833"/>
      <c r="D1820" s="94"/>
      <c r="E1820" s="96"/>
      <c r="F1820" s="93"/>
      <c r="G1820" s="849"/>
      <c r="H1820" s="836"/>
      <c r="I1820" s="94"/>
      <c r="J1820" s="96"/>
      <c r="K1820" s="93"/>
      <c r="L1820" s="849"/>
      <c r="M1820" s="839"/>
      <c r="N1820" s="94"/>
      <c r="O1820" s="96"/>
      <c r="P1820" s="101"/>
    </row>
    <row r="1821" spans="1:16">
      <c r="A1821" s="863"/>
      <c r="B1821" s="859"/>
      <c r="C1821" s="833"/>
      <c r="D1821" s="94"/>
      <c r="E1821" s="96"/>
      <c r="F1821" s="97"/>
      <c r="G1821" s="859"/>
      <c r="H1821" s="836"/>
      <c r="I1821" s="94"/>
      <c r="J1821" s="96"/>
      <c r="K1821" s="97"/>
      <c r="L1821" s="859"/>
      <c r="M1821" s="839"/>
      <c r="N1821" s="94"/>
      <c r="O1821" s="96"/>
      <c r="P1821" s="103"/>
    </row>
    <row r="1822" spans="1:16" ht="17.25" thickBot="1">
      <c r="A1822" s="863"/>
      <c r="B1822" s="867"/>
      <c r="C1822" s="833"/>
      <c r="D1822" s="94"/>
      <c r="E1822" s="96"/>
      <c r="F1822" s="97"/>
      <c r="G1822" s="867"/>
      <c r="H1822" s="836"/>
      <c r="I1822" s="94"/>
      <c r="J1822" s="96"/>
      <c r="K1822" s="97"/>
      <c r="L1822" s="867"/>
      <c r="M1822" s="839"/>
      <c r="N1822" s="94"/>
      <c r="O1822" s="96"/>
      <c r="P1822" s="104"/>
    </row>
    <row r="1823" spans="1:16">
      <c r="A1823" s="863"/>
      <c r="B1823" s="848" t="s">
        <v>126</v>
      </c>
      <c r="C1823" s="833"/>
      <c r="D1823" s="94"/>
      <c r="E1823" s="96"/>
      <c r="F1823" s="93"/>
      <c r="G1823" s="848" t="s">
        <v>126</v>
      </c>
      <c r="H1823" s="836"/>
      <c r="I1823" s="94"/>
      <c r="J1823" s="96"/>
      <c r="K1823" s="93"/>
      <c r="L1823" s="848" t="s">
        <v>126</v>
      </c>
      <c r="M1823" s="839"/>
      <c r="N1823" s="94"/>
      <c r="O1823" s="96"/>
      <c r="P1823" s="99"/>
    </row>
    <row r="1824" spans="1:16" ht="17.25" thickBot="1">
      <c r="A1824" s="863"/>
      <c r="B1824" s="849"/>
      <c r="C1824" s="833"/>
      <c r="D1824" s="94"/>
      <c r="E1824" s="96"/>
      <c r="F1824" s="101"/>
      <c r="G1824" s="849"/>
      <c r="H1824" s="836"/>
      <c r="I1824" s="94"/>
      <c r="J1824" s="96"/>
      <c r="K1824" s="101"/>
      <c r="L1824" s="849"/>
      <c r="M1824" s="839"/>
      <c r="N1824" s="94"/>
      <c r="O1824" s="96"/>
      <c r="P1824" s="104"/>
    </row>
    <row r="1825" spans="1:16">
      <c r="A1825" s="863"/>
      <c r="B1825" s="859"/>
      <c r="C1825" s="833"/>
      <c r="D1825" s="94"/>
      <c r="E1825" s="96"/>
      <c r="F1825" s="102"/>
      <c r="G1825" s="859"/>
      <c r="H1825" s="836"/>
      <c r="I1825" s="94"/>
      <c r="J1825" s="96"/>
      <c r="K1825" s="103"/>
      <c r="L1825" s="859"/>
      <c r="M1825" s="839"/>
      <c r="N1825" s="94"/>
      <c r="O1825" s="96"/>
      <c r="P1825" s="93"/>
    </row>
    <row r="1826" spans="1:16" ht="17.25" thickBot="1">
      <c r="A1826" s="863"/>
      <c r="B1826" s="860"/>
      <c r="C1826" s="833"/>
      <c r="D1826" s="94"/>
      <c r="E1826" s="96"/>
      <c r="F1826" s="99"/>
      <c r="G1826" s="860"/>
      <c r="H1826" s="836"/>
      <c r="I1826" s="94"/>
      <c r="J1826" s="96"/>
      <c r="K1826" s="104"/>
      <c r="L1826" s="860"/>
      <c r="M1826" s="839"/>
      <c r="N1826" s="94"/>
      <c r="O1826" s="96"/>
      <c r="P1826" s="97"/>
    </row>
    <row r="1827" spans="1:16">
      <c r="A1827" s="863"/>
      <c r="B1827" s="858" t="s">
        <v>127</v>
      </c>
      <c r="C1827" s="833"/>
      <c r="D1827" s="94"/>
      <c r="E1827" s="96"/>
      <c r="F1827" s="103"/>
      <c r="G1827" s="858" t="s">
        <v>127</v>
      </c>
      <c r="H1827" s="836"/>
      <c r="I1827" s="94"/>
      <c r="J1827" s="96"/>
      <c r="K1827" s="104"/>
      <c r="L1827" s="858" t="s">
        <v>127</v>
      </c>
      <c r="M1827" s="839"/>
      <c r="N1827" s="94"/>
      <c r="O1827" s="114"/>
      <c r="P1827" s="97"/>
    </row>
    <row r="1828" spans="1:16" ht="17.25" thickBot="1">
      <c r="A1828" s="863"/>
      <c r="B1828" s="849"/>
      <c r="C1828" s="833"/>
      <c r="D1828" s="94"/>
      <c r="E1828" s="96"/>
      <c r="F1828" s="104"/>
      <c r="G1828" s="849"/>
      <c r="H1828" s="836"/>
      <c r="I1828" s="94"/>
      <c r="J1828" s="96"/>
      <c r="K1828" s="99"/>
      <c r="L1828" s="849"/>
      <c r="M1828" s="839"/>
      <c r="N1828" s="113"/>
      <c r="O1828" s="96"/>
      <c r="P1828" s="112"/>
    </row>
    <row r="1829" spans="1:16">
      <c r="A1829" s="863"/>
      <c r="B1829" s="859"/>
      <c r="C1829" s="833"/>
      <c r="D1829" s="94"/>
      <c r="E1829" s="96"/>
      <c r="F1829" s="104"/>
      <c r="G1829" s="859"/>
      <c r="H1829" s="836"/>
      <c r="I1829" s="94"/>
      <c r="J1829" s="96"/>
      <c r="K1829" s="104"/>
      <c r="L1829" s="859"/>
      <c r="M1829" s="839"/>
      <c r="N1829" s="113"/>
      <c r="O1829" s="114"/>
      <c r="P1829" s="97"/>
    </row>
    <row r="1830" spans="1:16" ht="17.25" thickBot="1">
      <c r="A1830" s="863"/>
      <c r="B1830" s="860"/>
      <c r="C1830" s="833"/>
      <c r="D1830" s="94"/>
      <c r="E1830" s="96"/>
      <c r="F1830" s="99"/>
      <c r="G1830" s="860"/>
      <c r="H1830" s="836"/>
      <c r="I1830" s="94"/>
      <c r="J1830" s="96"/>
      <c r="K1830" s="93"/>
      <c r="L1830" s="860"/>
      <c r="M1830" s="839"/>
      <c r="N1830" s="94"/>
      <c r="O1830" s="114"/>
      <c r="P1830" s="104"/>
    </row>
    <row r="1831" spans="1:16">
      <c r="A1831" s="863"/>
      <c r="B1831" s="858" t="s">
        <v>128</v>
      </c>
      <c r="C1831" s="833"/>
      <c r="D1831" s="94"/>
      <c r="E1831" s="96"/>
      <c r="F1831" s="104"/>
      <c r="G1831" s="858" t="s">
        <v>128</v>
      </c>
      <c r="H1831" s="836"/>
      <c r="I1831" s="94"/>
      <c r="J1831" s="96"/>
      <c r="K1831" s="97"/>
      <c r="L1831" s="858" t="s">
        <v>128</v>
      </c>
      <c r="M1831" s="839"/>
      <c r="N1831" s="94"/>
      <c r="O1831" s="96"/>
      <c r="P1831" s="97"/>
    </row>
    <row r="1832" spans="1:16" ht="17.25" thickBot="1">
      <c r="A1832" s="863"/>
      <c r="B1832" s="849"/>
      <c r="C1832" s="833"/>
      <c r="D1832" s="94"/>
      <c r="E1832" s="96"/>
      <c r="F1832" s="93"/>
      <c r="G1832" s="849"/>
      <c r="H1832" s="836"/>
      <c r="I1832" s="94"/>
      <c r="J1832" s="114"/>
      <c r="K1832" s="97"/>
      <c r="L1832" s="849"/>
      <c r="M1832" s="839"/>
      <c r="N1832" s="113"/>
      <c r="O1832" s="114"/>
      <c r="P1832" s="97"/>
    </row>
    <row r="1833" spans="1:16">
      <c r="A1833" s="863"/>
      <c r="B1833" s="859"/>
      <c r="C1833" s="833"/>
      <c r="D1833" s="94"/>
      <c r="E1833" s="96"/>
      <c r="F1833" s="97"/>
      <c r="G1833" s="859"/>
      <c r="H1833" s="836"/>
      <c r="I1833" s="94"/>
      <c r="J1833" s="96"/>
      <c r="K1833" s="97"/>
      <c r="L1833" s="859"/>
      <c r="M1833" s="839"/>
      <c r="N1833" s="113"/>
      <c r="O1833" s="114"/>
      <c r="P1833" s="97"/>
    </row>
    <row r="1834" spans="1:16" ht="17.25" thickBot="1">
      <c r="A1834" s="863"/>
      <c r="B1834" s="860"/>
      <c r="C1834" s="833"/>
      <c r="D1834" s="94"/>
      <c r="E1834" s="96"/>
      <c r="F1834" s="93"/>
      <c r="G1834" s="860"/>
      <c r="H1834" s="836"/>
      <c r="I1834" s="94"/>
      <c r="J1834" s="114"/>
      <c r="K1834" s="97"/>
      <c r="L1834" s="860"/>
      <c r="M1834" s="839"/>
      <c r="N1834" s="94"/>
      <c r="O1834" s="114"/>
      <c r="P1834" s="97"/>
    </row>
    <row r="1835" spans="1:16">
      <c r="A1835" s="863"/>
      <c r="B1835" s="848" t="s">
        <v>129</v>
      </c>
      <c r="C1835" s="833"/>
      <c r="D1835" s="94"/>
      <c r="E1835" s="96"/>
      <c r="F1835" s="93"/>
      <c r="G1835" s="848" t="s">
        <v>129</v>
      </c>
      <c r="H1835" s="836"/>
      <c r="I1835" s="94"/>
      <c r="J1835" s="114"/>
      <c r="K1835" s="97"/>
      <c r="L1835" s="848" t="s">
        <v>129</v>
      </c>
      <c r="M1835" s="839"/>
      <c r="N1835" s="113"/>
      <c r="O1835" s="114"/>
      <c r="P1835" s="97"/>
    </row>
    <row r="1836" spans="1:16" ht="17.25" thickBot="1">
      <c r="A1836" s="863"/>
      <c r="B1836" s="849"/>
      <c r="C1836" s="833"/>
      <c r="D1836" s="94"/>
      <c r="E1836" s="96"/>
      <c r="F1836" s="93"/>
      <c r="G1836" s="849"/>
      <c r="H1836" s="836"/>
      <c r="I1836" s="94"/>
      <c r="J1836" s="114"/>
      <c r="K1836" s="97"/>
      <c r="L1836" s="849"/>
      <c r="M1836" s="839"/>
      <c r="N1836" s="94"/>
      <c r="O1836" s="114"/>
      <c r="P1836" s="97"/>
    </row>
    <row r="1837" spans="1:16">
      <c r="A1837" s="863"/>
      <c r="B1837" s="106"/>
      <c r="C1837" s="833"/>
      <c r="D1837" s="94"/>
      <c r="E1837" s="96"/>
      <c r="F1837" s="97"/>
      <c r="G1837" s="106"/>
      <c r="H1837" s="836"/>
      <c r="I1837" s="94"/>
      <c r="J1837" s="96"/>
      <c r="K1837" s="112"/>
      <c r="L1837" s="106"/>
      <c r="M1837" s="839"/>
      <c r="N1837" s="113"/>
      <c r="O1837" s="96"/>
      <c r="P1837" s="112"/>
    </row>
    <row r="1838" spans="1:16">
      <c r="A1838" s="863"/>
      <c r="B1838" s="107"/>
      <c r="C1838" s="833"/>
      <c r="D1838" s="94"/>
      <c r="E1838" s="96"/>
      <c r="F1838" s="93"/>
      <c r="G1838" s="107"/>
      <c r="H1838" s="836"/>
      <c r="I1838" s="94"/>
      <c r="J1838" s="96"/>
      <c r="K1838" s="97"/>
      <c r="L1838" s="107"/>
      <c r="M1838" s="839"/>
      <c r="N1838" s="113"/>
      <c r="O1838" s="114"/>
      <c r="P1838" s="97"/>
    </row>
    <row r="1839" spans="1:16">
      <c r="A1839" s="863"/>
      <c r="B1839" s="109"/>
      <c r="C1839" s="833"/>
      <c r="D1839" s="94"/>
      <c r="E1839" s="96"/>
      <c r="F1839" s="93"/>
      <c r="G1839" s="109"/>
      <c r="H1839" s="836"/>
      <c r="I1839" s="113"/>
      <c r="J1839" s="114"/>
      <c r="K1839" s="97"/>
      <c r="L1839" s="109"/>
      <c r="M1839" s="839"/>
      <c r="N1839" s="113"/>
      <c r="O1839" s="114"/>
      <c r="P1839" s="104"/>
    </row>
    <row r="1840" spans="1:16">
      <c r="A1840" s="863"/>
      <c r="B1840" s="110"/>
      <c r="C1840" s="833"/>
      <c r="D1840" s="94"/>
      <c r="E1840" s="96"/>
      <c r="F1840" s="93"/>
      <c r="G1840" s="110"/>
      <c r="H1840" s="836"/>
      <c r="I1840" s="113"/>
      <c r="J1840" s="114"/>
      <c r="K1840" s="104"/>
      <c r="L1840" s="110"/>
      <c r="M1840" s="839"/>
      <c r="N1840" s="111"/>
      <c r="O1840" s="96"/>
      <c r="P1840" s="97"/>
    </row>
    <row r="1841" spans="1:16">
      <c r="A1841" s="863"/>
      <c r="B1841" s="109"/>
      <c r="C1841" s="833"/>
      <c r="D1841" s="111"/>
      <c r="E1841" s="96"/>
      <c r="F1841" s="97"/>
      <c r="G1841" s="109"/>
      <c r="H1841" s="836"/>
      <c r="I1841" s="111"/>
      <c r="J1841" s="96"/>
      <c r="K1841" s="112"/>
      <c r="L1841" s="109"/>
      <c r="M1841" s="839"/>
      <c r="N1841" s="94"/>
      <c r="O1841" s="96"/>
      <c r="P1841" s="112"/>
    </row>
    <row r="1842" spans="1:16">
      <c r="A1842" s="863"/>
      <c r="B1842" s="110"/>
      <c r="C1842" s="833"/>
      <c r="D1842" s="94"/>
      <c r="E1842" s="96"/>
      <c r="F1842" s="108"/>
      <c r="G1842" s="110"/>
      <c r="H1842" s="836"/>
      <c r="I1842" s="94"/>
      <c r="J1842" s="96"/>
      <c r="K1842" s="97"/>
      <c r="L1842" s="110"/>
      <c r="M1842" s="839"/>
      <c r="N1842" s="113"/>
      <c r="O1842" s="114"/>
      <c r="P1842" s="97"/>
    </row>
    <row r="1843" spans="1:16">
      <c r="A1843" s="863"/>
      <c r="B1843" s="109"/>
      <c r="C1843" s="833"/>
      <c r="D1843" s="94"/>
      <c r="E1843" s="96"/>
      <c r="F1843" s="97"/>
      <c r="G1843" s="109"/>
      <c r="H1843" s="836"/>
      <c r="I1843" s="113"/>
      <c r="J1843" s="114"/>
      <c r="K1843" s="97"/>
      <c r="L1843" s="109"/>
      <c r="M1843" s="839"/>
      <c r="N1843" s="113"/>
      <c r="O1843" s="114"/>
      <c r="P1843" s="97"/>
    </row>
    <row r="1844" spans="1:16" ht="17.25" thickBot="1">
      <c r="A1844" s="863"/>
      <c r="B1844" s="110"/>
      <c r="C1844" s="846"/>
      <c r="D1844" s="115"/>
      <c r="E1844" s="116"/>
      <c r="F1844" s="117"/>
      <c r="G1844" s="110"/>
      <c r="H1844" s="836"/>
      <c r="I1844" s="115"/>
      <c r="J1844" s="116"/>
      <c r="K1844" s="117"/>
      <c r="L1844" s="110"/>
      <c r="M1844" s="839"/>
      <c r="N1844" s="115"/>
      <c r="O1844" s="116"/>
      <c r="P1844" s="117"/>
    </row>
    <row r="1845" spans="1:16">
      <c r="A1845" s="850" t="str">
        <f>TEXT(A1799,"AAAA")</f>
        <v>星期六</v>
      </c>
      <c r="B1845" s="109"/>
      <c r="C1845" s="832" t="s">
        <v>666</v>
      </c>
      <c r="D1845" s="118"/>
      <c r="E1845" s="119"/>
      <c r="F1845" s="97"/>
      <c r="G1845" s="109"/>
      <c r="H1845" s="835" t="s">
        <v>130</v>
      </c>
      <c r="I1845" s="118"/>
      <c r="J1845" s="119"/>
      <c r="K1845" s="97"/>
      <c r="L1845" s="109"/>
      <c r="M1845" s="838" t="s">
        <v>130</v>
      </c>
      <c r="N1845" s="118"/>
      <c r="O1845" s="119"/>
      <c r="P1845" s="97"/>
    </row>
    <row r="1846" spans="1:16">
      <c r="A1846" s="850"/>
      <c r="B1846" s="110"/>
      <c r="C1846" s="833"/>
      <c r="D1846" s="120"/>
      <c r="E1846" s="96"/>
      <c r="F1846" s="97"/>
      <c r="G1846" s="110"/>
      <c r="H1846" s="836"/>
      <c r="I1846" s="94"/>
      <c r="J1846" s="96"/>
      <c r="K1846" s="97"/>
      <c r="L1846" s="110"/>
      <c r="M1846" s="839"/>
      <c r="N1846" s="94"/>
      <c r="O1846" s="96"/>
      <c r="P1846" s="97"/>
    </row>
    <row r="1847" spans="1:16">
      <c r="A1847" s="850"/>
      <c r="B1847" s="109"/>
      <c r="C1847" s="833"/>
      <c r="D1847" s="120"/>
      <c r="E1847" s="96"/>
      <c r="F1847" s="97"/>
      <c r="G1847" s="109"/>
      <c r="H1847" s="836"/>
      <c r="I1847" s="94"/>
      <c r="J1847" s="96"/>
      <c r="K1847" s="97"/>
      <c r="L1847" s="109"/>
      <c r="M1847" s="839"/>
      <c r="N1847" s="94"/>
      <c r="O1847" s="96"/>
      <c r="P1847" s="97"/>
    </row>
    <row r="1848" spans="1:16">
      <c r="A1848" s="850"/>
      <c r="B1848" s="110"/>
      <c r="C1848" s="833"/>
      <c r="D1848" s="120"/>
      <c r="E1848" s="96"/>
      <c r="F1848" s="97"/>
      <c r="G1848" s="110"/>
      <c r="H1848" s="836"/>
      <c r="I1848" s="94"/>
      <c r="J1848" s="96"/>
      <c r="K1848" s="97"/>
      <c r="L1848" s="110"/>
      <c r="M1848" s="839"/>
      <c r="N1848" s="94"/>
      <c r="O1848" s="96"/>
      <c r="P1848" s="97"/>
    </row>
    <row r="1849" spans="1:16">
      <c r="A1849" s="850"/>
      <c r="B1849" s="109"/>
      <c r="C1849" s="833"/>
      <c r="D1849" s="120"/>
      <c r="E1849" s="96"/>
      <c r="F1849" s="97"/>
      <c r="G1849" s="109"/>
      <c r="H1849" s="836"/>
      <c r="I1849" s="94"/>
      <c r="J1849" s="96"/>
      <c r="K1849" s="97"/>
      <c r="L1849" s="109"/>
      <c r="M1849" s="839"/>
      <c r="N1849" s="94"/>
      <c r="O1849" s="96"/>
      <c r="P1849" s="97"/>
    </row>
    <row r="1850" spans="1:16">
      <c r="A1850" s="850"/>
      <c r="B1850" s="110"/>
      <c r="C1850" s="833"/>
      <c r="D1850" s="120"/>
      <c r="E1850" s="96"/>
      <c r="F1850" s="97"/>
      <c r="G1850" s="110"/>
      <c r="H1850" s="836"/>
      <c r="I1850" s="94"/>
      <c r="J1850" s="96"/>
      <c r="K1850" s="97"/>
      <c r="L1850" s="110"/>
      <c r="M1850" s="839"/>
      <c r="N1850" s="94"/>
      <c r="O1850" s="96"/>
      <c r="P1850" s="97"/>
    </row>
    <row r="1851" spans="1:16">
      <c r="A1851" s="850"/>
      <c r="B1851" s="109"/>
      <c r="C1851" s="833"/>
      <c r="D1851" s="120"/>
      <c r="E1851" s="96"/>
      <c r="F1851" s="97"/>
      <c r="G1851" s="109"/>
      <c r="H1851" s="836"/>
      <c r="I1851" s="94"/>
      <c r="J1851" s="96"/>
      <c r="K1851" s="97"/>
      <c r="L1851" s="109"/>
      <c r="M1851" s="839"/>
      <c r="N1851" s="94"/>
      <c r="O1851" s="96"/>
      <c r="P1851" s="97"/>
    </row>
    <row r="1852" spans="1:16">
      <c r="A1852" s="850"/>
      <c r="B1852" s="110"/>
      <c r="C1852" s="833"/>
      <c r="D1852" s="94"/>
      <c r="E1852" s="96"/>
      <c r="F1852" s="97"/>
      <c r="G1852" s="110"/>
      <c r="H1852" s="836"/>
      <c r="I1852" s="94"/>
      <c r="J1852" s="96"/>
      <c r="K1852" s="97"/>
      <c r="L1852" s="110"/>
      <c r="M1852" s="839"/>
      <c r="N1852" s="94"/>
      <c r="O1852" s="96"/>
      <c r="P1852" s="97"/>
    </row>
    <row r="1853" spans="1:16">
      <c r="A1853" s="850"/>
      <c r="B1853" s="107"/>
      <c r="C1853" s="833"/>
      <c r="D1853" s="113"/>
      <c r="E1853" s="114"/>
      <c r="F1853" s="104"/>
      <c r="G1853" s="107"/>
      <c r="H1853" s="836"/>
      <c r="I1853" s="113"/>
      <c r="J1853" s="114"/>
      <c r="K1853" s="97"/>
      <c r="L1853" s="107"/>
      <c r="M1853" s="839"/>
      <c r="N1853" s="113"/>
      <c r="O1853" s="114"/>
      <c r="P1853" s="97"/>
    </row>
    <row r="1854" spans="1:16" ht="17.25" thickBot="1">
      <c r="A1854" s="850"/>
      <c r="B1854" s="107"/>
      <c r="C1854" s="846"/>
      <c r="D1854" s="122" t="s">
        <v>132</v>
      </c>
      <c r="E1854" s="123" t="s">
        <v>133</v>
      </c>
      <c r="F1854" s="124"/>
      <c r="G1854" s="107"/>
      <c r="H1854" s="847"/>
      <c r="I1854" s="122" t="s">
        <v>132</v>
      </c>
      <c r="J1854" s="123" t="s">
        <v>133</v>
      </c>
      <c r="K1854" s="97"/>
      <c r="L1854" s="107"/>
      <c r="M1854" s="845"/>
      <c r="N1854" s="122" t="s">
        <v>132</v>
      </c>
      <c r="O1854" s="123" t="s">
        <v>133</v>
      </c>
      <c r="P1854" s="97"/>
    </row>
    <row r="1855" spans="1:16">
      <c r="A1855" s="105"/>
      <c r="B1855" s="109"/>
      <c r="C1855" s="832" t="s">
        <v>667</v>
      </c>
      <c r="D1855" s="118"/>
      <c r="E1855" s="119"/>
      <c r="F1855" s="125"/>
      <c r="G1855" s="109"/>
      <c r="H1855" s="835" t="s">
        <v>134</v>
      </c>
      <c r="I1855" s="118"/>
      <c r="J1855" s="119"/>
      <c r="K1855" s="125"/>
      <c r="L1855" s="109"/>
      <c r="M1855" s="838" t="s">
        <v>134</v>
      </c>
      <c r="N1855" s="118"/>
      <c r="O1855" s="119"/>
      <c r="P1855" s="125"/>
    </row>
    <row r="1856" spans="1:16">
      <c r="A1856" s="105"/>
      <c r="B1856" s="110"/>
      <c r="C1856" s="833"/>
      <c r="D1856" s="94"/>
      <c r="E1856" s="96"/>
      <c r="F1856" s="97"/>
      <c r="G1856" s="110"/>
      <c r="H1856" s="836"/>
      <c r="I1856" s="94"/>
      <c r="J1856" s="96"/>
      <c r="K1856" s="97"/>
      <c r="L1856" s="110"/>
      <c r="M1856" s="839"/>
      <c r="N1856" s="94"/>
      <c r="O1856" s="96"/>
      <c r="P1856" s="97"/>
    </row>
    <row r="1857" spans="1:16">
      <c r="A1857" s="105"/>
      <c r="B1857" s="126"/>
      <c r="C1857" s="833"/>
      <c r="D1857" s="94"/>
      <c r="E1857" s="96"/>
      <c r="F1857" s="97"/>
      <c r="G1857" s="126"/>
      <c r="H1857" s="836"/>
      <c r="I1857" s="94"/>
      <c r="J1857" s="96"/>
      <c r="K1857" s="97"/>
      <c r="L1857" s="126"/>
      <c r="M1857" s="839"/>
      <c r="N1857" s="94"/>
      <c r="O1857" s="96"/>
      <c r="P1857" s="128"/>
    </row>
    <row r="1858" spans="1:16">
      <c r="A1858" s="105"/>
      <c r="B1858" s="107"/>
      <c r="C1858" s="833"/>
      <c r="D1858" s="94"/>
      <c r="E1858" s="96"/>
      <c r="F1858" s="97"/>
      <c r="G1858" s="107"/>
      <c r="H1858" s="836"/>
      <c r="I1858" s="94"/>
      <c r="J1858" s="96"/>
      <c r="K1858" s="97"/>
      <c r="L1858" s="107"/>
      <c r="M1858" s="839"/>
      <c r="N1858" s="94"/>
      <c r="O1858" s="96"/>
      <c r="P1858" s="216"/>
    </row>
    <row r="1859" spans="1:16">
      <c r="A1859" s="105"/>
      <c r="B1859" s="109"/>
      <c r="C1859" s="833"/>
      <c r="D1859" s="94"/>
      <c r="E1859" s="96"/>
      <c r="F1859" s="97"/>
      <c r="G1859" s="109"/>
      <c r="H1859" s="836"/>
      <c r="I1859" s="94"/>
      <c r="J1859" s="96"/>
      <c r="K1859" s="97"/>
      <c r="L1859" s="109"/>
      <c r="M1859" s="839"/>
      <c r="N1859" s="94"/>
      <c r="O1859" s="96"/>
      <c r="P1859" s="97"/>
    </row>
    <row r="1860" spans="1:16">
      <c r="A1860" s="105"/>
      <c r="B1860" s="110"/>
      <c r="C1860" s="833"/>
      <c r="D1860" s="94"/>
      <c r="E1860" s="96"/>
      <c r="F1860" s="127"/>
      <c r="G1860" s="110"/>
      <c r="H1860" s="836"/>
      <c r="I1860" s="94"/>
      <c r="J1860" s="96"/>
      <c r="K1860" s="127"/>
      <c r="L1860" s="110"/>
      <c r="M1860" s="839"/>
      <c r="N1860" s="94"/>
      <c r="O1860" s="96"/>
      <c r="P1860" s="127"/>
    </row>
    <row r="1861" spans="1:16">
      <c r="A1861" s="105"/>
      <c r="B1861" s="109"/>
      <c r="C1861" s="833"/>
      <c r="D1861" s="94"/>
      <c r="E1861" s="96"/>
      <c r="F1861" s="128"/>
      <c r="G1861" s="109"/>
      <c r="H1861" s="836"/>
      <c r="I1861" s="94"/>
      <c r="J1861" s="96"/>
      <c r="K1861" s="128"/>
      <c r="L1861" s="109"/>
      <c r="M1861" s="839"/>
      <c r="N1861" s="94"/>
      <c r="O1861" s="96"/>
      <c r="P1861" s="128"/>
    </row>
    <row r="1862" spans="1:16">
      <c r="A1862" s="105"/>
      <c r="B1862" s="110"/>
      <c r="C1862" s="833"/>
      <c r="D1862" s="217"/>
      <c r="E1862" s="114"/>
      <c r="F1862" s="216"/>
      <c r="G1862" s="110"/>
      <c r="H1862" s="836"/>
      <c r="I1862" s="113"/>
      <c r="J1862" s="114"/>
      <c r="K1862" s="216"/>
      <c r="L1862" s="110"/>
      <c r="M1862" s="839"/>
      <c r="N1862" s="113"/>
      <c r="O1862" s="114"/>
      <c r="P1862" s="216"/>
    </row>
    <row r="1863" spans="1:16">
      <c r="A1863" s="105"/>
      <c r="B1863" s="109"/>
      <c r="C1863" s="833"/>
      <c r="D1863" s="217"/>
      <c r="E1863" s="114"/>
      <c r="F1863" s="216"/>
      <c r="G1863" s="109"/>
      <c r="H1863" s="836"/>
      <c r="I1863" s="113"/>
      <c r="J1863" s="114"/>
      <c r="K1863" s="216"/>
      <c r="L1863" s="109"/>
      <c r="M1863" s="839"/>
      <c r="N1863" s="113"/>
      <c r="O1863" s="114"/>
      <c r="P1863" s="216"/>
    </row>
    <row r="1864" spans="1:16" ht="17.25" thickBot="1">
      <c r="A1864" s="105"/>
      <c r="B1864" s="110"/>
      <c r="C1864" s="846"/>
      <c r="D1864" s="129"/>
      <c r="E1864" s="130"/>
      <c r="F1864" s="104"/>
      <c r="G1864" s="110"/>
      <c r="H1864" s="847"/>
      <c r="I1864" s="113"/>
      <c r="J1864" s="130"/>
      <c r="K1864" s="104"/>
      <c r="L1864" s="110"/>
      <c r="M1864" s="845"/>
      <c r="N1864" s="113"/>
      <c r="O1864" s="131"/>
      <c r="P1864" s="127"/>
    </row>
    <row r="1865" spans="1:16">
      <c r="A1865" s="132"/>
      <c r="B1865" s="109"/>
      <c r="C1865" s="832" t="s">
        <v>668</v>
      </c>
      <c r="D1865" s="118" t="s">
        <v>136</v>
      </c>
      <c r="E1865" s="133" t="s">
        <v>137</v>
      </c>
      <c r="F1865" s="125"/>
      <c r="G1865" s="109"/>
      <c r="H1865" s="835" t="s">
        <v>135</v>
      </c>
      <c r="I1865" s="118" t="s">
        <v>136</v>
      </c>
      <c r="J1865" s="133" t="s">
        <v>137</v>
      </c>
      <c r="K1865" s="125"/>
      <c r="L1865" s="109"/>
      <c r="M1865" s="838" t="s">
        <v>135</v>
      </c>
      <c r="N1865" s="118" t="s">
        <v>136</v>
      </c>
      <c r="O1865" s="133" t="s">
        <v>137</v>
      </c>
      <c r="P1865" s="125"/>
    </row>
    <row r="1866" spans="1:16">
      <c r="A1866" s="132"/>
      <c r="B1866" s="110"/>
      <c r="C1866" s="833"/>
      <c r="D1866" s="94" t="s">
        <v>141</v>
      </c>
      <c r="E1866" s="96" t="s">
        <v>142</v>
      </c>
      <c r="F1866" s="134"/>
      <c r="G1866" s="110"/>
      <c r="H1866" s="836"/>
      <c r="I1866" s="94" t="s">
        <v>141</v>
      </c>
      <c r="J1866" s="96" t="s">
        <v>142</v>
      </c>
      <c r="K1866" s="134"/>
      <c r="L1866" s="110"/>
      <c r="M1866" s="839"/>
      <c r="N1866" s="94" t="s">
        <v>141</v>
      </c>
      <c r="O1866" s="96" t="s">
        <v>142</v>
      </c>
      <c r="P1866" s="134"/>
    </row>
    <row r="1867" spans="1:16">
      <c r="A1867" s="132"/>
      <c r="B1867" s="135"/>
      <c r="C1867" s="833"/>
      <c r="D1867" s="94" t="s">
        <v>145</v>
      </c>
      <c r="E1867" s="96" t="s">
        <v>146</v>
      </c>
      <c r="F1867" s="97"/>
      <c r="G1867" s="135"/>
      <c r="H1867" s="836"/>
      <c r="I1867" s="94" t="s">
        <v>145</v>
      </c>
      <c r="J1867" s="96" t="s">
        <v>146</v>
      </c>
      <c r="K1867" s="97"/>
      <c r="L1867" s="135"/>
      <c r="M1867" s="839"/>
      <c r="N1867" s="94" t="s">
        <v>145</v>
      </c>
      <c r="O1867" s="96" t="s">
        <v>146</v>
      </c>
      <c r="P1867" s="97"/>
    </row>
    <row r="1868" spans="1:16">
      <c r="A1868" s="132"/>
      <c r="B1868" s="110"/>
      <c r="C1868" s="833"/>
      <c r="D1868" s="94" t="s">
        <v>147</v>
      </c>
      <c r="E1868" s="96" t="s">
        <v>148</v>
      </c>
      <c r="F1868" s="104"/>
      <c r="G1868" s="110"/>
      <c r="H1868" s="836"/>
      <c r="I1868" s="94" t="s">
        <v>147</v>
      </c>
      <c r="J1868" s="96" t="s">
        <v>148</v>
      </c>
      <c r="K1868" s="104"/>
      <c r="L1868" s="110"/>
      <c r="M1868" s="839"/>
      <c r="N1868" s="94" t="s">
        <v>147</v>
      </c>
      <c r="O1868" s="96" t="s">
        <v>148</v>
      </c>
      <c r="P1868" s="104"/>
    </row>
    <row r="1869" spans="1:16">
      <c r="A1869" s="132"/>
      <c r="B1869" s="135"/>
      <c r="C1869" s="833"/>
      <c r="D1869" s="94"/>
      <c r="E1869" s="114"/>
      <c r="F1869" s="136"/>
      <c r="G1869" s="135"/>
      <c r="H1869" s="836"/>
      <c r="I1869" s="94"/>
      <c r="J1869" s="114"/>
      <c r="K1869" s="136"/>
      <c r="L1869" s="135"/>
      <c r="M1869" s="839"/>
      <c r="N1869" s="94"/>
      <c r="O1869" s="114"/>
      <c r="P1869" s="136"/>
    </row>
    <row r="1870" spans="1:16">
      <c r="A1870" s="132"/>
      <c r="B1870" s="110"/>
      <c r="C1870" s="833"/>
      <c r="D1870" s="94"/>
      <c r="E1870" s="96"/>
      <c r="F1870" s="97"/>
      <c r="G1870" s="110"/>
      <c r="H1870" s="836"/>
      <c r="I1870" s="94"/>
      <c r="J1870" s="96"/>
      <c r="K1870" s="97"/>
      <c r="L1870" s="110"/>
      <c r="M1870" s="839"/>
      <c r="N1870" s="94"/>
      <c r="O1870" s="96"/>
      <c r="P1870" s="97"/>
    </row>
    <row r="1871" spans="1:16">
      <c r="A1871" s="132"/>
      <c r="B1871" s="135"/>
      <c r="C1871" s="833"/>
      <c r="D1871" s="94"/>
      <c r="E1871" s="114"/>
      <c r="F1871" s="136"/>
      <c r="G1871" s="135"/>
      <c r="H1871" s="836"/>
      <c r="I1871" s="94"/>
      <c r="J1871" s="114"/>
      <c r="K1871" s="136"/>
      <c r="L1871" s="135"/>
      <c r="M1871" s="839"/>
      <c r="N1871" s="94"/>
      <c r="O1871" s="114"/>
      <c r="P1871" s="136"/>
    </row>
    <row r="1872" spans="1:16">
      <c r="A1872" s="132"/>
      <c r="B1872" s="110"/>
      <c r="C1872" s="833"/>
      <c r="D1872" s="94"/>
      <c r="E1872" s="96"/>
      <c r="F1872" s="97"/>
      <c r="G1872" s="110"/>
      <c r="H1872" s="836"/>
      <c r="I1872" s="94"/>
      <c r="J1872" s="96"/>
      <c r="K1872" s="97"/>
      <c r="L1872" s="110"/>
      <c r="M1872" s="839"/>
      <c r="N1872" s="94"/>
      <c r="O1872" s="96"/>
      <c r="P1872" s="97"/>
    </row>
    <row r="1873" spans="1:16">
      <c r="A1873" s="132"/>
      <c r="B1873" s="135"/>
      <c r="C1873" s="833"/>
      <c r="D1873" s="94"/>
      <c r="E1873" s="96"/>
      <c r="F1873" s="97"/>
      <c r="G1873" s="135"/>
      <c r="H1873" s="836"/>
      <c r="I1873" s="94"/>
      <c r="J1873" s="96"/>
      <c r="K1873" s="97"/>
      <c r="L1873" s="135"/>
      <c r="M1873" s="839"/>
      <c r="N1873" s="94"/>
      <c r="O1873" s="96"/>
      <c r="P1873" s="97"/>
    </row>
    <row r="1874" spans="1:16" ht="17.25" thickBot="1">
      <c r="A1874" s="132"/>
      <c r="B1874" s="110"/>
      <c r="C1874" s="846"/>
      <c r="D1874" s="115"/>
      <c r="E1874" s="116"/>
      <c r="F1874" s="117"/>
      <c r="G1874" s="110"/>
      <c r="H1874" s="847"/>
      <c r="I1874" s="115"/>
      <c r="J1874" s="130"/>
      <c r="K1874" s="104"/>
      <c r="L1874" s="110"/>
      <c r="M1874" s="845"/>
      <c r="N1874" s="115"/>
      <c r="O1874" s="130"/>
      <c r="P1874" s="104"/>
    </row>
    <row r="1875" spans="1:16">
      <c r="A1875" s="132"/>
      <c r="B1875" s="135"/>
      <c r="C1875" s="832" t="s">
        <v>669</v>
      </c>
      <c r="D1875" s="137" t="s">
        <v>150</v>
      </c>
      <c r="E1875" s="138"/>
      <c r="F1875" s="139" t="s">
        <v>151</v>
      </c>
      <c r="G1875" s="135"/>
      <c r="H1875" s="835" t="s">
        <v>149</v>
      </c>
      <c r="I1875" s="137" t="s">
        <v>150</v>
      </c>
      <c r="J1875" s="138"/>
      <c r="K1875" s="139" t="s">
        <v>151</v>
      </c>
      <c r="L1875" s="135"/>
      <c r="M1875" s="838" t="s">
        <v>149</v>
      </c>
      <c r="N1875" s="137" t="s">
        <v>150</v>
      </c>
      <c r="O1875" s="138"/>
      <c r="P1875" s="139" t="s">
        <v>151</v>
      </c>
    </row>
    <row r="1876" spans="1:16">
      <c r="A1876" s="132"/>
      <c r="B1876" s="110"/>
      <c r="C1876" s="833"/>
      <c r="D1876" s="120"/>
      <c r="E1876" s="121"/>
      <c r="F1876" s="140"/>
      <c r="G1876" s="110"/>
      <c r="H1876" s="836"/>
      <c r="I1876" s="94"/>
      <c r="J1876" s="96"/>
      <c r="K1876" s="97"/>
      <c r="L1876" s="110"/>
      <c r="M1876" s="839"/>
      <c r="N1876" s="94"/>
      <c r="O1876" s="96"/>
      <c r="P1876" s="97"/>
    </row>
    <row r="1877" spans="1:16">
      <c r="A1877" s="132"/>
      <c r="B1877" s="135"/>
      <c r="C1877" s="833"/>
      <c r="D1877" s="94"/>
      <c r="E1877" s="96"/>
      <c r="F1877" s="97"/>
      <c r="G1877" s="135"/>
      <c r="H1877" s="836"/>
      <c r="I1877" s="94"/>
      <c r="J1877" s="96"/>
      <c r="K1877" s="97"/>
      <c r="L1877" s="135"/>
      <c r="M1877" s="839"/>
      <c r="N1877" s="94"/>
      <c r="O1877" s="96"/>
      <c r="P1877" s="97"/>
    </row>
    <row r="1878" spans="1:16">
      <c r="A1878" s="132"/>
      <c r="B1878" s="110"/>
      <c r="C1878" s="833"/>
      <c r="D1878" s="113"/>
      <c r="E1878" s="114"/>
      <c r="F1878" s="104"/>
      <c r="G1878" s="110"/>
      <c r="H1878" s="836"/>
      <c r="I1878" s="113"/>
      <c r="J1878" s="114"/>
      <c r="K1878" s="104"/>
      <c r="L1878" s="110"/>
      <c r="M1878" s="839"/>
      <c r="N1878" s="113"/>
      <c r="O1878" s="114"/>
      <c r="P1878" s="104"/>
    </row>
    <row r="1879" spans="1:16">
      <c r="A1879" s="841"/>
      <c r="B1879" s="135"/>
      <c r="C1879" s="833"/>
      <c r="D1879" s="94"/>
      <c r="E1879" s="96"/>
      <c r="F1879" s="97"/>
      <c r="G1879" s="135"/>
      <c r="H1879" s="836"/>
      <c r="I1879" s="94"/>
      <c r="J1879" s="96"/>
      <c r="K1879" s="97"/>
      <c r="L1879" s="135"/>
      <c r="M1879" s="839"/>
      <c r="N1879" s="94"/>
      <c r="O1879" s="96"/>
      <c r="P1879" s="97"/>
    </row>
    <row r="1880" spans="1:16">
      <c r="A1880" s="841"/>
      <c r="B1880" s="110"/>
      <c r="C1880" s="833"/>
      <c r="D1880" s="94"/>
      <c r="E1880" s="96"/>
      <c r="F1880" s="97"/>
      <c r="G1880" s="110"/>
      <c r="H1880" s="836"/>
      <c r="I1880" s="94"/>
      <c r="J1880" s="96"/>
      <c r="K1880" s="97"/>
      <c r="L1880" s="110"/>
      <c r="M1880" s="839"/>
      <c r="N1880" s="94"/>
      <c r="O1880" s="96"/>
      <c r="P1880" s="97"/>
    </row>
    <row r="1881" spans="1:16">
      <c r="A1881" s="841"/>
      <c r="B1881" s="135"/>
      <c r="C1881" s="833"/>
      <c r="D1881" s="113"/>
      <c r="E1881" s="114"/>
      <c r="F1881" s="104"/>
      <c r="G1881" s="135"/>
      <c r="H1881" s="836"/>
      <c r="I1881" s="113"/>
      <c r="J1881" s="114"/>
      <c r="K1881" s="104"/>
      <c r="L1881" s="135"/>
      <c r="M1881" s="839"/>
      <c r="N1881" s="113"/>
      <c r="O1881" s="114"/>
      <c r="P1881" s="104"/>
    </row>
    <row r="1882" spans="1:16" ht="17.25" thickBot="1">
      <c r="A1882" s="842"/>
      <c r="B1882" s="141"/>
      <c r="C1882" s="834"/>
      <c r="D1882" s="142"/>
      <c r="E1882" s="143"/>
      <c r="F1882" s="144"/>
      <c r="G1882" s="141"/>
      <c r="H1882" s="837"/>
      <c r="I1882" s="142"/>
      <c r="J1882" s="143"/>
      <c r="K1882" s="144"/>
      <c r="L1882" s="141"/>
      <c r="M1882" s="840"/>
      <c r="N1882" s="142"/>
      <c r="O1882" s="143"/>
      <c r="P1882" s="144"/>
    </row>
    <row r="1883" spans="1:16" s="146" customFormat="1" ht="27" customHeight="1" thickTop="1" thickBot="1">
      <c r="A1883" s="145"/>
      <c r="B1883" s="843" t="s">
        <v>152</v>
      </c>
      <c r="C1883" s="843"/>
      <c r="D1883" s="843"/>
      <c r="E1883" s="843"/>
      <c r="F1883" s="843"/>
      <c r="G1883" s="844" t="s">
        <v>153</v>
      </c>
      <c r="H1883" s="844"/>
      <c r="I1883" s="844"/>
      <c r="J1883" s="844"/>
      <c r="K1883" s="844"/>
      <c r="L1883" s="844"/>
      <c r="M1883" s="844"/>
      <c r="N1883" s="825" t="s">
        <v>154</v>
      </c>
      <c r="O1883" s="825"/>
      <c r="P1883" s="825"/>
    </row>
    <row r="1884" spans="1:16" s="159" customFormat="1" ht="21.75" customHeight="1" thickTop="1" thickBot="1">
      <c r="A1884" s="147" t="s">
        <v>0</v>
      </c>
      <c r="B1884" s="148"/>
      <c r="C1884" s="149" t="s">
        <v>155</v>
      </c>
      <c r="D1884" s="150" t="s">
        <v>156</v>
      </c>
      <c r="E1884" s="151" t="s">
        <v>157</v>
      </c>
      <c r="F1884" s="152" t="s">
        <v>158</v>
      </c>
      <c r="G1884" s="153" t="s">
        <v>159</v>
      </c>
      <c r="H1884" s="154" t="s">
        <v>150</v>
      </c>
      <c r="I1884" s="155" t="s">
        <v>156</v>
      </c>
      <c r="J1884" s="155" t="s">
        <v>157</v>
      </c>
      <c r="K1884" s="155" t="s">
        <v>158</v>
      </c>
      <c r="L1884" s="154" t="s">
        <v>160</v>
      </c>
      <c r="M1884" s="156" t="s">
        <v>161</v>
      </c>
      <c r="N1884" s="157" t="s">
        <v>155</v>
      </c>
      <c r="O1884" s="151" t="s">
        <v>157</v>
      </c>
      <c r="P1884" s="158" t="s">
        <v>158</v>
      </c>
    </row>
    <row r="1885" spans="1:16" s="172" customFormat="1" ht="17.25" thickTop="1">
      <c r="A1885" s="826">
        <f>A1799</f>
        <v>46221</v>
      </c>
      <c r="B1885" s="829" t="s">
        <v>670</v>
      </c>
      <c r="C1885" s="160" t="s">
        <v>851</v>
      </c>
      <c r="D1885" s="161" t="s">
        <v>978</v>
      </c>
      <c r="E1885" s="162" t="s">
        <v>137</v>
      </c>
      <c r="F1885" s="163" t="s">
        <v>1546</v>
      </c>
      <c r="G1885" s="164"/>
      <c r="H1885" s="165"/>
      <c r="I1885" s="166"/>
      <c r="J1885" s="166"/>
      <c r="K1885" s="167"/>
      <c r="L1885" s="168"/>
      <c r="M1885" s="169"/>
      <c r="N1885" s="170"/>
      <c r="O1885" s="166"/>
      <c r="P1885" s="171"/>
    </row>
    <row r="1886" spans="1:16" s="172" customFormat="1">
      <c r="A1886" s="827"/>
      <c r="B1886" s="830"/>
      <c r="C1886" s="173"/>
      <c r="D1886" s="174"/>
      <c r="E1886" s="175"/>
      <c r="F1886" s="176"/>
      <c r="G1886" s="173"/>
      <c r="H1886" s="177"/>
      <c r="I1886" s="175"/>
      <c r="J1886" s="175"/>
      <c r="K1886" s="178"/>
      <c r="L1886" s="179"/>
      <c r="M1886" s="180"/>
      <c r="N1886" s="181"/>
      <c r="O1886" s="175"/>
      <c r="P1886" s="182"/>
    </row>
    <row r="1887" spans="1:16" s="172" customFormat="1">
      <c r="A1887" s="827"/>
      <c r="B1887" s="830"/>
      <c r="C1887" s="173"/>
      <c r="D1887" s="174"/>
      <c r="E1887" s="175"/>
      <c r="F1887" s="176"/>
      <c r="G1887" s="173"/>
      <c r="H1887" s="183"/>
      <c r="I1887" s="175"/>
      <c r="J1887" s="175"/>
      <c r="K1887" s="178"/>
      <c r="L1887" s="184"/>
      <c r="M1887" s="180"/>
      <c r="N1887" s="181"/>
      <c r="O1887" s="175"/>
      <c r="P1887" s="182"/>
    </row>
    <row r="1888" spans="1:16" s="172" customFormat="1">
      <c r="A1888" s="827"/>
      <c r="B1888" s="830"/>
      <c r="C1888" s="173"/>
      <c r="D1888" s="218"/>
      <c r="E1888" s="175"/>
      <c r="F1888" s="176"/>
      <c r="G1888" s="173"/>
      <c r="H1888" s="183"/>
      <c r="I1888" s="175"/>
      <c r="J1888" s="175"/>
      <c r="K1888" s="187"/>
      <c r="L1888" s="184"/>
      <c r="M1888" s="180"/>
      <c r="N1888" s="181"/>
      <c r="O1888" s="175"/>
      <c r="P1888" s="182"/>
    </row>
    <row r="1889" spans="1:16" s="172" customFormat="1">
      <c r="A1889" s="827"/>
      <c r="B1889" s="830"/>
      <c r="C1889" s="173"/>
      <c r="D1889" s="185"/>
      <c r="E1889" s="175"/>
      <c r="F1889" s="182"/>
      <c r="G1889" s="173"/>
      <c r="H1889" s="186"/>
      <c r="I1889" s="175"/>
      <c r="J1889" s="175"/>
      <c r="K1889" s="187"/>
      <c r="L1889" s="184"/>
      <c r="M1889" s="180"/>
      <c r="N1889" s="181"/>
      <c r="O1889" s="175"/>
      <c r="P1889" s="182"/>
    </row>
    <row r="1890" spans="1:16" s="172" customFormat="1">
      <c r="A1890" s="827"/>
      <c r="B1890" s="830"/>
      <c r="C1890" s="173"/>
      <c r="D1890" s="174"/>
      <c r="E1890" s="175"/>
      <c r="F1890" s="188"/>
      <c r="G1890" s="198"/>
      <c r="H1890" s="183"/>
      <c r="I1890" s="191"/>
      <c r="J1890" s="175"/>
      <c r="K1890" s="178"/>
      <c r="L1890" s="189"/>
      <c r="M1890" s="190"/>
      <c r="N1890" s="181"/>
      <c r="O1890" s="175"/>
      <c r="P1890" s="182"/>
    </row>
    <row r="1891" spans="1:16" s="172" customFormat="1">
      <c r="A1891" s="827"/>
      <c r="B1891" s="830"/>
      <c r="C1891" s="173"/>
      <c r="D1891" s="174"/>
      <c r="E1891" s="175"/>
      <c r="F1891" s="182"/>
      <c r="G1891" s="173"/>
      <c r="H1891" s="183"/>
      <c r="I1891" s="191"/>
      <c r="J1891" s="175"/>
      <c r="K1891" s="178"/>
      <c r="L1891" s="184"/>
      <c r="M1891" s="180"/>
      <c r="N1891" s="181"/>
      <c r="O1891" s="175"/>
      <c r="P1891" s="182"/>
    </row>
    <row r="1892" spans="1:16" s="172" customFormat="1">
      <c r="A1892" s="827"/>
      <c r="B1892" s="830"/>
      <c r="C1892" s="173"/>
      <c r="D1892" s="174"/>
      <c r="E1892" s="175"/>
      <c r="F1892" s="182"/>
      <c r="G1892" s="219"/>
      <c r="H1892" s="183"/>
      <c r="I1892" s="175"/>
      <c r="J1892" s="175"/>
      <c r="K1892" s="178"/>
      <c r="L1892" s="184"/>
      <c r="M1892" s="180"/>
      <c r="N1892" s="181"/>
      <c r="O1892" s="175"/>
      <c r="P1892" s="182"/>
    </row>
    <row r="1893" spans="1:16" s="172" customFormat="1">
      <c r="A1893" s="827"/>
      <c r="B1893" s="830"/>
      <c r="C1893" s="173"/>
      <c r="D1893" s="174"/>
      <c r="E1893" s="175"/>
      <c r="F1893" s="188"/>
      <c r="G1893" s="173"/>
      <c r="H1893" s="183"/>
      <c r="I1893" s="191"/>
      <c r="J1893" s="175"/>
      <c r="K1893" s="178"/>
      <c r="L1893" s="184"/>
      <c r="M1893" s="180"/>
      <c r="N1893" s="181"/>
      <c r="O1893" s="175"/>
      <c r="P1893" s="182"/>
    </row>
    <row r="1894" spans="1:16" s="172" customFormat="1">
      <c r="A1894" s="827"/>
      <c r="B1894" s="830"/>
      <c r="C1894" s="173"/>
      <c r="D1894" s="174"/>
      <c r="E1894" s="175"/>
      <c r="F1894" s="182"/>
      <c r="G1894" s="173"/>
      <c r="H1894" s="183"/>
      <c r="I1894" s="191"/>
      <c r="J1894" s="175"/>
      <c r="K1894" s="178"/>
      <c r="L1894" s="184"/>
      <c r="M1894" s="180"/>
      <c r="N1894" s="181"/>
      <c r="O1894" s="175"/>
      <c r="P1894" s="182"/>
    </row>
    <row r="1895" spans="1:16" s="172" customFormat="1">
      <c r="A1895" s="827"/>
      <c r="B1895" s="830"/>
      <c r="C1895" s="192"/>
      <c r="D1895" s="193"/>
      <c r="E1895" s="194"/>
      <c r="F1895" s="195"/>
      <c r="G1895" s="173"/>
      <c r="H1895" s="177"/>
      <c r="I1895" s="175"/>
      <c r="J1895" s="175"/>
      <c r="K1895" s="178"/>
      <c r="L1895" s="184"/>
      <c r="M1895" s="180"/>
      <c r="N1895" s="196"/>
      <c r="O1895" s="194"/>
      <c r="P1895" s="195"/>
    </row>
    <row r="1896" spans="1:16" s="172" customFormat="1">
      <c r="A1896" s="827"/>
      <c r="B1896" s="830"/>
      <c r="C1896" s="192"/>
      <c r="D1896" s="193"/>
      <c r="E1896" s="194"/>
      <c r="F1896" s="195"/>
      <c r="G1896" s="198"/>
      <c r="H1896" s="183"/>
      <c r="I1896" s="191"/>
      <c r="J1896" s="175"/>
      <c r="K1896" s="178"/>
      <c r="L1896" s="184"/>
      <c r="M1896" s="180"/>
      <c r="N1896" s="196"/>
      <c r="O1896" s="194"/>
      <c r="P1896" s="195"/>
    </row>
    <row r="1897" spans="1:16" s="172" customFormat="1">
      <c r="A1897" s="827"/>
      <c r="B1897" s="830"/>
      <c r="C1897" s="192"/>
      <c r="D1897" s="193"/>
      <c r="E1897" s="194"/>
      <c r="F1897" s="195"/>
      <c r="G1897" s="173"/>
      <c r="H1897" s="199"/>
      <c r="I1897" s="191"/>
      <c r="J1897" s="200"/>
      <c r="K1897" s="197"/>
      <c r="L1897" s="184"/>
      <c r="M1897" s="180"/>
      <c r="N1897" s="196"/>
      <c r="O1897" s="194"/>
      <c r="P1897" s="195"/>
    </row>
    <row r="1898" spans="1:16" s="172" customFormat="1">
      <c r="A1898" s="827"/>
      <c r="B1898" s="830"/>
      <c r="C1898" s="192"/>
      <c r="D1898" s="193"/>
      <c r="E1898" s="194"/>
      <c r="F1898" s="195"/>
      <c r="G1898" s="173"/>
      <c r="H1898" s="201"/>
      <c r="I1898" s="175"/>
      <c r="J1898" s="175"/>
      <c r="K1898" s="178"/>
      <c r="L1898" s="184"/>
      <c r="M1898" s="180"/>
      <c r="N1898" s="196"/>
      <c r="O1898" s="194"/>
      <c r="P1898" s="195"/>
    </row>
    <row r="1899" spans="1:16" s="172" customFormat="1">
      <c r="A1899" s="827"/>
      <c r="B1899" s="830"/>
      <c r="C1899" s="192"/>
      <c r="D1899" s="193"/>
      <c r="E1899" s="194"/>
      <c r="F1899" s="195"/>
      <c r="G1899" s="198"/>
      <c r="H1899" s="183"/>
      <c r="I1899" s="200"/>
      <c r="J1899" s="200"/>
      <c r="K1899" s="197"/>
      <c r="L1899" s="184"/>
      <c r="M1899" s="180"/>
      <c r="N1899" s="196"/>
      <c r="O1899" s="194"/>
      <c r="P1899" s="195"/>
    </row>
    <row r="1900" spans="1:16" s="172" customFormat="1">
      <c r="A1900" s="827"/>
      <c r="B1900" s="830"/>
      <c r="C1900" s="192"/>
      <c r="D1900" s="193"/>
      <c r="E1900" s="194"/>
      <c r="F1900" s="195"/>
      <c r="G1900" s="173"/>
      <c r="H1900" s="183"/>
      <c r="I1900" s="200"/>
      <c r="J1900" s="200"/>
      <c r="K1900" s="197"/>
      <c r="L1900" s="179"/>
      <c r="M1900" s="180"/>
      <c r="N1900" s="196"/>
      <c r="O1900" s="194"/>
      <c r="P1900" s="195"/>
    </row>
    <row r="1901" spans="1:16" s="172" customFormat="1">
      <c r="A1901" s="827"/>
      <c r="B1901" s="830"/>
      <c r="C1901" s="192"/>
      <c r="D1901" s="193"/>
      <c r="E1901" s="194"/>
      <c r="F1901" s="195"/>
      <c r="G1901" s="192"/>
      <c r="H1901" s="201"/>
      <c r="I1901" s="202"/>
      <c r="J1901" s="202"/>
      <c r="K1901" s="203"/>
      <c r="L1901" s="204"/>
      <c r="M1901" s="190"/>
      <c r="N1901" s="196"/>
      <c r="O1901" s="194"/>
      <c r="P1901" s="195"/>
    </row>
    <row r="1902" spans="1:16" s="172" customFormat="1">
      <c r="A1902" s="827"/>
      <c r="B1902" s="830"/>
      <c r="C1902" s="192"/>
      <c r="D1902" s="193"/>
      <c r="E1902" s="194"/>
      <c r="F1902" s="195"/>
      <c r="G1902" s="192"/>
      <c r="H1902" s="201"/>
      <c r="I1902" s="202"/>
      <c r="J1902" s="202"/>
      <c r="K1902" s="203"/>
      <c r="L1902" s="204"/>
      <c r="M1902" s="190"/>
      <c r="N1902" s="196"/>
      <c r="O1902" s="194"/>
      <c r="P1902" s="195"/>
    </row>
    <row r="1903" spans="1:16" s="172" customFormat="1">
      <c r="A1903" s="827"/>
      <c r="B1903" s="830"/>
      <c r="C1903" s="192"/>
      <c r="D1903" s="193"/>
      <c r="E1903" s="194"/>
      <c r="F1903" s="195"/>
      <c r="G1903" s="192"/>
      <c r="H1903" s="201"/>
      <c r="I1903" s="202"/>
      <c r="J1903" s="202"/>
      <c r="K1903" s="203"/>
      <c r="L1903" s="204"/>
      <c r="M1903" s="190"/>
      <c r="N1903" s="196"/>
      <c r="O1903" s="194"/>
      <c r="P1903" s="195"/>
    </row>
    <row r="1904" spans="1:16" s="172" customFormat="1" ht="17.25" thickBot="1">
      <c r="A1904" s="828"/>
      <c r="B1904" s="831"/>
      <c r="C1904" s="205"/>
      <c r="D1904" s="206"/>
      <c r="E1904" s="207"/>
      <c r="F1904" s="208"/>
      <c r="G1904" s="209"/>
      <c r="H1904" s="210"/>
      <c r="I1904" s="211"/>
      <c r="J1904" s="211"/>
      <c r="K1904" s="212"/>
      <c r="L1904" s="213"/>
      <c r="M1904" s="214"/>
      <c r="N1904" s="215"/>
      <c r="O1904" s="207"/>
      <c r="P1904" s="208"/>
    </row>
    <row r="1905" spans="1:16" s="71" customFormat="1" ht="18" customHeight="1" thickTop="1" thickBot="1">
      <c r="A1905" s="862">
        <f>A1799+1</f>
        <v>46222</v>
      </c>
      <c r="B1905" s="90" t="s">
        <v>162</v>
      </c>
      <c r="C1905" s="832" t="s">
        <v>665</v>
      </c>
      <c r="D1905" s="91" t="s">
        <v>114</v>
      </c>
      <c r="E1905" s="92" t="s">
        <v>164</v>
      </c>
      <c r="F1905" s="93"/>
      <c r="G1905" s="90" t="s">
        <v>162</v>
      </c>
      <c r="H1905" s="836" t="s">
        <v>163</v>
      </c>
      <c r="I1905" s="91" t="s">
        <v>114</v>
      </c>
      <c r="J1905" s="92" t="s">
        <v>164</v>
      </c>
      <c r="K1905" s="93"/>
      <c r="L1905" s="90" t="s">
        <v>162</v>
      </c>
      <c r="M1905" s="839" t="s">
        <v>163</v>
      </c>
      <c r="N1905" s="91" t="s">
        <v>114</v>
      </c>
      <c r="O1905" s="92" t="s">
        <v>164</v>
      </c>
      <c r="P1905" s="93"/>
    </row>
    <row r="1906" spans="1:16" ht="18" customHeight="1">
      <c r="A1906" s="863"/>
      <c r="B1906" s="864"/>
      <c r="C1906" s="833"/>
      <c r="D1906" s="94" t="s">
        <v>116</v>
      </c>
      <c r="E1906" s="95" t="s">
        <v>142</v>
      </c>
      <c r="F1906" s="93"/>
      <c r="G1906" s="864"/>
      <c r="H1906" s="836"/>
      <c r="I1906" s="94" t="s">
        <v>116</v>
      </c>
      <c r="J1906" s="95" t="s">
        <v>142</v>
      </c>
      <c r="K1906" s="93"/>
      <c r="L1906" s="864"/>
      <c r="M1906" s="839"/>
      <c r="N1906" s="94" t="s">
        <v>116</v>
      </c>
      <c r="O1906" s="95" t="s">
        <v>142</v>
      </c>
      <c r="P1906" s="93"/>
    </row>
    <row r="1907" spans="1:16" ht="17.25" thickBot="1">
      <c r="A1907" s="863"/>
      <c r="B1907" s="865"/>
      <c r="C1907" s="833"/>
      <c r="D1907" s="94" t="s">
        <v>165</v>
      </c>
      <c r="E1907" s="96" t="s">
        <v>166</v>
      </c>
      <c r="F1907" s="98"/>
      <c r="G1907" s="865"/>
      <c r="H1907" s="836"/>
      <c r="I1907" s="94" t="s">
        <v>165</v>
      </c>
      <c r="J1907" s="96" t="s">
        <v>166</v>
      </c>
      <c r="K1907" s="98"/>
      <c r="L1907" s="865"/>
      <c r="M1907" s="839"/>
      <c r="N1907" s="94" t="s">
        <v>165</v>
      </c>
      <c r="O1907" s="96" t="s">
        <v>166</v>
      </c>
      <c r="P1907" s="98"/>
    </row>
    <row r="1908" spans="1:16" ht="17.25" thickBot="1">
      <c r="A1908" s="863"/>
      <c r="B1908" s="90" t="s">
        <v>167</v>
      </c>
      <c r="C1908" s="833"/>
      <c r="D1908" s="94"/>
      <c r="E1908" s="96"/>
      <c r="F1908" s="97"/>
      <c r="G1908" s="90" t="s">
        <v>167</v>
      </c>
      <c r="H1908" s="836"/>
      <c r="I1908" s="94" t="s">
        <v>120</v>
      </c>
      <c r="J1908" s="96" t="s">
        <v>148</v>
      </c>
      <c r="K1908" s="97"/>
      <c r="L1908" s="90" t="s">
        <v>167</v>
      </c>
      <c r="M1908" s="839"/>
      <c r="N1908" s="94" t="s">
        <v>120</v>
      </c>
      <c r="O1908" s="96" t="s">
        <v>148</v>
      </c>
      <c r="P1908" s="97"/>
    </row>
    <row r="1909" spans="1:16">
      <c r="A1909" s="863"/>
      <c r="B1909" s="861"/>
      <c r="C1909" s="833"/>
      <c r="D1909" s="94"/>
      <c r="E1909" s="96"/>
      <c r="F1909" s="97"/>
      <c r="G1909" s="861"/>
      <c r="H1909" s="836"/>
      <c r="I1909" s="94"/>
      <c r="J1909" s="96"/>
      <c r="K1909" s="97"/>
      <c r="L1909" s="861"/>
      <c r="M1909" s="839"/>
      <c r="N1909" s="94"/>
      <c r="O1909" s="96"/>
      <c r="P1909" s="97"/>
    </row>
    <row r="1910" spans="1:16">
      <c r="A1910" s="863"/>
      <c r="B1910" s="854"/>
      <c r="C1910" s="833"/>
      <c r="D1910" s="94"/>
      <c r="E1910" s="96"/>
      <c r="F1910" s="97"/>
      <c r="G1910" s="854"/>
      <c r="H1910" s="836"/>
      <c r="I1910" s="94"/>
      <c r="J1910" s="96"/>
      <c r="K1910" s="97"/>
      <c r="L1910" s="854"/>
      <c r="M1910" s="839"/>
      <c r="N1910" s="94"/>
      <c r="O1910" s="96"/>
      <c r="P1910" s="97"/>
    </row>
    <row r="1911" spans="1:16">
      <c r="A1911" s="863"/>
      <c r="B1911" s="853"/>
      <c r="C1911" s="833"/>
      <c r="D1911" s="94"/>
      <c r="E1911" s="96"/>
      <c r="F1911" s="93"/>
      <c r="G1911" s="853"/>
      <c r="H1911" s="836"/>
      <c r="I1911" s="94"/>
      <c r="J1911" s="96"/>
      <c r="K1911" s="93"/>
      <c r="L1911" s="853"/>
      <c r="M1911" s="839"/>
      <c r="N1911" s="94"/>
      <c r="O1911" s="96"/>
      <c r="P1911" s="93"/>
    </row>
    <row r="1912" spans="1:16">
      <c r="A1912" s="863"/>
      <c r="B1912" s="854"/>
      <c r="C1912" s="833"/>
      <c r="D1912" s="94"/>
      <c r="E1912" s="96"/>
      <c r="F1912" s="99"/>
      <c r="G1912" s="854"/>
      <c r="H1912" s="836"/>
      <c r="I1912" s="94"/>
      <c r="J1912" s="96"/>
      <c r="K1912" s="99"/>
      <c r="L1912" s="854"/>
      <c r="M1912" s="839"/>
      <c r="N1912" s="94"/>
      <c r="O1912" s="96"/>
      <c r="P1912" s="93"/>
    </row>
    <row r="1913" spans="1:16">
      <c r="A1913" s="863"/>
      <c r="B1913" s="853"/>
      <c r="C1913" s="833"/>
      <c r="D1913" s="94"/>
      <c r="E1913" s="96"/>
      <c r="F1913" s="102"/>
      <c r="G1913" s="853"/>
      <c r="H1913" s="836"/>
      <c r="I1913" s="94"/>
      <c r="J1913" s="96"/>
      <c r="K1913" s="102"/>
      <c r="L1913" s="853"/>
      <c r="M1913" s="839"/>
      <c r="N1913" s="94"/>
      <c r="O1913" s="96"/>
      <c r="P1913" s="99"/>
    </row>
    <row r="1914" spans="1:16" ht="17.25" thickBot="1">
      <c r="A1914" s="863"/>
      <c r="B1914" s="854"/>
      <c r="C1914" s="833"/>
      <c r="D1914" s="94"/>
      <c r="E1914" s="96"/>
      <c r="F1914" s="99"/>
      <c r="G1914" s="854"/>
      <c r="H1914" s="836"/>
      <c r="I1914" s="94"/>
      <c r="J1914" s="96"/>
      <c r="K1914" s="99"/>
      <c r="L1914" s="854"/>
      <c r="M1914" s="839"/>
      <c r="N1914" s="94"/>
      <c r="O1914" s="96"/>
      <c r="P1914" s="99"/>
    </row>
    <row r="1915" spans="1:16" ht="17.25" thickBot="1">
      <c r="A1915" s="863"/>
      <c r="B1915" s="100" t="s">
        <v>168</v>
      </c>
      <c r="C1915" s="833"/>
      <c r="D1915" s="94"/>
      <c r="E1915" s="96"/>
      <c r="F1915" s="99"/>
      <c r="G1915" s="100" t="s">
        <v>168</v>
      </c>
      <c r="H1915" s="836"/>
      <c r="I1915" s="94"/>
      <c r="J1915" s="96"/>
      <c r="K1915" s="99"/>
      <c r="L1915" s="100" t="s">
        <v>168</v>
      </c>
      <c r="M1915" s="839"/>
      <c r="N1915" s="94"/>
      <c r="O1915" s="96"/>
      <c r="P1915" s="99"/>
    </row>
    <row r="1916" spans="1:16">
      <c r="A1916" s="863"/>
      <c r="B1916" s="855"/>
      <c r="C1916" s="833"/>
      <c r="D1916" s="94"/>
      <c r="E1916" s="96"/>
      <c r="F1916" s="99"/>
      <c r="G1916" s="855"/>
      <c r="H1916" s="836"/>
      <c r="I1916" s="94"/>
      <c r="J1916" s="96"/>
      <c r="K1916" s="99"/>
      <c r="L1916" s="855"/>
      <c r="M1916" s="839"/>
      <c r="N1916" s="94"/>
      <c r="O1916" s="96"/>
      <c r="P1916" s="99"/>
    </row>
    <row r="1917" spans="1:16">
      <c r="A1917" s="863"/>
      <c r="B1917" s="856"/>
      <c r="C1917" s="833"/>
      <c r="D1917" s="94"/>
      <c r="E1917" s="96"/>
      <c r="F1917" s="99"/>
      <c r="G1917" s="856"/>
      <c r="H1917" s="836"/>
      <c r="I1917" s="94"/>
      <c r="J1917" s="96"/>
      <c r="K1917" s="99"/>
      <c r="L1917" s="856"/>
      <c r="M1917" s="839"/>
      <c r="N1917" s="94"/>
      <c r="O1917" s="96"/>
      <c r="P1917" s="97"/>
    </row>
    <row r="1918" spans="1:16" ht="17.25" thickBot="1">
      <c r="A1918" s="863"/>
      <c r="B1918" s="857"/>
      <c r="C1918" s="833"/>
      <c r="D1918" s="94"/>
      <c r="E1918" s="96"/>
      <c r="F1918" s="97"/>
      <c r="G1918" s="857"/>
      <c r="H1918" s="836"/>
      <c r="I1918" s="94"/>
      <c r="J1918" s="96"/>
      <c r="K1918" s="97"/>
      <c r="L1918" s="857"/>
      <c r="M1918" s="839"/>
      <c r="N1918" s="94"/>
      <c r="O1918" s="96"/>
      <c r="P1918" s="97"/>
    </row>
    <row r="1919" spans="1:16" ht="17.25" thickBot="1">
      <c r="A1919" s="863"/>
      <c r="B1919" s="100" t="s">
        <v>123</v>
      </c>
      <c r="C1919" s="833"/>
      <c r="D1919" s="94"/>
      <c r="E1919" s="96"/>
      <c r="F1919" s="97"/>
      <c r="G1919" s="100" t="s">
        <v>123</v>
      </c>
      <c r="H1919" s="836"/>
      <c r="I1919" s="94"/>
      <c r="J1919" s="96"/>
      <c r="K1919" s="97"/>
      <c r="L1919" s="100" t="s">
        <v>123</v>
      </c>
      <c r="M1919" s="839"/>
      <c r="N1919" s="94"/>
      <c r="O1919" s="96"/>
      <c r="P1919" s="97"/>
    </row>
    <row r="1920" spans="1:16">
      <c r="A1920" s="863"/>
      <c r="B1920" s="868"/>
      <c r="C1920" s="833"/>
      <c r="D1920" s="94"/>
      <c r="E1920" s="96"/>
      <c r="F1920" s="97"/>
      <c r="G1920" s="868"/>
      <c r="H1920" s="836"/>
      <c r="I1920" s="94"/>
      <c r="J1920" s="96"/>
      <c r="K1920" s="97"/>
      <c r="L1920" s="868"/>
      <c r="M1920" s="839"/>
      <c r="N1920" s="94"/>
      <c r="O1920" s="96"/>
      <c r="P1920" s="97"/>
    </row>
    <row r="1921" spans="1:16">
      <c r="A1921" s="863"/>
      <c r="B1921" s="869"/>
      <c r="C1921" s="833"/>
      <c r="D1921" s="94"/>
      <c r="E1921" s="96"/>
      <c r="F1921" s="97"/>
      <c r="G1921" s="869"/>
      <c r="H1921" s="836"/>
      <c r="I1921" s="94"/>
      <c r="J1921" s="96"/>
      <c r="K1921" s="97"/>
      <c r="L1921" s="869"/>
      <c r="M1921" s="839"/>
      <c r="N1921" s="94"/>
      <c r="O1921" s="96"/>
      <c r="P1921" s="97"/>
    </row>
    <row r="1922" spans="1:16" ht="17.25" thickBot="1">
      <c r="A1922" s="863"/>
      <c r="B1922" s="870"/>
      <c r="C1922" s="833"/>
      <c r="D1922" s="94"/>
      <c r="E1922" s="96"/>
      <c r="F1922" s="97"/>
      <c r="G1922" s="870"/>
      <c r="H1922" s="836"/>
      <c r="I1922" s="94"/>
      <c r="J1922" s="96"/>
      <c r="K1922" s="97"/>
      <c r="L1922" s="870"/>
      <c r="M1922" s="839"/>
      <c r="N1922" s="94"/>
      <c r="O1922" s="96"/>
      <c r="P1922" s="97"/>
    </row>
    <row r="1923" spans="1:16">
      <c r="A1923" s="863"/>
      <c r="B1923" s="851" t="s">
        <v>124</v>
      </c>
      <c r="C1923" s="833"/>
      <c r="D1923" s="94"/>
      <c r="E1923" s="96"/>
      <c r="F1923" s="97"/>
      <c r="G1923" s="851" t="s">
        <v>124</v>
      </c>
      <c r="H1923" s="836"/>
      <c r="I1923" s="94"/>
      <c r="J1923" s="96"/>
      <c r="K1923" s="97"/>
      <c r="L1923" s="851" t="s">
        <v>124</v>
      </c>
      <c r="M1923" s="839"/>
      <c r="N1923" s="94"/>
      <c r="O1923" s="96"/>
      <c r="P1923" s="97"/>
    </row>
    <row r="1924" spans="1:16" ht="17.25" thickBot="1">
      <c r="A1924" s="863"/>
      <c r="B1924" s="852"/>
      <c r="C1924" s="833"/>
      <c r="D1924" s="94"/>
      <c r="E1924" s="96"/>
      <c r="F1924" s="97"/>
      <c r="G1924" s="852"/>
      <c r="H1924" s="836"/>
      <c r="I1924" s="94"/>
      <c r="J1924" s="96"/>
      <c r="K1924" s="97"/>
      <c r="L1924" s="852"/>
      <c r="M1924" s="839"/>
      <c r="N1924" s="94"/>
      <c r="O1924" s="96"/>
      <c r="P1924" s="93"/>
    </row>
    <row r="1925" spans="1:16" ht="17.25" thickTop="1">
      <c r="A1925" s="863"/>
      <c r="B1925" s="866" t="s">
        <v>125</v>
      </c>
      <c r="C1925" s="833"/>
      <c r="D1925" s="94"/>
      <c r="E1925" s="96"/>
      <c r="F1925" s="93"/>
      <c r="G1925" s="866" t="s">
        <v>125</v>
      </c>
      <c r="H1925" s="836"/>
      <c r="I1925" s="94"/>
      <c r="J1925" s="96"/>
      <c r="K1925" s="93"/>
      <c r="L1925" s="866" t="s">
        <v>125</v>
      </c>
      <c r="M1925" s="839"/>
      <c r="N1925" s="94"/>
      <c r="O1925" s="96"/>
      <c r="P1925" s="97"/>
    </row>
    <row r="1926" spans="1:16" ht="17.25" thickBot="1">
      <c r="A1926" s="863"/>
      <c r="B1926" s="849"/>
      <c r="C1926" s="833"/>
      <c r="D1926" s="94"/>
      <c r="E1926" s="96"/>
      <c r="F1926" s="93"/>
      <c r="G1926" s="849"/>
      <c r="H1926" s="836"/>
      <c r="I1926" s="94"/>
      <c r="J1926" s="96"/>
      <c r="K1926" s="93"/>
      <c r="L1926" s="849"/>
      <c r="M1926" s="839"/>
      <c r="N1926" s="94"/>
      <c r="O1926" s="96"/>
      <c r="P1926" s="101"/>
    </row>
    <row r="1927" spans="1:16">
      <c r="A1927" s="863"/>
      <c r="B1927" s="859"/>
      <c r="C1927" s="833"/>
      <c r="D1927" s="94"/>
      <c r="E1927" s="96"/>
      <c r="F1927" s="97"/>
      <c r="G1927" s="859"/>
      <c r="H1927" s="836"/>
      <c r="I1927" s="94"/>
      <c r="J1927" s="96"/>
      <c r="K1927" s="97"/>
      <c r="L1927" s="859"/>
      <c r="M1927" s="839"/>
      <c r="N1927" s="94"/>
      <c r="O1927" s="96"/>
      <c r="P1927" s="103"/>
    </row>
    <row r="1928" spans="1:16" ht="17.25" thickBot="1">
      <c r="A1928" s="863"/>
      <c r="B1928" s="867"/>
      <c r="C1928" s="833"/>
      <c r="D1928" s="94"/>
      <c r="E1928" s="96"/>
      <c r="F1928" s="97"/>
      <c r="G1928" s="867"/>
      <c r="H1928" s="836"/>
      <c r="I1928" s="94"/>
      <c r="J1928" s="96"/>
      <c r="K1928" s="97"/>
      <c r="L1928" s="867"/>
      <c r="M1928" s="839"/>
      <c r="N1928" s="94"/>
      <c r="O1928" s="96"/>
      <c r="P1928" s="104"/>
    </row>
    <row r="1929" spans="1:16">
      <c r="A1929" s="863"/>
      <c r="B1929" s="848" t="s">
        <v>126</v>
      </c>
      <c r="C1929" s="833"/>
      <c r="D1929" s="94"/>
      <c r="E1929" s="96"/>
      <c r="F1929" s="93"/>
      <c r="G1929" s="848" t="s">
        <v>126</v>
      </c>
      <c r="H1929" s="836"/>
      <c r="I1929" s="94"/>
      <c r="J1929" s="96"/>
      <c r="K1929" s="93"/>
      <c r="L1929" s="848" t="s">
        <v>126</v>
      </c>
      <c r="M1929" s="839"/>
      <c r="N1929" s="94"/>
      <c r="O1929" s="96"/>
      <c r="P1929" s="99"/>
    </row>
    <row r="1930" spans="1:16" ht="17.25" thickBot="1">
      <c r="A1930" s="863"/>
      <c r="B1930" s="849"/>
      <c r="C1930" s="833"/>
      <c r="D1930" s="94"/>
      <c r="E1930" s="96"/>
      <c r="F1930" s="101"/>
      <c r="G1930" s="849"/>
      <c r="H1930" s="836"/>
      <c r="I1930" s="94"/>
      <c r="J1930" s="96"/>
      <c r="K1930" s="101"/>
      <c r="L1930" s="849"/>
      <c r="M1930" s="839"/>
      <c r="N1930" s="94"/>
      <c r="O1930" s="96"/>
      <c r="P1930" s="104"/>
    </row>
    <row r="1931" spans="1:16">
      <c r="A1931" s="863"/>
      <c r="B1931" s="859"/>
      <c r="C1931" s="833"/>
      <c r="D1931" s="94"/>
      <c r="E1931" s="96"/>
      <c r="F1931" s="102"/>
      <c r="G1931" s="859"/>
      <c r="H1931" s="836"/>
      <c r="I1931" s="94"/>
      <c r="J1931" s="96"/>
      <c r="K1931" s="103"/>
      <c r="L1931" s="859"/>
      <c r="M1931" s="839"/>
      <c r="N1931" s="94"/>
      <c r="O1931" s="96"/>
      <c r="P1931" s="93"/>
    </row>
    <row r="1932" spans="1:16" ht="17.25" thickBot="1">
      <c r="A1932" s="863"/>
      <c r="B1932" s="860"/>
      <c r="C1932" s="833"/>
      <c r="D1932" s="94"/>
      <c r="E1932" s="96"/>
      <c r="F1932" s="99"/>
      <c r="G1932" s="860"/>
      <c r="H1932" s="836"/>
      <c r="I1932" s="94"/>
      <c r="J1932" s="96"/>
      <c r="K1932" s="104"/>
      <c r="L1932" s="860"/>
      <c r="M1932" s="839"/>
      <c r="N1932" s="94"/>
      <c r="O1932" s="96"/>
      <c r="P1932" s="97"/>
    </row>
    <row r="1933" spans="1:16">
      <c r="A1933" s="863"/>
      <c r="B1933" s="858" t="s">
        <v>127</v>
      </c>
      <c r="C1933" s="833"/>
      <c r="D1933" s="94"/>
      <c r="E1933" s="96"/>
      <c r="F1933" s="103"/>
      <c r="G1933" s="858" t="s">
        <v>127</v>
      </c>
      <c r="H1933" s="836"/>
      <c r="I1933" s="94"/>
      <c r="J1933" s="96"/>
      <c r="K1933" s="104"/>
      <c r="L1933" s="858" t="s">
        <v>127</v>
      </c>
      <c r="M1933" s="839"/>
      <c r="N1933" s="94"/>
      <c r="O1933" s="114"/>
      <c r="P1933" s="97"/>
    </row>
    <row r="1934" spans="1:16" ht="17.25" thickBot="1">
      <c r="A1934" s="863"/>
      <c r="B1934" s="849"/>
      <c r="C1934" s="833"/>
      <c r="D1934" s="94"/>
      <c r="E1934" s="96"/>
      <c r="F1934" s="104"/>
      <c r="G1934" s="849"/>
      <c r="H1934" s="836"/>
      <c r="I1934" s="94"/>
      <c r="J1934" s="96"/>
      <c r="K1934" s="99"/>
      <c r="L1934" s="849"/>
      <c r="M1934" s="839"/>
      <c r="N1934" s="113"/>
      <c r="O1934" s="96"/>
      <c r="P1934" s="112"/>
    </row>
    <row r="1935" spans="1:16">
      <c r="A1935" s="863"/>
      <c r="B1935" s="859"/>
      <c r="C1935" s="833"/>
      <c r="D1935" s="94"/>
      <c r="E1935" s="96"/>
      <c r="F1935" s="104"/>
      <c r="G1935" s="859"/>
      <c r="H1935" s="836"/>
      <c r="I1935" s="94"/>
      <c r="J1935" s="96"/>
      <c r="K1935" s="104"/>
      <c r="L1935" s="859"/>
      <c r="M1935" s="839"/>
      <c r="N1935" s="113"/>
      <c r="O1935" s="114"/>
      <c r="P1935" s="97"/>
    </row>
    <row r="1936" spans="1:16" ht="17.25" thickBot="1">
      <c r="A1936" s="863"/>
      <c r="B1936" s="860"/>
      <c r="C1936" s="833"/>
      <c r="D1936" s="94"/>
      <c r="E1936" s="96"/>
      <c r="F1936" s="99"/>
      <c r="G1936" s="860"/>
      <c r="H1936" s="836"/>
      <c r="I1936" s="94"/>
      <c r="J1936" s="96"/>
      <c r="K1936" s="93"/>
      <c r="L1936" s="860"/>
      <c r="M1936" s="839"/>
      <c r="N1936" s="94"/>
      <c r="O1936" s="114"/>
      <c r="P1936" s="104"/>
    </row>
    <row r="1937" spans="1:16">
      <c r="A1937" s="863"/>
      <c r="B1937" s="858" t="s">
        <v>128</v>
      </c>
      <c r="C1937" s="833"/>
      <c r="D1937" s="94"/>
      <c r="E1937" s="96"/>
      <c r="F1937" s="104"/>
      <c r="G1937" s="858" t="s">
        <v>128</v>
      </c>
      <c r="H1937" s="836"/>
      <c r="I1937" s="94"/>
      <c r="J1937" s="96"/>
      <c r="K1937" s="97"/>
      <c r="L1937" s="858" t="s">
        <v>128</v>
      </c>
      <c r="M1937" s="839"/>
      <c r="N1937" s="94"/>
      <c r="O1937" s="96"/>
      <c r="P1937" s="97"/>
    </row>
    <row r="1938" spans="1:16" ht="17.25" thickBot="1">
      <c r="A1938" s="863"/>
      <c r="B1938" s="849"/>
      <c r="C1938" s="833"/>
      <c r="D1938" s="94"/>
      <c r="E1938" s="96"/>
      <c r="F1938" s="93"/>
      <c r="G1938" s="849"/>
      <c r="H1938" s="836"/>
      <c r="I1938" s="94"/>
      <c r="J1938" s="114"/>
      <c r="K1938" s="97"/>
      <c r="L1938" s="849"/>
      <c r="M1938" s="839"/>
      <c r="N1938" s="113"/>
      <c r="O1938" s="114"/>
      <c r="P1938" s="97"/>
    </row>
    <row r="1939" spans="1:16">
      <c r="A1939" s="863"/>
      <c r="B1939" s="859"/>
      <c r="C1939" s="833"/>
      <c r="D1939" s="94"/>
      <c r="E1939" s="96"/>
      <c r="F1939" s="97"/>
      <c r="G1939" s="859"/>
      <c r="H1939" s="836"/>
      <c r="I1939" s="94"/>
      <c r="J1939" s="96"/>
      <c r="K1939" s="97"/>
      <c r="L1939" s="859"/>
      <c r="M1939" s="839"/>
      <c r="N1939" s="113"/>
      <c r="O1939" s="114"/>
      <c r="P1939" s="97"/>
    </row>
    <row r="1940" spans="1:16" ht="17.25" thickBot="1">
      <c r="A1940" s="863"/>
      <c r="B1940" s="860"/>
      <c r="C1940" s="833"/>
      <c r="D1940" s="94"/>
      <c r="E1940" s="96"/>
      <c r="F1940" s="93"/>
      <c r="G1940" s="860"/>
      <c r="H1940" s="836"/>
      <c r="I1940" s="94"/>
      <c r="J1940" s="114"/>
      <c r="K1940" s="97"/>
      <c r="L1940" s="860"/>
      <c r="M1940" s="839"/>
      <c r="N1940" s="94"/>
      <c r="O1940" s="114"/>
      <c r="P1940" s="97"/>
    </row>
    <row r="1941" spans="1:16">
      <c r="A1941" s="863"/>
      <c r="B1941" s="848" t="s">
        <v>129</v>
      </c>
      <c r="C1941" s="833"/>
      <c r="D1941" s="94"/>
      <c r="E1941" s="96"/>
      <c r="F1941" s="93"/>
      <c r="G1941" s="848" t="s">
        <v>129</v>
      </c>
      <c r="H1941" s="836"/>
      <c r="I1941" s="94"/>
      <c r="J1941" s="114"/>
      <c r="K1941" s="97"/>
      <c r="L1941" s="848" t="s">
        <v>129</v>
      </c>
      <c r="M1941" s="839"/>
      <c r="N1941" s="113"/>
      <c r="O1941" s="114"/>
      <c r="P1941" s="97"/>
    </row>
    <row r="1942" spans="1:16" ht="17.25" thickBot="1">
      <c r="A1942" s="863"/>
      <c r="B1942" s="849"/>
      <c r="C1942" s="833"/>
      <c r="D1942" s="94"/>
      <c r="E1942" s="96"/>
      <c r="F1942" s="93"/>
      <c r="G1942" s="849"/>
      <c r="H1942" s="836"/>
      <c r="I1942" s="94"/>
      <c r="J1942" s="114"/>
      <c r="K1942" s="97"/>
      <c r="L1942" s="849"/>
      <c r="M1942" s="839"/>
      <c r="N1942" s="94"/>
      <c r="O1942" s="114"/>
      <c r="P1942" s="97"/>
    </row>
    <row r="1943" spans="1:16">
      <c r="A1943" s="863"/>
      <c r="B1943" s="106"/>
      <c r="C1943" s="833"/>
      <c r="D1943" s="94"/>
      <c r="E1943" s="96"/>
      <c r="F1943" s="97"/>
      <c r="G1943" s="106"/>
      <c r="H1943" s="836"/>
      <c r="I1943" s="94"/>
      <c r="J1943" s="96"/>
      <c r="K1943" s="112"/>
      <c r="L1943" s="106"/>
      <c r="M1943" s="839"/>
      <c r="N1943" s="113"/>
      <c r="O1943" s="96"/>
      <c r="P1943" s="112"/>
    </row>
    <row r="1944" spans="1:16">
      <c r="A1944" s="863"/>
      <c r="B1944" s="107"/>
      <c r="C1944" s="833"/>
      <c r="D1944" s="94"/>
      <c r="E1944" s="96"/>
      <c r="F1944" s="93"/>
      <c r="G1944" s="107"/>
      <c r="H1944" s="836"/>
      <c r="I1944" s="94"/>
      <c r="J1944" s="96"/>
      <c r="K1944" s="97"/>
      <c r="L1944" s="107"/>
      <c r="M1944" s="839"/>
      <c r="N1944" s="113"/>
      <c r="O1944" s="114"/>
      <c r="P1944" s="97"/>
    </row>
    <row r="1945" spans="1:16">
      <c r="A1945" s="863"/>
      <c r="B1945" s="109"/>
      <c r="C1945" s="833"/>
      <c r="D1945" s="94"/>
      <c r="E1945" s="96"/>
      <c r="F1945" s="93"/>
      <c r="G1945" s="109"/>
      <c r="H1945" s="836"/>
      <c r="I1945" s="113"/>
      <c r="J1945" s="114"/>
      <c r="K1945" s="97"/>
      <c r="L1945" s="109"/>
      <c r="M1945" s="839"/>
      <c r="N1945" s="113"/>
      <c r="O1945" s="114"/>
      <c r="P1945" s="104"/>
    </row>
    <row r="1946" spans="1:16">
      <c r="A1946" s="863"/>
      <c r="B1946" s="110"/>
      <c r="C1946" s="833"/>
      <c r="D1946" s="94"/>
      <c r="E1946" s="96"/>
      <c r="F1946" s="93"/>
      <c r="G1946" s="110"/>
      <c r="H1946" s="836"/>
      <c r="I1946" s="113"/>
      <c r="J1946" s="114"/>
      <c r="K1946" s="104"/>
      <c r="L1946" s="110"/>
      <c r="M1946" s="839"/>
      <c r="N1946" s="111"/>
      <c r="O1946" s="96"/>
      <c r="P1946" s="97"/>
    </row>
    <row r="1947" spans="1:16">
      <c r="A1947" s="863"/>
      <c r="B1947" s="109"/>
      <c r="C1947" s="833"/>
      <c r="D1947" s="111"/>
      <c r="E1947" s="96"/>
      <c r="F1947" s="97"/>
      <c r="G1947" s="109"/>
      <c r="H1947" s="836"/>
      <c r="I1947" s="111"/>
      <c r="J1947" s="96"/>
      <c r="K1947" s="112"/>
      <c r="L1947" s="109"/>
      <c r="M1947" s="839"/>
      <c r="N1947" s="94"/>
      <c r="O1947" s="96"/>
      <c r="P1947" s="112"/>
    </row>
    <row r="1948" spans="1:16">
      <c r="A1948" s="863"/>
      <c r="B1948" s="110"/>
      <c r="C1948" s="833"/>
      <c r="D1948" s="94"/>
      <c r="E1948" s="96"/>
      <c r="F1948" s="108"/>
      <c r="G1948" s="110"/>
      <c r="H1948" s="836"/>
      <c r="I1948" s="94"/>
      <c r="J1948" s="96"/>
      <c r="K1948" s="97"/>
      <c r="L1948" s="110"/>
      <c r="M1948" s="839"/>
      <c r="N1948" s="113"/>
      <c r="O1948" s="114"/>
      <c r="P1948" s="97"/>
    </row>
    <row r="1949" spans="1:16">
      <c r="A1949" s="863"/>
      <c r="B1949" s="109"/>
      <c r="C1949" s="833"/>
      <c r="D1949" s="94"/>
      <c r="E1949" s="96"/>
      <c r="F1949" s="97"/>
      <c r="G1949" s="109"/>
      <c r="H1949" s="836"/>
      <c r="I1949" s="113"/>
      <c r="J1949" s="114"/>
      <c r="K1949" s="97"/>
      <c r="L1949" s="109"/>
      <c r="M1949" s="839"/>
      <c r="N1949" s="113"/>
      <c r="O1949" s="114"/>
      <c r="P1949" s="97"/>
    </row>
    <row r="1950" spans="1:16" ht="17.25" thickBot="1">
      <c r="A1950" s="863"/>
      <c r="B1950" s="110"/>
      <c r="C1950" s="846"/>
      <c r="D1950" s="115"/>
      <c r="E1950" s="116"/>
      <c r="F1950" s="117"/>
      <c r="G1950" s="110"/>
      <c r="H1950" s="836"/>
      <c r="I1950" s="115"/>
      <c r="J1950" s="116"/>
      <c r="K1950" s="117"/>
      <c r="L1950" s="110"/>
      <c r="M1950" s="839"/>
      <c r="N1950" s="115"/>
      <c r="O1950" s="116"/>
      <c r="P1950" s="117"/>
    </row>
    <row r="1951" spans="1:16">
      <c r="A1951" s="850" t="str">
        <f>TEXT(A1905,"AAAA")</f>
        <v>星期日</v>
      </c>
      <c r="B1951" s="109"/>
      <c r="C1951" s="832" t="s">
        <v>666</v>
      </c>
      <c r="D1951" s="118"/>
      <c r="E1951" s="119"/>
      <c r="F1951" s="97"/>
      <c r="G1951" s="109"/>
      <c r="H1951" s="835" t="s">
        <v>130</v>
      </c>
      <c r="I1951" s="118"/>
      <c r="J1951" s="119"/>
      <c r="K1951" s="97"/>
      <c r="L1951" s="109"/>
      <c r="M1951" s="838" t="s">
        <v>130</v>
      </c>
      <c r="N1951" s="118"/>
      <c r="O1951" s="119"/>
      <c r="P1951" s="97"/>
    </row>
    <row r="1952" spans="1:16">
      <c r="A1952" s="850"/>
      <c r="B1952" s="110"/>
      <c r="C1952" s="833"/>
      <c r="D1952" s="120"/>
      <c r="E1952" s="96"/>
      <c r="F1952" s="97"/>
      <c r="G1952" s="110"/>
      <c r="H1952" s="836"/>
      <c r="I1952" s="94"/>
      <c r="J1952" s="96"/>
      <c r="K1952" s="97"/>
      <c r="L1952" s="110"/>
      <c r="M1952" s="839"/>
      <c r="N1952" s="94"/>
      <c r="O1952" s="96"/>
      <c r="P1952" s="97"/>
    </row>
    <row r="1953" spans="1:16">
      <c r="A1953" s="850"/>
      <c r="B1953" s="109"/>
      <c r="C1953" s="833"/>
      <c r="D1953" s="120"/>
      <c r="E1953" s="96"/>
      <c r="F1953" s="97"/>
      <c r="G1953" s="109"/>
      <c r="H1953" s="836"/>
      <c r="I1953" s="94"/>
      <c r="J1953" s="96"/>
      <c r="K1953" s="97"/>
      <c r="L1953" s="109"/>
      <c r="M1953" s="839"/>
      <c r="N1953" s="94"/>
      <c r="O1953" s="96"/>
      <c r="P1953" s="97"/>
    </row>
    <row r="1954" spans="1:16">
      <c r="A1954" s="850"/>
      <c r="B1954" s="110"/>
      <c r="C1954" s="833"/>
      <c r="D1954" s="120"/>
      <c r="E1954" s="96"/>
      <c r="F1954" s="97"/>
      <c r="G1954" s="110"/>
      <c r="H1954" s="836"/>
      <c r="I1954" s="94"/>
      <c r="J1954" s="96"/>
      <c r="K1954" s="97"/>
      <c r="L1954" s="110"/>
      <c r="M1954" s="839"/>
      <c r="N1954" s="94"/>
      <c r="O1954" s="96"/>
      <c r="P1954" s="97"/>
    </row>
    <row r="1955" spans="1:16">
      <c r="A1955" s="850"/>
      <c r="B1955" s="109"/>
      <c r="C1955" s="833"/>
      <c r="D1955" s="120"/>
      <c r="E1955" s="96"/>
      <c r="F1955" s="97"/>
      <c r="G1955" s="109"/>
      <c r="H1955" s="836"/>
      <c r="I1955" s="94"/>
      <c r="J1955" s="96"/>
      <c r="K1955" s="97"/>
      <c r="L1955" s="109"/>
      <c r="M1955" s="839"/>
      <c r="N1955" s="94"/>
      <c r="O1955" s="96"/>
      <c r="P1955" s="97"/>
    </row>
    <row r="1956" spans="1:16">
      <c r="A1956" s="850"/>
      <c r="B1956" s="110"/>
      <c r="C1956" s="833"/>
      <c r="D1956" s="120"/>
      <c r="E1956" s="96"/>
      <c r="F1956" s="97"/>
      <c r="G1956" s="110"/>
      <c r="H1956" s="836"/>
      <c r="I1956" s="94"/>
      <c r="J1956" s="96"/>
      <c r="K1956" s="97"/>
      <c r="L1956" s="110"/>
      <c r="M1956" s="839"/>
      <c r="N1956" s="94"/>
      <c r="O1956" s="96"/>
      <c r="P1956" s="97"/>
    </row>
    <row r="1957" spans="1:16">
      <c r="A1957" s="850"/>
      <c r="B1957" s="109"/>
      <c r="C1957" s="833"/>
      <c r="D1957" s="120"/>
      <c r="E1957" s="96"/>
      <c r="F1957" s="97"/>
      <c r="G1957" s="109"/>
      <c r="H1957" s="836"/>
      <c r="I1957" s="94"/>
      <c r="J1957" s="96"/>
      <c r="K1957" s="97"/>
      <c r="L1957" s="109"/>
      <c r="M1957" s="839"/>
      <c r="N1957" s="94"/>
      <c r="O1957" s="96"/>
      <c r="P1957" s="97"/>
    </row>
    <row r="1958" spans="1:16">
      <c r="A1958" s="850"/>
      <c r="B1958" s="110"/>
      <c r="C1958" s="833"/>
      <c r="D1958" s="94"/>
      <c r="E1958" s="96"/>
      <c r="F1958" s="97"/>
      <c r="G1958" s="110"/>
      <c r="H1958" s="836"/>
      <c r="I1958" s="94"/>
      <c r="J1958" s="96"/>
      <c r="K1958" s="97"/>
      <c r="L1958" s="110"/>
      <c r="M1958" s="839"/>
      <c r="N1958" s="94"/>
      <c r="O1958" s="96"/>
      <c r="P1958" s="97"/>
    </row>
    <row r="1959" spans="1:16">
      <c r="A1959" s="850"/>
      <c r="B1959" s="107"/>
      <c r="C1959" s="833"/>
      <c r="D1959" s="113"/>
      <c r="E1959" s="114"/>
      <c r="F1959" s="104"/>
      <c r="G1959" s="107"/>
      <c r="H1959" s="836"/>
      <c r="I1959" s="113"/>
      <c r="J1959" s="114"/>
      <c r="K1959" s="97"/>
      <c r="L1959" s="107"/>
      <c r="M1959" s="839"/>
      <c r="N1959" s="113"/>
      <c r="O1959" s="114"/>
      <c r="P1959" s="97"/>
    </row>
    <row r="1960" spans="1:16" ht="17.25" thickBot="1">
      <c r="A1960" s="850"/>
      <c r="B1960" s="107"/>
      <c r="C1960" s="846"/>
      <c r="D1960" s="122" t="s">
        <v>132</v>
      </c>
      <c r="E1960" s="123" t="s">
        <v>133</v>
      </c>
      <c r="F1960" s="124"/>
      <c r="G1960" s="107"/>
      <c r="H1960" s="847"/>
      <c r="I1960" s="122" t="s">
        <v>132</v>
      </c>
      <c r="J1960" s="123" t="s">
        <v>133</v>
      </c>
      <c r="K1960" s="97"/>
      <c r="L1960" s="107"/>
      <c r="M1960" s="845"/>
      <c r="N1960" s="122" t="s">
        <v>132</v>
      </c>
      <c r="O1960" s="123" t="s">
        <v>133</v>
      </c>
      <c r="P1960" s="97"/>
    </row>
    <row r="1961" spans="1:16">
      <c r="A1961" s="105"/>
      <c r="B1961" s="109"/>
      <c r="C1961" s="832" t="s">
        <v>667</v>
      </c>
      <c r="D1961" s="118"/>
      <c r="E1961" s="119"/>
      <c r="F1961" s="125"/>
      <c r="G1961" s="109"/>
      <c r="H1961" s="835" t="s">
        <v>134</v>
      </c>
      <c r="I1961" s="118"/>
      <c r="J1961" s="119"/>
      <c r="K1961" s="125"/>
      <c r="L1961" s="109"/>
      <c r="M1961" s="838" t="s">
        <v>134</v>
      </c>
      <c r="N1961" s="118"/>
      <c r="O1961" s="119"/>
      <c r="P1961" s="125"/>
    </row>
    <row r="1962" spans="1:16">
      <c r="A1962" s="105"/>
      <c r="B1962" s="110"/>
      <c r="C1962" s="833"/>
      <c r="D1962" s="94"/>
      <c r="E1962" s="96"/>
      <c r="F1962" s="97"/>
      <c r="G1962" s="110"/>
      <c r="H1962" s="836"/>
      <c r="I1962" s="94"/>
      <c r="J1962" s="96"/>
      <c r="K1962" s="97"/>
      <c r="L1962" s="110"/>
      <c r="M1962" s="839"/>
      <c r="N1962" s="94"/>
      <c r="O1962" s="96"/>
      <c r="P1962" s="97"/>
    </row>
    <row r="1963" spans="1:16">
      <c r="A1963" s="105"/>
      <c r="B1963" s="126"/>
      <c r="C1963" s="833"/>
      <c r="D1963" s="94"/>
      <c r="E1963" s="96"/>
      <c r="F1963" s="97"/>
      <c r="G1963" s="126"/>
      <c r="H1963" s="836"/>
      <c r="I1963" s="94"/>
      <c r="J1963" s="96"/>
      <c r="K1963" s="97"/>
      <c r="L1963" s="126"/>
      <c r="M1963" s="839"/>
      <c r="N1963" s="94"/>
      <c r="O1963" s="96"/>
      <c r="P1963" s="128"/>
    </row>
    <row r="1964" spans="1:16">
      <c r="A1964" s="105"/>
      <c r="B1964" s="107"/>
      <c r="C1964" s="833"/>
      <c r="D1964" s="94"/>
      <c r="E1964" s="96"/>
      <c r="F1964" s="97"/>
      <c r="G1964" s="107"/>
      <c r="H1964" s="836"/>
      <c r="I1964" s="94"/>
      <c r="J1964" s="96"/>
      <c r="K1964" s="97"/>
      <c r="L1964" s="107"/>
      <c r="M1964" s="839"/>
      <c r="N1964" s="94"/>
      <c r="O1964" s="96"/>
      <c r="P1964" s="216"/>
    </row>
    <row r="1965" spans="1:16">
      <c r="A1965" s="105"/>
      <c r="B1965" s="109"/>
      <c r="C1965" s="833"/>
      <c r="D1965" s="94"/>
      <c r="E1965" s="96"/>
      <c r="F1965" s="97"/>
      <c r="G1965" s="109"/>
      <c r="H1965" s="836"/>
      <c r="I1965" s="94"/>
      <c r="J1965" s="96"/>
      <c r="K1965" s="97"/>
      <c r="L1965" s="109"/>
      <c r="M1965" s="839"/>
      <c r="N1965" s="94"/>
      <c r="O1965" s="96"/>
      <c r="P1965" s="97"/>
    </row>
    <row r="1966" spans="1:16">
      <c r="A1966" s="105"/>
      <c r="B1966" s="110"/>
      <c r="C1966" s="833"/>
      <c r="D1966" s="94"/>
      <c r="E1966" s="96"/>
      <c r="F1966" s="127"/>
      <c r="G1966" s="110"/>
      <c r="H1966" s="836"/>
      <c r="I1966" s="94"/>
      <c r="J1966" s="96"/>
      <c r="K1966" s="127"/>
      <c r="L1966" s="110"/>
      <c r="M1966" s="839"/>
      <c r="N1966" s="94"/>
      <c r="O1966" s="96"/>
      <c r="P1966" s="127"/>
    </row>
    <row r="1967" spans="1:16">
      <c r="A1967" s="105"/>
      <c r="B1967" s="109"/>
      <c r="C1967" s="833"/>
      <c r="D1967" s="94"/>
      <c r="E1967" s="96"/>
      <c r="F1967" s="128"/>
      <c r="G1967" s="109"/>
      <c r="H1967" s="836"/>
      <c r="I1967" s="94"/>
      <c r="J1967" s="96"/>
      <c r="K1967" s="128"/>
      <c r="L1967" s="109"/>
      <c r="M1967" s="839"/>
      <c r="N1967" s="94"/>
      <c r="O1967" s="96"/>
      <c r="P1967" s="128"/>
    </row>
    <row r="1968" spans="1:16">
      <c r="A1968" s="105"/>
      <c r="B1968" s="110"/>
      <c r="C1968" s="833"/>
      <c r="D1968" s="217"/>
      <c r="E1968" s="114"/>
      <c r="F1968" s="216"/>
      <c r="G1968" s="110"/>
      <c r="H1968" s="836"/>
      <c r="I1968" s="113"/>
      <c r="J1968" s="114"/>
      <c r="K1968" s="216"/>
      <c r="L1968" s="110"/>
      <c r="M1968" s="839"/>
      <c r="N1968" s="113"/>
      <c r="O1968" s="114"/>
      <c r="P1968" s="216"/>
    </row>
    <row r="1969" spans="1:16">
      <c r="A1969" s="105"/>
      <c r="B1969" s="109"/>
      <c r="C1969" s="833"/>
      <c r="D1969" s="217"/>
      <c r="E1969" s="114"/>
      <c r="F1969" s="216"/>
      <c r="G1969" s="109"/>
      <c r="H1969" s="836"/>
      <c r="I1969" s="113"/>
      <c r="J1969" s="114"/>
      <c r="K1969" s="216"/>
      <c r="L1969" s="109"/>
      <c r="M1969" s="839"/>
      <c r="N1969" s="113"/>
      <c r="O1969" s="114"/>
      <c r="P1969" s="216"/>
    </row>
    <row r="1970" spans="1:16" ht="17.25" thickBot="1">
      <c r="A1970" s="105"/>
      <c r="B1970" s="110"/>
      <c r="C1970" s="846"/>
      <c r="D1970" s="129"/>
      <c r="E1970" s="130"/>
      <c r="F1970" s="104"/>
      <c r="G1970" s="110"/>
      <c r="H1970" s="847"/>
      <c r="I1970" s="113"/>
      <c r="J1970" s="130"/>
      <c r="K1970" s="104"/>
      <c r="L1970" s="110"/>
      <c r="M1970" s="845"/>
      <c r="N1970" s="113"/>
      <c r="O1970" s="131"/>
      <c r="P1970" s="127"/>
    </row>
    <row r="1971" spans="1:16">
      <c r="A1971" s="132"/>
      <c r="B1971" s="109"/>
      <c r="C1971" s="832" t="s">
        <v>668</v>
      </c>
      <c r="D1971" s="118" t="s">
        <v>136</v>
      </c>
      <c r="E1971" s="133" t="s">
        <v>137</v>
      </c>
      <c r="F1971" s="125"/>
      <c r="G1971" s="109"/>
      <c r="H1971" s="835" t="s">
        <v>135</v>
      </c>
      <c r="I1971" s="118" t="s">
        <v>136</v>
      </c>
      <c r="J1971" s="133" t="s">
        <v>137</v>
      </c>
      <c r="K1971" s="125"/>
      <c r="L1971" s="109"/>
      <c r="M1971" s="838" t="s">
        <v>135</v>
      </c>
      <c r="N1971" s="118" t="s">
        <v>136</v>
      </c>
      <c r="O1971" s="133" t="s">
        <v>137</v>
      </c>
      <c r="P1971" s="125"/>
    </row>
    <row r="1972" spans="1:16">
      <c r="A1972" s="132"/>
      <c r="B1972" s="110"/>
      <c r="C1972" s="833"/>
      <c r="D1972" s="94" t="s">
        <v>141</v>
      </c>
      <c r="E1972" s="96" t="s">
        <v>142</v>
      </c>
      <c r="F1972" s="134"/>
      <c r="G1972" s="110"/>
      <c r="H1972" s="836"/>
      <c r="I1972" s="94" t="s">
        <v>141</v>
      </c>
      <c r="J1972" s="96" t="s">
        <v>142</v>
      </c>
      <c r="K1972" s="134"/>
      <c r="L1972" s="110"/>
      <c r="M1972" s="839"/>
      <c r="N1972" s="94" t="s">
        <v>141</v>
      </c>
      <c r="O1972" s="96" t="s">
        <v>142</v>
      </c>
      <c r="P1972" s="134"/>
    </row>
    <row r="1973" spans="1:16">
      <c r="A1973" s="132"/>
      <c r="B1973" s="135"/>
      <c r="C1973" s="833"/>
      <c r="D1973" s="94" t="s">
        <v>145</v>
      </c>
      <c r="E1973" s="96" t="s">
        <v>146</v>
      </c>
      <c r="F1973" s="97"/>
      <c r="G1973" s="135"/>
      <c r="H1973" s="836"/>
      <c r="I1973" s="94" t="s">
        <v>145</v>
      </c>
      <c r="J1973" s="96" t="s">
        <v>146</v>
      </c>
      <c r="K1973" s="97"/>
      <c r="L1973" s="135"/>
      <c r="M1973" s="839"/>
      <c r="N1973" s="94" t="s">
        <v>145</v>
      </c>
      <c r="O1973" s="96" t="s">
        <v>146</v>
      </c>
      <c r="P1973" s="97"/>
    </row>
    <row r="1974" spans="1:16">
      <c r="A1974" s="132"/>
      <c r="B1974" s="110"/>
      <c r="C1974" s="833"/>
      <c r="D1974" s="94" t="s">
        <v>147</v>
      </c>
      <c r="E1974" s="96" t="s">
        <v>148</v>
      </c>
      <c r="F1974" s="104"/>
      <c r="G1974" s="110"/>
      <c r="H1974" s="836"/>
      <c r="I1974" s="94" t="s">
        <v>147</v>
      </c>
      <c r="J1974" s="96" t="s">
        <v>148</v>
      </c>
      <c r="K1974" s="104"/>
      <c r="L1974" s="110"/>
      <c r="M1974" s="839"/>
      <c r="N1974" s="94" t="s">
        <v>147</v>
      </c>
      <c r="O1974" s="96" t="s">
        <v>148</v>
      </c>
      <c r="P1974" s="104"/>
    </row>
    <row r="1975" spans="1:16">
      <c r="A1975" s="132"/>
      <c r="B1975" s="135"/>
      <c r="C1975" s="833"/>
      <c r="D1975" s="94"/>
      <c r="E1975" s="114"/>
      <c r="F1975" s="136"/>
      <c r="G1975" s="135"/>
      <c r="H1975" s="836"/>
      <c r="I1975" s="94"/>
      <c r="J1975" s="114"/>
      <c r="K1975" s="136"/>
      <c r="L1975" s="135"/>
      <c r="M1975" s="839"/>
      <c r="N1975" s="94"/>
      <c r="O1975" s="114"/>
      <c r="P1975" s="136"/>
    </row>
    <row r="1976" spans="1:16">
      <c r="A1976" s="132"/>
      <c r="B1976" s="110"/>
      <c r="C1976" s="833"/>
      <c r="D1976" s="94"/>
      <c r="E1976" s="96"/>
      <c r="F1976" s="97"/>
      <c r="G1976" s="110"/>
      <c r="H1976" s="836"/>
      <c r="I1976" s="94"/>
      <c r="J1976" s="96"/>
      <c r="K1976" s="97"/>
      <c r="L1976" s="110"/>
      <c r="M1976" s="839"/>
      <c r="N1976" s="94"/>
      <c r="O1976" s="96"/>
      <c r="P1976" s="97"/>
    </row>
    <row r="1977" spans="1:16">
      <c r="A1977" s="132"/>
      <c r="B1977" s="135"/>
      <c r="C1977" s="833"/>
      <c r="D1977" s="94"/>
      <c r="E1977" s="114"/>
      <c r="F1977" s="136"/>
      <c r="G1977" s="135"/>
      <c r="H1977" s="836"/>
      <c r="I1977" s="94"/>
      <c r="J1977" s="114"/>
      <c r="K1977" s="136"/>
      <c r="L1977" s="135"/>
      <c r="M1977" s="839"/>
      <c r="N1977" s="94"/>
      <c r="O1977" s="114"/>
      <c r="P1977" s="136"/>
    </row>
    <row r="1978" spans="1:16">
      <c r="A1978" s="132"/>
      <c r="B1978" s="110"/>
      <c r="C1978" s="833"/>
      <c r="D1978" s="94"/>
      <c r="E1978" s="96"/>
      <c r="F1978" s="97"/>
      <c r="G1978" s="110"/>
      <c r="H1978" s="836"/>
      <c r="I1978" s="94"/>
      <c r="J1978" s="96"/>
      <c r="K1978" s="97"/>
      <c r="L1978" s="110"/>
      <c r="M1978" s="839"/>
      <c r="N1978" s="94"/>
      <c r="O1978" s="96"/>
      <c r="P1978" s="97"/>
    </row>
    <row r="1979" spans="1:16">
      <c r="A1979" s="132"/>
      <c r="B1979" s="135"/>
      <c r="C1979" s="833"/>
      <c r="D1979" s="94"/>
      <c r="E1979" s="96"/>
      <c r="F1979" s="97"/>
      <c r="G1979" s="135"/>
      <c r="H1979" s="836"/>
      <c r="I1979" s="94"/>
      <c r="J1979" s="96"/>
      <c r="K1979" s="97"/>
      <c r="L1979" s="135"/>
      <c r="M1979" s="839"/>
      <c r="N1979" s="94"/>
      <c r="O1979" s="96"/>
      <c r="P1979" s="97"/>
    </row>
    <row r="1980" spans="1:16" ht="17.25" thickBot="1">
      <c r="A1980" s="132"/>
      <c r="B1980" s="110"/>
      <c r="C1980" s="846"/>
      <c r="D1980" s="115"/>
      <c r="E1980" s="116"/>
      <c r="F1980" s="117"/>
      <c r="G1980" s="110"/>
      <c r="H1980" s="847"/>
      <c r="I1980" s="115"/>
      <c r="J1980" s="130"/>
      <c r="K1980" s="104"/>
      <c r="L1980" s="110"/>
      <c r="M1980" s="845"/>
      <c r="N1980" s="115"/>
      <c r="O1980" s="130"/>
      <c r="P1980" s="104"/>
    </row>
    <row r="1981" spans="1:16">
      <c r="A1981" s="132"/>
      <c r="B1981" s="135"/>
      <c r="C1981" s="832" t="s">
        <v>669</v>
      </c>
      <c r="D1981" s="137" t="s">
        <v>150</v>
      </c>
      <c r="E1981" s="138"/>
      <c r="F1981" s="139" t="s">
        <v>151</v>
      </c>
      <c r="G1981" s="135"/>
      <c r="H1981" s="835" t="s">
        <v>149</v>
      </c>
      <c r="I1981" s="137" t="s">
        <v>150</v>
      </c>
      <c r="J1981" s="138"/>
      <c r="K1981" s="139" t="s">
        <v>151</v>
      </c>
      <c r="L1981" s="135"/>
      <c r="M1981" s="838" t="s">
        <v>149</v>
      </c>
      <c r="N1981" s="137" t="s">
        <v>150</v>
      </c>
      <c r="O1981" s="138"/>
      <c r="P1981" s="139" t="s">
        <v>151</v>
      </c>
    </row>
    <row r="1982" spans="1:16">
      <c r="A1982" s="132"/>
      <c r="B1982" s="110"/>
      <c r="C1982" s="833"/>
      <c r="D1982" s="120"/>
      <c r="E1982" s="121"/>
      <c r="F1982" s="140"/>
      <c r="G1982" s="110"/>
      <c r="H1982" s="836"/>
      <c r="I1982" s="94"/>
      <c r="J1982" s="96"/>
      <c r="K1982" s="97"/>
      <c r="L1982" s="110"/>
      <c r="M1982" s="839"/>
      <c r="N1982" s="94"/>
      <c r="O1982" s="96"/>
      <c r="P1982" s="97"/>
    </row>
    <row r="1983" spans="1:16">
      <c r="A1983" s="132"/>
      <c r="B1983" s="135"/>
      <c r="C1983" s="833"/>
      <c r="D1983" s="94"/>
      <c r="E1983" s="96"/>
      <c r="F1983" s="97"/>
      <c r="G1983" s="135"/>
      <c r="H1983" s="836"/>
      <c r="I1983" s="94"/>
      <c r="J1983" s="96"/>
      <c r="K1983" s="97"/>
      <c r="L1983" s="135"/>
      <c r="M1983" s="839"/>
      <c r="N1983" s="94"/>
      <c r="O1983" s="96"/>
      <c r="P1983" s="97"/>
    </row>
    <row r="1984" spans="1:16">
      <c r="A1984" s="132"/>
      <c r="B1984" s="110"/>
      <c r="C1984" s="833"/>
      <c r="D1984" s="113"/>
      <c r="E1984" s="114"/>
      <c r="F1984" s="104"/>
      <c r="G1984" s="110"/>
      <c r="H1984" s="836"/>
      <c r="I1984" s="113"/>
      <c r="J1984" s="114"/>
      <c r="K1984" s="104"/>
      <c r="L1984" s="110"/>
      <c r="M1984" s="839"/>
      <c r="N1984" s="113"/>
      <c r="O1984" s="114"/>
      <c r="P1984" s="104"/>
    </row>
    <row r="1985" spans="1:16">
      <c r="A1985" s="841"/>
      <c r="B1985" s="135"/>
      <c r="C1985" s="833"/>
      <c r="D1985" s="94"/>
      <c r="E1985" s="96"/>
      <c r="F1985" s="97"/>
      <c r="G1985" s="135"/>
      <c r="H1985" s="836"/>
      <c r="I1985" s="94"/>
      <c r="J1985" s="96"/>
      <c r="K1985" s="97"/>
      <c r="L1985" s="135"/>
      <c r="M1985" s="839"/>
      <c r="N1985" s="94"/>
      <c r="O1985" s="96"/>
      <c r="P1985" s="97"/>
    </row>
    <row r="1986" spans="1:16">
      <c r="A1986" s="841"/>
      <c r="B1986" s="110"/>
      <c r="C1986" s="833"/>
      <c r="D1986" s="94"/>
      <c r="E1986" s="96"/>
      <c r="F1986" s="97"/>
      <c r="G1986" s="110"/>
      <c r="H1986" s="836"/>
      <c r="I1986" s="94"/>
      <c r="J1986" s="96"/>
      <c r="K1986" s="97"/>
      <c r="L1986" s="110"/>
      <c r="M1986" s="839"/>
      <c r="N1986" s="94"/>
      <c r="O1986" s="96"/>
      <c r="P1986" s="97"/>
    </row>
    <row r="1987" spans="1:16">
      <c r="A1987" s="841"/>
      <c r="B1987" s="135"/>
      <c r="C1987" s="833"/>
      <c r="D1987" s="113"/>
      <c r="E1987" s="114"/>
      <c r="F1987" s="104"/>
      <c r="G1987" s="135"/>
      <c r="H1987" s="836"/>
      <c r="I1987" s="113"/>
      <c r="J1987" s="114"/>
      <c r="K1987" s="104"/>
      <c r="L1987" s="135"/>
      <c r="M1987" s="839"/>
      <c r="N1987" s="113"/>
      <c r="O1987" s="114"/>
      <c r="P1987" s="104"/>
    </row>
    <row r="1988" spans="1:16" ht="17.25" thickBot="1">
      <c r="A1988" s="842"/>
      <c r="B1988" s="141"/>
      <c r="C1988" s="834"/>
      <c r="D1988" s="142"/>
      <c r="E1988" s="143"/>
      <c r="F1988" s="144"/>
      <c r="G1988" s="141"/>
      <c r="H1988" s="837"/>
      <c r="I1988" s="142"/>
      <c r="J1988" s="143"/>
      <c r="K1988" s="144"/>
      <c r="L1988" s="141"/>
      <c r="M1988" s="840"/>
      <c r="N1988" s="142"/>
      <c r="O1988" s="143"/>
      <c r="P1988" s="144"/>
    </row>
    <row r="1989" spans="1:16" s="146" customFormat="1" ht="27" customHeight="1" thickTop="1" thickBot="1">
      <c r="A1989" s="145"/>
      <c r="B1989" s="843" t="s">
        <v>152</v>
      </c>
      <c r="C1989" s="843"/>
      <c r="D1989" s="843"/>
      <c r="E1989" s="843"/>
      <c r="F1989" s="843"/>
      <c r="G1989" s="844" t="s">
        <v>153</v>
      </c>
      <c r="H1989" s="844"/>
      <c r="I1989" s="844"/>
      <c r="J1989" s="844"/>
      <c r="K1989" s="844"/>
      <c r="L1989" s="844"/>
      <c r="M1989" s="844"/>
      <c r="N1989" s="825" t="s">
        <v>154</v>
      </c>
      <c r="O1989" s="825"/>
      <c r="P1989" s="825"/>
    </row>
    <row r="1990" spans="1:16" s="159" customFormat="1" ht="21.75" customHeight="1" thickTop="1" thickBot="1">
      <c r="A1990" s="147" t="s">
        <v>0</v>
      </c>
      <c r="B1990" s="148"/>
      <c r="C1990" s="149" t="s">
        <v>155</v>
      </c>
      <c r="D1990" s="150" t="s">
        <v>156</v>
      </c>
      <c r="E1990" s="151" t="s">
        <v>157</v>
      </c>
      <c r="F1990" s="152" t="s">
        <v>158</v>
      </c>
      <c r="G1990" s="153" t="s">
        <v>159</v>
      </c>
      <c r="H1990" s="154" t="s">
        <v>150</v>
      </c>
      <c r="I1990" s="155" t="s">
        <v>156</v>
      </c>
      <c r="J1990" s="155" t="s">
        <v>157</v>
      </c>
      <c r="K1990" s="155" t="s">
        <v>158</v>
      </c>
      <c r="L1990" s="154" t="s">
        <v>160</v>
      </c>
      <c r="M1990" s="156" t="s">
        <v>161</v>
      </c>
      <c r="N1990" s="157" t="s">
        <v>155</v>
      </c>
      <c r="O1990" s="151" t="s">
        <v>157</v>
      </c>
      <c r="P1990" s="158" t="s">
        <v>158</v>
      </c>
    </row>
    <row r="1991" spans="1:16" s="172" customFormat="1" ht="17.25" thickTop="1">
      <c r="A1991" s="826">
        <f>A1905</f>
        <v>46222</v>
      </c>
      <c r="B1991" s="829" t="s">
        <v>670</v>
      </c>
      <c r="C1991" s="160" t="s">
        <v>851</v>
      </c>
      <c r="D1991" s="161" t="s">
        <v>978</v>
      </c>
      <c r="E1991" s="162" t="s">
        <v>137</v>
      </c>
      <c r="F1991" s="163" t="s">
        <v>1547</v>
      </c>
      <c r="G1991" s="164"/>
      <c r="H1991" s="165"/>
      <c r="I1991" s="166"/>
      <c r="J1991" s="166"/>
      <c r="K1991" s="167"/>
      <c r="L1991" s="168"/>
      <c r="M1991" s="169"/>
      <c r="N1991" s="170"/>
      <c r="O1991" s="166"/>
      <c r="P1991" s="171"/>
    </row>
    <row r="1992" spans="1:16" s="172" customFormat="1">
      <c r="A1992" s="827"/>
      <c r="B1992" s="830"/>
      <c r="C1992" s="173"/>
      <c r="D1992" s="174"/>
      <c r="E1992" s="175"/>
      <c r="F1992" s="176"/>
      <c r="G1992" s="173"/>
      <c r="H1992" s="177"/>
      <c r="I1992" s="175"/>
      <c r="J1992" s="175"/>
      <c r="K1992" s="178"/>
      <c r="L1992" s="179"/>
      <c r="M1992" s="180"/>
      <c r="N1992" s="181"/>
      <c r="O1992" s="175"/>
      <c r="P1992" s="182"/>
    </row>
    <row r="1993" spans="1:16" s="172" customFormat="1">
      <c r="A1993" s="827"/>
      <c r="B1993" s="830"/>
      <c r="C1993" s="173"/>
      <c r="D1993" s="174"/>
      <c r="E1993" s="175"/>
      <c r="F1993" s="176"/>
      <c r="G1993" s="173"/>
      <c r="H1993" s="183"/>
      <c r="I1993" s="175"/>
      <c r="J1993" s="175"/>
      <c r="K1993" s="178"/>
      <c r="L1993" s="184"/>
      <c r="M1993" s="180"/>
      <c r="N1993" s="181"/>
      <c r="O1993" s="175"/>
      <c r="P1993" s="182"/>
    </row>
    <row r="1994" spans="1:16" s="172" customFormat="1">
      <c r="A1994" s="827"/>
      <c r="B1994" s="830"/>
      <c r="C1994" s="173"/>
      <c r="D1994" s="218"/>
      <c r="E1994" s="175"/>
      <c r="F1994" s="176"/>
      <c r="G1994" s="173"/>
      <c r="H1994" s="183"/>
      <c r="I1994" s="175"/>
      <c r="J1994" s="175"/>
      <c r="K1994" s="187"/>
      <c r="L1994" s="184"/>
      <c r="M1994" s="180"/>
      <c r="N1994" s="181"/>
      <c r="O1994" s="175"/>
      <c r="P1994" s="182"/>
    </row>
    <row r="1995" spans="1:16" s="172" customFormat="1">
      <c r="A1995" s="827"/>
      <c r="B1995" s="830"/>
      <c r="C1995" s="173"/>
      <c r="D1995" s="185"/>
      <c r="E1995" s="175"/>
      <c r="F1995" s="182"/>
      <c r="G1995" s="173"/>
      <c r="H1995" s="186"/>
      <c r="I1995" s="175"/>
      <c r="J1995" s="175"/>
      <c r="K1995" s="187"/>
      <c r="L1995" s="184"/>
      <c r="M1995" s="180"/>
      <c r="N1995" s="181"/>
      <c r="O1995" s="175"/>
      <c r="P1995" s="182"/>
    </row>
    <row r="1996" spans="1:16" s="172" customFormat="1">
      <c r="A1996" s="827"/>
      <c r="B1996" s="830"/>
      <c r="C1996" s="173"/>
      <c r="D1996" s="174"/>
      <c r="E1996" s="175"/>
      <c r="F1996" s="188"/>
      <c r="G1996" s="198"/>
      <c r="H1996" s="183"/>
      <c r="I1996" s="191"/>
      <c r="J1996" s="175"/>
      <c r="K1996" s="178"/>
      <c r="L1996" s="189"/>
      <c r="M1996" s="190"/>
      <c r="N1996" s="181"/>
      <c r="O1996" s="175"/>
      <c r="P1996" s="182"/>
    </row>
    <row r="1997" spans="1:16" s="172" customFormat="1">
      <c r="A1997" s="827"/>
      <c r="B1997" s="830"/>
      <c r="C1997" s="173"/>
      <c r="D1997" s="174"/>
      <c r="E1997" s="175"/>
      <c r="F1997" s="182"/>
      <c r="G1997" s="173"/>
      <c r="H1997" s="183"/>
      <c r="I1997" s="191"/>
      <c r="J1997" s="175"/>
      <c r="K1997" s="178"/>
      <c r="L1997" s="184"/>
      <c r="M1997" s="180"/>
      <c r="N1997" s="181"/>
      <c r="O1997" s="175"/>
      <c r="P1997" s="182"/>
    </row>
    <row r="1998" spans="1:16" s="172" customFormat="1">
      <c r="A1998" s="827"/>
      <c r="B1998" s="830"/>
      <c r="C1998" s="173"/>
      <c r="D1998" s="174"/>
      <c r="E1998" s="175"/>
      <c r="F1998" s="182"/>
      <c r="G1998" s="219"/>
      <c r="H1998" s="183"/>
      <c r="I1998" s="175"/>
      <c r="J1998" s="175"/>
      <c r="K1998" s="178"/>
      <c r="L1998" s="184"/>
      <c r="M1998" s="180"/>
      <c r="N1998" s="181"/>
      <c r="O1998" s="175"/>
      <c r="P1998" s="182"/>
    </row>
    <row r="1999" spans="1:16" s="172" customFormat="1">
      <c r="A1999" s="827"/>
      <c r="B1999" s="830"/>
      <c r="C1999" s="173"/>
      <c r="D1999" s="174"/>
      <c r="E1999" s="175"/>
      <c r="F1999" s="188"/>
      <c r="G1999" s="173"/>
      <c r="H1999" s="183"/>
      <c r="I1999" s="191"/>
      <c r="J1999" s="175"/>
      <c r="K1999" s="178"/>
      <c r="L1999" s="184"/>
      <c r="M1999" s="180"/>
      <c r="N1999" s="181"/>
      <c r="O1999" s="175"/>
      <c r="P1999" s="182"/>
    </row>
    <row r="2000" spans="1:16" s="172" customFormat="1">
      <c r="A2000" s="827"/>
      <c r="B2000" s="830"/>
      <c r="C2000" s="173"/>
      <c r="D2000" s="174"/>
      <c r="E2000" s="175"/>
      <c r="F2000" s="182"/>
      <c r="G2000" s="173"/>
      <c r="H2000" s="183"/>
      <c r="I2000" s="191"/>
      <c r="J2000" s="175"/>
      <c r="K2000" s="178"/>
      <c r="L2000" s="184"/>
      <c r="M2000" s="180"/>
      <c r="N2000" s="181"/>
      <c r="O2000" s="175"/>
      <c r="P2000" s="182"/>
    </row>
    <row r="2001" spans="1:16" s="172" customFormat="1">
      <c r="A2001" s="827"/>
      <c r="B2001" s="830"/>
      <c r="C2001" s="192"/>
      <c r="D2001" s="193"/>
      <c r="E2001" s="194"/>
      <c r="F2001" s="195"/>
      <c r="G2001" s="173"/>
      <c r="H2001" s="177"/>
      <c r="I2001" s="175"/>
      <c r="J2001" s="175"/>
      <c r="K2001" s="178"/>
      <c r="L2001" s="184"/>
      <c r="M2001" s="180"/>
      <c r="N2001" s="196"/>
      <c r="O2001" s="194"/>
      <c r="P2001" s="195"/>
    </row>
    <row r="2002" spans="1:16" s="172" customFormat="1">
      <c r="A2002" s="827"/>
      <c r="B2002" s="830"/>
      <c r="C2002" s="192"/>
      <c r="D2002" s="193"/>
      <c r="E2002" s="194"/>
      <c r="F2002" s="195"/>
      <c r="G2002" s="198"/>
      <c r="H2002" s="183"/>
      <c r="I2002" s="191"/>
      <c r="J2002" s="175"/>
      <c r="K2002" s="178"/>
      <c r="L2002" s="184"/>
      <c r="M2002" s="180"/>
      <c r="N2002" s="196"/>
      <c r="O2002" s="194"/>
      <c r="P2002" s="195"/>
    </row>
    <row r="2003" spans="1:16" s="172" customFormat="1">
      <c r="A2003" s="827"/>
      <c r="B2003" s="830"/>
      <c r="C2003" s="192"/>
      <c r="D2003" s="193"/>
      <c r="E2003" s="194"/>
      <c r="F2003" s="195"/>
      <c r="G2003" s="173"/>
      <c r="H2003" s="199"/>
      <c r="I2003" s="191"/>
      <c r="J2003" s="200"/>
      <c r="K2003" s="197"/>
      <c r="L2003" s="184"/>
      <c r="M2003" s="180"/>
      <c r="N2003" s="196"/>
      <c r="O2003" s="194"/>
      <c r="P2003" s="195"/>
    </row>
    <row r="2004" spans="1:16" s="172" customFormat="1">
      <c r="A2004" s="827"/>
      <c r="B2004" s="830"/>
      <c r="C2004" s="192"/>
      <c r="D2004" s="193"/>
      <c r="E2004" s="194"/>
      <c r="F2004" s="195"/>
      <c r="G2004" s="173"/>
      <c r="H2004" s="201"/>
      <c r="I2004" s="175"/>
      <c r="J2004" s="175"/>
      <c r="K2004" s="178"/>
      <c r="L2004" s="184"/>
      <c r="M2004" s="180"/>
      <c r="N2004" s="196"/>
      <c r="O2004" s="194"/>
      <c r="P2004" s="195"/>
    </row>
    <row r="2005" spans="1:16" s="172" customFormat="1">
      <c r="A2005" s="827"/>
      <c r="B2005" s="830"/>
      <c r="C2005" s="192"/>
      <c r="D2005" s="193"/>
      <c r="E2005" s="194"/>
      <c r="F2005" s="195"/>
      <c r="G2005" s="198"/>
      <c r="H2005" s="183"/>
      <c r="I2005" s="200"/>
      <c r="J2005" s="200"/>
      <c r="K2005" s="197"/>
      <c r="L2005" s="184"/>
      <c r="M2005" s="180"/>
      <c r="N2005" s="196"/>
      <c r="O2005" s="194"/>
      <c r="P2005" s="195"/>
    </row>
    <row r="2006" spans="1:16" s="172" customFormat="1">
      <c r="A2006" s="827"/>
      <c r="B2006" s="830"/>
      <c r="C2006" s="192"/>
      <c r="D2006" s="193"/>
      <c r="E2006" s="194"/>
      <c r="F2006" s="195"/>
      <c r="G2006" s="173"/>
      <c r="H2006" s="183"/>
      <c r="I2006" s="200"/>
      <c r="J2006" s="200"/>
      <c r="K2006" s="197"/>
      <c r="L2006" s="179"/>
      <c r="M2006" s="180"/>
      <c r="N2006" s="196"/>
      <c r="O2006" s="194"/>
      <c r="P2006" s="195"/>
    </row>
    <row r="2007" spans="1:16" s="172" customFormat="1">
      <c r="A2007" s="827"/>
      <c r="B2007" s="830"/>
      <c r="C2007" s="192"/>
      <c r="D2007" s="193"/>
      <c r="E2007" s="194"/>
      <c r="F2007" s="195"/>
      <c r="G2007" s="192"/>
      <c r="H2007" s="201"/>
      <c r="I2007" s="202"/>
      <c r="J2007" s="202"/>
      <c r="K2007" s="203"/>
      <c r="L2007" s="204"/>
      <c r="M2007" s="190"/>
      <c r="N2007" s="196"/>
      <c r="O2007" s="194"/>
      <c r="P2007" s="195"/>
    </row>
    <row r="2008" spans="1:16" s="172" customFormat="1">
      <c r="A2008" s="827"/>
      <c r="B2008" s="830"/>
      <c r="C2008" s="192"/>
      <c r="D2008" s="193"/>
      <c r="E2008" s="194"/>
      <c r="F2008" s="195"/>
      <c r="G2008" s="192"/>
      <c r="H2008" s="201"/>
      <c r="I2008" s="202"/>
      <c r="J2008" s="202"/>
      <c r="K2008" s="203"/>
      <c r="L2008" s="204"/>
      <c r="M2008" s="190"/>
      <c r="N2008" s="196"/>
      <c r="O2008" s="194"/>
      <c r="P2008" s="195"/>
    </row>
    <row r="2009" spans="1:16" s="172" customFormat="1">
      <c r="A2009" s="827"/>
      <c r="B2009" s="830"/>
      <c r="C2009" s="192"/>
      <c r="D2009" s="193"/>
      <c r="E2009" s="194"/>
      <c r="F2009" s="195"/>
      <c r="G2009" s="192"/>
      <c r="H2009" s="201"/>
      <c r="I2009" s="202"/>
      <c r="J2009" s="202"/>
      <c r="K2009" s="203"/>
      <c r="L2009" s="204"/>
      <c r="M2009" s="190"/>
      <c r="N2009" s="196"/>
      <c r="O2009" s="194"/>
      <c r="P2009" s="195"/>
    </row>
    <row r="2010" spans="1:16" s="172" customFormat="1" ht="17.25" thickBot="1">
      <c r="A2010" s="828"/>
      <c r="B2010" s="831"/>
      <c r="C2010" s="205"/>
      <c r="D2010" s="206"/>
      <c r="E2010" s="207"/>
      <c r="F2010" s="208"/>
      <c r="G2010" s="209"/>
      <c r="H2010" s="210"/>
      <c r="I2010" s="211"/>
      <c r="J2010" s="211"/>
      <c r="K2010" s="212"/>
      <c r="L2010" s="213"/>
      <c r="M2010" s="214"/>
      <c r="N2010" s="215"/>
      <c r="O2010" s="207"/>
      <c r="P2010" s="208"/>
    </row>
    <row r="2011" spans="1:16" s="71" customFormat="1" ht="18" customHeight="1" thickTop="1" thickBot="1">
      <c r="A2011" s="862">
        <f>A1905+1</f>
        <v>46223</v>
      </c>
      <c r="B2011" s="90" t="s">
        <v>162</v>
      </c>
      <c r="C2011" s="832" t="s">
        <v>665</v>
      </c>
      <c r="D2011" s="91" t="s">
        <v>114</v>
      </c>
      <c r="E2011" s="92" t="s">
        <v>164</v>
      </c>
      <c r="F2011" s="93"/>
      <c r="G2011" s="90" t="s">
        <v>162</v>
      </c>
      <c r="H2011" s="836" t="s">
        <v>163</v>
      </c>
      <c r="I2011" s="91" t="s">
        <v>114</v>
      </c>
      <c r="J2011" s="92" t="s">
        <v>164</v>
      </c>
      <c r="K2011" s="93"/>
      <c r="L2011" s="90" t="s">
        <v>162</v>
      </c>
      <c r="M2011" s="839" t="s">
        <v>163</v>
      </c>
      <c r="N2011" s="91" t="s">
        <v>114</v>
      </c>
      <c r="O2011" s="92" t="s">
        <v>164</v>
      </c>
      <c r="P2011" s="93"/>
    </row>
    <row r="2012" spans="1:16" ht="18" customHeight="1">
      <c r="A2012" s="863"/>
      <c r="B2012" s="864"/>
      <c r="C2012" s="833"/>
      <c r="D2012" s="94" t="s">
        <v>116</v>
      </c>
      <c r="E2012" s="95" t="s">
        <v>142</v>
      </c>
      <c r="F2012" s="93"/>
      <c r="G2012" s="864"/>
      <c r="H2012" s="836"/>
      <c r="I2012" s="94" t="s">
        <v>116</v>
      </c>
      <c r="J2012" s="95" t="s">
        <v>142</v>
      </c>
      <c r="K2012" s="93"/>
      <c r="L2012" s="864"/>
      <c r="M2012" s="839"/>
      <c r="N2012" s="94" t="s">
        <v>116</v>
      </c>
      <c r="O2012" s="95" t="s">
        <v>142</v>
      </c>
      <c r="P2012" s="93"/>
    </row>
    <row r="2013" spans="1:16" ht="17.25" thickBot="1">
      <c r="A2013" s="863"/>
      <c r="B2013" s="865"/>
      <c r="C2013" s="833"/>
      <c r="D2013" s="94" t="s">
        <v>165</v>
      </c>
      <c r="E2013" s="96" t="s">
        <v>166</v>
      </c>
      <c r="F2013" s="98"/>
      <c r="G2013" s="865"/>
      <c r="H2013" s="836"/>
      <c r="I2013" s="94" t="s">
        <v>165</v>
      </c>
      <c r="J2013" s="96" t="s">
        <v>166</v>
      </c>
      <c r="K2013" s="98"/>
      <c r="L2013" s="865"/>
      <c r="M2013" s="839"/>
      <c r="N2013" s="94" t="s">
        <v>165</v>
      </c>
      <c r="O2013" s="96" t="s">
        <v>166</v>
      </c>
      <c r="P2013" s="98"/>
    </row>
    <row r="2014" spans="1:16" ht="17.25" thickBot="1">
      <c r="A2014" s="863"/>
      <c r="B2014" s="90" t="s">
        <v>167</v>
      </c>
      <c r="C2014" s="833"/>
      <c r="D2014" s="94"/>
      <c r="E2014" s="96"/>
      <c r="F2014" s="97"/>
      <c r="G2014" s="90" t="s">
        <v>167</v>
      </c>
      <c r="H2014" s="836"/>
      <c r="I2014" s="94" t="s">
        <v>120</v>
      </c>
      <c r="J2014" s="96" t="s">
        <v>148</v>
      </c>
      <c r="K2014" s="97"/>
      <c r="L2014" s="90" t="s">
        <v>167</v>
      </c>
      <c r="M2014" s="839"/>
      <c r="N2014" s="94" t="s">
        <v>120</v>
      </c>
      <c r="O2014" s="96" t="s">
        <v>148</v>
      </c>
      <c r="P2014" s="97"/>
    </row>
    <row r="2015" spans="1:16">
      <c r="A2015" s="863"/>
      <c r="B2015" s="861"/>
      <c r="C2015" s="833"/>
      <c r="D2015" s="94"/>
      <c r="E2015" s="96"/>
      <c r="F2015" s="97"/>
      <c r="G2015" s="861"/>
      <c r="H2015" s="836"/>
      <c r="I2015" s="94"/>
      <c r="J2015" s="96"/>
      <c r="K2015" s="97"/>
      <c r="L2015" s="861"/>
      <c r="M2015" s="839"/>
      <c r="N2015" s="94"/>
      <c r="O2015" s="96"/>
      <c r="P2015" s="97"/>
    </row>
    <row r="2016" spans="1:16">
      <c r="A2016" s="863"/>
      <c r="B2016" s="854"/>
      <c r="C2016" s="833"/>
      <c r="D2016" s="94"/>
      <c r="E2016" s="96"/>
      <c r="F2016" s="97"/>
      <c r="G2016" s="854"/>
      <c r="H2016" s="836"/>
      <c r="I2016" s="94"/>
      <c r="J2016" s="96"/>
      <c r="K2016" s="97"/>
      <c r="L2016" s="854"/>
      <c r="M2016" s="839"/>
      <c r="N2016" s="94"/>
      <c r="O2016" s="96"/>
      <c r="P2016" s="97"/>
    </row>
    <row r="2017" spans="1:16">
      <c r="A2017" s="863"/>
      <c r="B2017" s="853"/>
      <c r="C2017" s="833"/>
      <c r="D2017" s="94"/>
      <c r="E2017" s="96"/>
      <c r="F2017" s="93"/>
      <c r="G2017" s="853"/>
      <c r="H2017" s="836"/>
      <c r="I2017" s="94"/>
      <c r="J2017" s="96"/>
      <c r="K2017" s="93"/>
      <c r="L2017" s="853"/>
      <c r="M2017" s="839"/>
      <c r="N2017" s="94"/>
      <c r="O2017" s="96"/>
      <c r="P2017" s="93"/>
    </row>
    <row r="2018" spans="1:16">
      <c r="A2018" s="863"/>
      <c r="B2018" s="854"/>
      <c r="C2018" s="833"/>
      <c r="D2018" s="94"/>
      <c r="E2018" s="96"/>
      <c r="F2018" s="99"/>
      <c r="G2018" s="854"/>
      <c r="H2018" s="836"/>
      <c r="I2018" s="94"/>
      <c r="J2018" s="96"/>
      <c r="K2018" s="99"/>
      <c r="L2018" s="854"/>
      <c r="M2018" s="839"/>
      <c r="N2018" s="94"/>
      <c r="O2018" s="96"/>
      <c r="P2018" s="93"/>
    </row>
    <row r="2019" spans="1:16">
      <c r="A2019" s="863"/>
      <c r="B2019" s="853"/>
      <c r="C2019" s="833"/>
      <c r="D2019" s="94"/>
      <c r="E2019" s="96"/>
      <c r="F2019" s="102"/>
      <c r="G2019" s="853"/>
      <c r="H2019" s="836"/>
      <c r="I2019" s="94"/>
      <c r="J2019" s="96"/>
      <c r="K2019" s="102"/>
      <c r="L2019" s="853"/>
      <c r="M2019" s="839"/>
      <c r="N2019" s="94"/>
      <c r="O2019" s="96"/>
      <c r="P2019" s="99"/>
    </row>
    <row r="2020" spans="1:16" ht="17.25" thickBot="1">
      <c r="A2020" s="863"/>
      <c r="B2020" s="854"/>
      <c r="C2020" s="833"/>
      <c r="D2020" s="94"/>
      <c r="E2020" s="96"/>
      <c r="F2020" s="99"/>
      <c r="G2020" s="854"/>
      <c r="H2020" s="836"/>
      <c r="I2020" s="94"/>
      <c r="J2020" s="96"/>
      <c r="K2020" s="99"/>
      <c r="L2020" s="854"/>
      <c r="M2020" s="839"/>
      <c r="N2020" s="94"/>
      <c r="O2020" s="96"/>
      <c r="P2020" s="99"/>
    </row>
    <row r="2021" spans="1:16" ht="17.25" thickBot="1">
      <c r="A2021" s="863"/>
      <c r="B2021" s="100" t="s">
        <v>168</v>
      </c>
      <c r="C2021" s="833"/>
      <c r="D2021" s="94"/>
      <c r="E2021" s="96"/>
      <c r="F2021" s="99"/>
      <c r="G2021" s="100" t="s">
        <v>168</v>
      </c>
      <c r="H2021" s="836"/>
      <c r="I2021" s="94"/>
      <c r="J2021" s="96"/>
      <c r="K2021" s="99"/>
      <c r="L2021" s="100" t="s">
        <v>168</v>
      </c>
      <c r="M2021" s="839"/>
      <c r="N2021" s="94"/>
      <c r="O2021" s="96"/>
      <c r="P2021" s="99"/>
    </row>
    <row r="2022" spans="1:16">
      <c r="A2022" s="863"/>
      <c r="B2022" s="855"/>
      <c r="C2022" s="833"/>
      <c r="D2022" s="94"/>
      <c r="E2022" s="96"/>
      <c r="F2022" s="99"/>
      <c r="G2022" s="855"/>
      <c r="H2022" s="836"/>
      <c r="I2022" s="94"/>
      <c r="J2022" s="96"/>
      <c r="K2022" s="99"/>
      <c r="L2022" s="855"/>
      <c r="M2022" s="839"/>
      <c r="N2022" s="94"/>
      <c r="O2022" s="96"/>
      <c r="P2022" s="99"/>
    </row>
    <row r="2023" spans="1:16">
      <c r="A2023" s="863"/>
      <c r="B2023" s="856"/>
      <c r="C2023" s="833"/>
      <c r="D2023" s="94"/>
      <c r="E2023" s="96"/>
      <c r="F2023" s="99"/>
      <c r="G2023" s="856"/>
      <c r="H2023" s="836"/>
      <c r="I2023" s="94"/>
      <c r="J2023" s="96"/>
      <c r="K2023" s="99"/>
      <c r="L2023" s="856"/>
      <c r="M2023" s="839"/>
      <c r="N2023" s="94"/>
      <c r="O2023" s="96"/>
      <c r="P2023" s="97"/>
    </row>
    <row r="2024" spans="1:16" ht="17.25" thickBot="1">
      <c r="A2024" s="863"/>
      <c r="B2024" s="857"/>
      <c r="C2024" s="833"/>
      <c r="D2024" s="94"/>
      <c r="E2024" s="96"/>
      <c r="F2024" s="97"/>
      <c r="G2024" s="857"/>
      <c r="H2024" s="836"/>
      <c r="I2024" s="94"/>
      <c r="J2024" s="96"/>
      <c r="K2024" s="97"/>
      <c r="L2024" s="857"/>
      <c r="M2024" s="839"/>
      <c r="N2024" s="94"/>
      <c r="O2024" s="96"/>
      <c r="P2024" s="97"/>
    </row>
    <row r="2025" spans="1:16" ht="17.25" thickBot="1">
      <c r="A2025" s="863"/>
      <c r="B2025" s="100" t="s">
        <v>123</v>
      </c>
      <c r="C2025" s="833"/>
      <c r="D2025" s="94"/>
      <c r="E2025" s="96"/>
      <c r="F2025" s="97"/>
      <c r="G2025" s="100" t="s">
        <v>123</v>
      </c>
      <c r="H2025" s="836"/>
      <c r="I2025" s="94"/>
      <c r="J2025" s="96"/>
      <c r="K2025" s="97"/>
      <c r="L2025" s="100" t="s">
        <v>123</v>
      </c>
      <c r="M2025" s="839"/>
      <c r="N2025" s="94"/>
      <c r="O2025" s="96"/>
      <c r="P2025" s="97"/>
    </row>
    <row r="2026" spans="1:16">
      <c r="A2026" s="863"/>
      <c r="B2026" s="868"/>
      <c r="C2026" s="833"/>
      <c r="D2026" s="94"/>
      <c r="E2026" s="96"/>
      <c r="F2026" s="97"/>
      <c r="G2026" s="868"/>
      <c r="H2026" s="836"/>
      <c r="I2026" s="94"/>
      <c r="J2026" s="96"/>
      <c r="K2026" s="97"/>
      <c r="L2026" s="868"/>
      <c r="M2026" s="839"/>
      <c r="N2026" s="94"/>
      <c r="O2026" s="96"/>
      <c r="P2026" s="97"/>
    </row>
    <row r="2027" spans="1:16">
      <c r="A2027" s="863"/>
      <c r="B2027" s="869"/>
      <c r="C2027" s="833"/>
      <c r="D2027" s="94"/>
      <c r="E2027" s="96"/>
      <c r="F2027" s="97"/>
      <c r="G2027" s="869"/>
      <c r="H2027" s="836"/>
      <c r="I2027" s="94"/>
      <c r="J2027" s="96"/>
      <c r="K2027" s="97"/>
      <c r="L2027" s="869"/>
      <c r="M2027" s="839"/>
      <c r="N2027" s="94"/>
      <c r="O2027" s="96"/>
      <c r="P2027" s="97"/>
    </row>
    <row r="2028" spans="1:16" ht="17.25" thickBot="1">
      <c r="A2028" s="863"/>
      <c r="B2028" s="870"/>
      <c r="C2028" s="833"/>
      <c r="D2028" s="94"/>
      <c r="E2028" s="96"/>
      <c r="F2028" s="97"/>
      <c r="G2028" s="870"/>
      <c r="H2028" s="836"/>
      <c r="I2028" s="94"/>
      <c r="J2028" s="96"/>
      <c r="K2028" s="97"/>
      <c r="L2028" s="870"/>
      <c r="M2028" s="839"/>
      <c r="N2028" s="94"/>
      <c r="O2028" s="96"/>
      <c r="P2028" s="97"/>
    </row>
    <row r="2029" spans="1:16">
      <c r="A2029" s="863"/>
      <c r="B2029" s="851" t="s">
        <v>124</v>
      </c>
      <c r="C2029" s="833"/>
      <c r="D2029" s="94"/>
      <c r="E2029" s="96"/>
      <c r="F2029" s="97"/>
      <c r="G2029" s="851" t="s">
        <v>124</v>
      </c>
      <c r="H2029" s="836"/>
      <c r="I2029" s="94"/>
      <c r="J2029" s="96"/>
      <c r="K2029" s="97"/>
      <c r="L2029" s="851" t="s">
        <v>124</v>
      </c>
      <c r="M2029" s="839"/>
      <c r="N2029" s="94"/>
      <c r="O2029" s="96"/>
      <c r="P2029" s="97"/>
    </row>
    <row r="2030" spans="1:16" ht="17.25" thickBot="1">
      <c r="A2030" s="863"/>
      <c r="B2030" s="852"/>
      <c r="C2030" s="833"/>
      <c r="D2030" s="94"/>
      <c r="E2030" s="96"/>
      <c r="F2030" s="97"/>
      <c r="G2030" s="852"/>
      <c r="H2030" s="836"/>
      <c r="I2030" s="94"/>
      <c r="J2030" s="96"/>
      <c r="K2030" s="97"/>
      <c r="L2030" s="852"/>
      <c r="M2030" s="839"/>
      <c r="N2030" s="94"/>
      <c r="O2030" s="96"/>
      <c r="P2030" s="93"/>
    </row>
    <row r="2031" spans="1:16" ht="17.25" thickTop="1">
      <c r="A2031" s="863"/>
      <c r="B2031" s="866" t="s">
        <v>125</v>
      </c>
      <c r="C2031" s="833"/>
      <c r="D2031" s="94"/>
      <c r="E2031" s="96"/>
      <c r="F2031" s="93"/>
      <c r="G2031" s="866" t="s">
        <v>125</v>
      </c>
      <c r="H2031" s="836"/>
      <c r="I2031" s="94"/>
      <c r="J2031" s="96"/>
      <c r="K2031" s="93"/>
      <c r="L2031" s="866" t="s">
        <v>125</v>
      </c>
      <c r="M2031" s="839"/>
      <c r="N2031" s="94"/>
      <c r="O2031" s="96"/>
      <c r="P2031" s="97"/>
    </row>
    <row r="2032" spans="1:16" ht="17.25" thickBot="1">
      <c r="A2032" s="863"/>
      <c r="B2032" s="849"/>
      <c r="C2032" s="833"/>
      <c r="D2032" s="94"/>
      <c r="E2032" s="96"/>
      <c r="F2032" s="93"/>
      <c r="G2032" s="849"/>
      <c r="H2032" s="836"/>
      <c r="I2032" s="94"/>
      <c r="J2032" s="96"/>
      <c r="K2032" s="93"/>
      <c r="L2032" s="849"/>
      <c r="M2032" s="839"/>
      <c r="N2032" s="94"/>
      <c r="O2032" s="96"/>
      <c r="P2032" s="101"/>
    </row>
    <row r="2033" spans="1:16">
      <c r="A2033" s="863"/>
      <c r="B2033" s="859"/>
      <c r="C2033" s="833"/>
      <c r="D2033" s="94"/>
      <c r="E2033" s="96"/>
      <c r="F2033" s="97"/>
      <c r="G2033" s="859"/>
      <c r="H2033" s="836"/>
      <c r="I2033" s="94"/>
      <c r="J2033" s="96"/>
      <c r="K2033" s="97"/>
      <c r="L2033" s="859"/>
      <c r="M2033" s="839"/>
      <c r="N2033" s="94"/>
      <c r="O2033" s="96"/>
      <c r="P2033" s="103"/>
    </row>
    <row r="2034" spans="1:16" ht="17.25" thickBot="1">
      <c r="A2034" s="863"/>
      <c r="B2034" s="867"/>
      <c r="C2034" s="833"/>
      <c r="D2034" s="94"/>
      <c r="E2034" s="96"/>
      <c r="F2034" s="97"/>
      <c r="G2034" s="867"/>
      <c r="H2034" s="836"/>
      <c r="I2034" s="94"/>
      <c r="J2034" s="96"/>
      <c r="K2034" s="97"/>
      <c r="L2034" s="867"/>
      <c r="M2034" s="839"/>
      <c r="N2034" s="94"/>
      <c r="O2034" s="96"/>
      <c r="P2034" s="104"/>
    </row>
    <row r="2035" spans="1:16">
      <c r="A2035" s="863"/>
      <c r="B2035" s="848" t="s">
        <v>126</v>
      </c>
      <c r="C2035" s="833"/>
      <c r="D2035" s="94"/>
      <c r="E2035" s="96"/>
      <c r="F2035" s="93"/>
      <c r="G2035" s="848" t="s">
        <v>126</v>
      </c>
      <c r="H2035" s="836"/>
      <c r="I2035" s="94"/>
      <c r="J2035" s="96"/>
      <c r="K2035" s="93"/>
      <c r="L2035" s="848" t="s">
        <v>126</v>
      </c>
      <c r="M2035" s="839"/>
      <c r="N2035" s="94"/>
      <c r="O2035" s="96"/>
      <c r="P2035" s="99"/>
    </row>
    <row r="2036" spans="1:16" ht="17.25" thickBot="1">
      <c r="A2036" s="863"/>
      <c r="B2036" s="849"/>
      <c r="C2036" s="833"/>
      <c r="D2036" s="94"/>
      <c r="E2036" s="96"/>
      <c r="F2036" s="101"/>
      <c r="G2036" s="849"/>
      <c r="H2036" s="836"/>
      <c r="I2036" s="94"/>
      <c r="J2036" s="96"/>
      <c r="K2036" s="101"/>
      <c r="L2036" s="849"/>
      <c r="M2036" s="839"/>
      <c r="N2036" s="94"/>
      <c r="O2036" s="96"/>
      <c r="P2036" s="104"/>
    </row>
    <row r="2037" spans="1:16">
      <c r="A2037" s="863"/>
      <c r="B2037" s="859"/>
      <c r="C2037" s="833"/>
      <c r="D2037" s="94"/>
      <c r="E2037" s="96"/>
      <c r="F2037" s="102"/>
      <c r="G2037" s="859"/>
      <c r="H2037" s="836"/>
      <c r="I2037" s="94"/>
      <c r="J2037" s="96"/>
      <c r="K2037" s="103"/>
      <c r="L2037" s="859"/>
      <c r="M2037" s="839"/>
      <c r="N2037" s="94"/>
      <c r="O2037" s="96"/>
      <c r="P2037" s="93"/>
    </row>
    <row r="2038" spans="1:16" ht="17.25" thickBot="1">
      <c r="A2038" s="863"/>
      <c r="B2038" s="860"/>
      <c r="C2038" s="833"/>
      <c r="D2038" s="94"/>
      <c r="E2038" s="96"/>
      <c r="F2038" s="99"/>
      <c r="G2038" s="860"/>
      <c r="H2038" s="836"/>
      <c r="I2038" s="94"/>
      <c r="J2038" s="96"/>
      <c r="K2038" s="104"/>
      <c r="L2038" s="860"/>
      <c r="M2038" s="839"/>
      <c r="N2038" s="94"/>
      <c r="O2038" s="96"/>
      <c r="P2038" s="97"/>
    </row>
    <row r="2039" spans="1:16">
      <c r="A2039" s="863"/>
      <c r="B2039" s="858" t="s">
        <v>127</v>
      </c>
      <c r="C2039" s="833"/>
      <c r="D2039" s="94"/>
      <c r="E2039" s="96"/>
      <c r="F2039" s="103"/>
      <c r="G2039" s="858" t="s">
        <v>127</v>
      </c>
      <c r="H2039" s="836"/>
      <c r="I2039" s="94"/>
      <c r="J2039" s="96"/>
      <c r="K2039" s="104"/>
      <c r="L2039" s="858" t="s">
        <v>127</v>
      </c>
      <c r="M2039" s="839"/>
      <c r="N2039" s="94"/>
      <c r="O2039" s="114"/>
      <c r="P2039" s="97"/>
    </row>
    <row r="2040" spans="1:16" ht="17.25" thickBot="1">
      <c r="A2040" s="863"/>
      <c r="B2040" s="849"/>
      <c r="C2040" s="833"/>
      <c r="D2040" s="94"/>
      <c r="E2040" s="96"/>
      <c r="F2040" s="104"/>
      <c r="G2040" s="849"/>
      <c r="H2040" s="836"/>
      <c r="I2040" s="94"/>
      <c r="J2040" s="96"/>
      <c r="K2040" s="99"/>
      <c r="L2040" s="849"/>
      <c r="M2040" s="839"/>
      <c r="N2040" s="113"/>
      <c r="O2040" s="96"/>
      <c r="P2040" s="112"/>
    </row>
    <row r="2041" spans="1:16">
      <c r="A2041" s="863"/>
      <c r="B2041" s="859"/>
      <c r="C2041" s="833"/>
      <c r="D2041" s="94"/>
      <c r="E2041" s="96"/>
      <c r="F2041" s="104"/>
      <c r="G2041" s="859"/>
      <c r="H2041" s="836"/>
      <c r="I2041" s="94"/>
      <c r="J2041" s="96"/>
      <c r="K2041" s="104"/>
      <c r="L2041" s="859"/>
      <c r="M2041" s="839"/>
      <c r="N2041" s="113"/>
      <c r="O2041" s="114"/>
      <c r="P2041" s="97"/>
    </row>
    <row r="2042" spans="1:16" ht="17.25" thickBot="1">
      <c r="A2042" s="863"/>
      <c r="B2042" s="860"/>
      <c r="C2042" s="833"/>
      <c r="D2042" s="94"/>
      <c r="E2042" s="96"/>
      <c r="F2042" s="99"/>
      <c r="G2042" s="860"/>
      <c r="H2042" s="836"/>
      <c r="I2042" s="94"/>
      <c r="J2042" s="96"/>
      <c r="K2042" s="93"/>
      <c r="L2042" s="860"/>
      <c r="M2042" s="839"/>
      <c r="N2042" s="94"/>
      <c r="O2042" s="114"/>
      <c r="P2042" s="104"/>
    </row>
    <row r="2043" spans="1:16">
      <c r="A2043" s="863"/>
      <c r="B2043" s="858" t="s">
        <v>128</v>
      </c>
      <c r="C2043" s="833"/>
      <c r="D2043" s="94"/>
      <c r="E2043" s="96"/>
      <c r="F2043" s="104"/>
      <c r="G2043" s="858" t="s">
        <v>128</v>
      </c>
      <c r="H2043" s="836"/>
      <c r="I2043" s="94"/>
      <c r="J2043" s="96"/>
      <c r="K2043" s="97"/>
      <c r="L2043" s="858" t="s">
        <v>128</v>
      </c>
      <c r="M2043" s="839"/>
      <c r="N2043" s="94"/>
      <c r="O2043" s="96"/>
      <c r="P2043" s="97"/>
    </row>
    <row r="2044" spans="1:16" ht="17.25" thickBot="1">
      <c r="A2044" s="863"/>
      <c r="B2044" s="849"/>
      <c r="C2044" s="833"/>
      <c r="D2044" s="94"/>
      <c r="E2044" s="96"/>
      <c r="F2044" s="93"/>
      <c r="G2044" s="849"/>
      <c r="H2044" s="836"/>
      <c r="I2044" s="94"/>
      <c r="J2044" s="114"/>
      <c r="K2044" s="97"/>
      <c r="L2044" s="849"/>
      <c r="M2044" s="839"/>
      <c r="N2044" s="113"/>
      <c r="O2044" s="114"/>
      <c r="P2044" s="97"/>
    </row>
    <row r="2045" spans="1:16">
      <c r="A2045" s="863"/>
      <c r="B2045" s="859"/>
      <c r="C2045" s="833"/>
      <c r="D2045" s="94"/>
      <c r="E2045" s="96"/>
      <c r="F2045" s="97"/>
      <c r="G2045" s="859"/>
      <c r="H2045" s="836"/>
      <c r="I2045" s="94"/>
      <c r="J2045" s="96"/>
      <c r="K2045" s="97"/>
      <c r="L2045" s="859"/>
      <c r="M2045" s="839"/>
      <c r="N2045" s="113"/>
      <c r="O2045" s="114"/>
      <c r="P2045" s="97"/>
    </row>
    <row r="2046" spans="1:16" ht="17.25" thickBot="1">
      <c r="A2046" s="863"/>
      <c r="B2046" s="860"/>
      <c r="C2046" s="833"/>
      <c r="D2046" s="94"/>
      <c r="E2046" s="96"/>
      <c r="F2046" s="93"/>
      <c r="G2046" s="860"/>
      <c r="H2046" s="836"/>
      <c r="I2046" s="94"/>
      <c r="J2046" s="114"/>
      <c r="K2046" s="97"/>
      <c r="L2046" s="860"/>
      <c r="M2046" s="839"/>
      <c r="N2046" s="94"/>
      <c r="O2046" s="114"/>
      <c r="P2046" s="97"/>
    </row>
    <row r="2047" spans="1:16">
      <c r="A2047" s="863"/>
      <c r="B2047" s="848" t="s">
        <v>129</v>
      </c>
      <c r="C2047" s="833"/>
      <c r="D2047" s="94"/>
      <c r="E2047" s="96"/>
      <c r="F2047" s="93"/>
      <c r="G2047" s="848" t="s">
        <v>129</v>
      </c>
      <c r="H2047" s="836"/>
      <c r="I2047" s="94"/>
      <c r="J2047" s="114"/>
      <c r="K2047" s="97"/>
      <c r="L2047" s="848" t="s">
        <v>129</v>
      </c>
      <c r="M2047" s="839"/>
      <c r="N2047" s="113"/>
      <c r="O2047" s="114"/>
      <c r="P2047" s="97"/>
    </row>
    <row r="2048" spans="1:16" ht="17.25" thickBot="1">
      <c r="A2048" s="863"/>
      <c r="B2048" s="849"/>
      <c r="C2048" s="833"/>
      <c r="D2048" s="94"/>
      <c r="E2048" s="96"/>
      <c r="F2048" s="93"/>
      <c r="G2048" s="849"/>
      <c r="H2048" s="836"/>
      <c r="I2048" s="94"/>
      <c r="J2048" s="114"/>
      <c r="K2048" s="97"/>
      <c r="L2048" s="849"/>
      <c r="M2048" s="839"/>
      <c r="N2048" s="94"/>
      <c r="O2048" s="114"/>
      <c r="P2048" s="97"/>
    </row>
    <row r="2049" spans="1:16">
      <c r="A2049" s="863"/>
      <c r="B2049" s="106"/>
      <c r="C2049" s="833"/>
      <c r="D2049" s="94"/>
      <c r="E2049" s="96"/>
      <c r="F2049" s="97"/>
      <c r="G2049" s="106"/>
      <c r="H2049" s="836"/>
      <c r="I2049" s="94"/>
      <c r="J2049" s="96"/>
      <c r="K2049" s="112"/>
      <c r="L2049" s="106"/>
      <c r="M2049" s="839"/>
      <c r="N2049" s="113"/>
      <c r="O2049" s="96"/>
      <c r="P2049" s="112"/>
    </row>
    <row r="2050" spans="1:16">
      <c r="A2050" s="863"/>
      <c r="B2050" s="107"/>
      <c r="C2050" s="833"/>
      <c r="D2050" s="94"/>
      <c r="E2050" s="96"/>
      <c r="F2050" s="93"/>
      <c r="G2050" s="107"/>
      <c r="H2050" s="836"/>
      <c r="I2050" s="94"/>
      <c r="J2050" s="96"/>
      <c r="K2050" s="97"/>
      <c r="L2050" s="107"/>
      <c r="M2050" s="839"/>
      <c r="N2050" s="113"/>
      <c r="O2050" s="114"/>
      <c r="P2050" s="97"/>
    </row>
    <row r="2051" spans="1:16">
      <c r="A2051" s="863"/>
      <c r="B2051" s="109"/>
      <c r="C2051" s="833"/>
      <c r="D2051" s="94"/>
      <c r="E2051" s="96"/>
      <c r="F2051" s="93"/>
      <c r="G2051" s="109"/>
      <c r="H2051" s="836"/>
      <c r="I2051" s="113"/>
      <c r="J2051" s="114"/>
      <c r="K2051" s="97"/>
      <c r="L2051" s="109"/>
      <c r="M2051" s="839"/>
      <c r="N2051" s="113"/>
      <c r="O2051" s="114"/>
      <c r="P2051" s="104"/>
    </row>
    <row r="2052" spans="1:16">
      <c r="A2052" s="863"/>
      <c r="B2052" s="110"/>
      <c r="C2052" s="833"/>
      <c r="D2052" s="94"/>
      <c r="E2052" s="96"/>
      <c r="F2052" s="93"/>
      <c r="G2052" s="110"/>
      <c r="H2052" s="836"/>
      <c r="I2052" s="113"/>
      <c r="J2052" s="114"/>
      <c r="K2052" s="104"/>
      <c r="L2052" s="110"/>
      <c r="M2052" s="839"/>
      <c r="N2052" s="111"/>
      <c r="O2052" s="96"/>
      <c r="P2052" s="97"/>
    </row>
    <row r="2053" spans="1:16">
      <c r="A2053" s="863"/>
      <c r="B2053" s="109"/>
      <c r="C2053" s="833"/>
      <c r="D2053" s="111"/>
      <c r="E2053" s="96"/>
      <c r="F2053" s="97"/>
      <c r="G2053" s="109"/>
      <c r="H2053" s="836"/>
      <c r="I2053" s="111"/>
      <c r="J2053" s="96"/>
      <c r="K2053" s="112"/>
      <c r="L2053" s="109"/>
      <c r="M2053" s="839"/>
      <c r="N2053" s="94"/>
      <c r="O2053" s="96"/>
      <c r="P2053" s="112"/>
    </row>
    <row r="2054" spans="1:16">
      <c r="A2054" s="863"/>
      <c r="B2054" s="110"/>
      <c r="C2054" s="833"/>
      <c r="D2054" s="94"/>
      <c r="E2054" s="96"/>
      <c r="F2054" s="108"/>
      <c r="G2054" s="110"/>
      <c r="H2054" s="836"/>
      <c r="I2054" s="94"/>
      <c r="J2054" s="96"/>
      <c r="K2054" s="97"/>
      <c r="L2054" s="110"/>
      <c r="M2054" s="839"/>
      <c r="N2054" s="113"/>
      <c r="O2054" s="114"/>
      <c r="P2054" s="97"/>
    </row>
    <row r="2055" spans="1:16">
      <c r="A2055" s="863"/>
      <c r="B2055" s="109"/>
      <c r="C2055" s="833"/>
      <c r="D2055" s="94"/>
      <c r="E2055" s="96"/>
      <c r="F2055" s="97"/>
      <c r="G2055" s="109"/>
      <c r="H2055" s="836"/>
      <c r="I2055" s="113"/>
      <c r="J2055" s="114"/>
      <c r="K2055" s="97"/>
      <c r="L2055" s="109"/>
      <c r="M2055" s="839"/>
      <c r="N2055" s="113"/>
      <c r="O2055" s="114"/>
      <c r="P2055" s="97"/>
    </row>
    <row r="2056" spans="1:16" ht="17.25" thickBot="1">
      <c r="A2056" s="863"/>
      <c r="B2056" s="110"/>
      <c r="C2056" s="846"/>
      <c r="D2056" s="115"/>
      <c r="E2056" s="116"/>
      <c r="F2056" s="117"/>
      <c r="G2056" s="110"/>
      <c r="H2056" s="836"/>
      <c r="I2056" s="115"/>
      <c r="J2056" s="116"/>
      <c r="K2056" s="117"/>
      <c r="L2056" s="110"/>
      <c r="M2056" s="839"/>
      <c r="N2056" s="115"/>
      <c r="O2056" s="116"/>
      <c r="P2056" s="117"/>
    </row>
    <row r="2057" spans="1:16">
      <c r="A2057" s="850" t="str">
        <f>TEXT(A2011,"AAAA")</f>
        <v>星期一</v>
      </c>
      <c r="B2057" s="109"/>
      <c r="C2057" s="832" t="s">
        <v>666</v>
      </c>
      <c r="D2057" s="118"/>
      <c r="E2057" s="119"/>
      <c r="F2057" s="97"/>
      <c r="G2057" s="109"/>
      <c r="H2057" s="835" t="s">
        <v>130</v>
      </c>
      <c r="I2057" s="118"/>
      <c r="J2057" s="119"/>
      <c r="K2057" s="97"/>
      <c r="L2057" s="109"/>
      <c r="M2057" s="838" t="s">
        <v>130</v>
      </c>
      <c r="N2057" s="118"/>
      <c r="O2057" s="119"/>
      <c r="P2057" s="97"/>
    </row>
    <row r="2058" spans="1:16">
      <c r="A2058" s="850"/>
      <c r="B2058" s="110"/>
      <c r="C2058" s="833"/>
      <c r="D2058" s="120"/>
      <c r="E2058" s="96"/>
      <c r="F2058" s="97"/>
      <c r="G2058" s="110"/>
      <c r="H2058" s="836"/>
      <c r="I2058" s="94"/>
      <c r="J2058" s="96"/>
      <c r="K2058" s="97"/>
      <c r="L2058" s="110"/>
      <c r="M2058" s="839"/>
      <c r="N2058" s="94"/>
      <c r="O2058" s="96"/>
      <c r="P2058" s="97"/>
    </row>
    <row r="2059" spans="1:16">
      <c r="A2059" s="850"/>
      <c r="B2059" s="109"/>
      <c r="C2059" s="833"/>
      <c r="D2059" s="120"/>
      <c r="E2059" s="96"/>
      <c r="F2059" s="97"/>
      <c r="G2059" s="109"/>
      <c r="H2059" s="836"/>
      <c r="I2059" s="94"/>
      <c r="J2059" s="96"/>
      <c r="K2059" s="97"/>
      <c r="L2059" s="109"/>
      <c r="M2059" s="839"/>
      <c r="N2059" s="94"/>
      <c r="O2059" s="96"/>
      <c r="P2059" s="97"/>
    </row>
    <row r="2060" spans="1:16">
      <c r="A2060" s="850"/>
      <c r="B2060" s="110"/>
      <c r="C2060" s="833"/>
      <c r="D2060" s="120"/>
      <c r="E2060" s="96"/>
      <c r="F2060" s="97"/>
      <c r="G2060" s="110"/>
      <c r="H2060" s="836"/>
      <c r="I2060" s="94"/>
      <c r="J2060" s="96"/>
      <c r="K2060" s="97"/>
      <c r="L2060" s="110"/>
      <c r="M2060" s="839"/>
      <c r="N2060" s="94"/>
      <c r="O2060" s="96"/>
      <c r="P2060" s="97"/>
    </row>
    <row r="2061" spans="1:16">
      <c r="A2061" s="850"/>
      <c r="B2061" s="109"/>
      <c r="C2061" s="833"/>
      <c r="D2061" s="120"/>
      <c r="E2061" s="96"/>
      <c r="F2061" s="97"/>
      <c r="G2061" s="109"/>
      <c r="H2061" s="836"/>
      <c r="I2061" s="94"/>
      <c r="J2061" s="96"/>
      <c r="K2061" s="97"/>
      <c r="L2061" s="109"/>
      <c r="M2061" s="839"/>
      <c r="N2061" s="94"/>
      <c r="O2061" s="96"/>
      <c r="P2061" s="97"/>
    </row>
    <row r="2062" spans="1:16">
      <c r="A2062" s="850"/>
      <c r="B2062" s="110"/>
      <c r="C2062" s="833"/>
      <c r="D2062" s="120"/>
      <c r="E2062" s="96"/>
      <c r="F2062" s="97"/>
      <c r="G2062" s="110"/>
      <c r="H2062" s="836"/>
      <c r="I2062" s="94"/>
      <c r="J2062" s="96"/>
      <c r="K2062" s="97"/>
      <c r="L2062" s="110"/>
      <c r="M2062" s="839"/>
      <c r="N2062" s="94"/>
      <c r="O2062" s="96"/>
      <c r="P2062" s="97"/>
    </row>
    <row r="2063" spans="1:16">
      <c r="A2063" s="850"/>
      <c r="B2063" s="109"/>
      <c r="C2063" s="833"/>
      <c r="D2063" s="120"/>
      <c r="E2063" s="96"/>
      <c r="F2063" s="97"/>
      <c r="G2063" s="109"/>
      <c r="H2063" s="836"/>
      <c r="I2063" s="94"/>
      <c r="J2063" s="96"/>
      <c r="K2063" s="97"/>
      <c r="L2063" s="109"/>
      <c r="M2063" s="839"/>
      <c r="N2063" s="94"/>
      <c r="O2063" s="96"/>
      <c r="P2063" s="97"/>
    </row>
    <row r="2064" spans="1:16">
      <c r="A2064" s="850"/>
      <c r="B2064" s="110"/>
      <c r="C2064" s="833"/>
      <c r="D2064" s="94"/>
      <c r="E2064" s="96"/>
      <c r="F2064" s="97"/>
      <c r="G2064" s="110"/>
      <c r="H2064" s="836"/>
      <c r="I2064" s="94"/>
      <c r="J2064" s="96"/>
      <c r="K2064" s="97"/>
      <c r="L2064" s="110"/>
      <c r="M2064" s="839"/>
      <c r="N2064" s="94"/>
      <c r="O2064" s="96"/>
      <c r="P2064" s="97"/>
    </row>
    <row r="2065" spans="1:16">
      <c r="A2065" s="850"/>
      <c r="B2065" s="107"/>
      <c r="C2065" s="833"/>
      <c r="D2065" s="113"/>
      <c r="E2065" s="114"/>
      <c r="F2065" s="104"/>
      <c r="G2065" s="107"/>
      <c r="H2065" s="836"/>
      <c r="I2065" s="113"/>
      <c r="J2065" s="114"/>
      <c r="K2065" s="97"/>
      <c r="L2065" s="107"/>
      <c r="M2065" s="839"/>
      <c r="N2065" s="113"/>
      <c r="O2065" s="114"/>
      <c r="P2065" s="97"/>
    </row>
    <row r="2066" spans="1:16" ht="17.25" thickBot="1">
      <c r="A2066" s="850"/>
      <c r="B2066" s="107"/>
      <c r="C2066" s="846"/>
      <c r="D2066" s="122" t="s">
        <v>132</v>
      </c>
      <c r="E2066" s="123" t="s">
        <v>133</v>
      </c>
      <c r="F2066" s="124"/>
      <c r="G2066" s="107"/>
      <c r="H2066" s="847"/>
      <c r="I2066" s="122" t="s">
        <v>132</v>
      </c>
      <c r="J2066" s="123" t="s">
        <v>133</v>
      </c>
      <c r="K2066" s="97"/>
      <c r="L2066" s="107"/>
      <c r="M2066" s="845"/>
      <c r="N2066" s="122" t="s">
        <v>132</v>
      </c>
      <c r="O2066" s="123" t="s">
        <v>133</v>
      </c>
      <c r="P2066" s="97"/>
    </row>
    <row r="2067" spans="1:16">
      <c r="A2067" s="105"/>
      <c r="B2067" s="109"/>
      <c r="C2067" s="832" t="s">
        <v>667</v>
      </c>
      <c r="D2067" s="118"/>
      <c r="E2067" s="119"/>
      <c r="F2067" s="125"/>
      <c r="G2067" s="109"/>
      <c r="H2067" s="835" t="s">
        <v>134</v>
      </c>
      <c r="I2067" s="118"/>
      <c r="J2067" s="119"/>
      <c r="K2067" s="125"/>
      <c r="L2067" s="109"/>
      <c r="M2067" s="838" t="s">
        <v>134</v>
      </c>
      <c r="N2067" s="118"/>
      <c r="O2067" s="119"/>
      <c r="P2067" s="125"/>
    </row>
    <row r="2068" spans="1:16">
      <c r="A2068" s="105"/>
      <c r="B2068" s="110"/>
      <c r="C2068" s="833"/>
      <c r="D2068" s="94"/>
      <c r="E2068" s="96"/>
      <c r="F2068" s="97"/>
      <c r="G2068" s="110"/>
      <c r="H2068" s="836"/>
      <c r="I2068" s="94"/>
      <c r="J2068" s="96"/>
      <c r="K2068" s="97"/>
      <c r="L2068" s="110"/>
      <c r="M2068" s="839"/>
      <c r="N2068" s="94"/>
      <c r="O2068" s="96"/>
      <c r="P2068" s="97"/>
    </row>
    <row r="2069" spans="1:16">
      <c r="A2069" s="105"/>
      <c r="B2069" s="126"/>
      <c r="C2069" s="833"/>
      <c r="D2069" s="94"/>
      <c r="E2069" s="96"/>
      <c r="F2069" s="97"/>
      <c r="G2069" s="126"/>
      <c r="H2069" s="836"/>
      <c r="I2069" s="94"/>
      <c r="J2069" s="96"/>
      <c r="K2069" s="97"/>
      <c r="L2069" s="126"/>
      <c r="M2069" s="839"/>
      <c r="N2069" s="94"/>
      <c r="O2069" s="96"/>
      <c r="P2069" s="128"/>
    </row>
    <row r="2070" spans="1:16">
      <c r="A2070" s="105"/>
      <c r="B2070" s="107"/>
      <c r="C2070" s="833"/>
      <c r="D2070" s="94"/>
      <c r="E2070" s="96"/>
      <c r="F2070" s="97"/>
      <c r="G2070" s="107"/>
      <c r="H2070" s="836"/>
      <c r="I2070" s="94"/>
      <c r="J2070" s="96"/>
      <c r="K2070" s="97"/>
      <c r="L2070" s="107"/>
      <c r="M2070" s="839"/>
      <c r="N2070" s="94"/>
      <c r="O2070" s="96"/>
      <c r="P2070" s="216"/>
    </row>
    <row r="2071" spans="1:16">
      <c r="A2071" s="105"/>
      <c r="B2071" s="109"/>
      <c r="C2071" s="833"/>
      <c r="D2071" s="94"/>
      <c r="E2071" s="96"/>
      <c r="F2071" s="97"/>
      <c r="G2071" s="109"/>
      <c r="H2071" s="836"/>
      <c r="I2071" s="94"/>
      <c r="J2071" s="96"/>
      <c r="K2071" s="97"/>
      <c r="L2071" s="109"/>
      <c r="M2071" s="839"/>
      <c r="N2071" s="94"/>
      <c r="O2071" s="96"/>
      <c r="P2071" s="97"/>
    </row>
    <row r="2072" spans="1:16">
      <c r="A2072" s="105"/>
      <c r="B2072" s="110"/>
      <c r="C2072" s="833"/>
      <c r="D2072" s="94"/>
      <c r="E2072" s="96"/>
      <c r="F2072" s="127"/>
      <c r="G2072" s="110"/>
      <c r="H2072" s="836"/>
      <c r="I2072" s="94"/>
      <c r="J2072" s="96"/>
      <c r="K2072" s="127"/>
      <c r="L2072" s="110"/>
      <c r="M2072" s="839"/>
      <c r="N2072" s="94"/>
      <c r="O2072" s="96"/>
      <c r="P2072" s="127"/>
    </row>
    <row r="2073" spans="1:16">
      <c r="A2073" s="105"/>
      <c r="B2073" s="109"/>
      <c r="C2073" s="833"/>
      <c r="D2073" s="94"/>
      <c r="E2073" s="96"/>
      <c r="F2073" s="128"/>
      <c r="G2073" s="109"/>
      <c r="H2073" s="836"/>
      <c r="I2073" s="94"/>
      <c r="J2073" s="96"/>
      <c r="K2073" s="128"/>
      <c r="L2073" s="109"/>
      <c r="M2073" s="839"/>
      <c r="N2073" s="94"/>
      <c r="O2073" s="96"/>
      <c r="P2073" s="128"/>
    </row>
    <row r="2074" spans="1:16">
      <c r="A2074" s="105"/>
      <c r="B2074" s="110"/>
      <c r="C2074" s="833"/>
      <c r="D2074" s="217"/>
      <c r="E2074" s="114"/>
      <c r="F2074" s="216"/>
      <c r="G2074" s="110"/>
      <c r="H2074" s="836"/>
      <c r="I2074" s="113"/>
      <c r="J2074" s="114"/>
      <c r="K2074" s="216"/>
      <c r="L2074" s="110"/>
      <c r="M2074" s="839"/>
      <c r="N2074" s="113"/>
      <c r="O2074" s="114"/>
      <c r="P2074" s="216"/>
    </row>
    <row r="2075" spans="1:16">
      <c r="A2075" s="105"/>
      <c r="B2075" s="109"/>
      <c r="C2075" s="833"/>
      <c r="D2075" s="217"/>
      <c r="E2075" s="114"/>
      <c r="F2075" s="216"/>
      <c r="G2075" s="109"/>
      <c r="H2075" s="836"/>
      <c r="I2075" s="113"/>
      <c r="J2075" s="114"/>
      <c r="K2075" s="216"/>
      <c r="L2075" s="109"/>
      <c r="M2075" s="839"/>
      <c r="N2075" s="113"/>
      <c r="O2075" s="114"/>
      <c r="P2075" s="216"/>
    </row>
    <row r="2076" spans="1:16" ht="17.25" thickBot="1">
      <c r="A2076" s="105"/>
      <c r="B2076" s="110"/>
      <c r="C2076" s="846"/>
      <c r="D2076" s="129"/>
      <c r="E2076" s="130"/>
      <c r="F2076" s="104"/>
      <c r="G2076" s="110"/>
      <c r="H2076" s="847"/>
      <c r="I2076" s="113"/>
      <c r="J2076" s="130"/>
      <c r="K2076" s="104"/>
      <c r="L2076" s="110"/>
      <c r="M2076" s="845"/>
      <c r="N2076" s="113"/>
      <c r="O2076" s="131"/>
      <c r="P2076" s="127"/>
    </row>
    <row r="2077" spans="1:16">
      <c r="A2077" s="132"/>
      <c r="B2077" s="109"/>
      <c r="C2077" s="832" t="s">
        <v>668</v>
      </c>
      <c r="D2077" s="118" t="s">
        <v>136</v>
      </c>
      <c r="E2077" s="133" t="s">
        <v>137</v>
      </c>
      <c r="F2077" s="125"/>
      <c r="G2077" s="109"/>
      <c r="H2077" s="835" t="s">
        <v>135</v>
      </c>
      <c r="I2077" s="118" t="s">
        <v>136</v>
      </c>
      <c r="J2077" s="133" t="s">
        <v>137</v>
      </c>
      <c r="K2077" s="125"/>
      <c r="L2077" s="109"/>
      <c r="M2077" s="838" t="s">
        <v>135</v>
      </c>
      <c r="N2077" s="118" t="s">
        <v>136</v>
      </c>
      <c r="O2077" s="133" t="s">
        <v>137</v>
      </c>
      <c r="P2077" s="125"/>
    </row>
    <row r="2078" spans="1:16">
      <c r="A2078" s="132"/>
      <c r="B2078" s="110"/>
      <c r="C2078" s="833"/>
      <c r="D2078" s="94" t="s">
        <v>141</v>
      </c>
      <c r="E2078" s="96" t="s">
        <v>142</v>
      </c>
      <c r="F2078" s="134"/>
      <c r="G2078" s="110"/>
      <c r="H2078" s="836"/>
      <c r="I2078" s="94" t="s">
        <v>141</v>
      </c>
      <c r="J2078" s="96" t="s">
        <v>142</v>
      </c>
      <c r="K2078" s="134"/>
      <c r="L2078" s="110"/>
      <c r="M2078" s="839"/>
      <c r="N2078" s="94" t="s">
        <v>141</v>
      </c>
      <c r="O2078" s="96" t="s">
        <v>142</v>
      </c>
      <c r="P2078" s="134"/>
    </row>
    <row r="2079" spans="1:16">
      <c r="A2079" s="132"/>
      <c r="B2079" s="135"/>
      <c r="C2079" s="833"/>
      <c r="D2079" s="94" t="s">
        <v>145</v>
      </c>
      <c r="E2079" s="96" t="s">
        <v>146</v>
      </c>
      <c r="F2079" s="97"/>
      <c r="G2079" s="135"/>
      <c r="H2079" s="836"/>
      <c r="I2079" s="94" t="s">
        <v>145</v>
      </c>
      <c r="J2079" s="96" t="s">
        <v>146</v>
      </c>
      <c r="K2079" s="97"/>
      <c r="L2079" s="135"/>
      <c r="M2079" s="839"/>
      <c r="N2079" s="94" t="s">
        <v>145</v>
      </c>
      <c r="O2079" s="96" t="s">
        <v>146</v>
      </c>
      <c r="P2079" s="97"/>
    </row>
    <row r="2080" spans="1:16">
      <c r="A2080" s="132"/>
      <c r="B2080" s="110"/>
      <c r="C2080" s="833"/>
      <c r="D2080" s="94" t="s">
        <v>147</v>
      </c>
      <c r="E2080" s="96" t="s">
        <v>148</v>
      </c>
      <c r="F2080" s="104"/>
      <c r="G2080" s="110"/>
      <c r="H2080" s="836"/>
      <c r="I2080" s="94" t="s">
        <v>147</v>
      </c>
      <c r="J2080" s="96" t="s">
        <v>148</v>
      </c>
      <c r="K2080" s="104"/>
      <c r="L2080" s="110"/>
      <c r="M2080" s="839"/>
      <c r="N2080" s="94" t="s">
        <v>147</v>
      </c>
      <c r="O2080" s="96" t="s">
        <v>148</v>
      </c>
      <c r="P2080" s="104"/>
    </row>
    <row r="2081" spans="1:16">
      <c r="A2081" s="132"/>
      <c r="B2081" s="135"/>
      <c r="C2081" s="833"/>
      <c r="D2081" s="94"/>
      <c r="E2081" s="114"/>
      <c r="F2081" s="136"/>
      <c r="G2081" s="135"/>
      <c r="H2081" s="836"/>
      <c r="I2081" s="94"/>
      <c r="J2081" s="114"/>
      <c r="K2081" s="136"/>
      <c r="L2081" s="135"/>
      <c r="M2081" s="839"/>
      <c r="N2081" s="94"/>
      <c r="O2081" s="114"/>
      <c r="P2081" s="136"/>
    </row>
    <row r="2082" spans="1:16">
      <c r="A2082" s="132"/>
      <c r="B2082" s="110"/>
      <c r="C2082" s="833"/>
      <c r="D2082" s="94"/>
      <c r="E2082" s="96"/>
      <c r="F2082" s="97"/>
      <c r="G2082" s="110"/>
      <c r="H2082" s="836"/>
      <c r="I2082" s="94"/>
      <c r="J2082" s="96"/>
      <c r="K2082" s="97"/>
      <c r="L2082" s="110"/>
      <c r="M2082" s="839"/>
      <c r="N2082" s="94"/>
      <c r="O2082" s="96"/>
      <c r="P2082" s="97"/>
    </row>
    <row r="2083" spans="1:16">
      <c r="A2083" s="132"/>
      <c r="B2083" s="135"/>
      <c r="C2083" s="833"/>
      <c r="D2083" s="94"/>
      <c r="E2083" s="114"/>
      <c r="F2083" s="136"/>
      <c r="G2083" s="135"/>
      <c r="H2083" s="836"/>
      <c r="I2083" s="94"/>
      <c r="J2083" s="114"/>
      <c r="K2083" s="136"/>
      <c r="L2083" s="135"/>
      <c r="M2083" s="839"/>
      <c r="N2083" s="94"/>
      <c r="O2083" s="114"/>
      <c r="P2083" s="136"/>
    </row>
    <row r="2084" spans="1:16">
      <c r="A2084" s="132"/>
      <c r="B2084" s="110"/>
      <c r="C2084" s="833"/>
      <c r="D2084" s="94"/>
      <c r="E2084" s="96"/>
      <c r="F2084" s="97"/>
      <c r="G2084" s="110"/>
      <c r="H2084" s="836"/>
      <c r="I2084" s="94"/>
      <c r="J2084" s="96"/>
      <c r="K2084" s="97"/>
      <c r="L2084" s="110"/>
      <c r="M2084" s="839"/>
      <c r="N2084" s="94"/>
      <c r="O2084" s="96"/>
      <c r="P2084" s="97"/>
    </row>
    <row r="2085" spans="1:16">
      <c r="A2085" s="132"/>
      <c r="B2085" s="135"/>
      <c r="C2085" s="833"/>
      <c r="D2085" s="94"/>
      <c r="E2085" s="96"/>
      <c r="F2085" s="97"/>
      <c r="G2085" s="135"/>
      <c r="H2085" s="836"/>
      <c r="I2085" s="94"/>
      <c r="J2085" s="96"/>
      <c r="K2085" s="97"/>
      <c r="L2085" s="135"/>
      <c r="M2085" s="839"/>
      <c r="N2085" s="94"/>
      <c r="O2085" s="96"/>
      <c r="P2085" s="97"/>
    </row>
    <row r="2086" spans="1:16" ht="17.25" thickBot="1">
      <c r="A2086" s="132"/>
      <c r="B2086" s="110"/>
      <c r="C2086" s="846"/>
      <c r="D2086" s="115"/>
      <c r="E2086" s="116"/>
      <c r="F2086" s="117"/>
      <c r="G2086" s="110"/>
      <c r="H2086" s="847"/>
      <c r="I2086" s="115"/>
      <c r="J2086" s="130"/>
      <c r="K2086" s="104"/>
      <c r="L2086" s="110"/>
      <c r="M2086" s="845"/>
      <c r="N2086" s="115"/>
      <c r="O2086" s="130"/>
      <c r="P2086" s="104"/>
    </row>
    <row r="2087" spans="1:16">
      <c r="A2087" s="132"/>
      <c r="B2087" s="135"/>
      <c r="C2087" s="832" t="s">
        <v>669</v>
      </c>
      <c r="D2087" s="137" t="s">
        <v>150</v>
      </c>
      <c r="E2087" s="138"/>
      <c r="F2087" s="139" t="s">
        <v>151</v>
      </c>
      <c r="G2087" s="135"/>
      <c r="H2087" s="835" t="s">
        <v>149</v>
      </c>
      <c r="I2087" s="137" t="s">
        <v>150</v>
      </c>
      <c r="J2087" s="138"/>
      <c r="K2087" s="139" t="s">
        <v>151</v>
      </c>
      <c r="L2087" s="135"/>
      <c r="M2087" s="838" t="s">
        <v>149</v>
      </c>
      <c r="N2087" s="137" t="s">
        <v>150</v>
      </c>
      <c r="O2087" s="138"/>
      <c r="P2087" s="139" t="s">
        <v>151</v>
      </c>
    </row>
    <row r="2088" spans="1:16">
      <c r="A2088" s="132"/>
      <c r="B2088" s="110"/>
      <c r="C2088" s="833"/>
      <c r="D2088" s="120"/>
      <c r="E2088" s="121"/>
      <c r="F2088" s="140"/>
      <c r="G2088" s="110"/>
      <c r="H2088" s="836"/>
      <c r="I2088" s="94"/>
      <c r="J2088" s="96"/>
      <c r="K2088" s="97"/>
      <c r="L2088" s="110"/>
      <c r="M2088" s="839"/>
      <c r="N2088" s="94"/>
      <c r="O2088" s="96"/>
      <c r="P2088" s="97"/>
    </row>
    <row r="2089" spans="1:16">
      <c r="A2089" s="132"/>
      <c r="B2089" s="135"/>
      <c r="C2089" s="833"/>
      <c r="D2089" s="94"/>
      <c r="E2089" s="96"/>
      <c r="F2089" s="97"/>
      <c r="G2089" s="135"/>
      <c r="H2089" s="836"/>
      <c r="I2089" s="94"/>
      <c r="J2089" s="96"/>
      <c r="K2089" s="97"/>
      <c r="L2089" s="135"/>
      <c r="M2089" s="839"/>
      <c r="N2089" s="94"/>
      <c r="O2089" s="96"/>
      <c r="P2089" s="97"/>
    </row>
    <row r="2090" spans="1:16">
      <c r="A2090" s="132"/>
      <c r="B2090" s="110"/>
      <c r="C2090" s="833"/>
      <c r="D2090" s="113"/>
      <c r="E2090" s="114"/>
      <c r="F2090" s="104"/>
      <c r="G2090" s="110"/>
      <c r="H2090" s="836"/>
      <c r="I2090" s="113"/>
      <c r="J2090" s="114"/>
      <c r="K2090" s="104"/>
      <c r="L2090" s="110"/>
      <c r="M2090" s="839"/>
      <c r="N2090" s="113"/>
      <c r="O2090" s="114"/>
      <c r="P2090" s="104"/>
    </row>
    <row r="2091" spans="1:16">
      <c r="A2091" s="841"/>
      <c r="B2091" s="135"/>
      <c r="C2091" s="833"/>
      <c r="D2091" s="94"/>
      <c r="E2091" s="96"/>
      <c r="F2091" s="97"/>
      <c r="G2091" s="135"/>
      <c r="H2091" s="836"/>
      <c r="I2091" s="94"/>
      <c r="J2091" s="96"/>
      <c r="K2091" s="97"/>
      <c r="L2091" s="135"/>
      <c r="M2091" s="839"/>
      <c r="N2091" s="94"/>
      <c r="O2091" s="96"/>
      <c r="P2091" s="97"/>
    </row>
    <row r="2092" spans="1:16">
      <c r="A2092" s="841"/>
      <c r="B2092" s="110"/>
      <c r="C2092" s="833"/>
      <c r="D2092" s="94"/>
      <c r="E2092" s="96"/>
      <c r="F2092" s="97"/>
      <c r="G2092" s="110"/>
      <c r="H2092" s="836"/>
      <c r="I2092" s="94"/>
      <c r="J2092" s="96"/>
      <c r="K2092" s="97"/>
      <c r="L2092" s="110"/>
      <c r="M2092" s="839"/>
      <c r="N2092" s="94"/>
      <c r="O2092" s="96"/>
      <c r="P2092" s="97"/>
    </row>
    <row r="2093" spans="1:16">
      <c r="A2093" s="841"/>
      <c r="B2093" s="135"/>
      <c r="C2093" s="833"/>
      <c r="D2093" s="113"/>
      <c r="E2093" s="114"/>
      <c r="F2093" s="104"/>
      <c r="G2093" s="135"/>
      <c r="H2093" s="836"/>
      <c r="I2093" s="113"/>
      <c r="J2093" s="114"/>
      <c r="K2093" s="104"/>
      <c r="L2093" s="135"/>
      <c r="M2093" s="839"/>
      <c r="N2093" s="113"/>
      <c r="O2093" s="114"/>
      <c r="P2093" s="104"/>
    </row>
    <row r="2094" spans="1:16" ht="17.25" thickBot="1">
      <c r="A2094" s="842"/>
      <c r="B2094" s="141"/>
      <c r="C2094" s="834"/>
      <c r="D2094" s="142"/>
      <c r="E2094" s="143"/>
      <c r="F2094" s="144"/>
      <c r="G2094" s="141"/>
      <c r="H2094" s="837"/>
      <c r="I2094" s="142"/>
      <c r="J2094" s="143"/>
      <c r="K2094" s="144"/>
      <c r="L2094" s="141"/>
      <c r="M2094" s="840"/>
      <c r="N2094" s="142"/>
      <c r="O2094" s="143"/>
      <c r="P2094" s="144"/>
    </row>
    <row r="2095" spans="1:16" s="146" customFormat="1" ht="27" customHeight="1" thickTop="1" thickBot="1">
      <c r="A2095" s="145"/>
      <c r="B2095" s="843" t="s">
        <v>152</v>
      </c>
      <c r="C2095" s="843"/>
      <c r="D2095" s="843"/>
      <c r="E2095" s="843"/>
      <c r="F2095" s="843"/>
      <c r="G2095" s="844" t="s">
        <v>153</v>
      </c>
      <c r="H2095" s="844"/>
      <c r="I2095" s="844"/>
      <c r="J2095" s="844"/>
      <c r="K2095" s="844"/>
      <c r="L2095" s="844"/>
      <c r="M2095" s="844"/>
      <c r="N2095" s="825" t="s">
        <v>154</v>
      </c>
      <c r="O2095" s="825"/>
      <c r="P2095" s="825"/>
    </row>
    <row r="2096" spans="1:16" s="159" customFormat="1" ht="21.75" customHeight="1" thickTop="1" thickBot="1">
      <c r="A2096" s="147" t="s">
        <v>0</v>
      </c>
      <c r="B2096" s="148"/>
      <c r="C2096" s="149" t="s">
        <v>155</v>
      </c>
      <c r="D2096" s="150" t="s">
        <v>156</v>
      </c>
      <c r="E2096" s="151" t="s">
        <v>157</v>
      </c>
      <c r="F2096" s="152" t="s">
        <v>158</v>
      </c>
      <c r="G2096" s="153" t="s">
        <v>159</v>
      </c>
      <c r="H2096" s="154" t="s">
        <v>150</v>
      </c>
      <c r="I2096" s="155" t="s">
        <v>156</v>
      </c>
      <c r="J2096" s="155" t="s">
        <v>157</v>
      </c>
      <c r="K2096" s="155" t="s">
        <v>158</v>
      </c>
      <c r="L2096" s="154" t="s">
        <v>160</v>
      </c>
      <c r="M2096" s="156" t="s">
        <v>161</v>
      </c>
      <c r="N2096" s="157" t="s">
        <v>155</v>
      </c>
      <c r="O2096" s="151" t="s">
        <v>157</v>
      </c>
      <c r="P2096" s="158" t="s">
        <v>158</v>
      </c>
    </row>
    <row r="2097" spans="1:16" s="172" customFormat="1" ht="17.25" thickTop="1">
      <c r="A2097" s="826">
        <f>A2011</f>
        <v>46223</v>
      </c>
      <c r="B2097" s="829" t="s">
        <v>670</v>
      </c>
      <c r="C2097" s="160" t="s">
        <v>851</v>
      </c>
      <c r="D2097" s="161" t="s">
        <v>978</v>
      </c>
      <c r="E2097" s="162" t="s">
        <v>137</v>
      </c>
      <c r="F2097" s="163" t="s">
        <v>1547</v>
      </c>
      <c r="G2097" s="164"/>
      <c r="H2097" s="165"/>
      <c r="I2097" s="166"/>
      <c r="J2097" s="166"/>
      <c r="K2097" s="167"/>
      <c r="L2097" s="168"/>
      <c r="M2097" s="169"/>
      <c r="N2097" s="170"/>
      <c r="O2097" s="166"/>
      <c r="P2097" s="171"/>
    </row>
    <row r="2098" spans="1:16" s="172" customFormat="1">
      <c r="A2098" s="827"/>
      <c r="B2098" s="830"/>
      <c r="C2098" s="173"/>
      <c r="D2098" s="174"/>
      <c r="E2098" s="175"/>
      <c r="F2098" s="176"/>
      <c r="G2098" s="173"/>
      <c r="H2098" s="177"/>
      <c r="I2098" s="175"/>
      <c r="J2098" s="175"/>
      <c r="K2098" s="178"/>
      <c r="L2098" s="179"/>
      <c r="M2098" s="180"/>
      <c r="N2098" s="181"/>
      <c r="O2098" s="175"/>
      <c r="P2098" s="182"/>
    </row>
    <row r="2099" spans="1:16" s="172" customFormat="1">
      <c r="A2099" s="827"/>
      <c r="B2099" s="830"/>
      <c r="C2099" s="173"/>
      <c r="D2099" s="174"/>
      <c r="E2099" s="175"/>
      <c r="F2099" s="176"/>
      <c r="G2099" s="173"/>
      <c r="H2099" s="183"/>
      <c r="I2099" s="175"/>
      <c r="J2099" s="175"/>
      <c r="K2099" s="178"/>
      <c r="L2099" s="184"/>
      <c r="M2099" s="180"/>
      <c r="N2099" s="181"/>
      <c r="O2099" s="175"/>
      <c r="P2099" s="182"/>
    </row>
    <row r="2100" spans="1:16" s="172" customFormat="1">
      <c r="A2100" s="827"/>
      <c r="B2100" s="830"/>
      <c r="C2100" s="173"/>
      <c r="D2100" s="218"/>
      <c r="E2100" s="175"/>
      <c r="F2100" s="176"/>
      <c r="G2100" s="173"/>
      <c r="H2100" s="183"/>
      <c r="I2100" s="175"/>
      <c r="J2100" s="175"/>
      <c r="K2100" s="187"/>
      <c r="L2100" s="184"/>
      <c r="M2100" s="180"/>
      <c r="N2100" s="181"/>
      <c r="O2100" s="175"/>
      <c r="P2100" s="182"/>
    </row>
    <row r="2101" spans="1:16" s="172" customFormat="1">
      <c r="A2101" s="827"/>
      <c r="B2101" s="830"/>
      <c r="C2101" s="173"/>
      <c r="D2101" s="185"/>
      <c r="E2101" s="175"/>
      <c r="F2101" s="182"/>
      <c r="G2101" s="173"/>
      <c r="H2101" s="186"/>
      <c r="I2101" s="175"/>
      <c r="J2101" s="175"/>
      <c r="K2101" s="187"/>
      <c r="L2101" s="184"/>
      <c r="M2101" s="180"/>
      <c r="N2101" s="181"/>
      <c r="O2101" s="175"/>
      <c r="P2101" s="182"/>
    </row>
    <row r="2102" spans="1:16" s="172" customFormat="1">
      <c r="A2102" s="827"/>
      <c r="B2102" s="830"/>
      <c r="C2102" s="173"/>
      <c r="D2102" s="174"/>
      <c r="E2102" s="175"/>
      <c r="F2102" s="188"/>
      <c r="G2102" s="198"/>
      <c r="H2102" s="183"/>
      <c r="I2102" s="191"/>
      <c r="J2102" s="175"/>
      <c r="K2102" s="178"/>
      <c r="L2102" s="189"/>
      <c r="M2102" s="190"/>
      <c r="N2102" s="181"/>
      <c r="O2102" s="175"/>
      <c r="P2102" s="182"/>
    </row>
    <row r="2103" spans="1:16" s="172" customFormat="1">
      <c r="A2103" s="827"/>
      <c r="B2103" s="830"/>
      <c r="C2103" s="173"/>
      <c r="D2103" s="174"/>
      <c r="E2103" s="175"/>
      <c r="F2103" s="182"/>
      <c r="G2103" s="173"/>
      <c r="H2103" s="183"/>
      <c r="I2103" s="191"/>
      <c r="J2103" s="175"/>
      <c r="K2103" s="178"/>
      <c r="L2103" s="184"/>
      <c r="M2103" s="180"/>
      <c r="N2103" s="181"/>
      <c r="O2103" s="175"/>
      <c r="P2103" s="182"/>
    </row>
    <row r="2104" spans="1:16" s="172" customFormat="1">
      <c r="A2104" s="827"/>
      <c r="B2104" s="830"/>
      <c r="C2104" s="173"/>
      <c r="D2104" s="174"/>
      <c r="E2104" s="175"/>
      <c r="F2104" s="182"/>
      <c r="G2104" s="219"/>
      <c r="H2104" s="183"/>
      <c r="I2104" s="175"/>
      <c r="J2104" s="175"/>
      <c r="K2104" s="178"/>
      <c r="L2104" s="184"/>
      <c r="M2104" s="180"/>
      <c r="N2104" s="181"/>
      <c r="O2104" s="175"/>
      <c r="P2104" s="182"/>
    </row>
    <row r="2105" spans="1:16" s="172" customFormat="1">
      <c r="A2105" s="827"/>
      <c r="B2105" s="830"/>
      <c r="C2105" s="173"/>
      <c r="D2105" s="174"/>
      <c r="E2105" s="175"/>
      <c r="F2105" s="188"/>
      <c r="G2105" s="173"/>
      <c r="H2105" s="183"/>
      <c r="I2105" s="191"/>
      <c r="J2105" s="175"/>
      <c r="K2105" s="178"/>
      <c r="L2105" s="184"/>
      <c r="M2105" s="180"/>
      <c r="N2105" s="181"/>
      <c r="O2105" s="175"/>
      <c r="P2105" s="182"/>
    </row>
    <row r="2106" spans="1:16" s="172" customFormat="1">
      <c r="A2106" s="827"/>
      <c r="B2106" s="830"/>
      <c r="C2106" s="173"/>
      <c r="D2106" s="174"/>
      <c r="E2106" s="175"/>
      <c r="F2106" s="182"/>
      <c r="G2106" s="173"/>
      <c r="H2106" s="183"/>
      <c r="I2106" s="191"/>
      <c r="J2106" s="175"/>
      <c r="K2106" s="178"/>
      <c r="L2106" s="184"/>
      <c r="M2106" s="180"/>
      <c r="N2106" s="181"/>
      <c r="O2106" s="175"/>
      <c r="P2106" s="182"/>
    </row>
    <row r="2107" spans="1:16" s="172" customFormat="1">
      <c r="A2107" s="827"/>
      <c r="B2107" s="830"/>
      <c r="C2107" s="192"/>
      <c r="D2107" s="193"/>
      <c r="E2107" s="194"/>
      <c r="F2107" s="195"/>
      <c r="G2107" s="173"/>
      <c r="H2107" s="177"/>
      <c r="I2107" s="175"/>
      <c r="J2107" s="175"/>
      <c r="K2107" s="178"/>
      <c r="L2107" s="184"/>
      <c r="M2107" s="180"/>
      <c r="N2107" s="196"/>
      <c r="O2107" s="194"/>
      <c r="P2107" s="195"/>
    </row>
    <row r="2108" spans="1:16" s="172" customFormat="1">
      <c r="A2108" s="827"/>
      <c r="B2108" s="830"/>
      <c r="C2108" s="192"/>
      <c r="D2108" s="193"/>
      <c r="E2108" s="194"/>
      <c r="F2108" s="195"/>
      <c r="G2108" s="198"/>
      <c r="H2108" s="183"/>
      <c r="I2108" s="191"/>
      <c r="J2108" s="175"/>
      <c r="K2108" s="178"/>
      <c r="L2108" s="184"/>
      <c r="M2108" s="180"/>
      <c r="N2108" s="196"/>
      <c r="O2108" s="194"/>
      <c r="P2108" s="195"/>
    </row>
    <row r="2109" spans="1:16" s="172" customFormat="1">
      <c r="A2109" s="827"/>
      <c r="B2109" s="830"/>
      <c r="C2109" s="192"/>
      <c r="D2109" s="193"/>
      <c r="E2109" s="194"/>
      <c r="F2109" s="195"/>
      <c r="G2109" s="173"/>
      <c r="H2109" s="199"/>
      <c r="I2109" s="191"/>
      <c r="J2109" s="200"/>
      <c r="K2109" s="197"/>
      <c r="L2109" s="184"/>
      <c r="M2109" s="180"/>
      <c r="N2109" s="196"/>
      <c r="O2109" s="194"/>
      <c r="P2109" s="195"/>
    </row>
    <row r="2110" spans="1:16" s="172" customFormat="1">
      <c r="A2110" s="827"/>
      <c r="B2110" s="830"/>
      <c r="C2110" s="192"/>
      <c r="D2110" s="193"/>
      <c r="E2110" s="194"/>
      <c r="F2110" s="195"/>
      <c r="G2110" s="173"/>
      <c r="H2110" s="201"/>
      <c r="I2110" s="175"/>
      <c r="J2110" s="175"/>
      <c r="K2110" s="178"/>
      <c r="L2110" s="184"/>
      <c r="M2110" s="180"/>
      <c r="N2110" s="196"/>
      <c r="O2110" s="194"/>
      <c r="P2110" s="195"/>
    </row>
    <row r="2111" spans="1:16" s="172" customFormat="1">
      <c r="A2111" s="827"/>
      <c r="B2111" s="830"/>
      <c r="C2111" s="192"/>
      <c r="D2111" s="193"/>
      <c r="E2111" s="194"/>
      <c r="F2111" s="195"/>
      <c r="G2111" s="198"/>
      <c r="H2111" s="183"/>
      <c r="I2111" s="200"/>
      <c r="J2111" s="200"/>
      <c r="K2111" s="197"/>
      <c r="L2111" s="184"/>
      <c r="M2111" s="180"/>
      <c r="N2111" s="196"/>
      <c r="O2111" s="194"/>
      <c r="P2111" s="195"/>
    </row>
    <row r="2112" spans="1:16" s="172" customFormat="1">
      <c r="A2112" s="827"/>
      <c r="B2112" s="830"/>
      <c r="C2112" s="192"/>
      <c r="D2112" s="193"/>
      <c r="E2112" s="194"/>
      <c r="F2112" s="195"/>
      <c r="G2112" s="173"/>
      <c r="H2112" s="183"/>
      <c r="I2112" s="200"/>
      <c r="J2112" s="200"/>
      <c r="K2112" s="197"/>
      <c r="L2112" s="179"/>
      <c r="M2112" s="180"/>
      <c r="N2112" s="196"/>
      <c r="O2112" s="194"/>
      <c r="P2112" s="195"/>
    </row>
    <row r="2113" spans="1:16" s="172" customFormat="1">
      <c r="A2113" s="827"/>
      <c r="B2113" s="830"/>
      <c r="C2113" s="192"/>
      <c r="D2113" s="193"/>
      <c r="E2113" s="194"/>
      <c r="F2113" s="195"/>
      <c r="G2113" s="192"/>
      <c r="H2113" s="201"/>
      <c r="I2113" s="202"/>
      <c r="J2113" s="202"/>
      <c r="K2113" s="203"/>
      <c r="L2113" s="204"/>
      <c r="M2113" s="190"/>
      <c r="N2113" s="196"/>
      <c r="O2113" s="194"/>
      <c r="P2113" s="195"/>
    </row>
    <row r="2114" spans="1:16" s="172" customFormat="1">
      <c r="A2114" s="827"/>
      <c r="B2114" s="830"/>
      <c r="C2114" s="192"/>
      <c r="D2114" s="193"/>
      <c r="E2114" s="194"/>
      <c r="F2114" s="195"/>
      <c r="G2114" s="192"/>
      <c r="H2114" s="201"/>
      <c r="I2114" s="202"/>
      <c r="J2114" s="202"/>
      <c r="K2114" s="203"/>
      <c r="L2114" s="204"/>
      <c r="M2114" s="190"/>
      <c r="N2114" s="196"/>
      <c r="O2114" s="194"/>
      <c r="P2114" s="195"/>
    </row>
    <row r="2115" spans="1:16" s="172" customFormat="1">
      <c r="A2115" s="827"/>
      <c r="B2115" s="830"/>
      <c r="C2115" s="192"/>
      <c r="D2115" s="193"/>
      <c r="E2115" s="194"/>
      <c r="F2115" s="195"/>
      <c r="G2115" s="192"/>
      <c r="H2115" s="201"/>
      <c r="I2115" s="202"/>
      <c r="J2115" s="202"/>
      <c r="K2115" s="203"/>
      <c r="L2115" s="204"/>
      <c r="M2115" s="190"/>
      <c r="N2115" s="196"/>
      <c r="O2115" s="194"/>
      <c r="P2115" s="195"/>
    </row>
    <row r="2116" spans="1:16" s="172" customFormat="1" ht="17.25" thickBot="1">
      <c r="A2116" s="828"/>
      <c r="B2116" s="831"/>
      <c r="C2116" s="205"/>
      <c r="D2116" s="206"/>
      <c r="E2116" s="207"/>
      <c r="F2116" s="208"/>
      <c r="G2116" s="209"/>
      <c r="H2116" s="210"/>
      <c r="I2116" s="211"/>
      <c r="J2116" s="211"/>
      <c r="K2116" s="212"/>
      <c r="L2116" s="213"/>
      <c r="M2116" s="214"/>
      <c r="N2116" s="215"/>
      <c r="O2116" s="207"/>
      <c r="P2116" s="208"/>
    </row>
    <row r="2117" spans="1:16" s="71" customFormat="1" ht="18" customHeight="1" thickTop="1" thickBot="1">
      <c r="A2117" s="862">
        <f>A2011+1</f>
        <v>46224</v>
      </c>
      <c r="B2117" s="90" t="s">
        <v>162</v>
      </c>
      <c r="C2117" s="832" t="s">
        <v>665</v>
      </c>
      <c r="D2117" s="91" t="s">
        <v>114</v>
      </c>
      <c r="E2117" s="92" t="s">
        <v>164</v>
      </c>
      <c r="F2117" s="93"/>
      <c r="G2117" s="90" t="s">
        <v>162</v>
      </c>
      <c r="H2117" s="836" t="s">
        <v>163</v>
      </c>
      <c r="I2117" s="91" t="s">
        <v>114</v>
      </c>
      <c r="J2117" s="92" t="s">
        <v>164</v>
      </c>
      <c r="K2117" s="93"/>
      <c r="L2117" s="90" t="s">
        <v>162</v>
      </c>
      <c r="M2117" s="839" t="s">
        <v>163</v>
      </c>
      <c r="N2117" s="91" t="s">
        <v>114</v>
      </c>
      <c r="O2117" s="92" t="s">
        <v>164</v>
      </c>
      <c r="P2117" s="93"/>
    </row>
    <row r="2118" spans="1:16" ht="18" customHeight="1">
      <c r="A2118" s="863"/>
      <c r="B2118" s="864"/>
      <c r="C2118" s="833"/>
      <c r="D2118" s="94" t="s">
        <v>116</v>
      </c>
      <c r="E2118" s="95" t="s">
        <v>142</v>
      </c>
      <c r="F2118" s="93"/>
      <c r="G2118" s="864"/>
      <c r="H2118" s="836"/>
      <c r="I2118" s="94" t="s">
        <v>116</v>
      </c>
      <c r="J2118" s="95" t="s">
        <v>142</v>
      </c>
      <c r="K2118" s="93"/>
      <c r="L2118" s="864"/>
      <c r="M2118" s="839"/>
      <c r="N2118" s="94" t="s">
        <v>116</v>
      </c>
      <c r="O2118" s="95" t="s">
        <v>142</v>
      </c>
      <c r="P2118" s="93"/>
    </row>
    <row r="2119" spans="1:16" ht="17.25" thickBot="1">
      <c r="A2119" s="863"/>
      <c r="B2119" s="865"/>
      <c r="C2119" s="833"/>
      <c r="D2119" s="94" t="s">
        <v>165</v>
      </c>
      <c r="E2119" s="96" t="s">
        <v>166</v>
      </c>
      <c r="F2119" s="98"/>
      <c r="G2119" s="865"/>
      <c r="H2119" s="836"/>
      <c r="I2119" s="94" t="s">
        <v>165</v>
      </c>
      <c r="J2119" s="96" t="s">
        <v>166</v>
      </c>
      <c r="K2119" s="98"/>
      <c r="L2119" s="865"/>
      <c r="M2119" s="839"/>
      <c r="N2119" s="94" t="s">
        <v>165</v>
      </c>
      <c r="O2119" s="96" t="s">
        <v>166</v>
      </c>
      <c r="P2119" s="98"/>
    </row>
    <row r="2120" spans="1:16" ht="17.25" thickBot="1">
      <c r="A2120" s="863"/>
      <c r="B2120" s="90" t="s">
        <v>167</v>
      </c>
      <c r="C2120" s="833"/>
      <c r="D2120" s="94"/>
      <c r="E2120" s="96"/>
      <c r="F2120" s="97"/>
      <c r="G2120" s="90" t="s">
        <v>167</v>
      </c>
      <c r="H2120" s="836"/>
      <c r="I2120" s="94" t="s">
        <v>120</v>
      </c>
      <c r="J2120" s="96" t="s">
        <v>148</v>
      </c>
      <c r="K2120" s="97"/>
      <c r="L2120" s="90" t="s">
        <v>167</v>
      </c>
      <c r="M2120" s="839"/>
      <c r="N2120" s="94" t="s">
        <v>120</v>
      </c>
      <c r="O2120" s="96" t="s">
        <v>148</v>
      </c>
      <c r="P2120" s="97"/>
    </row>
    <row r="2121" spans="1:16">
      <c r="A2121" s="863"/>
      <c r="B2121" s="861"/>
      <c r="C2121" s="833"/>
      <c r="D2121" s="94"/>
      <c r="E2121" s="96"/>
      <c r="F2121" s="97"/>
      <c r="G2121" s="861"/>
      <c r="H2121" s="836"/>
      <c r="I2121" s="94"/>
      <c r="J2121" s="96"/>
      <c r="K2121" s="97"/>
      <c r="L2121" s="861"/>
      <c r="M2121" s="839"/>
      <c r="N2121" s="94"/>
      <c r="O2121" s="96"/>
      <c r="P2121" s="97"/>
    </row>
    <row r="2122" spans="1:16">
      <c r="A2122" s="863"/>
      <c r="B2122" s="854"/>
      <c r="C2122" s="833"/>
      <c r="D2122" s="94"/>
      <c r="E2122" s="96"/>
      <c r="F2122" s="97"/>
      <c r="G2122" s="854"/>
      <c r="H2122" s="836"/>
      <c r="I2122" s="94"/>
      <c r="J2122" s="96"/>
      <c r="K2122" s="97"/>
      <c r="L2122" s="854"/>
      <c r="M2122" s="839"/>
      <c r="N2122" s="94"/>
      <c r="O2122" s="96"/>
      <c r="P2122" s="97"/>
    </row>
    <row r="2123" spans="1:16">
      <c r="A2123" s="863"/>
      <c r="B2123" s="853"/>
      <c r="C2123" s="833"/>
      <c r="D2123" s="94"/>
      <c r="E2123" s="96"/>
      <c r="F2123" s="93"/>
      <c r="G2123" s="853"/>
      <c r="H2123" s="836"/>
      <c r="I2123" s="94"/>
      <c r="J2123" s="96"/>
      <c r="K2123" s="93"/>
      <c r="L2123" s="853"/>
      <c r="M2123" s="839"/>
      <c r="N2123" s="94"/>
      <c r="O2123" s="96"/>
      <c r="P2123" s="93"/>
    </row>
    <row r="2124" spans="1:16">
      <c r="A2124" s="863"/>
      <c r="B2124" s="854"/>
      <c r="C2124" s="833"/>
      <c r="D2124" s="94"/>
      <c r="E2124" s="96"/>
      <c r="F2124" s="99"/>
      <c r="G2124" s="854"/>
      <c r="H2124" s="836"/>
      <c r="I2124" s="94"/>
      <c r="J2124" s="96"/>
      <c r="K2124" s="99"/>
      <c r="L2124" s="854"/>
      <c r="M2124" s="839"/>
      <c r="N2124" s="94"/>
      <c r="O2124" s="96"/>
      <c r="P2124" s="93"/>
    </row>
    <row r="2125" spans="1:16">
      <c r="A2125" s="863"/>
      <c r="B2125" s="853"/>
      <c r="C2125" s="833"/>
      <c r="D2125" s="94"/>
      <c r="E2125" s="96"/>
      <c r="F2125" s="102"/>
      <c r="G2125" s="853"/>
      <c r="H2125" s="836"/>
      <c r="I2125" s="94"/>
      <c r="J2125" s="96"/>
      <c r="K2125" s="102"/>
      <c r="L2125" s="853"/>
      <c r="M2125" s="839"/>
      <c r="N2125" s="94"/>
      <c r="O2125" s="96"/>
      <c r="P2125" s="99"/>
    </row>
    <row r="2126" spans="1:16" ht="17.25" thickBot="1">
      <c r="A2126" s="863"/>
      <c r="B2126" s="854"/>
      <c r="C2126" s="833"/>
      <c r="D2126" s="94"/>
      <c r="E2126" s="96"/>
      <c r="F2126" s="99"/>
      <c r="G2126" s="854"/>
      <c r="H2126" s="836"/>
      <c r="I2126" s="94"/>
      <c r="J2126" s="96"/>
      <c r="K2126" s="99"/>
      <c r="L2126" s="854"/>
      <c r="M2126" s="839"/>
      <c r="N2126" s="94"/>
      <c r="O2126" s="96"/>
      <c r="P2126" s="99"/>
    </row>
    <row r="2127" spans="1:16" ht="17.25" thickBot="1">
      <c r="A2127" s="863"/>
      <c r="B2127" s="100" t="s">
        <v>168</v>
      </c>
      <c r="C2127" s="833"/>
      <c r="D2127" s="94"/>
      <c r="E2127" s="96"/>
      <c r="F2127" s="99"/>
      <c r="G2127" s="100" t="s">
        <v>168</v>
      </c>
      <c r="H2127" s="836"/>
      <c r="I2127" s="94"/>
      <c r="J2127" s="96"/>
      <c r="K2127" s="99"/>
      <c r="L2127" s="100" t="s">
        <v>168</v>
      </c>
      <c r="M2127" s="839"/>
      <c r="N2127" s="94"/>
      <c r="O2127" s="96"/>
      <c r="P2127" s="99"/>
    </row>
    <row r="2128" spans="1:16">
      <c r="A2128" s="863"/>
      <c r="B2128" s="855"/>
      <c r="C2128" s="833"/>
      <c r="D2128" s="94"/>
      <c r="E2128" s="96"/>
      <c r="F2128" s="99"/>
      <c r="G2128" s="855"/>
      <c r="H2128" s="836"/>
      <c r="I2128" s="94"/>
      <c r="J2128" s="96"/>
      <c r="K2128" s="99"/>
      <c r="L2128" s="855"/>
      <c r="M2128" s="839"/>
      <c r="N2128" s="94"/>
      <c r="O2128" s="96"/>
      <c r="P2128" s="99"/>
    </row>
    <row r="2129" spans="1:16">
      <c r="A2129" s="863"/>
      <c r="B2129" s="856"/>
      <c r="C2129" s="833"/>
      <c r="D2129" s="94"/>
      <c r="E2129" s="96"/>
      <c r="F2129" s="99"/>
      <c r="G2129" s="856"/>
      <c r="H2129" s="836"/>
      <c r="I2129" s="94"/>
      <c r="J2129" s="96"/>
      <c r="K2129" s="99"/>
      <c r="L2129" s="856"/>
      <c r="M2129" s="839"/>
      <c r="N2129" s="94"/>
      <c r="O2129" s="96"/>
      <c r="P2129" s="97"/>
    </row>
    <row r="2130" spans="1:16" ht="17.25" thickBot="1">
      <c r="A2130" s="863"/>
      <c r="B2130" s="857"/>
      <c r="C2130" s="833"/>
      <c r="D2130" s="94"/>
      <c r="E2130" s="96"/>
      <c r="F2130" s="97"/>
      <c r="G2130" s="857"/>
      <c r="H2130" s="836"/>
      <c r="I2130" s="94"/>
      <c r="J2130" s="96"/>
      <c r="K2130" s="97"/>
      <c r="L2130" s="857"/>
      <c r="M2130" s="839"/>
      <c r="N2130" s="94"/>
      <c r="O2130" s="96"/>
      <c r="P2130" s="97"/>
    </row>
    <row r="2131" spans="1:16" ht="17.25" thickBot="1">
      <c r="A2131" s="863"/>
      <c r="B2131" s="100" t="s">
        <v>123</v>
      </c>
      <c r="C2131" s="833"/>
      <c r="D2131" s="94"/>
      <c r="E2131" s="96"/>
      <c r="F2131" s="97"/>
      <c r="G2131" s="100" t="s">
        <v>123</v>
      </c>
      <c r="H2131" s="836"/>
      <c r="I2131" s="94"/>
      <c r="J2131" s="96"/>
      <c r="K2131" s="97"/>
      <c r="L2131" s="100" t="s">
        <v>123</v>
      </c>
      <c r="M2131" s="839"/>
      <c r="N2131" s="94"/>
      <c r="O2131" s="96"/>
      <c r="P2131" s="97"/>
    </row>
    <row r="2132" spans="1:16">
      <c r="A2132" s="863"/>
      <c r="B2132" s="868"/>
      <c r="C2132" s="833"/>
      <c r="D2132" s="94"/>
      <c r="E2132" s="96"/>
      <c r="F2132" s="97"/>
      <c r="G2132" s="868"/>
      <c r="H2132" s="836"/>
      <c r="I2132" s="94"/>
      <c r="J2132" s="96"/>
      <c r="K2132" s="97"/>
      <c r="L2132" s="868"/>
      <c r="M2132" s="839"/>
      <c r="N2132" s="94"/>
      <c r="O2132" s="96"/>
      <c r="P2132" s="97"/>
    </row>
    <row r="2133" spans="1:16">
      <c r="A2133" s="863"/>
      <c r="B2133" s="869"/>
      <c r="C2133" s="833"/>
      <c r="D2133" s="94"/>
      <c r="E2133" s="96"/>
      <c r="F2133" s="97"/>
      <c r="G2133" s="869"/>
      <c r="H2133" s="836"/>
      <c r="I2133" s="94"/>
      <c r="J2133" s="96"/>
      <c r="K2133" s="97"/>
      <c r="L2133" s="869"/>
      <c r="M2133" s="839"/>
      <c r="N2133" s="94"/>
      <c r="O2133" s="96"/>
      <c r="P2133" s="97"/>
    </row>
    <row r="2134" spans="1:16" ht="17.25" thickBot="1">
      <c r="A2134" s="863"/>
      <c r="B2134" s="870"/>
      <c r="C2134" s="833"/>
      <c r="D2134" s="94"/>
      <c r="E2134" s="96"/>
      <c r="F2134" s="97"/>
      <c r="G2134" s="870"/>
      <c r="H2134" s="836"/>
      <c r="I2134" s="94"/>
      <c r="J2134" s="96"/>
      <c r="K2134" s="97"/>
      <c r="L2134" s="870"/>
      <c r="M2134" s="839"/>
      <c r="N2134" s="94"/>
      <c r="O2134" s="96"/>
      <c r="P2134" s="97"/>
    </row>
    <row r="2135" spans="1:16">
      <c r="A2135" s="863"/>
      <c r="B2135" s="851" t="s">
        <v>124</v>
      </c>
      <c r="C2135" s="833"/>
      <c r="D2135" s="94"/>
      <c r="E2135" s="96"/>
      <c r="F2135" s="97"/>
      <c r="G2135" s="851" t="s">
        <v>124</v>
      </c>
      <c r="H2135" s="836"/>
      <c r="I2135" s="94"/>
      <c r="J2135" s="96"/>
      <c r="K2135" s="97"/>
      <c r="L2135" s="851" t="s">
        <v>124</v>
      </c>
      <c r="M2135" s="839"/>
      <c r="N2135" s="94"/>
      <c r="O2135" s="96"/>
      <c r="P2135" s="97"/>
    </row>
    <row r="2136" spans="1:16" ht="17.25" thickBot="1">
      <c r="A2136" s="863"/>
      <c r="B2136" s="852"/>
      <c r="C2136" s="833"/>
      <c r="D2136" s="94"/>
      <c r="E2136" s="96"/>
      <c r="F2136" s="97"/>
      <c r="G2136" s="852"/>
      <c r="H2136" s="836"/>
      <c r="I2136" s="94"/>
      <c r="J2136" s="96"/>
      <c r="K2136" s="97"/>
      <c r="L2136" s="852"/>
      <c r="M2136" s="839"/>
      <c r="N2136" s="94"/>
      <c r="O2136" s="96"/>
      <c r="P2136" s="93"/>
    </row>
    <row r="2137" spans="1:16" ht="17.25" thickTop="1">
      <c r="A2137" s="863"/>
      <c r="B2137" s="866" t="s">
        <v>125</v>
      </c>
      <c r="C2137" s="833"/>
      <c r="D2137" s="94"/>
      <c r="E2137" s="96"/>
      <c r="F2137" s="93"/>
      <c r="G2137" s="866" t="s">
        <v>125</v>
      </c>
      <c r="H2137" s="836"/>
      <c r="I2137" s="94"/>
      <c r="J2137" s="96"/>
      <c r="K2137" s="93"/>
      <c r="L2137" s="866" t="s">
        <v>125</v>
      </c>
      <c r="M2137" s="839"/>
      <c r="N2137" s="94"/>
      <c r="O2137" s="96"/>
      <c r="P2137" s="97"/>
    </row>
    <row r="2138" spans="1:16" ht="17.25" thickBot="1">
      <c r="A2138" s="863"/>
      <c r="B2138" s="849"/>
      <c r="C2138" s="833"/>
      <c r="D2138" s="94"/>
      <c r="E2138" s="96"/>
      <c r="F2138" s="93"/>
      <c r="G2138" s="849"/>
      <c r="H2138" s="836"/>
      <c r="I2138" s="94"/>
      <c r="J2138" s="96"/>
      <c r="K2138" s="93"/>
      <c r="L2138" s="849"/>
      <c r="M2138" s="839"/>
      <c r="N2138" s="94"/>
      <c r="O2138" s="96"/>
      <c r="P2138" s="101"/>
    </row>
    <row r="2139" spans="1:16">
      <c r="A2139" s="863"/>
      <c r="B2139" s="859"/>
      <c r="C2139" s="833"/>
      <c r="D2139" s="94"/>
      <c r="E2139" s="96"/>
      <c r="F2139" s="97"/>
      <c r="G2139" s="859"/>
      <c r="H2139" s="836"/>
      <c r="I2139" s="94"/>
      <c r="J2139" s="96"/>
      <c r="K2139" s="97"/>
      <c r="L2139" s="859"/>
      <c r="M2139" s="839"/>
      <c r="N2139" s="94"/>
      <c r="O2139" s="96"/>
      <c r="P2139" s="103"/>
    </row>
    <row r="2140" spans="1:16" ht="17.25" thickBot="1">
      <c r="A2140" s="863"/>
      <c r="B2140" s="867"/>
      <c r="C2140" s="833"/>
      <c r="D2140" s="94"/>
      <c r="E2140" s="96"/>
      <c r="F2140" s="97"/>
      <c r="G2140" s="867"/>
      <c r="H2140" s="836"/>
      <c r="I2140" s="94"/>
      <c r="J2140" s="96"/>
      <c r="K2140" s="97"/>
      <c r="L2140" s="867"/>
      <c r="M2140" s="839"/>
      <c r="N2140" s="94"/>
      <c r="O2140" s="96"/>
      <c r="P2140" s="104"/>
    </row>
    <row r="2141" spans="1:16">
      <c r="A2141" s="863"/>
      <c r="B2141" s="848" t="s">
        <v>126</v>
      </c>
      <c r="C2141" s="833"/>
      <c r="D2141" s="94"/>
      <c r="E2141" s="96"/>
      <c r="F2141" s="93"/>
      <c r="G2141" s="848" t="s">
        <v>126</v>
      </c>
      <c r="H2141" s="836"/>
      <c r="I2141" s="94"/>
      <c r="J2141" s="96"/>
      <c r="K2141" s="93"/>
      <c r="L2141" s="848" t="s">
        <v>126</v>
      </c>
      <c r="M2141" s="839"/>
      <c r="N2141" s="94"/>
      <c r="O2141" s="96"/>
      <c r="P2141" s="99"/>
    </row>
    <row r="2142" spans="1:16" ht="17.25" thickBot="1">
      <c r="A2142" s="863"/>
      <c r="B2142" s="849"/>
      <c r="C2142" s="833"/>
      <c r="D2142" s="94"/>
      <c r="E2142" s="96"/>
      <c r="F2142" s="101"/>
      <c r="G2142" s="849"/>
      <c r="H2142" s="836"/>
      <c r="I2142" s="94"/>
      <c r="J2142" s="96"/>
      <c r="K2142" s="101"/>
      <c r="L2142" s="849"/>
      <c r="M2142" s="839"/>
      <c r="N2142" s="94"/>
      <c r="O2142" s="96"/>
      <c r="P2142" s="104"/>
    </row>
    <row r="2143" spans="1:16">
      <c r="A2143" s="863"/>
      <c r="B2143" s="859"/>
      <c r="C2143" s="833"/>
      <c r="D2143" s="94"/>
      <c r="E2143" s="96"/>
      <c r="F2143" s="102"/>
      <c r="G2143" s="859"/>
      <c r="H2143" s="836"/>
      <c r="I2143" s="94"/>
      <c r="J2143" s="96"/>
      <c r="K2143" s="103"/>
      <c r="L2143" s="859"/>
      <c r="M2143" s="839"/>
      <c r="N2143" s="94"/>
      <c r="O2143" s="96"/>
      <c r="P2143" s="93"/>
    </row>
    <row r="2144" spans="1:16" ht="17.25" thickBot="1">
      <c r="A2144" s="863"/>
      <c r="B2144" s="860"/>
      <c r="C2144" s="833"/>
      <c r="D2144" s="94"/>
      <c r="E2144" s="96"/>
      <c r="F2144" s="99"/>
      <c r="G2144" s="860"/>
      <c r="H2144" s="836"/>
      <c r="I2144" s="94"/>
      <c r="J2144" s="96"/>
      <c r="K2144" s="104"/>
      <c r="L2144" s="860"/>
      <c r="M2144" s="839"/>
      <c r="N2144" s="94"/>
      <c r="O2144" s="96"/>
      <c r="P2144" s="97"/>
    </row>
    <row r="2145" spans="1:16">
      <c r="A2145" s="863"/>
      <c r="B2145" s="858" t="s">
        <v>127</v>
      </c>
      <c r="C2145" s="833"/>
      <c r="D2145" s="94"/>
      <c r="E2145" s="96"/>
      <c r="F2145" s="103"/>
      <c r="G2145" s="858" t="s">
        <v>127</v>
      </c>
      <c r="H2145" s="836"/>
      <c r="I2145" s="94"/>
      <c r="J2145" s="96"/>
      <c r="K2145" s="104"/>
      <c r="L2145" s="858" t="s">
        <v>127</v>
      </c>
      <c r="M2145" s="839"/>
      <c r="N2145" s="94"/>
      <c r="O2145" s="114"/>
      <c r="P2145" s="97"/>
    </row>
    <row r="2146" spans="1:16" ht="17.25" thickBot="1">
      <c r="A2146" s="863"/>
      <c r="B2146" s="849"/>
      <c r="C2146" s="833"/>
      <c r="D2146" s="94"/>
      <c r="E2146" s="96"/>
      <c r="F2146" s="104"/>
      <c r="G2146" s="849"/>
      <c r="H2146" s="836"/>
      <c r="I2146" s="94"/>
      <c r="J2146" s="96"/>
      <c r="K2146" s="99"/>
      <c r="L2146" s="849"/>
      <c r="M2146" s="839"/>
      <c r="N2146" s="113"/>
      <c r="O2146" s="96"/>
      <c r="P2146" s="112"/>
    </row>
    <row r="2147" spans="1:16">
      <c r="A2147" s="863"/>
      <c r="B2147" s="859"/>
      <c r="C2147" s="833"/>
      <c r="D2147" s="94"/>
      <c r="E2147" s="96"/>
      <c r="F2147" s="104"/>
      <c r="G2147" s="859"/>
      <c r="H2147" s="836"/>
      <c r="I2147" s="94"/>
      <c r="J2147" s="96"/>
      <c r="K2147" s="104"/>
      <c r="L2147" s="859"/>
      <c r="M2147" s="839"/>
      <c r="N2147" s="113"/>
      <c r="O2147" s="114"/>
      <c r="P2147" s="97"/>
    </row>
    <row r="2148" spans="1:16" ht="17.25" thickBot="1">
      <c r="A2148" s="863"/>
      <c r="B2148" s="860"/>
      <c r="C2148" s="833"/>
      <c r="D2148" s="94"/>
      <c r="E2148" s="96"/>
      <c r="F2148" s="99"/>
      <c r="G2148" s="860"/>
      <c r="H2148" s="836"/>
      <c r="I2148" s="94"/>
      <c r="J2148" s="96"/>
      <c r="K2148" s="93"/>
      <c r="L2148" s="860"/>
      <c r="M2148" s="839"/>
      <c r="N2148" s="94"/>
      <c r="O2148" s="114"/>
      <c r="P2148" s="104"/>
    </row>
    <row r="2149" spans="1:16">
      <c r="A2149" s="863"/>
      <c r="B2149" s="858" t="s">
        <v>128</v>
      </c>
      <c r="C2149" s="833"/>
      <c r="D2149" s="94"/>
      <c r="E2149" s="96"/>
      <c r="F2149" s="104"/>
      <c r="G2149" s="858" t="s">
        <v>128</v>
      </c>
      <c r="H2149" s="836"/>
      <c r="I2149" s="94"/>
      <c r="J2149" s="96"/>
      <c r="K2149" s="97"/>
      <c r="L2149" s="858" t="s">
        <v>128</v>
      </c>
      <c r="M2149" s="839"/>
      <c r="N2149" s="94"/>
      <c r="O2149" s="96"/>
      <c r="P2149" s="97"/>
    </row>
    <row r="2150" spans="1:16" ht="17.25" thickBot="1">
      <c r="A2150" s="863"/>
      <c r="B2150" s="849"/>
      <c r="C2150" s="833"/>
      <c r="D2150" s="94"/>
      <c r="E2150" s="96"/>
      <c r="F2150" s="93"/>
      <c r="G2150" s="849"/>
      <c r="H2150" s="836"/>
      <c r="I2150" s="94"/>
      <c r="J2150" s="114"/>
      <c r="K2150" s="97"/>
      <c r="L2150" s="849"/>
      <c r="M2150" s="839"/>
      <c r="N2150" s="113"/>
      <c r="O2150" s="114"/>
      <c r="P2150" s="97"/>
    </row>
    <row r="2151" spans="1:16">
      <c r="A2151" s="863"/>
      <c r="B2151" s="859"/>
      <c r="C2151" s="833"/>
      <c r="D2151" s="94"/>
      <c r="E2151" s="96"/>
      <c r="F2151" s="97"/>
      <c r="G2151" s="859"/>
      <c r="H2151" s="836"/>
      <c r="I2151" s="94"/>
      <c r="J2151" s="96"/>
      <c r="K2151" s="97"/>
      <c r="L2151" s="859"/>
      <c r="M2151" s="839"/>
      <c r="N2151" s="113"/>
      <c r="O2151" s="114"/>
      <c r="P2151" s="97"/>
    </row>
    <row r="2152" spans="1:16" ht="17.25" thickBot="1">
      <c r="A2152" s="863"/>
      <c r="B2152" s="860"/>
      <c r="C2152" s="833"/>
      <c r="D2152" s="94"/>
      <c r="E2152" s="96"/>
      <c r="F2152" s="93"/>
      <c r="G2152" s="860"/>
      <c r="H2152" s="836"/>
      <c r="I2152" s="94"/>
      <c r="J2152" s="114"/>
      <c r="K2152" s="97"/>
      <c r="L2152" s="860"/>
      <c r="M2152" s="839"/>
      <c r="N2152" s="94"/>
      <c r="O2152" s="114"/>
      <c r="P2152" s="97"/>
    </row>
    <row r="2153" spans="1:16">
      <c r="A2153" s="863"/>
      <c r="B2153" s="848" t="s">
        <v>129</v>
      </c>
      <c r="C2153" s="833"/>
      <c r="D2153" s="94"/>
      <c r="E2153" s="96"/>
      <c r="F2153" s="93"/>
      <c r="G2153" s="848" t="s">
        <v>129</v>
      </c>
      <c r="H2153" s="836"/>
      <c r="I2153" s="94"/>
      <c r="J2153" s="114"/>
      <c r="K2153" s="97"/>
      <c r="L2153" s="848" t="s">
        <v>129</v>
      </c>
      <c r="M2153" s="839"/>
      <c r="N2153" s="113"/>
      <c r="O2153" s="114"/>
      <c r="P2153" s="97"/>
    </row>
    <row r="2154" spans="1:16" ht="17.25" thickBot="1">
      <c r="A2154" s="863"/>
      <c r="B2154" s="849"/>
      <c r="C2154" s="833"/>
      <c r="D2154" s="94"/>
      <c r="E2154" s="96"/>
      <c r="F2154" s="93"/>
      <c r="G2154" s="849"/>
      <c r="H2154" s="836"/>
      <c r="I2154" s="94"/>
      <c r="J2154" s="114"/>
      <c r="K2154" s="97"/>
      <c r="L2154" s="849"/>
      <c r="M2154" s="839"/>
      <c r="N2154" s="94"/>
      <c r="O2154" s="114"/>
      <c r="P2154" s="97"/>
    </row>
    <row r="2155" spans="1:16">
      <c r="A2155" s="863"/>
      <c r="B2155" s="106"/>
      <c r="C2155" s="833"/>
      <c r="D2155" s="94"/>
      <c r="E2155" s="96"/>
      <c r="F2155" s="97"/>
      <c r="G2155" s="106"/>
      <c r="H2155" s="836"/>
      <c r="I2155" s="94"/>
      <c r="J2155" s="96"/>
      <c r="K2155" s="112"/>
      <c r="L2155" s="106"/>
      <c r="M2155" s="839"/>
      <c r="N2155" s="113"/>
      <c r="O2155" s="96"/>
      <c r="P2155" s="112"/>
    </row>
    <row r="2156" spans="1:16">
      <c r="A2156" s="863"/>
      <c r="B2156" s="107"/>
      <c r="C2156" s="833"/>
      <c r="D2156" s="94"/>
      <c r="E2156" s="96"/>
      <c r="F2156" s="93"/>
      <c r="G2156" s="107"/>
      <c r="H2156" s="836"/>
      <c r="I2156" s="94"/>
      <c r="J2156" s="96"/>
      <c r="K2156" s="97"/>
      <c r="L2156" s="107"/>
      <c r="M2156" s="839"/>
      <c r="N2156" s="113"/>
      <c r="O2156" s="114"/>
      <c r="P2156" s="97"/>
    </row>
    <row r="2157" spans="1:16">
      <c r="A2157" s="863"/>
      <c r="B2157" s="109"/>
      <c r="C2157" s="833"/>
      <c r="D2157" s="94"/>
      <c r="E2157" s="96"/>
      <c r="F2157" s="93"/>
      <c r="G2157" s="109"/>
      <c r="H2157" s="836"/>
      <c r="I2157" s="113"/>
      <c r="J2157" s="114"/>
      <c r="K2157" s="97"/>
      <c r="L2157" s="109"/>
      <c r="M2157" s="839"/>
      <c r="N2157" s="113"/>
      <c r="O2157" s="114"/>
      <c r="P2157" s="104"/>
    </row>
    <row r="2158" spans="1:16">
      <c r="A2158" s="863"/>
      <c r="B2158" s="110"/>
      <c r="C2158" s="833"/>
      <c r="D2158" s="94"/>
      <c r="E2158" s="96"/>
      <c r="F2158" s="93"/>
      <c r="G2158" s="110"/>
      <c r="H2158" s="836"/>
      <c r="I2158" s="113"/>
      <c r="J2158" s="114"/>
      <c r="K2158" s="104"/>
      <c r="L2158" s="110"/>
      <c r="M2158" s="839"/>
      <c r="N2158" s="111"/>
      <c r="O2158" s="96"/>
      <c r="P2158" s="97"/>
    </row>
    <row r="2159" spans="1:16">
      <c r="A2159" s="863"/>
      <c r="B2159" s="109"/>
      <c r="C2159" s="833"/>
      <c r="D2159" s="111"/>
      <c r="E2159" s="96"/>
      <c r="F2159" s="97"/>
      <c r="G2159" s="109"/>
      <c r="H2159" s="836"/>
      <c r="I2159" s="111"/>
      <c r="J2159" s="96"/>
      <c r="K2159" s="112"/>
      <c r="L2159" s="109"/>
      <c r="M2159" s="839"/>
      <c r="N2159" s="94"/>
      <c r="O2159" s="96"/>
      <c r="P2159" s="112"/>
    </row>
    <row r="2160" spans="1:16">
      <c r="A2160" s="863"/>
      <c r="B2160" s="110"/>
      <c r="C2160" s="833"/>
      <c r="D2160" s="94"/>
      <c r="E2160" s="96"/>
      <c r="F2160" s="108"/>
      <c r="G2160" s="110"/>
      <c r="H2160" s="836"/>
      <c r="I2160" s="94"/>
      <c r="J2160" s="96"/>
      <c r="K2160" s="97"/>
      <c r="L2160" s="110"/>
      <c r="M2160" s="839"/>
      <c r="N2160" s="113"/>
      <c r="O2160" s="114"/>
      <c r="P2160" s="97"/>
    </row>
    <row r="2161" spans="1:16">
      <c r="A2161" s="863"/>
      <c r="B2161" s="109"/>
      <c r="C2161" s="833"/>
      <c r="D2161" s="94"/>
      <c r="E2161" s="96"/>
      <c r="F2161" s="97"/>
      <c r="G2161" s="109"/>
      <c r="H2161" s="836"/>
      <c r="I2161" s="113"/>
      <c r="J2161" s="114"/>
      <c r="K2161" s="97"/>
      <c r="L2161" s="109"/>
      <c r="M2161" s="839"/>
      <c r="N2161" s="113"/>
      <c r="O2161" s="114"/>
      <c r="P2161" s="97"/>
    </row>
    <row r="2162" spans="1:16" ht="17.25" thickBot="1">
      <c r="A2162" s="863"/>
      <c r="B2162" s="110"/>
      <c r="C2162" s="846"/>
      <c r="D2162" s="115"/>
      <c r="E2162" s="116"/>
      <c r="F2162" s="117"/>
      <c r="G2162" s="110"/>
      <c r="H2162" s="836"/>
      <c r="I2162" s="115"/>
      <c r="J2162" s="116"/>
      <c r="K2162" s="117"/>
      <c r="L2162" s="110"/>
      <c r="M2162" s="839"/>
      <c r="N2162" s="115"/>
      <c r="O2162" s="116"/>
      <c r="P2162" s="117"/>
    </row>
    <row r="2163" spans="1:16">
      <c r="A2163" s="850" t="str">
        <f>TEXT(A2117,"AAAA")</f>
        <v>星期二</v>
      </c>
      <c r="B2163" s="109"/>
      <c r="C2163" s="832" t="s">
        <v>666</v>
      </c>
      <c r="D2163" s="118"/>
      <c r="E2163" s="119"/>
      <c r="F2163" s="97"/>
      <c r="G2163" s="109"/>
      <c r="H2163" s="835" t="s">
        <v>130</v>
      </c>
      <c r="I2163" s="118"/>
      <c r="J2163" s="119"/>
      <c r="K2163" s="97"/>
      <c r="L2163" s="109"/>
      <c r="M2163" s="838" t="s">
        <v>130</v>
      </c>
      <c r="N2163" s="118"/>
      <c r="O2163" s="119"/>
      <c r="P2163" s="97"/>
    </row>
    <row r="2164" spans="1:16">
      <c r="A2164" s="850"/>
      <c r="B2164" s="110"/>
      <c r="C2164" s="833"/>
      <c r="D2164" s="120"/>
      <c r="E2164" s="96"/>
      <c r="F2164" s="97"/>
      <c r="G2164" s="110"/>
      <c r="H2164" s="836"/>
      <c r="I2164" s="94"/>
      <c r="J2164" s="96"/>
      <c r="K2164" s="97"/>
      <c r="L2164" s="110"/>
      <c r="M2164" s="839"/>
      <c r="N2164" s="94"/>
      <c r="O2164" s="96"/>
      <c r="P2164" s="97"/>
    </row>
    <row r="2165" spans="1:16">
      <c r="A2165" s="850"/>
      <c r="B2165" s="109"/>
      <c r="C2165" s="833"/>
      <c r="D2165" s="120"/>
      <c r="E2165" s="96"/>
      <c r="F2165" s="97"/>
      <c r="G2165" s="109"/>
      <c r="H2165" s="836"/>
      <c r="I2165" s="94"/>
      <c r="J2165" s="96"/>
      <c r="K2165" s="97"/>
      <c r="L2165" s="109"/>
      <c r="M2165" s="839"/>
      <c r="N2165" s="94"/>
      <c r="O2165" s="96"/>
      <c r="P2165" s="97"/>
    </row>
    <row r="2166" spans="1:16">
      <c r="A2166" s="850"/>
      <c r="B2166" s="110"/>
      <c r="C2166" s="833"/>
      <c r="D2166" s="120"/>
      <c r="E2166" s="96"/>
      <c r="F2166" s="97"/>
      <c r="G2166" s="110"/>
      <c r="H2166" s="836"/>
      <c r="I2166" s="94"/>
      <c r="J2166" s="96"/>
      <c r="K2166" s="97"/>
      <c r="L2166" s="110"/>
      <c r="M2166" s="839"/>
      <c r="N2166" s="94"/>
      <c r="O2166" s="96"/>
      <c r="P2166" s="97"/>
    </row>
    <row r="2167" spans="1:16">
      <c r="A2167" s="850"/>
      <c r="B2167" s="109"/>
      <c r="C2167" s="833"/>
      <c r="D2167" s="120"/>
      <c r="E2167" s="96"/>
      <c r="F2167" s="97"/>
      <c r="G2167" s="109"/>
      <c r="H2167" s="836"/>
      <c r="I2167" s="94"/>
      <c r="J2167" s="96"/>
      <c r="K2167" s="97"/>
      <c r="L2167" s="109"/>
      <c r="M2167" s="839"/>
      <c r="N2167" s="94"/>
      <c r="O2167" s="96"/>
      <c r="P2167" s="97"/>
    </row>
    <row r="2168" spans="1:16">
      <c r="A2168" s="850"/>
      <c r="B2168" s="110"/>
      <c r="C2168" s="833"/>
      <c r="D2168" s="120"/>
      <c r="E2168" s="96"/>
      <c r="F2168" s="97"/>
      <c r="G2168" s="110"/>
      <c r="H2168" s="836"/>
      <c r="I2168" s="94"/>
      <c r="J2168" s="96"/>
      <c r="K2168" s="97"/>
      <c r="L2168" s="110"/>
      <c r="M2168" s="839"/>
      <c r="N2168" s="94"/>
      <c r="O2168" s="96"/>
      <c r="P2168" s="97"/>
    </row>
    <row r="2169" spans="1:16">
      <c r="A2169" s="850"/>
      <c r="B2169" s="109"/>
      <c r="C2169" s="833"/>
      <c r="D2169" s="120"/>
      <c r="E2169" s="96"/>
      <c r="F2169" s="97"/>
      <c r="G2169" s="109"/>
      <c r="H2169" s="836"/>
      <c r="I2169" s="94"/>
      <c r="J2169" s="96"/>
      <c r="K2169" s="97"/>
      <c r="L2169" s="109"/>
      <c r="M2169" s="839"/>
      <c r="N2169" s="94"/>
      <c r="O2169" s="96"/>
      <c r="P2169" s="97"/>
    </row>
    <row r="2170" spans="1:16">
      <c r="A2170" s="850"/>
      <c r="B2170" s="110"/>
      <c r="C2170" s="833"/>
      <c r="D2170" s="94"/>
      <c r="E2170" s="96"/>
      <c r="F2170" s="97"/>
      <c r="G2170" s="110"/>
      <c r="H2170" s="836"/>
      <c r="I2170" s="94"/>
      <c r="J2170" s="96"/>
      <c r="K2170" s="97"/>
      <c r="L2170" s="110"/>
      <c r="M2170" s="839"/>
      <c r="N2170" s="94"/>
      <c r="O2170" s="96"/>
      <c r="P2170" s="97"/>
    </row>
    <row r="2171" spans="1:16">
      <c r="A2171" s="850"/>
      <c r="B2171" s="107"/>
      <c r="C2171" s="833"/>
      <c r="D2171" s="113"/>
      <c r="E2171" s="114"/>
      <c r="F2171" s="104"/>
      <c r="G2171" s="107"/>
      <c r="H2171" s="836"/>
      <c r="I2171" s="113"/>
      <c r="J2171" s="114"/>
      <c r="K2171" s="97"/>
      <c r="L2171" s="107"/>
      <c r="M2171" s="839"/>
      <c r="N2171" s="113"/>
      <c r="O2171" s="114"/>
      <c r="P2171" s="97"/>
    </row>
    <row r="2172" spans="1:16" ht="17.25" thickBot="1">
      <c r="A2172" s="850"/>
      <c r="B2172" s="107"/>
      <c r="C2172" s="846"/>
      <c r="D2172" s="122" t="s">
        <v>132</v>
      </c>
      <c r="E2172" s="123" t="s">
        <v>133</v>
      </c>
      <c r="F2172" s="124"/>
      <c r="G2172" s="107"/>
      <c r="H2172" s="847"/>
      <c r="I2172" s="122" t="s">
        <v>132</v>
      </c>
      <c r="J2172" s="123" t="s">
        <v>133</v>
      </c>
      <c r="K2172" s="97"/>
      <c r="L2172" s="107"/>
      <c r="M2172" s="845"/>
      <c r="N2172" s="122" t="s">
        <v>132</v>
      </c>
      <c r="O2172" s="123" t="s">
        <v>133</v>
      </c>
      <c r="P2172" s="97"/>
    </row>
    <row r="2173" spans="1:16">
      <c r="A2173" s="105"/>
      <c r="B2173" s="109"/>
      <c r="C2173" s="832" t="s">
        <v>667</v>
      </c>
      <c r="D2173" s="118"/>
      <c r="E2173" s="119"/>
      <c r="F2173" s="125"/>
      <c r="G2173" s="109"/>
      <c r="H2173" s="835" t="s">
        <v>134</v>
      </c>
      <c r="I2173" s="118"/>
      <c r="J2173" s="119"/>
      <c r="K2173" s="125"/>
      <c r="L2173" s="109"/>
      <c r="M2173" s="838" t="s">
        <v>134</v>
      </c>
      <c r="N2173" s="118"/>
      <c r="O2173" s="119"/>
      <c r="P2173" s="125"/>
    </row>
    <row r="2174" spans="1:16">
      <c r="A2174" s="105"/>
      <c r="B2174" s="110"/>
      <c r="C2174" s="833"/>
      <c r="D2174" s="94"/>
      <c r="E2174" s="96"/>
      <c r="F2174" s="97"/>
      <c r="G2174" s="110"/>
      <c r="H2174" s="836"/>
      <c r="I2174" s="94"/>
      <c r="J2174" s="96"/>
      <c r="K2174" s="97"/>
      <c r="L2174" s="110"/>
      <c r="M2174" s="839"/>
      <c r="N2174" s="94"/>
      <c r="O2174" s="96"/>
      <c r="P2174" s="97"/>
    </row>
    <row r="2175" spans="1:16">
      <c r="A2175" s="105"/>
      <c r="B2175" s="126"/>
      <c r="C2175" s="833"/>
      <c r="D2175" s="94"/>
      <c r="E2175" s="96"/>
      <c r="F2175" s="97"/>
      <c r="G2175" s="126"/>
      <c r="H2175" s="836"/>
      <c r="I2175" s="94"/>
      <c r="J2175" s="96"/>
      <c r="K2175" s="97"/>
      <c r="L2175" s="126"/>
      <c r="M2175" s="839"/>
      <c r="N2175" s="94"/>
      <c r="O2175" s="96"/>
      <c r="P2175" s="128"/>
    </row>
    <row r="2176" spans="1:16">
      <c r="A2176" s="105"/>
      <c r="B2176" s="107"/>
      <c r="C2176" s="833"/>
      <c r="D2176" s="94"/>
      <c r="E2176" s="96"/>
      <c r="F2176" s="97"/>
      <c r="G2176" s="107"/>
      <c r="H2176" s="836"/>
      <c r="I2176" s="94"/>
      <c r="J2176" s="96"/>
      <c r="K2176" s="97"/>
      <c r="L2176" s="107"/>
      <c r="M2176" s="839"/>
      <c r="N2176" s="94"/>
      <c r="O2176" s="96"/>
      <c r="P2176" s="216"/>
    </row>
    <row r="2177" spans="1:16">
      <c r="A2177" s="105"/>
      <c r="B2177" s="109"/>
      <c r="C2177" s="833"/>
      <c r="D2177" s="94"/>
      <c r="E2177" s="96"/>
      <c r="F2177" s="97"/>
      <c r="G2177" s="109"/>
      <c r="H2177" s="836"/>
      <c r="I2177" s="94"/>
      <c r="J2177" s="96"/>
      <c r="K2177" s="97"/>
      <c r="L2177" s="109"/>
      <c r="M2177" s="839"/>
      <c r="N2177" s="94"/>
      <c r="O2177" s="96"/>
      <c r="P2177" s="97"/>
    </row>
    <row r="2178" spans="1:16">
      <c r="A2178" s="105"/>
      <c r="B2178" s="110"/>
      <c r="C2178" s="833"/>
      <c r="D2178" s="94"/>
      <c r="E2178" s="96"/>
      <c r="F2178" s="127"/>
      <c r="G2178" s="110"/>
      <c r="H2178" s="836"/>
      <c r="I2178" s="94"/>
      <c r="J2178" s="96"/>
      <c r="K2178" s="127"/>
      <c r="L2178" s="110"/>
      <c r="M2178" s="839"/>
      <c r="N2178" s="94"/>
      <c r="O2178" s="96"/>
      <c r="P2178" s="127"/>
    </row>
    <row r="2179" spans="1:16">
      <c r="A2179" s="105"/>
      <c r="B2179" s="109"/>
      <c r="C2179" s="833"/>
      <c r="D2179" s="94"/>
      <c r="E2179" s="96"/>
      <c r="F2179" s="128"/>
      <c r="G2179" s="109"/>
      <c r="H2179" s="836"/>
      <c r="I2179" s="94"/>
      <c r="J2179" s="96"/>
      <c r="K2179" s="128"/>
      <c r="L2179" s="109"/>
      <c r="M2179" s="839"/>
      <c r="N2179" s="94"/>
      <c r="O2179" s="96"/>
      <c r="P2179" s="128"/>
    </row>
    <row r="2180" spans="1:16">
      <c r="A2180" s="105"/>
      <c r="B2180" s="110"/>
      <c r="C2180" s="833"/>
      <c r="D2180" s="217"/>
      <c r="E2180" s="114"/>
      <c r="F2180" s="216"/>
      <c r="G2180" s="110"/>
      <c r="H2180" s="836"/>
      <c r="I2180" s="113"/>
      <c r="J2180" s="114"/>
      <c r="K2180" s="216"/>
      <c r="L2180" s="110"/>
      <c r="M2180" s="839"/>
      <c r="N2180" s="113"/>
      <c r="O2180" s="114"/>
      <c r="P2180" s="216"/>
    </row>
    <row r="2181" spans="1:16">
      <c r="A2181" s="105"/>
      <c r="B2181" s="109"/>
      <c r="C2181" s="833"/>
      <c r="D2181" s="217"/>
      <c r="E2181" s="114"/>
      <c r="F2181" s="216"/>
      <c r="G2181" s="109"/>
      <c r="H2181" s="836"/>
      <c r="I2181" s="113"/>
      <c r="J2181" s="114"/>
      <c r="K2181" s="216"/>
      <c r="L2181" s="109"/>
      <c r="M2181" s="839"/>
      <c r="N2181" s="113"/>
      <c r="O2181" s="114"/>
      <c r="P2181" s="216"/>
    </row>
    <row r="2182" spans="1:16" ht="17.25" thickBot="1">
      <c r="A2182" s="105"/>
      <c r="B2182" s="110"/>
      <c r="C2182" s="846"/>
      <c r="D2182" s="129"/>
      <c r="E2182" s="130"/>
      <c r="F2182" s="104"/>
      <c r="G2182" s="110"/>
      <c r="H2182" s="847"/>
      <c r="I2182" s="113"/>
      <c r="J2182" s="130"/>
      <c r="K2182" s="104"/>
      <c r="L2182" s="110"/>
      <c r="M2182" s="845"/>
      <c r="N2182" s="113"/>
      <c r="O2182" s="131"/>
      <c r="P2182" s="127"/>
    </row>
    <row r="2183" spans="1:16">
      <c r="A2183" s="132"/>
      <c r="B2183" s="109"/>
      <c r="C2183" s="832" t="s">
        <v>668</v>
      </c>
      <c r="D2183" s="118" t="s">
        <v>136</v>
      </c>
      <c r="E2183" s="133" t="s">
        <v>137</v>
      </c>
      <c r="F2183" s="125"/>
      <c r="G2183" s="109"/>
      <c r="H2183" s="835" t="s">
        <v>135</v>
      </c>
      <c r="I2183" s="118" t="s">
        <v>136</v>
      </c>
      <c r="J2183" s="133" t="s">
        <v>137</v>
      </c>
      <c r="K2183" s="125"/>
      <c r="L2183" s="109"/>
      <c r="M2183" s="838" t="s">
        <v>135</v>
      </c>
      <c r="N2183" s="118" t="s">
        <v>136</v>
      </c>
      <c r="O2183" s="133" t="s">
        <v>137</v>
      </c>
      <c r="P2183" s="125"/>
    </row>
    <row r="2184" spans="1:16">
      <c r="A2184" s="132"/>
      <c r="B2184" s="110"/>
      <c r="C2184" s="833"/>
      <c r="D2184" s="94" t="s">
        <v>141</v>
      </c>
      <c r="E2184" s="96" t="s">
        <v>142</v>
      </c>
      <c r="F2184" s="134"/>
      <c r="G2184" s="110"/>
      <c r="H2184" s="836"/>
      <c r="I2184" s="94" t="s">
        <v>141</v>
      </c>
      <c r="J2184" s="96" t="s">
        <v>142</v>
      </c>
      <c r="K2184" s="134"/>
      <c r="L2184" s="110"/>
      <c r="M2184" s="839"/>
      <c r="N2184" s="94" t="s">
        <v>141</v>
      </c>
      <c r="O2184" s="96" t="s">
        <v>142</v>
      </c>
      <c r="P2184" s="134"/>
    </row>
    <row r="2185" spans="1:16">
      <c r="A2185" s="132"/>
      <c r="B2185" s="135"/>
      <c r="C2185" s="833"/>
      <c r="D2185" s="94" t="s">
        <v>145</v>
      </c>
      <c r="E2185" s="96" t="s">
        <v>146</v>
      </c>
      <c r="F2185" s="97"/>
      <c r="G2185" s="135"/>
      <c r="H2185" s="836"/>
      <c r="I2185" s="94" t="s">
        <v>145</v>
      </c>
      <c r="J2185" s="96" t="s">
        <v>146</v>
      </c>
      <c r="K2185" s="97"/>
      <c r="L2185" s="135"/>
      <c r="M2185" s="839"/>
      <c r="N2185" s="94" t="s">
        <v>145</v>
      </c>
      <c r="O2185" s="96" t="s">
        <v>146</v>
      </c>
      <c r="P2185" s="97"/>
    </row>
    <row r="2186" spans="1:16">
      <c r="A2186" s="132"/>
      <c r="B2186" s="110"/>
      <c r="C2186" s="833"/>
      <c r="D2186" s="94" t="s">
        <v>147</v>
      </c>
      <c r="E2186" s="96" t="s">
        <v>148</v>
      </c>
      <c r="F2186" s="104"/>
      <c r="G2186" s="110"/>
      <c r="H2186" s="836"/>
      <c r="I2186" s="94" t="s">
        <v>147</v>
      </c>
      <c r="J2186" s="96" t="s">
        <v>148</v>
      </c>
      <c r="K2186" s="104"/>
      <c r="L2186" s="110"/>
      <c r="M2186" s="839"/>
      <c r="N2186" s="94" t="s">
        <v>147</v>
      </c>
      <c r="O2186" s="96" t="s">
        <v>148</v>
      </c>
      <c r="P2186" s="104"/>
    </row>
    <row r="2187" spans="1:16">
      <c r="A2187" s="132"/>
      <c r="B2187" s="135"/>
      <c r="C2187" s="833"/>
      <c r="D2187" s="94"/>
      <c r="E2187" s="114"/>
      <c r="F2187" s="136"/>
      <c r="G2187" s="135"/>
      <c r="H2187" s="836"/>
      <c r="I2187" s="94"/>
      <c r="J2187" s="114"/>
      <c r="K2187" s="136"/>
      <c r="L2187" s="135"/>
      <c r="M2187" s="839"/>
      <c r="N2187" s="94"/>
      <c r="O2187" s="114"/>
      <c r="P2187" s="136"/>
    </row>
    <row r="2188" spans="1:16">
      <c r="A2188" s="132"/>
      <c r="B2188" s="110"/>
      <c r="C2188" s="833"/>
      <c r="D2188" s="94"/>
      <c r="E2188" s="96"/>
      <c r="F2188" s="97"/>
      <c r="G2188" s="110"/>
      <c r="H2188" s="836"/>
      <c r="I2188" s="94"/>
      <c r="J2188" s="96"/>
      <c r="K2188" s="97"/>
      <c r="L2188" s="110"/>
      <c r="M2188" s="839"/>
      <c r="N2188" s="94"/>
      <c r="O2188" s="96"/>
      <c r="P2188" s="97"/>
    </row>
    <row r="2189" spans="1:16">
      <c r="A2189" s="132"/>
      <c r="B2189" s="135"/>
      <c r="C2189" s="833"/>
      <c r="D2189" s="94"/>
      <c r="E2189" s="114"/>
      <c r="F2189" s="136"/>
      <c r="G2189" s="135"/>
      <c r="H2189" s="836"/>
      <c r="I2189" s="94"/>
      <c r="J2189" s="114"/>
      <c r="K2189" s="136"/>
      <c r="L2189" s="135"/>
      <c r="M2189" s="839"/>
      <c r="N2189" s="94"/>
      <c r="O2189" s="114"/>
      <c r="P2189" s="136"/>
    </row>
    <row r="2190" spans="1:16">
      <c r="A2190" s="132"/>
      <c r="B2190" s="110"/>
      <c r="C2190" s="833"/>
      <c r="D2190" s="94"/>
      <c r="E2190" s="96"/>
      <c r="F2190" s="97"/>
      <c r="G2190" s="110"/>
      <c r="H2190" s="836"/>
      <c r="I2190" s="94"/>
      <c r="J2190" s="96"/>
      <c r="K2190" s="97"/>
      <c r="L2190" s="110"/>
      <c r="M2190" s="839"/>
      <c r="N2190" s="94"/>
      <c r="O2190" s="96"/>
      <c r="P2190" s="97"/>
    </row>
    <row r="2191" spans="1:16">
      <c r="A2191" s="132"/>
      <c r="B2191" s="135"/>
      <c r="C2191" s="833"/>
      <c r="D2191" s="94"/>
      <c r="E2191" s="96"/>
      <c r="F2191" s="97"/>
      <c r="G2191" s="135"/>
      <c r="H2191" s="836"/>
      <c r="I2191" s="94"/>
      <c r="J2191" s="96"/>
      <c r="K2191" s="97"/>
      <c r="L2191" s="135"/>
      <c r="M2191" s="839"/>
      <c r="N2191" s="94"/>
      <c r="O2191" s="96"/>
      <c r="P2191" s="97"/>
    </row>
    <row r="2192" spans="1:16" ht="17.25" thickBot="1">
      <c r="A2192" s="132"/>
      <c r="B2192" s="110"/>
      <c r="C2192" s="846"/>
      <c r="D2192" s="115"/>
      <c r="E2192" s="116"/>
      <c r="F2192" s="117"/>
      <c r="G2192" s="110"/>
      <c r="H2192" s="847"/>
      <c r="I2192" s="115"/>
      <c r="J2192" s="130"/>
      <c r="K2192" s="104"/>
      <c r="L2192" s="110"/>
      <c r="M2192" s="845"/>
      <c r="N2192" s="115"/>
      <c r="O2192" s="130"/>
      <c r="P2192" s="104"/>
    </row>
    <row r="2193" spans="1:16">
      <c r="A2193" s="132"/>
      <c r="B2193" s="135"/>
      <c r="C2193" s="832" t="s">
        <v>669</v>
      </c>
      <c r="D2193" s="137" t="s">
        <v>150</v>
      </c>
      <c r="E2193" s="138"/>
      <c r="F2193" s="139" t="s">
        <v>151</v>
      </c>
      <c r="G2193" s="135"/>
      <c r="H2193" s="835" t="s">
        <v>149</v>
      </c>
      <c r="I2193" s="137" t="s">
        <v>150</v>
      </c>
      <c r="J2193" s="138"/>
      <c r="K2193" s="139" t="s">
        <v>151</v>
      </c>
      <c r="L2193" s="135"/>
      <c r="M2193" s="838" t="s">
        <v>149</v>
      </c>
      <c r="N2193" s="137" t="s">
        <v>150</v>
      </c>
      <c r="O2193" s="138"/>
      <c r="P2193" s="139" t="s">
        <v>151</v>
      </c>
    </row>
    <row r="2194" spans="1:16">
      <c r="A2194" s="132"/>
      <c r="B2194" s="110"/>
      <c r="C2194" s="833"/>
      <c r="D2194" s="120"/>
      <c r="E2194" s="121"/>
      <c r="F2194" s="140"/>
      <c r="G2194" s="110"/>
      <c r="H2194" s="836"/>
      <c r="I2194" s="94"/>
      <c r="J2194" s="96"/>
      <c r="K2194" s="97"/>
      <c r="L2194" s="110"/>
      <c r="M2194" s="839"/>
      <c r="N2194" s="94"/>
      <c r="O2194" s="96"/>
      <c r="P2194" s="97"/>
    </row>
    <row r="2195" spans="1:16">
      <c r="A2195" s="132"/>
      <c r="B2195" s="135"/>
      <c r="C2195" s="833"/>
      <c r="D2195" s="94"/>
      <c r="E2195" s="96"/>
      <c r="F2195" s="97"/>
      <c r="G2195" s="135"/>
      <c r="H2195" s="836"/>
      <c r="I2195" s="94"/>
      <c r="J2195" s="96"/>
      <c r="K2195" s="97"/>
      <c r="L2195" s="135"/>
      <c r="M2195" s="839"/>
      <c r="N2195" s="94"/>
      <c r="O2195" s="96"/>
      <c r="P2195" s="97"/>
    </row>
    <row r="2196" spans="1:16">
      <c r="A2196" s="132"/>
      <c r="B2196" s="110"/>
      <c r="C2196" s="833"/>
      <c r="D2196" s="113"/>
      <c r="E2196" s="114"/>
      <c r="F2196" s="104"/>
      <c r="G2196" s="110"/>
      <c r="H2196" s="836"/>
      <c r="I2196" s="113"/>
      <c r="J2196" s="114"/>
      <c r="K2196" s="104"/>
      <c r="L2196" s="110"/>
      <c r="M2196" s="839"/>
      <c r="N2196" s="113"/>
      <c r="O2196" s="114"/>
      <c r="P2196" s="104"/>
    </row>
    <row r="2197" spans="1:16">
      <c r="A2197" s="841"/>
      <c r="B2197" s="135"/>
      <c r="C2197" s="833"/>
      <c r="D2197" s="94"/>
      <c r="E2197" s="96"/>
      <c r="F2197" s="97"/>
      <c r="G2197" s="135"/>
      <c r="H2197" s="836"/>
      <c r="I2197" s="94"/>
      <c r="J2197" s="96"/>
      <c r="K2197" s="97"/>
      <c r="L2197" s="135"/>
      <c r="M2197" s="839"/>
      <c r="N2197" s="94"/>
      <c r="O2197" s="96"/>
      <c r="P2197" s="97"/>
    </row>
    <row r="2198" spans="1:16">
      <c r="A2198" s="841"/>
      <c r="B2198" s="110"/>
      <c r="C2198" s="833"/>
      <c r="D2198" s="94"/>
      <c r="E2198" s="96"/>
      <c r="F2198" s="97"/>
      <c r="G2198" s="110"/>
      <c r="H2198" s="836"/>
      <c r="I2198" s="94"/>
      <c r="J2198" s="96"/>
      <c r="K2198" s="97"/>
      <c r="L2198" s="110"/>
      <c r="M2198" s="839"/>
      <c r="N2198" s="94"/>
      <c r="O2198" s="96"/>
      <c r="P2198" s="97"/>
    </row>
    <row r="2199" spans="1:16">
      <c r="A2199" s="841"/>
      <c r="B2199" s="135"/>
      <c r="C2199" s="833"/>
      <c r="D2199" s="113"/>
      <c r="E2199" s="114"/>
      <c r="F2199" s="104"/>
      <c r="G2199" s="135"/>
      <c r="H2199" s="836"/>
      <c r="I2199" s="113"/>
      <c r="J2199" s="114"/>
      <c r="K2199" s="104"/>
      <c r="L2199" s="135"/>
      <c r="M2199" s="839"/>
      <c r="N2199" s="113"/>
      <c r="O2199" s="114"/>
      <c r="P2199" s="104"/>
    </row>
    <row r="2200" spans="1:16" ht="17.25" thickBot="1">
      <c r="A2200" s="842"/>
      <c r="B2200" s="141"/>
      <c r="C2200" s="834"/>
      <c r="D2200" s="142"/>
      <c r="E2200" s="143"/>
      <c r="F2200" s="144"/>
      <c r="G2200" s="141"/>
      <c r="H2200" s="837"/>
      <c r="I2200" s="142"/>
      <c r="J2200" s="143"/>
      <c r="K2200" s="144"/>
      <c r="L2200" s="141"/>
      <c r="M2200" s="840"/>
      <c r="N2200" s="142"/>
      <c r="O2200" s="143"/>
      <c r="P2200" s="144"/>
    </row>
    <row r="2201" spans="1:16" s="146" customFormat="1" ht="27" customHeight="1" thickTop="1" thickBot="1">
      <c r="A2201" s="145"/>
      <c r="B2201" s="843" t="s">
        <v>152</v>
      </c>
      <c r="C2201" s="843"/>
      <c r="D2201" s="843"/>
      <c r="E2201" s="843"/>
      <c r="F2201" s="843"/>
      <c r="G2201" s="844" t="s">
        <v>153</v>
      </c>
      <c r="H2201" s="844"/>
      <c r="I2201" s="844"/>
      <c r="J2201" s="844"/>
      <c r="K2201" s="844"/>
      <c r="L2201" s="844"/>
      <c r="M2201" s="844"/>
      <c r="N2201" s="825" t="s">
        <v>154</v>
      </c>
      <c r="O2201" s="825"/>
      <c r="P2201" s="825"/>
    </row>
    <row r="2202" spans="1:16" s="159" customFormat="1" ht="21.75" customHeight="1" thickTop="1" thickBot="1">
      <c r="A2202" s="147" t="s">
        <v>0</v>
      </c>
      <c r="B2202" s="148"/>
      <c r="C2202" s="149" t="s">
        <v>155</v>
      </c>
      <c r="D2202" s="150" t="s">
        <v>156</v>
      </c>
      <c r="E2202" s="151" t="s">
        <v>157</v>
      </c>
      <c r="F2202" s="152" t="s">
        <v>158</v>
      </c>
      <c r="G2202" s="153" t="s">
        <v>159</v>
      </c>
      <c r="H2202" s="154" t="s">
        <v>150</v>
      </c>
      <c r="I2202" s="155" t="s">
        <v>156</v>
      </c>
      <c r="J2202" s="155" t="s">
        <v>157</v>
      </c>
      <c r="K2202" s="155" t="s">
        <v>158</v>
      </c>
      <c r="L2202" s="154" t="s">
        <v>160</v>
      </c>
      <c r="M2202" s="156" t="s">
        <v>161</v>
      </c>
      <c r="N2202" s="157" t="s">
        <v>155</v>
      </c>
      <c r="O2202" s="151" t="s">
        <v>157</v>
      </c>
      <c r="P2202" s="158" t="s">
        <v>158</v>
      </c>
    </row>
    <row r="2203" spans="1:16" s="172" customFormat="1" ht="17.25" thickTop="1">
      <c r="A2203" s="826">
        <f>A2117</f>
        <v>46224</v>
      </c>
      <c r="B2203" s="829" t="s">
        <v>670</v>
      </c>
      <c r="C2203" s="160" t="s">
        <v>851</v>
      </c>
      <c r="D2203" s="161" t="s">
        <v>978</v>
      </c>
      <c r="E2203" s="162" t="s">
        <v>137</v>
      </c>
      <c r="F2203" s="163" t="s">
        <v>1699</v>
      </c>
      <c r="G2203" s="164"/>
      <c r="H2203" s="165"/>
      <c r="I2203" s="166"/>
      <c r="J2203" s="166"/>
      <c r="K2203" s="167"/>
      <c r="L2203" s="168"/>
      <c r="M2203" s="169"/>
      <c r="N2203" s="170"/>
      <c r="O2203" s="166"/>
      <c r="P2203" s="171"/>
    </row>
    <row r="2204" spans="1:16" s="172" customFormat="1">
      <c r="A2204" s="827"/>
      <c r="B2204" s="830"/>
      <c r="C2204" s="173"/>
      <c r="D2204" s="174"/>
      <c r="E2204" s="175"/>
      <c r="F2204" s="176"/>
      <c r="G2204" s="173"/>
      <c r="H2204" s="177"/>
      <c r="I2204" s="175"/>
      <c r="J2204" s="175"/>
      <c r="K2204" s="178"/>
      <c r="L2204" s="179"/>
      <c r="M2204" s="180"/>
      <c r="N2204" s="181"/>
      <c r="O2204" s="175"/>
      <c r="P2204" s="182"/>
    </row>
    <row r="2205" spans="1:16" s="172" customFormat="1">
      <c r="A2205" s="827"/>
      <c r="B2205" s="830"/>
      <c r="C2205" s="173"/>
      <c r="D2205" s="174"/>
      <c r="E2205" s="175"/>
      <c r="F2205" s="176"/>
      <c r="G2205" s="173"/>
      <c r="H2205" s="183"/>
      <c r="I2205" s="175"/>
      <c r="J2205" s="175"/>
      <c r="K2205" s="178"/>
      <c r="L2205" s="184"/>
      <c r="M2205" s="180"/>
      <c r="N2205" s="181"/>
      <c r="O2205" s="175"/>
      <c r="P2205" s="182"/>
    </row>
    <row r="2206" spans="1:16" s="172" customFormat="1">
      <c r="A2206" s="827"/>
      <c r="B2206" s="830"/>
      <c r="C2206" s="173"/>
      <c r="D2206" s="218"/>
      <c r="E2206" s="175"/>
      <c r="F2206" s="176"/>
      <c r="G2206" s="173"/>
      <c r="H2206" s="183"/>
      <c r="I2206" s="175"/>
      <c r="J2206" s="175"/>
      <c r="K2206" s="187"/>
      <c r="L2206" s="184"/>
      <c r="M2206" s="180"/>
      <c r="N2206" s="181"/>
      <c r="O2206" s="175"/>
      <c r="P2206" s="182"/>
    </row>
    <row r="2207" spans="1:16" s="172" customFormat="1">
      <c r="A2207" s="827"/>
      <c r="B2207" s="830"/>
      <c r="C2207" s="173"/>
      <c r="D2207" s="185"/>
      <c r="E2207" s="175"/>
      <c r="F2207" s="182"/>
      <c r="G2207" s="173"/>
      <c r="H2207" s="186"/>
      <c r="I2207" s="175"/>
      <c r="J2207" s="175"/>
      <c r="K2207" s="187"/>
      <c r="L2207" s="184"/>
      <c r="M2207" s="180"/>
      <c r="N2207" s="181"/>
      <c r="O2207" s="175"/>
      <c r="P2207" s="182"/>
    </row>
    <row r="2208" spans="1:16" s="172" customFormat="1">
      <c r="A2208" s="827"/>
      <c r="B2208" s="830"/>
      <c r="C2208" s="173"/>
      <c r="D2208" s="174"/>
      <c r="E2208" s="175"/>
      <c r="F2208" s="188"/>
      <c r="G2208" s="198"/>
      <c r="H2208" s="183"/>
      <c r="I2208" s="191"/>
      <c r="J2208" s="175"/>
      <c r="K2208" s="178"/>
      <c r="L2208" s="189"/>
      <c r="M2208" s="190"/>
      <c r="N2208" s="181"/>
      <c r="O2208" s="175"/>
      <c r="P2208" s="182"/>
    </row>
    <row r="2209" spans="1:16" s="172" customFormat="1">
      <c r="A2209" s="827"/>
      <c r="B2209" s="830"/>
      <c r="C2209" s="173"/>
      <c r="D2209" s="174"/>
      <c r="E2209" s="175"/>
      <c r="F2209" s="182"/>
      <c r="G2209" s="173"/>
      <c r="H2209" s="183"/>
      <c r="I2209" s="191"/>
      <c r="J2209" s="175"/>
      <c r="K2209" s="178"/>
      <c r="L2209" s="184"/>
      <c r="M2209" s="180"/>
      <c r="N2209" s="181"/>
      <c r="O2209" s="175"/>
      <c r="P2209" s="182"/>
    </row>
    <row r="2210" spans="1:16" s="172" customFormat="1">
      <c r="A2210" s="827"/>
      <c r="B2210" s="830"/>
      <c r="C2210" s="173"/>
      <c r="D2210" s="174"/>
      <c r="E2210" s="175"/>
      <c r="F2210" s="182"/>
      <c r="G2210" s="219"/>
      <c r="H2210" s="183"/>
      <c r="I2210" s="175"/>
      <c r="J2210" s="175"/>
      <c r="K2210" s="178"/>
      <c r="L2210" s="184"/>
      <c r="M2210" s="180"/>
      <c r="N2210" s="181"/>
      <c r="O2210" s="175"/>
      <c r="P2210" s="182"/>
    </row>
    <row r="2211" spans="1:16" s="172" customFormat="1">
      <c r="A2211" s="827"/>
      <c r="B2211" s="830"/>
      <c r="C2211" s="173"/>
      <c r="D2211" s="174"/>
      <c r="E2211" s="175"/>
      <c r="F2211" s="188"/>
      <c r="G2211" s="173"/>
      <c r="H2211" s="183"/>
      <c r="I2211" s="191"/>
      <c r="J2211" s="175"/>
      <c r="K2211" s="178"/>
      <c r="L2211" s="184"/>
      <c r="M2211" s="180"/>
      <c r="N2211" s="181"/>
      <c r="O2211" s="175"/>
      <c r="P2211" s="182"/>
    </row>
    <row r="2212" spans="1:16" s="172" customFormat="1">
      <c r="A2212" s="827"/>
      <c r="B2212" s="830"/>
      <c r="C2212" s="173"/>
      <c r="D2212" s="174"/>
      <c r="E2212" s="175"/>
      <c r="F2212" s="182"/>
      <c r="G2212" s="173"/>
      <c r="H2212" s="183"/>
      <c r="I2212" s="191"/>
      <c r="J2212" s="175"/>
      <c r="K2212" s="178"/>
      <c r="L2212" s="184"/>
      <c r="M2212" s="180"/>
      <c r="N2212" s="181"/>
      <c r="O2212" s="175"/>
      <c r="P2212" s="182"/>
    </row>
    <row r="2213" spans="1:16" s="172" customFormat="1">
      <c r="A2213" s="827"/>
      <c r="B2213" s="830"/>
      <c r="C2213" s="192"/>
      <c r="D2213" s="193"/>
      <c r="E2213" s="194"/>
      <c r="F2213" s="195"/>
      <c r="G2213" s="173"/>
      <c r="H2213" s="177"/>
      <c r="I2213" s="175"/>
      <c r="J2213" s="175"/>
      <c r="K2213" s="178"/>
      <c r="L2213" s="184"/>
      <c r="M2213" s="180"/>
      <c r="N2213" s="196"/>
      <c r="O2213" s="194"/>
      <c r="P2213" s="195"/>
    </row>
    <row r="2214" spans="1:16" s="172" customFormat="1">
      <c r="A2214" s="827"/>
      <c r="B2214" s="830"/>
      <c r="C2214" s="192"/>
      <c r="D2214" s="193"/>
      <c r="E2214" s="194"/>
      <c r="F2214" s="195"/>
      <c r="G2214" s="198"/>
      <c r="H2214" s="183"/>
      <c r="I2214" s="191"/>
      <c r="J2214" s="175"/>
      <c r="K2214" s="178"/>
      <c r="L2214" s="184"/>
      <c r="M2214" s="180"/>
      <c r="N2214" s="196"/>
      <c r="O2214" s="194"/>
      <c r="P2214" s="195"/>
    </row>
    <row r="2215" spans="1:16" s="172" customFormat="1">
      <c r="A2215" s="827"/>
      <c r="B2215" s="830"/>
      <c r="C2215" s="192"/>
      <c r="D2215" s="193"/>
      <c r="E2215" s="194"/>
      <c r="F2215" s="195"/>
      <c r="G2215" s="173"/>
      <c r="H2215" s="199"/>
      <c r="I2215" s="191"/>
      <c r="J2215" s="200"/>
      <c r="K2215" s="197"/>
      <c r="L2215" s="184"/>
      <c r="M2215" s="180"/>
      <c r="N2215" s="196"/>
      <c r="O2215" s="194"/>
      <c r="P2215" s="195"/>
    </row>
    <row r="2216" spans="1:16" s="172" customFormat="1">
      <c r="A2216" s="827"/>
      <c r="B2216" s="830"/>
      <c r="C2216" s="192"/>
      <c r="D2216" s="193"/>
      <c r="E2216" s="194"/>
      <c r="F2216" s="195"/>
      <c r="G2216" s="173"/>
      <c r="H2216" s="201"/>
      <c r="I2216" s="175"/>
      <c r="J2216" s="175"/>
      <c r="K2216" s="178"/>
      <c r="L2216" s="184"/>
      <c r="M2216" s="180"/>
      <c r="N2216" s="196"/>
      <c r="O2216" s="194"/>
      <c r="P2216" s="195"/>
    </row>
    <row r="2217" spans="1:16" s="172" customFormat="1">
      <c r="A2217" s="827"/>
      <c r="B2217" s="830"/>
      <c r="C2217" s="192"/>
      <c r="D2217" s="193"/>
      <c r="E2217" s="194"/>
      <c r="F2217" s="195"/>
      <c r="G2217" s="198"/>
      <c r="H2217" s="183"/>
      <c r="I2217" s="200"/>
      <c r="J2217" s="200"/>
      <c r="K2217" s="197"/>
      <c r="L2217" s="184"/>
      <c r="M2217" s="180"/>
      <c r="N2217" s="196"/>
      <c r="O2217" s="194"/>
      <c r="P2217" s="195"/>
    </row>
    <row r="2218" spans="1:16" s="172" customFormat="1">
      <c r="A2218" s="827"/>
      <c r="B2218" s="830"/>
      <c r="C2218" s="192"/>
      <c r="D2218" s="193"/>
      <c r="E2218" s="194"/>
      <c r="F2218" s="195"/>
      <c r="G2218" s="173"/>
      <c r="H2218" s="183"/>
      <c r="I2218" s="200"/>
      <c r="J2218" s="200"/>
      <c r="K2218" s="197"/>
      <c r="L2218" s="179"/>
      <c r="M2218" s="180"/>
      <c r="N2218" s="196"/>
      <c r="O2218" s="194"/>
      <c r="P2218" s="195"/>
    </row>
    <row r="2219" spans="1:16" s="172" customFormat="1">
      <c r="A2219" s="827"/>
      <c r="B2219" s="830"/>
      <c r="C2219" s="192"/>
      <c r="D2219" s="193"/>
      <c r="E2219" s="194"/>
      <c r="F2219" s="195"/>
      <c r="G2219" s="192"/>
      <c r="H2219" s="201"/>
      <c r="I2219" s="202"/>
      <c r="J2219" s="202"/>
      <c r="K2219" s="203"/>
      <c r="L2219" s="204"/>
      <c r="M2219" s="190"/>
      <c r="N2219" s="196"/>
      <c r="O2219" s="194"/>
      <c r="P2219" s="195"/>
    </row>
    <row r="2220" spans="1:16" s="172" customFormat="1">
      <c r="A2220" s="827"/>
      <c r="B2220" s="830"/>
      <c r="C2220" s="192"/>
      <c r="D2220" s="193"/>
      <c r="E2220" s="194"/>
      <c r="F2220" s="195"/>
      <c r="G2220" s="192"/>
      <c r="H2220" s="201"/>
      <c r="I2220" s="202"/>
      <c r="J2220" s="202"/>
      <c r="K2220" s="203"/>
      <c r="L2220" s="204"/>
      <c r="M2220" s="190"/>
      <c r="N2220" s="196"/>
      <c r="O2220" s="194"/>
      <c r="P2220" s="195"/>
    </row>
    <row r="2221" spans="1:16" s="172" customFormat="1">
      <c r="A2221" s="827"/>
      <c r="B2221" s="830"/>
      <c r="C2221" s="192"/>
      <c r="D2221" s="193"/>
      <c r="E2221" s="194"/>
      <c r="F2221" s="195"/>
      <c r="G2221" s="192"/>
      <c r="H2221" s="201"/>
      <c r="I2221" s="202"/>
      <c r="J2221" s="202"/>
      <c r="K2221" s="203"/>
      <c r="L2221" s="204"/>
      <c r="M2221" s="190"/>
      <c r="N2221" s="196"/>
      <c r="O2221" s="194"/>
      <c r="P2221" s="195"/>
    </row>
    <row r="2222" spans="1:16" s="172" customFormat="1" ht="17.25" thickBot="1">
      <c r="A2222" s="828"/>
      <c r="B2222" s="831"/>
      <c r="C2222" s="205"/>
      <c r="D2222" s="206"/>
      <c r="E2222" s="207"/>
      <c r="F2222" s="208"/>
      <c r="G2222" s="209"/>
      <c r="H2222" s="210"/>
      <c r="I2222" s="211"/>
      <c r="J2222" s="211"/>
      <c r="K2222" s="212"/>
      <c r="L2222" s="213"/>
      <c r="M2222" s="214"/>
      <c r="N2222" s="215"/>
      <c r="O2222" s="207"/>
      <c r="P2222" s="208"/>
    </row>
    <row r="2223" spans="1:16" s="71" customFormat="1" ht="18" customHeight="1" thickTop="1" thickBot="1">
      <c r="A2223" s="862">
        <f>A2117+1</f>
        <v>46225</v>
      </c>
      <c r="B2223" s="90" t="s">
        <v>162</v>
      </c>
      <c r="C2223" s="832" t="s">
        <v>665</v>
      </c>
      <c r="D2223" s="91" t="s">
        <v>114</v>
      </c>
      <c r="E2223" s="92" t="s">
        <v>164</v>
      </c>
      <c r="F2223" s="93"/>
      <c r="G2223" s="90" t="s">
        <v>162</v>
      </c>
      <c r="H2223" s="836" t="s">
        <v>163</v>
      </c>
      <c r="I2223" s="91" t="s">
        <v>114</v>
      </c>
      <c r="J2223" s="92" t="s">
        <v>164</v>
      </c>
      <c r="K2223" s="93"/>
      <c r="L2223" s="90" t="s">
        <v>162</v>
      </c>
      <c r="M2223" s="839" t="s">
        <v>163</v>
      </c>
      <c r="N2223" s="91" t="s">
        <v>114</v>
      </c>
      <c r="O2223" s="92" t="s">
        <v>164</v>
      </c>
      <c r="P2223" s="93"/>
    </row>
    <row r="2224" spans="1:16" ht="18" customHeight="1">
      <c r="A2224" s="863"/>
      <c r="B2224" s="864"/>
      <c r="C2224" s="833"/>
      <c r="D2224" s="94" t="s">
        <v>116</v>
      </c>
      <c r="E2224" s="95" t="s">
        <v>142</v>
      </c>
      <c r="F2224" s="93"/>
      <c r="G2224" s="864"/>
      <c r="H2224" s="836"/>
      <c r="I2224" s="94" t="s">
        <v>116</v>
      </c>
      <c r="J2224" s="95" t="s">
        <v>142</v>
      </c>
      <c r="K2224" s="93"/>
      <c r="L2224" s="864"/>
      <c r="M2224" s="839"/>
      <c r="N2224" s="94" t="s">
        <v>116</v>
      </c>
      <c r="O2224" s="95" t="s">
        <v>142</v>
      </c>
      <c r="P2224" s="93"/>
    </row>
    <row r="2225" spans="1:16" ht="17.25" thickBot="1">
      <c r="A2225" s="863"/>
      <c r="B2225" s="865"/>
      <c r="C2225" s="833"/>
      <c r="D2225" s="94" t="s">
        <v>165</v>
      </c>
      <c r="E2225" s="96" t="s">
        <v>166</v>
      </c>
      <c r="F2225" s="98"/>
      <c r="G2225" s="865"/>
      <c r="H2225" s="836"/>
      <c r="I2225" s="94" t="s">
        <v>165</v>
      </c>
      <c r="J2225" s="96" t="s">
        <v>166</v>
      </c>
      <c r="K2225" s="98"/>
      <c r="L2225" s="865"/>
      <c r="M2225" s="839"/>
      <c r="N2225" s="94" t="s">
        <v>165</v>
      </c>
      <c r="O2225" s="96" t="s">
        <v>166</v>
      </c>
      <c r="P2225" s="98"/>
    </row>
    <row r="2226" spans="1:16" ht="17.25" thickBot="1">
      <c r="A2226" s="863"/>
      <c r="B2226" s="90" t="s">
        <v>167</v>
      </c>
      <c r="C2226" s="833"/>
      <c r="D2226" s="94"/>
      <c r="E2226" s="96"/>
      <c r="F2226" s="97"/>
      <c r="G2226" s="90" t="s">
        <v>167</v>
      </c>
      <c r="H2226" s="836"/>
      <c r="I2226" s="94" t="s">
        <v>120</v>
      </c>
      <c r="J2226" s="96" t="s">
        <v>148</v>
      </c>
      <c r="K2226" s="97"/>
      <c r="L2226" s="90" t="s">
        <v>167</v>
      </c>
      <c r="M2226" s="839"/>
      <c r="N2226" s="94" t="s">
        <v>120</v>
      </c>
      <c r="O2226" s="96" t="s">
        <v>148</v>
      </c>
      <c r="P2226" s="97"/>
    </row>
    <row r="2227" spans="1:16">
      <c r="A2227" s="863"/>
      <c r="B2227" s="861"/>
      <c r="C2227" s="833"/>
      <c r="D2227" s="94"/>
      <c r="E2227" s="96"/>
      <c r="F2227" s="97"/>
      <c r="G2227" s="861"/>
      <c r="H2227" s="836"/>
      <c r="I2227" s="94"/>
      <c r="J2227" s="96"/>
      <c r="K2227" s="97"/>
      <c r="L2227" s="861"/>
      <c r="M2227" s="839"/>
      <c r="N2227" s="94"/>
      <c r="O2227" s="96"/>
      <c r="P2227" s="97"/>
    </row>
    <row r="2228" spans="1:16">
      <c r="A2228" s="863"/>
      <c r="B2228" s="854"/>
      <c r="C2228" s="833"/>
      <c r="D2228" s="94"/>
      <c r="E2228" s="96"/>
      <c r="F2228" s="97"/>
      <c r="G2228" s="854"/>
      <c r="H2228" s="836"/>
      <c r="I2228" s="94"/>
      <c r="J2228" s="96"/>
      <c r="K2228" s="97"/>
      <c r="L2228" s="854"/>
      <c r="M2228" s="839"/>
      <c r="N2228" s="94"/>
      <c r="O2228" s="96"/>
      <c r="P2228" s="97"/>
    </row>
    <row r="2229" spans="1:16">
      <c r="A2229" s="863"/>
      <c r="B2229" s="853"/>
      <c r="C2229" s="833"/>
      <c r="D2229" s="94"/>
      <c r="E2229" s="96"/>
      <c r="F2229" s="93"/>
      <c r="G2229" s="853"/>
      <c r="H2229" s="836"/>
      <c r="I2229" s="94"/>
      <c r="J2229" s="96"/>
      <c r="K2229" s="93"/>
      <c r="L2229" s="853"/>
      <c r="M2229" s="839"/>
      <c r="N2229" s="94"/>
      <c r="O2229" s="96"/>
      <c r="P2229" s="93"/>
    </row>
    <row r="2230" spans="1:16">
      <c r="A2230" s="863"/>
      <c r="B2230" s="854"/>
      <c r="C2230" s="833"/>
      <c r="D2230" s="94"/>
      <c r="E2230" s="96"/>
      <c r="F2230" s="99"/>
      <c r="G2230" s="854"/>
      <c r="H2230" s="836"/>
      <c r="I2230" s="94"/>
      <c r="J2230" s="96"/>
      <c r="K2230" s="99"/>
      <c r="L2230" s="854"/>
      <c r="M2230" s="839"/>
      <c r="N2230" s="94"/>
      <c r="O2230" s="96"/>
      <c r="P2230" s="93"/>
    </row>
    <row r="2231" spans="1:16">
      <c r="A2231" s="863"/>
      <c r="B2231" s="853"/>
      <c r="C2231" s="833"/>
      <c r="D2231" s="94"/>
      <c r="E2231" s="96"/>
      <c r="F2231" s="102"/>
      <c r="G2231" s="853"/>
      <c r="H2231" s="836"/>
      <c r="I2231" s="94"/>
      <c r="J2231" s="96"/>
      <c r="K2231" s="102"/>
      <c r="L2231" s="853"/>
      <c r="M2231" s="839"/>
      <c r="N2231" s="94"/>
      <c r="O2231" s="96"/>
      <c r="P2231" s="99"/>
    </row>
    <row r="2232" spans="1:16" ht="17.25" thickBot="1">
      <c r="A2232" s="863"/>
      <c r="B2232" s="854"/>
      <c r="C2232" s="833"/>
      <c r="D2232" s="94"/>
      <c r="E2232" s="96"/>
      <c r="F2232" s="99"/>
      <c r="G2232" s="854"/>
      <c r="H2232" s="836"/>
      <c r="I2232" s="94"/>
      <c r="J2232" s="96"/>
      <c r="K2232" s="99"/>
      <c r="L2232" s="854"/>
      <c r="M2232" s="839"/>
      <c r="N2232" s="94"/>
      <c r="O2232" s="96"/>
      <c r="P2232" s="99"/>
    </row>
    <row r="2233" spans="1:16" ht="17.25" thickBot="1">
      <c r="A2233" s="863"/>
      <c r="B2233" s="100" t="s">
        <v>168</v>
      </c>
      <c r="C2233" s="833"/>
      <c r="D2233" s="94"/>
      <c r="E2233" s="96"/>
      <c r="F2233" s="99"/>
      <c r="G2233" s="100" t="s">
        <v>168</v>
      </c>
      <c r="H2233" s="836"/>
      <c r="I2233" s="94"/>
      <c r="J2233" s="96"/>
      <c r="K2233" s="99"/>
      <c r="L2233" s="100" t="s">
        <v>168</v>
      </c>
      <c r="M2233" s="839"/>
      <c r="N2233" s="94"/>
      <c r="O2233" s="96"/>
      <c r="P2233" s="99"/>
    </row>
    <row r="2234" spans="1:16">
      <c r="A2234" s="863"/>
      <c r="B2234" s="855"/>
      <c r="C2234" s="833"/>
      <c r="D2234" s="94"/>
      <c r="E2234" s="96"/>
      <c r="F2234" s="99"/>
      <c r="G2234" s="855"/>
      <c r="H2234" s="836"/>
      <c r="I2234" s="94"/>
      <c r="J2234" s="96"/>
      <c r="K2234" s="99"/>
      <c r="L2234" s="855"/>
      <c r="M2234" s="839"/>
      <c r="N2234" s="94"/>
      <c r="O2234" s="96"/>
      <c r="P2234" s="99"/>
    </row>
    <row r="2235" spans="1:16">
      <c r="A2235" s="863"/>
      <c r="B2235" s="856"/>
      <c r="C2235" s="833"/>
      <c r="D2235" s="94"/>
      <c r="E2235" s="96"/>
      <c r="F2235" s="99"/>
      <c r="G2235" s="856"/>
      <c r="H2235" s="836"/>
      <c r="I2235" s="94"/>
      <c r="J2235" s="96"/>
      <c r="K2235" s="99"/>
      <c r="L2235" s="856"/>
      <c r="M2235" s="839"/>
      <c r="N2235" s="94"/>
      <c r="O2235" s="96"/>
      <c r="P2235" s="97"/>
    </row>
    <row r="2236" spans="1:16" ht="17.25" thickBot="1">
      <c r="A2236" s="863"/>
      <c r="B2236" s="857"/>
      <c r="C2236" s="833"/>
      <c r="D2236" s="94"/>
      <c r="E2236" s="96"/>
      <c r="F2236" s="97"/>
      <c r="G2236" s="857"/>
      <c r="H2236" s="836"/>
      <c r="I2236" s="94"/>
      <c r="J2236" s="96"/>
      <c r="K2236" s="97"/>
      <c r="L2236" s="857"/>
      <c r="M2236" s="839"/>
      <c r="N2236" s="94"/>
      <c r="O2236" s="96"/>
      <c r="P2236" s="97"/>
    </row>
    <row r="2237" spans="1:16" ht="17.25" thickBot="1">
      <c r="A2237" s="863"/>
      <c r="B2237" s="100" t="s">
        <v>123</v>
      </c>
      <c r="C2237" s="833"/>
      <c r="D2237" s="94"/>
      <c r="E2237" s="96"/>
      <c r="F2237" s="97"/>
      <c r="G2237" s="100" t="s">
        <v>123</v>
      </c>
      <c r="H2237" s="836"/>
      <c r="I2237" s="94"/>
      <c r="J2237" s="96"/>
      <c r="K2237" s="97"/>
      <c r="L2237" s="100" t="s">
        <v>123</v>
      </c>
      <c r="M2237" s="839"/>
      <c r="N2237" s="94"/>
      <c r="O2237" s="96"/>
      <c r="P2237" s="97"/>
    </row>
    <row r="2238" spans="1:16">
      <c r="A2238" s="863"/>
      <c r="B2238" s="868"/>
      <c r="C2238" s="833"/>
      <c r="D2238" s="94"/>
      <c r="E2238" s="96"/>
      <c r="F2238" s="97"/>
      <c r="G2238" s="868"/>
      <c r="H2238" s="836"/>
      <c r="I2238" s="94"/>
      <c r="J2238" s="96"/>
      <c r="K2238" s="97"/>
      <c r="L2238" s="868"/>
      <c r="M2238" s="839"/>
      <c r="N2238" s="94"/>
      <c r="O2238" s="96"/>
      <c r="P2238" s="97"/>
    </row>
    <row r="2239" spans="1:16">
      <c r="A2239" s="863"/>
      <c r="B2239" s="869"/>
      <c r="C2239" s="833"/>
      <c r="D2239" s="94"/>
      <c r="E2239" s="96"/>
      <c r="F2239" s="97"/>
      <c r="G2239" s="869"/>
      <c r="H2239" s="836"/>
      <c r="I2239" s="94"/>
      <c r="J2239" s="96"/>
      <c r="K2239" s="97"/>
      <c r="L2239" s="869"/>
      <c r="M2239" s="839"/>
      <c r="N2239" s="94"/>
      <c r="O2239" s="96"/>
      <c r="P2239" s="97"/>
    </row>
    <row r="2240" spans="1:16" ht="17.25" thickBot="1">
      <c r="A2240" s="863"/>
      <c r="B2240" s="870"/>
      <c r="C2240" s="833"/>
      <c r="D2240" s="94"/>
      <c r="E2240" s="96"/>
      <c r="F2240" s="97"/>
      <c r="G2240" s="870"/>
      <c r="H2240" s="836"/>
      <c r="I2240" s="94"/>
      <c r="J2240" s="96"/>
      <c r="K2240" s="97"/>
      <c r="L2240" s="870"/>
      <c r="M2240" s="839"/>
      <c r="N2240" s="94"/>
      <c r="O2240" s="96"/>
      <c r="P2240" s="97"/>
    </row>
    <row r="2241" spans="1:16">
      <c r="A2241" s="863"/>
      <c r="B2241" s="851" t="s">
        <v>124</v>
      </c>
      <c r="C2241" s="833"/>
      <c r="D2241" s="94"/>
      <c r="E2241" s="96"/>
      <c r="F2241" s="97"/>
      <c r="G2241" s="851" t="s">
        <v>124</v>
      </c>
      <c r="H2241" s="836"/>
      <c r="I2241" s="94"/>
      <c r="J2241" s="96"/>
      <c r="K2241" s="97"/>
      <c r="L2241" s="851" t="s">
        <v>124</v>
      </c>
      <c r="M2241" s="839"/>
      <c r="N2241" s="94"/>
      <c r="O2241" s="96"/>
      <c r="P2241" s="97"/>
    </row>
    <row r="2242" spans="1:16" ht="17.25" thickBot="1">
      <c r="A2242" s="863"/>
      <c r="B2242" s="852"/>
      <c r="C2242" s="833"/>
      <c r="D2242" s="94"/>
      <c r="E2242" s="96"/>
      <c r="F2242" s="97"/>
      <c r="G2242" s="852"/>
      <c r="H2242" s="836"/>
      <c r="I2242" s="94"/>
      <c r="J2242" s="96"/>
      <c r="K2242" s="97"/>
      <c r="L2242" s="852"/>
      <c r="M2242" s="839"/>
      <c r="N2242" s="94"/>
      <c r="O2242" s="96"/>
      <c r="P2242" s="93"/>
    </row>
    <row r="2243" spans="1:16" ht="17.25" thickTop="1">
      <c r="A2243" s="863"/>
      <c r="B2243" s="866" t="s">
        <v>125</v>
      </c>
      <c r="C2243" s="833"/>
      <c r="D2243" s="94"/>
      <c r="E2243" s="96"/>
      <c r="F2243" s="93"/>
      <c r="G2243" s="866" t="s">
        <v>125</v>
      </c>
      <c r="H2243" s="836"/>
      <c r="I2243" s="94"/>
      <c r="J2243" s="96"/>
      <c r="K2243" s="93"/>
      <c r="L2243" s="866" t="s">
        <v>125</v>
      </c>
      <c r="M2243" s="839"/>
      <c r="N2243" s="94"/>
      <c r="O2243" s="96"/>
      <c r="P2243" s="97"/>
    </row>
    <row r="2244" spans="1:16" ht="17.25" thickBot="1">
      <c r="A2244" s="863"/>
      <c r="B2244" s="849"/>
      <c r="C2244" s="833"/>
      <c r="D2244" s="94"/>
      <c r="E2244" s="96"/>
      <c r="F2244" s="93"/>
      <c r="G2244" s="849"/>
      <c r="H2244" s="836"/>
      <c r="I2244" s="94"/>
      <c r="J2244" s="96"/>
      <c r="K2244" s="93"/>
      <c r="L2244" s="849"/>
      <c r="M2244" s="839"/>
      <c r="N2244" s="94"/>
      <c r="O2244" s="96"/>
      <c r="P2244" s="101"/>
    </row>
    <row r="2245" spans="1:16">
      <c r="A2245" s="863"/>
      <c r="B2245" s="859"/>
      <c r="C2245" s="833"/>
      <c r="D2245" s="94"/>
      <c r="E2245" s="96"/>
      <c r="F2245" s="97"/>
      <c r="G2245" s="859"/>
      <c r="H2245" s="836"/>
      <c r="I2245" s="94"/>
      <c r="J2245" s="96"/>
      <c r="K2245" s="97"/>
      <c r="L2245" s="859"/>
      <c r="M2245" s="839"/>
      <c r="N2245" s="94"/>
      <c r="O2245" s="96"/>
      <c r="P2245" s="103"/>
    </row>
    <row r="2246" spans="1:16" ht="17.25" thickBot="1">
      <c r="A2246" s="863"/>
      <c r="B2246" s="867"/>
      <c r="C2246" s="833"/>
      <c r="D2246" s="94"/>
      <c r="E2246" s="96"/>
      <c r="F2246" s="97"/>
      <c r="G2246" s="867"/>
      <c r="H2246" s="836"/>
      <c r="I2246" s="94"/>
      <c r="J2246" s="96"/>
      <c r="K2246" s="97"/>
      <c r="L2246" s="867"/>
      <c r="M2246" s="839"/>
      <c r="N2246" s="94"/>
      <c r="O2246" s="96"/>
      <c r="P2246" s="104"/>
    </row>
    <row r="2247" spans="1:16">
      <c r="A2247" s="863"/>
      <c r="B2247" s="848" t="s">
        <v>126</v>
      </c>
      <c r="C2247" s="833"/>
      <c r="D2247" s="94"/>
      <c r="E2247" s="96"/>
      <c r="F2247" s="93"/>
      <c r="G2247" s="848" t="s">
        <v>126</v>
      </c>
      <c r="H2247" s="836"/>
      <c r="I2247" s="94"/>
      <c r="J2247" s="96"/>
      <c r="K2247" s="93"/>
      <c r="L2247" s="848" t="s">
        <v>126</v>
      </c>
      <c r="M2247" s="839"/>
      <c r="N2247" s="94"/>
      <c r="O2247" s="96"/>
      <c r="P2247" s="99"/>
    </row>
    <row r="2248" spans="1:16" ht="17.25" thickBot="1">
      <c r="A2248" s="863"/>
      <c r="B2248" s="849"/>
      <c r="C2248" s="833"/>
      <c r="D2248" s="94"/>
      <c r="E2248" s="96"/>
      <c r="F2248" s="101"/>
      <c r="G2248" s="849"/>
      <c r="H2248" s="836"/>
      <c r="I2248" s="94"/>
      <c r="J2248" s="96"/>
      <c r="K2248" s="101"/>
      <c r="L2248" s="849"/>
      <c r="M2248" s="839"/>
      <c r="N2248" s="94"/>
      <c r="O2248" s="96"/>
      <c r="P2248" s="104"/>
    </row>
    <row r="2249" spans="1:16">
      <c r="A2249" s="863"/>
      <c r="B2249" s="859"/>
      <c r="C2249" s="833"/>
      <c r="D2249" s="94"/>
      <c r="E2249" s="96"/>
      <c r="F2249" s="102"/>
      <c r="G2249" s="859"/>
      <c r="H2249" s="836"/>
      <c r="I2249" s="94"/>
      <c r="J2249" s="96"/>
      <c r="K2249" s="103"/>
      <c r="L2249" s="859"/>
      <c r="M2249" s="839"/>
      <c r="N2249" s="94"/>
      <c r="O2249" s="96"/>
      <c r="P2249" s="93"/>
    </row>
    <row r="2250" spans="1:16" ht="17.25" thickBot="1">
      <c r="A2250" s="863"/>
      <c r="B2250" s="860"/>
      <c r="C2250" s="833"/>
      <c r="D2250" s="94"/>
      <c r="E2250" s="96"/>
      <c r="F2250" s="99"/>
      <c r="G2250" s="860"/>
      <c r="H2250" s="836"/>
      <c r="I2250" s="94"/>
      <c r="J2250" s="96"/>
      <c r="K2250" s="104"/>
      <c r="L2250" s="860"/>
      <c r="M2250" s="839"/>
      <c r="N2250" s="94"/>
      <c r="O2250" s="96"/>
      <c r="P2250" s="97"/>
    </row>
    <row r="2251" spans="1:16">
      <c r="A2251" s="863"/>
      <c r="B2251" s="858" t="s">
        <v>127</v>
      </c>
      <c r="C2251" s="833"/>
      <c r="D2251" s="94"/>
      <c r="E2251" s="96"/>
      <c r="F2251" s="103"/>
      <c r="G2251" s="858" t="s">
        <v>127</v>
      </c>
      <c r="H2251" s="836"/>
      <c r="I2251" s="94"/>
      <c r="J2251" s="96"/>
      <c r="K2251" s="104"/>
      <c r="L2251" s="858" t="s">
        <v>127</v>
      </c>
      <c r="M2251" s="839"/>
      <c r="N2251" s="94"/>
      <c r="O2251" s="114"/>
      <c r="P2251" s="97"/>
    </row>
    <row r="2252" spans="1:16" ht="17.25" thickBot="1">
      <c r="A2252" s="863"/>
      <c r="B2252" s="849"/>
      <c r="C2252" s="833"/>
      <c r="D2252" s="94"/>
      <c r="E2252" s="96"/>
      <c r="F2252" s="104"/>
      <c r="G2252" s="849"/>
      <c r="H2252" s="836"/>
      <c r="I2252" s="94"/>
      <c r="J2252" s="96"/>
      <c r="K2252" s="99"/>
      <c r="L2252" s="849"/>
      <c r="M2252" s="839"/>
      <c r="N2252" s="113"/>
      <c r="O2252" s="96"/>
      <c r="P2252" s="112"/>
    </row>
    <row r="2253" spans="1:16">
      <c r="A2253" s="863"/>
      <c r="B2253" s="859"/>
      <c r="C2253" s="833"/>
      <c r="D2253" s="94"/>
      <c r="E2253" s="96"/>
      <c r="F2253" s="104"/>
      <c r="G2253" s="859"/>
      <c r="H2253" s="836"/>
      <c r="I2253" s="94"/>
      <c r="J2253" s="96"/>
      <c r="K2253" s="104"/>
      <c r="L2253" s="859"/>
      <c r="M2253" s="839"/>
      <c r="N2253" s="113"/>
      <c r="O2253" s="114"/>
      <c r="P2253" s="97"/>
    </row>
    <row r="2254" spans="1:16" ht="17.25" thickBot="1">
      <c r="A2254" s="863"/>
      <c r="B2254" s="860"/>
      <c r="C2254" s="833"/>
      <c r="D2254" s="94"/>
      <c r="E2254" s="96"/>
      <c r="F2254" s="99"/>
      <c r="G2254" s="860"/>
      <c r="H2254" s="836"/>
      <c r="I2254" s="94"/>
      <c r="J2254" s="96"/>
      <c r="K2254" s="93"/>
      <c r="L2254" s="860"/>
      <c r="M2254" s="839"/>
      <c r="N2254" s="94"/>
      <c r="O2254" s="114"/>
      <c r="P2254" s="104"/>
    </row>
    <row r="2255" spans="1:16">
      <c r="A2255" s="863"/>
      <c r="B2255" s="858" t="s">
        <v>128</v>
      </c>
      <c r="C2255" s="833"/>
      <c r="D2255" s="94"/>
      <c r="E2255" s="96"/>
      <c r="F2255" s="104"/>
      <c r="G2255" s="858" t="s">
        <v>128</v>
      </c>
      <c r="H2255" s="836"/>
      <c r="I2255" s="94"/>
      <c r="J2255" s="96"/>
      <c r="K2255" s="97"/>
      <c r="L2255" s="858" t="s">
        <v>128</v>
      </c>
      <c r="M2255" s="839"/>
      <c r="N2255" s="94"/>
      <c r="O2255" s="96"/>
      <c r="P2255" s="97"/>
    </row>
    <row r="2256" spans="1:16" ht="17.25" thickBot="1">
      <c r="A2256" s="863"/>
      <c r="B2256" s="849"/>
      <c r="C2256" s="833"/>
      <c r="D2256" s="94"/>
      <c r="E2256" s="96"/>
      <c r="F2256" s="93"/>
      <c r="G2256" s="849"/>
      <c r="H2256" s="836"/>
      <c r="I2256" s="94"/>
      <c r="J2256" s="114"/>
      <c r="K2256" s="97"/>
      <c r="L2256" s="849"/>
      <c r="M2256" s="839"/>
      <c r="N2256" s="113"/>
      <c r="O2256" s="114"/>
      <c r="P2256" s="97"/>
    </row>
    <row r="2257" spans="1:16">
      <c r="A2257" s="863"/>
      <c r="B2257" s="859"/>
      <c r="C2257" s="833"/>
      <c r="D2257" s="94"/>
      <c r="E2257" s="96"/>
      <c r="F2257" s="97"/>
      <c r="G2257" s="859"/>
      <c r="H2257" s="836"/>
      <c r="I2257" s="94"/>
      <c r="J2257" s="96"/>
      <c r="K2257" s="97"/>
      <c r="L2257" s="859"/>
      <c r="M2257" s="839"/>
      <c r="N2257" s="113"/>
      <c r="O2257" s="114"/>
      <c r="P2257" s="97"/>
    </row>
    <row r="2258" spans="1:16" ht="17.25" thickBot="1">
      <c r="A2258" s="863"/>
      <c r="B2258" s="860"/>
      <c r="C2258" s="833"/>
      <c r="D2258" s="94"/>
      <c r="E2258" s="96"/>
      <c r="F2258" s="93"/>
      <c r="G2258" s="860"/>
      <c r="H2258" s="836"/>
      <c r="I2258" s="94"/>
      <c r="J2258" s="114"/>
      <c r="K2258" s="97"/>
      <c r="L2258" s="860"/>
      <c r="M2258" s="839"/>
      <c r="N2258" s="94"/>
      <c r="O2258" s="114"/>
      <c r="P2258" s="97"/>
    </row>
    <row r="2259" spans="1:16">
      <c r="A2259" s="863"/>
      <c r="B2259" s="848" t="s">
        <v>129</v>
      </c>
      <c r="C2259" s="833"/>
      <c r="D2259" s="94"/>
      <c r="E2259" s="96"/>
      <c r="F2259" s="93"/>
      <c r="G2259" s="848" t="s">
        <v>129</v>
      </c>
      <c r="H2259" s="836"/>
      <c r="I2259" s="94"/>
      <c r="J2259" s="114"/>
      <c r="K2259" s="97"/>
      <c r="L2259" s="848" t="s">
        <v>129</v>
      </c>
      <c r="M2259" s="839"/>
      <c r="N2259" s="113"/>
      <c r="O2259" s="114"/>
      <c r="P2259" s="97"/>
    </row>
    <row r="2260" spans="1:16" ht="17.25" thickBot="1">
      <c r="A2260" s="863"/>
      <c r="B2260" s="849"/>
      <c r="C2260" s="833"/>
      <c r="D2260" s="94"/>
      <c r="E2260" s="96"/>
      <c r="F2260" s="93"/>
      <c r="G2260" s="849"/>
      <c r="H2260" s="836"/>
      <c r="I2260" s="94"/>
      <c r="J2260" s="114"/>
      <c r="K2260" s="97"/>
      <c r="L2260" s="849"/>
      <c r="M2260" s="839"/>
      <c r="N2260" s="94"/>
      <c r="O2260" s="114"/>
      <c r="P2260" s="97"/>
    </row>
    <row r="2261" spans="1:16">
      <c r="A2261" s="863"/>
      <c r="B2261" s="106"/>
      <c r="C2261" s="833"/>
      <c r="D2261" s="94"/>
      <c r="E2261" s="96"/>
      <c r="F2261" s="97"/>
      <c r="G2261" s="106"/>
      <c r="H2261" s="836"/>
      <c r="I2261" s="94"/>
      <c r="J2261" s="96"/>
      <c r="K2261" s="112"/>
      <c r="L2261" s="106"/>
      <c r="M2261" s="839"/>
      <c r="N2261" s="113"/>
      <c r="O2261" s="96"/>
      <c r="P2261" s="112"/>
    </row>
    <row r="2262" spans="1:16">
      <c r="A2262" s="863"/>
      <c r="B2262" s="107"/>
      <c r="C2262" s="833"/>
      <c r="D2262" s="94"/>
      <c r="E2262" s="96"/>
      <c r="F2262" s="93"/>
      <c r="G2262" s="107"/>
      <c r="H2262" s="836"/>
      <c r="I2262" s="94"/>
      <c r="J2262" s="96"/>
      <c r="K2262" s="97"/>
      <c r="L2262" s="107"/>
      <c r="M2262" s="839"/>
      <c r="N2262" s="113"/>
      <c r="O2262" s="114"/>
      <c r="P2262" s="97"/>
    </row>
    <row r="2263" spans="1:16">
      <c r="A2263" s="863"/>
      <c r="B2263" s="109"/>
      <c r="C2263" s="833"/>
      <c r="D2263" s="94"/>
      <c r="E2263" s="96"/>
      <c r="F2263" s="93"/>
      <c r="G2263" s="109"/>
      <c r="H2263" s="836"/>
      <c r="I2263" s="113"/>
      <c r="J2263" s="114"/>
      <c r="K2263" s="97"/>
      <c r="L2263" s="109"/>
      <c r="M2263" s="839"/>
      <c r="N2263" s="113"/>
      <c r="O2263" s="114"/>
      <c r="P2263" s="104"/>
    </row>
    <row r="2264" spans="1:16">
      <c r="A2264" s="863"/>
      <c r="B2264" s="110"/>
      <c r="C2264" s="833"/>
      <c r="D2264" s="94"/>
      <c r="E2264" s="96"/>
      <c r="F2264" s="93"/>
      <c r="G2264" s="110"/>
      <c r="H2264" s="836"/>
      <c r="I2264" s="113"/>
      <c r="J2264" s="114"/>
      <c r="K2264" s="104"/>
      <c r="L2264" s="110"/>
      <c r="M2264" s="839"/>
      <c r="N2264" s="111"/>
      <c r="O2264" s="96"/>
      <c r="P2264" s="97"/>
    </row>
    <row r="2265" spans="1:16">
      <c r="A2265" s="863"/>
      <c r="B2265" s="109"/>
      <c r="C2265" s="833"/>
      <c r="D2265" s="111"/>
      <c r="E2265" s="96"/>
      <c r="F2265" s="97"/>
      <c r="G2265" s="109"/>
      <c r="H2265" s="836"/>
      <c r="I2265" s="111"/>
      <c r="J2265" s="96"/>
      <c r="K2265" s="112"/>
      <c r="L2265" s="109"/>
      <c r="M2265" s="839"/>
      <c r="N2265" s="94"/>
      <c r="O2265" s="96"/>
      <c r="P2265" s="112"/>
    </row>
    <row r="2266" spans="1:16">
      <c r="A2266" s="863"/>
      <c r="B2266" s="110"/>
      <c r="C2266" s="833"/>
      <c r="D2266" s="94"/>
      <c r="E2266" s="96"/>
      <c r="F2266" s="108"/>
      <c r="G2266" s="110"/>
      <c r="H2266" s="836"/>
      <c r="I2266" s="94"/>
      <c r="J2266" s="96"/>
      <c r="K2266" s="97"/>
      <c r="L2266" s="110"/>
      <c r="M2266" s="839"/>
      <c r="N2266" s="113"/>
      <c r="O2266" s="114"/>
      <c r="P2266" s="97"/>
    </row>
    <row r="2267" spans="1:16">
      <c r="A2267" s="863"/>
      <c r="B2267" s="109"/>
      <c r="C2267" s="833"/>
      <c r="D2267" s="94"/>
      <c r="E2267" s="96"/>
      <c r="F2267" s="97"/>
      <c r="G2267" s="109"/>
      <c r="H2267" s="836"/>
      <c r="I2267" s="113"/>
      <c r="J2267" s="114"/>
      <c r="K2267" s="97"/>
      <c r="L2267" s="109"/>
      <c r="M2267" s="839"/>
      <c r="N2267" s="113"/>
      <c r="O2267" s="114"/>
      <c r="P2267" s="97"/>
    </row>
    <row r="2268" spans="1:16" ht="17.25" thickBot="1">
      <c r="A2268" s="863"/>
      <c r="B2268" s="110"/>
      <c r="C2268" s="846"/>
      <c r="D2268" s="115"/>
      <c r="E2268" s="116"/>
      <c r="F2268" s="117"/>
      <c r="G2268" s="110"/>
      <c r="H2268" s="836"/>
      <c r="I2268" s="115"/>
      <c r="J2268" s="116"/>
      <c r="K2268" s="117"/>
      <c r="L2268" s="110"/>
      <c r="M2268" s="839"/>
      <c r="N2268" s="115"/>
      <c r="O2268" s="116"/>
      <c r="P2268" s="117"/>
    </row>
    <row r="2269" spans="1:16">
      <c r="A2269" s="850" t="str">
        <f>TEXT(A2223,"AAAA")</f>
        <v>星期三</v>
      </c>
      <c r="B2269" s="109"/>
      <c r="C2269" s="832" t="s">
        <v>666</v>
      </c>
      <c r="D2269" s="118"/>
      <c r="E2269" s="119"/>
      <c r="F2269" s="97"/>
      <c r="G2269" s="109"/>
      <c r="H2269" s="835" t="s">
        <v>130</v>
      </c>
      <c r="I2269" s="118"/>
      <c r="J2269" s="119"/>
      <c r="K2269" s="97"/>
      <c r="L2269" s="109"/>
      <c r="M2269" s="838" t="s">
        <v>130</v>
      </c>
      <c r="N2269" s="118"/>
      <c r="O2269" s="119"/>
      <c r="P2269" s="97"/>
    </row>
    <row r="2270" spans="1:16">
      <c r="A2270" s="850"/>
      <c r="B2270" s="110"/>
      <c r="C2270" s="833"/>
      <c r="D2270" s="120"/>
      <c r="E2270" s="96"/>
      <c r="F2270" s="97"/>
      <c r="G2270" s="110"/>
      <c r="H2270" s="836"/>
      <c r="I2270" s="94"/>
      <c r="J2270" s="96"/>
      <c r="K2270" s="97"/>
      <c r="L2270" s="110"/>
      <c r="M2270" s="839"/>
      <c r="N2270" s="94"/>
      <c r="O2270" s="96"/>
      <c r="P2270" s="97"/>
    </row>
    <row r="2271" spans="1:16">
      <c r="A2271" s="850"/>
      <c r="B2271" s="109"/>
      <c r="C2271" s="833"/>
      <c r="D2271" s="120"/>
      <c r="E2271" s="96"/>
      <c r="F2271" s="97"/>
      <c r="G2271" s="109"/>
      <c r="H2271" s="836"/>
      <c r="I2271" s="94"/>
      <c r="J2271" s="96"/>
      <c r="K2271" s="97"/>
      <c r="L2271" s="109"/>
      <c r="M2271" s="839"/>
      <c r="N2271" s="94"/>
      <c r="O2271" s="96"/>
      <c r="P2271" s="97"/>
    </row>
    <row r="2272" spans="1:16">
      <c r="A2272" s="850"/>
      <c r="B2272" s="110"/>
      <c r="C2272" s="833"/>
      <c r="D2272" s="120"/>
      <c r="E2272" s="96"/>
      <c r="F2272" s="97"/>
      <c r="G2272" s="110"/>
      <c r="H2272" s="836"/>
      <c r="I2272" s="94"/>
      <c r="J2272" s="96"/>
      <c r="K2272" s="97"/>
      <c r="L2272" s="110"/>
      <c r="M2272" s="839"/>
      <c r="N2272" s="94"/>
      <c r="O2272" s="96"/>
      <c r="P2272" s="97"/>
    </row>
    <row r="2273" spans="1:16">
      <c r="A2273" s="850"/>
      <c r="B2273" s="109"/>
      <c r="C2273" s="833"/>
      <c r="D2273" s="120"/>
      <c r="E2273" s="96"/>
      <c r="F2273" s="97"/>
      <c r="G2273" s="109"/>
      <c r="H2273" s="836"/>
      <c r="I2273" s="94"/>
      <c r="J2273" s="96"/>
      <c r="K2273" s="97"/>
      <c r="L2273" s="109"/>
      <c r="M2273" s="839"/>
      <c r="N2273" s="94"/>
      <c r="O2273" s="96"/>
      <c r="P2273" s="97"/>
    </row>
    <row r="2274" spans="1:16">
      <c r="A2274" s="850"/>
      <c r="B2274" s="110"/>
      <c r="C2274" s="833"/>
      <c r="D2274" s="120"/>
      <c r="E2274" s="96"/>
      <c r="F2274" s="97"/>
      <c r="G2274" s="110"/>
      <c r="H2274" s="836"/>
      <c r="I2274" s="94"/>
      <c r="J2274" s="96"/>
      <c r="K2274" s="97"/>
      <c r="L2274" s="110"/>
      <c r="M2274" s="839"/>
      <c r="N2274" s="94"/>
      <c r="O2274" s="96"/>
      <c r="P2274" s="97"/>
    </row>
    <row r="2275" spans="1:16">
      <c r="A2275" s="850"/>
      <c r="B2275" s="109"/>
      <c r="C2275" s="833"/>
      <c r="D2275" s="120"/>
      <c r="E2275" s="96"/>
      <c r="F2275" s="97"/>
      <c r="G2275" s="109"/>
      <c r="H2275" s="836"/>
      <c r="I2275" s="94"/>
      <c r="J2275" s="96"/>
      <c r="K2275" s="97"/>
      <c r="L2275" s="109"/>
      <c r="M2275" s="839"/>
      <c r="N2275" s="94"/>
      <c r="O2275" s="96"/>
      <c r="P2275" s="97"/>
    </row>
    <row r="2276" spans="1:16">
      <c r="A2276" s="850"/>
      <c r="B2276" s="110"/>
      <c r="C2276" s="833"/>
      <c r="D2276" s="94"/>
      <c r="E2276" s="96"/>
      <c r="F2276" s="97"/>
      <c r="G2276" s="110"/>
      <c r="H2276" s="836"/>
      <c r="I2276" s="94"/>
      <c r="J2276" s="96"/>
      <c r="K2276" s="97"/>
      <c r="L2276" s="110"/>
      <c r="M2276" s="839"/>
      <c r="N2276" s="94"/>
      <c r="O2276" s="96"/>
      <c r="P2276" s="97"/>
    </row>
    <row r="2277" spans="1:16">
      <c r="A2277" s="850"/>
      <c r="B2277" s="107"/>
      <c r="C2277" s="833"/>
      <c r="D2277" s="113"/>
      <c r="E2277" s="114"/>
      <c r="F2277" s="104"/>
      <c r="G2277" s="107"/>
      <c r="H2277" s="836"/>
      <c r="I2277" s="113"/>
      <c r="J2277" s="114"/>
      <c r="K2277" s="97"/>
      <c r="L2277" s="107"/>
      <c r="M2277" s="839"/>
      <c r="N2277" s="113"/>
      <c r="O2277" s="114"/>
      <c r="P2277" s="97"/>
    </row>
    <row r="2278" spans="1:16" ht="17.25" thickBot="1">
      <c r="A2278" s="850"/>
      <c r="B2278" s="107"/>
      <c r="C2278" s="846"/>
      <c r="D2278" s="122" t="s">
        <v>132</v>
      </c>
      <c r="E2278" s="123" t="s">
        <v>133</v>
      </c>
      <c r="F2278" s="124"/>
      <c r="G2278" s="107"/>
      <c r="H2278" s="847"/>
      <c r="I2278" s="122" t="s">
        <v>132</v>
      </c>
      <c r="J2278" s="123" t="s">
        <v>133</v>
      </c>
      <c r="K2278" s="97"/>
      <c r="L2278" s="107"/>
      <c r="M2278" s="845"/>
      <c r="N2278" s="122" t="s">
        <v>132</v>
      </c>
      <c r="O2278" s="123" t="s">
        <v>133</v>
      </c>
      <c r="P2278" s="97"/>
    </row>
    <row r="2279" spans="1:16">
      <c r="A2279" s="105"/>
      <c r="B2279" s="109"/>
      <c r="C2279" s="832" t="s">
        <v>667</v>
      </c>
      <c r="D2279" s="118"/>
      <c r="E2279" s="119"/>
      <c r="F2279" s="125"/>
      <c r="G2279" s="109"/>
      <c r="H2279" s="835" t="s">
        <v>134</v>
      </c>
      <c r="I2279" s="118"/>
      <c r="J2279" s="119"/>
      <c r="K2279" s="125"/>
      <c r="L2279" s="109"/>
      <c r="M2279" s="838" t="s">
        <v>134</v>
      </c>
      <c r="N2279" s="118"/>
      <c r="O2279" s="119"/>
      <c r="P2279" s="125"/>
    </row>
    <row r="2280" spans="1:16">
      <c r="A2280" s="105"/>
      <c r="B2280" s="110"/>
      <c r="C2280" s="833"/>
      <c r="D2280" s="94"/>
      <c r="E2280" s="96"/>
      <c r="F2280" s="97"/>
      <c r="G2280" s="110"/>
      <c r="H2280" s="836"/>
      <c r="I2280" s="94"/>
      <c r="J2280" s="96"/>
      <c r="K2280" s="97"/>
      <c r="L2280" s="110"/>
      <c r="M2280" s="839"/>
      <c r="N2280" s="94"/>
      <c r="O2280" s="96"/>
      <c r="P2280" s="97"/>
    </row>
    <row r="2281" spans="1:16">
      <c r="A2281" s="105"/>
      <c r="B2281" s="126"/>
      <c r="C2281" s="833"/>
      <c r="D2281" s="94"/>
      <c r="E2281" s="96"/>
      <c r="F2281" s="97"/>
      <c r="G2281" s="126"/>
      <c r="H2281" s="836"/>
      <c r="I2281" s="94"/>
      <c r="J2281" s="96"/>
      <c r="K2281" s="97"/>
      <c r="L2281" s="126"/>
      <c r="M2281" s="839"/>
      <c r="N2281" s="94"/>
      <c r="O2281" s="96"/>
      <c r="P2281" s="128"/>
    </row>
    <row r="2282" spans="1:16">
      <c r="A2282" s="105"/>
      <c r="B2282" s="107"/>
      <c r="C2282" s="833"/>
      <c r="D2282" s="94"/>
      <c r="E2282" s="96"/>
      <c r="F2282" s="97"/>
      <c r="G2282" s="107"/>
      <c r="H2282" s="836"/>
      <c r="I2282" s="94"/>
      <c r="J2282" s="96"/>
      <c r="K2282" s="97"/>
      <c r="L2282" s="107"/>
      <c r="M2282" s="839"/>
      <c r="N2282" s="94"/>
      <c r="O2282" s="96"/>
      <c r="P2282" s="216"/>
    </row>
    <row r="2283" spans="1:16">
      <c r="A2283" s="105"/>
      <c r="B2283" s="109"/>
      <c r="C2283" s="833"/>
      <c r="D2283" s="94"/>
      <c r="E2283" s="96"/>
      <c r="F2283" s="97"/>
      <c r="G2283" s="109"/>
      <c r="H2283" s="836"/>
      <c r="I2283" s="94"/>
      <c r="J2283" s="96"/>
      <c r="K2283" s="97"/>
      <c r="L2283" s="109"/>
      <c r="M2283" s="839"/>
      <c r="N2283" s="94"/>
      <c r="O2283" s="96"/>
      <c r="P2283" s="97"/>
    </row>
    <row r="2284" spans="1:16">
      <c r="A2284" s="105"/>
      <c r="B2284" s="110"/>
      <c r="C2284" s="833"/>
      <c r="D2284" s="94"/>
      <c r="E2284" s="96"/>
      <c r="F2284" s="127"/>
      <c r="G2284" s="110"/>
      <c r="H2284" s="836"/>
      <c r="I2284" s="94"/>
      <c r="J2284" s="96"/>
      <c r="K2284" s="127"/>
      <c r="L2284" s="110"/>
      <c r="M2284" s="839"/>
      <c r="N2284" s="94"/>
      <c r="O2284" s="96"/>
      <c r="P2284" s="127"/>
    </row>
    <row r="2285" spans="1:16">
      <c r="A2285" s="105"/>
      <c r="B2285" s="109"/>
      <c r="C2285" s="833"/>
      <c r="D2285" s="94"/>
      <c r="E2285" s="96"/>
      <c r="F2285" s="128"/>
      <c r="G2285" s="109"/>
      <c r="H2285" s="836"/>
      <c r="I2285" s="94"/>
      <c r="J2285" s="96"/>
      <c r="K2285" s="128"/>
      <c r="L2285" s="109"/>
      <c r="M2285" s="839"/>
      <c r="N2285" s="94"/>
      <c r="O2285" s="96"/>
      <c r="P2285" s="128"/>
    </row>
    <row r="2286" spans="1:16">
      <c r="A2286" s="105"/>
      <c r="B2286" s="110"/>
      <c r="C2286" s="833"/>
      <c r="D2286" s="217"/>
      <c r="E2286" s="114"/>
      <c r="F2286" s="216"/>
      <c r="G2286" s="110"/>
      <c r="H2286" s="836"/>
      <c r="I2286" s="113"/>
      <c r="J2286" s="114"/>
      <c r="K2286" s="216"/>
      <c r="L2286" s="110"/>
      <c r="M2286" s="839"/>
      <c r="N2286" s="113"/>
      <c r="O2286" s="114"/>
      <c r="P2286" s="216"/>
    </row>
    <row r="2287" spans="1:16">
      <c r="A2287" s="105"/>
      <c r="B2287" s="109"/>
      <c r="C2287" s="833"/>
      <c r="D2287" s="217"/>
      <c r="E2287" s="114"/>
      <c r="F2287" s="216"/>
      <c r="G2287" s="109"/>
      <c r="H2287" s="836"/>
      <c r="I2287" s="113"/>
      <c r="J2287" s="114"/>
      <c r="K2287" s="216"/>
      <c r="L2287" s="109"/>
      <c r="M2287" s="839"/>
      <c r="N2287" s="113"/>
      <c r="O2287" s="114"/>
      <c r="P2287" s="216"/>
    </row>
    <row r="2288" spans="1:16" ht="17.25" thickBot="1">
      <c r="A2288" s="105"/>
      <c r="B2288" s="110"/>
      <c r="C2288" s="846"/>
      <c r="D2288" s="129"/>
      <c r="E2288" s="130"/>
      <c r="F2288" s="104"/>
      <c r="G2288" s="110"/>
      <c r="H2288" s="847"/>
      <c r="I2288" s="113"/>
      <c r="J2288" s="130"/>
      <c r="K2288" s="104"/>
      <c r="L2288" s="110"/>
      <c r="M2288" s="845"/>
      <c r="N2288" s="113"/>
      <c r="O2288" s="131"/>
      <c r="P2288" s="127"/>
    </row>
    <row r="2289" spans="1:16">
      <c r="A2289" s="132"/>
      <c r="B2289" s="109"/>
      <c r="C2289" s="832" t="s">
        <v>668</v>
      </c>
      <c r="D2289" s="118" t="s">
        <v>136</v>
      </c>
      <c r="E2289" s="133" t="s">
        <v>137</v>
      </c>
      <c r="F2289" s="125"/>
      <c r="G2289" s="109"/>
      <c r="H2289" s="835" t="s">
        <v>135</v>
      </c>
      <c r="I2289" s="118" t="s">
        <v>136</v>
      </c>
      <c r="J2289" s="133" t="s">
        <v>137</v>
      </c>
      <c r="K2289" s="125"/>
      <c r="L2289" s="109"/>
      <c r="M2289" s="838" t="s">
        <v>135</v>
      </c>
      <c r="N2289" s="118" t="s">
        <v>136</v>
      </c>
      <c r="O2289" s="133" t="s">
        <v>137</v>
      </c>
      <c r="P2289" s="125"/>
    </row>
    <row r="2290" spans="1:16">
      <c r="A2290" s="132"/>
      <c r="B2290" s="110"/>
      <c r="C2290" s="833"/>
      <c r="D2290" s="94" t="s">
        <v>141</v>
      </c>
      <c r="E2290" s="96" t="s">
        <v>142</v>
      </c>
      <c r="F2290" s="134"/>
      <c r="G2290" s="110"/>
      <c r="H2290" s="836"/>
      <c r="I2290" s="94" t="s">
        <v>141</v>
      </c>
      <c r="J2290" s="96" t="s">
        <v>142</v>
      </c>
      <c r="K2290" s="134"/>
      <c r="L2290" s="110"/>
      <c r="M2290" s="839"/>
      <c r="N2290" s="94" t="s">
        <v>141</v>
      </c>
      <c r="O2290" s="96" t="s">
        <v>142</v>
      </c>
      <c r="P2290" s="134"/>
    </row>
    <row r="2291" spans="1:16">
      <c r="A2291" s="132"/>
      <c r="B2291" s="135"/>
      <c r="C2291" s="833"/>
      <c r="D2291" s="94" t="s">
        <v>145</v>
      </c>
      <c r="E2291" s="96" t="s">
        <v>146</v>
      </c>
      <c r="F2291" s="97"/>
      <c r="G2291" s="135"/>
      <c r="H2291" s="836"/>
      <c r="I2291" s="94" t="s">
        <v>145</v>
      </c>
      <c r="J2291" s="96" t="s">
        <v>146</v>
      </c>
      <c r="K2291" s="97"/>
      <c r="L2291" s="135"/>
      <c r="M2291" s="839"/>
      <c r="N2291" s="94" t="s">
        <v>145</v>
      </c>
      <c r="O2291" s="96" t="s">
        <v>146</v>
      </c>
      <c r="P2291" s="97"/>
    </row>
    <row r="2292" spans="1:16">
      <c r="A2292" s="132"/>
      <c r="B2292" s="110"/>
      <c r="C2292" s="833"/>
      <c r="D2292" s="94" t="s">
        <v>147</v>
      </c>
      <c r="E2292" s="96" t="s">
        <v>148</v>
      </c>
      <c r="F2292" s="104"/>
      <c r="G2292" s="110"/>
      <c r="H2292" s="836"/>
      <c r="I2292" s="94" t="s">
        <v>147</v>
      </c>
      <c r="J2292" s="96" t="s">
        <v>148</v>
      </c>
      <c r="K2292" s="104"/>
      <c r="L2292" s="110"/>
      <c r="M2292" s="839"/>
      <c r="N2292" s="94" t="s">
        <v>147</v>
      </c>
      <c r="O2292" s="96" t="s">
        <v>148</v>
      </c>
      <c r="P2292" s="104"/>
    </row>
    <row r="2293" spans="1:16">
      <c r="A2293" s="132"/>
      <c r="B2293" s="135"/>
      <c r="C2293" s="833"/>
      <c r="D2293" s="94"/>
      <c r="E2293" s="114"/>
      <c r="F2293" s="136"/>
      <c r="G2293" s="135"/>
      <c r="H2293" s="836"/>
      <c r="I2293" s="94"/>
      <c r="J2293" s="114"/>
      <c r="K2293" s="136"/>
      <c r="L2293" s="135"/>
      <c r="M2293" s="839"/>
      <c r="N2293" s="94"/>
      <c r="O2293" s="114"/>
      <c r="P2293" s="136"/>
    </row>
    <row r="2294" spans="1:16">
      <c r="A2294" s="132"/>
      <c r="B2294" s="110"/>
      <c r="C2294" s="833"/>
      <c r="D2294" s="94"/>
      <c r="E2294" s="96"/>
      <c r="F2294" s="97"/>
      <c r="G2294" s="110"/>
      <c r="H2294" s="836"/>
      <c r="I2294" s="94"/>
      <c r="J2294" s="96"/>
      <c r="K2294" s="97"/>
      <c r="L2294" s="110"/>
      <c r="M2294" s="839"/>
      <c r="N2294" s="94"/>
      <c r="O2294" s="96"/>
      <c r="P2294" s="97"/>
    </row>
    <row r="2295" spans="1:16">
      <c r="A2295" s="132"/>
      <c r="B2295" s="135"/>
      <c r="C2295" s="833"/>
      <c r="D2295" s="94"/>
      <c r="E2295" s="114"/>
      <c r="F2295" s="136"/>
      <c r="G2295" s="135"/>
      <c r="H2295" s="836"/>
      <c r="I2295" s="94"/>
      <c r="J2295" s="114"/>
      <c r="K2295" s="136"/>
      <c r="L2295" s="135"/>
      <c r="M2295" s="839"/>
      <c r="N2295" s="94"/>
      <c r="O2295" s="114"/>
      <c r="P2295" s="136"/>
    </row>
    <row r="2296" spans="1:16">
      <c r="A2296" s="132"/>
      <c r="B2296" s="110"/>
      <c r="C2296" s="833"/>
      <c r="D2296" s="94"/>
      <c r="E2296" s="96"/>
      <c r="F2296" s="97"/>
      <c r="G2296" s="110"/>
      <c r="H2296" s="836"/>
      <c r="I2296" s="94"/>
      <c r="J2296" s="96"/>
      <c r="K2296" s="97"/>
      <c r="L2296" s="110"/>
      <c r="M2296" s="839"/>
      <c r="N2296" s="94"/>
      <c r="O2296" s="96"/>
      <c r="P2296" s="97"/>
    </row>
    <row r="2297" spans="1:16">
      <c r="A2297" s="132"/>
      <c r="B2297" s="135"/>
      <c r="C2297" s="833"/>
      <c r="D2297" s="94"/>
      <c r="E2297" s="96"/>
      <c r="F2297" s="97"/>
      <c r="G2297" s="135"/>
      <c r="H2297" s="836"/>
      <c r="I2297" s="94"/>
      <c r="J2297" s="96"/>
      <c r="K2297" s="97"/>
      <c r="L2297" s="135"/>
      <c r="M2297" s="839"/>
      <c r="N2297" s="94"/>
      <c r="O2297" s="96"/>
      <c r="P2297" s="97"/>
    </row>
    <row r="2298" spans="1:16" ht="17.25" thickBot="1">
      <c r="A2298" s="132"/>
      <c r="B2298" s="110"/>
      <c r="C2298" s="846"/>
      <c r="D2298" s="115"/>
      <c r="E2298" s="116"/>
      <c r="F2298" s="117"/>
      <c r="G2298" s="110"/>
      <c r="H2298" s="847"/>
      <c r="I2298" s="115"/>
      <c r="J2298" s="130"/>
      <c r="K2298" s="104"/>
      <c r="L2298" s="110"/>
      <c r="M2298" s="845"/>
      <c r="N2298" s="115"/>
      <c r="O2298" s="130"/>
      <c r="P2298" s="104"/>
    </row>
    <row r="2299" spans="1:16">
      <c r="A2299" s="132"/>
      <c r="B2299" s="135"/>
      <c r="C2299" s="832" t="s">
        <v>669</v>
      </c>
      <c r="D2299" s="137" t="s">
        <v>150</v>
      </c>
      <c r="E2299" s="138"/>
      <c r="F2299" s="139" t="s">
        <v>151</v>
      </c>
      <c r="G2299" s="135"/>
      <c r="H2299" s="835" t="s">
        <v>149</v>
      </c>
      <c r="I2299" s="137" t="s">
        <v>150</v>
      </c>
      <c r="J2299" s="138"/>
      <c r="K2299" s="139" t="s">
        <v>151</v>
      </c>
      <c r="L2299" s="135"/>
      <c r="M2299" s="838" t="s">
        <v>149</v>
      </c>
      <c r="N2299" s="137" t="s">
        <v>150</v>
      </c>
      <c r="O2299" s="138"/>
      <c r="P2299" s="139" t="s">
        <v>151</v>
      </c>
    </row>
    <row r="2300" spans="1:16">
      <c r="A2300" s="132"/>
      <c r="B2300" s="110"/>
      <c r="C2300" s="833"/>
      <c r="D2300" s="120"/>
      <c r="E2300" s="121"/>
      <c r="F2300" s="140"/>
      <c r="G2300" s="110"/>
      <c r="H2300" s="836"/>
      <c r="I2300" s="94"/>
      <c r="J2300" s="96"/>
      <c r="K2300" s="97"/>
      <c r="L2300" s="110"/>
      <c r="M2300" s="839"/>
      <c r="N2300" s="94"/>
      <c r="O2300" s="96"/>
      <c r="P2300" s="97"/>
    </row>
    <row r="2301" spans="1:16">
      <c r="A2301" s="132"/>
      <c r="B2301" s="135"/>
      <c r="C2301" s="833"/>
      <c r="D2301" s="94"/>
      <c r="E2301" s="96"/>
      <c r="F2301" s="97"/>
      <c r="G2301" s="135"/>
      <c r="H2301" s="836"/>
      <c r="I2301" s="94"/>
      <c r="J2301" s="96"/>
      <c r="K2301" s="97"/>
      <c r="L2301" s="135"/>
      <c r="M2301" s="839"/>
      <c r="N2301" s="94"/>
      <c r="O2301" s="96"/>
      <c r="P2301" s="97"/>
    </row>
    <row r="2302" spans="1:16">
      <c r="A2302" s="132"/>
      <c r="B2302" s="110"/>
      <c r="C2302" s="833"/>
      <c r="D2302" s="113"/>
      <c r="E2302" s="114"/>
      <c r="F2302" s="104"/>
      <c r="G2302" s="110"/>
      <c r="H2302" s="836"/>
      <c r="I2302" s="113"/>
      <c r="J2302" s="114"/>
      <c r="K2302" s="104"/>
      <c r="L2302" s="110"/>
      <c r="M2302" s="839"/>
      <c r="N2302" s="113"/>
      <c r="O2302" s="114"/>
      <c r="P2302" s="104"/>
    </row>
    <row r="2303" spans="1:16">
      <c r="A2303" s="841"/>
      <c r="B2303" s="135"/>
      <c r="C2303" s="833"/>
      <c r="D2303" s="94"/>
      <c r="E2303" s="96"/>
      <c r="F2303" s="97"/>
      <c r="G2303" s="135"/>
      <c r="H2303" s="836"/>
      <c r="I2303" s="94"/>
      <c r="J2303" s="96"/>
      <c r="K2303" s="97"/>
      <c r="L2303" s="135"/>
      <c r="M2303" s="839"/>
      <c r="N2303" s="94"/>
      <c r="O2303" s="96"/>
      <c r="P2303" s="97"/>
    </row>
    <row r="2304" spans="1:16">
      <c r="A2304" s="841"/>
      <c r="B2304" s="110"/>
      <c r="C2304" s="833"/>
      <c r="D2304" s="94"/>
      <c r="E2304" s="96"/>
      <c r="F2304" s="97"/>
      <c r="G2304" s="110"/>
      <c r="H2304" s="836"/>
      <c r="I2304" s="94"/>
      <c r="J2304" s="96"/>
      <c r="K2304" s="97"/>
      <c r="L2304" s="110"/>
      <c r="M2304" s="839"/>
      <c r="N2304" s="94"/>
      <c r="O2304" s="96"/>
      <c r="P2304" s="97"/>
    </row>
    <row r="2305" spans="1:16">
      <c r="A2305" s="841"/>
      <c r="B2305" s="135"/>
      <c r="C2305" s="833"/>
      <c r="D2305" s="113"/>
      <c r="E2305" s="114"/>
      <c r="F2305" s="104"/>
      <c r="G2305" s="135"/>
      <c r="H2305" s="836"/>
      <c r="I2305" s="113"/>
      <c r="J2305" s="114"/>
      <c r="K2305" s="104"/>
      <c r="L2305" s="135"/>
      <c r="M2305" s="839"/>
      <c r="N2305" s="113"/>
      <c r="O2305" s="114"/>
      <c r="P2305" s="104"/>
    </row>
    <row r="2306" spans="1:16" ht="17.25" thickBot="1">
      <c r="A2306" s="842"/>
      <c r="B2306" s="141"/>
      <c r="C2306" s="834"/>
      <c r="D2306" s="142"/>
      <c r="E2306" s="143"/>
      <c r="F2306" s="144"/>
      <c r="G2306" s="141"/>
      <c r="H2306" s="837"/>
      <c r="I2306" s="142"/>
      <c r="J2306" s="143"/>
      <c r="K2306" s="144"/>
      <c r="L2306" s="141"/>
      <c r="M2306" s="840"/>
      <c r="N2306" s="142"/>
      <c r="O2306" s="143"/>
      <c r="P2306" s="144"/>
    </row>
    <row r="2307" spans="1:16" s="146" customFormat="1" ht="27" customHeight="1" thickTop="1" thickBot="1">
      <c r="A2307" s="145"/>
      <c r="B2307" s="843" t="s">
        <v>152</v>
      </c>
      <c r="C2307" s="843"/>
      <c r="D2307" s="843"/>
      <c r="E2307" s="843"/>
      <c r="F2307" s="843"/>
      <c r="G2307" s="844" t="s">
        <v>153</v>
      </c>
      <c r="H2307" s="844"/>
      <c r="I2307" s="844"/>
      <c r="J2307" s="844"/>
      <c r="K2307" s="844"/>
      <c r="L2307" s="844"/>
      <c r="M2307" s="844"/>
      <c r="N2307" s="825" t="s">
        <v>154</v>
      </c>
      <c r="O2307" s="825"/>
      <c r="P2307" s="825"/>
    </row>
    <row r="2308" spans="1:16" s="159" customFormat="1" ht="21.75" customHeight="1" thickTop="1" thickBot="1">
      <c r="A2308" s="147" t="s">
        <v>0</v>
      </c>
      <c r="B2308" s="148"/>
      <c r="C2308" s="149" t="s">
        <v>155</v>
      </c>
      <c r="D2308" s="150" t="s">
        <v>156</v>
      </c>
      <c r="E2308" s="151" t="s">
        <v>157</v>
      </c>
      <c r="F2308" s="152" t="s">
        <v>158</v>
      </c>
      <c r="G2308" s="153" t="s">
        <v>159</v>
      </c>
      <c r="H2308" s="154" t="s">
        <v>150</v>
      </c>
      <c r="I2308" s="155" t="s">
        <v>156</v>
      </c>
      <c r="J2308" s="155" t="s">
        <v>157</v>
      </c>
      <c r="K2308" s="155" t="s">
        <v>158</v>
      </c>
      <c r="L2308" s="154" t="s">
        <v>160</v>
      </c>
      <c r="M2308" s="156" t="s">
        <v>161</v>
      </c>
      <c r="N2308" s="157" t="s">
        <v>155</v>
      </c>
      <c r="O2308" s="151" t="s">
        <v>157</v>
      </c>
      <c r="P2308" s="158" t="s">
        <v>158</v>
      </c>
    </row>
    <row r="2309" spans="1:16" s="172" customFormat="1" ht="17.25" thickTop="1">
      <c r="A2309" s="826">
        <f>A2223</f>
        <v>46225</v>
      </c>
      <c r="B2309" s="829" t="s">
        <v>670</v>
      </c>
      <c r="C2309" s="160" t="s">
        <v>851</v>
      </c>
      <c r="D2309" s="161" t="s">
        <v>147</v>
      </c>
      <c r="E2309" s="162" t="s">
        <v>137</v>
      </c>
      <c r="F2309" s="163" t="s">
        <v>1458</v>
      </c>
      <c r="G2309" s="164"/>
      <c r="H2309" s="165"/>
      <c r="I2309" s="166"/>
      <c r="J2309" s="166"/>
      <c r="K2309" s="167"/>
      <c r="L2309" s="168"/>
      <c r="M2309" s="169"/>
      <c r="N2309" s="170"/>
      <c r="O2309" s="166"/>
      <c r="P2309" s="171"/>
    </row>
    <row r="2310" spans="1:16" s="172" customFormat="1">
      <c r="A2310" s="827"/>
      <c r="B2310" s="830"/>
      <c r="C2310" s="173"/>
      <c r="D2310" s="174"/>
      <c r="E2310" s="175"/>
      <c r="F2310" s="176"/>
      <c r="G2310" s="173"/>
      <c r="H2310" s="177"/>
      <c r="I2310" s="175"/>
      <c r="J2310" s="175"/>
      <c r="K2310" s="178"/>
      <c r="L2310" s="179"/>
      <c r="M2310" s="180"/>
      <c r="N2310" s="181"/>
      <c r="O2310" s="175"/>
      <c r="P2310" s="182"/>
    </row>
    <row r="2311" spans="1:16" s="172" customFormat="1">
      <c r="A2311" s="827"/>
      <c r="B2311" s="830"/>
      <c r="C2311" s="173"/>
      <c r="D2311" s="174"/>
      <c r="E2311" s="175"/>
      <c r="F2311" s="176"/>
      <c r="G2311" s="173"/>
      <c r="H2311" s="183"/>
      <c r="I2311" s="175"/>
      <c r="J2311" s="175"/>
      <c r="K2311" s="178"/>
      <c r="L2311" s="184"/>
      <c r="M2311" s="180"/>
      <c r="N2311" s="181"/>
      <c r="O2311" s="175"/>
      <c r="P2311" s="182"/>
    </row>
    <row r="2312" spans="1:16" s="172" customFormat="1">
      <c r="A2312" s="827"/>
      <c r="B2312" s="830"/>
      <c r="C2312" s="173"/>
      <c r="D2312" s="218"/>
      <c r="E2312" s="175"/>
      <c r="F2312" s="176"/>
      <c r="G2312" s="173"/>
      <c r="H2312" s="183"/>
      <c r="I2312" s="175"/>
      <c r="J2312" s="175"/>
      <c r="K2312" s="187"/>
      <c r="L2312" s="184"/>
      <c r="M2312" s="180"/>
      <c r="N2312" s="181"/>
      <c r="O2312" s="175"/>
      <c r="P2312" s="182"/>
    </row>
    <row r="2313" spans="1:16" s="172" customFormat="1">
      <c r="A2313" s="827"/>
      <c r="B2313" s="830"/>
      <c r="C2313" s="173"/>
      <c r="D2313" s="185"/>
      <c r="E2313" s="175"/>
      <c r="F2313" s="182"/>
      <c r="G2313" s="173"/>
      <c r="H2313" s="186"/>
      <c r="I2313" s="175"/>
      <c r="J2313" s="175"/>
      <c r="K2313" s="187"/>
      <c r="L2313" s="184"/>
      <c r="M2313" s="180"/>
      <c r="N2313" s="181"/>
      <c r="O2313" s="175"/>
      <c r="P2313" s="182"/>
    </row>
    <row r="2314" spans="1:16" s="172" customFormat="1">
      <c r="A2314" s="827"/>
      <c r="B2314" s="830"/>
      <c r="C2314" s="173"/>
      <c r="D2314" s="174"/>
      <c r="E2314" s="175"/>
      <c r="F2314" s="188"/>
      <c r="G2314" s="198"/>
      <c r="H2314" s="183"/>
      <c r="I2314" s="191"/>
      <c r="J2314" s="175"/>
      <c r="K2314" s="178"/>
      <c r="L2314" s="189"/>
      <c r="M2314" s="190"/>
      <c r="N2314" s="181"/>
      <c r="O2314" s="175"/>
      <c r="P2314" s="182"/>
    </row>
    <row r="2315" spans="1:16" s="172" customFormat="1">
      <c r="A2315" s="827"/>
      <c r="B2315" s="830"/>
      <c r="C2315" s="173"/>
      <c r="D2315" s="174"/>
      <c r="E2315" s="175"/>
      <c r="F2315" s="182"/>
      <c r="G2315" s="173"/>
      <c r="H2315" s="183"/>
      <c r="I2315" s="191"/>
      <c r="J2315" s="175"/>
      <c r="K2315" s="178"/>
      <c r="L2315" s="184"/>
      <c r="M2315" s="180"/>
      <c r="N2315" s="181"/>
      <c r="O2315" s="175"/>
      <c r="P2315" s="182"/>
    </row>
    <row r="2316" spans="1:16" s="172" customFormat="1">
      <c r="A2316" s="827"/>
      <c r="B2316" s="830"/>
      <c r="C2316" s="173"/>
      <c r="D2316" s="174"/>
      <c r="E2316" s="175"/>
      <c r="F2316" s="182"/>
      <c r="G2316" s="219"/>
      <c r="H2316" s="183"/>
      <c r="I2316" s="175"/>
      <c r="J2316" s="175"/>
      <c r="K2316" s="178"/>
      <c r="L2316" s="184"/>
      <c r="M2316" s="180"/>
      <c r="N2316" s="181"/>
      <c r="O2316" s="175"/>
      <c r="P2316" s="182"/>
    </row>
    <row r="2317" spans="1:16" s="172" customFormat="1">
      <c r="A2317" s="827"/>
      <c r="B2317" s="830"/>
      <c r="C2317" s="173"/>
      <c r="D2317" s="174"/>
      <c r="E2317" s="175"/>
      <c r="F2317" s="188"/>
      <c r="G2317" s="173"/>
      <c r="H2317" s="183"/>
      <c r="I2317" s="191"/>
      <c r="J2317" s="175"/>
      <c r="K2317" s="178"/>
      <c r="L2317" s="184"/>
      <c r="M2317" s="180"/>
      <c r="N2317" s="181"/>
      <c r="O2317" s="175"/>
      <c r="P2317" s="182"/>
    </row>
    <row r="2318" spans="1:16" s="172" customFormat="1">
      <c r="A2318" s="827"/>
      <c r="B2318" s="830"/>
      <c r="C2318" s="173"/>
      <c r="D2318" s="174"/>
      <c r="E2318" s="175"/>
      <c r="F2318" s="182"/>
      <c r="G2318" s="173"/>
      <c r="H2318" s="183"/>
      <c r="I2318" s="191"/>
      <c r="J2318" s="175"/>
      <c r="K2318" s="178"/>
      <c r="L2318" s="184"/>
      <c r="M2318" s="180"/>
      <c r="N2318" s="181"/>
      <c r="O2318" s="175"/>
      <c r="P2318" s="182"/>
    </row>
    <row r="2319" spans="1:16" s="172" customFormat="1">
      <c r="A2319" s="827"/>
      <c r="B2319" s="830"/>
      <c r="C2319" s="192"/>
      <c r="D2319" s="193"/>
      <c r="E2319" s="194"/>
      <c r="F2319" s="195"/>
      <c r="G2319" s="173"/>
      <c r="H2319" s="177"/>
      <c r="I2319" s="175"/>
      <c r="J2319" s="175"/>
      <c r="K2319" s="178"/>
      <c r="L2319" s="184"/>
      <c r="M2319" s="180"/>
      <c r="N2319" s="196"/>
      <c r="O2319" s="194"/>
      <c r="P2319" s="195"/>
    </row>
    <row r="2320" spans="1:16" s="172" customFormat="1">
      <c r="A2320" s="827"/>
      <c r="B2320" s="830"/>
      <c r="C2320" s="192"/>
      <c r="D2320" s="193"/>
      <c r="E2320" s="194"/>
      <c r="F2320" s="195"/>
      <c r="G2320" s="198"/>
      <c r="H2320" s="183"/>
      <c r="I2320" s="191"/>
      <c r="J2320" s="175"/>
      <c r="K2320" s="178"/>
      <c r="L2320" s="184"/>
      <c r="M2320" s="180"/>
      <c r="N2320" s="196"/>
      <c r="O2320" s="194"/>
      <c r="P2320" s="195"/>
    </row>
    <row r="2321" spans="1:16" s="172" customFormat="1">
      <c r="A2321" s="827"/>
      <c r="B2321" s="830"/>
      <c r="C2321" s="192"/>
      <c r="D2321" s="193"/>
      <c r="E2321" s="194"/>
      <c r="F2321" s="195"/>
      <c r="G2321" s="173"/>
      <c r="H2321" s="199"/>
      <c r="I2321" s="191"/>
      <c r="J2321" s="200"/>
      <c r="K2321" s="197"/>
      <c r="L2321" s="184"/>
      <c r="M2321" s="180"/>
      <c r="N2321" s="196"/>
      <c r="O2321" s="194"/>
      <c r="P2321" s="195"/>
    </row>
    <row r="2322" spans="1:16" s="172" customFormat="1">
      <c r="A2322" s="827"/>
      <c r="B2322" s="830"/>
      <c r="C2322" s="192"/>
      <c r="D2322" s="193"/>
      <c r="E2322" s="194"/>
      <c r="F2322" s="195"/>
      <c r="G2322" s="173"/>
      <c r="H2322" s="201"/>
      <c r="I2322" s="175"/>
      <c r="J2322" s="175"/>
      <c r="K2322" s="178"/>
      <c r="L2322" s="184"/>
      <c r="M2322" s="180"/>
      <c r="N2322" s="196"/>
      <c r="O2322" s="194"/>
      <c r="P2322" s="195"/>
    </row>
    <row r="2323" spans="1:16" s="172" customFormat="1">
      <c r="A2323" s="827"/>
      <c r="B2323" s="830"/>
      <c r="C2323" s="192"/>
      <c r="D2323" s="193"/>
      <c r="E2323" s="194"/>
      <c r="F2323" s="195"/>
      <c r="G2323" s="198"/>
      <c r="H2323" s="183"/>
      <c r="I2323" s="200"/>
      <c r="J2323" s="200"/>
      <c r="K2323" s="197"/>
      <c r="L2323" s="184"/>
      <c r="M2323" s="180"/>
      <c r="N2323" s="196"/>
      <c r="O2323" s="194"/>
      <c r="P2323" s="195"/>
    </row>
    <row r="2324" spans="1:16" s="172" customFormat="1">
      <c r="A2324" s="827"/>
      <c r="B2324" s="830"/>
      <c r="C2324" s="192"/>
      <c r="D2324" s="193"/>
      <c r="E2324" s="194"/>
      <c r="F2324" s="195"/>
      <c r="G2324" s="173"/>
      <c r="H2324" s="183"/>
      <c r="I2324" s="200"/>
      <c r="J2324" s="200"/>
      <c r="K2324" s="197"/>
      <c r="L2324" s="179"/>
      <c r="M2324" s="180"/>
      <c r="N2324" s="196"/>
      <c r="O2324" s="194"/>
      <c r="P2324" s="195"/>
    </row>
    <row r="2325" spans="1:16" s="172" customFormat="1">
      <c r="A2325" s="827"/>
      <c r="B2325" s="830"/>
      <c r="C2325" s="192"/>
      <c r="D2325" s="193"/>
      <c r="E2325" s="194"/>
      <c r="F2325" s="195"/>
      <c r="G2325" s="192"/>
      <c r="H2325" s="201"/>
      <c r="I2325" s="202"/>
      <c r="J2325" s="202"/>
      <c r="K2325" s="203"/>
      <c r="L2325" s="204"/>
      <c r="M2325" s="190"/>
      <c r="N2325" s="196"/>
      <c r="O2325" s="194"/>
      <c r="P2325" s="195"/>
    </row>
    <row r="2326" spans="1:16" s="172" customFormat="1">
      <c r="A2326" s="827"/>
      <c r="B2326" s="830"/>
      <c r="C2326" s="192"/>
      <c r="D2326" s="193"/>
      <c r="E2326" s="194"/>
      <c r="F2326" s="195"/>
      <c r="G2326" s="192"/>
      <c r="H2326" s="201"/>
      <c r="I2326" s="202"/>
      <c r="J2326" s="202"/>
      <c r="K2326" s="203"/>
      <c r="L2326" s="204"/>
      <c r="M2326" s="190"/>
      <c r="N2326" s="196"/>
      <c r="O2326" s="194"/>
      <c r="P2326" s="195"/>
    </row>
    <row r="2327" spans="1:16" s="172" customFormat="1">
      <c r="A2327" s="827"/>
      <c r="B2327" s="830"/>
      <c r="C2327" s="192"/>
      <c r="D2327" s="193"/>
      <c r="E2327" s="194"/>
      <c r="F2327" s="195"/>
      <c r="G2327" s="192"/>
      <c r="H2327" s="201"/>
      <c r="I2327" s="202"/>
      <c r="J2327" s="202"/>
      <c r="K2327" s="203"/>
      <c r="L2327" s="204"/>
      <c r="M2327" s="190"/>
      <c r="N2327" s="196"/>
      <c r="O2327" s="194"/>
      <c r="P2327" s="195"/>
    </row>
    <row r="2328" spans="1:16" s="172" customFormat="1" ht="17.25" thickBot="1">
      <c r="A2328" s="828"/>
      <c r="B2328" s="831"/>
      <c r="C2328" s="205"/>
      <c r="D2328" s="206"/>
      <c r="E2328" s="207"/>
      <c r="F2328" s="208"/>
      <c r="G2328" s="209"/>
      <c r="H2328" s="210"/>
      <c r="I2328" s="211"/>
      <c r="J2328" s="211"/>
      <c r="K2328" s="212"/>
      <c r="L2328" s="213"/>
      <c r="M2328" s="214"/>
      <c r="N2328" s="215"/>
      <c r="O2328" s="207"/>
      <c r="P2328" s="208"/>
    </row>
    <row r="2329" spans="1:16" s="71" customFormat="1" ht="18" customHeight="1" thickTop="1" thickBot="1">
      <c r="A2329" s="862">
        <f>A2223+1</f>
        <v>46226</v>
      </c>
      <c r="B2329" s="90" t="s">
        <v>162</v>
      </c>
      <c r="C2329" s="832" t="s">
        <v>665</v>
      </c>
      <c r="D2329" s="91" t="s">
        <v>114</v>
      </c>
      <c r="E2329" s="92" t="s">
        <v>164</v>
      </c>
      <c r="F2329" s="93"/>
      <c r="G2329" s="90" t="s">
        <v>162</v>
      </c>
      <c r="H2329" s="836" t="s">
        <v>163</v>
      </c>
      <c r="I2329" s="91" t="s">
        <v>114</v>
      </c>
      <c r="J2329" s="92" t="s">
        <v>164</v>
      </c>
      <c r="K2329" s="93"/>
      <c r="L2329" s="90" t="s">
        <v>162</v>
      </c>
      <c r="M2329" s="839" t="s">
        <v>163</v>
      </c>
      <c r="N2329" s="91" t="s">
        <v>114</v>
      </c>
      <c r="O2329" s="92" t="s">
        <v>164</v>
      </c>
      <c r="P2329" s="93"/>
    </row>
    <row r="2330" spans="1:16" ht="18" customHeight="1">
      <c r="A2330" s="863"/>
      <c r="B2330" s="864"/>
      <c r="C2330" s="833"/>
      <c r="D2330" s="94" t="s">
        <v>116</v>
      </c>
      <c r="E2330" s="95" t="s">
        <v>142</v>
      </c>
      <c r="F2330" s="93"/>
      <c r="G2330" s="864"/>
      <c r="H2330" s="836"/>
      <c r="I2330" s="94" t="s">
        <v>116</v>
      </c>
      <c r="J2330" s="95" t="s">
        <v>142</v>
      </c>
      <c r="K2330" s="93"/>
      <c r="L2330" s="864"/>
      <c r="M2330" s="839"/>
      <c r="N2330" s="94" t="s">
        <v>116</v>
      </c>
      <c r="O2330" s="95" t="s">
        <v>142</v>
      </c>
      <c r="P2330" s="93"/>
    </row>
    <row r="2331" spans="1:16" ht="17.25" thickBot="1">
      <c r="A2331" s="863"/>
      <c r="B2331" s="865"/>
      <c r="C2331" s="833"/>
      <c r="D2331" s="94" t="s">
        <v>165</v>
      </c>
      <c r="E2331" s="96" t="s">
        <v>166</v>
      </c>
      <c r="F2331" s="98"/>
      <c r="G2331" s="865"/>
      <c r="H2331" s="836"/>
      <c r="I2331" s="94" t="s">
        <v>165</v>
      </c>
      <c r="J2331" s="96" t="s">
        <v>166</v>
      </c>
      <c r="K2331" s="98"/>
      <c r="L2331" s="865"/>
      <c r="M2331" s="839"/>
      <c r="N2331" s="94" t="s">
        <v>165</v>
      </c>
      <c r="O2331" s="96" t="s">
        <v>166</v>
      </c>
      <c r="P2331" s="98"/>
    </row>
    <row r="2332" spans="1:16" ht="17.25" thickBot="1">
      <c r="A2332" s="863"/>
      <c r="B2332" s="90" t="s">
        <v>167</v>
      </c>
      <c r="C2332" s="833"/>
      <c r="D2332" s="94"/>
      <c r="E2332" s="96"/>
      <c r="F2332" s="97"/>
      <c r="G2332" s="90" t="s">
        <v>167</v>
      </c>
      <c r="H2332" s="836"/>
      <c r="I2332" s="94" t="s">
        <v>120</v>
      </c>
      <c r="J2332" s="96" t="s">
        <v>148</v>
      </c>
      <c r="K2332" s="97"/>
      <c r="L2332" s="90" t="s">
        <v>167</v>
      </c>
      <c r="M2332" s="839"/>
      <c r="N2332" s="94" t="s">
        <v>120</v>
      </c>
      <c r="O2332" s="96" t="s">
        <v>148</v>
      </c>
      <c r="P2332" s="97"/>
    </row>
    <row r="2333" spans="1:16">
      <c r="A2333" s="863"/>
      <c r="B2333" s="861"/>
      <c r="C2333" s="833"/>
      <c r="D2333" s="94"/>
      <c r="E2333" s="96"/>
      <c r="F2333" s="97"/>
      <c r="G2333" s="861"/>
      <c r="H2333" s="836"/>
      <c r="I2333" s="94"/>
      <c r="J2333" s="96"/>
      <c r="K2333" s="97"/>
      <c r="L2333" s="861"/>
      <c r="M2333" s="839"/>
      <c r="N2333" s="94"/>
      <c r="O2333" s="96"/>
      <c r="P2333" s="97"/>
    </row>
    <row r="2334" spans="1:16">
      <c r="A2334" s="863"/>
      <c r="B2334" s="854"/>
      <c r="C2334" s="833"/>
      <c r="D2334" s="94"/>
      <c r="E2334" s="96"/>
      <c r="F2334" s="97"/>
      <c r="G2334" s="854"/>
      <c r="H2334" s="836"/>
      <c r="I2334" s="94"/>
      <c r="J2334" s="96"/>
      <c r="K2334" s="97"/>
      <c r="L2334" s="854"/>
      <c r="M2334" s="839"/>
      <c r="N2334" s="94"/>
      <c r="O2334" s="96"/>
      <c r="P2334" s="97"/>
    </row>
    <row r="2335" spans="1:16">
      <c r="A2335" s="863"/>
      <c r="B2335" s="853"/>
      <c r="C2335" s="833"/>
      <c r="D2335" s="94"/>
      <c r="E2335" s="96"/>
      <c r="F2335" s="93"/>
      <c r="G2335" s="853"/>
      <c r="H2335" s="836"/>
      <c r="I2335" s="94"/>
      <c r="J2335" s="96"/>
      <c r="K2335" s="93"/>
      <c r="L2335" s="853"/>
      <c r="M2335" s="839"/>
      <c r="N2335" s="94"/>
      <c r="O2335" s="96"/>
      <c r="P2335" s="93"/>
    </row>
    <row r="2336" spans="1:16">
      <c r="A2336" s="863"/>
      <c r="B2336" s="854"/>
      <c r="C2336" s="833"/>
      <c r="D2336" s="94"/>
      <c r="E2336" s="96"/>
      <c r="F2336" s="99"/>
      <c r="G2336" s="854"/>
      <c r="H2336" s="836"/>
      <c r="I2336" s="94"/>
      <c r="J2336" s="96"/>
      <c r="K2336" s="99"/>
      <c r="L2336" s="854"/>
      <c r="M2336" s="839"/>
      <c r="N2336" s="94"/>
      <c r="O2336" s="96"/>
      <c r="P2336" s="93"/>
    </row>
    <row r="2337" spans="1:16">
      <c r="A2337" s="863"/>
      <c r="B2337" s="853"/>
      <c r="C2337" s="833"/>
      <c r="D2337" s="94"/>
      <c r="E2337" s="96"/>
      <c r="F2337" s="102"/>
      <c r="G2337" s="853"/>
      <c r="H2337" s="836"/>
      <c r="I2337" s="94"/>
      <c r="J2337" s="96"/>
      <c r="K2337" s="102"/>
      <c r="L2337" s="853"/>
      <c r="M2337" s="839"/>
      <c r="N2337" s="94"/>
      <c r="O2337" s="96"/>
      <c r="P2337" s="99"/>
    </row>
    <row r="2338" spans="1:16" ht="17.25" thickBot="1">
      <c r="A2338" s="863"/>
      <c r="B2338" s="854"/>
      <c r="C2338" s="833"/>
      <c r="D2338" s="94"/>
      <c r="E2338" s="96"/>
      <c r="F2338" s="99"/>
      <c r="G2338" s="854"/>
      <c r="H2338" s="836"/>
      <c r="I2338" s="94"/>
      <c r="J2338" s="96"/>
      <c r="K2338" s="99"/>
      <c r="L2338" s="854"/>
      <c r="M2338" s="839"/>
      <c r="N2338" s="94"/>
      <c r="O2338" s="96"/>
      <c r="P2338" s="99"/>
    </row>
    <row r="2339" spans="1:16" ht="17.25" thickBot="1">
      <c r="A2339" s="863"/>
      <c r="B2339" s="100" t="s">
        <v>168</v>
      </c>
      <c r="C2339" s="833"/>
      <c r="D2339" s="94"/>
      <c r="E2339" s="96"/>
      <c r="F2339" s="99"/>
      <c r="G2339" s="100" t="s">
        <v>168</v>
      </c>
      <c r="H2339" s="836"/>
      <c r="I2339" s="94"/>
      <c r="J2339" s="96"/>
      <c r="K2339" s="99"/>
      <c r="L2339" s="100" t="s">
        <v>168</v>
      </c>
      <c r="M2339" s="839"/>
      <c r="N2339" s="94"/>
      <c r="O2339" s="96"/>
      <c r="P2339" s="99"/>
    </row>
    <row r="2340" spans="1:16">
      <c r="A2340" s="863"/>
      <c r="B2340" s="855"/>
      <c r="C2340" s="833"/>
      <c r="D2340" s="94"/>
      <c r="E2340" s="96"/>
      <c r="F2340" s="99"/>
      <c r="G2340" s="855"/>
      <c r="H2340" s="836"/>
      <c r="I2340" s="94"/>
      <c r="J2340" s="96"/>
      <c r="K2340" s="99"/>
      <c r="L2340" s="855"/>
      <c r="M2340" s="839"/>
      <c r="N2340" s="94"/>
      <c r="O2340" s="96"/>
      <c r="P2340" s="99"/>
    </row>
    <row r="2341" spans="1:16">
      <c r="A2341" s="863"/>
      <c r="B2341" s="856"/>
      <c r="C2341" s="833"/>
      <c r="D2341" s="94"/>
      <c r="E2341" s="96"/>
      <c r="F2341" s="99"/>
      <c r="G2341" s="856"/>
      <c r="H2341" s="836"/>
      <c r="I2341" s="94"/>
      <c r="J2341" s="96"/>
      <c r="K2341" s="99"/>
      <c r="L2341" s="856"/>
      <c r="M2341" s="839"/>
      <c r="N2341" s="94"/>
      <c r="O2341" s="96"/>
      <c r="P2341" s="97"/>
    </row>
    <row r="2342" spans="1:16" ht="17.25" thickBot="1">
      <c r="A2342" s="863"/>
      <c r="B2342" s="857"/>
      <c r="C2342" s="833"/>
      <c r="D2342" s="94"/>
      <c r="E2342" s="96"/>
      <c r="F2342" s="97"/>
      <c r="G2342" s="857"/>
      <c r="H2342" s="836"/>
      <c r="I2342" s="94"/>
      <c r="J2342" s="96"/>
      <c r="K2342" s="97"/>
      <c r="L2342" s="857"/>
      <c r="M2342" s="839"/>
      <c r="N2342" s="94"/>
      <c r="O2342" s="96"/>
      <c r="P2342" s="97"/>
    </row>
    <row r="2343" spans="1:16" ht="17.25" thickBot="1">
      <c r="A2343" s="863"/>
      <c r="B2343" s="100" t="s">
        <v>123</v>
      </c>
      <c r="C2343" s="833"/>
      <c r="D2343" s="94"/>
      <c r="E2343" s="96"/>
      <c r="F2343" s="97"/>
      <c r="G2343" s="100" t="s">
        <v>123</v>
      </c>
      <c r="H2343" s="836"/>
      <c r="I2343" s="94"/>
      <c r="J2343" s="96"/>
      <c r="K2343" s="97"/>
      <c r="L2343" s="100" t="s">
        <v>123</v>
      </c>
      <c r="M2343" s="839"/>
      <c r="N2343" s="94"/>
      <c r="O2343" s="96"/>
      <c r="P2343" s="97"/>
    </row>
    <row r="2344" spans="1:16">
      <c r="A2344" s="863"/>
      <c r="B2344" s="868"/>
      <c r="C2344" s="833"/>
      <c r="D2344" s="94"/>
      <c r="E2344" s="96"/>
      <c r="F2344" s="97"/>
      <c r="G2344" s="868"/>
      <c r="H2344" s="836"/>
      <c r="I2344" s="94"/>
      <c r="J2344" s="96"/>
      <c r="K2344" s="97"/>
      <c r="L2344" s="868"/>
      <c r="M2344" s="839"/>
      <c r="N2344" s="94"/>
      <c r="O2344" s="96"/>
      <c r="P2344" s="97"/>
    </row>
    <row r="2345" spans="1:16">
      <c r="A2345" s="863"/>
      <c r="B2345" s="869"/>
      <c r="C2345" s="833"/>
      <c r="D2345" s="94"/>
      <c r="E2345" s="96"/>
      <c r="F2345" s="97"/>
      <c r="G2345" s="869"/>
      <c r="H2345" s="836"/>
      <c r="I2345" s="94"/>
      <c r="J2345" s="96"/>
      <c r="K2345" s="97"/>
      <c r="L2345" s="869"/>
      <c r="M2345" s="839"/>
      <c r="N2345" s="94"/>
      <c r="O2345" s="96"/>
      <c r="P2345" s="97"/>
    </row>
    <row r="2346" spans="1:16" ht="17.25" thickBot="1">
      <c r="A2346" s="863"/>
      <c r="B2346" s="870"/>
      <c r="C2346" s="833"/>
      <c r="D2346" s="94"/>
      <c r="E2346" s="96"/>
      <c r="F2346" s="97"/>
      <c r="G2346" s="870"/>
      <c r="H2346" s="836"/>
      <c r="I2346" s="94"/>
      <c r="J2346" s="96"/>
      <c r="K2346" s="97"/>
      <c r="L2346" s="870"/>
      <c r="M2346" s="839"/>
      <c r="N2346" s="94"/>
      <c r="O2346" s="96"/>
      <c r="P2346" s="97"/>
    </row>
    <row r="2347" spans="1:16">
      <c r="A2347" s="863"/>
      <c r="B2347" s="851" t="s">
        <v>124</v>
      </c>
      <c r="C2347" s="833"/>
      <c r="D2347" s="94"/>
      <c r="E2347" s="96"/>
      <c r="F2347" s="97"/>
      <c r="G2347" s="851" t="s">
        <v>124</v>
      </c>
      <c r="H2347" s="836"/>
      <c r="I2347" s="94"/>
      <c r="J2347" s="96"/>
      <c r="K2347" s="97"/>
      <c r="L2347" s="851" t="s">
        <v>124</v>
      </c>
      <c r="M2347" s="839"/>
      <c r="N2347" s="94"/>
      <c r="O2347" s="96"/>
      <c r="P2347" s="97"/>
    </row>
    <row r="2348" spans="1:16" ht="17.25" thickBot="1">
      <c r="A2348" s="863"/>
      <c r="B2348" s="852"/>
      <c r="C2348" s="833"/>
      <c r="D2348" s="94"/>
      <c r="E2348" s="96"/>
      <c r="F2348" s="97"/>
      <c r="G2348" s="852"/>
      <c r="H2348" s="836"/>
      <c r="I2348" s="94"/>
      <c r="J2348" s="96"/>
      <c r="K2348" s="97"/>
      <c r="L2348" s="852"/>
      <c r="M2348" s="839"/>
      <c r="N2348" s="94"/>
      <c r="O2348" s="96"/>
      <c r="P2348" s="93"/>
    </row>
    <row r="2349" spans="1:16" ht="17.25" thickTop="1">
      <c r="A2349" s="863"/>
      <c r="B2349" s="866" t="s">
        <v>125</v>
      </c>
      <c r="C2349" s="833"/>
      <c r="D2349" s="94"/>
      <c r="E2349" s="96"/>
      <c r="F2349" s="93"/>
      <c r="G2349" s="866" t="s">
        <v>125</v>
      </c>
      <c r="H2349" s="836"/>
      <c r="I2349" s="94"/>
      <c r="J2349" s="96"/>
      <c r="K2349" s="93"/>
      <c r="L2349" s="866" t="s">
        <v>125</v>
      </c>
      <c r="M2349" s="839"/>
      <c r="N2349" s="94"/>
      <c r="O2349" s="96"/>
      <c r="P2349" s="97"/>
    </row>
    <row r="2350" spans="1:16" ht="17.25" thickBot="1">
      <c r="A2350" s="863"/>
      <c r="B2350" s="849"/>
      <c r="C2350" s="833"/>
      <c r="D2350" s="94"/>
      <c r="E2350" s="96"/>
      <c r="F2350" s="93"/>
      <c r="G2350" s="849"/>
      <c r="H2350" s="836"/>
      <c r="I2350" s="94"/>
      <c r="J2350" s="96"/>
      <c r="K2350" s="93"/>
      <c r="L2350" s="849"/>
      <c r="M2350" s="839"/>
      <c r="N2350" s="94"/>
      <c r="O2350" s="96"/>
      <c r="P2350" s="101"/>
    </row>
    <row r="2351" spans="1:16">
      <c r="A2351" s="863"/>
      <c r="B2351" s="859"/>
      <c r="C2351" s="833"/>
      <c r="D2351" s="94"/>
      <c r="E2351" s="96"/>
      <c r="F2351" s="97"/>
      <c r="G2351" s="859"/>
      <c r="H2351" s="836"/>
      <c r="I2351" s="94"/>
      <c r="J2351" s="96"/>
      <c r="K2351" s="97"/>
      <c r="L2351" s="859"/>
      <c r="M2351" s="839"/>
      <c r="N2351" s="94"/>
      <c r="O2351" s="96"/>
      <c r="P2351" s="103"/>
    </row>
    <row r="2352" spans="1:16" ht="17.25" thickBot="1">
      <c r="A2352" s="863"/>
      <c r="B2352" s="867"/>
      <c r="C2352" s="833"/>
      <c r="D2352" s="94"/>
      <c r="E2352" s="96"/>
      <c r="F2352" s="97"/>
      <c r="G2352" s="867"/>
      <c r="H2352" s="836"/>
      <c r="I2352" s="94"/>
      <c r="J2352" s="96"/>
      <c r="K2352" s="97"/>
      <c r="L2352" s="867"/>
      <c r="M2352" s="839"/>
      <c r="N2352" s="94"/>
      <c r="O2352" s="96"/>
      <c r="P2352" s="104"/>
    </row>
    <row r="2353" spans="1:16">
      <c r="A2353" s="863"/>
      <c r="B2353" s="848" t="s">
        <v>126</v>
      </c>
      <c r="C2353" s="833"/>
      <c r="D2353" s="94"/>
      <c r="E2353" s="96"/>
      <c r="F2353" s="93"/>
      <c r="G2353" s="848" t="s">
        <v>126</v>
      </c>
      <c r="H2353" s="836"/>
      <c r="I2353" s="94"/>
      <c r="J2353" s="96"/>
      <c r="K2353" s="93"/>
      <c r="L2353" s="848" t="s">
        <v>126</v>
      </c>
      <c r="M2353" s="839"/>
      <c r="N2353" s="94"/>
      <c r="O2353" s="96"/>
      <c r="P2353" s="99"/>
    </row>
    <row r="2354" spans="1:16" ht="17.25" thickBot="1">
      <c r="A2354" s="863"/>
      <c r="B2354" s="849"/>
      <c r="C2354" s="833"/>
      <c r="D2354" s="94"/>
      <c r="E2354" s="96"/>
      <c r="F2354" s="101"/>
      <c r="G2354" s="849"/>
      <c r="H2354" s="836"/>
      <c r="I2354" s="94"/>
      <c r="J2354" s="96"/>
      <c r="K2354" s="101"/>
      <c r="L2354" s="849"/>
      <c r="M2354" s="839"/>
      <c r="N2354" s="94"/>
      <c r="O2354" s="96"/>
      <c r="P2354" s="104"/>
    </row>
    <row r="2355" spans="1:16">
      <c r="A2355" s="863"/>
      <c r="B2355" s="859"/>
      <c r="C2355" s="833"/>
      <c r="D2355" s="94"/>
      <c r="E2355" s="96"/>
      <c r="F2355" s="102"/>
      <c r="G2355" s="859"/>
      <c r="H2355" s="836"/>
      <c r="I2355" s="94"/>
      <c r="J2355" s="96"/>
      <c r="K2355" s="103"/>
      <c r="L2355" s="859"/>
      <c r="M2355" s="839"/>
      <c r="N2355" s="94"/>
      <c r="O2355" s="96"/>
      <c r="P2355" s="93"/>
    </row>
    <row r="2356" spans="1:16" ht="17.25" thickBot="1">
      <c r="A2356" s="863"/>
      <c r="B2356" s="860"/>
      <c r="C2356" s="833"/>
      <c r="D2356" s="94"/>
      <c r="E2356" s="96"/>
      <c r="F2356" s="99"/>
      <c r="G2356" s="860"/>
      <c r="H2356" s="836"/>
      <c r="I2356" s="94"/>
      <c r="J2356" s="96"/>
      <c r="K2356" s="104"/>
      <c r="L2356" s="860"/>
      <c r="M2356" s="839"/>
      <c r="N2356" s="94"/>
      <c r="O2356" s="96"/>
      <c r="P2356" s="97"/>
    </row>
    <row r="2357" spans="1:16">
      <c r="A2357" s="863"/>
      <c r="B2357" s="858" t="s">
        <v>127</v>
      </c>
      <c r="C2357" s="833"/>
      <c r="D2357" s="94"/>
      <c r="E2357" s="96"/>
      <c r="F2357" s="103"/>
      <c r="G2357" s="858" t="s">
        <v>127</v>
      </c>
      <c r="H2357" s="836"/>
      <c r="I2357" s="94"/>
      <c r="J2357" s="96"/>
      <c r="K2357" s="104"/>
      <c r="L2357" s="858" t="s">
        <v>127</v>
      </c>
      <c r="M2357" s="839"/>
      <c r="N2357" s="94"/>
      <c r="O2357" s="114"/>
      <c r="P2357" s="97"/>
    </row>
    <row r="2358" spans="1:16" ht="17.25" thickBot="1">
      <c r="A2358" s="863"/>
      <c r="B2358" s="849"/>
      <c r="C2358" s="833"/>
      <c r="D2358" s="94"/>
      <c r="E2358" s="96"/>
      <c r="F2358" s="104"/>
      <c r="G2358" s="849"/>
      <c r="H2358" s="836"/>
      <c r="I2358" s="94"/>
      <c r="J2358" s="96"/>
      <c r="K2358" s="99"/>
      <c r="L2358" s="849"/>
      <c r="M2358" s="839"/>
      <c r="N2358" s="113"/>
      <c r="O2358" s="96"/>
      <c r="P2358" s="112"/>
    </row>
    <row r="2359" spans="1:16">
      <c r="A2359" s="863"/>
      <c r="B2359" s="859"/>
      <c r="C2359" s="833"/>
      <c r="D2359" s="94"/>
      <c r="E2359" s="96"/>
      <c r="F2359" s="104"/>
      <c r="G2359" s="859"/>
      <c r="H2359" s="836"/>
      <c r="I2359" s="94"/>
      <c r="J2359" s="96"/>
      <c r="K2359" s="104"/>
      <c r="L2359" s="859"/>
      <c r="M2359" s="839"/>
      <c r="N2359" s="113"/>
      <c r="O2359" s="114"/>
      <c r="P2359" s="97"/>
    </row>
    <row r="2360" spans="1:16" ht="17.25" thickBot="1">
      <c r="A2360" s="863"/>
      <c r="B2360" s="860"/>
      <c r="C2360" s="833"/>
      <c r="D2360" s="94"/>
      <c r="E2360" s="96"/>
      <c r="F2360" s="99"/>
      <c r="G2360" s="860"/>
      <c r="H2360" s="836"/>
      <c r="I2360" s="94"/>
      <c r="J2360" s="96"/>
      <c r="K2360" s="93"/>
      <c r="L2360" s="860"/>
      <c r="M2360" s="839"/>
      <c r="N2360" s="94"/>
      <c r="O2360" s="114"/>
      <c r="P2360" s="104"/>
    </row>
    <row r="2361" spans="1:16">
      <c r="A2361" s="863"/>
      <c r="B2361" s="858" t="s">
        <v>128</v>
      </c>
      <c r="C2361" s="833"/>
      <c r="D2361" s="94"/>
      <c r="E2361" s="96"/>
      <c r="F2361" s="104"/>
      <c r="G2361" s="858" t="s">
        <v>128</v>
      </c>
      <c r="H2361" s="836"/>
      <c r="I2361" s="94"/>
      <c r="J2361" s="96"/>
      <c r="K2361" s="97"/>
      <c r="L2361" s="858" t="s">
        <v>128</v>
      </c>
      <c r="M2361" s="839"/>
      <c r="N2361" s="94"/>
      <c r="O2361" s="96"/>
      <c r="P2361" s="97"/>
    </row>
    <row r="2362" spans="1:16" ht="17.25" thickBot="1">
      <c r="A2362" s="863"/>
      <c r="B2362" s="849"/>
      <c r="C2362" s="833"/>
      <c r="D2362" s="94"/>
      <c r="E2362" s="96"/>
      <c r="F2362" s="93"/>
      <c r="G2362" s="849"/>
      <c r="H2362" s="836"/>
      <c r="I2362" s="94"/>
      <c r="J2362" s="114"/>
      <c r="K2362" s="97"/>
      <c r="L2362" s="849"/>
      <c r="M2362" s="839"/>
      <c r="N2362" s="113"/>
      <c r="O2362" s="114"/>
      <c r="P2362" s="97"/>
    </row>
    <row r="2363" spans="1:16">
      <c r="A2363" s="863"/>
      <c r="B2363" s="859"/>
      <c r="C2363" s="833"/>
      <c r="D2363" s="94"/>
      <c r="E2363" s="96"/>
      <c r="F2363" s="97"/>
      <c r="G2363" s="859"/>
      <c r="H2363" s="836"/>
      <c r="I2363" s="94"/>
      <c r="J2363" s="96"/>
      <c r="K2363" s="97"/>
      <c r="L2363" s="859"/>
      <c r="M2363" s="839"/>
      <c r="N2363" s="113"/>
      <c r="O2363" s="114"/>
      <c r="P2363" s="97"/>
    </row>
    <row r="2364" spans="1:16" ht="17.25" thickBot="1">
      <c r="A2364" s="863"/>
      <c r="B2364" s="860"/>
      <c r="C2364" s="833"/>
      <c r="D2364" s="94"/>
      <c r="E2364" s="96"/>
      <c r="F2364" s="93"/>
      <c r="G2364" s="860"/>
      <c r="H2364" s="836"/>
      <c r="I2364" s="94"/>
      <c r="J2364" s="114"/>
      <c r="K2364" s="97"/>
      <c r="L2364" s="860"/>
      <c r="M2364" s="839"/>
      <c r="N2364" s="94"/>
      <c r="O2364" s="114"/>
      <c r="P2364" s="97"/>
    </row>
    <row r="2365" spans="1:16">
      <c r="A2365" s="863"/>
      <c r="B2365" s="848" t="s">
        <v>129</v>
      </c>
      <c r="C2365" s="833"/>
      <c r="D2365" s="94"/>
      <c r="E2365" s="96"/>
      <c r="F2365" s="93"/>
      <c r="G2365" s="848" t="s">
        <v>129</v>
      </c>
      <c r="H2365" s="836"/>
      <c r="I2365" s="94"/>
      <c r="J2365" s="114"/>
      <c r="K2365" s="97"/>
      <c r="L2365" s="848" t="s">
        <v>129</v>
      </c>
      <c r="M2365" s="839"/>
      <c r="N2365" s="113"/>
      <c r="O2365" s="114"/>
      <c r="P2365" s="97"/>
    </row>
    <row r="2366" spans="1:16" ht="17.25" thickBot="1">
      <c r="A2366" s="863"/>
      <c r="B2366" s="849"/>
      <c r="C2366" s="833"/>
      <c r="D2366" s="94"/>
      <c r="E2366" s="96"/>
      <c r="F2366" s="93"/>
      <c r="G2366" s="849"/>
      <c r="H2366" s="836"/>
      <c r="I2366" s="94"/>
      <c r="J2366" s="114"/>
      <c r="K2366" s="97"/>
      <c r="L2366" s="849"/>
      <c r="M2366" s="839"/>
      <c r="N2366" s="94"/>
      <c r="O2366" s="114"/>
      <c r="P2366" s="97"/>
    </row>
    <row r="2367" spans="1:16">
      <c r="A2367" s="863"/>
      <c r="B2367" s="106"/>
      <c r="C2367" s="833"/>
      <c r="D2367" s="94"/>
      <c r="E2367" s="96"/>
      <c r="F2367" s="97"/>
      <c r="G2367" s="106"/>
      <c r="H2367" s="836"/>
      <c r="I2367" s="94"/>
      <c r="J2367" s="96"/>
      <c r="K2367" s="112"/>
      <c r="L2367" s="106"/>
      <c r="M2367" s="839"/>
      <c r="N2367" s="113"/>
      <c r="O2367" s="96"/>
      <c r="P2367" s="112"/>
    </row>
    <row r="2368" spans="1:16">
      <c r="A2368" s="863"/>
      <c r="B2368" s="107"/>
      <c r="C2368" s="833"/>
      <c r="D2368" s="94"/>
      <c r="E2368" s="96"/>
      <c r="F2368" s="93"/>
      <c r="G2368" s="107"/>
      <c r="H2368" s="836"/>
      <c r="I2368" s="94"/>
      <c r="J2368" s="96"/>
      <c r="K2368" s="97"/>
      <c r="L2368" s="107"/>
      <c r="M2368" s="839"/>
      <c r="N2368" s="113"/>
      <c r="O2368" s="114"/>
      <c r="P2368" s="97"/>
    </row>
    <row r="2369" spans="1:16">
      <c r="A2369" s="863"/>
      <c r="B2369" s="109"/>
      <c r="C2369" s="833"/>
      <c r="D2369" s="94"/>
      <c r="E2369" s="96"/>
      <c r="F2369" s="93"/>
      <c r="G2369" s="109"/>
      <c r="H2369" s="836"/>
      <c r="I2369" s="113"/>
      <c r="J2369" s="114"/>
      <c r="K2369" s="97"/>
      <c r="L2369" s="109"/>
      <c r="M2369" s="839"/>
      <c r="N2369" s="113"/>
      <c r="O2369" s="114"/>
      <c r="P2369" s="104"/>
    </row>
    <row r="2370" spans="1:16">
      <c r="A2370" s="863"/>
      <c r="B2370" s="110"/>
      <c r="C2370" s="833"/>
      <c r="D2370" s="94"/>
      <c r="E2370" s="96"/>
      <c r="F2370" s="93"/>
      <c r="G2370" s="110"/>
      <c r="H2370" s="836"/>
      <c r="I2370" s="113"/>
      <c r="J2370" s="114"/>
      <c r="K2370" s="104"/>
      <c r="L2370" s="110"/>
      <c r="M2370" s="839"/>
      <c r="N2370" s="111"/>
      <c r="O2370" s="96"/>
      <c r="P2370" s="97"/>
    </row>
    <row r="2371" spans="1:16">
      <c r="A2371" s="863"/>
      <c r="B2371" s="109"/>
      <c r="C2371" s="833"/>
      <c r="D2371" s="111"/>
      <c r="E2371" s="96"/>
      <c r="F2371" s="97"/>
      <c r="G2371" s="109"/>
      <c r="H2371" s="836"/>
      <c r="I2371" s="111"/>
      <c r="J2371" s="96"/>
      <c r="K2371" s="112"/>
      <c r="L2371" s="109"/>
      <c r="M2371" s="839"/>
      <c r="N2371" s="94"/>
      <c r="O2371" s="96"/>
      <c r="P2371" s="112"/>
    </row>
    <row r="2372" spans="1:16">
      <c r="A2372" s="863"/>
      <c r="B2372" s="110"/>
      <c r="C2372" s="833"/>
      <c r="D2372" s="94"/>
      <c r="E2372" s="96"/>
      <c r="F2372" s="108"/>
      <c r="G2372" s="110"/>
      <c r="H2372" s="836"/>
      <c r="I2372" s="94"/>
      <c r="J2372" s="96"/>
      <c r="K2372" s="97"/>
      <c r="L2372" s="110"/>
      <c r="M2372" s="839"/>
      <c r="N2372" s="113"/>
      <c r="O2372" s="114"/>
      <c r="P2372" s="97"/>
    </row>
    <row r="2373" spans="1:16">
      <c r="A2373" s="863"/>
      <c r="B2373" s="109"/>
      <c r="C2373" s="833"/>
      <c r="D2373" s="94"/>
      <c r="E2373" s="96"/>
      <c r="F2373" s="97"/>
      <c r="G2373" s="109"/>
      <c r="H2373" s="836"/>
      <c r="I2373" s="113"/>
      <c r="J2373" s="114"/>
      <c r="K2373" s="97"/>
      <c r="L2373" s="109"/>
      <c r="M2373" s="839"/>
      <c r="N2373" s="113"/>
      <c r="O2373" s="114"/>
      <c r="P2373" s="97"/>
    </row>
    <row r="2374" spans="1:16" ht="17.25" thickBot="1">
      <c r="A2374" s="863"/>
      <c r="B2374" s="110"/>
      <c r="C2374" s="846"/>
      <c r="D2374" s="115"/>
      <c r="E2374" s="116"/>
      <c r="F2374" s="117"/>
      <c r="G2374" s="110"/>
      <c r="H2374" s="836"/>
      <c r="I2374" s="115"/>
      <c r="J2374" s="116"/>
      <c r="K2374" s="117"/>
      <c r="L2374" s="110"/>
      <c r="M2374" s="839"/>
      <c r="N2374" s="115"/>
      <c r="O2374" s="116"/>
      <c r="P2374" s="117"/>
    </row>
    <row r="2375" spans="1:16">
      <c r="A2375" s="850" t="str">
        <f>TEXT(A2329,"AAAA")</f>
        <v>星期四</v>
      </c>
      <c r="B2375" s="109"/>
      <c r="C2375" s="832" t="s">
        <v>666</v>
      </c>
      <c r="D2375" s="118"/>
      <c r="E2375" s="119"/>
      <c r="F2375" s="97"/>
      <c r="G2375" s="109"/>
      <c r="H2375" s="835" t="s">
        <v>130</v>
      </c>
      <c r="I2375" s="118"/>
      <c r="J2375" s="119"/>
      <c r="K2375" s="97"/>
      <c r="L2375" s="109"/>
      <c r="M2375" s="838" t="s">
        <v>130</v>
      </c>
      <c r="N2375" s="118"/>
      <c r="O2375" s="119"/>
      <c r="P2375" s="97"/>
    </row>
    <row r="2376" spans="1:16">
      <c r="A2376" s="850"/>
      <c r="B2376" s="110"/>
      <c r="C2376" s="833"/>
      <c r="D2376" s="120"/>
      <c r="E2376" s="96"/>
      <c r="F2376" s="97"/>
      <c r="G2376" s="110"/>
      <c r="H2376" s="836"/>
      <c r="I2376" s="94"/>
      <c r="J2376" s="96"/>
      <c r="K2376" s="97"/>
      <c r="L2376" s="110"/>
      <c r="M2376" s="839"/>
      <c r="N2376" s="94"/>
      <c r="O2376" s="96"/>
      <c r="P2376" s="97"/>
    </row>
    <row r="2377" spans="1:16">
      <c r="A2377" s="850"/>
      <c r="B2377" s="109"/>
      <c r="C2377" s="833"/>
      <c r="D2377" s="120"/>
      <c r="E2377" s="96"/>
      <c r="F2377" s="97"/>
      <c r="G2377" s="109"/>
      <c r="H2377" s="836"/>
      <c r="I2377" s="94"/>
      <c r="J2377" s="96"/>
      <c r="K2377" s="97"/>
      <c r="L2377" s="109"/>
      <c r="M2377" s="839"/>
      <c r="N2377" s="94"/>
      <c r="O2377" s="96"/>
      <c r="P2377" s="97"/>
    </row>
    <row r="2378" spans="1:16">
      <c r="A2378" s="850"/>
      <c r="B2378" s="110"/>
      <c r="C2378" s="833"/>
      <c r="D2378" s="120"/>
      <c r="E2378" s="96"/>
      <c r="F2378" s="97"/>
      <c r="G2378" s="110"/>
      <c r="H2378" s="836"/>
      <c r="I2378" s="94"/>
      <c r="J2378" s="96"/>
      <c r="K2378" s="97"/>
      <c r="L2378" s="110"/>
      <c r="M2378" s="839"/>
      <c r="N2378" s="94"/>
      <c r="O2378" s="96"/>
      <c r="P2378" s="97"/>
    </row>
    <row r="2379" spans="1:16">
      <c r="A2379" s="850"/>
      <c r="B2379" s="109"/>
      <c r="C2379" s="833"/>
      <c r="D2379" s="120"/>
      <c r="E2379" s="96"/>
      <c r="F2379" s="97"/>
      <c r="G2379" s="109"/>
      <c r="H2379" s="836"/>
      <c r="I2379" s="94"/>
      <c r="J2379" s="96"/>
      <c r="K2379" s="97"/>
      <c r="L2379" s="109"/>
      <c r="M2379" s="839"/>
      <c r="N2379" s="94"/>
      <c r="O2379" s="96"/>
      <c r="P2379" s="97"/>
    </row>
    <row r="2380" spans="1:16">
      <c r="A2380" s="850"/>
      <c r="B2380" s="110"/>
      <c r="C2380" s="833"/>
      <c r="D2380" s="120"/>
      <c r="E2380" s="96"/>
      <c r="F2380" s="97"/>
      <c r="G2380" s="110"/>
      <c r="H2380" s="836"/>
      <c r="I2380" s="94"/>
      <c r="J2380" s="96"/>
      <c r="K2380" s="97"/>
      <c r="L2380" s="110"/>
      <c r="M2380" s="839"/>
      <c r="N2380" s="94"/>
      <c r="O2380" s="96"/>
      <c r="P2380" s="97"/>
    </row>
    <row r="2381" spans="1:16">
      <c r="A2381" s="850"/>
      <c r="B2381" s="109"/>
      <c r="C2381" s="833"/>
      <c r="D2381" s="120"/>
      <c r="E2381" s="96"/>
      <c r="F2381" s="97"/>
      <c r="G2381" s="109"/>
      <c r="H2381" s="836"/>
      <c r="I2381" s="94"/>
      <c r="J2381" s="96"/>
      <c r="K2381" s="97"/>
      <c r="L2381" s="109"/>
      <c r="M2381" s="839"/>
      <c r="N2381" s="94"/>
      <c r="O2381" s="96"/>
      <c r="P2381" s="97"/>
    </row>
    <row r="2382" spans="1:16">
      <c r="A2382" s="850"/>
      <c r="B2382" s="110"/>
      <c r="C2382" s="833"/>
      <c r="D2382" s="94"/>
      <c r="E2382" s="96"/>
      <c r="F2382" s="97"/>
      <c r="G2382" s="110"/>
      <c r="H2382" s="836"/>
      <c r="I2382" s="94"/>
      <c r="J2382" s="96"/>
      <c r="K2382" s="97"/>
      <c r="L2382" s="110"/>
      <c r="M2382" s="839"/>
      <c r="N2382" s="94"/>
      <c r="O2382" s="96"/>
      <c r="P2382" s="97"/>
    </row>
    <row r="2383" spans="1:16">
      <c r="A2383" s="850"/>
      <c r="B2383" s="107"/>
      <c r="C2383" s="833"/>
      <c r="D2383" s="113"/>
      <c r="E2383" s="114"/>
      <c r="F2383" s="104"/>
      <c r="G2383" s="107"/>
      <c r="H2383" s="836"/>
      <c r="I2383" s="113"/>
      <c r="J2383" s="114"/>
      <c r="K2383" s="97"/>
      <c r="L2383" s="107"/>
      <c r="M2383" s="839"/>
      <c r="N2383" s="113"/>
      <c r="O2383" s="114"/>
      <c r="P2383" s="97"/>
    </row>
    <row r="2384" spans="1:16" ht="17.25" thickBot="1">
      <c r="A2384" s="850"/>
      <c r="B2384" s="107"/>
      <c r="C2384" s="846"/>
      <c r="D2384" s="122" t="s">
        <v>132</v>
      </c>
      <c r="E2384" s="123" t="s">
        <v>133</v>
      </c>
      <c r="F2384" s="124"/>
      <c r="G2384" s="107"/>
      <c r="H2384" s="847"/>
      <c r="I2384" s="122" t="s">
        <v>132</v>
      </c>
      <c r="J2384" s="123" t="s">
        <v>133</v>
      </c>
      <c r="K2384" s="97"/>
      <c r="L2384" s="107"/>
      <c r="M2384" s="845"/>
      <c r="N2384" s="122" t="s">
        <v>132</v>
      </c>
      <c r="O2384" s="123" t="s">
        <v>133</v>
      </c>
      <c r="P2384" s="97"/>
    </row>
    <row r="2385" spans="1:16">
      <c r="A2385" s="105"/>
      <c r="B2385" s="109"/>
      <c r="C2385" s="832" t="s">
        <v>667</v>
      </c>
      <c r="D2385" s="118"/>
      <c r="E2385" s="119"/>
      <c r="F2385" s="125"/>
      <c r="G2385" s="109"/>
      <c r="H2385" s="835" t="s">
        <v>134</v>
      </c>
      <c r="I2385" s="118"/>
      <c r="J2385" s="119"/>
      <c r="K2385" s="125"/>
      <c r="L2385" s="109"/>
      <c r="M2385" s="838" t="s">
        <v>134</v>
      </c>
      <c r="N2385" s="118"/>
      <c r="O2385" s="119"/>
      <c r="P2385" s="125"/>
    </row>
    <row r="2386" spans="1:16">
      <c r="A2386" s="105"/>
      <c r="B2386" s="110"/>
      <c r="C2386" s="833"/>
      <c r="D2386" s="94"/>
      <c r="E2386" s="96"/>
      <c r="F2386" s="97"/>
      <c r="G2386" s="110"/>
      <c r="H2386" s="836"/>
      <c r="I2386" s="94"/>
      <c r="J2386" s="96"/>
      <c r="K2386" s="97"/>
      <c r="L2386" s="110"/>
      <c r="M2386" s="839"/>
      <c r="N2386" s="94"/>
      <c r="O2386" s="96"/>
      <c r="P2386" s="97"/>
    </row>
    <row r="2387" spans="1:16">
      <c r="A2387" s="105"/>
      <c r="B2387" s="126"/>
      <c r="C2387" s="833"/>
      <c r="D2387" s="94"/>
      <c r="E2387" s="96"/>
      <c r="F2387" s="97"/>
      <c r="G2387" s="126"/>
      <c r="H2387" s="836"/>
      <c r="I2387" s="94"/>
      <c r="J2387" s="96"/>
      <c r="K2387" s="97"/>
      <c r="L2387" s="126"/>
      <c r="M2387" s="839"/>
      <c r="N2387" s="94"/>
      <c r="O2387" s="96"/>
      <c r="P2387" s="128"/>
    </row>
    <row r="2388" spans="1:16">
      <c r="A2388" s="105"/>
      <c r="B2388" s="107"/>
      <c r="C2388" s="833"/>
      <c r="D2388" s="94"/>
      <c r="E2388" s="96"/>
      <c r="F2388" s="97"/>
      <c r="G2388" s="107"/>
      <c r="H2388" s="836"/>
      <c r="I2388" s="94"/>
      <c r="J2388" s="96"/>
      <c r="K2388" s="97"/>
      <c r="L2388" s="107"/>
      <c r="M2388" s="839"/>
      <c r="N2388" s="94"/>
      <c r="O2388" s="96"/>
      <c r="P2388" s="216"/>
    </row>
    <row r="2389" spans="1:16">
      <c r="A2389" s="105"/>
      <c r="B2389" s="109"/>
      <c r="C2389" s="833"/>
      <c r="D2389" s="94"/>
      <c r="E2389" s="96"/>
      <c r="F2389" s="97"/>
      <c r="G2389" s="109"/>
      <c r="H2389" s="836"/>
      <c r="I2389" s="94"/>
      <c r="J2389" s="96"/>
      <c r="K2389" s="97"/>
      <c r="L2389" s="109"/>
      <c r="M2389" s="839"/>
      <c r="N2389" s="94"/>
      <c r="O2389" s="96"/>
      <c r="P2389" s="97"/>
    </row>
    <row r="2390" spans="1:16">
      <c r="A2390" s="105"/>
      <c r="B2390" s="110"/>
      <c r="C2390" s="833"/>
      <c r="D2390" s="94"/>
      <c r="E2390" s="96"/>
      <c r="F2390" s="127"/>
      <c r="G2390" s="110"/>
      <c r="H2390" s="836"/>
      <c r="I2390" s="94"/>
      <c r="J2390" s="96"/>
      <c r="K2390" s="127"/>
      <c r="L2390" s="110"/>
      <c r="M2390" s="839"/>
      <c r="N2390" s="94"/>
      <c r="O2390" s="96"/>
      <c r="P2390" s="127"/>
    </row>
    <row r="2391" spans="1:16">
      <c r="A2391" s="105"/>
      <c r="B2391" s="109"/>
      <c r="C2391" s="833"/>
      <c r="D2391" s="94"/>
      <c r="E2391" s="96"/>
      <c r="F2391" s="128"/>
      <c r="G2391" s="109"/>
      <c r="H2391" s="836"/>
      <c r="I2391" s="94"/>
      <c r="J2391" s="96"/>
      <c r="K2391" s="128"/>
      <c r="L2391" s="109"/>
      <c r="M2391" s="839"/>
      <c r="N2391" s="94"/>
      <c r="O2391" s="96"/>
      <c r="P2391" s="128"/>
    </row>
    <row r="2392" spans="1:16">
      <c r="A2392" s="105"/>
      <c r="B2392" s="110"/>
      <c r="C2392" s="833"/>
      <c r="D2392" s="217"/>
      <c r="E2392" s="114"/>
      <c r="F2392" s="216"/>
      <c r="G2392" s="110"/>
      <c r="H2392" s="836"/>
      <c r="I2392" s="113"/>
      <c r="J2392" s="114"/>
      <c r="K2392" s="216"/>
      <c r="L2392" s="110"/>
      <c r="M2392" s="839"/>
      <c r="N2392" s="113"/>
      <c r="O2392" s="114"/>
      <c r="P2392" s="216"/>
    </row>
    <row r="2393" spans="1:16">
      <c r="A2393" s="105"/>
      <c r="B2393" s="109"/>
      <c r="C2393" s="833"/>
      <c r="D2393" s="217"/>
      <c r="E2393" s="114"/>
      <c r="F2393" s="216"/>
      <c r="G2393" s="109"/>
      <c r="H2393" s="836"/>
      <c r="I2393" s="113"/>
      <c r="J2393" s="114"/>
      <c r="K2393" s="216"/>
      <c r="L2393" s="109"/>
      <c r="M2393" s="839"/>
      <c r="N2393" s="113"/>
      <c r="O2393" s="114"/>
      <c r="P2393" s="216"/>
    </row>
    <row r="2394" spans="1:16" ht="17.25" thickBot="1">
      <c r="A2394" s="105"/>
      <c r="B2394" s="110"/>
      <c r="C2394" s="846"/>
      <c r="D2394" s="129"/>
      <c r="E2394" s="130"/>
      <c r="F2394" s="104"/>
      <c r="G2394" s="110"/>
      <c r="H2394" s="847"/>
      <c r="I2394" s="113"/>
      <c r="J2394" s="130"/>
      <c r="K2394" s="104"/>
      <c r="L2394" s="110"/>
      <c r="M2394" s="845"/>
      <c r="N2394" s="113"/>
      <c r="O2394" s="131"/>
      <c r="P2394" s="127"/>
    </row>
    <row r="2395" spans="1:16">
      <c r="A2395" s="132"/>
      <c r="B2395" s="109"/>
      <c r="C2395" s="832" t="s">
        <v>668</v>
      </c>
      <c r="D2395" s="118" t="s">
        <v>136</v>
      </c>
      <c r="E2395" s="133" t="s">
        <v>137</v>
      </c>
      <c r="F2395" s="125"/>
      <c r="G2395" s="109"/>
      <c r="H2395" s="835" t="s">
        <v>135</v>
      </c>
      <c r="I2395" s="118" t="s">
        <v>136</v>
      </c>
      <c r="J2395" s="133" t="s">
        <v>137</v>
      </c>
      <c r="K2395" s="125"/>
      <c r="L2395" s="109"/>
      <c r="M2395" s="838" t="s">
        <v>135</v>
      </c>
      <c r="N2395" s="118" t="s">
        <v>136</v>
      </c>
      <c r="O2395" s="133" t="s">
        <v>137</v>
      </c>
      <c r="P2395" s="125"/>
    </row>
    <row r="2396" spans="1:16">
      <c r="A2396" s="132"/>
      <c r="B2396" s="110"/>
      <c r="C2396" s="833"/>
      <c r="D2396" s="94" t="s">
        <v>141</v>
      </c>
      <c r="E2396" s="96" t="s">
        <v>142</v>
      </c>
      <c r="F2396" s="134"/>
      <c r="G2396" s="110"/>
      <c r="H2396" s="836"/>
      <c r="I2396" s="94" t="s">
        <v>141</v>
      </c>
      <c r="J2396" s="96" t="s">
        <v>142</v>
      </c>
      <c r="K2396" s="134"/>
      <c r="L2396" s="110"/>
      <c r="M2396" s="839"/>
      <c r="N2396" s="94" t="s">
        <v>141</v>
      </c>
      <c r="O2396" s="96" t="s">
        <v>142</v>
      </c>
      <c r="P2396" s="134"/>
    </row>
    <row r="2397" spans="1:16">
      <c r="A2397" s="132"/>
      <c r="B2397" s="135"/>
      <c r="C2397" s="833"/>
      <c r="D2397" s="94" t="s">
        <v>145</v>
      </c>
      <c r="E2397" s="96" t="s">
        <v>146</v>
      </c>
      <c r="F2397" s="97"/>
      <c r="G2397" s="135"/>
      <c r="H2397" s="836"/>
      <c r="I2397" s="94" t="s">
        <v>145</v>
      </c>
      <c r="J2397" s="96" t="s">
        <v>146</v>
      </c>
      <c r="K2397" s="97"/>
      <c r="L2397" s="135"/>
      <c r="M2397" s="839"/>
      <c r="N2397" s="94" t="s">
        <v>145</v>
      </c>
      <c r="O2397" s="96" t="s">
        <v>146</v>
      </c>
      <c r="P2397" s="97"/>
    </row>
    <row r="2398" spans="1:16">
      <c r="A2398" s="132"/>
      <c r="B2398" s="110"/>
      <c r="C2398" s="833"/>
      <c r="D2398" s="94" t="s">
        <v>147</v>
      </c>
      <c r="E2398" s="96" t="s">
        <v>148</v>
      </c>
      <c r="F2398" s="104"/>
      <c r="G2398" s="110"/>
      <c r="H2398" s="836"/>
      <c r="I2398" s="94" t="s">
        <v>147</v>
      </c>
      <c r="J2398" s="96" t="s">
        <v>148</v>
      </c>
      <c r="K2398" s="104"/>
      <c r="L2398" s="110"/>
      <c r="M2398" s="839"/>
      <c r="N2398" s="94" t="s">
        <v>147</v>
      </c>
      <c r="O2398" s="96" t="s">
        <v>148</v>
      </c>
      <c r="P2398" s="104"/>
    </row>
    <row r="2399" spans="1:16">
      <c r="A2399" s="132"/>
      <c r="B2399" s="135"/>
      <c r="C2399" s="833"/>
      <c r="D2399" s="94"/>
      <c r="E2399" s="114"/>
      <c r="F2399" s="136"/>
      <c r="G2399" s="135"/>
      <c r="H2399" s="836"/>
      <c r="I2399" s="94"/>
      <c r="J2399" s="114"/>
      <c r="K2399" s="136"/>
      <c r="L2399" s="135"/>
      <c r="M2399" s="839"/>
      <c r="N2399" s="94"/>
      <c r="O2399" s="114"/>
      <c r="P2399" s="136"/>
    </row>
    <row r="2400" spans="1:16">
      <c r="A2400" s="132"/>
      <c r="B2400" s="110"/>
      <c r="C2400" s="833"/>
      <c r="D2400" s="94"/>
      <c r="E2400" s="96"/>
      <c r="F2400" s="97"/>
      <c r="G2400" s="110"/>
      <c r="H2400" s="836"/>
      <c r="I2400" s="94"/>
      <c r="J2400" s="96"/>
      <c r="K2400" s="97"/>
      <c r="L2400" s="110"/>
      <c r="M2400" s="839"/>
      <c r="N2400" s="94"/>
      <c r="O2400" s="96"/>
      <c r="P2400" s="97"/>
    </row>
    <row r="2401" spans="1:16">
      <c r="A2401" s="132"/>
      <c r="B2401" s="135"/>
      <c r="C2401" s="833"/>
      <c r="D2401" s="94"/>
      <c r="E2401" s="114"/>
      <c r="F2401" s="136"/>
      <c r="G2401" s="135"/>
      <c r="H2401" s="836"/>
      <c r="I2401" s="94"/>
      <c r="J2401" s="114"/>
      <c r="K2401" s="136"/>
      <c r="L2401" s="135"/>
      <c r="M2401" s="839"/>
      <c r="N2401" s="94"/>
      <c r="O2401" s="114"/>
      <c r="P2401" s="136"/>
    </row>
    <row r="2402" spans="1:16">
      <c r="A2402" s="132"/>
      <c r="B2402" s="110"/>
      <c r="C2402" s="833"/>
      <c r="D2402" s="94"/>
      <c r="E2402" s="96"/>
      <c r="F2402" s="97"/>
      <c r="G2402" s="110"/>
      <c r="H2402" s="836"/>
      <c r="I2402" s="94"/>
      <c r="J2402" s="96"/>
      <c r="K2402" s="97"/>
      <c r="L2402" s="110"/>
      <c r="M2402" s="839"/>
      <c r="N2402" s="94"/>
      <c r="O2402" s="96"/>
      <c r="P2402" s="97"/>
    </row>
    <row r="2403" spans="1:16">
      <c r="A2403" s="132"/>
      <c r="B2403" s="135"/>
      <c r="C2403" s="833"/>
      <c r="D2403" s="94"/>
      <c r="E2403" s="96"/>
      <c r="F2403" s="97"/>
      <c r="G2403" s="135"/>
      <c r="H2403" s="836"/>
      <c r="I2403" s="94"/>
      <c r="J2403" s="96"/>
      <c r="K2403" s="97"/>
      <c r="L2403" s="135"/>
      <c r="M2403" s="839"/>
      <c r="N2403" s="94"/>
      <c r="O2403" s="96"/>
      <c r="P2403" s="97"/>
    </row>
    <row r="2404" spans="1:16" ht="17.25" thickBot="1">
      <c r="A2404" s="132"/>
      <c r="B2404" s="110"/>
      <c r="C2404" s="846"/>
      <c r="D2404" s="115"/>
      <c r="E2404" s="116"/>
      <c r="F2404" s="117"/>
      <c r="G2404" s="110"/>
      <c r="H2404" s="847"/>
      <c r="I2404" s="115"/>
      <c r="J2404" s="130"/>
      <c r="K2404" s="104"/>
      <c r="L2404" s="110"/>
      <c r="M2404" s="845"/>
      <c r="N2404" s="115"/>
      <c r="O2404" s="130"/>
      <c r="P2404" s="104"/>
    </row>
    <row r="2405" spans="1:16">
      <c r="A2405" s="132"/>
      <c r="B2405" s="135"/>
      <c r="C2405" s="832" t="s">
        <v>669</v>
      </c>
      <c r="D2405" s="137" t="s">
        <v>150</v>
      </c>
      <c r="E2405" s="138"/>
      <c r="F2405" s="139" t="s">
        <v>151</v>
      </c>
      <c r="G2405" s="135"/>
      <c r="H2405" s="835" t="s">
        <v>149</v>
      </c>
      <c r="I2405" s="137" t="s">
        <v>150</v>
      </c>
      <c r="J2405" s="138"/>
      <c r="K2405" s="139" t="s">
        <v>151</v>
      </c>
      <c r="L2405" s="135"/>
      <c r="M2405" s="838" t="s">
        <v>149</v>
      </c>
      <c r="N2405" s="137" t="s">
        <v>150</v>
      </c>
      <c r="O2405" s="138"/>
      <c r="P2405" s="139" t="s">
        <v>151</v>
      </c>
    </row>
    <row r="2406" spans="1:16">
      <c r="A2406" s="132"/>
      <c r="B2406" s="110"/>
      <c r="C2406" s="833"/>
      <c r="D2406" s="120"/>
      <c r="E2406" s="121"/>
      <c r="F2406" s="140"/>
      <c r="G2406" s="110"/>
      <c r="H2406" s="836"/>
      <c r="I2406" s="94"/>
      <c r="J2406" s="96"/>
      <c r="K2406" s="97"/>
      <c r="L2406" s="110"/>
      <c r="M2406" s="839"/>
      <c r="N2406" s="94"/>
      <c r="O2406" s="96"/>
      <c r="P2406" s="97"/>
    </row>
    <row r="2407" spans="1:16">
      <c r="A2407" s="132"/>
      <c r="B2407" s="135"/>
      <c r="C2407" s="833"/>
      <c r="D2407" s="94"/>
      <c r="E2407" s="96"/>
      <c r="F2407" s="97"/>
      <c r="G2407" s="135"/>
      <c r="H2407" s="836"/>
      <c r="I2407" s="94"/>
      <c r="J2407" s="96"/>
      <c r="K2407" s="97"/>
      <c r="L2407" s="135"/>
      <c r="M2407" s="839"/>
      <c r="N2407" s="94"/>
      <c r="O2407" s="96"/>
      <c r="P2407" s="97"/>
    </row>
    <row r="2408" spans="1:16">
      <c r="A2408" s="132"/>
      <c r="B2408" s="110"/>
      <c r="C2408" s="833"/>
      <c r="D2408" s="113"/>
      <c r="E2408" s="114"/>
      <c r="F2408" s="104"/>
      <c r="G2408" s="110"/>
      <c r="H2408" s="836"/>
      <c r="I2408" s="113"/>
      <c r="J2408" s="114"/>
      <c r="K2408" s="104"/>
      <c r="L2408" s="110"/>
      <c r="M2408" s="839"/>
      <c r="N2408" s="113"/>
      <c r="O2408" s="114"/>
      <c r="P2408" s="104"/>
    </row>
    <row r="2409" spans="1:16">
      <c r="A2409" s="841"/>
      <c r="B2409" s="135"/>
      <c r="C2409" s="833"/>
      <c r="D2409" s="94"/>
      <c r="E2409" s="96"/>
      <c r="F2409" s="97"/>
      <c r="G2409" s="135"/>
      <c r="H2409" s="836"/>
      <c r="I2409" s="94"/>
      <c r="J2409" s="96"/>
      <c r="K2409" s="97"/>
      <c r="L2409" s="135"/>
      <c r="M2409" s="839"/>
      <c r="N2409" s="94"/>
      <c r="O2409" s="96"/>
      <c r="P2409" s="97"/>
    </row>
    <row r="2410" spans="1:16">
      <c r="A2410" s="841"/>
      <c r="B2410" s="110"/>
      <c r="C2410" s="833"/>
      <c r="D2410" s="94"/>
      <c r="E2410" s="96"/>
      <c r="F2410" s="97"/>
      <c r="G2410" s="110"/>
      <c r="H2410" s="836"/>
      <c r="I2410" s="94"/>
      <c r="J2410" s="96"/>
      <c r="K2410" s="97"/>
      <c r="L2410" s="110"/>
      <c r="M2410" s="839"/>
      <c r="N2410" s="94"/>
      <c r="O2410" s="96"/>
      <c r="P2410" s="97"/>
    </row>
    <row r="2411" spans="1:16">
      <c r="A2411" s="841"/>
      <c r="B2411" s="135"/>
      <c r="C2411" s="833"/>
      <c r="D2411" s="113"/>
      <c r="E2411" s="114"/>
      <c r="F2411" s="104"/>
      <c r="G2411" s="135"/>
      <c r="H2411" s="836"/>
      <c r="I2411" s="113"/>
      <c r="J2411" s="114"/>
      <c r="K2411" s="104"/>
      <c r="L2411" s="135"/>
      <c r="M2411" s="839"/>
      <c r="N2411" s="113"/>
      <c r="O2411" s="114"/>
      <c r="P2411" s="104"/>
    </row>
    <row r="2412" spans="1:16" ht="17.25" thickBot="1">
      <c r="A2412" s="842"/>
      <c r="B2412" s="141"/>
      <c r="C2412" s="834"/>
      <c r="D2412" s="142"/>
      <c r="E2412" s="143"/>
      <c r="F2412" s="144"/>
      <c r="G2412" s="141"/>
      <c r="H2412" s="837"/>
      <c r="I2412" s="142"/>
      <c r="J2412" s="143"/>
      <c r="K2412" s="144"/>
      <c r="L2412" s="141"/>
      <c r="M2412" s="840"/>
      <c r="N2412" s="142"/>
      <c r="O2412" s="143"/>
      <c r="P2412" s="144"/>
    </row>
    <row r="2413" spans="1:16" s="146" customFormat="1" ht="27" customHeight="1" thickTop="1" thickBot="1">
      <c r="A2413" s="145"/>
      <c r="B2413" s="843" t="s">
        <v>152</v>
      </c>
      <c r="C2413" s="843"/>
      <c r="D2413" s="843"/>
      <c r="E2413" s="843"/>
      <c r="F2413" s="843"/>
      <c r="G2413" s="844" t="s">
        <v>153</v>
      </c>
      <c r="H2413" s="844"/>
      <c r="I2413" s="844"/>
      <c r="J2413" s="844"/>
      <c r="K2413" s="844"/>
      <c r="L2413" s="844"/>
      <c r="M2413" s="844"/>
      <c r="N2413" s="825" t="s">
        <v>154</v>
      </c>
      <c r="O2413" s="825"/>
      <c r="P2413" s="825"/>
    </row>
    <row r="2414" spans="1:16" s="159" customFormat="1" ht="21.75" customHeight="1" thickTop="1" thickBot="1">
      <c r="A2414" s="147" t="s">
        <v>0</v>
      </c>
      <c r="B2414" s="148"/>
      <c r="C2414" s="149" t="s">
        <v>155</v>
      </c>
      <c r="D2414" s="150" t="s">
        <v>156</v>
      </c>
      <c r="E2414" s="151" t="s">
        <v>157</v>
      </c>
      <c r="F2414" s="152" t="s">
        <v>158</v>
      </c>
      <c r="G2414" s="153" t="s">
        <v>159</v>
      </c>
      <c r="H2414" s="154" t="s">
        <v>150</v>
      </c>
      <c r="I2414" s="155" t="s">
        <v>156</v>
      </c>
      <c r="J2414" s="155" t="s">
        <v>157</v>
      </c>
      <c r="K2414" s="155" t="s">
        <v>158</v>
      </c>
      <c r="L2414" s="154" t="s">
        <v>160</v>
      </c>
      <c r="M2414" s="156" t="s">
        <v>161</v>
      </c>
      <c r="N2414" s="157" t="s">
        <v>155</v>
      </c>
      <c r="O2414" s="151" t="s">
        <v>157</v>
      </c>
      <c r="P2414" s="158" t="s">
        <v>158</v>
      </c>
    </row>
    <row r="2415" spans="1:16" s="172" customFormat="1" ht="17.25" thickTop="1">
      <c r="A2415" s="826">
        <f>A2329</f>
        <v>46226</v>
      </c>
      <c r="B2415" s="829" t="s">
        <v>670</v>
      </c>
      <c r="C2415" s="160" t="s">
        <v>851</v>
      </c>
      <c r="D2415" s="161" t="s">
        <v>147</v>
      </c>
      <c r="E2415" s="162" t="s">
        <v>137</v>
      </c>
      <c r="F2415" s="163" t="s">
        <v>1457</v>
      </c>
      <c r="G2415" s="164"/>
      <c r="H2415" s="165"/>
      <c r="I2415" s="166"/>
      <c r="J2415" s="166"/>
      <c r="K2415" s="167"/>
      <c r="L2415" s="168"/>
      <c r="M2415" s="169"/>
      <c r="N2415" s="170"/>
      <c r="O2415" s="166"/>
      <c r="P2415" s="171"/>
    </row>
    <row r="2416" spans="1:16" s="172" customFormat="1">
      <c r="A2416" s="827"/>
      <c r="B2416" s="830"/>
      <c r="C2416" s="173"/>
      <c r="D2416" s="174"/>
      <c r="E2416" s="175"/>
      <c r="F2416" s="176"/>
      <c r="G2416" s="173"/>
      <c r="H2416" s="177"/>
      <c r="I2416" s="175"/>
      <c r="J2416" s="175"/>
      <c r="K2416" s="178"/>
      <c r="L2416" s="179"/>
      <c r="M2416" s="180"/>
      <c r="N2416" s="181"/>
      <c r="O2416" s="175"/>
      <c r="P2416" s="182"/>
    </row>
    <row r="2417" spans="1:16" s="172" customFormat="1">
      <c r="A2417" s="827"/>
      <c r="B2417" s="830"/>
      <c r="C2417" s="173"/>
      <c r="D2417" s="174"/>
      <c r="E2417" s="175"/>
      <c r="F2417" s="176"/>
      <c r="G2417" s="173"/>
      <c r="H2417" s="183"/>
      <c r="I2417" s="175"/>
      <c r="J2417" s="175"/>
      <c r="K2417" s="178"/>
      <c r="L2417" s="184"/>
      <c r="M2417" s="180"/>
      <c r="N2417" s="181"/>
      <c r="O2417" s="175"/>
      <c r="P2417" s="182"/>
    </row>
    <row r="2418" spans="1:16" s="172" customFormat="1">
      <c r="A2418" s="827"/>
      <c r="B2418" s="830"/>
      <c r="C2418" s="173"/>
      <c r="D2418" s="218"/>
      <c r="E2418" s="175"/>
      <c r="F2418" s="176"/>
      <c r="G2418" s="173"/>
      <c r="H2418" s="183"/>
      <c r="I2418" s="175"/>
      <c r="J2418" s="175"/>
      <c r="K2418" s="187"/>
      <c r="L2418" s="184"/>
      <c r="M2418" s="180"/>
      <c r="N2418" s="181"/>
      <c r="O2418" s="175"/>
      <c r="P2418" s="182"/>
    </row>
    <row r="2419" spans="1:16" s="172" customFormat="1">
      <c r="A2419" s="827"/>
      <c r="B2419" s="830"/>
      <c r="C2419" s="173"/>
      <c r="D2419" s="185"/>
      <c r="E2419" s="175"/>
      <c r="F2419" s="182"/>
      <c r="G2419" s="173"/>
      <c r="H2419" s="186"/>
      <c r="I2419" s="175"/>
      <c r="J2419" s="175"/>
      <c r="K2419" s="187"/>
      <c r="L2419" s="184"/>
      <c r="M2419" s="180"/>
      <c r="N2419" s="181"/>
      <c r="O2419" s="175"/>
      <c r="P2419" s="182"/>
    </row>
    <row r="2420" spans="1:16" s="172" customFormat="1">
      <c r="A2420" s="827"/>
      <c r="B2420" s="830"/>
      <c r="C2420" s="173"/>
      <c r="D2420" s="174"/>
      <c r="E2420" s="175"/>
      <c r="F2420" s="188"/>
      <c r="G2420" s="198"/>
      <c r="H2420" s="183"/>
      <c r="I2420" s="191"/>
      <c r="J2420" s="175"/>
      <c r="K2420" s="178"/>
      <c r="L2420" s="189"/>
      <c r="M2420" s="190"/>
      <c r="N2420" s="181"/>
      <c r="O2420" s="175"/>
      <c r="P2420" s="182"/>
    </row>
    <row r="2421" spans="1:16" s="172" customFormat="1">
      <c r="A2421" s="827"/>
      <c r="B2421" s="830"/>
      <c r="C2421" s="173"/>
      <c r="D2421" s="174"/>
      <c r="E2421" s="175"/>
      <c r="F2421" s="182"/>
      <c r="G2421" s="173"/>
      <c r="H2421" s="183"/>
      <c r="I2421" s="191"/>
      <c r="J2421" s="175"/>
      <c r="K2421" s="178"/>
      <c r="L2421" s="184"/>
      <c r="M2421" s="180"/>
      <c r="N2421" s="181"/>
      <c r="O2421" s="175"/>
      <c r="P2421" s="182"/>
    </row>
    <row r="2422" spans="1:16" s="172" customFormat="1">
      <c r="A2422" s="827"/>
      <c r="B2422" s="830"/>
      <c r="C2422" s="173"/>
      <c r="D2422" s="174"/>
      <c r="E2422" s="175"/>
      <c r="F2422" s="182"/>
      <c r="G2422" s="219"/>
      <c r="H2422" s="183"/>
      <c r="I2422" s="175"/>
      <c r="J2422" s="175"/>
      <c r="K2422" s="178"/>
      <c r="L2422" s="184"/>
      <c r="M2422" s="180"/>
      <c r="N2422" s="181"/>
      <c r="O2422" s="175"/>
      <c r="P2422" s="182"/>
    </row>
    <row r="2423" spans="1:16" s="172" customFormat="1">
      <c r="A2423" s="827"/>
      <c r="B2423" s="830"/>
      <c r="C2423" s="173"/>
      <c r="D2423" s="174"/>
      <c r="E2423" s="175"/>
      <c r="F2423" s="188"/>
      <c r="G2423" s="173"/>
      <c r="H2423" s="183"/>
      <c r="I2423" s="191"/>
      <c r="J2423" s="175"/>
      <c r="K2423" s="178"/>
      <c r="L2423" s="184"/>
      <c r="M2423" s="180"/>
      <c r="N2423" s="181"/>
      <c r="O2423" s="175"/>
      <c r="P2423" s="182"/>
    </row>
    <row r="2424" spans="1:16" s="172" customFormat="1">
      <c r="A2424" s="827"/>
      <c r="B2424" s="830"/>
      <c r="C2424" s="173"/>
      <c r="D2424" s="174"/>
      <c r="E2424" s="175"/>
      <c r="F2424" s="182"/>
      <c r="G2424" s="173"/>
      <c r="H2424" s="183"/>
      <c r="I2424" s="191"/>
      <c r="J2424" s="175"/>
      <c r="K2424" s="178"/>
      <c r="L2424" s="184"/>
      <c r="M2424" s="180"/>
      <c r="N2424" s="181"/>
      <c r="O2424" s="175"/>
      <c r="P2424" s="182"/>
    </row>
    <row r="2425" spans="1:16" s="172" customFormat="1">
      <c r="A2425" s="827"/>
      <c r="B2425" s="830"/>
      <c r="C2425" s="192"/>
      <c r="D2425" s="193"/>
      <c r="E2425" s="194"/>
      <c r="F2425" s="195"/>
      <c r="G2425" s="173"/>
      <c r="H2425" s="177"/>
      <c r="I2425" s="175"/>
      <c r="J2425" s="175"/>
      <c r="K2425" s="178"/>
      <c r="L2425" s="184"/>
      <c r="M2425" s="180"/>
      <c r="N2425" s="196"/>
      <c r="O2425" s="194"/>
      <c r="P2425" s="195"/>
    </row>
    <row r="2426" spans="1:16" s="172" customFormat="1">
      <c r="A2426" s="827"/>
      <c r="B2426" s="830"/>
      <c r="C2426" s="192"/>
      <c r="D2426" s="193"/>
      <c r="E2426" s="194"/>
      <c r="F2426" s="195"/>
      <c r="G2426" s="198"/>
      <c r="H2426" s="183"/>
      <c r="I2426" s="191"/>
      <c r="J2426" s="175"/>
      <c r="K2426" s="178"/>
      <c r="L2426" s="184"/>
      <c r="M2426" s="180"/>
      <c r="N2426" s="196"/>
      <c r="O2426" s="194"/>
      <c r="P2426" s="195"/>
    </row>
    <row r="2427" spans="1:16" s="172" customFormat="1">
      <c r="A2427" s="827"/>
      <c r="B2427" s="830"/>
      <c r="C2427" s="192"/>
      <c r="D2427" s="193"/>
      <c r="E2427" s="194"/>
      <c r="F2427" s="195"/>
      <c r="G2427" s="173"/>
      <c r="H2427" s="199"/>
      <c r="I2427" s="191"/>
      <c r="J2427" s="200"/>
      <c r="K2427" s="197"/>
      <c r="L2427" s="184"/>
      <c r="M2427" s="180"/>
      <c r="N2427" s="196"/>
      <c r="O2427" s="194"/>
      <c r="P2427" s="195"/>
    </row>
    <row r="2428" spans="1:16" s="172" customFormat="1">
      <c r="A2428" s="827"/>
      <c r="B2428" s="830"/>
      <c r="C2428" s="192"/>
      <c r="D2428" s="193"/>
      <c r="E2428" s="194"/>
      <c r="F2428" s="195"/>
      <c r="G2428" s="173"/>
      <c r="H2428" s="201"/>
      <c r="I2428" s="175"/>
      <c r="J2428" s="175"/>
      <c r="K2428" s="178"/>
      <c r="L2428" s="184"/>
      <c r="M2428" s="180"/>
      <c r="N2428" s="196"/>
      <c r="O2428" s="194"/>
      <c r="P2428" s="195"/>
    </row>
    <row r="2429" spans="1:16" s="172" customFormat="1">
      <c r="A2429" s="827"/>
      <c r="B2429" s="830"/>
      <c r="C2429" s="192"/>
      <c r="D2429" s="193"/>
      <c r="E2429" s="194"/>
      <c r="F2429" s="195"/>
      <c r="G2429" s="198"/>
      <c r="H2429" s="183"/>
      <c r="I2429" s="200"/>
      <c r="J2429" s="200"/>
      <c r="K2429" s="197"/>
      <c r="L2429" s="184"/>
      <c r="M2429" s="180"/>
      <c r="N2429" s="196"/>
      <c r="O2429" s="194"/>
      <c r="P2429" s="195"/>
    </row>
    <row r="2430" spans="1:16" s="172" customFormat="1">
      <c r="A2430" s="827"/>
      <c r="B2430" s="830"/>
      <c r="C2430" s="192"/>
      <c r="D2430" s="193"/>
      <c r="E2430" s="194"/>
      <c r="F2430" s="195"/>
      <c r="G2430" s="173"/>
      <c r="H2430" s="183"/>
      <c r="I2430" s="200"/>
      <c r="J2430" s="200"/>
      <c r="K2430" s="197"/>
      <c r="L2430" s="179"/>
      <c r="M2430" s="180"/>
      <c r="N2430" s="196"/>
      <c r="O2430" s="194"/>
      <c r="P2430" s="195"/>
    </row>
    <row r="2431" spans="1:16" s="172" customFormat="1">
      <c r="A2431" s="827"/>
      <c r="B2431" s="830"/>
      <c r="C2431" s="192"/>
      <c r="D2431" s="193"/>
      <c r="E2431" s="194"/>
      <c r="F2431" s="195"/>
      <c r="G2431" s="192"/>
      <c r="H2431" s="201"/>
      <c r="I2431" s="202"/>
      <c r="J2431" s="202"/>
      <c r="K2431" s="203"/>
      <c r="L2431" s="204"/>
      <c r="M2431" s="190"/>
      <c r="N2431" s="196"/>
      <c r="O2431" s="194"/>
      <c r="P2431" s="195"/>
    </row>
    <row r="2432" spans="1:16" s="172" customFormat="1">
      <c r="A2432" s="827"/>
      <c r="B2432" s="830"/>
      <c r="C2432" s="192"/>
      <c r="D2432" s="193"/>
      <c r="E2432" s="194"/>
      <c r="F2432" s="195"/>
      <c r="G2432" s="192"/>
      <c r="H2432" s="201"/>
      <c r="I2432" s="202"/>
      <c r="J2432" s="202"/>
      <c r="K2432" s="203"/>
      <c r="L2432" s="204"/>
      <c r="M2432" s="190"/>
      <c r="N2432" s="196"/>
      <c r="O2432" s="194"/>
      <c r="P2432" s="195"/>
    </row>
    <row r="2433" spans="1:16" s="172" customFormat="1">
      <c r="A2433" s="827"/>
      <c r="B2433" s="830"/>
      <c r="C2433" s="192"/>
      <c r="D2433" s="193"/>
      <c r="E2433" s="194"/>
      <c r="F2433" s="195"/>
      <c r="G2433" s="192"/>
      <c r="H2433" s="201"/>
      <c r="I2433" s="202"/>
      <c r="J2433" s="202"/>
      <c r="K2433" s="203"/>
      <c r="L2433" s="204"/>
      <c r="M2433" s="190"/>
      <c r="N2433" s="196"/>
      <c r="O2433" s="194"/>
      <c r="P2433" s="195"/>
    </row>
    <row r="2434" spans="1:16" s="172" customFormat="1" ht="17.25" thickBot="1">
      <c r="A2434" s="828"/>
      <c r="B2434" s="831"/>
      <c r="C2434" s="205"/>
      <c r="D2434" s="206"/>
      <c r="E2434" s="207"/>
      <c r="F2434" s="208"/>
      <c r="G2434" s="209"/>
      <c r="H2434" s="210"/>
      <c r="I2434" s="211"/>
      <c r="J2434" s="211"/>
      <c r="K2434" s="212"/>
      <c r="L2434" s="213"/>
      <c r="M2434" s="214"/>
      <c r="N2434" s="215"/>
      <c r="O2434" s="207"/>
      <c r="P2434" s="208"/>
    </row>
    <row r="2435" spans="1:16" s="71" customFormat="1" ht="18" customHeight="1" thickTop="1" thickBot="1">
      <c r="A2435" s="862">
        <f>A2329+1</f>
        <v>46227</v>
      </c>
      <c r="B2435" s="90" t="s">
        <v>162</v>
      </c>
      <c r="C2435" s="832" t="s">
        <v>665</v>
      </c>
      <c r="D2435" s="91" t="s">
        <v>114</v>
      </c>
      <c r="E2435" s="92" t="s">
        <v>164</v>
      </c>
      <c r="F2435" s="93"/>
      <c r="G2435" s="90" t="s">
        <v>162</v>
      </c>
      <c r="H2435" s="836" t="s">
        <v>163</v>
      </c>
      <c r="I2435" s="91" t="s">
        <v>114</v>
      </c>
      <c r="J2435" s="92" t="s">
        <v>164</v>
      </c>
      <c r="K2435" s="93"/>
      <c r="L2435" s="90" t="s">
        <v>162</v>
      </c>
      <c r="M2435" s="839" t="s">
        <v>163</v>
      </c>
      <c r="N2435" s="91" t="s">
        <v>114</v>
      </c>
      <c r="O2435" s="92" t="s">
        <v>164</v>
      </c>
      <c r="P2435" s="93"/>
    </row>
    <row r="2436" spans="1:16" ht="18" customHeight="1">
      <c r="A2436" s="863"/>
      <c r="B2436" s="864"/>
      <c r="C2436" s="833"/>
      <c r="D2436" s="94" t="s">
        <v>116</v>
      </c>
      <c r="E2436" s="95" t="s">
        <v>142</v>
      </c>
      <c r="F2436" s="93"/>
      <c r="G2436" s="864"/>
      <c r="H2436" s="836"/>
      <c r="I2436" s="94" t="s">
        <v>116</v>
      </c>
      <c r="J2436" s="95" t="s">
        <v>142</v>
      </c>
      <c r="K2436" s="93"/>
      <c r="L2436" s="864"/>
      <c r="M2436" s="839"/>
      <c r="N2436" s="94" t="s">
        <v>116</v>
      </c>
      <c r="O2436" s="95" t="s">
        <v>142</v>
      </c>
      <c r="P2436" s="93"/>
    </row>
    <row r="2437" spans="1:16" ht="17.25" thickBot="1">
      <c r="A2437" s="863"/>
      <c r="B2437" s="865"/>
      <c r="C2437" s="833"/>
      <c r="D2437" s="94" t="s">
        <v>165</v>
      </c>
      <c r="E2437" s="96" t="s">
        <v>166</v>
      </c>
      <c r="F2437" s="98"/>
      <c r="G2437" s="865"/>
      <c r="H2437" s="836"/>
      <c r="I2437" s="94" t="s">
        <v>165</v>
      </c>
      <c r="J2437" s="96" t="s">
        <v>166</v>
      </c>
      <c r="K2437" s="98"/>
      <c r="L2437" s="865"/>
      <c r="M2437" s="839"/>
      <c r="N2437" s="94" t="s">
        <v>165</v>
      </c>
      <c r="O2437" s="96" t="s">
        <v>166</v>
      </c>
      <c r="P2437" s="98"/>
    </row>
    <row r="2438" spans="1:16" ht="17.25" thickBot="1">
      <c r="A2438" s="863"/>
      <c r="B2438" s="90" t="s">
        <v>167</v>
      </c>
      <c r="C2438" s="833"/>
      <c r="D2438" s="94"/>
      <c r="E2438" s="96"/>
      <c r="F2438" s="97"/>
      <c r="G2438" s="90" t="s">
        <v>167</v>
      </c>
      <c r="H2438" s="836"/>
      <c r="I2438" s="94" t="s">
        <v>120</v>
      </c>
      <c r="J2438" s="96" t="s">
        <v>148</v>
      </c>
      <c r="K2438" s="97"/>
      <c r="L2438" s="90" t="s">
        <v>167</v>
      </c>
      <c r="M2438" s="839"/>
      <c r="N2438" s="94" t="s">
        <v>120</v>
      </c>
      <c r="O2438" s="96" t="s">
        <v>148</v>
      </c>
      <c r="P2438" s="97"/>
    </row>
    <row r="2439" spans="1:16">
      <c r="A2439" s="863"/>
      <c r="B2439" s="861"/>
      <c r="C2439" s="833"/>
      <c r="D2439" s="94"/>
      <c r="E2439" s="96"/>
      <c r="F2439" s="97"/>
      <c r="G2439" s="861"/>
      <c r="H2439" s="836"/>
      <c r="I2439" s="94"/>
      <c r="J2439" s="96"/>
      <c r="K2439" s="97"/>
      <c r="L2439" s="861"/>
      <c r="M2439" s="839"/>
      <c r="N2439" s="94"/>
      <c r="O2439" s="96"/>
      <c r="P2439" s="97"/>
    </row>
    <row r="2440" spans="1:16">
      <c r="A2440" s="863"/>
      <c r="B2440" s="854"/>
      <c r="C2440" s="833"/>
      <c r="D2440" s="94"/>
      <c r="E2440" s="96"/>
      <c r="F2440" s="97"/>
      <c r="G2440" s="854"/>
      <c r="H2440" s="836"/>
      <c r="I2440" s="94"/>
      <c r="J2440" s="96"/>
      <c r="K2440" s="97"/>
      <c r="L2440" s="854"/>
      <c r="M2440" s="839"/>
      <c r="N2440" s="94"/>
      <c r="O2440" s="96"/>
      <c r="P2440" s="97"/>
    </row>
    <row r="2441" spans="1:16">
      <c r="A2441" s="863"/>
      <c r="B2441" s="853"/>
      <c r="C2441" s="833"/>
      <c r="D2441" s="94"/>
      <c r="E2441" s="96"/>
      <c r="F2441" s="93"/>
      <c r="G2441" s="853"/>
      <c r="H2441" s="836"/>
      <c r="I2441" s="94"/>
      <c r="J2441" s="96"/>
      <c r="K2441" s="93"/>
      <c r="L2441" s="853"/>
      <c r="M2441" s="839"/>
      <c r="N2441" s="94"/>
      <c r="O2441" s="96"/>
      <c r="P2441" s="93"/>
    </row>
    <row r="2442" spans="1:16">
      <c r="A2442" s="863"/>
      <c r="B2442" s="854"/>
      <c r="C2442" s="833"/>
      <c r="D2442" s="94"/>
      <c r="E2442" s="96"/>
      <c r="F2442" s="99"/>
      <c r="G2442" s="854"/>
      <c r="H2442" s="836"/>
      <c r="I2442" s="94"/>
      <c r="J2442" s="96"/>
      <c r="K2442" s="99"/>
      <c r="L2442" s="854"/>
      <c r="M2442" s="839"/>
      <c r="N2442" s="94"/>
      <c r="O2442" s="96"/>
      <c r="P2442" s="93"/>
    </row>
    <row r="2443" spans="1:16">
      <c r="A2443" s="863"/>
      <c r="B2443" s="853"/>
      <c r="C2443" s="833"/>
      <c r="D2443" s="94"/>
      <c r="E2443" s="96"/>
      <c r="F2443" s="102"/>
      <c r="G2443" s="853"/>
      <c r="H2443" s="836"/>
      <c r="I2443" s="94"/>
      <c r="J2443" s="96"/>
      <c r="K2443" s="102"/>
      <c r="L2443" s="853"/>
      <c r="M2443" s="839"/>
      <c r="N2443" s="94"/>
      <c r="O2443" s="96"/>
      <c r="P2443" s="99"/>
    </row>
    <row r="2444" spans="1:16" ht="17.25" thickBot="1">
      <c r="A2444" s="863"/>
      <c r="B2444" s="854"/>
      <c r="C2444" s="833"/>
      <c r="D2444" s="94"/>
      <c r="E2444" s="96"/>
      <c r="F2444" s="99"/>
      <c r="G2444" s="854"/>
      <c r="H2444" s="836"/>
      <c r="I2444" s="94"/>
      <c r="J2444" s="96"/>
      <c r="K2444" s="99"/>
      <c r="L2444" s="854"/>
      <c r="M2444" s="839"/>
      <c r="N2444" s="94"/>
      <c r="O2444" s="96"/>
      <c r="P2444" s="99"/>
    </row>
    <row r="2445" spans="1:16" ht="17.25" thickBot="1">
      <c r="A2445" s="863"/>
      <c r="B2445" s="100" t="s">
        <v>168</v>
      </c>
      <c r="C2445" s="833"/>
      <c r="D2445" s="94"/>
      <c r="E2445" s="96"/>
      <c r="F2445" s="99"/>
      <c r="G2445" s="100" t="s">
        <v>168</v>
      </c>
      <c r="H2445" s="836"/>
      <c r="I2445" s="94"/>
      <c r="J2445" s="96"/>
      <c r="K2445" s="99"/>
      <c r="L2445" s="100" t="s">
        <v>168</v>
      </c>
      <c r="M2445" s="839"/>
      <c r="N2445" s="94"/>
      <c r="O2445" s="96"/>
      <c r="P2445" s="99"/>
    </row>
    <row r="2446" spans="1:16">
      <c r="A2446" s="863"/>
      <c r="B2446" s="855"/>
      <c r="C2446" s="833"/>
      <c r="D2446" s="94"/>
      <c r="E2446" s="96"/>
      <c r="F2446" s="99"/>
      <c r="G2446" s="855"/>
      <c r="H2446" s="836"/>
      <c r="I2446" s="94"/>
      <c r="J2446" s="96"/>
      <c r="K2446" s="99"/>
      <c r="L2446" s="855"/>
      <c r="M2446" s="839"/>
      <c r="N2446" s="94"/>
      <c r="O2446" s="96"/>
      <c r="P2446" s="99"/>
    </row>
    <row r="2447" spans="1:16">
      <c r="A2447" s="863"/>
      <c r="B2447" s="856"/>
      <c r="C2447" s="833"/>
      <c r="D2447" s="94"/>
      <c r="E2447" s="96"/>
      <c r="F2447" s="99"/>
      <c r="G2447" s="856"/>
      <c r="H2447" s="836"/>
      <c r="I2447" s="94"/>
      <c r="J2447" s="96"/>
      <c r="K2447" s="99"/>
      <c r="L2447" s="856"/>
      <c r="M2447" s="839"/>
      <c r="N2447" s="94"/>
      <c r="O2447" s="96"/>
      <c r="P2447" s="97"/>
    </row>
    <row r="2448" spans="1:16" ht="17.25" thickBot="1">
      <c r="A2448" s="863"/>
      <c r="B2448" s="857"/>
      <c r="C2448" s="833"/>
      <c r="D2448" s="94"/>
      <c r="E2448" s="96"/>
      <c r="F2448" s="97"/>
      <c r="G2448" s="857"/>
      <c r="H2448" s="836"/>
      <c r="I2448" s="94"/>
      <c r="J2448" s="96"/>
      <c r="K2448" s="97"/>
      <c r="L2448" s="857"/>
      <c r="M2448" s="839"/>
      <c r="N2448" s="94"/>
      <c r="O2448" s="96"/>
      <c r="P2448" s="97"/>
    </row>
    <row r="2449" spans="1:16" ht="17.25" thickBot="1">
      <c r="A2449" s="863"/>
      <c r="B2449" s="100" t="s">
        <v>123</v>
      </c>
      <c r="C2449" s="833"/>
      <c r="D2449" s="94"/>
      <c r="E2449" s="96"/>
      <c r="F2449" s="97"/>
      <c r="G2449" s="100" t="s">
        <v>123</v>
      </c>
      <c r="H2449" s="836"/>
      <c r="I2449" s="94"/>
      <c r="J2449" s="96"/>
      <c r="K2449" s="97"/>
      <c r="L2449" s="100" t="s">
        <v>123</v>
      </c>
      <c r="M2449" s="839"/>
      <c r="N2449" s="94"/>
      <c r="O2449" s="96"/>
      <c r="P2449" s="97"/>
    </row>
    <row r="2450" spans="1:16">
      <c r="A2450" s="863"/>
      <c r="B2450" s="868"/>
      <c r="C2450" s="833"/>
      <c r="D2450" s="94"/>
      <c r="E2450" s="96"/>
      <c r="F2450" s="97"/>
      <c r="G2450" s="868"/>
      <c r="H2450" s="836"/>
      <c r="I2450" s="94"/>
      <c r="J2450" s="96"/>
      <c r="K2450" s="97"/>
      <c r="L2450" s="868"/>
      <c r="M2450" s="839"/>
      <c r="N2450" s="94"/>
      <c r="O2450" s="96"/>
      <c r="P2450" s="97"/>
    </row>
    <row r="2451" spans="1:16">
      <c r="A2451" s="863"/>
      <c r="B2451" s="869"/>
      <c r="C2451" s="833"/>
      <c r="D2451" s="94"/>
      <c r="E2451" s="96"/>
      <c r="F2451" s="97"/>
      <c r="G2451" s="869"/>
      <c r="H2451" s="836"/>
      <c r="I2451" s="94"/>
      <c r="J2451" s="96"/>
      <c r="K2451" s="97"/>
      <c r="L2451" s="869"/>
      <c r="M2451" s="839"/>
      <c r="N2451" s="94"/>
      <c r="O2451" s="96"/>
      <c r="P2451" s="97"/>
    </row>
    <row r="2452" spans="1:16" ht="17.25" thickBot="1">
      <c r="A2452" s="863"/>
      <c r="B2452" s="870"/>
      <c r="C2452" s="833"/>
      <c r="D2452" s="94"/>
      <c r="E2452" s="96"/>
      <c r="F2452" s="97"/>
      <c r="G2452" s="870"/>
      <c r="H2452" s="836"/>
      <c r="I2452" s="94"/>
      <c r="J2452" s="96"/>
      <c r="K2452" s="97"/>
      <c r="L2452" s="870"/>
      <c r="M2452" s="839"/>
      <c r="N2452" s="94"/>
      <c r="O2452" s="96"/>
      <c r="P2452" s="97"/>
    </row>
    <row r="2453" spans="1:16">
      <c r="A2453" s="863"/>
      <c r="B2453" s="851" t="s">
        <v>124</v>
      </c>
      <c r="C2453" s="833"/>
      <c r="D2453" s="94"/>
      <c r="E2453" s="96"/>
      <c r="F2453" s="97"/>
      <c r="G2453" s="851" t="s">
        <v>124</v>
      </c>
      <c r="H2453" s="836"/>
      <c r="I2453" s="94"/>
      <c r="J2453" s="96"/>
      <c r="K2453" s="97"/>
      <c r="L2453" s="851" t="s">
        <v>124</v>
      </c>
      <c r="M2453" s="839"/>
      <c r="N2453" s="94"/>
      <c r="O2453" s="96"/>
      <c r="P2453" s="97"/>
    </row>
    <row r="2454" spans="1:16" ht="17.25" thickBot="1">
      <c r="A2454" s="863"/>
      <c r="B2454" s="852"/>
      <c r="C2454" s="833"/>
      <c r="D2454" s="94"/>
      <c r="E2454" s="96"/>
      <c r="F2454" s="97"/>
      <c r="G2454" s="852"/>
      <c r="H2454" s="836"/>
      <c r="I2454" s="94"/>
      <c r="J2454" s="96"/>
      <c r="K2454" s="97"/>
      <c r="L2454" s="852"/>
      <c r="M2454" s="839"/>
      <c r="N2454" s="94"/>
      <c r="O2454" s="96"/>
      <c r="P2454" s="93"/>
    </row>
    <row r="2455" spans="1:16" ht="17.25" thickTop="1">
      <c r="A2455" s="863"/>
      <c r="B2455" s="866" t="s">
        <v>125</v>
      </c>
      <c r="C2455" s="833"/>
      <c r="D2455" s="94"/>
      <c r="E2455" s="96"/>
      <c r="F2455" s="93"/>
      <c r="G2455" s="866" t="s">
        <v>125</v>
      </c>
      <c r="H2455" s="836"/>
      <c r="I2455" s="94"/>
      <c r="J2455" s="96"/>
      <c r="K2455" s="93"/>
      <c r="L2455" s="866" t="s">
        <v>125</v>
      </c>
      <c r="M2455" s="839"/>
      <c r="N2455" s="94"/>
      <c r="O2455" s="96"/>
      <c r="P2455" s="97"/>
    </row>
    <row r="2456" spans="1:16" ht="17.25" thickBot="1">
      <c r="A2456" s="863"/>
      <c r="B2456" s="849"/>
      <c r="C2456" s="833"/>
      <c r="D2456" s="94"/>
      <c r="E2456" s="96"/>
      <c r="F2456" s="93"/>
      <c r="G2456" s="849"/>
      <c r="H2456" s="836"/>
      <c r="I2456" s="94"/>
      <c r="J2456" s="96"/>
      <c r="K2456" s="93"/>
      <c r="L2456" s="849"/>
      <c r="M2456" s="839"/>
      <c r="N2456" s="94"/>
      <c r="O2456" s="96"/>
      <c r="P2456" s="101"/>
    </row>
    <row r="2457" spans="1:16">
      <c r="A2457" s="863"/>
      <c r="B2457" s="859"/>
      <c r="C2457" s="833"/>
      <c r="D2457" s="94"/>
      <c r="E2457" s="96"/>
      <c r="F2457" s="97"/>
      <c r="G2457" s="859"/>
      <c r="H2457" s="836"/>
      <c r="I2457" s="94"/>
      <c r="J2457" s="96"/>
      <c r="K2457" s="97"/>
      <c r="L2457" s="859"/>
      <c r="M2457" s="839"/>
      <c r="N2457" s="94"/>
      <c r="O2457" s="96"/>
      <c r="P2457" s="103"/>
    </row>
    <row r="2458" spans="1:16" ht="17.25" thickBot="1">
      <c r="A2458" s="863"/>
      <c r="B2458" s="867"/>
      <c r="C2458" s="833"/>
      <c r="D2458" s="94"/>
      <c r="E2458" s="96"/>
      <c r="F2458" s="97"/>
      <c r="G2458" s="867"/>
      <c r="H2458" s="836"/>
      <c r="I2458" s="94"/>
      <c r="J2458" s="96"/>
      <c r="K2458" s="97"/>
      <c r="L2458" s="867"/>
      <c r="M2458" s="839"/>
      <c r="N2458" s="94"/>
      <c r="O2458" s="96"/>
      <c r="P2458" s="104"/>
    </row>
    <row r="2459" spans="1:16">
      <c r="A2459" s="863"/>
      <c r="B2459" s="848" t="s">
        <v>126</v>
      </c>
      <c r="C2459" s="833"/>
      <c r="D2459" s="94"/>
      <c r="E2459" s="96"/>
      <c r="F2459" s="93"/>
      <c r="G2459" s="848" t="s">
        <v>126</v>
      </c>
      <c r="H2459" s="836"/>
      <c r="I2459" s="94"/>
      <c r="J2459" s="96"/>
      <c r="K2459" s="93"/>
      <c r="L2459" s="848" t="s">
        <v>126</v>
      </c>
      <c r="M2459" s="839"/>
      <c r="N2459" s="94"/>
      <c r="O2459" s="96"/>
      <c r="P2459" s="99"/>
    </row>
    <row r="2460" spans="1:16" ht="17.25" thickBot="1">
      <c r="A2460" s="863"/>
      <c r="B2460" s="849"/>
      <c r="C2460" s="833"/>
      <c r="D2460" s="94"/>
      <c r="E2460" s="96"/>
      <c r="F2460" s="101"/>
      <c r="G2460" s="849"/>
      <c r="H2460" s="836"/>
      <c r="I2460" s="94"/>
      <c r="J2460" s="96"/>
      <c r="K2460" s="101"/>
      <c r="L2460" s="849"/>
      <c r="M2460" s="839"/>
      <c r="N2460" s="94"/>
      <c r="O2460" s="96"/>
      <c r="P2460" s="104"/>
    </row>
    <row r="2461" spans="1:16">
      <c r="A2461" s="863"/>
      <c r="B2461" s="859"/>
      <c r="C2461" s="833"/>
      <c r="D2461" s="94"/>
      <c r="E2461" s="96"/>
      <c r="F2461" s="102"/>
      <c r="G2461" s="859"/>
      <c r="H2461" s="836"/>
      <c r="I2461" s="94"/>
      <c r="J2461" s="96"/>
      <c r="K2461" s="103"/>
      <c r="L2461" s="859"/>
      <c r="M2461" s="839"/>
      <c r="N2461" s="94"/>
      <c r="O2461" s="96"/>
      <c r="P2461" s="93"/>
    </row>
    <row r="2462" spans="1:16" ht="17.25" thickBot="1">
      <c r="A2462" s="863"/>
      <c r="B2462" s="860"/>
      <c r="C2462" s="833"/>
      <c r="D2462" s="94"/>
      <c r="E2462" s="96"/>
      <c r="F2462" s="99"/>
      <c r="G2462" s="860"/>
      <c r="H2462" s="836"/>
      <c r="I2462" s="94"/>
      <c r="J2462" s="96"/>
      <c r="K2462" s="104"/>
      <c r="L2462" s="860"/>
      <c r="M2462" s="839"/>
      <c r="N2462" s="94"/>
      <c r="O2462" s="96"/>
      <c r="P2462" s="97"/>
    </row>
    <row r="2463" spans="1:16">
      <c r="A2463" s="863"/>
      <c r="B2463" s="858" t="s">
        <v>127</v>
      </c>
      <c r="C2463" s="833"/>
      <c r="D2463" s="94"/>
      <c r="E2463" s="96"/>
      <c r="F2463" s="103"/>
      <c r="G2463" s="858" t="s">
        <v>127</v>
      </c>
      <c r="H2463" s="836"/>
      <c r="I2463" s="94"/>
      <c r="J2463" s="96"/>
      <c r="K2463" s="104"/>
      <c r="L2463" s="858" t="s">
        <v>127</v>
      </c>
      <c r="M2463" s="839"/>
      <c r="N2463" s="94"/>
      <c r="O2463" s="114"/>
      <c r="P2463" s="97"/>
    </row>
    <row r="2464" spans="1:16" ht="17.25" thickBot="1">
      <c r="A2464" s="863"/>
      <c r="B2464" s="849"/>
      <c r="C2464" s="833"/>
      <c r="D2464" s="94"/>
      <c r="E2464" s="96"/>
      <c r="F2464" s="104"/>
      <c r="G2464" s="849"/>
      <c r="H2464" s="836"/>
      <c r="I2464" s="94"/>
      <c r="J2464" s="96"/>
      <c r="K2464" s="99"/>
      <c r="L2464" s="849"/>
      <c r="M2464" s="839"/>
      <c r="N2464" s="113"/>
      <c r="O2464" s="96"/>
      <c r="P2464" s="112"/>
    </row>
    <row r="2465" spans="1:16">
      <c r="A2465" s="863"/>
      <c r="B2465" s="859"/>
      <c r="C2465" s="833"/>
      <c r="D2465" s="94"/>
      <c r="E2465" s="96"/>
      <c r="F2465" s="104"/>
      <c r="G2465" s="859"/>
      <c r="H2465" s="836"/>
      <c r="I2465" s="94"/>
      <c r="J2465" s="96"/>
      <c r="K2465" s="104"/>
      <c r="L2465" s="859"/>
      <c r="M2465" s="839"/>
      <c r="N2465" s="113"/>
      <c r="O2465" s="114"/>
      <c r="P2465" s="97"/>
    </row>
    <row r="2466" spans="1:16" ht="17.25" thickBot="1">
      <c r="A2466" s="863"/>
      <c r="B2466" s="860"/>
      <c r="C2466" s="833"/>
      <c r="D2466" s="94"/>
      <c r="E2466" s="96"/>
      <c r="F2466" s="99"/>
      <c r="G2466" s="860"/>
      <c r="H2466" s="836"/>
      <c r="I2466" s="94"/>
      <c r="J2466" s="96"/>
      <c r="K2466" s="93"/>
      <c r="L2466" s="860"/>
      <c r="M2466" s="839"/>
      <c r="N2466" s="94"/>
      <c r="O2466" s="114"/>
      <c r="P2466" s="104"/>
    </row>
    <row r="2467" spans="1:16">
      <c r="A2467" s="863"/>
      <c r="B2467" s="858" t="s">
        <v>128</v>
      </c>
      <c r="C2467" s="833"/>
      <c r="D2467" s="94"/>
      <c r="E2467" s="96"/>
      <c r="F2467" s="104"/>
      <c r="G2467" s="858" t="s">
        <v>128</v>
      </c>
      <c r="H2467" s="836"/>
      <c r="I2467" s="94"/>
      <c r="J2467" s="96"/>
      <c r="K2467" s="97"/>
      <c r="L2467" s="858" t="s">
        <v>128</v>
      </c>
      <c r="M2467" s="839"/>
      <c r="N2467" s="94"/>
      <c r="O2467" s="96"/>
      <c r="P2467" s="97"/>
    </row>
    <row r="2468" spans="1:16" ht="17.25" thickBot="1">
      <c r="A2468" s="863"/>
      <c r="B2468" s="849"/>
      <c r="C2468" s="833"/>
      <c r="D2468" s="94"/>
      <c r="E2468" s="96"/>
      <c r="F2468" s="93"/>
      <c r="G2468" s="849"/>
      <c r="H2468" s="836"/>
      <c r="I2468" s="94"/>
      <c r="J2468" s="114"/>
      <c r="K2468" s="97"/>
      <c r="L2468" s="849"/>
      <c r="M2468" s="839"/>
      <c r="N2468" s="113"/>
      <c r="O2468" s="114"/>
      <c r="P2468" s="97"/>
    </row>
    <row r="2469" spans="1:16">
      <c r="A2469" s="863"/>
      <c r="B2469" s="859"/>
      <c r="C2469" s="833"/>
      <c r="D2469" s="94"/>
      <c r="E2469" s="96"/>
      <c r="F2469" s="97"/>
      <c r="G2469" s="859"/>
      <c r="H2469" s="836"/>
      <c r="I2469" s="94"/>
      <c r="J2469" s="96"/>
      <c r="K2469" s="97"/>
      <c r="L2469" s="859"/>
      <c r="M2469" s="839"/>
      <c r="N2469" s="113"/>
      <c r="O2469" s="114"/>
      <c r="P2469" s="97"/>
    </row>
    <row r="2470" spans="1:16" ht="17.25" thickBot="1">
      <c r="A2470" s="863"/>
      <c r="B2470" s="860"/>
      <c r="C2470" s="833"/>
      <c r="D2470" s="94"/>
      <c r="E2470" s="96"/>
      <c r="F2470" s="93"/>
      <c r="G2470" s="860"/>
      <c r="H2470" s="836"/>
      <c r="I2470" s="94"/>
      <c r="J2470" s="114"/>
      <c r="K2470" s="97"/>
      <c r="L2470" s="860"/>
      <c r="M2470" s="839"/>
      <c r="N2470" s="94"/>
      <c r="O2470" s="114"/>
      <c r="P2470" s="97"/>
    </row>
    <row r="2471" spans="1:16">
      <c r="A2471" s="863"/>
      <c r="B2471" s="848" t="s">
        <v>129</v>
      </c>
      <c r="C2471" s="833"/>
      <c r="D2471" s="94"/>
      <c r="E2471" s="96"/>
      <c r="F2471" s="93"/>
      <c r="G2471" s="848" t="s">
        <v>129</v>
      </c>
      <c r="H2471" s="836"/>
      <c r="I2471" s="94"/>
      <c r="J2471" s="114"/>
      <c r="K2471" s="97"/>
      <c r="L2471" s="848" t="s">
        <v>129</v>
      </c>
      <c r="M2471" s="839"/>
      <c r="N2471" s="113"/>
      <c r="O2471" s="114"/>
      <c r="P2471" s="97"/>
    </row>
    <row r="2472" spans="1:16" ht="17.25" thickBot="1">
      <c r="A2472" s="863"/>
      <c r="B2472" s="849"/>
      <c r="C2472" s="833"/>
      <c r="D2472" s="94"/>
      <c r="E2472" s="96"/>
      <c r="F2472" s="93"/>
      <c r="G2472" s="849"/>
      <c r="H2472" s="836"/>
      <c r="I2472" s="94"/>
      <c r="J2472" s="114"/>
      <c r="K2472" s="97"/>
      <c r="L2472" s="849"/>
      <c r="M2472" s="839"/>
      <c r="N2472" s="94"/>
      <c r="O2472" s="114"/>
      <c r="P2472" s="97"/>
    </row>
    <row r="2473" spans="1:16">
      <c r="A2473" s="863"/>
      <c r="B2473" s="106"/>
      <c r="C2473" s="833"/>
      <c r="D2473" s="94"/>
      <c r="E2473" s="96"/>
      <c r="F2473" s="97"/>
      <c r="G2473" s="106"/>
      <c r="H2473" s="836"/>
      <c r="I2473" s="94"/>
      <c r="J2473" s="96"/>
      <c r="K2473" s="112"/>
      <c r="L2473" s="106"/>
      <c r="M2473" s="839"/>
      <c r="N2473" s="113"/>
      <c r="O2473" s="96"/>
      <c r="P2473" s="112"/>
    </row>
    <row r="2474" spans="1:16">
      <c r="A2474" s="863"/>
      <c r="B2474" s="107"/>
      <c r="C2474" s="833"/>
      <c r="D2474" s="94"/>
      <c r="E2474" s="96"/>
      <c r="F2474" s="93"/>
      <c r="G2474" s="107"/>
      <c r="H2474" s="836"/>
      <c r="I2474" s="94"/>
      <c r="J2474" s="96"/>
      <c r="K2474" s="97"/>
      <c r="L2474" s="107"/>
      <c r="M2474" s="839"/>
      <c r="N2474" s="113"/>
      <c r="O2474" s="114"/>
      <c r="P2474" s="97"/>
    </row>
    <row r="2475" spans="1:16">
      <c r="A2475" s="863"/>
      <c r="B2475" s="109"/>
      <c r="C2475" s="833"/>
      <c r="D2475" s="94"/>
      <c r="E2475" s="96"/>
      <c r="F2475" s="93"/>
      <c r="G2475" s="109"/>
      <c r="H2475" s="836"/>
      <c r="I2475" s="113"/>
      <c r="J2475" s="114"/>
      <c r="K2475" s="97"/>
      <c r="L2475" s="109"/>
      <c r="M2475" s="839"/>
      <c r="N2475" s="113"/>
      <c r="O2475" s="114"/>
      <c r="P2475" s="104"/>
    </row>
    <row r="2476" spans="1:16">
      <c r="A2476" s="863"/>
      <c r="B2476" s="110"/>
      <c r="C2476" s="833"/>
      <c r="D2476" s="94"/>
      <c r="E2476" s="96"/>
      <c r="F2476" s="93"/>
      <c r="G2476" s="110"/>
      <c r="H2476" s="836"/>
      <c r="I2476" s="113"/>
      <c r="J2476" s="114"/>
      <c r="K2476" s="104"/>
      <c r="L2476" s="110"/>
      <c r="M2476" s="839"/>
      <c r="N2476" s="111"/>
      <c r="O2476" s="96"/>
      <c r="P2476" s="97"/>
    </row>
    <row r="2477" spans="1:16">
      <c r="A2477" s="863"/>
      <c r="B2477" s="109"/>
      <c r="C2477" s="833"/>
      <c r="D2477" s="111"/>
      <c r="E2477" s="96"/>
      <c r="F2477" s="97"/>
      <c r="G2477" s="109"/>
      <c r="H2477" s="836"/>
      <c r="I2477" s="111"/>
      <c r="J2477" s="96"/>
      <c r="K2477" s="112"/>
      <c r="L2477" s="109"/>
      <c r="M2477" s="839"/>
      <c r="N2477" s="94"/>
      <c r="O2477" s="96"/>
      <c r="P2477" s="112"/>
    </row>
    <row r="2478" spans="1:16">
      <c r="A2478" s="863"/>
      <c r="B2478" s="110"/>
      <c r="C2478" s="833"/>
      <c r="D2478" s="94"/>
      <c r="E2478" s="96"/>
      <c r="F2478" s="108"/>
      <c r="G2478" s="110"/>
      <c r="H2478" s="836"/>
      <c r="I2478" s="94"/>
      <c r="J2478" s="96"/>
      <c r="K2478" s="97"/>
      <c r="L2478" s="110"/>
      <c r="M2478" s="839"/>
      <c r="N2478" s="113"/>
      <c r="O2478" s="114"/>
      <c r="P2478" s="97"/>
    </row>
    <row r="2479" spans="1:16">
      <c r="A2479" s="863"/>
      <c r="B2479" s="109"/>
      <c r="C2479" s="833"/>
      <c r="D2479" s="94"/>
      <c r="E2479" s="96"/>
      <c r="F2479" s="97"/>
      <c r="G2479" s="109"/>
      <c r="H2479" s="836"/>
      <c r="I2479" s="113"/>
      <c r="J2479" s="114"/>
      <c r="K2479" s="97"/>
      <c r="L2479" s="109"/>
      <c r="M2479" s="839"/>
      <c r="N2479" s="113"/>
      <c r="O2479" s="114"/>
      <c r="P2479" s="97"/>
    </row>
    <row r="2480" spans="1:16" ht="17.25" thickBot="1">
      <c r="A2480" s="863"/>
      <c r="B2480" s="110"/>
      <c r="C2480" s="846"/>
      <c r="D2480" s="115"/>
      <c r="E2480" s="116"/>
      <c r="F2480" s="117"/>
      <c r="G2480" s="110"/>
      <c r="H2480" s="836"/>
      <c r="I2480" s="115"/>
      <c r="J2480" s="116"/>
      <c r="K2480" s="117"/>
      <c r="L2480" s="110"/>
      <c r="M2480" s="839"/>
      <c r="N2480" s="115"/>
      <c r="O2480" s="116"/>
      <c r="P2480" s="117"/>
    </row>
    <row r="2481" spans="1:16">
      <c r="A2481" s="850" t="str">
        <f>TEXT(A2435,"AAAA")</f>
        <v>星期五</v>
      </c>
      <c r="B2481" s="109"/>
      <c r="C2481" s="832" t="s">
        <v>666</v>
      </c>
      <c r="D2481" s="118"/>
      <c r="E2481" s="119"/>
      <c r="F2481" s="97"/>
      <c r="G2481" s="109"/>
      <c r="H2481" s="835" t="s">
        <v>130</v>
      </c>
      <c r="I2481" s="118"/>
      <c r="J2481" s="119"/>
      <c r="K2481" s="97"/>
      <c r="L2481" s="109"/>
      <c r="M2481" s="838" t="s">
        <v>130</v>
      </c>
      <c r="N2481" s="118"/>
      <c r="O2481" s="119"/>
      <c r="P2481" s="97"/>
    </row>
    <row r="2482" spans="1:16">
      <c r="A2482" s="850"/>
      <c r="B2482" s="110"/>
      <c r="C2482" s="833"/>
      <c r="D2482" s="120"/>
      <c r="E2482" s="96"/>
      <c r="F2482" s="97"/>
      <c r="G2482" s="110"/>
      <c r="H2482" s="836"/>
      <c r="I2482" s="94"/>
      <c r="J2482" s="96"/>
      <c r="K2482" s="97"/>
      <c r="L2482" s="110"/>
      <c r="M2482" s="839"/>
      <c r="N2482" s="94"/>
      <c r="O2482" s="96"/>
      <c r="P2482" s="97"/>
    </row>
    <row r="2483" spans="1:16">
      <c r="A2483" s="850"/>
      <c r="B2483" s="109"/>
      <c r="C2483" s="833"/>
      <c r="D2483" s="120"/>
      <c r="E2483" s="96"/>
      <c r="F2483" s="97"/>
      <c r="G2483" s="109"/>
      <c r="H2483" s="836"/>
      <c r="I2483" s="94"/>
      <c r="J2483" s="96"/>
      <c r="K2483" s="97"/>
      <c r="L2483" s="109"/>
      <c r="M2483" s="839"/>
      <c r="N2483" s="94"/>
      <c r="O2483" s="96"/>
      <c r="P2483" s="97"/>
    </row>
    <row r="2484" spans="1:16">
      <c r="A2484" s="850"/>
      <c r="B2484" s="110"/>
      <c r="C2484" s="833"/>
      <c r="D2484" s="120"/>
      <c r="E2484" s="96"/>
      <c r="F2484" s="97"/>
      <c r="G2484" s="110"/>
      <c r="H2484" s="836"/>
      <c r="I2484" s="94"/>
      <c r="J2484" s="96"/>
      <c r="K2484" s="97"/>
      <c r="L2484" s="110"/>
      <c r="M2484" s="839"/>
      <c r="N2484" s="94"/>
      <c r="O2484" s="96"/>
      <c r="P2484" s="97"/>
    </row>
    <row r="2485" spans="1:16">
      <c r="A2485" s="850"/>
      <c r="B2485" s="109"/>
      <c r="C2485" s="833"/>
      <c r="D2485" s="120"/>
      <c r="E2485" s="96"/>
      <c r="F2485" s="97"/>
      <c r="G2485" s="109"/>
      <c r="H2485" s="836"/>
      <c r="I2485" s="94"/>
      <c r="J2485" s="96"/>
      <c r="K2485" s="97"/>
      <c r="L2485" s="109"/>
      <c r="M2485" s="839"/>
      <c r="N2485" s="94"/>
      <c r="O2485" s="96"/>
      <c r="P2485" s="97"/>
    </row>
    <row r="2486" spans="1:16">
      <c r="A2486" s="850"/>
      <c r="B2486" s="110"/>
      <c r="C2486" s="833"/>
      <c r="D2486" s="120"/>
      <c r="E2486" s="96"/>
      <c r="F2486" s="97"/>
      <c r="G2486" s="110"/>
      <c r="H2486" s="836"/>
      <c r="I2486" s="94"/>
      <c r="J2486" s="96"/>
      <c r="K2486" s="97"/>
      <c r="L2486" s="110"/>
      <c r="M2486" s="839"/>
      <c r="N2486" s="94"/>
      <c r="O2486" s="96"/>
      <c r="P2486" s="97"/>
    </row>
    <row r="2487" spans="1:16">
      <c r="A2487" s="850"/>
      <c r="B2487" s="109"/>
      <c r="C2487" s="833"/>
      <c r="D2487" s="120"/>
      <c r="E2487" s="96"/>
      <c r="F2487" s="97"/>
      <c r="G2487" s="109"/>
      <c r="H2487" s="836"/>
      <c r="I2487" s="94"/>
      <c r="J2487" s="96"/>
      <c r="K2487" s="97"/>
      <c r="L2487" s="109"/>
      <c r="M2487" s="839"/>
      <c r="N2487" s="94"/>
      <c r="O2487" s="96"/>
      <c r="P2487" s="97"/>
    </row>
    <row r="2488" spans="1:16">
      <c r="A2488" s="850"/>
      <c r="B2488" s="110"/>
      <c r="C2488" s="833"/>
      <c r="D2488" s="94"/>
      <c r="E2488" s="96"/>
      <c r="F2488" s="97"/>
      <c r="G2488" s="110"/>
      <c r="H2488" s="836"/>
      <c r="I2488" s="94"/>
      <c r="J2488" s="96"/>
      <c r="K2488" s="97"/>
      <c r="L2488" s="110"/>
      <c r="M2488" s="839"/>
      <c r="N2488" s="94"/>
      <c r="O2488" s="96"/>
      <c r="P2488" s="97"/>
    </row>
    <row r="2489" spans="1:16">
      <c r="A2489" s="850"/>
      <c r="B2489" s="107"/>
      <c r="C2489" s="833"/>
      <c r="D2489" s="113"/>
      <c r="E2489" s="114"/>
      <c r="F2489" s="104"/>
      <c r="G2489" s="107"/>
      <c r="H2489" s="836"/>
      <c r="I2489" s="113"/>
      <c r="J2489" s="114"/>
      <c r="K2489" s="97"/>
      <c r="L2489" s="107"/>
      <c r="M2489" s="839"/>
      <c r="N2489" s="113"/>
      <c r="O2489" s="114"/>
      <c r="P2489" s="97"/>
    </row>
    <row r="2490" spans="1:16" ht="17.25" thickBot="1">
      <c r="A2490" s="850"/>
      <c r="B2490" s="107"/>
      <c r="C2490" s="846"/>
      <c r="D2490" s="122" t="s">
        <v>132</v>
      </c>
      <c r="E2490" s="123" t="s">
        <v>133</v>
      </c>
      <c r="F2490" s="124"/>
      <c r="G2490" s="107"/>
      <c r="H2490" s="847"/>
      <c r="I2490" s="122" t="s">
        <v>132</v>
      </c>
      <c r="J2490" s="123" t="s">
        <v>133</v>
      </c>
      <c r="K2490" s="97"/>
      <c r="L2490" s="107"/>
      <c r="M2490" s="845"/>
      <c r="N2490" s="122" t="s">
        <v>132</v>
      </c>
      <c r="O2490" s="123" t="s">
        <v>133</v>
      </c>
      <c r="P2490" s="97"/>
    </row>
    <row r="2491" spans="1:16">
      <c r="A2491" s="105"/>
      <c r="B2491" s="109"/>
      <c r="C2491" s="832" t="s">
        <v>667</v>
      </c>
      <c r="D2491" s="118"/>
      <c r="E2491" s="119"/>
      <c r="F2491" s="125"/>
      <c r="G2491" s="109"/>
      <c r="H2491" s="835" t="s">
        <v>134</v>
      </c>
      <c r="I2491" s="118"/>
      <c r="J2491" s="119"/>
      <c r="K2491" s="125"/>
      <c r="L2491" s="109"/>
      <c r="M2491" s="838" t="s">
        <v>134</v>
      </c>
      <c r="N2491" s="118"/>
      <c r="O2491" s="119"/>
      <c r="P2491" s="125"/>
    </row>
    <row r="2492" spans="1:16">
      <c r="A2492" s="105"/>
      <c r="B2492" s="110"/>
      <c r="C2492" s="833"/>
      <c r="D2492" s="94"/>
      <c r="E2492" s="96"/>
      <c r="F2492" s="97"/>
      <c r="G2492" s="110"/>
      <c r="H2492" s="836"/>
      <c r="I2492" s="94"/>
      <c r="J2492" s="96"/>
      <c r="K2492" s="97"/>
      <c r="L2492" s="110"/>
      <c r="M2492" s="839"/>
      <c r="N2492" s="94"/>
      <c r="O2492" s="96"/>
      <c r="P2492" s="97"/>
    </row>
    <row r="2493" spans="1:16">
      <c r="A2493" s="105"/>
      <c r="B2493" s="126"/>
      <c r="C2493" s="833"/>
      <c r="D2493" s="94"/>
      <c r="E2493" s="96"/>
      <c r="F2493" s="97"/>
      <c r="G2493" s="126"/>
      <c r="H2493" s="836"/>
      <c r="I2493" s="94"/>
      <c r="J2493" s="96"/>
      <c r="K2493" s="97"/>
      <c r="L2493" s="126"/>
      <c r="M2493" s="839"/>
      <c r="N2493" s="94"/>
      <c r="O2493" s="96"/>
      <c r="P2493" s="128"/>
    </row>
    <row r="2494" spans="1:16">
      <c r="A2494" s="105"/>
      <c r="B2494" s="107"/>
      <c r="C2494" s="833"/>
      <c r="D2494" s="94"/>
      <c r="E2494" s="96"/>
      <c r="F2494" s="97"/>
      <c r="G2494" s="107"/>
      <c r="H2494" s="836"/>
      <c r="I2494" s="94"/>
      <c r="J2494" s="96"/>
      <c r="K2494" s="97"/>
      <c r="L2494" s="107"/>
      <c r="M2494" s="839"/>
      <c r="N2494" s="94"/>
      <c r="O2494" s="96"/>
      <c r="P2494" s="216"/>
    </row>
    <row r="2495" spans="1:16">
      <c r="A2495" s="105"/>
      <c r="B2495" s="109"/>
      <c r="C2495" s="833"/>
      <c r="D2495" s="94"/>
      <c r="E2495" s="96"/>
      <c r="F2495" s="97"/>
      <c r="G2495" s="109"/>
      <c r="H2495" s="836"/>
      <c r="I2495" s="94"/>
      <c r="J2495" s="96"/>
      <c r="K2495" s="97"/>
      <c r="L2495" s="109"/>
      <c r="M2495" s="839"/>
      <c r="N2495" s="94"/>
      <c r="O2495" s="96"/>
      <c r="P2495" s="97"/>
    </row>
    <row r="2496" spans="1:16">
      <c r="A2496" s="105"/>
      <c r="B2496" s="110"/>
      <c r="C2496" s="833"/>
      <c r="D2496" s="94"/>
      <c r="E2496" s="96"/>
      <c r="F2496" s="127"/>
      <c r="G2496" s="110"/>
      <c r="H2496" s="836"/>
      <c r="I2496" s="94"/>
      <c r="J2496" s="96"/>
      <c r="K2496" s="127"/>
      <c r="L2496" s="110"/>
      <c r="M2496" s="839"/>
      <c r="N2496" s="94"/>
      <c r="O2496" s="96"/>
      <c r="P2496" s="127"/>
    </row>
    <row r="2497" spans="1:16">
      <c r="A2497" s="105"/>
      <c r="B2497" s="109"/>
      <c r="C2497" s="833"/>
      <c r="D2497" s="94"/>
      <c r="E2497" s="96"/>
      <c r="F2497" s="128"/>
      <c r="G2497" s="109"/>
      <c r="H2497" s="836"/>
      <c r="I2497" s="94"/>
      <c r="J2497" s="96"/>
      <c r="K2497" s="128"/>
      <c r="L2497" s="109"/>
      <c r="M2497" s="839"/>
      <c r="N2497" s="94"/>
      <c r="O2497" s="96"/>
      <c r="P2497" s="128"/>
    </row>
    <row r="2498" spans="1:16">
      <c r="A2498" s="105"/>
      <c r="B2498" s="110"/>
      <c r="C2498" s="833"/>
      <c r="D2498" s="217"/>
      <c r="E2498" s="114"/>
      <c r="F2498" s="216"/>
      <c r="G2498" s="110"/>
      <c r="H2498" s="836"/>
      <c r="I2498" s="113"/>
      <c r="J2498" s="114"/>
      <c r="K2498" s="216"/>
      <c r="L2498" s="110"/>
      <c r="M2498" s="839"/>
      <c r="N2498" s="113"/>
      <c r="O2498" s="114"/>
      <c r="P2498" s="216"/>
    </row>
    <row r="2499" spans="1:16">
      <c r="A2499" s="105"/>
      <c r="B2499" s="109"/>
      <c r="C2499" s="833"/>
      <c r="D2499" s="217"/>
      <c r="E2499" s="114"/>
      <c r="F2499" s="216"/>
      <c r="G2499" s="109"/>
      <c r="H2499" s="836"/>
      <c r="I2499" s="113"/>
      <c r="J2499" s="114"/>
      <c r="K2499" s="216"/>
      <c r="L2499" s="109"/>
      <c r="M2499" s="839"/>
      <c r="N2499" s="113"/>
      <c r="O2499" s="114"/>
      <c r="P2499" s="216"/>
    </row>
    <row r="2500" spans="1:16" ht="17.25" thickBot="1">
      <c r="A2500" s="105"/>
      <c r="B2500" s="110"/>
      <c r="C2500" s="846"/>
      <c r="D2500" s="129"/>
      <c r="E2500" s="130"/>
      <c r="F2500" s="104"/>
      <c r="G2500" s="110"/>
      <c r="H2500" s="847"/>
      <c r="I2500" s="113"/>
      <c r="J2500" s="130"/>
      <c r="K2500" s="104"/>
      <c r="L2500" s="110"/>
      <c r="M2500" s="845"/>
      <c r="N2500" s="113"/>
      <c r="O2500" s="131"/>
      <c r="P2500" s="127"/>
    </row>
    <row r="2501" spans="1:16">
      <c r="A2501" s="132"/>
      <c r="B2501" s="109"/>
      <c r="C2501" s="832" t="s">
        <v>668</v>
      </c>
      <c r="D2501" s="118" t="s">
        <v>136</v>
      </c>
      <c r="E2501" s="133" t="s">
        <v>137</v>
      </c>
      <c r="F2501" s="125"/>
      <c r="G2501" s="109"/>
      <c r="H2501" s="835" t="s">
        <v>135</v>
      </c>
      <c r="I2501" s="118" t="s">
        <v>136</v>
      </c>
      <c r="J2501" s="133" t="s">
        <v>137</v>
      </c>
      <c r="K2501" s="125"/>
      <c r="L2501" s="109"/>
      <c r="M2501" s="838" t="s">
        <v>135</v>
      </c>
      <c r="N2501" s="118" t="s">
        <v>136</v>
      </c>
      <c r="O2501" s="133" t="s">
        <v>137</v>
      </c>
      <c r="P2501" s="125"/>
    </row>
    <row r="2502" spans="1:16">
      <c r="A2502" s="132"/>
      <c r="B2502" s="110"/>
      <c r="C2502" s="833"/>
      <c r="D2502" s="94" t="s">
        <v>141</v>
      </c>
      <c r="E2502" s="96" t="s">
        <v>142</v>
      </c>
      <c r="F2502" s="134"/>
      <c r="G2502" s="110"/>
      <c r="H2502" s="836"/>
      <c r="I2502" s="94" t="s">
        <v>141</v>
      </c>
      <c r="J2502" s="96" t="s">
        <v>142</v>
      </c>
      <c r="K2502" s="134"/>
      <c r="L2502" s="110"/>
      <c r="M2502" s="839"/>
      <c r="N2502" s="94" t="s">
        <v>141</v>
      </c>
      <c r="O2502" s="96" t="s">
        <v>142</v>
      </c>
      <c r="P2502" s="134"/>
    </row>
    <row r="2503" spans="1:16">
      <c r="A2503" s="132"/>
      <c r="B2503" s="135"/>
      <c r="C2503" s="833"/>
      <c r="D2503" s="94" t="s">
        <v>145</v>
      </c>
      <c r="E2503" s="96" t="s">
        <v>146</v>
      </c>
      <c r="F2503" s="97"/>
      <c r="G2503" s="135"/>
      <c r="H2503" s="836"/>
      <c r="I2503" s="94" t="s">
        <v>145</v>
      </c>
      <c r="J2503" s="96" t="s">
        <v>146</v>
      </c>
      <c r="K2503" s="97"/>
      <c r="L2503" s="135"/>
      <c r="M2503" s="839"/>
      <c r="N2503" s="94" t="s">
        <v>145</v>
      </c>
      <c r="O2503" s="96" t="s">
        <v>146</v>
      </c>
      <c r="P2503" s="97"/>
    </row>
    <row r="2504" spans="1:16">
      <c r="A2504" s="132"/>
      <c r="B2504" s="110"/>
      <c r="C2504" s="833"/>
      <c r="D2504" s="94" t="s">
        <v>147</v>
      </c>
      <c r="E2504" s="96" t="s">
        <v>148</v>
      </c>
      <c r="F2504" s="104"/>
      <c r="G2504" s="110"/>
      <c r="H2504" s="836"/>
      <c r="I2504" s="94" t="s">
        <v>147</v>
      </c>
      <c r="J2504" s="96" t="s">
        <v>148</v>
      </c>
      <c r="K2504" s="104"/>
      <c r="L2504" s="110"/>
      <c r="M2504" s="839"/>
      <c r="N2504" s="94" t="s">
        <v>147</v>
      </c>
      <c r="O2504" s="96" t="s">
        <v>148</v>
      </c>
      <c r="P2504" s="104"/>
    </row>
    <row r="2505" spans="1:16">
      <c r="A2505" s="132"/>
      <c r="B2505" s="135"/>
      <c r="C2505" s="833"/>
      <c r="D2505" s="94"/>
      <c r="E2505" s="114"/>
      <c r="F2505" s="136"/>
      <c r="G2505" s="135"/>
      <c r="H2505" s="836"/>
      <c r="I2505" s="94"/>
      <c r="J2505" s="114"/>
      <c r="K2505" s="136"/>
      <c r="L2505" s="135"/>
      <c r="M2505" s="839"/>
      <c r="N2505" s="94"/>
      <c r="O2505" s="114"/>
      <c r="P2505" s="136"/>
    </row>
    <row r="2506" spans="1:16">
      <c r="A2506" s="132"/>
      <c r="B2506" s="110"/>
      <c r="C2506" s="833"/>
      <c r="D2506" s="94"/>
      <c r="E2506" s="96"/>
      <c r="F2506" s="97"/>
      <c r="G2506" s="110"/>
      <c r="H2506" s="836"/>
      <c r="I2506" s="94"/>
      <c r="J2506" s="96"/>
      <c r="K2506" s="97"/>
      <c r="L2506" s="110"/>
      <c r="M2506" s="839"/>
      <c r="N2506" s="94"/>
      <c r="O2506" s="96"/>
      <c r="P2506" s="97"/>
    </row>
    <row r="2507" spans="1:16">
      <c r="A2507" s="132"/>
      <c r="B2507" s="135"/>
      <c r="C2507" s="833"/>
      <c r="D2507" s="94"/>
      <c r="E2507" s="114"/>
      <c r="F2507" s="136"/>
      <c r="G2507" s="135"/>
      <c r="H2507" s="836"/>
      <c r="I2507" s="94"/>
      <c r="J2507" s="114"/>
      <c r="K2507" s="136"/>
      <c r="L2507" s="135"/>
      <c r="M2507" s="839"/>
      <c r="N2507" s="94"/>
      <c r="O2507" s="114"/>
      <c r="P2507" s="136"/>
    </row>
    <row r="2508" spans="1:16">
      <c r="A2508" s="132"/>
      <c r="B2508" s="110"/>
      <c r="C2508" s="833"/>
      <c r="D2508" s="94"/>
      <c r="E2508" s="96"/>
      <c r="F2508" s="97"/>
      <c r="G2508" s="110"/>
      <c r="H2508" s="836"/>
      <c r="I2508" s="94"/>
      <c r="J2508" s="96"/>
      <c r="K2508" s="97"/>
      <c r="L2508" s="110"/>
      <c r="M2508" s="839"/>
      <c r="N2508" s="94"/>
      <c r="O2508" s="96"/>
      <c r="P2508" s="97"/>
    </row>
    <row r="2509" spans="1:16">
      <c r="A2509" s="132"/>
      <c r="B2509" s="135"/>
      <c r="C2509" s="833"/>
      <c r="D2509" s="94"/>
      <c r="E2509" s="96"/>
      <c r="F2509" s="97"/>
      <c r="G2509" s="135"/>
      <c r="H2509" s="836"/>
      <c r="I2509" s="94"/>
      <c r="J2509" s="96"/>
      <c r="K2509" s="97"/>
      <c r="L2509" s="135"/>
      <c r="M2509" s="839"/>
      <c r="N2509" s="94"/>
      <c r="O2509" s="96"/>
      <c r="P2509" s="97"/>
    </row>
    <row r="2510" spans="1:16" ht="17.25" thickBot="1">
      <c r="A2510" s="132"/>
      <c r="B2510" s="110"/>
      <c r="C2510" s="846"/>
      <c r="D2510" s="115"/>
      <c r="E2510" s="116"/>
      <c r="F2510" s="117"/>
      <c r="G2510" s="110"/>
      <c r="H2510" s="847"/>
      <c r="I2510" s="115"/>
      <c r="J2510" s="130"/>
      <c r="K2510" s="104"/>
      <c r="L2510" s="110"/>
      <c r="M2510" s="845"/>
      <c r="N2510" s="115"/>
      <c r="O2510" s="130"/>
      <c r="P2510" s="104"/>
    </row>
    <row r="2511" spans="1:16">
      <c r="A2511" s="132"/>
      <c r="B2511" s="135"/>
      <c r="C2511" s="832" t="s">
        <v>669</v>
      </c>
      <c r="D2511" s="137" t="s">
        <v>150</v>
      </c>
      <c r="E2511" s="138"/>
      <c r="F2511" s="139" t="s">
        <v>151</v>
      </c>
      <c r="G2511" s="135"/>
      <c r="H2511" s="835" t="s">
        <v>149</v>
      </c>
      <c r="I2511" s="137" t="s">
        <v>150</v>
      </c>
      <c r="J2511" s="138"/>
      <c r="K2511" s="139" t="s">
        <v>151</v>
      </c>
      <c r="L2511" s="135"/>
      <c r="M2511" s="838" t="s">
        <v>149</v>
      </c>
      <c r="N2511" s="137" t="s">
        <v>150</v>
      </c>
      <c r="O2511" s="138"/>
      <c r="P2511" s="139" t="s">
        <v>151</v>
      </c>
    </row>
    <row r="2512" spans="1:16">
      <c r="A2512" s="132"/>
      <c r="B2512" s="110"/>
      <c r="C2512" s="833"/>
      <c r="D2512" s="120"/>
      <c r="E2512" s="121"/>
      <c r="F2512" s="140"/>
      <c r="G2512" s="110"/>
      <c r="H2512" s="836"/>
      <c r="I2512" s="94"/>
      <c r="J2512" s="96"/>
      <c r="K2512" s="97"/>
      <c r="L2512" s="110"/>
      <c r="M2512" s="839"/>
      <c r="N2512" s="94"/>
      <c r="O2512" s="96"/>
      <c r="P2512" s="97"/>
    </row>
    <row r="2513" spans="1:16">
      <c r="A2513" s="132"/>
      <c r="B2513" s="135"/>
      <c r="C2513" s="833"/>
      <c r="D2513" s="94"/>
      <c r="E2513" s="96"/>
      <c r="F2513" s="97"/>
      <c r="G2513" s="135"/>
      <c r="H2513" s="836"/>
      <c r="I2513" s="94"/>
      <c r="J2513" s="96"/>
      <c r="K2513" s="97"/>
      <c r="L2513" s="135"/>
      <c r="M2513" s="839"/>
      <c r="N2513" s="94"/>
      <c r="O2513" s="96"/>
      <c r="P2513" s="97"/>
    </row>
    <row r="2514" spans="1:16">
      <c r="A2514" s="132"/>
      <c r="B2514" s="110"/>
      <c r="C2514" s="833"/>
      <c r="D2514" s="113"/>
      <c r="E2514" s="114"/>
      <c r="F2514" s="104"/>
      <c r="G2514" s="110"/>
      <c r="H2514" s="836"/>
      <c r="I2514" s="113"/>
      <c r="J2514" s="114"/>
      <c r="K2514" s="104"/>
      <c r="L2514" s="110"/>
      <c r="M2514" s="839"/>
      <c r="N2514" s="113"/>
      <c r="O2514" s="114"/>
      <c r="P2514" s="104"/>
    </row>
    <row r="2515" spans="1:16">
      <c r="A2515" s="841"/>
      <c r="B2515" s="135"/>
      <c r="C2515" s="833"/>
      <c r="D2515" s="94"/>
      <c r="E2515" s="96"/>
      <c r="F2515" s="97"/>
      <c r="G2515" s="135"/>
      <c r="H2515" s="836"/>
      <c r="I2515" s="94"/>
      <c r="J2515" s="96"/>
      <c r="K2515" s="97"/>
      <c r="L2515" s="135"/>
      <c r="M2515" s="839"/>
      <c r="N2515" s="94"/>
      <c r="O2515" s="96"/>
      <c r="P2515" s="97"/>
    </row>
    <row r="2516" spans="1:16">
      <c r="A2516" s="841"/>
      <c r="B2516" s="110"/>
      <c r="C2516" s="833"/>
      <c r="D2516" s="94"/>
      <c r="E2516" s="96"/>
      <c r="F2516" s="97"/>
      <c r="G2516" s="110"/>
      <c r="H2516" s="836"/>
      <c r="I2516" s="94"/>
      <c r="J2516" s="96"/>
      <c r="K2516" s="97"/>
      <c r="L2516" s="110"/>
      <c r="M2516" s="839"/>
      <c r="N2516" s="94"/>
      <c r="O2516" s="96"/>
      <c r="P2516" s="97"/>
    </row>
    <row r="2517" spans="1:16">
      <c r="A2517" s="841"/>
      <c r="B2517" s="135"/>
      <c r="C2517" s="833"/>
      <c r="D2517" s="113"/>
      <c r="E2517" s="114"/>
      <c r="F2517" s="104"/>
      <c r="G2517" s="135"/>
      <c r="H2517" s="836"/>
      <c r="I2517" s="113"/>
      <c r="J2517" s="114"/>
      <c r="K2517" s="104"/>
      <c r="L2517" s="135"/>
      <c r="M2517" s="839"/>
      <c r="N2517" s="113"/>
      <c r="O2517" s="114"/>
      <c r="P2517" s="104"/>
    </row>
    <row r="2518" spans="1:16" ht="17.25" thickBot="1">
      <c r="A2518" s="842"/>
      <c r="B2518" s="141"/>
      <c r="C2518" s="834"/>
      <c r="D2518" s="142"/>
      <c r="E2518" s="143"/>
      <c r="F2518" s="144"/>
      <c r="G2518" s="141"/>
      <c r="H2518" s="837"/>
      <c r="I2518" s="142"/>
      <c r="J2518" s="143"/>
      <c r="K2518" s="144"/>
      <c r="L2518" s="141"/>
      <c r="M2518" s="840"/>
      <c r="N2518" s="142"/>
      <c r="O2518" s="143"/>
      <c r="P2518" s="144"/>
    </row>
    <row r="2519" spans="1:16" s="146" customFormat="1" ht="27" customHeight="1" thickTop="1" thickBot="1">
      <c r="A2519" s="145"/>
      <c r="B2519" s="843" t="s">
        <v>152</v>
      </c>
      <c r="C2519" s="843"/>
      <c r="D2519" s="843"/>
      <c r="E2519" s="843"/>
      <c r="F2519" s="843"/>
      <c r="G2519" s="844" t="s">
        <v>153</v>
      </c>
      <c r="H2519" s="844"/>
      <c r="I2519" s="844"/>
      <c r="J2519" s="844"/>
      <c r="K2519" s="844"/>
      <c r="L2519" s="844"/>
      <c r="M2519" s="844"/>
      <c r="N2519" s="825" t="s">
        <v>154</v>
      </c>
      <c r="O2519" s="825"/>
      <c r="P2519" s="825"/>
    </row>
    <row r="2520" spans="1:16" s="159" customFormat="1" ht="21.75" customHeight="1" thickTop="1" thickBot="1">
      <c r="A2520" s="147" t="s">
        <v>0</v>
      </c>
      <c r="B2520" s="148"/>
      <c r="C2520" s="149" t="s">
        <v>155</v>
      </c>
      <c r="D2520" s="150" t="s">
        <v>156</v>
      </c>
      <c r="E2520" s="151" t="s">
        <v>157</v>
      </c>
      <c r="F2520" s="152" t="s">
        <v>158</v>
      </c>
      <c r="G2520" s="153" t="s">
        <v>159</v>
      </c>
      <c r="H2520" s="154" t="s">
        <v>150</v>
      </c>
      <c r="I2520" s="155" t="s">
        <v>156</v>
      </c>
      <c r="J2520" s="155" t="s">
        <v>157</v>
      </c>
      <c r="K2520" s="155" t="s">
        <v>158</v>
      </c>
      <c r="L2520" s="154" t="s">
        <v>160</v>
      </c>
      <c r="M2520" s="156" t="s">
        <v>161</v>
      </c>
      <c r="N2520" s="157" t="s">
        <v>155</v>
      </c>
      <c r="O2520" s="151" t="s">
        <v>157</v>
      </c>
      <c r="P2520" s="158" t="s">
        <v>158</v>
      </c>
    </row>
    <row r="2521" spans="1:16" s="172" customFormat="1" ht="17.25" thickTop="1">
      <c r="A2521" s="826">
        <f>A2435</f>
        <v>46227</v>
      </c>
      <c r="B2521" s="829" t="s">
        <v>670</v>
      </c>
      <c r="C2521" s="160" t="s">
        <v>851</v>
      </c>
      <c r="D2521" s="161" t="s">
        <v>147</v>
      </c>
      <c r="E2521" s="162" t="s">
        <v>137</v>
      </c>
      <c r="F2521" s="163" t="s">
        <v>1457</v>
      </c>
      <c r="G2521" s="164"/>
      <c r="H2521" s="165"/>
      <c r="I2521" s="166"/>
      <c r="J2521" s="166"/>
      <c r="K2521" s="167"/>
      <c r="L2521" s="168"/>
      <c r="M2521" s="169"/>
      <c r="N2521" s="170"/>
      <c r="O2521" s="166"/>
      <c r="P2521" s="171"/>
    </row>
    <row r="2522" spans="1:16" s="172" customFormat="1">
      <c r="A2522" s="827"/>
      <c r="B2522" s="830"/>
      <c r="C2522" s="173"/>
      <c r="D2522" s="174"/>
      <c r="E2522" s="175"/>
      <c r="F2522" s="176"/>
      <c r="G2522" s="173"/>
      <c r="H2522" s="177"/>
      <c r="I2522" s="175"/>
      <c r="J2522" s="175"/>
      <c r="K2522" s="178"/>
      <c r="L2522" s="179"/>
      <c r="M2522" s="180"/>
      <c r="N2522" s="181"/>
      <c r="O2522" s="175"/>
      <c r="P2522" s="182"/>
    </row>
    <row r="2523" spans="1:16" s="172" customFormat="1">
      <c r="A2523" s="827"/>
      <c r="B2523" s="830"/>
      <c r="C2523" s="173"/>
      <c r="D2523" s="174"/>
      <c r="E2523" s="175"/>
      <c r="F2523" s="176"/>
      <c r="G2523" s="173"/>
      <c r="H2523" s="183"/>
      <c r="I2523" s="175"/>
      <c r="J2523" s="175"/>
      <c r="K2523" s="178"/>
      <c r="L2523" s="184"/>
      <c r="M2523" s="180"/>
      <c r="N2523" s="181"/>
      <c r="O2523" s="175"/>
      <c r="P2523" s="182"/>
    </row>
    <row r="2524" spans="1:16" s="172" customFormat="1">
      <c r="A2524" s="827"/>
      <c r="B2524" s="830"/>
      <c r="C2524" s="173"/>
      <c r="D2524" s="218"/>
      <c r="E2524" s="175"/>
      <c r="F2524" s="176"/>
      <c r="G2524" s="173"/>
      <c r="H2524" s="183"/>
      <c r="I2524" s="175"/>
      <c r="J2524" s="175"/>
      <c r="K2524" s="187"/>
      <c r="L2524" s="184"/>
      <c r="M2524" s="180"/>
      <c r="N2524" s="181"/>
      <c r="O2524" s="175"/>
      <c r="P2524" s="182"/>
    </row>
    <row r="2525" spans="1:16" s="172" customFormat="1">
      <c r="A2525" s="827"/>
      <c r="B2525" s="830"/>
      <c r="C2525" s="173"/>
      <c r="D2525" s="185"/>
      <c r="E2525" s="175"/>
      <c r="F2525" s="182"/>
      <c r="G2525" s="173"/>
      <c r="H2525" s="186"/>
      <c r="I2525" s="175"/>
      <c r="J2525" s="175"/>
      <c r="K2525" s="187"/>
      <c r="L2525" s="184"/>
      <c r="M2525" s="180"/>
      <c r="N2525" s="181"/>
      <c r="O2525" s="175"/>
      <c r="P2525" s="182"/>
    </row>
    <row r="2526" spans="1:16" s="172" customFormat="1">
      <c r="A2526" s="827"/>
      <c r="B2526" s="830"/>
      <c r="C2526" s="173"/>
      <c r="D2526" s="174"/>
      <c r="E2526" s="175"/>
      <c r="F2526" s="188"/>
      <c r="G2526" s="198"/>
      <c r="H2526" s="183"/>
      <c r="I2526" s="191"/>
      <c r="J2526" s="175"/>
      <c r="K2526" s="178"/>
      <c r="L2526" s="189"/>
      <c r="M2526" s="190"/>
      <c r="N2526" s="181"/>
      <c r="O2526" s="175"/>
      <c r="P2526" s="182"/>
    </row>
    <row r="2527" spans="1:16" s="172" customFormat="1">
      <c r="A2527" s="827"/>
      <c r="B2527" s="830"/>
      <c r="C2527" s="173"/>
      <c r="D2527" s="174"/>
      <c r="E2527" s="175"/>
      <c r="F2527" s="182"/>
      <c r="G2527" s="173"/>
      <c r="H2527" s="183"/>
      <c r="I2527" s="191"/>
      <c r="J2527" s="175"/>
      <c r="K2527" s="178"/>
      <c r="L2527" s="184"/>
      <c r="M2527" s="180"/>
      <c r="N2527" s="181"/>
      <c r="O2527" s="175"/>
      <c r="P2527" s="182"/>
    </row>
    <row r="2528" spans="1:16" s="172" customFormat="1">
      <c r="A2528" s="827"/>
      <c r="B2528" s="830"/>
      <c r="C2528" s="173"/>
      <c r="D2528" s="174"/>
      <c r="E2528" s="175"/>
      <c r="F2528" s="182"/>
      <c r="G2528" s="219"/>
      <c r="H2528" s="183"/>
      <c r="I2528" s="175"/>
      <c r="J2528" s="175"/>
      <c r="K2528" s="178"/>
      <c r="L2528" s="184"/>
      <c r="M2528" s="180"/>
      <c r="N2528" s="181"/>
      <c r="O2528" s="175"/>
      <c r="P2528" s="182"/>
    </row>
    <row r="2529" spans="1:16" s="172" customFormat="1">
      <c r="A2529" s="827"/>
      <c r="B2529" s="830"/>
      <c r="C2529" s="173"/>
      <c r="D2529" s="174"/>
      <c r="E2529" s="175"/>
      <c r="F2529" s="188"/>
      <c r="G2529" s="173"/>
      <c r="H2529" s="183"/>
      <c r="I2529" s="191"/>
      <c r="J2529" s="175"/>
      <c r="K2529" s="178"/>
      <c r="L2529" s="184"/>
      <c r="M2529" s="180"/>
      <c r="N2529" s="181"/>
      <c r="O2529" s="175"/>
      <c r="P2529" s="182"/>
    </row>
    <row r="2530" spans="1:16" s="172" customFormat="1">
      <c r="A2530" s="827"/>
      <c r="B2530" s="830"/>
      <c r="C2530" s="173"/>
      <c r="D2530" s="174"/>
      <c r="E2530" s="175"/>
      <c r="F2530" s="182"/>
      <c r="G2530" s="173"/>
      <c r="H2530" s="183"/>
      <c r="I2530" s="191"/>
      <c r="J2530" s="175"/>
      <c r="K2530" s="178"/>
      <c r="L2530" s="184"/>
      <c r="M2530" s="180"/>
      <c r="N2530" s="181"/>
      <c r="O2530" s="175"/>
      <c r="P2530" s="182"/>
    </row>
    <row r="2531" spans="1:16" s="172" customFormat="1">
      <c r="A2531" s="827"/>
      <c r="B2531" s="830"/>
      <c r="C2531" s="192"/>
      <c r="D2531" s="193"/>
      <c r="E2531" s="194"/>
      <c r="F2531" s="195"/>
      <c r="G2531" s="173"/>
      <c r="H2531" s="177"/>
      <c r="I2531" s="175"/>
      <c r="J2531" s="175"/>
      <c r="K2531" s="178"/>
      <c r="L2531" s="184"/>
      <c r="M2531" s="180"/>
      <c r="N2531" s="196"/>
      <c r="O2531" s="194"/>
      <c r="P2531" s="195"/>
    </row>
    <row r="2532" spans="1:16" s="172" customFormat="1">
      <c r="A2532" s="827"/>
      <c r="B2532" s="830"/>
      <c r="C2532" s="192"/>
      <c r="D2532" s="193"/>
      <c r="E2532" s="194"/>
      <c r="F2532" s="195"/>
      <c r="G2532" s="198"/>
      <c r="H2532" s="183"/>
      <c r="I2532" s="191"/>
      <c r="J2532" s="175"/>
      <c r="K2532" s="178"/>
      <c r="L2532" s="184"/>
      <c r="M2532" s="180"/>
      <c r="N2532" s="196"/>
      <c r="O2532" s="194"/>
      <c r="P2532" s="195"/>
    </row>
    <row r="2533" spans="1:16" s="172" customFormat="1">
      <c r="A2533" s="827"/>
      <c r="B2533" s="830"/>
      <c r="C2533" s="192"/>
      <c r="D2533" s="193"/>
      <c r="E2533" s="194"/>
      <c r="F2533" s="195"/>
      <c r="G2533" s="173"/>
      <c r="H2533" s="199"/>
      <c r="I2533" s="191"/>
      <c r="J2533" s="200"/>
      <c r="K2533" s="197"/>
      <c r="L2533" s="184"/>
      <c r="M2533" s="180"/>
      <c r="N2533" s="196"/>
      <c r="O2533" s="194"/>
      <c r="P2533" s="195"/>
    </row>
    <row r="2534" spans="1:16" s="172" customFormat="1">
      <c r="A2534" s="827"/>
      <c r="B2534" s="830"/>
      <c r="C2534" s="192"/>
      <c r="D2534" s="193"/>
      <c r="E2534" s="194"/>
      <c r="F2534" s="195"/>
      <c r="G2534" s="173"/>
      <c r="H2534" s="201"/>
      <c r="I2534" s="175"/>
      <c r="J2534" s="175"/>
      <c r="K2534" s="178"/>
      <c r="L2534" s="184"/>
      <c r="M2534" s="180"/>
      <c r="N2534" s="196"/>
      <c r="O2534" s="194"/>
      <c r="P2534" s="195"/>
    </row>
    <row r="2535" spans="1:16" s="172" customFormat="1">
      <c r="A2535" s="827"/>
      <c r="B2535" s="830"/>
      <c r="C2535" s="192"/>
      <c r="D2535" s="193"/>
      <c r="E2535" s="194"/>
      <c r="F2535" s="195"/>
      <c r="G2535" s="198"/>
      <c r="H2535" s="183"/>
      <c r="I2535" s="200"/>
      <c r="J2535" s="200"/>
      <c r="K2535" s="197"/>
      <c r="L2535" s="184"/>
      <c r="M2535" s="180"/>
      <c r="N2535" s="196"/>
      <c r="O2535" s="194"/>
      <c r="P2535" s="195"/>
    </row>
    <row r="2536" spans="1:16" s="172" customFormat="1">
      <c r="A2536" s="827"/>
      <c r="B2536" s="830"/>
      <c r="C2536" s="192"/>
      <c r="D2536" s="193"/>
      <c r="E2536" s="194"/>
      <c r="F2536" s="195"/>
      <c r="G2536" s="173"/>
      <c r="H2536" s="183"/>
      <c r="I2536" s="200"/>
      <c r="J2536" s="200"/>
      <c r="K2536" s="197"/>
      <c r="L2536" s="179"/>
      <c r="M2536" s="180"/>
      <c r="N2536" s="196"/>
      <c r="O2536" s="194"/>
      <c r="P2536" s="195"/>
    </row>
    <row r="2537" spans="1:16" s="172" customFormat="1">
      <c r="A2537" s="827"/>
      <c r="B2537" s="830"/>
      <c r="C2537" s="192"/>
      <c r="D2537" s="193"/>
      <c r="E2537" s="194"/>
      <c r="F2537" s="195"/>
      <c r="G2537" s="192"/>
      <c r="H2537" s="201"/>
      <c r="I2537" s="202"/>
      <c r="J2537" s="202"/>
      <c r="K2537" s="203"/>
      <c r="L2537" s="204"/>
      <c r="M2537" s="190"/>
      <c r="N2537" s="196"/>
      <c r="O2537" s="194"/>
      <c r="P2537" s="195"/>
    </row>
    <row r="2538" spans="1:16" s="172" customFormat="1">
      <c r="A2538" s="827"/>
      <c r="B2538" s="830"/>
      <c r="C2538" s="192"/>
      <c r="D2538" s="193"/>
      <c r="E2538" s="194"/>
      <c r="F2538" s="195"/>
      <c r="G2538" s="192"/>
      <c r="H2538" s="201"/>
      <c r="I2538" s="202"/>
      <c r="J2538" s="202"/>
      <c r="K2538" s="203"/>
      <c r="L2538" s="204"/>
      <c r="M2538" s="190"/>
      <c r="N2538" s="196"/>
      <c r="O2538" s="194"/>
      <c r="P2538" s="195"/>
    </row>
    <row r="2539" spans="1:16" s="172" customFormat="1">
      <c r="A2539" s="827"/>
      <c r="B2539" s="830"/>
      <c r="C2539" s="192"/>
      <c r="D2539" s="193"/>
      <c r="E2539" s="194"/>
      <c r="F2539" s="195"/>
      <c r="G2539" s="192"/>
      <c r="H2539" s="201"/>
      <c r="I2539" s="202"/>
      <c r="J2539" s="202"/>
      <c r="K2539" s="203"/>
      <c r="L2539" s="204"/>
      <c r="M2539" s="190"/>
      <c r="N2539" s="196"/>
      <c r="O2539" s="194"/>
      <c r="P2539" s="195"/>
    </row>
    <row r="2540" spans="1:16" s="172" customFormat="1" ht="17.25" thickBot="1">
      <c r="A2540" s="828"/>
      <c r="B2540" s="831"/>
      <c r="C2540" s="205"/>
      <c r="D2540" s="206"/>
      <c r="E2540" s="207"/>
      <c r="F2540" s="208"/>
      <c r="G2540" s="209"/>
      <c r="H2540" s="210"/>
      <c r="I2540" s="211"/>
      <c r="J2540" s="211"/>
      <c r="K2540" s="212"/>
      <c r="L2540" s="213"/>
      <c r="M2540" s="214"/>
      <c r="N2540" s="215"/>
      <c r="O2540" s="207"/>
      <c r="P2540" s="208"/>
    </row>
    <row r="2541" spans="1:16" s="71" customFormat="1" ht="18" customHeight="1" thickTop="1" thickBot="1">
      <c r="A2541" s="862">
        <f>A2435+1</f>
        <v>46228</v>
      </c>
      <c r="B2541" s="90" t="s">
        <v>162</v>
      </c>
      <c r="C2541" s="832" t="s">
        <v>665</v>
      </c>
      <c r="D2541" s="91" t="s">
        <v>114</v>
      </c>
      <c r="E2541" s="92" t="s">
        <v>164</v>
      </c>
      <c r="F2541" s="93"/>
      <c r="G2541" s="90" t="s">
        <v>162</v>
      </c>
      <c r="H2541" s="836" t="s">
        <v>163</v>
      </c>
      <c r="I2541" s="91" t="s">
        <v>114</v>
      </c>
      <c r="J2541" s="92" t="s">
        <v>164</v>
      </c>
      <c r="K2541" s="93"/>
      <c r="L2541" s="90" t="s">
        <v>162</v>
      </c>
      <c r="M2541" s="839" t="s">
        <v>163</v>
      </c>
      <c r="N2541" s="91" t="s">
        <v>114</v>
      </c>
      <c r="O2541" s="92" t="s">
        <v>164</v>
      </c>
      <c r="P2541" s="93"/>
    </row>
    <row r="2542" spans="1:16" ht="18" customHeight="1">
      <c r="A2542" s="863"/>
      <c r="B2542" s="864"/>
      <c r="C2542" s="833"/>
      <c r="D2542" s="94" t="s">
        <v>116</v>
      </c>
      <c r="E2542" s="95" t="s">
        <v>142</v>
      </c>
      <c r="F2542" s="93"/>
      <c r="G2542" s="864"/>
      <c r="H2542" s="836"/>
      <c r="I2542" s="94" t="s">
        <v>116</v>
      </c>
      <c r="J2542" s="95" t="s">
        <v>142</v>
      </c>
      <c r="K2542" s="93"/>
      <c r="L2542" s="864"/>
      <c r="M2542" s="839"/>
      <c r="N2542" s="94" t="s">
        <v>116</v>
      </c>
      <c r="O2542" s="95" t="s">
        <v>142</v>
      </c>
      <c r="P2542" s="93"/>
    </row>
    <row r="2543" spans="1:16" ht="17.25" thickBot="1">
      <c r="A2543" s="863"/>
      <c r="B2543" s="865"/>
      <c r="C2543" s="833"/>
      <c r="D2543" s="94" t="s">
        <v>165</v>
      </c>
      <c r="E2543" s="96" t="s">
        <v>166</v>
      </c>
      <c r="F2543" s="98"/>
      <c r="G2543" s="865"/>
      <c r="H2543" s="836"/>
      <c r="I2543" s="94" t="s">
        <v>165</v>
      </c>
      <c r="J2543" s="96" t="s">
        <v>166</v>
      </c>
      <c r="K2543" s="98"/>
      <c r="L2543" s="865"/>
      <c r="M2543" s="839"/>
      <c r="N2543" s="94" t="s">
        <v>165</v>
      </c>
      <c r="O2543" s="96" t="s">
        <v>166</v>
      </c>
      <c r="P2543" s="98"/>
    </row>
    <row r="2544" spans="1:16" ht="17.25" thickBot="1">
      <c r="A2544" s="863"/>
      <c r="B2544" s="90" t="s">
        <v>167</v>
      </c>
      <c r="C2544" s="833"/>
      <c r="D2544" s="94"/>
      <c r="E2544" s="96"/>
      <c r="F2544" s="97"/>
      <c r="G2544" s="90" t="s">
        <v>167</v>
      </c>
      <c r="H2544" s="836"/>
      <c r="I2544" s="94" t="s">
        <v>120</v>
      </c>
      <c r="J2544" s="96" t="s">
        <v>148</v>
      </c>
      <c r="K2544" s="97"/>
      <c r="L2544" s="90" t="s">
        <v>167</v>
      </c>
      <c r="M2544" s="839"/>
      <c r="N2544" s="94" t="s">
        <v>120</v>
      </c>
      <c r="O2544" s="96" t="s">
        <v>148</v>
      </c>
      <c r="P2544" s="97"/>
    </row>
    <row r="2545" spans="1:16">
      <c r="A2545" s="863"/>
      <c r="B2545" s="861"/>
      <c r="C2545" s="833"/>
      <c r="D2545" s="94"/>
      <c r="E2545" s="96"/>
      <c r="F2545" s="97"/>
      <c r="G2545" s="861"/>
      <c r="H2545" s="836"/>
      <c r="I2545" s="94"/>
      <c r="J2545" s="96"/>
      <c r="K2545" s="97"/>
      <c r="L2545" s="861"/>
      <c r="M2545" s="839"/>
      <c r="N2545" s="94"/>
      <c r="O2545" s="96"/>
      <c r="P2545" s="97"/>
    </row>
    <row r="2546" spans="1:16">
      <c r="A2546" s="863"/>
      <c r="B2546" s="854"/>
      <c r="C2546" s="833"/>
      <c r="D2546" s="94"/>
      <c r="E2546" s="96"/>
      <c r="F2546" s="97"/>
      <c r="G2546" s="854"/>
      <c r="H2546" s="836"/>
      <c r="I2546" s="94"/>
      <c r="J2546" s="96"/>
      <c r="K2546" s="97"/>
      <c r="L2546" s="854"/>
      <c r="M2546" s="839"/>
      <c r="N2546" s="94"/>
      <c r="O2546" s="96"/>
      <c r="P2546" s="97"/>
    </row>
    <row r="2547" spans="1:16">
      <c r="A2547" s="863"/>
      <c r="B2547" s="853"/>
      <c r="C2547" s="833"/>
      <c r="D2547" s="94"/>
      <c r="E2547" s="96"/>
      <c r="F2547" s="93"/>
      <c r="G2547" s="853"/>
      <c r="H2547" s="836"/>
      <c r="I2547" s="94"/>
      <c r="J2547" s="96"/>
      <c r="K2547" s="93"/>
      <c r="L2547" s="853"/>
      <c r="M2547" s="839"/>
      <c r="N2547" s="94"/>
      <c r="O2547" s="96"/>
      <c r="P2547" s="93"/>
    </row>
    <row r="2548" spans="1:16">
      <c r="A2548" s="863"/>
      <c r="B2548" s="854"/>
      <c r="C2548" s="833"/>
      <c r="D2548" s="94"/>
      <c r="E2548" s="96"/>
      <c r="F2548" s="99"/>
      <c r="G2548" s="854"/>
      <c r="H2548" s="836"/>
      <c r="I2548" s="94"/>
      <c r="J2548" s="96"/>
      <c r="K2548" s="99"/>
      <c r="L2548" s="854"/>
      <c r="M2548" s="839"/>
      <c r="N2548" s="94"/>
      <c r="O2548" s="96"/>
      <c r="P2548" s="93"/>
    </row>
    <row r="2549" spans="1:16">
      <c r="A2549" s="863"/>
      <c r="B2549" s="853"/>
      <c r="C2549" s="833"/>
      <c r="D2549" s="94"/>
      <c r="E2549" s="96"/>
      <c r="F2549" s="102"/>
      <c r="G2549" s="853"/>
      <c r="H2549" s="836"/>
      <c r="I2549" s="94"/>
      <c r="J2549" s="96"/>
      <c r="K2549" s="102"/>
      <c r="L2549" s="853"/>
      <c r="M2549" s="839"/>
      <c r="N2549" s="94"/>
      <c r="O2549" s="96"/>
      <c r="P2549" s="99"/>
    </row>
    <row r="2550" spans="1:16" ht="17.25" thickBot="1">
      <c r="A2550" s="863"/>
      <c r="B2550" s="854"/>
      <c r="C2550" s="833"/>
      <c r="D2550" s="94"/>
      <c r="E2550" s="96"/>
      <c r="F2550" s="99"/>
      <c r="G2550" s="854"/>
      <c r="H2550" s="836"/>
      <c r="I2550" s="94"/>
      <c r="J2550" s="96"/>
      <c r="K2550" s="99"/>
      <c r="L2550" s="854"/>
      <c r="M2550" s="839"/>
      <c r="N2550" s="94"/>
      <c r="O2550" s="96"/>
      <c r="P2550" s="99"/>
    </row>
    <row r="2551" spans="1:16" ht="17.25" thickBot="1">
      <c r="A2551" s="863"/>
      <c r="B2551" s="100" t="s">
        <v>168</v>
      </c>
      <c r="C2551" s="833"/>
      <c r="D2551" s="94"/>
      <c r="E2551" s="96"/>
      <c r="F2551" s="99"/>
      <c r="G2551" s="100" t="s">
        <v>168</v>
      </c>
      <c r="H2551" s="836"/>
      <c r="I2551" s="94"/>
      <c r="J2551" s="96"/>
      <c r="K2551" s="99"/>
      <c r="L2551" s="100" t="s">
        <v>168</v>
      </c>
      <c r="M2551" s="839"/>
      <c r="N2551" s="94"/>
      <c r="O2551" s="96"/>
      <c r="P2551" s="99"/>
    </row>
    <row r="2552" spans="1:16">
      <c r="A2552" s="863"/>
      <c r="B2552" s="855"/>
      <c r="C2552" s="833"/>
      <c r="D2552" s="94"/>
      <c r="E2552" s="96"/>
      <c r="F2552" s="99"/>
      <c r="G2552" s="855"/>
      <c r="H2552" s="836"/>
      <c r="I2552" s="94"/>
      <c r="J2552" s="96"/>
      <c r="K2552" s="99"/>
      <c r="L2552" s="855"/>
      <c r="M2552" s="839"/>
      <c r="N2552" s="94"/>
      <c r="O2552" s="96"/>
      <c r="P2552" s="99"/>
    </row>
    <row r="2553" spans="1:16">
      <c r="A2553" s="863"/>
      <c r="B2553" s="856"/>
      <c r="C2553" s="833"/>
      <c r="D2553" s="94"/>
      <c r="E2553" s="96"/>
      <c r="F2553" s="99"/>
      <c r="G2553" s="856"/>
      <c r="H2553" s="836"/>
      <c r="I2553" s="94"/>
      <c r="J2553" s="96"/>
      <c r="K2553" s="99"/>
      <c r="L2553" s="856"/>
      <c r="M2553" s="839"/>
      <c r="N2553" s="94"/>
      <c r="O2553" s="96"/>
      <c r="P2553" s="97"/>
    </row>
    <row r="2554" spans="1:16" ht="17.25" thickBot="1">
      <c r="A2554" s="863"/>
      <c r="B2554" s="857"/>
      <c r="C2554" s="833"/>
      <c r="D2554" s="94"/>
      <c r="E2554" s="96"/>
      <c r="F2554" s="97"/>
      <c r="G2554" s="857"/>
      <c r="H2554" s="836"/>
      <c r="I2554" s="94"/>
      <c r="J2554" s="96"/>
      <c r="K2554" s="97"/>
      <c r="L2554" s="857"/>
      <c r="M2554" s="839"/>
      <c r="N2554" s="94"/>
      <c r="O2554" s="96"/>
      <c r="P2554" s="97"/>
    </row>
    <row r="2555" spans="1:16" ht="17.25" thickBot="1">
      <c r="A2555" s="863"/>
      <c r="B2555" s="100" t="s">
        <v>123</v>
      </c>
      <c r="C2555" s="833"/>
      <c r="D2555" s="94"/>
      <c r="E2555" s="96"/>
      <c r="F2555" s="97"/>
      <c r="G2555" s="100" t="s">
        <v>123</v>
      </c>
      <c r="H2555" s="836"/>
      <c r="I2555" s="94"/>
      <c r="J2555" s="96"/>
      <c r="K2555" s="97"/>
      <c r="L2555" s="100" t="s">
        <v>123</v>
      </c>
      <c r="M2555" s="839"/>
      <c r="N2555" s="94"/>
      <c r="O2555" s="96"/>
      <c r="P2555" s="97"/>
    </row>
    <row r="2556" spans="1:16">
      <c r="A2556" s="863"/>
      <c r="B2556" s="868"/>
      <c r="C2556" s="833"/>
      <c r="D2556" s="94"/>
      <c r="E2556" s="96"/>
      <c r="F2556" s="97"/>
      <c r="G2556" s="868"/>
      <c r="H2556" s="836"/>
      <c r="I2556" s="94"/>
      <c r="J2556" s="96"/>
      <c r="K2556" s="97"/>
      <c r="L2556" s="868"/>
      <c r="M2556" s="839"/>
      <c r="N2556" s="94"/>
      <c r="O2556" s="96"/>
      <c r="P2556" s="97"/>
    </row>
    <row r="2557" spans="1:16">
      <c r="A2557" s="863"/>
      <c r="B2557" s="869"/>
      <c r="C2557" s="833"/>
      <c r="D2557" s="94"/>
      <c r="E2557" s="96"/>
      <c r="F2557" s="97"/>
      <c r="G2557" s="869"/>
      <c r="H2557" s="836"/>
      <c r="I2557" s="94"/>
      <c r="J2557" s="96"/>
      <c r="K2557" s="97"/>
      <c r="L2557" s="869"/>
      <c r="M2557" s="839"/>
      <c r="N2557" s="94"/>
      <c r="O2557" s="96"/>
      <c r="P2557" s="97"/>
    </row>
    <row r="2558" spans="1:16" ht="17.25" thickBot="1">
      <c r="A2558" s="863"/>
      <c r="B2558" s="870"/>
      <c r="C2558" s="833"/>
      <c r="D2558" s="94"/>
      <c r="E2558" s="96"/>
      <c r="F2558" s="97"/>
      <c r="G2558" s="870"/>
      <c r="H2558" s="836"/>
      <c r="I2558" s="94"/>
      <c r="J2558" s="96"/>
      <c r="K2558" s="97"/>
      <c r="L2558" s="870"/>
      <c r="M2558" s="839"/>
      <c r="N2558" s="94"/>
      <c r="O2558" s="96"/>
      <c r="P2558" s="97"/>
    </row>
    <row r="2559" spans="1:16">
      <c r="A2559" s="863"/>
      <c r="B2559" s="851" t="s">
        <v>124</v>
      </c>
      <c r="C2559" s="833"/>
      <c r="D2559" s="94"/>
      <c r="E2559" s="96"/>
      <c r="F2559" s="97"/>
      <c r="G2559" s="851" t="s">
        <v>124</v>
      </c>
      <c r="H2559" s="836"/>
      <c r="I2559" s="94"/>
      <c r="J2559" s="96"/>
      <c r="K2559" s="97"/>
      <c r="L2559" s="851" t="s">
        <v>124</v>
      </c>
      <c r="M2559" s="839"/>
      <c r="N2559" s="94"/>
      <c r="O2559" s="96"/>
      <c r="P2559" s="97"/>
    </row>
    <row r="2560" spans="1:16" ht="17.25" thickBot="1">
      <c r="A2560" s="863"/>
      <c r="B2560" s="852"/>
      <c r="C2560" s="833"/>
      <c r="D2560" s="94"/>
      <c r="E2560" s="96"/>
      <c r="F2560" s="97"/>
      <c r="G2560" s="852"/>
      <c r="H2560" s="836"/>
      <c r="I2560" s="94"/>
      <c r="J2560" s="96"/>
      <c r="K2560" s="97"/>
      <c r="L2560" s="852"/>
      <c r="M2560" s="839"/>
      <c r="N2560" s="94"/>
      <c r="O2560" s="96"/>
      <c r="P2560" s="93"/>
    </row>
    <row r="2561" spans="1:16" ht="17.25" thickTop="1">
      <c r="A2561" s="863"/>
      <c r="B2561" s="866" t="s">
        <v>125</v>
      </c>
      <c r="C2561" s="833"/>
      <c r="D2561" s="94"/>
      <c r="E2561" s="96"/>
      <c r="F2561" s="93"/>
      <c r="G2561" s="866" t="s">
        <v>125</v>
      </c>
      <c r="H2561" s="836"/>
      <c r="I2561" s="94"/>
      <c r="J2561" s="96"/>
      <c r="K2561" s="93"/>
      <c r="L2561" s="866" t="s">
        <v>125</v>
      </c>
      <c r="M2561" s="839"/>
      <c r="N2561" s="94"/>
      <c r="O2561" s="96"/>
      <c r="P2561" s="97"/>
    </row>
    <row r="2562" spans="1:16" ht="17.25" thickBot="1">
      <c r="A2562" s="863"/>
      <c r="B2562" s="849"/>
      <c r="C2562" s="833"/>
      <c r="D2562" s="94"/>
      <c r="E2562" s="96"/>
      <c r="F2562" s="93"/>
      <c r="G2562" s="849"/>
      <c r="H2562" s="836"/>
      <c r="I2562" s="94"/>
      <c r="J2562" s="96"/>
      <c r="K2562" s="93"/>
      <c r="L2562" s="849"/>
      <c r="M2562" s="839"/>
      <c r="N2562" s="94"/>
      <c r="O2562" s="96"/>
      <c r="P2562" s="101"/>
    </row>
    <row r="2563" spans="1:16">
      <c r="A2563" s="863"/>
      <c r="B2563" s="859"/>
      <c r="C2563" s="833"/>
      <c r="D2563" s="94"/>
      <c r="E2563" s="96"/>
      <c r="F2563" s="97"/>
      <c r="G2563" s="859"/>
      <c r="H2563" s="836"/>
      <c r="I2563" s="94"/>
      <c r="J2563" s="96"/>
      <c r="K2563" s="97"/>
      <c r="L2563" s="859"/>
      <c r="M2563" s="839"/>
      <c r="N2563" s="94"/>
      <c r="O2563" s="96"/>
      <c r="P2563" s="103"/>
    </row>
    <row r="2564" spans="1:16" ht="17.25" thickBot="1">
      <c r="A2564" s="863"/>
      <c r="B2564" s="867"/>
      <c r="C2564" s="833"/>
      <c r="D2564" s="94"/>
      <c r="E2564" s="96"/>
      <c r="F2564" s="97"/>
      <c r="G2564" s="867"/>
      <c r="H2564" s="836"/>
      <c r="I2564" s="94"/>
      <c r="J2564" s="96"/>
      <c r="K2564" s="97"/>
      <c r="L2564" s="867"/>
      <c r="M2564" s="839"/>
      <c r="N2564" s="94"/>
      <c r="O2564" s="96"/>
      <c r="P2564" s="104"/>
    </row>
    <row r="2565" spans="1:16">
      <c r="A2565" s="863"/>
      <c r="B2565" s="848" t="s">
        <v>126</v>
      </c>
      <c r="C2565" s="833"/>
      <c r="D2565" s="94"/>
      <c r="E2565" s="96"/>
      <c r="F2565" s="93"/>
      <c r="G2565" s="848" t="s">
        <v>126</v>
      </c>
      <c r="H2565" s="836"/>
      <c r="I2565" s="94"/>
      <c r="J2565" s="96"/>
      <c r="K2565" s="93"/>
      <c r="L2565" s="848" t="s">
        <v>126</v>
      </c>
      <c r="M2565" s="839"/>
      <c r="N2565" s="94"/>
      <c r="O2565" s="96"/>
      <c r="P2565" s="99"/>
    </row>
    <row r="2566" spans="1:16" ht="17.25" thickBot="1">
      <c r="A2566" s="863"/>
      <c r="B2566" s="849"/>
      <c r="C2566" s="833"/>
      <c r="D2566" s="94"/>
      <c r="E2566" s="96"/>
      <c r="F2566" s="101"/>
      <c r="G2566" s="849"/>
      <c r="H2566" s="836"/>
      <c r="I2566" s="94"/>
      <c r="J2566" s="96"/>
      <c r="K2566" s="101"/>
      <c r="L2566" s="849"/>
      <c r="M2566" s="839"/>
      <c r="N2566" s="94"/>
      <c r="O2566" s="96"/>
      <c r="P2566" s="104"/>
    </row>
    <row r="2567" spans="1:16">
      <c r="A2567" s="863"/>
      <c r="B2567" s="859"/>
      <c r="C2567" s="833"/>
      <c r="D2567" s="94"/>
      <c r="E2567" s="96"/>
      <c r="F2567" s="102"/>
      <c r="G2567" s="859"/>
      <c r="H2567" s="836"/>
      <c r="I2567" s="94"/>
      <c r="J2567" s="96"/>
      <c r="K2567" s="103"/>
      <c r="L2567" s="859"/>
      <c r="M2567" s="839"/>
      <c r="N2567" s="94"/>
      <c r="O2567" s="96"/>
      <c r="P2567" s="93"/>
    </row>
    <row r="2568" spans="1:16" ht="17.25" thickBot="1">
      <c r="A2568" s="863"/>
      <c r="B2568" s="860"/>
      <c r="C2568" s="833"/>
      <c r="D2568" s="94"/>
      <c r="E2568" s="96"/>
      <c r="F2568" s="99"/>
      <c r="G2568" s="860"/>
      <c r="H2568" s="836"/>
      <c r="I2568" s="94"/>
      <c r="J2568" s="96"/>
      <c r="K2568" s="104"/>
      <c r="L2568" s="860"/>
      <c r="M2568" s="839"/>
      <c r="N2568" s="94"/>
      <c r="O2568" s="96"/>
      <c r="P2568" s="97"/>
    </row>
    <row r="2569" spans="1:16">
      <c r="A2569" s="863"/>
      <c r="B2569" s="858" t="s">
        <v>127</v>
      </c>
      <c r="C2569" s="833"/>
      <c r="D2569" s="94"/>
      <c r="E2569" s="96"/>
      <c r="F2569" s="103"/>
      <c r="G2569" s="858" t="s">
        <v>127</v>
      </c>
      <c r="H2569" s="836"/>
      <c r="I2569" s="94"/>
      <c r="J2569" s="96"/>
      <c r="K2569" s="104"/>
      <c r="L2569" s="858" t="s">
        <v>127</v>
      </c>
      <c r="M2569" s="839"/>
      <c r="N2569" s="94"/>
      <c r="O2569" s="114"/>
      <c r="P2569" s="97"/>
    </row>
    <row r="2570" spans="1:16" ht="17.25" thickBot="1">
      <c r="A2570" s="863"/>
      <c r="B2570" s="849"/>
      <c r="C2570" s="833"/>
      <c r="D2570" s="94"/>
      <c r="E2570" s="96"/>
      <c r="F2570" s="104"/>
      <c r="G2570" s="849"/>
      <c r="H2570" s="836"/>
      <c r="I2570" s="94"/>
      <c r="J2570" s="96"/>
      <c r="K2570" s="99"/>
      <c r="L2570" s="849"/>
      <c r="M2570" s="839"/>
      <c r="N2570" s="113"/>
      <c r="O2570" s="96"/>
      <c r="P2570" s="112"/>
    </row>
    <row r="2571" spans="1:16">
      <c r="A2571" s="863"/>
      <c r="B2571" s="859"/>
      <c r="C2571" s="833"/>
      <c r="D2571" s="94"/>
      <c r="E2571" s="96"/>
      <c r="F2571" s="104"/>
      <c r="G2571" s="859"/>
      <c r="H2571" s="836"/>
      <c r="I2571" s="94"/>
      <c r="J2571" s="96"/>
      <c r="K2571" s="104"/>
      <c r="L2571" s="859"/>
      <c r="M2571" s="839"/>
      <c r="N2571" s="113"/>
      <c r="O2571" s="114"/>
      <c r="P2571" s="97"/>
    </row>
    <row r="2572" spans="1:16" ht="17.25" thickBot="1">
      <c r="A2572" s="863"/>
      <c r="B2572" s="860"/>
      <c r="C2572" s="833"/>
      <c r="D2572" s="94"/>
      <c r="E2572" s="96"/>
      <c r="F2572" s="99"/>
      <c r="G2572" s="860"/>
      <c r="H2572" s="836"/>
      <c r="I2572" s="94"/>
      <c r="J2572" s="96"/>
      <c r="K2572" s="93"/>
      <c r="L2572" s="860"/>
      <c r="M2572" s="839"/>
      <c r="N2572" s="94"/>
      <c r="O2572" s="114"/>
      <c r="P2572" s="104"/>
    </row>
    <row r="2573" spans="1:16">
      <c r="A2573" s="863"/>
      <c r="B2573" s="858" t="s">
        <v>128</v>
      </c>
      <c r="C2573" s="833"/>
      <c r="D2573" s="94"/>
      <c r="E2573" s="96"/>
      <c r="F2573" s="104"/>
      <c r="G2573" s="858" t="s">
        <v>128</v>
      </c>
      <c r="H2573" s="836"/>
      <c r="I2573" s="94"/>
      <c r="J2573" s="96"/>
      <c r="K2573" s="97"/>
      <c r="L2573" s="858" t="s">
        <v>128</v>
      </c>
      <c r="M2573" s="839"/>
      <c r="N2573" s="94"/>
      <c r="O2573" s="96"/>
      <c r="P2573" s="97"/>
    </row>
    <row r="2574" spans="1:16" ht="17.25" thickBot="1">
      <c r="A2574" s="863"/>
      <c r="B2574" s="849"/>
      <c r="C2574" s="833"/>
      <c r="D2574" s="94"/>
      <c r="E2574" s="96"/>
      <c r="F2574" s="93"/>
      <c r="G2574" s="849"/>
      <c r="H2574" s="836"/>
      <c r="I2574" s="94"/>
      <c r="J2574" s="114"/>
      <c r="K2574" s="97"/>
      <c r="L2574" s="849"/>
      <c r="M2574" s="839"/>
      <c r="N2574" s="113"/>
      <c r="O2574" s="114"/>
      <c r="P2574" s="97"/>
    </row>
    <row r="2575" spans="1:16">
      <c r="A2575" s="863"/>
      <c r="B2575" s="859"/>
      <c r="C2575" s="833"/>
      <c r="D2575" s="94"/>
      <c r="E2575" s="96"/>
      <c r="F2575" s="97"/>
      <c r="G2575" s="859"/>
      <c r="H2575" s="836"/>
      <c r="I2575" s="94"/>
      <c r="J2575" s="96"/>
      <c r="K2575" s="97"/>
      <c r="L2575" s="859"/>
      <c r="M2575" s="839"/>
      <c r="N2575" s="113"/>
      <c r="O2575" s="114"/>
      <c r="P2575" s="97"/>
    </row>
    <row r="2576" spans="1:16" ht="17.25" thickBot="1">
      <c r="A2576" s="863"/>
      <c r="B2576" s="860"/>
      <c r="C2576" s="833"/>
      <c r="D2576" s="94"/>
      <c r="E2576" s="96"/>
      <c r="F2576" s="93"/>
      <c r="G2576" s="860"/>
      <c r="H2576" s="836"/>
      <c r="I2576" s="94"/>
      <c r="J2576" s="114"/>
      <c r="K2576" s="97"/>
      <c r="L2576" s="860"/>
      <c r="M2576" s="839"/>
      <c r="N2576" s="94"/>
      <c r="O2576" s="114"/>
      <c r="P2576" s="97"/>
    </row>
    <row r="2577" spans="1:16">
      <c r="A2577" s="863"/>
      <c r="B2577" s="848" t="s">
        <v>129</v>
      </c>
      <c r="C2577" s="833"/>
      <c r="D2577" s="94"/>
      <c r="E2577" s="96"/>
      <c r="F2577" s="93"/>
      <c r="G2577" s="848" t="s">
        <v>129</v>
      </c>
      <c r="H2577" s="836"/>
      <c r="I2577" s="94"/>
      <c r="J2577" s="114"/>
      <c r="K2577" s="97"/>
      <c r="L2577" s="848" t="s">
        <v>129</v>
      </c>
      <c r="M2577" s="839"/>
      <c r="N2577" s="113"/>
      <c r="O2577" s="114"/>
      <c r="P2577" s="97"/>
    </row>
    <row r="2578" spans="1:16" ht="17.25" thickBot="1">
      <c r="A2578" s="863"/>
      <c r="B2578" s="849"/>
      <c r="C2578" s="833"/>
      <c r="D2578" s="94"/>
      <c r="E2578" s="96"/>
      <c r="F2578" s="93"/>
      <c r="G2578" s="849"/>
      <c r="H2578" s="836"/>
      <c r="I2578" s="94"/>
      <c r="J2578" s="114"/>
      <c r="K2578" s="97"/>
      <c r="L2578" s="849"/>
      <c r="M2578" s="839"/>
      <c r="N2578" s="94"/>
      <c r="O2578" s="114"/>
      <c r="P2578" s="97"/>
    </row>
    <row r="2579" spans="1:16">
      <c r="A2579" s="863"/>
      <c r="B2579" s="106"/>
      <c r="C2579" s="833"/>
      <c r="D2579" s="94"/>
      <c r="E2579" s="96"/>
      <c r="F2579" s="97"/>
      <c r="G2579" s="106"/>
      <c r="H2579" s="836"/>
      <c r="I2579" s="94"/>
      <c r="J2579" s="96"/>
      <c r="K2579" s="112"/>
      <c r="L2579" s="106"/>
      <c r="M2579" s="839"/>
      <c r="N2579" s="113"/>
      <c r="O2579" s="96"/>
      <c r="P2579" s="112"/>
    </row>
    <row r="2580" spans="1:16">
      <c r="A2580" s="863"/>
      <c r="B2580" s="107"/>
      <c r="C2580" s="833"/>
      <c r="D2580" s="94"/>
      <c r="E2580" s="96"/>
      <c r="F2580" s="93"/>
      <c r="G2580" s="107"/>
      <c r="H2580" s="836"/>
      <c r="I2580" s="94"/>
      <c r="J2580" s="96"/>
      <c r="K2580" s="97"/>
      <c r="L2580" s="107"/>
      <c r="M2580" s="839"/>
      <c r="N2580" s="113"/>
      <c r="O2580" s="114"/>
      <c r="P2580" s="97"/>
    </row>
    <row r="2581" spans="1:16">
      <c r="A2581" s="863"/>
      <c r="B2581" s="109"/>
      <c r="C2581" s="833"/>
      <c r="D2581" s="94"/>
      <c r="E2581" s="96"/>
      <c r="F2581" s="93"/>
      <c r="G2581" s="109"/>
      <c r="H2581" s="836"/>
      <c r="I2581" s="113"/>
      <c r="J2581" s="114"/>
      <c r="K2581" s="97"/>
      <c r="L2581" s="109"/>
      <c r="M2581" s="839"/>
      <c r="N2581" s="113"/>
      <c r="O2581" s="114"/>
      <c r="P2581" s="104"/>
    </row>
    <row r="2582" spans="1:16">
      <c r="A2582" s="863"/>
      <c r="B2582" s="110"/>
      <c r="C2582" s="833"/>
      <c r="D2582" s="94"/>
      <c r="E2582" s="96"/>
      <c r="F2582" s="93"/>
      <c r="G2582" s="110"/>
      <c r="H2582" s="836"/>
      <c r="I2582" s="113"/>
      <c r="J2582" s="114"/>
      <c r="K2582" s="104"/>
      <c r="L2582" s="110"/>
      <c r="M2582" s="839"/>
      <c r="N2582" s="111"/>
      <c r="O2582" s="96"/>
      <c r="P2582" s="97"/>
    </row>
    <row r="2583" spans="1:16">
      <c r="A2583" s="863"/>
      <c r="B2583" s="109"/>
      <c r="C2583" s="833"/>
      <c r="D2583" s="111"/>
      <c r="E2583" s="96"/>
      <c r="F2583" s="97"/>
      <c r="G2583" s="109"/>
      <c r="H2583" s="836"/>
      <c r="I2583" s="111"/>
      <c r="J2583" s="96"/>
      <c r="K2583" s="112"/>
      <c r="L2583" s="109"/>
      <c r="M2583" s="839"/>
      <c r="N2583" s="94"/>
      <c r="O2583" s="96"/>
      <c r="P2583" s="112"/>
    </row>
    <row r="2584" spans="1:16">
      <c r="A2584" s="863"/>
      <c r="B2584" s="110"/>
      <c r="C2584" s="833"/>
      <c r="D2584" s="94"/>
      <c r="E2584" s="96"/>
      <c r="F2584" s="108"/>
      <c r="G2584" s="110"/>
      <c r="H2584" s="836"/>
      <c r="I2584" s="94"/>
      <c r="J2584" s="96"/>
      <c r="K2584" s="97"/>
      <c r="L2584" s="110"/>
      <c r="M2584" s="839"/>
      <c r="N2584" s="113"/>
      <c r="O2584" s="114"/>
      <c r="P2584" s="97"/>
    </row>
    <row r="2585" spans="1:16">
      <c r="A2585" s="863"/>
      <c r="B2585" s="109"/>
      <c r="C2585" s="833"/>
      <c r="D2585" s="94"/>
      <c r="E2585" s="96"/>
      <c r="F2585" s="97"/>
      <c r="G2585" s="109"/>
      <c r="H2585" s="836"/>
      <c r="I2585" s="113"/>
      <c r="J2585" s="114"/>
      <c r="K2585" s="97"/>
      <c r="L2585" s="109"/>
      <c r="M2585" s="839"/>
      <c r="N2585" s="113"/>
      <c r="O2585" s="114"/>
      <c r="P2585" s="97"/>
    </row>
    <row r="2586" spans="1:16" ht="17.25" thickBot="1">
      <c r="A2586" s="863"/>
      <c r="B2586" s="110"/>
      <c r="C2586" s="846"/>
      <c r="D2586" s="115"/>
      <c r="E2586" s="116"/>
      <c r="F2586" s="117"/>
      <c r="G2586" s="110"/>
      <c r="H2586" s="836"/>
      <c r="I2586" s="115"/>
      <c r="J2586" s="116"/>
      <c r="K2586" s="117"/>
      <c r="L2586" s="110"/>
      <c r="M2586" s="839"/>
      <c r="N2586" s="115"/>
      <c r="O2586" s="116"/>
      <c r="P2586" s="117"/>
    </row>
    <row r="2587" spans="1:16">
      <c r="A2587" s="850" t="str">
        <f>TEXT(A2541,"AAAA")</f>
        <v>星期六</v>
      </c>
      <c r="B2587" s="109"/>
      <c r="C2587" s="832" t="s">
        <v>666</v>
      </c>
      <c r="D2587" s="118"/>
      <c r="E2587" s="119"/>
      <c r="F2587" s="97"/>
      <c r="G2587" s="109"/>
      <c r="H2587" s="835" t="s">
        <v>130</v>
      </c>
      <c r="I2587" s="118"/>
      <c r="J2587" s="119"/>
      <c r="K2587" s="97"/>
      <c r="L2587" s="109"/>
      <c r="M2587" s="838" t="s">
        <v>130</v>
      </c>
      <c r="N2587" s="118"/>
      <c r="O2587" s="119"/>
      <c r="P2587" s="97"/>
    </row>
    <row r="2588" spans="1:16">
      <c r="A2588" s="850"/>
      <c r="B2588" s="110"/>
      <c r="C2588" s="833"/>
      <c r="D2588" s="120"/>
      <c r="E2588" s="96"/>
      <c r="F2588" s="97"/>
      <c r="G2588" s="110"/>
      <c r="H2588" s="836"/>
      <c r="I2588" s="94"/>
      <c r="J2588" s="96"/>
      <c r="K2588" s="97"/>
      <c r="L2588" s="110"/>
      <c r="M2588" s="839"/>
      <c r="N2588" s="94"/>
      <c r="O2588" s="96"/>
      <c r="P2588" s="97"/>
    </row>
    <row r="2589" spans="1:16">
      <c r="A2589" s="850"/>
      <c r="B2589" s="109"/>
      <c r="C2589" s="833"/>
      <c r="D2589" s="120"/>
      <c r="E2589" s="96"/>
      <c r="F2589" s="97"/>
      <c r="G2589" s="109"/>
      <c r="H2589" s="836"/>
      <c r="I2589" s="94"/>
      <c r="J2589" s="96"/>
      <c r="K2589" s="97"/>
      <c r="L2589" s="109"/>
      <c r="M2589" s="839"/>
      <c r="N2589" s="94"/>
      <c r="O2589" s="96"/>
      <c r="P2589" s="97"/>
    </row>
    <row r="2590" spans="1:16">
      <c r="A2590" s="850"/>
      <c r="B2590" s="110"/>
      <c r="C2590" s="833"/>
      <c r="D2590" s="120"/>
      <c r="E2590" s="96"/>
      <c r="F2590" s="97"/>
      <c r="G2590" s="110"/>
      <c r="H2590" s="836"/>
      <c r="I2590" s="94"/>
      <c r="J2590" s="96"/>
      <c r="K2590" s="97"/>
      <c r="L2590" s="110"/>
      <c r="M2590" s="839"/>
      <c r="N2590" s="94"/>
      <c r="O2590" s="96"/>
      <c r="P2590" s="97"/>
    </row>
    <row r="2591" spans="1:16">
      <c r="A2591" s="850"/>
      <c r="B2591" s="109"/>
      <c r="C2591" s="833"/>
      <c r="D2591" s="120"/>
      <c r="E2591" s="96"/>
      <c r="F2591" s="97"/>
      <c r="G2591" s="109"/>
      <c r="H2591" s="836"/>
      <c r="I2591" s="94"/>
      <c r="J2591" s="96"/>
      <c r="K2591" s="97"/>
      <c r="L2591" s="109"/>
      <c r="M2591" s="839"/>
      <c r="N2591" s="94"/>
      <c r="O2591" s="96"/>
      <c r="P2591" s="97"/>
    </row>
    <row r="2592" spans="1:16">
      <c r="A2592" s="850"/>
      <c r="B2592" s="110"/>
      <c r="C2592" s="833"/>
      <c r="D2592" s="120"/>
      <c r="E2592" s="96"/>
      <c r="F2592" s="97"/>
      <c r="G2592" s="110"/>
      <c r="H2592" s="836"/>
      <c r="I2592" s="94"/>
      <c r="J2592" s="96"/>
      <c r="K2592" s="97"/>
      <c r="L2592" s="110"/>
      <c r="M2592" s="839"/>
      <c r="N2592" s="94"/>
      <c r="O2592" s="96"/>
      <c r="P2592" s="97"/>
    </row>
    <row r="2593" spans="1:16">
      <c r="A2593" s="850"/>
      <c r="B2593" s="109"/>
      <c r="C2593" s="833"/>
      <c r="D2593" s="120"/>
      <c r="E2593" s="96"/>
      <c r="F2593" s="97"/>
      <c r="G2593" s="109"/>
      <c r="H2593" s="836"/>
      <c r="I2593" s="94"/>
      <c r="J2593" s="96"/>
      <c r="K2593" s="97"/>
      <c r="L2593" s="109"/>
      <c r="M2593" s="839"/>
      <c r="N2593" s="94"/>
      <c r="O2593" s="96"/>
      <c r="P2593" s="97"/>
    </row>
    <row r="2594" spans="1:16">
      <c r="A2594" s="850"/>
      <c r="B2594" s="110"/>
      <c r="C2594" s="833"/>
      <c r="D2594" s="94"/>
      <c r="E2594" s="96"/>
      <c r="F2594" s="97"/>
      <c r="G2594" s="110"/>
      <c r="H2594" s="836"/>
      <c r="I2594" s="94"/>
      <c r="J2594" s="96"/>
      <c r="K2594" s="97"/>
      <c r="L2594" s="110"/>
      <c r="M2594" s="839"/>
      <c r="N2594" s="94"/>
      <c r="O2594" s="96"/>
      <c r="P2594" s="97"/>
    </row>
    <row r="2595" spans="1:16">
      <c r="A2595" s="850"/>
      <c r="B2595" s="107"/>
      <c r="C2595" s="833"/>
      <c r="D2595" s="113"/>
      <c r="E2595" s="114"/>
      <c r="F2595" s="104"/>
      <c r="G2595" s="107"/>
      <c r="H2595" s="836"/>
      <c r="I2595" s="113"/>
      <c r="J2595" s="114"/>
      <c r="K2595" s="97"/>
      <c r="L2595" s="107"/>
      <c r="M2595" s="839"/>
      <c r="N2595" s="113"/>
      <c r="O2595" s="114"/>
      <c r="P2595" s="97"/>
    </row>
    <row r="2596" spans="1:16" ht="17.25" thickBot="1">
      <c r="A2596" s="850"/>
      <c r="B2596" s="107"/>
      <c r="C2596" s="846"/>
      <c r="D2596" s="122" t="s">
        <v>132</v>
      </c>
      <c r="E2596" s="123" t="s">
        <v>133</v>
      </c>
      <c r="F2596" s="124"/>
      <c r="G2596" s="107"/>
      <c r="H2596" s="847"/>
      <c r="I2596" s="122" t="s">
        <v>132</v>
      </c>
      <c r="J2596" s="123" t="s">
        <v>133</v>
      </c>
      <c r="K2596" s="97"/>
      <c r="L2596" s="107"/>
      <c r="M2596" s="845"/>
      <c r="N2596" s="122" t="s">
        <v>132</v>
      </c>
      <c r="O2596" s="123" t="s">
        <v>133</v>
      </c>
      <c r="P2596" s="97"/>
    </row>
    <row r="2597" spans="1:16">
      <c r="A2597" s="105"/>
      <c r="B2597" s="109"/>
      <c r="C2597" s="832" t="s">
        <v>667</v>
      </c>
      <c r="D2597" s="118"/>
      <c r="E2597" s="119"/>
      <c r="F2597" s="125"/>
      <c r="G2597" s="109"/>
      <c r="H2597" s="835" t="s">
        <v>134</v>
      </c>
      <c r="I2597" s="118"/>
      <c r="J2597" s="119"/>
      <c r="K2597" s="125"/>
      <c r="L2597" s="109"/>
      <c r="M2597" s="838" t="s">
        <v>134</v>
      </c>
      <c r="N2597" s="118"/>
      <c r="O2597" s="119"/>
      <c r="P2597" s="125"/>
    </row>
    <row r="2598" spans="1:16">
      <c r="A2598" s="105"/>
      <c r="B2598" s="110"/>
      <c r="C2598" s="833"/>
      <c r="D2598" s="94"/>
      <c r="E2598" s="96"/>
      <c r="F2598" s="97"/>
      <c r="G2598" s="110"/>
      <c r="H2598" s="836"/>
      <c r="I2598" s="94"/>
      <c r="J2598" s="96"/>
      <c r="K2598" s="97"/>
      <c r="L2598" s="110"/>
      <c r="M2598" s="839"/>
      <c r="N2598" s="94"/>
      <c r="O2598" s="96"/>
      <c r="P2598" s="97"/>
    </row>
    <row r="2599" spans="1:16">
      <c r="A2599" s="105"/>
      <c r="B2599" s="126"/>
      <c r="C2599" s="833"/>
      <c r="D2599" s="94"/>
      <c r="E2599" s="96"/>
      <c r="F2599" s="97"/>
      <c r="G2599" s="126"/>
      <c r="H2599" s="836"/>
      <c r="I2599" s="94"/>
      <c r="J2599" s="96"/>
      <c r="K2599" s="97"/>
      <c r="L2599" s="126"/>
      <c r="M2599" s="839"/>
      <c r="N2599" s="94"/>
      <c r="O2599" s="96"/>
      <c r="P2599" s="128"/>
    </row>
    <row r="2600" spans="1:16">
      <c r="A2600" s="105"/>
      <c r="B2600" s="107"/>
      <c r="C2600" s="833"/>
      <c r="D2600" s="94"/>
      <c r="E2600" s="96"/>
      <c r="F2600" s="97"/>
      <c r="G2600" s="107"/>
      <c r="H2600" s="836"/>
      <c r="I2600" s="94"/>
      <c r="J2600" s="96"/>
      <c r="K2600" s="97"/>
      <c r="L2600" s="107"/>
      <c r="M2600" s="839"/>
      <c r="N2600" s="94"/>
      <c r="O2600" s="96"/>
      <c r="P2600" s="216"/>
    </row>
    <row r="2601" spans="1:16">
      <c r="A2601" s="105"/>
      <c r="B2601" s="109"/>
      <c r="C2601" s="833"/>
      <c r="D2601" s="94"/>
      <c r="E2601" s="96"/>
      <c r="F2601" s="97"/>
      <c r="G2601" s="109"/>
      <c r="H2601" s="836"/>
      <c r="I2601" s="94"/>
      <c r="J2601" s="96"/>
      <c r="K2601" s="97"/>
      <c r="L2601" s="109"/>
      <c r="M2601" s="839"/>
      <c r="N2601" s="94"/>
      <c r="O2601" s="96"/>
      <c r="P2601" s="97"/>
    </row>
    <row r="2602" spans="1:16">
      <c r="A2602" s="105"/>
      <c r="B2602" s="110"/>
      <c r="C2602" s="833"/>
      <c r="D2602" s="94"/>
      <c r="E2602" s="96"/>
      <c r="F2602" s="127"/>
      <c r="G2602" s="110"/>
      <c r="H2602" s="836"/>
      <c r="I2602" s="94"/>
      <c r="J2602" s="96"/>
      <c r="K2602" s="127"/>
      <c r="L2602" s="110"/>
      <c r="M2602" s="839"/>
      <c r="N2602" s="94"/>
      <c r="O2602" s="96"/>
      <c r="P2602" s="127"/>
    </row>
    <row r="2603" spans="1:16">
      <c r="A2603" s="105"/>
      <c r="B2603" s="109"/>
      <c r="C2603" s="833"/>
      <c r="D2603" s="94"/>
      <c r="E2603" s="96"/>
      <c r="F2603" s="128"/>
      <c r="G2603" s="109"/>
      <c r="H2603" s="836"/>
      <c r="I2603" s="94"/>
      <c r="J2603" s="96"/>
      <c r="K2603" s="128"/>
      <c r="L2603" s="109"/>
      <c r="M2603" s="839"/>
      <c r="N2603" s="94"/>
      <c r="O2603" s="96"/>
      <c r="P2603" s="128"/>
    </row>
    <row r="2604" spans="1:16">
      <c r="A2604" s="105"/>
      <c r="B2604" s="110"/>
      <c r="C2604" s="833"/>
      <c r="D2604" s="217"/>
      <c r="E2604" s="114"/>
      <c r="F2604" s="216"/>
      <c r="G2604" s="110"/>
      <c r="H2604" s="836"/>
      <c r="I2604" s="113"/>
      <c r="J2604" s="114"/>
      <c r="K2604" s="216"/>
      <c r="L2604" s="110"/>
      <c r="M2604" s="839"/>
      <c r="N2604" s="113"/>
      <c r="O2604" s="114"/>
      <c r="P2604" s="216"/>
    </row>
    <row r="2605" spans="1:16">
      <c r="A2605" s="105"/>
      <c r="B2605" s="109"/>
      <c r="C2605" s="833"/>
      <c r="D2605" s="217"/>
      <c r="E2605" s="114"/>
      <c r="F2605" s="216"/>
      <c r="G2605" s="109"/>
      <c r="H2605" s="836"/>
      <c r="I2605" s="113"/>
      <c r="J2605" s="114"/>
      <c r="K2605" s="216"/>
      <c r="L2605" s="109"/>
      <c r="M2605" s="839"/>
      <c r="N2605" s="113"/>
      <c r="O2605" s="114"/>
      <c r="P2605" s="216"/>
    </row>
    <row r="2606" spans="1:16" ht="17.25" thickBot="1">
      <c r="A2606" s="105"/>
      <c r="B2606" s="110"/>
      <c r="C2606" s="846"/>
      <c r="D2606" s="129"/>
      <c r="E2606" s="130"/>
      <c r="F2606" s="104"/>
      <c r="G2606" s="110"/>
      <c r="H2606" s="847"/>
      <c r="I2606" s="113"/>
      <c r="J2606" s="130"/>
      <c r="K2606" s="104"/>
      <c r="L2606" s="110"/>
      <c r="M2606" s="845"/>
      <c r="N2606" s="113"/>
      <c r="O2606" s="131"/>
      <c r="P2606" s="127"/>
    </row>
    <row r="2607" spans="1:16">
      <c r="A2607" s="132"/>
      <c r="B2607" s="109"/>
      <c r="C2607" s="832" t="s">
        <v>668</v>
      </c>
      <c r="D2607" s="118" t="s">
        <v>136</v>
      </c>
      <c r="E2607" s="133" t="s">
        <v>137</v>
      </c>
      <c r="F2607" s="125"/>
      <c r="G2607" s="109"/>
      <c r="H2607" s="835" t="s">
        <v>135</v>
      </c>
      <c r="I2607" s="118" t="s">
        <v>136</v>
      </c>
      <c r="J2607" s="133" t="s">
        <v>137</v>
      </c>
      <c r="K2607" s="125"/>
      <c r="L2607" s="109"/>
      <c r="M2607" s="838" t="s">
        <v>135</v>
      </c>
      <c r="N2607" s="118" t="s">
        <v>136</v>
      </c>
      <c r="O2607" s="133" t="s">
        <v>137</v>
      </c>
      <c r="P2607" s="125"/>
    </row>
    <row r="2608" spans="1:16">
      <c r="A2608" s="132"/>
      <c r="B2608" s="110"/>
      <c r="C2608" s="833"/>
      <c r="D2608" s="94" t="s">
        <v>141</v>
      </c>
      <c r="E2608" s="96" t="s">
        <v>142</v>
      </c>
      <c r="F2608" s="134"/>
      <c r="G2608" s="110"/>
      <c r="H2608" s="836"/>
      <c r="I2608" s="94" t="s">
        <v>141</v>
      </c>
      <c r="J2608" s="96" t="s">
        <v>142</v>
      </c>
      <c r="K2608" s="134"/>
      <c r="L2608" s="110"/>
      <c r="M2608" s="839"/>
      <c r="N2608" s="94" t="s">
        <v>141</v>
      </c>
      <c r="O2608" s="96" t="s">
        <v>142</v>
      </c>
      <c r="P2608" s="134"/>
    </row>
    <row r="2609" spans="1:16">
      <c r="A2609" s="132"/>
      <c r="B2609" s="135"/>
      <c r="C2609" s="833"/>
      <c r="D2609" s="94" t="s">
        <v>145</v>
      </c>
      <c r="E2609" s="96" t="s">
        <v>146</v>
      </c>
      <c r="F2609" s="97"/>
      <c r="G2609" s="135"/>
      <c r="H2609" s="836"/>
      <c r="I2609" s="94" t="s">
        <v>145</v>
      </c>
      <c r="J2609" s="96" t="s">
        <v>146</v>
      </c>
      <c r="K2609" s="97"/>
      <c r="L2609" s="135"/>
      <c r="M2609" s="839"/>
      <c r="N2609" s="94" t="s">
        <v>145</v>
      </c>
      <c r="O2609" s="96" t="s">
        <v>146</v>
      </c>
      <c r="P2609" s="97"/>
    </row>
    <row r="2610" spans="1:16">
      <c r="A2610" s="132"/>
      <c r="B2610" s="110"/>
      <c r="C2610" s="833"/>
      <c r="D2610" s="94" t="s">
        <v>147</v>
      </c>
      <c r="E2610" s="96" t="s">
        <v>148</v>
      </c>
      <c r="F2610" s="104"/>
      <c r="G2610" s="110"/>
      <c r="H2610" s="836"/>
      <c r="I2610" s="94" t="s">
        <v>147</v>
      </c>
      <c r="J2610" s="96" t="s">
        <v>148</v>
      </c>
      <c r="K2610" s="104"/>
      <c r="L2610" s="110"/>
      <c r="M2610" s="839"/>
      <c r="N2610" s="94" t="s">
        <v>147</v>
      </c>
      <c r="O2610" s="96" t="s">
        <v>148</v>
      </c>
      <c r="P2610" s="104"/>
    </row>
    <row r="2611" spans="1:16">
      <c r="A2611" s="132"/>
      <c r="B2611" s="135"/>
      <c r="C2611" s="833"/>
      <c r="D2611" s="94"/>
      <c r="E2611" s="114"/>
      <c r="F2611" s="136"/>
      <c r="G2611" s="135"/>
      <c r="H2611" s="836"/>
      <c r="I2611" s="94"/>
      <c r="J2611" s="114"/>
      <c r="K2611" s="136"/>
      <c r="L2611" s="135"/>
      <c r="M2611" s="839"/>
      <c r="N2611" s="94"/>
      <c r="O2611" s="114"/>
      <c r="P2611" s="136"/>
    </row>
    <row r="2612" spans="1:16">
      <c r="A2612" s="132"/>
      <c r="B2612" s="110"/>
      <c r="C2612" s="833"/>
      <c r="D2612" s="94"/>
      <c r="E2612" s="96"/>
      <c r="F2612" s="97"/>
      <c r="G2612" s="110"/>
      <c r="H2612" s="836"/>
      <c r="I2612" s="94"/>
      <c r="J2612" s="96"/>
      <c r="K2612" s="97"/>
      <c r="L2612" s="110"/>
      <c r="M2612" s="839"/>
      <c r="N2612" s="94"/>
      <c r="O2612" s="96"/>
      <c r="P2612" s="97"/>
    </row>
    <row r="2613" spans="1:16">
      <c r="A2613" s="132"/>
      <c r="B2613" s="135"/>
      <c r="C2613" s="833"/>
      <c r="D2613" s="94"/>
      <c r="E2613" s="114"/>
      <c r="F2613" s="136"/>
      <c r="G2613" s="135"/>
      <c r="H2613" s="836"/>
      <c r="I2613" s="94"/>
      <c r="J2613" s="114"/>
      <c r="K2613" s="136"/>
      <c r="L2613" s="135"/>
      <c r="M2613" s="839"/>
      <c r="N2613" s="94"/>
      <c r="O2613" s="114"/>
      <c r="P2613" s="136"/>
    </row>
    <row r="2614" spans="1:16">
      <c r="A2614" s="132"/>
      <c r="B2614" s="110"/>
      <c r="C2614" s="833"/>
      <c r="D2614" s="94"/>
      <c r="E2614" s="96"/>
      <c r="F2614" s="97"/>
      <c r="G2614" s="110"/>
      <c r="H2614" s="836"/>
      <c r="I2614" s="94"/>
      <c r="J2614" s="96"/>
      <c r="K2614" s="97"/>
      <c r="L2614" s="110"/>
      <c r="M2614" s="839"/>
      <c r="N2614" s="94"/>
      <c r="O2614" s="96"/>
      <c r="P2614" s="97"/>
    </row>
    <row r="2615" spans="1:16">
      <c r="A2615" s="132"/>
      <c r="B2615" s="135"/>
      <c r="C2615" s="833"/>
      <c r="D2615" s="94"/>
      <c r="E2615" s="96"/>
      <c r="F2615" s="97"/>
      <c r="G2615" s="135"/>
      <c r="H2615" s="836"/>
      <c r="I2615" s="94"/>
      <c r="J2615" s="96"/>
      <c r="K2615" s="97"/>
      <c r="L2615" s="135"/>
      <c r="M2615" s="839"/>
      <c r="N2615" s="94"/>
      <c r="O2615" s="96"/>
      <c r="P2615" s="97"/>
    </row>
    <row r="2616" spans="1:16" ht="17.25" thickBot="1">
      <c r="A2616" s="132"/>
      <c r="B2616" s="110"/>
      <c r="C2616" s="846"/>
      <c r="D2616" s="115"/>
      <c r="E2616" s="116"/>
      <c r="F2616" s="117"/>
      <c r="G2616" s="110"/>
      <c r="H2616" s="847"/>
      <c r="I2616" s="115"/>
      <c r="J2616" s="130"/>
      <c r="K2616" s="104"/>
      <c r="L2616" s="110"/>
      <c r="M2616" s="845"/>
      <c r="N2616" s="115"/>
      <c r="O2616" s="130"/>
      <c r="P2616" s="104"/>
    </row>
    <row r="2617" spans="1:16">
      <c r="A2617" s="132"/>
      <c r="B2617" s="135"/>
      <c r="C2617" s="832" t="s">
        <v>669</v>
      </c>
      <c r="D2617" s="137" t="s">
        <v>150</v>
      </c>
      <c r="E2617" s="138"/>
      <c r="F2617" s="139" t="s">
        <v>151</v>
      </c>
      <c r="G2617" s="135"/>
      <c r="H2617" s="835" t="s">
        <v>149</v>
      </c>
      <c r="I2617" s="137" t="s">
        <v>150</v>
      </c>
      <c r="J2617" s="138"/>
      <c r="K2617" s="139" t="s">
        <v>151</v>
      </c>
      <c r="L2617" s="135"/>
      <c r="M2617" s="838" t="s">
        <v>149</v>
      </c>
      <c r="N2617" s="137" t="s">
        <v>150</v>
      </c>
      <c r="O2617" s="138"/>
      <c r="P2617" s="139" t="s">
        <v>151</v>
      </c>
    </row>
    <row r="2618" spans="1:16">
      <c r="A2618" s="132"/>
      <c r="B2618" s="110"/>
      <c r="C2618" s="833"/>
      <c r="D2618" s="120"/>
      <c r="E2618" s="121"/>
      <c r="F2618" s="140"/>
      <c r="G2618" s="110"/>
      <c r="H2618" s="836"/>
      <c r="I2618" s="94"/>
      <c r="J2618" s="96"/>
      <c r="K2618" s="97"/>
      <c r="L2618" s="110"/>
      <c r="M2618" s="839"/>
      <c r="N2618" s="94"/>
      <c r="O2618" s="96"/>
      <c r="P2618" s="97"/>
    </row>
    <row r="2619" spans="1:16">
      <c r="A2619" s="132"/>
      <c r="B2619" s="135"/>
      <c r="C2619" s="833"/>
      <c r="D2619" s="94"/>
      <c r="E2619" s="96"/>
      <c r="F2619" s="97"/>
      <c r="G2619" s="135"/>
      <c r="H2619" s="836"/>
      <c r="I2619" s="94"/>
      <c r="J2619" s="96"/>
      <c r="K2619" s="97"/>
      <c r="L2619" s="135"/>
      <c r="M2619" s="839"/>
      <c r="N2619" s="94"/>
      <c r="O2619" s="96"/>
      <c r="P2619" s="97"/>
    </row>
    <row r="2620" spans="1:16">
      <c r="A2620" s="132"/>
      <c r="B2620" s="110"/>
      <c r="C2620" s="833"/>
      <c r="D2620" s="113"/>
      <c r="E2620" s="114"/>
      <c r="F2620" s="104"/>
      <c r="G2620" s="110"/>
      <c r="H2620" s="836"/>
      <c r="I2620" s="113"/>
      <c r="J2620" s="114"/>
      <c r="K2620" s="104"/>
      <c r="L2620" s="110"/>
      <c r="M2620" s="839"/>
      <c r="N2620" s="113"/>
      <c r="O2620" s="114"/>
      <c r="P2620" s="104"/>
    </row>
    <row r="2621" spans="1:16">
      <c r="A2621" s="841"/>
      <c r="B2621" s="135"/>
      <c r="C2621" s="833"/>
      <c r="D2621" s="94"/>
      <c r="E2621" s="96"/>
      <c r="F2621" s="97"/>
      <c r="G2621" s="135"/>
      <c r="H2621" s="836"/>
      <c r="I2621" s="94"/>
      <c r="J2621" s="96"/>
      <c r="K2621" s="97"/>
      <c r="L2621" s="135"/>
      <c r="M2621" s="839"/>
      <c r="N2621" s="94"/>
      <c r="O2621" s="96"/>
      <c r="P2621" s="97"/>
    </row>
    <row r="2622" spans="1:16">
      <c r="A2622" s="841"/>
      <c r="B2622" s="110"/>
      <c r="C2622" s="833"/>
      <c r="D2622" s="94"/>
      <c r="E2622" s="96"/>
      <c r="F2622" s="97"/>
      <c r="G2622" s="110"/>
      <c r="H2622" s="836"/>
      <c r="I2622" s="94"/>
      <c r="J2622" s="96"/>
      <c r="K2622" s="97"/>
      <c r="L2622" s="110"/>
      <c r="M2622" s="839"/>
      <c r="N2622" s="94"/>
      <c r="O2622" s="96"/>
      <c r="P2622" s="97"/>
    </row>
    <row r="2623" spans="1:16">
      <c r="A2623" s="841"/>
      <c r="B2623" s="135"/>
      <c r="C2623" s="833"/>
      <c r="D2623" s="113"/>
      <c r="E2623" s="114"/>
      <c r="F2623" s="104"/>
      <c r="G2623" s="135"/>
      <c r="H2623" s="836"/>
      <c r="I2623" s="113"/>
      <c r="J2623" s="114"/>
      <c r="K2623" s="104"/>
      <c r="L2623" s="135"/>
      <c r="M2623" s="839"/>
      <c r="N2623" s="113"/>
      <c r="O2623" s="114"/>
      <c r="P2623" s="104"/>
    </row>
    <row r="2624" spans="1:16" ht="17.25" thickBot="1">
      <c r="A2624" s="842"/>
      <c r="B2624" s="141"/>
      <c r="C2624" s="834"/>
      <c r="D2624" s="142"/>
      <c r="E2624" s="143"/>
      <c r="F2624" s="144"/>
      <c r="G2624" s="141"/>
      <c r="H2624" s="837"/>
      <c r="I2624" s="142"/>
      <c r="J2624" s="143"/>
      <c r="K2624" s="144"/>
      <c r="L2624" s="141"/>
      <c r="M2624" s="840"/>
      <c r="N2624" s="142"/>
      <c r="O2624" s="143"/>
      <c r="P2624" s="144"/>
    </row>
    <row r="2625" spans="1:16" s="146" customFormat="1" ht="27" customHeight="1" thickTop="1" thickBot="1">
      <c r="A2625" s="145"/>
      <c r="B2625" s="843" t="s">
        <v>152</v>
      </c>
      <c r="C2625" s="843"/>
      <c r="D2625" s="843"/>
      <c r="E2625" s="843"/>
      <c r="F2625" s="843"/>
      <c r="G2625" s="844" t="s">
        <v>153</v>
      </c>
      <c r="H2625" s="844"/>
      <c r="I2625" s="844"/>
      <c r="J2625" s="844"/>
      <c r="K2625" s="844"/>
      <c r="L2625" s="844"/>
      <c r="M2625" s="844"/>
      <c r="N2625" s="825" t="s">
        <v>154</v>
      </c>
      <c r="O2625" s="825"/>
      <c r="P2625" s="825"/>
    </row>
    <row r="2626" spans="1:16" s="159" customFormat="1" ht="21.75" customHeight="1" thickTop="1" thickBot="1">
      <c r="A2626" s="147" t="s">
        <v>0</v>
      </c>
      <c r="B2626" s="148"/>
      <c r="C2626" s="149" t="s">
        <v>155</v>
      </c>
      <c r="D2626" s="150" t="s">
        <v>156</v>
      </c>
      <c r="E2626" s="151" t="s">
        <v>157</v>
      </c>
      <c r="F2626" s="152" t="s">
        <v>158</v>
      </c>
      <c r="G2626" s="153" t="s">
        <v>159</v>
      </c>
      <c r="H2626" s="154" t="s">
        <v>150</v>
      </c>
      <c r="I2626" s="155" t="s">
        <v>156</v>
      </c>
      <c r="J2626" s="155" t="s">
        <v>157</v>
      </c>
      <c r="K2626" s="155" t="s">
        <v>158</v>
      </c>
      <c r="L2626" s="154" t="s">
        <v>160</v>
      </c>
      <c r="M2626" s="156" t="s">
        <v>161</v>
      </c>
      <c r="N2626" s="157" t="s">
        <v>155</v>
      </c>
      <c r="O2626" s="151" t="s">
        <v>157</v>
      </c>
      <c r="P2626" s="158" t="s">
        <v>158</v>
      </c>
    </row>
    <row r="2627" spans="1:16" s="172" customFormat="1" ht="17.25" thickTop="1">
      <c r="A2627" s="826">
        <f>A2541</f>
        <v>46228</v>
      </c>
      <c r="B2627" s="829" t="s">
        <v>670</v>
      </c>
      <c r="C2627" s="160" t="s">
        <v>851</v>
      </c>
      <c r="D2627" s="161" t="s">
        <v>147</v>
      </c>
      <c r="E2627" s="162" t="s">
        <v>137</v>
      </c>
      <c r="F2627" s="163" t="s">
        <v>1457</v>
      </c>
      <c r="G2627" s="164"/>
      <c r="H2627" s="165"/>
      <c r="I2627" s="166"/>
      <c r="J2627" s="166"/>
      <c r="K2627" s="167"/>
      <c r="L2627" s="168"/>
      <c r="M2627" s="169"/>
      <c r="N2627" s="170"/>
      <c r="O2627" s="166"/>
      <c r="P2627" s="171"/>
    </row>
    <row r="2628" spans="1:16" s="172" customFormat="1">
      <c r="A2628" s="827"/>
      <c r="B2628" s="830"/>
      <c r="C2628" s="173"/>
      <c r="D2628" s="174"/>
      <c r="E2628" s="175"/>
      <c r="F2628" s="176"/>
      <c r="G2628" s="173"/>
      <c r="H2628" s="177"/>
      <c r="I2628" s="175"/>
      <c r="J2628" s="175"/>
      <c r="K2628" s="178"/>
      <c r="L2628" s="179"/>
      <c r="M2628" s="180"/>
      <c r="N2628" s="181"/>
      <c r="O2628" s="175"/>
      <c r="P2628" s="182"/>
    </row>
    <row r="2629" spans="1:16" s="172" customFormat="1">
      <c r="A2629" s="827"/>
      <c r="B2629" s="830"/>
      <c r="C2629" s="173"/>
      <c r="D2629" s="174"/>
      <c r="E2629" s="175"/>
      <c r="F2629" s="176"/>
      <c r="G2629" s="173"/>
      <c r="H2629" s="183"/>
      <c r="I2629" s="175"/>
      <c r="J2629" s="175"/>
      <c r="K2629" s="178"/>
      <c r="L2629" s="184"/>
      <c r="M2629" s="180"/>
      <c r="N2629" s="181"/>
      <c r="O2629" s="175"/>
      <c r="P2629" s="182"/>
    </row>
    <row r="2630" spans="1:16" s="172" customFormat="1">
      <c r="A2630" s="827"/>
      <c r="B2630" s="830"/>
      <c r="C2630" s="173"/>
      <c r="D2630" s="218"/>
      <c r="E2630" s="175"/>
      <c r="F2630" s="176"/>
      <c r="G2630" s="173"/>
      <c r="H2630" s="183"/>
      <c r="I2630" s="175"/>
      <c r="J2630" s="175"/>
      <c r="K2630" s="187"/>
      <c r="L2630" s="184"/>
      <c r="M2630" s="180"/>
      <c r="N2630" s="181"/>
      <c r="O2630" s="175"/>
      <c r="P2630" s="182"/>
    </row>
    <row r="2631" spans="1:16" s="172" customFormat="1">
      <c r="A2631" s="827"/>
      <c r="B2631" s="830"/>
      <c r="C2631" s="173"/>
      <c r="D2631" s="185"/>
      <c r="E2631" s="175"/>
      <c r="F2631" s="182"/>
      <c r="G2631" s="173"/>
      <c r="H2631" s="186"/>
      <c r="I2631" s="175"/>
      <c r="J2631" s="175"/>
      <c r="K2631" s="187"/>
      <c r="L2631" s="184"/>
      <c r="M2631" s="180"/>
      <c r="N2631" s="181"/>
      <c r="O2631" s="175"/>
      <c r="P2631" s="182"/>
    </row>
    <row r="2632" spans="1:16" s="172" customFormat="1">
      <c r="A2632" s="827"/>
      <c r="B2632" s="830"/>
      <c r="C2632" s="173"/>
      <c r="D2632" s="174"/>
      <c r="E2632" s="175"/>
      <c r="F2632" s="188"/>
      <c r="G2632" s="198"/>
      <c r="H2632" s="183"/>
      <c r="I2632" s="191"/>
      <c r="J2632" s="175"/>
      <c r="K2632" s="178"/>
      <c r="L2632" s="189"/>
      <c r="M2632" s="190"/>
      <c r="N2632" s="181"/>
      <c r="O2632" s="175"/>
      <c r="P2632" s="182"/>
    </row>
    <row r="2633" spans="1:16" s="172" customFormat="1">
      <c r="A2633" s="827"/>
      <c r="B2633" s="830"/>
      <c r="C2633" s="173"/>
      <c r="D2633" s="174"/>
      <c r="E2633" s="175"/>
      <c r="F2633" s="182"/>
      <c r="G2633" s="173"/>
      <c r="H2633" s="183"/>
      <c r="I2633" s="191"/>
      <c r="J2633" s="175"/>
      <c r="K2633" s="178"/>
      <c r="L2633" s="184"/>
      <c r="M2633" s="180"/>
      <c r="N2633" s="181"/>
      <c r="O2633" s="175"/>
      <c r="P2633" s="182"/>
    </row>
    <row r="2634" spans="1:16" s="172" customFormat="1">
      <c r="A2634" s="827"/>
      <c r="B2634" s="830"/>
      <c r="C2634" s="173"/>
      <c r="D2634" s="174"/>
      <c r="E2634" s="175"/>
      <c r="F2634" s="182"/>
      <c r="G2634" s="219"/>
      <c r="H2634" s="183"/>
      <c r="I2634" s="175"/>
      <c r="J2634" s="175"/>
      <c r="K2634" s="178"/>
      <c r="L2634" s="184"/>
      <c r="M2634" s="180"/>
      <c r="N2634" s="181"/>
      <c r="O2634" s="175"/>
      <c r="P2634" s="182"/>
    </row>
    <row r="2635" spans="1:16" s="172" customFormat="1">
      <c r="A2635" s="827"/>
      <c r="B2635" s="830"/>
      <c r="C2635" s="173"/>
      <c r="D2635" s="174"/>
      <c r="E2635" s="175"/>
      <c r="F2635" s="188"/>
      <c r="G2635" s="173"/>
      <c r="H2635" s="183"/>
      <c r="I2635" s="191"/>
      <c r="J2635" s="175"/>
      <c r="K2635" s="178"/>
      <c r="L2635" s="184"/>
      <c r="M2635" s="180"/>
      <c r="N2635" s="181"/>
      <c r="O2635" s="175"/>
      <c r="P2635" s="182"/>
    </row>
    <row r="2636" spans="1:16" s="172" customFormat="1">
      <c r="A2636" s="827"/>
      <c r="B2636" s="830"/>
      <c r="C2636" s="173"/>
      <c r="D2636" s="174"/>
      <c r="E2636" s="175"/>
      <c r="F2636" s="182"/>
      <c r="G2636" s="173"/>
      <c r="H2636" s="183"/>
      <c r="I2636" s="191"/>
      <c r="J2636" s="175"/>
      <c r="K2636" s="178"/>
      <c r="L2636" s="184"/>
      <c r="M2636" s="180"/>
      <c r="N2636" s="181"/>
      <c r="O2636" s="175"/>
      <c r="P2636" s="182"/>
    </row>
    <row r="2637" spans="1:16" s="172" customFormat="1">
      <c r="A2637" s="827"/>
      <c r="B2637" s="830"/>
      <c r="C2637" s="192"/>
      <c r="D2637" s="193"/>
      <c r="E2637" s="194"/>
      <c r="F2637" s="195"/>
      <c r="G2637" s="173"/>
      <c r="H2637" s="177"/>
      <c r="I2637" s="175"/>
      <c r="J2637" s="175"/>
      <c r="K2637" s="178"/>
      <c r="L2637" s="184"/>
      <c r="M2637" s="180"/>
      <c r="N2637" s="196"/>
      <c r="O2637" s="194"/>
      <c r="P2637" s="195"/>
    </row>
    <row r="2638" spans="1:16" s="172" customFormat="1">
      <c r="A2638" s="827"/>
      <c r="B2638" s="830"/>
      <c r="C2638" s="192"/>
      <c r="D2638" s="193"/>
      <c r="E2638" s="194"/>
      <c r="F2638" s="195"/>
      <c r="G2638" s="198"/>
      <c r="H2638" s="183"/>
      <c r="I2638" s="191"/>
      <c r="J2638" s="175"/>
      <c r="K2638" s="178"/>
      <c r="L2638" s="184"/>
      <c r="M2638" s="180"/>
      <c r="N2638" s="196"/>
      <c r="O2638" s="194"/>
      <c r="P2638" s="195"/>
    </row>
    <row r="2639" spans="1:16" s="172" customFormat="1">
      <c r="A2639" s="827"/>
      <c r="B2639" s="830"/>
      <c r="C2639" s="192"/>
      <c r="D2639" s="193"/>
      <c r="E2639" s="194"/>
      <c r="F2639" s="195"/>
      <c r="G2639" s="173"/>
      <c r="H2639" s="199"/>
      <c r="I2639" s="191"/>
      <c r="J2639" s="200"/>
      <c r="K2639" s="197"/>
      <c r="L2639" s="184"/>
      <c r="M2639" s="180"/>
      <c r="N2639" s="196"/>
      <c r="O2639" s="194"/>
      <c r="P2639" s="195"/>
    </row>
    <row r="2640" spans="1:16" s="172" customFormat="1">
      <c r="A2640" s="827"/>
      <c r="B2640" s="830"/>
      <c r="C2640" s="192"/>
      <c r="D2640" s="193"/>
      <c r="E2640" s="194"/>
      <c r="F2640" s="195"/>
      <c r="G2640" s="173"/>
      <c r="H2640" s="201"/>
      <c r="I2640" s="175"/>
      <c r="J2640" s="175"/>
      <c r="K2640" s="178"/>
      <c r="L2640" s="184"/>
      <c r="M2640" s="180"/>
      <c r="N2640" s="196"/>
      <c r="O2640" s="194"/>
      <c r="P2640" s="195"/>
    </row>
    <row r="2641" spans="1:16" s="172" customFormat="1">
      <c r="A2641" s="827"/>
      <c r="B2641" s="830"/>
      <c r="C2641" s="192"/>
      <c r="D2641" s="193"/>
      <c r="E2641" s="194"/>
      <c r="F2641" s="195"/>
      <c r="G2641" s="198"/>
      <c r="H2641" s="183"/>
      <c r="I2641" s="200"/>
      <c r="J2641" s="200"/>
      <c r="K2641" s="197"/>
      <c r="L2641" s="184"/>
      <c r="M2641" s="180"/>
      <c r="N2641" s="196"/>
      <c r="O2641" s="194"/>
      <c r="P2641" s="195"/>
    </row>
    <row r="2642" spans="1:16" s="172" customFormat="1">
      <c r="A2642" s="827"/>
      <c r="B2642" s="830"/>
      <c r="C2642" s="192"/>
      <c r="D2642" s="193"/>
      <c r="E2642" s="194"/>
      <c r="F2642" s="195"/>
      <c r="G2642" s="173"/>
      <c r="H2642" s="183"/>
      <c r="I2642" s="200"/>
      <c r="J2642" s="200"/>
      <c r="K2642" s="197"/>
      <c r="L2642" s="179"/>
      <c r="M2642" s="180"/>
      <c r="N2642" s="196"/>
      <c r="O2642" s="194"/>
      <c r="P2642" s="195"/>
    </row>
    <row r="2643" spans="1:16" s="172" customFormat="1">
      <c r="A2643" s="827"/>
      <c r="B2643" s="830"/>
      <c r="C2643" s="192"/>
      <c r="D2643" s="193"/>
      <c r="E2643" s="194"/>
      <c r="F2643" s="195"/>
      <c r="G2643" s="192"/>
      <c r="H2643" s="201"/>
      <c r="I2643" s="202"/>
      <c r="J2643" s="202"/>
      <c r="K2643" s="203"/>
      <c r="L2643" s="204"/>
      <c r="M2643" s="190"/>
      <c r="N2643" s="196"/>
      <c r="O2643" s="194"/>
      <c r="P2643" s="195"/>
    </row>
    <row r="2644" spans="1:16" s="172" customFormat="1">
      <c r="A2644" s="827"/>
      <c r="B2644" s="830"/>
      <c r="C2644" s="192"/>
      <c r="D2644" s="193"/>
      <c r="E2644" s="194"/>
      <c r="F2644" s="195"/>
      <c r="G2644" s="192"/>
      <c r="H2644" s="201"/>
      <c r="I2644" s="202"/>
      <c r="J2644" s="202"/>
      <c r="K2644" s="203"/>
      <c r="L2644" s="204"/>
      <c r="M2644" s="190"/>
      <c r="N2644" s="196"/>
      <c r="O2644" s="194"/>
      <c r="P2644" s="195"/>
    </row>
    <row r="2645" spans="1:16" s="172" customFormat="1">
      <c r="A2645" s="827"/>
      <c r="B2645" s="830"/>
      <c r="C2645" s="192"/>
      <c r="D2645" s="193"/>
      <c r="E2645" s="194"/>
      <c r="F2645" s="195"/>
      <c r="G2645" s="192"/>
      <c r="H2645" s="201"/>
      <c r="I2645" s="202"/>
      <c r="J2645" s="202"/>
      <c r="K2645" s="203"/>
      <c r="L2645" s="204"/>
      <c r="M2645" s="190"/>
      <c r="N2645" s="196"/>
      <c r="O2645" s="194"/>
      <c r="P2645" s="195"/>
    </row>
    <row r="2646" spans="1:16" s="172" customFormat="1" ht="17.25" thickBot="1">
      <c r="A2646" s="828"/>
      <c r="B2646" s="831"/>
      <c r="C2646" s="205"/>
      <c r="D2646" s="206"/>
      <c r="E2646" s="207"/>
      <c r="F2646" s="208"/>
      <c r="G2646" s="209"/>
      <c r="H2646" s="210"/>
      <c r="I2646" s="211"/>
      <c r="J2646" s="211"/>
      <c r="K2646" s="212"/>
      <c r="L2646" s="213"/>
      <c r="M2646" s="214"/>
      <c r="N2646" s="215"/>
      <c r="O2646" s="207"/>
      <c r="P2646" s="208"/>
    </row>
    <row r="2647" spans="1:16" s="71" customFormat="1" ht="18" customHeight="1" thickTop="1" thickBot="1">
      <c r="A2647" s="862">
        <f>A2541+1</f>
        <v>46229</v>
      </c>
      <c r="B2647" s="90" t="s">
        <v>162</v>
      </c>
      <c r="C2647" s="832" t="s">
        <v>665</v>
      </c>
      <c r="D2647" s="91" t="s">
        <v>114</v>
      </c>
      <c r="E2647" s="92" t="s">
        <v>164</v>
      </c>
      <c r="F2647" s="93"/>
      <c r="G2647" s="90" t="s">
        <v>162</v>
      </c>
      <c r="H2647" s="836" t="s">
        <v>163</v>
      </c>
      <c r="I2647" s="91" t="s">
        <v>114</v>
      </c>
      <c r="J2647" s="92" t="s">
        <v>164</v>
      </c>
      <c r="K2647" s="93"/>
      <c r="L2647" s="90" t="s">
        <v>162</v>
      </c>
      <c r="M2647" s="839" t="s">
        <v>163</v>
      </c>
      <c r="N2647" s="91" t="s">
        <v>114</v>
      </c>
      <c r="O2647" s="92" t="s">
        <v>164</v>
      </c>
      <c r="P2647" s="93"/>
    </row>
    <row r="2648" spans="1:16" ht="18" customHeight="1">
      <c r="A2648" s="863"/>
      <c r="B2648" s="864"/>
      <c r="C2648" s="833"/>
      <c r="D2648" s="94" t="s">
        <v>116</v>
      </c>
      <c r="E2648" s="95" t="s">
        <v>142</v>
      </c>
      <c r="F2648" s="93"/>
      <c r="G2648" s="864"/>
      <c r="H2648" s="836"/>
      <c r="I2648" s="94" t="s">
        <v>116</v>
      </c>
      <c r="J2648" s="95" t="s">
        <v>142</v>
      </c>
      <c r="K2648" s="93"/>
      <c r="L2648" s="864"/>
      <c r="M2648" s="839"/>
      <c r="N2648" s="94" t="s">
        <v>116</v>
      </c>
      <c r="O2648" s="95" t="s">
        <v>142</v>
      </c>
      <c r="P2648" s="93"/>
    </row>
    <row r="2649" spans="1:16" ht="17.25" thickBot="1">
      <c r="A2649" s="863"/>
      <c r="B2649" s="865"/>
      <c r="C2649" s="833"/>
      <c r="D2649" s="94" t="s">
        <v>165</v>
      </c>
      <c r="E2649" s="96" t="s">
        <v>166</v>
      </c>
      <c r="F2649" s="98"/>
      <c r="G2649" s="865"/>
      <c r="H2649" s="836"/>
      <c r="I2649" s="94" t="s">
        <v>165</v>
      </c>
      <c r="J2649" s="96" t="s">
        <v>166</v>
      </c>
      <c r="K2649" s="98"/>
      <c r="L2649" s="865"/>
      <c r="M2649" s="839"/>
      <c r="N2649" s="94" t="s">
        <v>165</v>
      </c>
      <c r="O2649" s="96" t="s">
        <v>166</v>
      </c>
      <c r="P2649" s="98"/>
    </row>
    <row r="2650" spans="1:16" ht="17.25" thickBot="1">
      <c r="A2650" s="863"/>
      <c r="B2650" s="90" t="s">
        <v>167</v>
      </c>
      <c r="C2650" s="833"/>
      <c r="D2650" s="94"/>
      <c r="E2650" s="96"/>
      <c r="F2650" s="97"/>
      <c r="G2650" s="90" t="s">
        <v>167</v>
      </c>
      <c r="H2650" s="836"/>
      <c r="I2650" s="94" t="s">
        <v>120</v>
      </c>
      <c r="J2650" s="96" t="s">
        <v>148</v>
      </c>
      <c r="K2650" s="97"/>
      <c r="L2650" s="90" t="s">
        <v>167</v>
      </c>
      <c r="M2650" s="839"/>
      <c r="N2650" s="94" t="s">
        <v>120</v>
      </c>
      <c r="O2650" s="96" t="s">
        <v>148</v>
      </c>
      <c r="P2650" s="97"/>
    </row>
    <row r="2651" spans="1:16">
      <c r="A2651" s="863"/>
      <c r="B2651" s="861"/>
      <c r="C2651" s="833"/>
      <c r="D2651" s="94"/>
      <c r="E2651" s="96"/>
      <c r="F2651" s="97"/>
      <c r="G2651" s="861"/>
      <c r="H2651" s="836"/>
      <c r="I2651" s="94"/>
      <c r="J2651" s="96"/>
      <c r="K2651" s="97"/>
      <c r="L2651" s="861"/>
      <c r="M2651" s="839"/>
      <c r="N2651" s="94"/>
      <c r="O2651" s="96"/>
      <c r="P2651" s="97"/>
    </row>
    <row r="2652" spans="1:16">
      <c r="A2652" s="863"/>
      <c r="B2652" s="854"/>
      <c r="C2652" s="833"/>
      <c r="D2652" s="94"/>
      <c r="E2652" s="96"/>
      <c r="F2652" s="97"/>
      <c r="G2652" s="854"/>
      <c r="H2652" s="836"/>
      <c r="I2652" s="94"/>
      <c r="J2652" s="96"/>
      <c r="K2652" s="97"/>
      <c r="L2652" s="854"/>
      <c r="M2652" s="839"/>
      <c r="N2652" s="94"/>
      <c r="O2652" s="96"/>
      <c r="P2652" s="97"/>
    </row>
    <row r="2653" spans="1:16">
      <c r="A2653" s="863"/>
      <c r="B2653" s="853"/>
      <c r="C2653" s="833"/>
      <c r="D2653" s="94"/>
      <c r="E2653" s="96"/>
      <c r="F2653" s="93"/>
      <c r="G2653" s="853"/>
      <c r="H2653" s="836"/>
      <c r="I2653" s="94"/>
      <c r="J2653" s="96"/>
      <c r="K2653" s="93"/>
      <c r="L2653" s="853"/>
      <c r="M2653" s="839"/>
      <c r="N2653" s="94"/>
      <c r="O2653" s="96"/>
      <c r="P2653" s="93"/>
    </row>
    <row r="2654" spans="1:16">
      <c r="A2654" s="863"/>
      <c r="B2654" s="854"/>
      <c r="C2654" s="833"/>
      <c r="D2654" s="94"/>
      <c r="E2654" s="96"/>
      <c r="F2654" s="99"/>
      <c r="G2654" s="854"/>
      <c r="H2654" s="836"/>
      <c r="I2654" s="94"/>
      <c r="J2654" s="96"/>
      <c r="K2654" s="99"/>
      <c r="L2654" s="854"/>
      <c r="M2654" s="839"/>
      <c r="N2654" s="94"/>
      <c r="O2654" s="96"/>
      <c r="P2654" s="93"/>
    </row>
    <row r="2655" spans="1:16">
      <c r="A2655" s="863"/>
      <c r="B2655" s="853"/>
      <c r="C2655" s="833"/>
      <c r="D2655" s="94"/>
      <c r="E2655" s="96"/>
      <c r="F2655" s="102"/>
      <c r="G2655" s="853"/>
      <c r="H2655" s="836"/>
      <c r="I2655" s="94"/>
      <c r="J2655" s="96"/>
      <c r="K2655" s="102"/>
      <c r="L2655" s="853"/>
      <c r="M2655" s="839"/>
      <c r="N2655" s="94"/>
      <c r="O2655" s="96"/>
      <c r="P2655" s="99"/>
    </row>
    <row r="2656" spans="1:16" ht="17.25" thickBot="1">
      <c r="A2656" s="863"/>
      <c r="B2656" s="854"/>
      <c r="C2656" s="833"/>
      <c r="D2656" s="94"/>
      <c r="E2656" s="96"/>
      <c r="F2656" s="99"/>
      <c r="G2656" s="854"/>
      <c r="H2656" s="836"/>
      <c r="I2656" s="94"/>
      <c r="J2656" s="96"/>
      <c r="K2656" s="99"/>
      <c r="L2656" s="854"/>
      <c r="M2656" s="839"/>
      <c r="N2656" s="94"/>
      <c r="O2656" s="96"/>
      <c r="P2656" s="99"/>
    </row>
    <row r="2657" spans="1:16" ht="17.25" thickBot="1">
      <c r="A2657" s="863"/>
      <c r="B2657" s="100" t="s">
        <v>168</v>
      </c>
      <c r="C2657" s="833"/>
      <c r="D2657" s="94"/>
      <c r="E2657" s="96"/>
      <c r="F2657" s="99"/>
      <c r="G2657" s="100" t="s">
        <v>168</v>
      </c>
      <c r="H2657" s="836"/>
      <c r="I2657" s="94"/>
      <c r="J2657" s="96"/>
      <c r="K2657" s="99"/>
      <c r="L2657" s="100" t="s">
        <v>168</v>
      </c>
      <c r="M2657" s="839"/>
      <c r="N2657" s="94"/>
      <c r="O2657" s="96"/>
      <c r="P2657" s="99"/>
    </row>
    <row r="2658" spans="1:16">
      <c r="A2658" s="863"/>
      <c r="B2658" s="855"/>
      <c r="C2658" s="833"/>
      <c r="D2658" s="94"/>
      <c r="E2658" s="96"/>
      <c r="F2658" s="99"/>
      <c r="G2658" s="855"/>
      <c r="H2658" s="836"/>
      <c r="I2658" s="94"/>
      <c r="J2658" s="96"/>
      <c r="K2658" s="99"/>
      <c r="L2658" s="855"/>
      <c r="M2658" s="839"/>
      <c r="N2658" s="94"/>
      <c r="O2658" s="96"/>
      <c r="P2658" s="99"/>
    </row>
    <row r="2659" spans="1:16">
      <c r="A2659" s="863"/>
      <c r="B2659" s="856"/>
      <c r="C2659" s="833"/>
      <c r="D2659" s="94"/>
      <c r="E2659" s="96"/>
      <c r="F2659" s="99"/>
      <c r="G2659" s="856"/>
      <c r="H2659" s="836"/>
      <c r="I2659" s="94"/>
      <c r="J2659" s="96"/>
      <c r="K2659" s="99"/>
      <c r="L2659" s="856"/>
      <c r="M2659" s="839"/>
      <c r="N2659" s="94"/>
      <c r="O2659" s="96"/>
      <c r="P2659" s="97"/>
    </row>
    <row r="2660" spans="1:16" ht="17.25" thickBot="1">
      <c r="A2660" s="863"/>
      <c r="B2660" s="857"/>
      <c r="C2660" s="833"/>
      <c r="D2660" s="94"/>
      <c r="E2660" s="96"/>
      <c r="F2660" s="97"/>
      <c r="G2660" s="857"/>
      <c r="H2660" s="836"/>
      <c r="I2660" s="94"/>
      <c r="J2660" s="96"/>
      <c r="K2660" s="97"/>
      <c r="L2660" s="857"/>
      <c r="M2660" s="839"/>
      <c r="N2660" s="94"/>
      <c r="O2660" s="96"/>
      <c r="P2660" s="97"/>
    </row>
    <row r="2661" spans="1:16" ht="17.25" thickBot="1">
      <c r="A2661" s="863"/>
      <c r="B2661" s="100" t="s">
        <v>123</v>
      </c>
      <c r="C2661" s="833"/>
      <c r="D2661" s="94"/>
      <c r="E2661" s="96"/>
      <c r="F2661" s="97"/>
      <c r="G2661" s="100" t="s">
        <v>123</v>
      </c>
      <c r="H2661" s="836"/>
      <c r="I2661" s="94"/>
      <c r="J2661" s="96"/>
      <c r="K2661" s="97"/>
      <c r="L2661" s="100" t="s">
        <v>123</v>
      </c>
      <c r="M2661" s="839"/>
      <c r="N2661" s="94"/>
      <c r="O2661" s="96"/>
      <c r="P2661" s="97"/>
    </row>
    <row r="2662" spans="1:16">
      <c r="A2662" s="863"/>
      <c r="B2662" s="868"/>
      <c r="C2662" s="833"/>
      <c r="D2662" s="94"/>
      <c r="E2662" s="96"/>
      <c r="F2662" s="97"/>
      <c r="G2662" s="868"/>
      <c r="H2662" s="836"/>
      <c r="I2662" s="94"/>
      <c r="J2662" s="96"/>
      <c r="K2662" s="97"/>
      <c r="L2662" s="868"/>
      <c r="M2662" s="839"/>
      <c r="N2662" s="94"/>
      <c r="O2662" s="96"/>
      <c r="P2662" s="97"/>
    </row>
    <row r="2663" spans="1:16">
      <c r="A2663" s="863"/>
      <c r="B2663" s="869"/>
      <c r="C2663" s="833"/>
      <c r="D2663" s="94"/>
      <c r="E2663" s="96"/>
      <c r="F2663" s="97"/>
      <c r="G2663" s="869"/>
      <c r="H2663" s="836"/>
      <c r="I2663" s="94"/>
      <c r="J2663" s="96"/>
      <c r="K2663" s="97"/>
      <c r="L2663" s="869"/>
      <c r="M2663" s="839"/>
      <c r="N2663" s="94"/>
      <c r="O2663" s="96"/>
      <c r="P2663" s="97"/>
    </row>
    <row r="2664" spans="1:16" ht="17.25" thickBot="1">
      <c r="A2664" s="863"/>
      <c r="B2664" s="870"/>
      <c r="C2664" s="833"/>
      <c r="D2664" s="94"/>
      <c r="E2664" s="96"/>
      <c r="F2664" s="97"/>
      <c r="G2664" s="870"/>
      <c r="H2664" s="836"/>
      <c r="I2664" s="94"/>
      <c r="J2664" s="96"/>
      <c r="K2664" s="97"/>
      <c r="L2664" s="870"/>
      <c r="M2664" s="839"/>
      <c r="N2664" s="94"/>
      <c r="O2664" s="96"/>
      <c r="P2664" s="97"/>
    </row>
    <row r="2665" spans="1:16">
      <c r="A2665" s="863"/>
      <c r="B2665" s="851" t="s">
        <v>124</v>
      </c>
      <c r="C2665" s="833"/>
      <c r="D2665" s="94"/>
      <c r="E2665" s="96"/>
      <c r="F2665" s="97"/>
      <c r="G2665" s="851" t="s">
        <v>124</v>
      </c>
      <c r="H2665" s="836"/>
      <c r="I2665" s="94"/>
      <c r="J2665" s="96"/>
      <c r="K2665" s="97"/>
      <c r="L2665" s="851" t="s">
        <v>124</v>
      </c>
      <c r="M2665" s="839"/>
      <c r="N2665" s="94"/>
      <c r="O2665" s="96"/>
      <c r="P2665" s="97"/>
    </row>
    <row r="2666" spans="1:16" ht="17.25" thickBot="1">
      <c r="A2666" s="863"/>
      <c r="B2666" s="852"/>
      <c r="C2666" s="833"/>
      <c r="D2666" s="94"/>
      <c r="E2666" s="96"/>
      <c r="F2666" s="97"/>
      <c r="G2666" s="852"/>
      <c r="H2666" s="836"/>
      <c r="I2666" s="94"/>
      <c r="J2666" s="96"/>
      <c r="K2666" s="97"/>
      <c r="L2666" s="852"/>
      <c r="M2666" s="839"/>
      <c r="N2666" s="94"/>
      <c r="O2666" s="96"/>
      <c r="P2666" s="93"/>
    </row>
    <row r="2667" spans="1:16" ht="17.25" thickTop="1">
      <c r="A2667" s="863"/>
      <c r="B2667" s="866" t="s">
        <v>125</v>
      </c>
      <c r="C2667" s="833"/>
      <c r="D2667" s="94"/>
      <c r="E2667" s="96"/>
      <c r="F2667" s="93"/>
      <c r="G2667" s="866" t="s">
        <v>125</v>
      </c>
      <c r="H2667" s="836"/>
      <c r="I2667" s="94"/>
      <c r="J2667" s="96"/>
      <c r="K2667" s="93"/>
      <c r="L2667" s="866" t="s">
        <v>125</v>
      </c>
      <c r="M2667" s="839"/>
      <c r="N2667" s="94"/>
      <c r="O2667" s="96"/>
      <c r="P2667" s="97"/>
    </row>
    <row r="2668" spans="1:16" ht="17.25" thickBot="1">
      <c r="A2668" s="863"/>
      <c r="B2668" s="849"/>
      <c r="C2668" s="833"/>
      <c r="D2668" s="94"/>
      <c r="E2668" s="96"/>
      <c r="F2668" s="93"/>
      <c r="G2668" s="849"/>
      <c r="H2668" s="836"/>
      <c r="I2668" s="94"/>
      <c r="J2668" s="96"/>
      <c r="K2668" s="93"/>
      <c r="L2668" s="849"/>
      <c r="M2668" s="839"/>
      <c r="N2668" s="94"/>
      <c r="O2668" s="96"/>
      <c r="P2668" s="101"/>
    </row>
    <row r="2669" spans="1:16">
      <c r="A2669" s="863"/>
      <c r="B2669" s="859"/>
      <c r="C2669" s="833"/>
      <c r="D2669" s="94"/>
      <c r="E2669" s="96"/>
      <c r="F2669" s="97"/>
      <c r="G2669" s="859"/>
      <c r="H2669" s="836"/>
      <c r="I2669" s="94"/>
      <c r="J2669" s="96"/>
      <c r="K2669" s="97"/>
      <c r="L2669" s="859"/>
      <c r="M2669" s="839"/>
      <c r="N2669" s="94"/>
      <c r="O2669" s="96"/>
      <c r="P2669" s="103"/>
    </row>
    <row r="2670" spans="1:16" ht="17.25" thickBot="1">
      <c r="A2670" s="863"/>
      <c r="B2670" s="867"/>
      <c r="C2670" s="833"/>
      <c r="D2670" s="94"/>
      <c r="E2670" s="96"/>
      <c r="F2670" s="97"/>
      <c r="G2670" s="867"/>
      <c r="H2670" s="836"/>
      <c r="I2670" s="94"/>
      <c r="J2670" s="96"/>
      <c r="K2670" s="97"/>
      <c r="L2670" s="867"/>
      <c r="M2670" s="839"/>
      <c r="N2670" s="94"/>
      <c r="O2670" s="96"/>
      <c r="P2670" s="104"/>
    </row>
    <row r="2671" spans="1:16">
      <c r="A2671" s="863"/>
      <c r="B2671" s="848" t="s">
        <v>126</v>
      </c>
      <c r="C2671" s="833"/>
      <c r="D2671" s="94"/>
      <c r="E2671" s="96"/>
      <c r="F2671" s="93"/>
      <c r="G2671" s="848" t="s">
        <v>126</v>
      </c>
      <c r="H2671" s="836"/>
      <c r="I2671" s="94"/>
      <c r="J2671" s="96"/>
      <c r="K2671" s="93"/>
      <c r="L2671" s="848" t="s">
        <v>126</v>
      </c>
      <c r="M2671" s="839"/>
      <c r="N2671" s="94"/>
      <c r="O2671" s="96"/>
      <c r="P2671" s="99"/>
    </row>
    <row r="2672" spans="1:16" ht="17.25" thickBot="1">
      <c r="A2672" s="863"/>
      <c r="B2672" s="849"/>
      <c r="C2672" s="833"/>
      <c r="D2672" s="94"/>
      <c r="E2672" s="96"/>
      <c r="F2672" s="101"/>
      <c r="G2672" s="849"/>
      <c r="H2672" s="836"/>
      <c r="I2672" s="94"/>
      <c r="J2672" s="96"/>
      <c r="K2672" s="101"/>
      <c r="L2672" s="849"/>
      <c r="M2672" s="839"/>
      <c r="N2672" s="94"/>
      <c r="O2672" s="96"/>
      <c r="P2672" s="104"/>
    </row>
    <row r="2673" spans="1:16">
      <c r="A2673" s="863"/>
      <c r="B2673" s="859"/>
      <c r="C2673" s="833"/>
      <c r="D2673" s="94"/>
      <c r="E2673" s="96"/>
      <c r="F2673" s="102"/>
      <c r="G2673" s="859"/>
      <c r="H2673" s="836"/>
      <c r="I2673" s="94"/>
      <c r="J2673" s="96"/>
      <c r="K2673" s="103"/>
      <c r="L2673" s="859"/>
      <c r="M2673" s="839"/>
      <c r="N2673" s="94"/>
      <c r="O2673" s="96"/>
      <c r="P2673" s="93"/>
    </row>
    <row r="2674" spans="1:16" ht="17.25" thickBot="1">
      <c r="A2674" s="863"/>
      <c r="B2674" s="860"/>
      <c r="C2674" s="833"/>
      <c r="D2674" s="94"/>
      <c r="E2674" s="96"/>
      <c r="F2674" s="99"/>
      <c r="G2674" s="860"/>
      <c r="H2674" s="836"/>
      <c r="I2674" s="94"/>
      <c r="J2674" s="96"/>
      <c r="K2674" s="104"/>
      <c r="L2674" s="860"/>
      <c r="M2674" s="839"/>
      <c r="N2674" s="94"/>
      <c r="O2674" s="96"/>
      <c r="P2674" s="97"/>
    </row>
    <row r="2675" spans="1:16">
      <c r="A2675" s="863"/>
      <c r="B2675" s="858" t="s">
        <v>127</v>
      </c>
      <c r="C2675" s="833"/>
      <c r="D2675" s="94"/>
      <c r="E2675" s="96"/>
      <c r="F2675" s="103"/>
      <c r="G2675" s="858" t="s">
        <v>127</v>
      </c>
      <c r="H2675" s="836"/>
      <c r="I2675" s="94"/>
      <c r="J2675" s="96"/>
      <c r="K2675" s="104"/>
      <c r="L2675" s="858" t="s">
        <v>127</v>
      </c>
      <c r="M2675" s="839"/>
      <c r="N2675" s="94"/>
      <c r="O2675" s="114"/>
      <c r="P2675" s="97"/>
    </row>
    <row r="2676" spans="1:16" ht="17.25" thickBot="1">
      <c r="A2676" s="863"/>
      <c r="B2676" s="849"/>
      <c r="C2676" s="833"/>
      <c r="D2676" s="94"/>
      <c r="E2676" s="96"/>
      <c r="F2676" s="104"/>
      <c r="G2676" s="849"/>
      <c r="H2676" s="836"/>
      <c r="I2676" s="94"/>
      <c r="J2676" s="96"/>
      <c r="K2676" s="99"/>
      <c r="L2676" s="849"/>
      <c r="M2676" s="839"/>
      <c r="N2676" s="113"/>
      <c r="O2676" s="96"/>
      <c r="P2676" s="112"/>
    </row>
    <row r="2677" spans="1:16">
      <c r="A2677" s="863"/>
      <c r="B2677" s="859"/>
      <c r="C2677" s="833"/>
      <c r="D2677" s="94"/>
      <c r="E2677" s="96"/>
      <c r="F2677" s="104"/>
      <c r="G2677" s="859"/>
      <c r="H2677" s="836"/>
      <c r="I2677" s="94"/>
      <c r="J2677" s="96"/>
      <c r="K2677" s="104"/>
      <c r="L2677" s="859"/>
      <c r="M2677" s="839"/>
      <c r="N2677" s="113"/>
      <c r="O2677" s="114"/>
      <c r="P2677" s="97"/>
    </row>
    <row r="2678" spans="1:16" ht="17.25" thickBot="1">
      <c r="A2678" s="863"/>
      <c r="B2678" s="860"/>
      <c r="C2678" s="833"/>
      <c r="D2678" s="94"/>
      <c r="E2678" s="96"/>
      <c r="F2678" s="99"/>
      <c r="G2678" s="860"/>
      <c r="H2678" s="836"/>
      <c r="I2678" s="94"/>
      <c r="J2678" s="96"/>
      <c r="K2678" s="93"/>
      <c r="L2678" s="860"/>
      <c r="M2678" s="839"/>
      <c r="N2678" s="94"/>
      <c r="O2678" s="114"/>
      <c r="P2678" s="104"/>
    </row>
    <row r="2679" spans="1:16">
      <c r="A2679" s="863"/>
      <c r="B2679" s="858" t="s">
        <v>128</v>
      </c>
      <c r="C2679" s="833"/>
      <c r="D2679" s="94"/>
      <c r="E2679" s="96"/>
      <c r="F2679" s="104"/>
      <c r="G2679" s="858" t="s">
        <v>128</v>
      </c>
      <c r="H2679" s="836"/>
      <c r="I2679" s="94"/>
      <c r="J2679" s="96"/>
      <c r="K2679" s="97"/>
      <c r="L2679" s="858" t="s">
        <v>128</v>
      </c>
      <c r="M2679" s="839"/>
      <c r="N2679" s="94"/>
      <c r="O2679" s="96"/>
      <c r="P2679" s="97"/>
    </row>
    <row r="2680" spans="1:16" ht="17.25" thickBot="1">
      <c r="A2680" s="863"/>
      <c r="B2680" s="849"/>
      <c r="C2680" s="833"/>
      <c r="D2680" s="94"/>
      <c r="E2680" s="96"/>
      <c r="F2680" s="93"/>
      <c r="G2680" s="849"/>
      <c r="H2680" s="836"/>
      <c r="I2680" s="94"/>
      <c r="J2680" s="114"/>
      <c r="K2680" s="97"/>
      <c r="L2680" s="849"/>
      <c r="M2680" s="839"/>
      <c r="N2680" s="113"/>
      <c r="O2680" s="114"/>
      <c r="P2680" s="97"/>
    </row>
    <row r="2681" spans="1:16">
      <c r="A2681" s="863"/>
      <c r="B2681" s="859"/>
      <c r="C2681" s="833"/>
      <c r="D2681" s="94"/>
      <c r="E2681" s="96"/>
      <c r="F2681" s="97"/>
      <c r="G2681" s="859"/>
      <c r="H2681" s="836"/>
      <c r="I2681" s="94"/>
      <c r="J2681" s="96"/>
      <c r="K2681" s="97"/>
      <c r="L2681" s="859"/>
      <c r="M2681" s="839"/>
      <c r="N2681" s="113"/>
      <c r="O2681" s="114"/>
      <c r="P2681" s="97"/>
    </row>
    <row r="2682" spans="1:16" ht="17.25" thickBot="1">
      <c r="A2682" s="863"/>
      <c r="B2682" s="860"/>
      <c r="C2682" s="833"/>
      <c r="D2682" s="94"/>
      <c r="E2682" s="96"/>
      <c r="F2682" s="93"/>
      <c r="G2682" s="860"/>
      <c r="H2682" s="836"/>
      <c r="I2682" s="94"/>
      <c r="J2682" s="114"/>
      <c r="K2682" s="97"/>
      <c r="L2682" s="860"/>
      <c r="M2682" s="839"/>
      <c r="N2682" s="94"/>
      <c r="O2682" s="114"/>
      <c r="P2682" s="97"/>
    </row>
    <row r="2683" spans="1:16">
      <c r="A2683" s="863"/>
      <c r="B2683" s="848" t="s">
        <v>129</v>
      </c>
      <c r="C2683" s="833"/>
      <c r="D2683" s="94"/>
      <c r="E2683" s="96"/>
      <c r="F2683" s="93"/>
      <c r="G2683" s="848" t="s">
        <v>129</v>
      </c>
      <c r="H2683" s="836"/>
      <c r="I2683" s="94"/>
      <c r="J2683" s="114"/>
      <c r="K2683" s="97"/>
      <c r="L2683" s="848" t="s">
        <v>129</v>
      </c>
      <c r="M2683" s="839"/>
      <c r="N2683" s="113"/>
      <c r="O2683" s="114"/>
      <c r="P2683" s="97"/>
    </row>
    <row r="2684" spans="1:16" ht="17.25" thickBot="1">
      <c r="A2684" s="863"/>
      <c r="B2684" s="849"/>
      <c r="C2684" s="833"/>
      <c r="D2684" s="94"/>
      <c r="E2684" s="96"/>
      <c r="F2684" s="93"/>
      <c r="G2684" s="849"/>
      <c r="H2684" s="836"/>
      <c r="I2684" s="94"/>
      <c r="J2684" s="114"/>
      <c r="K2684" s="97"/>
      <c r="L2684" s="849"/>
      <c r="M2684" s="839"/>
      <c r="N2684" s="94"/>
      <c r="O2684" s="114"/>
      <c r="P2684" s="97"/>
    </row>
    <row r="2685" spans="1:16">
      <c r="A2685" s="863"/>
      <c r="B2685" s="106"/>
      <c r="C2685" s="833"/>
      <c r="D2685" s="94"/>
      <c r="E2685" s="96"/>
      <c r="F2685" s="97"/>
      <c r="G2685" s="106"/>
      <c r="H2685" s="836"/>
      <c r="I2685" s="94"/>
      <c r="J2685" s="96"/>
      <c r="K2685" s="112"/>
      <c r="L2685" s="106"/>
      <c r="M2685" s="839"/>
      <c r="N2685" s="113"/>
      <c r="O2685" s="96"/>
      <c r="P2685" s="112"/>
    </row>
    <row r="2686" spans="1:16">
      <c r="A2686" s="863"/>
      <c r="B2686" s="107"/>
      <c r="C2686" s="833"/>
      <c r="D2686" s="94"/>
      <c r="E2686" s="96"/>
      <c r="F2686" s="93"/>
      <c r="G2686" s="107"/>
      <c r="H2686" s="836"/>
      <c r="I2686" s="94"/>
      <c r="J2686" s="96"/>
      <c r="K2686" s="97"/>
      <c r="L2686" s="107"/>
      <c r="M2686" s="839"/>
      <c r="N2686" s="113"/>
      <c r="O2686" s="114"/>
      <c r="P2686" s="97"/>
    </row>
    <row r="2687" spans="1:16">
      <c r="A2687" s="863"/>
      <c r="B2687" s="109"/>
      <c r="C2687" s="833"/>
      <c r="D2687" s="94"/>
      <c r="E2687" s="96"/>
      <c r="F2687" s="93"/>
      <c r="G2687" s="109"/>
      <c r="H2687" s="836"/>
      <c r="I2687" s="113"/>
      <c r="J2687" s="114"/>
      <c r="K2687" s="97"/>
      <c r="L2687" s="109"/>
      <c r="M2687" s="839"/>
      <c r="N2687" s="113"/>
      <c r="O2687" s="114"/>
      <c r="P2687" s="104"/>
    </row>
    <row r="2688" spans="1:16">
      <c r="A2688" s="863"/>
      <c r="B2688" s="110"/>
      <c r="C2688" s="833"/>
      <c r="D2688" s="94"/>
      <c r="E2688" s="96"/>
      <c r="F2688" s="93"/>
      <c r="G2688" s="110"/>
      <c r="H2688" s="836"/>
      <c r="I2688" s="113"/>
      <c r="J2688" s="114"/>
      <c r="K2688" s="104"/>
      <c r="L2688" s="110"/>
      <c r="M2688" s="839"/>
      <c r="N2688" s="111"/>
      <c r="O2688" s="96"/>
      <c r="P2688" s="97"/>
    </row>
    <row r="2689" spans="1:16">
      <c r="A2689" s="863"/>
      <c r="B2689" s="109"/>
      <c r="C2689" s="833"/>
      <c r="D2689" s="111"/>
      <c r="E2689" s="96"/>
      <c r="F2689" s="97"/>
      <c r="G2689" s="109"/>
      <c r="H2689" s="836"/>
      <c r="I2689" s="111"/>
      <c r="J2689" s="96"/>
      <c r="K2689" s="112"/>
      <c r="L2689" s="109"/>
      <c r="M2689" s="839"/>
      <c r="N2689" s="94"/>
      <c r="O2689" s="96"/>
      <c r="P2689" s="112"/>
    </row>
    <row r="2690" spans="1:16">
      <c r="A2690" s="863"/>
      <c r="B2690" s="110"/>
      <c r="C2690" s="833"/>
      <c r="D2690" s="94"/>
      <c r="E2690" s="96"/>
      <c r="F2690" s="108"/>
      <c r="G2690" s="110"/>
      <c r="H2690" s="836"/>
      <c r="I2690" s="94"/>
      <c r="J2690" s="96"/>
      <c r="K2690" s="97"/>
      <c r="L2690" s="110"/>
      <c r="M2690" s="839"/>
      <c r="N2690" s="113"/>
      <c r="O2690" s="114"/>
      <c r="P2690" s="97"/>
    </row>
    <row r="2691" spans="1:16">
      <c r="A2691" s="863"/>
      <c r="B2691" s="109"/>
      <c r="C2691" s="833"/>
      <c r="D2691" s="94"/>
      <c r="E2691" s="96"/>
      <c r="F2691" s="97"/>
      <c r="G2691" s="109"/>
      <c r="H2691" s="836"/>
      <c r="I2691" s="113"/>
      <c r="J2691" s="114"/>
      <c r="K2691" s="97"/>
      <c r="L2691" s="109"/>
      <c r="M2691" s="839"/>
      <c r="N2691" s="113"/>
      <c r="O2691" s="114"/>
      <c r="P2691" s="97"/>
    </row>
    <row r="2692" spans="1:16" ht="17.25" thickBot="1">
      <c r="A2692" s="863"/>
      <c r="B2692" s="110"/>
      <c r="C2692" s="846"/>
      <c r="D2692" s="115"/>
      <c r="E2692" s="116"/>
      <c r="F2692" s="117"/>
      <c r="G2692" s="110"/>
      <c r="H2692" s="836"/>
      <c r="I2692" s="115"/>
      <c r="J2692" s="116"/>
      <c r="K2692" s="117"/>
      <c r="L2692" s="110"/>
      <c r="M2692" s="839"/>
      <c r="N2692" s="115"/>
      <c r="O2692" s="116"/>
      <c r="P2692" s="117"/>
    </row>
    <row r="2693" spans="1:16">
      <c r="A2693" s="850" t="str">
        <f>TEXT(A2647,"AAAA")</f>
        <v>星期日</v>
      </c>
      <c r="B2693" s="109"/>
      <c r="C2693" s="832" t="s">
        <v>666</v>
      </c>
      <c r="D2693" s="118"/>
      <c r="E2693" s="119"/>
      <c r="F2693" s="97"/>
      <c r="G2693" s="109"/>
      <c r="H2693" s="835" t="s">
        <v>130</v>
      </c>
      <c r="I2693" s="118"/>
      <c r="J2693" s="119"/>
      <c r="K2693" s="97"/>
      <c r="L2693" s="109"/>
      <c r="M2693" s="838" t="s">
        <v>130</v>
      </c>
      <c r="N2693" s="118"/>
      <c r="O2693" s="119"/>
      <c r="P2693" s="97"/>
    </row>
    <row r="2694" spans="1:16">
      <c r="A2694" s="850"/>
      <c r="B2694" s="110"/>
      <c r="C2694" s="833"/>
      <c r="D2694" s="120"/>
      <c r="E2694" s="96"/>
      <c r="F2694" s="97"/>
      <c r="G2694" s="110"/>
      <c r="H2694" s="836"/>
      <c r="I2694" s="94"/>
      <c r="J2694" s="96"/>
      <c r="K2694" s="97"/>
      <c r="L2694" s="110"/>
      <c r="M2694" s="839"/>
      <c r="N2694" s="94"/>
      <c r="O2694" s="96"/>
      <c r="P2694" s="97"/>
    </row>
    <row r="2695" spans="1:16">
      <c r="A2695" s="850"/>
      <c r="B2695" s="109"/>
      <c r="C2695" s="833"/>
      <c r="D2695" s="120"/>
      <c r="E2695" s="96"/>
      <c r="F2695" s="97"/>
      <c r="G2695" s="109"/>
      <c r="H2695" s="836"/>
      <c r="I2695" s="94"/>
      <c r="J2695" s="96"/>
      <c r="K2695" s="97"/>
      <c r="L2695" s="109"/>
      <c r="M2695" s="839"/>
      <c r="N2695" s="94"/>
      <c r="O2695" s="96"/>
      <c r="P2695" s="97"/>
    </row>
    <row r="2696" spans="1:16">
      <c r="A2696" s="850"/>
      <c r="B2696" s="110"/>
      <c r="C2696" s="833"/>
      <c r="D2696" s="120"/>
      <c r="E2696" s="96"/>
      <c r="F2696" s="97"/>
      <c r="G2696" s="110"/>
      <c r="H2696" s="836"/>
      <c r="I2696" s="94"/>
      <c r="J2696" s="96"/>
      <c r="K2696" s="97"/>
      <c r="L2696" s="110"/>
      <c r="M2696" s="839"/>
      <c r="N2696" s="94"/>
      <c r="O2696" s="96"/>
      <c r="P2696" s="97"/>
    </row>
    <row r="2697" spans="1:16">
      <c r="A2697" s="850"/>
      <c r="B2697" s="109"/>
      <c r="C2697" s="833"/>
      <c r="D2697" s="120"/>
      <c r="E2697" s="96"/>
      <c r="F2697" s="97"/>
      <c r="G2697" s="109"/>
      <c r="H2697" s="836"/>
      <c r="I2697" s="94"/>
      <c r="J2697" s="96"/>
      <c r="K2697" s="97"/>
      <c r="L2697" s="109"/>
      <c r="M2697" s="839"/>
      <c r="N2697" s="94"/>
      <c r="O2697" s="96"/>
      <c r="P2697" s="97"/>
    </row>
    <row r="2698" spans="1:16">
      <c r="A2698" s="850"/>
      <c r="B2698" s="110"/>
      <c r="C2698" s="833"/>
      <c r="D2698" s="120"/>
      <c r="E2698" s="96"/>
      <c r="F2698" s="97"/>
      <c r="G2698" s="110"/>
      <c r="H2698" s="836"/>
      <c r="I2698" s="94"/>
      <c r="J2698" s="96"/>
      <c r="K2698" s="97"/>
      <c r="L2698" s="110"/>
      <c r="M2698" s="839"/>
      <c r="N2698" s="94"/>
      <c r="O2698" s="96"/>
      <c r="P2698" s="97"/>
    </row>
    <row r="2699" spans="1:16">
      <c r="A2699" s="850"/>
      <c r="B2699" s="109"/>
      <c r="C2699" s="833"/>
      <c r="D2699" s="120"/>
      <c r="E2699" s="96"/>
      <c r="F2699" s="97"/>
      <c r="G2699" s="109"/>
      <c r="H2699" s="836"/>
      <c r="I2699" s="94"/>
      <c r="J2699" s="96"/>
      <c r="K2699" s="97"/>
      <c r="L2699" s="109"/>
      <c r="M2699" s="839"/>
      <c r="N2699" s="94"/>
      <c r="O2699" s="96"/>
      <c r="P2699" s="97"/>
    </row>
    <row r="2700" spans="1:16">
      <c r="A2700" s="850"/>
      <c r="B2700" s="110"/>
      <c r="C2700" s="833"/>
      <c r="D2700" s="94"/>
      <c r="E2700" s="96"/>
      <c r="F2700" s="97"/>
      <c r="G2700" s="110"/>
      <c r="H2700" s="836"/>
      <c r="I2700" s="94"/>
      <c r="J2700" s="96"/>
      <c r="K2700" s="97"/>
      <c r="L2700" s="110"/>
      <c r="M2700" s="839"/>
      <c r="N2700" s="94"/>
      <c r="O2700" s="96"/>
      <c r="P2700" s="97"/>
    </row>
    <row r="2701" spans="1:16">
      <c r="A2701" s="850"/>
      <c r="B2701" s="107"/>
      <c r="C2701" s="833"/>
      <c r="D2701" s="113"/>
      <c r="E2701" s="114"/>
      <c r="F2701" s="104"/>
      <c r="G2701" s="107"/>
      <c r="H2701" s="836"/>
      <c r="I2701" s="113"/>
      <c r="J2701" s="114"/>
      <c r="K2701" s="97"/>
      <c r="L2701" s="107"/>
      <c r="M2701" s="839"/>
      <c r="N2701" s="113"/>
      <c r="O2701" s="114"/>
      <c r="P2701" s="97"/>
    </row>
    <row r="2702" spans="1:16" ht="17.25" thickBot="1">
      <c r="A2702" s="850"/>
      <c r="B2702" s="107"/>
      <c r="C2702" s="846"/>
      <c r="D2702" s="122" t="s">
        <v>132</v>
      </c>
      <c r="E2702" s="123" t="s">
        <v>133</v>
      </c>
      <c r="F2702" s="124"/>
      <c r="G2702" s="107"/>
      <c r="H2702" s="847"/>
      <c r="I2702" s="122" t="s">
        <v>132</v>
      </c>
      <c r="J2702" s="123" t="s">
        <v>133</v>
      </c>
      <c r="K2702" s="97"/>
      <c r="L2702" s="107"/>
      <c r="M2702" s="845"/>
      <c r="N2702" s="122" t="s">
        <v>132</v>
      </c>
      <c r="O2702" s="123" t="s">
        <v>133</v>
      </c>
      <c r="P2702" s="97"/>
    </row>
    <row r="2703" spans="1:16">
      <c r="A2703" s="105"/>
      <c r="B2703" s="109"/>
      <c r="C2703" s="832" t="s">
        <v>667</v>
      </c>
      <c r="D2703" s="118"/>
      <c r="E2703" s="119"/>
      <c r="F2703" s="125"/>
      <c r="G2703" s="109"/>
      <c r="H2703" s="835" t="s">
        <v>134</v>
      </c>
      <c r="I2703" s="118"/>
      <c r="J2703" s="119"/>
      <c r="K2703" s="125"/>
      <c r="L2703" s="109"/>
      <c r="M2703" s="838" t="s">
        <v>134</v>
      </c>
      <c r="N2703" s="118"/>
      <c r="O2703" s="119"/>
      <c r="P2703" s="125"/>
    </row>
    <row r="2704" spans="1:16">
      <c r="A2704" s="105"/>
      <c r="B2704" s="110"/>
      <c r="C2704" s="833"/>
      <c r="D2704" s="94"/>
      <c r="E2704" s="96"/>
      <c r="F2704" s="97"/>
      <c r="G2704" s="110"/>
      <c r="H2704" s="836"/>
      <c r="I2704" s="94"/>
      <c r="J2704" s="96"/>
      <c r="K2704" s="97"/>
      <c r="L2704" s="110"/>
      <c r="M2704" s="839"/>
      <c r="N2704" s="94"/>
      <c r="O2704" s="96"/>
      <c r="P2704" s="97"/>
    </row>
    <row r="2705" spans="1:16">
      <c r="A2705" s="105"/>
      <c r="B2705" s="126"/>
      <c r="C2705" s="833"/>
      <c r="D2705" s="94"/>
      <c r="E2705" s="96"/>
      <c r="F2705" s="97"/>
      <c r="G2705" s="126"/>
      <c r="H2705" s="836"/>
      <c r="I2705" s="94"/>
      <c r="J2705" s="96"/>
      <c r="K2705" s="97"/>
      <c r="L2705" s="126"/>
      <c r="M2705" s="839"/>
      <c r="N2705" s="94"/>
      <c r="O2705" s="96"/>
      <c r="P2705" s="128"/>
    </row>
    <row r="2706" spans="1:16">
      <c r="A2706" s="105"/>
      <c r="B2706" s="107"/>
      <c r="C2706" s="833"/>
      <c r="D2706" s="94"/>
      <c r="E2706" s="96"/>
      <c r="F2706" s="97"/>
      <c r="G2706" s="107"/>
      <c r="H2706" s="836"/>
      <c r="I2706" s="94"/>
      <c r="J2706" s="96"/>
      <c r="K2706" s="97"/>
      <c r="L2706" s="107"/>
      <c r="M2706" s="839"/>
      <c r="N2706" s="94"/>
      <c r="O2706" s="96"/>
      <c r="P2706" s="216"/>
    </row>
    <row r="2707" spans="1:16">
      <c r="A2707" s="105"/>
      <c r="B2707" s="109"/>
      <c r="C2707" s="833"/>
      <c r="D2707" s="94"/>
      <c r="E2707" s="96"/>
      <c r="F2707" s="97"/>
      <c r="G2707" s="109"/>
      <c r="H2707" s="836"/>
      <c r="I2707" s="94"/>
      <c r="J2707" s="96"/>
      <c r="K2707" s="97"/>
      <c r="L2707" s="109"/>
      <c r="M2707" s="839"/>
      <c r="N2707" s="94"/>
      <c r="O2707" s="96"/>
      <c r="P2707" s="97"/>
    </row>
    <row r="2708" spans="1:16">
      <c r="A2708" s="105"/>
      <c r="B2708" s="110"/>
      <c r="C2708" s="833"/>
      <c r="D2708" s="94"/>
      <c r="E2708" s="96"/>
      <c r="F2708" s="127"/>
      <c r="G2708" s="110"/>
      <c r="H2708" s="836"/>
      <c r="I2708" s="94"/>
      <c r="J2708" s="96"/>
      <c r="K2708" s="127"/>
      <c r="L2708" s="110"/>
      <c r="M2708" s="839"/>
      <c r="N2708" s="94"/>
      <c r="O2708" s="96"/>
      <c r="P2708" s="127"/>
    </row>
    <row r="2709" spans="1:16">
      <c r="A2709" s="105"/>
      <c r="B2709" s="109"/>
      <c r="C2709" s="833"/>
      <c r="D2709" s="94"/>
      <c r="E2709" s="96"/>
      <c r="F2709" s="128"/>
      <c r="G2709" s="109"/>
      <c r="H2709" s="836"/>
      <c r="I2709" s="94"/>
      <c r="J2709" s="96"/>
      <c r="K2709" s="128"/>
      <c r="L2709" s="109"/>
      <c r="M2709" s="839"/>
      <c r="N2709" s="94"/>
      <c r="O2709" s="96"/>
      <c r="P2709" s="128"/>
    </row>
    <row r="2710" spans="1:16">
      <c r="A2710" s="105"/>
      <c r="B2710" s="110"/>
      <c r="C2710" s="833"/>
      <c r="D2710" s="217"/>
      <c r="E2710" s="114"/>
      <c r="F2710" s="216"/>
      <c r="G2710" s="110"/>
      <c r="H2710" s="836"/>
      <c r="I2710" s="113"/>
      <c r="J2710" s="114"/>
      <c r="K2710" s="216"/>
      <c r="L2710" s="110"/>
      <c r="M2710" s="839"/>
      <c r="N2710" s="113"/>
      <c r="O2710" s="114"/>
      <c r="P2710" s="216"/>
    </row>
    <row r="2711" spans="1:16">
      <c r="A2711" s="105"/>
      <c r="B2711" s="109"/>
      <c r="C2711" s="833"/>
      <c r="D2711" s="217"/>
      <c r="E2711" s="114"/>
      <c r="F2711" s="216"/>
      <c r="G2711" s="109"/>
      <c r="H2711" s="836"/>
      <c r="I2711" s="113"/>
      <c r="J2711" s="114"/>
      <c r="K2711" s="216"/>
      <c r="L2711" s="109"/>
      <c r="M2711" s="839"/>
      <c r="N2711" s="113"/>
      <c r="O2711" s="114"/>
      <c r="P2711" s="216"/>
    </row>
    <row r="2712" spans="1:16" ht="17.25" thickBot="1">
      <c r="A2712" s="105"/>
      <c r="B2712" s="110"/>
      <c r="C2712" s="846"/>
      <c r="D2712" s="129"/>
      <c r="E2712" s="130"/>
      <c r="F2712" s="104"/>
      <c r="G2712" s="110"/>
      <c r="H2712" s="847"/>
      <c r="I2712" s="113"/>
      <c r="J2712" s="130"/>
      <c r="K2712" s="104"/>
      <c r="L2712" s="110"/>
      <c r="M2712" s="845"/>
      <c r="N2712" s="113"/>
      <c r="O2712" s="131"/>
      <c r="P2712" s="127"/>
    </row>
    <row r="2713" spans="1:16">
      <c r="A2713" s="132"/>
      <c r="B2713" s="109"/>
      <c r="C2713" s="832" t="s">
        <v>668</v>
      </c>
      <c r="D2713" s="118" t="s">
        <v>136</v>
      </c>
      <c r="E2713" s="133" t="s">
        <v>137</v>
      </c>
      <c r="F2713" s="125"/>
      <c r="G2713" s="109"/>
      <c r="H2713" s="835" t="s">
        <v>135</v>
      </c>
      <c r="I2713" s="118" t="s">
        <v>136</v>
      </c>
      <c r="J2713" s="133" t="s">
        <v>137</v>
      </c>
      <c r="K2713" s="125"/>
      <c r="L2713" s="109"/>
      <c r="M2713" s="838" t="s">
        <v>135</v>
      </c>
      <c r="N2713" s="118" t="s">
        <v>136</v>
      </c>
      <c r="O2713" s="133" t="s">
        <v>137</v>
      </c>
      <c r="P2713" s="125"/>
    </row>
    <row r="2714" spans="1:16">
      <c r="A2714" s="132"/>
      <c r="B2714" s="110"/>
      <c r="C2714" s="833"/>
      <c r="D2714" s="94" t="s">
        <v>141</v>
      </c>
      <c r="E2714" s="96" t="s">
        <v>142</v>
      </c>
      <c r="F2714" s="134"/>
      <c r="G2714" s="110"/>
      <c r="H2714" s="836"/>
      <c r="I2714" s="94" t="s">
        <v>141</v>
      </c>
      <c r="J2714" s="96" t="s">
        <v>142</v>
      </c>
      <c r="K2714" s="134"/>
      <c r="L2714" s="110"/>
      <c r="M2714" s="839"/>
      <c r="N2714" s="94" t="s">
        <v>141</v>
      </c>
      <c r="O2714" s="96" t="s">
        <v>142</v>
      </c>
      <c r="P2714" s="134"/>
    </row>
    <row r="2715" spans="1:16">
      <c r="A2715" s="132"/>
      <c r="B2715" s="135"/>
      <c r="C2715" s="833"/>
      <c r="D2715" s="94" t="s">
        <v>145</v>
      </c>
      <c r="E2715" s="96" t="s">
        <v>146</v>
      </c>
      <c r="F2715" s="97"/>
      <c r="G2715" s="135"/>
      <c r="H2715" s="836"/>
      <c r="I2715" s="94" t="s">
        <v>145</v>
      </c>
      <c r="J2715" s="96" t="s">
        <v>146</v>
      </c>
      <c r="K2715" s="97"/>
      <c r="L2715" s="135"/>
      <c r="M2715" s="839"/>
      <c r="N2715" s="94" t="s">
        <v>145</v>
      </c>
      <c r="O2715" s="96" t="s">
        <v>146</v>
      </c>
      <c r="P2715" s="97"/>
    </row>
    <row r="2716" spans="1:16">
      <c r="A2716" s="132"/>
      <c r="B2716" s="110"/>
      <c r="C2716" s="833"/>
      <c r="D2716" s="94" t="s">
        <v>147</v>
      </c>
      <c r="E2716" s="96" t="s">
        <v>148</v>
      </c>
      <c r="F2716" s="104"/>
      <c r="G2716" s="110"/>
      <c r="H2716" s="836"/>
      <c r="I2716" s="94" t="s">
        <v>147</v>
      </c>
      <c r="J2716" s="96" t="s">
        <v>148</v>
      </c>
      <c r="K2716" s="104"/>
      <c r="L2716" s="110"/>
      <c r="M2716" s="839"/>
      <c r="N2716" s="94" t="s">
        <v>147</v>
      </c>
      <c r="O2716" s="96" t="s">
        <v>148</v>
      </c>
      <c r="P2716" s="104"/>
    </row>
    <row r="2717" spans="1:16">
      <c r="A2717" s="132"/>
      <c r="B2717" s="135"/>
      <c r="C2717" s="833"/>
      <c r="D2717" s="94"/>
      <c r="E2717" s="114"/>
      <c r="F2717" s="136"/>
      <c r="G2717" s="135"/>
      <c r="H2717" s="836"/>
      <c r="I2717" s="94"/>
      <c r="J2717" s="114"/>
      <c r="K2717" s="136"/>
      <c r="L2717" s="135"/>
      <c r="M2717" s="839"/>
      <c r="N2717" s="94"/>
      <c r="O2717" s="114"/>
      <c r="P2717" s="136"/>
    </row>
    <row r="2718" spans="1:16">
      <c r="A2718" s="132"/>
      <c r="B2718" s="110"/>
      <c r="C2718" s="833"/>
      <c r="D2718" s="94"/>
      <c r="E2718" s="96"/>
      <c r="F2718" s="97"/>
      <c r="G2718" s="110"/>
      <c r="H2718" s="836"/>
      <c r="I2718" s="94"/>
      <c r="J2718" s="96"/>
      <c r="K2718" s="97"/>
      <c r="L2718" s="110"/>
      <c r="M2718" s="839"/>
      <c r="N2718" s="94"/>
      <c r="O2718" s="96"/>
      <c r="P2718" s="97"/>
    </row>
    <row r="2719" spans="1:16">
      <c r="A2719" s="132"/>
      <c r="B2719" s="135"/>
      <c r="C2719" s="833"/>
      <c r="D2719" s="94"/>
      <c r="E2719" s="114"/>
      <c r="F2719" s="136"/>
      <c r="G2719" s="135"/>
      <c r="H2719" s="836"/>
      <c r="I2719" s="94"/>
      <c r="J2719" s="114"/>
      <c r="K2719" s="136"/>
      <c r="L2719" s="135"/>
      <c r="M2719" s="839"/>
      <c r="N2719" s="94"/>
      <c r="O2719" s="114"/>
      <c r="P2719" s="136"/>
    </row>
    <row r="2720" spans="1:16">
      <c r="A2720" s="132"/>
      <c r="B2720" s="110"/>
      <c r="C2720" s="833"/>
      <c r="D2720" s="94"/>
      <c r="E2720" s="96"/>
      <c r="F2720" s="97"/>
      <c r="G2720" s="110"/>
      <c r="H2720" s="836"/>
      <c r="I2720" s="94"/>
      <c r="J2720" s="96"/>
      <c r="K2720" s="97"/>
      <c r="L2720" s="110"/>
      <c r="M2720" s="839"/>
      <c r="N2720" s="94"/>
      <c r="O2720" s="96"/>
      <c r="P2720" s="97"/>
    </row>
    <row r="2721" spans="1:16">
      <c r="A2721" s="132"/>
      <c r="B2721" s="135"/>
      <c r="C2721" s="833"/>
      <c r="D2721" s="94"/>
      <c r="E2721" s="96"/>
      <c r="F2721" s="97"/>
      <c r="G2721" s="135"/>
      <c r="H2721" s="836"/>
      <c r="I2721" s="94"/>
      <c r="J2721" s="96"/>
      <c r="K2721" s="97"/>
      <c r="L2721" s="135"/>
      <c r="M2721" s="839"/>
      <c r="N2721" s="94"/>
      <c r="O2721" s="96"/>
      <c r="P2721" s="97"/>
    </row>
    <row r="2722" spans="1:16" ht="17.25" thickBot="1">
      <c r="A2722" s="132"/>
      <c r="B2722" s="110"/>
      <c r="C2722" s="846"/>
      <c r="D2722" s="115"/>
      <c r="E2722" s="116"/>
      <c r="F2722" s="117"/>
      <c r="G2722" s="110"/>
      <c r="H2722" s="847"/>
      <c r="I2722" s="115"/>
      <c r="J2722" s="130"/>
      <c r="K2722" s="104"/>
      <c r="L2722" s="110"/>
      <c r="M2722" s="845"/>
      <c r="N2722" s="115"/>
      <c r="O2722" s="130"/>
      <c r="P2722" s="104"/>
    </row>
    <row r="2723" spans="1:16">
      <c r="A2723" s="132"/>
      <c r="B2723" s="135"/>
      <c r="C2723" s="832" t="s">
        <v>669</v>
      </c>
      <c r="D2723" s="137" t="s">
        <v>150</v>
      </c>
      <c r="E2723" s="138"/>
      <c r="F2723" s="139" t="s">
        <v>151</v>
      </c>
      <c r="G2723" s="135"/>
      <c r="H2723" s="835" t="s">
        <v>149</v>
      </c>
      <c r="I2723" s="137" t="s">
        <v>150</v>
      </c>
      <c r="J2723" s="138"/>
      <c r="K2723" s="139" t="s">
        <v>151</v>
      </c>
      <c r="L2723" s="135"/>
      <c r="M2723" s="838" t="s">
        <v>149</v>
      </c>
      <c r="N2723" s="137" t="s">
        <v>150</v>
      </c>
      <c r="O2723" s="138"/>
      <c r="P2723" s="139" t="s">
        <v>151</v>
      </c>
    </row>
    <row r="2724" spans="1:16">
      <c r="A2724" s="132"/>
      <c r="B2724" s="110"/>
      <c r="C2724" s="833"/>
      <c r="D2724" s="120"/>
      <c r="E2724" s="121"/>
      <c r="F2724" s="140"/>
      <c r="G2724" s="110"/>
      <c r="H2724" s="836"/>
      <c r="I2724" s="94"/>
      <c r="J2724" s="96"/>
      <c r="K2724" s="97"/>
      <c r="L2724" s="110"/>
      <c r="M2724" s="839"/>
      <c r="N2724" s="94"/>
      <c r="O2724" s="96"/>
      <c r="P2724" s="97"/>
    </row>
    <row r="2725" spans="1:16">
      <c r="A2725" s="132"/>
      <c r="B2725" s="135"/>
      <c r="C2725" s="833"/>
      <c r="D2725" s="94"/>
      <c r="E2725" s="96"/>
      <c r="F2725" s="97"/>
      <c r="G2725" s="135"/>
      <c r="H2725" s="836"/>
      <c r="I2725" s="94"/>
      <c r="J2725" s="96"/>
      <c r="K2725" s="97"/>
      <c r="L2725" s="135"/>
      <c r="M2725" s="839"/>
      <c r="N2725" s="94"/>
      <c r="O2725" s="96"/>
      <c r="P2725" s="97"/>
    </row>
    <row r="2726" spans="1:16">
      <c r="A2726" s="132"/>
      <c r="B2726" s="110"/>
      <c r="C2726" s="833"/>
      <c r="D2726" s="113"/>
      <c r="E2726" s="114"/>
      <c r="F2726" s="104"/>
      <c r="G2726" s="110"/>
      <c r="H2726" s="836"/>
      <c r="I2726" s="113"/>
      <c r="J2726" s="114"/>
      <c r="K2726" s="104"/>
      <c r="L2726" s="110"/>
      <c r="M2726" s="839"/>
      <c r="N2726" s="113"/>
      <c r="O2726" s="114"/>
      <c r="P2726" s="104"/>
    </row>
    <row r="2727" spans="1:16">
      <c r="A2727" s="841"/>
      <c r="B2727" s="135"/>
      <c r="C2727" s="833"/>
      <c r="D2727" s="94"/>
      <c r="E2727" s="96"/>
      <c r="F2727" s="97"/>
      <c r="G2727" s="135"/>
      <c r="H2727" s="836"/>
      <c r="I2727" s="94"/>
      <c r="J2727" s="96"/>
      <c r="K2727" s="97"/>
      <c r="L2727" s="135"/>
      <c r="M2727" s="839"/>
      <c r="N2727" s="94"/>
      <c r="O2727" s="96"/>
      <c r="P2727" s="97"/>
    </row>
    <row r="2728" spans="1:16">
      <c r="A2728" s="841"/>
      <c r="B2728" s="110"/>
      <c r="C2728" s="833"/>
      <c r="D2728" s="94"/>
      <c r="E2728" s="96"/>
      <c r="F2728" s="97"/>
      <c r="G2728" s="110"/>
      <c r="H2728" s="836"/>
      <c r="I2728" s="94"/>
      <c r="J2728" s="96"/>
      <c r="K2728" s="97"/>
      <c r="L2728" s="110"/>
      <c r="M2728" s="839"/>
      <c r="N2728" s="94"/>
      <c r="O2728" s="96"/>
      <c r="P2728" s="97"/>
    </row>
    <row r="2729" spans="1:16">
      <c r="A2729" s="841"/>
      <c r="B2729" s="135"/>
      <c r="C2729" s="833"/>
      <c r="D2729" s="113"/>
      <c r="E2729" s="114"/>
      <c r="F2729" s="104"/>
      <c r="G2729" s="135"/>
      <c r="H2729" s="836"/>
      <c r="I2729" s="113"/>
      <c r="J2729" s="114"/>
      <c r="K2729" s="104"/>
      <c r="L2729" s="135"/>
      <c r="M2729" s="839"/>
      <c r="N2729" s="113"/>
      <c r="O2729" s="114"/>
      <c r="P2729" s="104"/>
    </row>
    <row r="2730" spans="1:16" ht="17.25" thickBot="1">
      <c r="A2730" s="842"/>
      <c r="B2730" s="141"/>
      <c r="C2730" s="834"/>
      <c r="D2730" s="142"/>
      <c r="E2730" s="143"/>
      <c r="F2730" s="144"/>
      <c r="G2730" s="141"/>
      <c r="H2730" s="837"/>
      <c r="I2730" s="142"/>
      <c r="J2730" s="143"/>
      <c r="K2730" s="144"/>
      <c r="L2730" s="141"/>
      <c r="M2730" s="840"/>
      <c r="N2730" s="142"/>
      <c r="O2730" s="143"/>
      <c r="P2730" s="144"/>
    </row>
    <row r="2731" spans="1:16" s="146" customFormat="1" ht="27" customHeight="1" thickTop="1" thickBot="1">
      <c r="A2731" s="145"/>
      <c r="B2731" s="843" t="s">
        <v>152</v>
      </c>
      <c r="C2731" s="843"/>
      <c r="D2731" s="843"/>
      <c r="E2731" s="843"/>
      <c r="F2731" s="843"/>
      <c r="G2731" s="844" t="s">
        <v>153</v>
      </c>
      <c r="H2731" s="844"/>
      <c r="I2731" s="844"/>
      <c r="J2731" s="844"/>
      <c r="K2731" s="844"/>
      <c r="L2731" s="844"/>
      <c r="M2731" s="844"/>
      <c r="N2731" s="825" t="s">
        <v>154</v>
      </c>
      <c r="O2731" s="825"/>
      <c r="P2731" s="825"/>
    </row>
    <row r="2732" spans="1:16" s="159" customFormat="1" ht="21.75" customHeight="1" thickTop="1" thickBot="1">
      <c r="A2732" s="147" t="s">
        <v>0</v>
      </c>
      <c r="B2732" s="148"/>
      <c r="C2732" s="149" t="s">
        <v>155</v>
      </c>
      <c r="D2732" s="150" t="s">
        <v>156</v>
      </c>
      <c r="E2732" s="151" t="s">
        <v>157</v>
      </c>
      <c r="F2732" s="152" t="s">
        <v>158</v>
      </c>
      <c r="G2732" s="153" t="s">
        <v>159</v>
      </c>
      <c r="H2732" s="154" t="s">
        <v>150</v>
      </c>
      <c r="I2732" s="155" t="s">
        <v>156</v>
      </c>
      <c r="J2732" s="155" t="s">
        <v>157</v>
      </c>
      <c r="K2732" s="155" t="s">
        <v>158</v>
      </c>
      <c r="L2732" s="154" t="s">
        <v>160</v>
      </c>
      <c r="M2732" s="156" t="s">
        <v>161</v>
      </c>
      <c r="N2732" s="157" t="s">
        <v>155</v>
      </c>
      <c r="O2732" s="151" t="s">
        <v>157</v>
      </c>
      <c r="P2732" s="158" t="s">
        <v>158</v>
      </c>
    </row>
    <row r="2733" spans="1:16" s="172" customFormat="1" ht="17.25" thickTop="1">
      <c r="A2733" s="826">
        <f>A2647</f>
        <v>46229</v>
      </c>
      <c r="B2733" s="829" t="s">
        <v>670</v>
      </c>
      <c r="C2733" s="160" t="s">
        <v>851</v>
      </c>
      <c r="D2733" s="161" t="s">
        <v>147</v>
      </c>
      <c r="E2733" s="162" t="s">
        <v>137</v>
      </c>
      <c r="F2733" s="163" t="s">
        <v>1457</v>
      </c>
      <c r="G2733" s="164"/>
      <c r="H2733" s="165"/>
      <c r="I2733" s="166"/>
      <c r="J2733" s="166"/>
      <c r="K2733" s="167"/>
      <c r="L2733" s="168"/>
      <c r="M2733" s="169"/>
      <c r="N2733" s="170"/>
      <c r="O2733" s="166"/>
      <c r="P2733" s="171"/>
    </row>
    <row r="2734" spans="1:16" s="172" customFormat="1">
      <c r="A2734" s="827"/>
      <c r="B2734" s="830"/>
      <c r="C2734" s="173"/>
      <c r="D2734" s="174"/>
      <c r="E2734" s="175"/>
      <c r="F2734" s="176"/>
      <c r="G2734" s="173"/>
      <c r="H2734" s="177"/>
      <c r="I2734" s="175"/>
      <c r="J2734" s="175"/>
      <c r="K2734" s="178"/>
      <c r="L2734" s="179"/>
      <c r="M2734" s="180"/>
      <c r="N2734" s="181"/>
      <c r="O2734" s="175"/>
      <c r="P2734" s="182"/>
    </row>
    <row r="2735" spans="1:16" s="172" customFormat="1">
      <c r="A2735" s="827"/>
      <c r="B2735" s="830"/>
      <c r="C2735" s="173"/>
      <c r="D2735" s="174"/>
      <c r="E2735" s="175"/>
      <c r="F2735" s="176"/>
      <c r="G2735" s="173"/>
      <c r="H2735" s="183"/>
      <c r="I2735" s="175"/>
      <c r="J2735" s="175"/>
      <c r="K2735" s="178"/>
      <c r="L2735" s="184"/>
      <c r="M2735" s="180"/>
      <c r="N2735" s="181"/>
      <c r="O2735" s="175"/>
      <c r="P2735" s="182"/>
    </row>
    <row r="2736" spans="1:16" s="172" customFormat="1">
      <c r="A2736" s="827"/>
      <c r="B2736" s="830"/>
      <c r="C2736" s="173"/>
      <c r="D2736" s="218"/>
      <c r="E2736" s="175"/>
      <c r="F2736" s="176"/>
      <c r="G2736" s="173"/>
      <c r="H2736" s="183"/>
      <c r="I2736" s="175"/>
      <c r="J2736" s="175"/>
      <c r="K2736" s="187"/>
      <c r="L2736" s="184"/>
      <c r="M2736" s="180"/>
      <c r="N2736" s="181"/>
      <c r="O2736" s="175"/>
      <c r="P2736" s="182"/>
    </row>
    <row r="2737" spans="1:16" s="172" customFormat="1">
      <c r="A2737" s="827"/>
      <c r="B2737" s="830"/>
      <c r="C2737" s="173"/>
      <c r="D2737" s="185"/>
      <c r="E2737" s="175"/>
      <c r="F2737" s="182"/>
      <c r="G2737" s="173"/>
      <c r="H2737" s="186"/>
      <c r="I2737" s="175"/>
      <c r="J2737" s="175"/>
      <c r="K2737" s="187"/>
      <c r="L2737" s="184"/>
      <c r="M2737" s="180"/>
      <c r="N2737" s="181"/>
      <c r="O2737" s="175"/>
      <c r="P2737" s="182"/>
    </row>
    <row r="2738" spans="1:16" s="172" customFormat="1">
      <c r="A2738" s="827"/>
      <c r="B2738" s="830"/>
      <c r="C2738" s="173"/>
      <c r="D2738" s="174"/>
      <c r="E2738" s="175"/>
      <c r="F2738" s="188"/>
      <c r="G2738" s="198"/>
      <c r="H2738" s="183"/>
      <c r="I2738" s="191"/>
      <c r="J2738" s="175"/>
      <c r="K2738" s="178"/>
      <c r="L2738" s="189"/>
      <c r="M2738" s="190"/>
      <c r="N2738" s="181"/>
      <c r="O2738" s="175"/>
      <c r="P2738" s="182"/>
    </row>
    <row r="2739" spans="1:16" s="172" customFormat="1">
      <c r="A2739" s="827"/>
      <c r="B2739" s="830"/>
      <c r="C2739" s="173"/>
      <c r="D2739" s="174"/>
      <c r="E2739" s="175"/>
      <c r="F2739" s="182"/>
      <c r="G2739" s="173"/>
      <c r="H2739" s="183"/>
      <c r="I2739" s="191"/>
      <c r="J2739" s="175"/>
      <c r="K2739" s="178"/>
      <c r="L2739" s="184"/>
      <c r="M2739" s="180"/>
      <c r="N2739" s="181"/>
      <c r="O2739" s="175"/>
      <c r="P2739" s="182"/>
    </row>
    <row r="2740" spans="1:16" s="172" customFormat="1">
      <c r="A2740" s="827"/>
      <c r="B2740" s="830"/>
      <c r="C2740" s="173"/>
      <c r="D2740" s="174"/>
      <c r="E2740" s="175"/>
      <c r="F2740" s="182"/>
      <c r="G2740" s="219"/>
      <c r="H2740" s="183"/>
      <c r="I2740" s="175"/>
      <c r="J2740" s="175"/>
      <c r="K2740" s="178"/>
      <c r="L2740" s="184"/>
      <c r="M2740" s="180"/>
      <c r="N2740" s="181"/>
      <c r="O2740" s="175"/>
      <c r="P2740" s="182"/>
    </row>
    <row r="2741" spans="1:16" s="172" customFormat="1">
      <c r="A2741" s="827"/>
      <c r="B2741" s="830"/>
      <c r="C2741" s="173"/>
      <c r="D2741" s="174"/>
      <c r="E2741" s="175"/>
      <c r="F2741" s="188"/>
      <c r="G2741" s="173"/>
      <c r="H2741" s="183"/>
      <c r="I2741" s="191"/>
      <c r="J2741" s="175"/>
      <c r="K2741" s="178"/>
      <c r="L2741" s="184"/>
      <c r="M2741" s="180"/>
      <c r="N2741" s="181"/>
      <c r="O2741" s="175"/>
      <c r="P2741" s="182"/>
    </row>
    <row r="2742" spans="1:16" s="172" customFormat="1">
      <c r="A2742" s="827"/>
      <c r="B2742" s="830"/>
      <c r="C2742" s="173"/>
      <c r="D2742" s="174"/>
      <c r="E2742" s="175"/>
      <c r="F2742" s="182"/>
      <c r="G2742" s="173"/>
      <c r="H2742" s="183"/>
      <c r="I2742" s="191"/>
      <c r="J2742" s="175"/>
      <c r="K2742" s="178"/>
      <c r="L2742" s="184"/>
      <c r="M2742" s="180"/>
      <c r="N2742" s="181"/>
      <c r="O2742" s="175"/>
      <c r="P2742" s="182"/>
    </row>
    <row r="2743" spans="1:16" s="172" customFormat="1">
      <c r="A2743" s="827"/>
      <c r="B2743" s="830"/>
      <c r="C2743" s="192"/>
      <c r="D2743" s="193"/>
      <c r="E2743" s="194"/>
      <c r="F2743" s="195"/>
      <c r="G2743" s="173"/>
      <c r="H2743" s="177"/>
      <c r="I2743" s="175"/>
      <c r="J2743" s="175"/>
      <c r="K2743" s="178"/>
      <c r="L2743" s="184"/>
      <c r="M2743" s="180"/>
      <c r="N2743" s="196"/>
      <c r="O2743" s="194"/>
      <c r="P2743" s="195"/>
    </row>
    <row r="2744" spans="1:16" s="172" customFormat="1">
      <c r="A2744" s="827"/>
      <c r="B2744" s="830"/>
      <c r="C2744" s="192"/>
      <c r="D2744" s="193"/>
      <c r="E2744" s="194"/>
      <c r="F2744" s="195"/>
      <c r="G2744" s="198"/>
      <c r="H2744" s="183"/>
      <c r="I2744" s="191"/>
      <c r="J2744" s="175"/>
      <c r="K2744" s="178"/>
      <c r="L2744" s="184"/>
      <c r="M2744" s="180"/>
      <c r="N2744" s="196"/>
      <c r="O2744" s="194"/>
      <c r="P2744" s="195"/>
    </row>
    <row r="2745" spans="1:16" s="172" customFormat="1">
      <c r="A2745" s="827"/>
      <c r="B2745" s="830"/>
      <c r="C2745" s="192"/>
      <c r="D2745" s="193"/>
      <c r="E2745" s="194"/>
      <c r="F2745" s="195"/>
      <c r="G2745" s="173"/>
      <c r="H2745" s="199"/>
      <c r="I2745" s="191"/>
      <c r="J2745" s="200"/>
      <c r="K2745" s="197"/>
      <c r="L2745" s="184"/>
      <c r="M2745" s="180"/>
      <c r="N2745" s="196"/>
      <c r="O2745" s="194"/>
      <c r="P2745" s="195"/>
    </row>
    <row r="2746" spans="1:16" s="172" customFormat="1">
      <c r="A2746" s="827"/>
      <c r="B2746" s="830"/>
      <c r="C2746" s="192"/>
      <c r="D2746" s="193"/>
      <c r="E2746" s="194"/>
      <c r="F2746" s="195"/>
      <c r="G2746" s="173"/>
      <c r="H2746" s="201"/>
      <c r="I2746" s="175"/>
      <c r="J2746" s="175"/>
      <c r="K2746" s="178"/>
      <c r="L2746" s="184"/>
      <c r="M2746" s="180"/>
      <c r="N2746" s="196"/>
      <c r="O2746" s="194"/>
      <c r="P2746" s="195"/>
    </row>
    <row r="2747" spans="1:16" s="172" customFormat="1">
      <c r="A2747" s="827"/>
      <c r="B2747" s="830"/>
      <c r="C2747" s="192"/>
      <c r="D2747" s="193"/>
      <c r="E2747" s="194"/>
      <c r="F2747" s="195"/>
      <c r="G2747" s="198"/>
      <c r="H2747" s="183"/>
      <c r="I2747" s="200"/>
      <c r="J2747" s="200"/>
      <c r="K2747" s="197"/>
      <c r="L2747" s="184"/>
      <c r="M2747" s="180"/>
      <c r="N2747" s="196"/>
      <c r="O2747" s="194"/>
      <c r="P2747" s="195"/>
    </row>
    <row r="2748" spans="1:16" s="172" customFormat="1">
      <c r="A2748" s="827"/>
      <c r="B2748" s="830"/>
      <c r="C2748" s="192"/>
      <c r="D2748" s="193"/>
      <c r="E2748" s="194"/>
      <c r="F2748" s="195"/>
      <c r="G2748" s="173"/>
      <c r="H2748" s="183"/>
      <c r="I2748" s="200"/>
      <c r="J2748" s="200"/>
      <c r="K2748" s="197"/>
      <c r="L2748" s="179"/>
      <c r="M2748" s="180"/>
      <c r="N2748" s="196"/>
      <c r="O2748" s="194"/>
      <c r="P2748" s="195"/>
    </row>
    <row r="2749" spans="1:16" s="172" customFormat="1">
      <c r="A2749" s="827"/>
      <c r="B2749" s="830"/>
      <c r="C2749" s="192"/>
      <c r="D2749" s="193"/>
      <c r="E2749" s="194"/>
      <c r="F2749" s="195"/>
      <c r="G2749" s="192"/>
      <c r="H2749" s="201"/>
      <c r="I2749" s="202"/>
      <c r="J2749" s="202"/>
      <c r="K2749" s="203"/>
      <c r="L2749" s="204"/>
      <c r="M2749" s="190"/>
      <c r="N2749" s="196"/>
      <c r="O2749" s="194"/>
      <c r="P2749" s="195"/>
    </row>
    <row r="2750" spans="1:16" s="172" customFormat="1">
      <c r="A2750" s="827"/>
      <c r="B2750" s="830"/>
      <c r="C2750" s="192"/>
      <c r="D2750" s="193"/>
      <c r="E2750" s="194"/>
      <c r="F2750" s="195"/>
      <c r="G2750" s="192"/>
      <c r="H2750" s="201"/>
      <c r="I2750" s="202"/>
      <c r="J2750" s="202"/>
      <c r="K2750" s="203"/>
      <c r="L2750" s="204"/>
      <c r="M2750" s="190"/>
      <c r="N2750" s="196"/>
      <c r="O2750" s="194"/>
      <c r="P2750" s="195"/>
    </row>
    <row r="2751" spans="1:16" s="172" customFormat="1">
      <c r="A2751" s="827"/>
      <c r="B2751" s="830"/>
      <c r="C2751" s="192"/>
      <c r="D2751" s="193"/>
      <c r="E2751" s="194"/>
      <c r="F2751" s="195"/>
      <c r="G2751" s="192"/>
      <c r="H2751" s="201"/>
      <c r="I2751" s="202"/>
      <c r="J2751" s="202"/>
      <c r="K2751" s="203"/>
      <c r="L2751" s="204"/>
      <c r="M2751" s="190"/>
      <c r="N2751" s="196"/>
      <c r="O2751" s="194"/>
      <c r="P2751" s="195"/>
    </row>
    <row r="2752" spans="1:16" s="172" customFormat="1" ht="17.25" thickBot="1">
      <c r="A2752" s="828"/>
      <c r="B2752" s="831"/>
      <c r="C2752" s="205"/>
      <c r="D2752" s="206"/>
      <c r="E2752" s="207"/>
      <c r="F2752" s="208"/>
      <c r="G2752" s="209"/>
      <c r="H2752" s="210"/>
      <c r="I2752" s="211"/>
      <c r="J2752" s="211"/>
      <c r="K2752" s="212"/>
      <c r="L2752" s="213"/>
      <c r="M2752" s="214"/>
      <c r="N2752" s="215"/>
      <c r="O2752" s="207"/>
      <c r="P2752" s="208"/>
    </row>
    <row r="2753" spans="1:16" s="71" customFormat="1" ht="18" customHeight="1" thickTop="1" thickBot="1">
      <c r="A2753" s="862">
        <f>A2647+1</f>
        <v>46230</v>
      </c>
      <c r="B2753" s="90" t="s">
        <v>162</v>
      </c>
      <c r="C2753" s="832" t="s">
        <v>665</v>
      </c>
      <c r="D2753" s="91" t="s">
        <v>114</v>
      </c>
      <c r="E2753" s="92" t="s">
        <v>164</v>
      </c>
      <c r="F2753" s="93"/>
      <c r="G2753" s="90" t="s">
        <v>162</v>
      </c>
      <c r="H2753" s="836" t="s">
        <v>163</v>
      </c>
      <c r="I2753" s="91" t="s">
        <v>114</v>
      </c>
      <c r="J2753" s="92" t="s">
        <v>164</v>
      </c>
      <c r="K2753" s="93"/>
      <c r="L2753" s="90" t="s">
        <v>162</v>
      </c>
      <c r="M2753" s="839" t="s">
        <v>163</v>
      </c>
      <c r="N2753" s="91" t="s">
        <v>114</v>
      </c>
      <c r="O2753" s="92" t="s">
        <v>164</v>
      </c>
      <c r="P2753" s="93"/>
    </row>
    <row r="2754" spans="1:16" ht="18" customHeight="1">
      <c r="A2754" s="863"/>
      <c r="B2754" s="864"/>
      <c r="C2754" s="833"/>
      <c r="D2754" s="94" t="s">
        <v>116</v>
      </c>
      <c r="E2754" s="95" t="s">
        <v>142</v>
      </c>
      <c r="F2754" s="93"/>
      <c r="G2754" s="864"/>
      <c r="H2754" s="836"/>
      <c r="I2754" s="94" t="s">
        <v>116</v>
      </c>
      <c r="J2754" s="95" t="s">
        <v>142</v>
      </c>
      <c r="K2754" s="93"/>
      <c r="L2754" s="864"/>
      <c r="M2754" s="839"/>
      <c r="N2754" s="94" t="s">
        <v>116</v>
      </c>
      <c r="O2754" s="95" t="s">
        <v>142</v>
      </c>
      <c r="P2754" s="93"/>
    </row>
    <row r="2755" spans="1:16" ht="17.25" thickBot="1">
      <c r="A2755" s="863"/>
      <c r="B2755" s="865"/>
      <c r="C2755" s="833"/>
      <c r="D2755" s="94" t="s">
        <v>165</v>
      </c>
      <c r="E2755" s="96" t="s">
        <v>166</v>
      </c>
      <c r="F2755" s="98"/>
      <c r="G2755" s="865"/>
      <c r="H2755" s="836"/>
      <c r="I2755" s="94" t="s">
        <v>165</v>
      </c>
      <c r="J2755" s="96" t="s">
        <v>166</v>
      </c>
      <c r="K2755" s="98"/>
      <c r="L2755" s="865"/>
      <c r="M2755" s="839"/>
      <c r="N2755" s="94" t="s">
        <v>165</v>
      </c>
      <c r="O2755" s="96" t="s">
        <v>166</v>
      </c>
      <c r="P2755" s="98"/>
    </row>
    <row r="2756" spans="1:16" ht="17.25" thickBot="1">
      <c r="A2756" s="863"/>
      <c r="B2756" s="90" t="s">
        <v>167</v>
      </c>
      <c r="C2756" s="833"/>
      <c r="D2756" s="94"/>
      <c r="E2756" s="96"/>
      <c r="F2756" s="97"/>
      <c r="G2756" s="90" t="s">
        <v>167</v>
      </c>
      <c r="H2756" s="836"/>
      <c r="I2756" s="94" t="s">
        <v>120</v>
      </c>
      <c r="J2756" s="96" t="s">
        <v>148</v>
      </c>
      <c r="K2756" s="97"/>
      <c r="L2756" s="90" t="s">
        <v>167</v>
      </c>
      <c r="M2756" s="839"/>
      <c r="N2756" s="94" t="s">
        <v>120</v>
      </c>
      <c r="O2756" s="96" t="s">
        <v>148</v>
      </c>
      <c r="P2756" s="97"/>
    </row>
    <row r="2757" spans="1:16">
      <c r="A2757" s="863"/>
      <c r="B2757" s="861"/>
      <c r="C2757" s="833"/>
      <c r="D2757" s="94"/>
      <c r="E2757" s="96"/>
      <c r="F2757" s="97"/>
      <c r="G2757" s="861"/>
      <c r="H2757" s="836"/>
      <c r="I2757" s="94"/>
      <c r="J2757" s="96"/>
      <c r="K2757" s="97"/>
      <c r="L2757" s="861"/>
      <c r="M2757" s="839"/>
      <c r="N2757" s="94"/>
      <c r="O2757" s="96"/>
      <c r="P2757" s="97"/>
    </row>
    <row r="2758" spans="1:16">
      <c r="A2758" s="863"/>
      <c r="B2758" s="854"/>
      <c r="C2758" s="833"/>
      <c r="D2758" s="94"/>
      <c r="E2758" s="96"/>
      <c r="F2758" s="97"/>
      <c r="G2758" s="854"/>
      <c r="H2758" s="836"/>
      <c r="I2758" s="94"/>
      <c r="J2758" s="96"/>
      <c r="K2758" s="97"/>
      <c r="L2758" s="854"/>
      <c r="M2758" s="839"/>
      <c r="N2758" s="94"/>
      <c r="O2758" s="96"/>
      <c r="P2758" s="97"/>
    </row>
    <row r="2759" spans="1:16">
      <c r="A2759" s="863"/>
      <c r="B2759" s="853"/>
      <c r="C2759" s="833"/>
      <c r="D2759" s="94"/>
      <c r="E2759" s="96"/>
      <c r="F2759" s="93"/>
      <c r="G2759" s="853"/>
      <c r="H2759" s="836"/>
      <c r="I2759" s="94"/>
      <c r="J2759" s="96"/>
      <c r="K2759" s="93"/>
      <c r="L2759" s="853"/>
      <c r="M2759" s="839"/>
      <c r="N2759" s="94"/>
      <c r="O2759" s="96"/>
      <c r="P2759" s="93"/>
    </row>
    <row r="2760" spans="1:16">
      <c r="A2760" s="863"/>
      <c r="B2760" s="854"/>
      <c r="C2760" s="833"/>
      <c r="D2760" s="94"/>
      <c r="E2760" s="96"/>
      <c r="F2760" s="99"/>
      <c r="G2760" s="854"/>
      <c r="H2760" s="836"/>
      <c r="I2760" s="94"/>
      <c r="J2760" s="96"/>
      <c r="K2760" s="99"/>
      <c r="L2760" s="854"/>
      <c r="M2760" s="839"/>
      <c r="N2760" s="94"/>
      <c r="O2760" s="96"/>
      <c r="P2760" s="93"/>
    </row>
    <row r="2761" spans="1:16">
      <c r="A2761" s="863"/>
      <c r="B2761" s="853"/>
      <c r="C2761" s="833"/>
      <c r="D2761" s="94"/>
      <c r="E2761" s="96"/>
      <c r="F2761" s="102"/>
      <c r="G2761" s="853"/>
      <c r="H2761" s="836"/>
      <c r="I2761" s="94"/>
      <c r="J2761" s="96"/>
      <c r="K2761" s="102"/>
      <c r="L2761" s="853"/>
      <c r="M2761" s="839"/>
      <c r="N2761" s="94"/>
      <c r="O2761" s="96"/>
      <c r="P2761" s="99"/>
    </row>
    <row r="2762" spans="1:16" ht="17.25" thickBot="1">
      <c r="A2762" s="863"/>
      <c r="B2762" s="854"/>
      <c r="C2762" s="833"/>
      <c r="D2762" s="94"/>
      <c r="E2762" s="96"/>
      <c r="F2762" s="99"/>
      <c r="G2762" s="854"/>
      <c r="H2762" s="836"/>
      <c r="I2762" s="94"/>
      <c r="J2762" s="96"/>
      <c r="K2762" s="99"/>
      <c r="L2762" s="854"/>
      <c r="M2762" s="839"/>
      <c r="N2762" s="94"/>
      <c r="O2762" s="96"/>
      <c r="P2762" s="99"/>
    </row>
    <row r="2763" spans="1:16" ht="17.25" thickBot="1">
      <c r="A2763" s="863"/>
      <c r="B2763" s="100" t="s">
        <v>168</v>
      </c>
      <c r="C2763" s="833"/>
      <c r="D2763" s="94"/>
      <c r="E2763" s="96"/>
      <c r="F2763" s="99"/>
      <c r="G2763" s="100" t="s">
        <v>168</v>
      </c>
      <c r="H2763" s="836"/>
      <c r="I2763" s="94"/>
      <c r="J2763" s="96"/>
      <c r="K2763" s="99"/>
      <c r="L2763" s="100" t="s">
        <v>168</v>
      </c>
      <c r="M2763" s="839"/>
      <c r="N2763" s="94"/>
      <c r="O2763" s="96"/>
      <c r="P2763" s="99"/>
    </row>
    <row r="2764" spans="1:16">
      <c r="A2764" s="863"/>
      <c r="B2764" s="855"/>
      <c r="C2764" s="833"/>
      <c r="D2764" s="94"/>
      <c r="E2764" s="96"/>
      <c r="F2764" s="99"/>
      <c r="G2764" s="855"/>
      <c r="H2764" s="836"/>
      <c r="I2764" s="94"/>
      <c r="J2764" s="96"/>
      <c r="K2764" s="99"/>
      <c r="L2764" s="855"/>
      <c r="M2764" s="839"/>
      <c r="N2764" s="94"/>
      <c r="O2764" s="96"/>
      <c r="P2764" s="99"/>
    </row>
    <row r="2765" spans="1:16">
      <c r="A2765" s="863"/>
      <c r="B2765" s="856"/>
      <c r="C2765" s="833"/>
      <c r="D2765" s="94"/>
      <c r="E2765" s="96"/>
      <c r="F2765" s="99"/>
      <c r="G2765" s="856"/>
      <c r="H2765" s="836"/>
      <c r="I2765" s="94"/>
      <c r="J2765" s="96"/>
      <c r="K2765" s="99"/>
      <c r="L2765" s="856"/>
      <c r="M2765" s="839"/>
      <c r="N2765" s="94"/>
      <c r="O2765" s="96"/>
      <c r="P2765" s="97"/>
    </row>
    <row r="2766" spans="1:16" ht="17.25" thickBot="1">
      <c r="A2766" s="863"/>
      <c r="B2766" s="857"/>
      <c r="C2766" s="833"/>
      <c r="D2766" s="94"/>
      <c r="E2766" s="96"/>
      <c r="F2766" s="97"/>
      <c r="G2766" s="857"/>
      <c r="H2766" s="836"/>
      <c r="I2766" s="94"/>
      <c r="J2766" s="96"/>
      <c r="K2766" s="97"/>
      <c r="L2766" s="857"/>
      <c r="M2766" s="839"/>
      <c r="N2766" s="94"/>
      <c r="O2766" s="96"/>
      <c r="P2766" s="97"/>
    </row>
    <row r="2767" spans="1:16" ht="17.25" thickBot="1">
      <c r="A2767" s="863"/>
      <c r="B2767" s="100" t="s">
        <v>123</v>
      </c>
      <c r="C2767" s="833"/>
      <c r="D2767" s="94"/>
      <c r="E2767" s="96"/>
      <c r="F2767" s="97"/>
      <c r="G2767" s="100" t="s">
        <v>123</v>
      </c>
      <c r="H2767" s="836"/>
      <c r="I2767" s="94"/>
      <c r="J2767" s="96"/>
      <c r="K2767" s="97"/>
      <c r="L2767" s="100" t="s">
        <v>123</v>
      </c>
      <c r="M2767" s="839"/>
      <c r="N2767" s="94"/>
      <c r="O2767" s="96"/>
      <c r="P2767" s="97"/>
    </row>
    <row r="2768" spans="1:16">
      <c r="A2768" s="863"/>
      <c r="B2768" s="868"/>
      <c r="C2768" s="833"/>
      <c r="D2768" s="94"/>
      <c r="E2768" s="96"/>
      <c r="F2768" s="97"/>
      <c r="G2768" s="868"/>
      <c r="H2768" s="836"/>
      <c r="I2768" s="94"/>
      <c r="J2768" s="96"/>
      <c r="K2768" s="97"/>
      <c r="L2768" s="868"/>
      <c r="M2768" s="839"/>
      <c r="N2768" s="94"/>
      <c r="O2768" s="96"/>
      <c r="P2768" s="97"/>
    </row>
    <row r="2769" spans="1:16">
      <c r="A2769" s="863"/>
      <c r="B2769" s="869"/>
      <c r="C2769" s="833"/>
      <c r="D2769" s="94"/>
      <c r="E2769" s="96"/>
      <c r="F2769" s="97"/>
      <c r="G2769" s="869"/>
      <c r="H2769" s="836"/>
      <c r="I2769" s="94"/>
      <c r="J2769" s="96"/>
      <c r="K2769" s="97"/>
      <c r="L2769" s="869"/>
      <c r="M2769" s="839"/>
      <c r="N2769" s="94"/>
      <c r="O2769" s="96"/>
      <c r="P2769" s="97"/>
    </row>
    <row r="2770" spans="1:16" ht="17.25" thickBot="1">
      <c r="A2770" s="863"/>
      <c r="B2770" s="870"/>
      <c r="C2770" s="833"/>
      <c r="D2770" s="94"/>
      <c r="E2770" s="96"/>
      <c r="F2770" s="97"/>
      <c r="G2770" s="870"/>
      <c r="H2770" s="836"/>
      <c r="I2770" s="94"/>
      <c r="J2770" s="96"/>
      <c r="K2770" s="97"/>
      <c r="L2770" s="870"/>
      <c r="M2770" s="839"/>
      <c r="N2770" s="94"/>
      <c r="O2770" s="96"/>
      <c r="P2770" s="97"/>
    </row>
    <row r="2771" spans="1:16">
      <c r="A2771" s="863"/>
      <c r="B2771" s="851" t="s">
        <v>124</v>
      </c>
      <c r="C2771" s="833"/>
      <c r="D2771" s="94"/>
      <c r="E2771" s="96"/>
      <c r="F2771" s="97"/>
      <c r="G2771" s="851" t="s">
        <v>124</v>
      </c>
      <c r="H2771" s="836"/>
      <c r="I2771" s="94"/>
      <c r="J2771" s="96"/>
      <c r="K2771" s="97"/>
      <c r="L2771" s="851" t="s">
        <v>124</v>
      </c>
      <c r="M2771" s="839"/>
      <c r="N2771" s="94"/>
      <c r="O2771" s="96"/>
      <c r="P2771" s="97"/>
    </row>
    <row r="2772" spans="1:16" ht="17.25" thickBot="1">
      <c r="A2772" s="863"/>
      <c r="B2772" s="852"/>
      <c r="C2772" s="833"/>
      <c r="D2772" s="94"/>
      <c r="E2772" s="96"/>
      <c r="F2772" s="97"/>
      <c r="G2772" s="852"/>
      <c r="H2772" s="836"/>
      <c r="I2772" s="94"/>
      <c r="J2772" s="96"/>
      <c r="K2772" s="97"/>
      <c r="L2772" s="852"/>
      <c r="M2772" s="839"/>
      <c r="N2772" s="94"/>
      <c r="O2772" s="96"/>
      <c r="P2772" s="93"/>
    </row>
    <row r="2773" spans="1:16" ht="17.25" thickTop="1">
      <c r="A2773" s="863"/>
      <c r="B2773" s="866" t="s">
        <v>125</v>
      </c>
      <c r="C2773" s="833"/>
      <c r="D2773" s="94"/>
      <c r="E2773" s="96"/>
      <c r="F2773" s="93"/>
      <c r="G2773" s="866" t="s">
        <v>125</v>
      </c>
      <c r="H2773" s="836"/>
      <c r="I2773" s="94"/>
      <c r="J2773" s="96"/>
      <c r="K2773" s="93"/>
      <c r="L2773" s="866" t="s">
        <v>125</v>
      </c>
      <c r="M2773" s="839"/>
      <c r="N2773" s="94"/>
      <c r="O2773" s="96"/>
      <c r="P2773" s="97"/>
    </row>
    <row r="2774" spans="1:16" ht="17.25" thickBot="1">
      <c r="A2774" s="863"/>
      <c r="B2774" s="849"/>
      <c r="C2774" s="833"/>
      <c r="D2774" s="94"/>
      <c r="E2774" s="96"/>
      <c r="F2774" s="93"/>
      <c r="G2774" s="849"/>
      <c r="H2774" s="836"/>
      <c r="I2774" s="94"/>
      <c r="J2774" s="96"/>
      <c r="K2774" s="93"/>
      <c r="L2774" s="849"/>
      <c r="M2774" s="839"/>
      <c r="N2774" s="94"/>
      <c r="O2774" s="96"/>
      <c r="P2774" s="101"/>
    </row>
    <row r="2775" spans="1:16">
      <c r="A2775" s="863"/>
      <c r="B2775" s="859"/>
      <c r="C2775" s="833"/>
      <c r="D2775" s="94"/>
      <c r="E2775" s="96"/>
      <c r="F2775" s="97"/>
      <c r="G2775" s="859"/>
      <c r="H2775" s="836"/>
      <c r="I2775" s="94"/>
      <c r="J2775" s="96"/>
      <c r="K2775" s="97"/>
      <c r="L2775" s="859"/>
      <c r="M2775" s="839"/>
      <c r="N2775" s="94"/>
      <c r="O2775" s="96"/>
      <c r="P2775" s="103"/>
    </row>
    <row r="2776" spans="1:16" ht="17.25" thickBot="1">
      <c r="A2776" s="863"/>
      <c r="B2776" s="867"/>
      <c r="C2776" s="833"/>
      <c r="D2776" s="94"/>
      <c r="E2776" s="96"/>
      <c r="F2776" s="97"/>
      <c r="G2776" s="867"/>
      <c r="H2776" s="836"/>
      <c r="I2776" s="94"/>
      <c r="J2776" s="96"/>
      <c r="K2776" s="97"/>
      <c r="L2776" s="867"/>
      <c r="M2776" s="839"/>
      <c r="N2776" s="94"/>
      <c r="O2776" s="96"/>
      <c r="P2776" s="104"/>
    </row>
    <row r="2777" spans="1:16">
      <c r="A2777" s="863"/>
      <c r="B2777" s="848" t="s">
        <v>126</v>
      </c>
      <c r="C2777" s="833"/>
      <c r="D2777" s="94"/>
      <c r="E2777" s="96"/>
      <c r="F2777" s="93"/>
      <c r="G2777" s="848" t="s">
        <v>126</v>
      </c>
      <c r="H2777" s="836"/>
      <c r="I2777" s="94"/>
      <c r="J2777" s="96"/>
      <c r="K2777" s="93"/>
      <c r="L2777" s="848" t="s">
        <v>126</v>
      </c>
      <c r="M2777" s="839"/>
      <c r="N2777" s="94"/>
      <c r="O2777" s="96"/>
      <c r="P2777" s="99"/>
    </row>
    <row r="2778" spans="1:16" ht="17.25" thickBot="1">
      <c r="A2778" s="863"/>
      <c r="B2778" s="849"/>
      <c r="C2778" s="833"/>
      <c r="D2778" s="94"/>
      <c r="E2778" s="96"/>
      <c r="F2778" s="101"/>
      <c r="G2778" s="849"/>
      <c r="H2778" s="836"/>
      <c r="I2778" s="94"/>
      <c r="J2778" s="96"/>
      <c r="K2778" s="101"/>
      <c r="L2778" s="849"/>
      <c r="M2778" s="839"/>
      <c r="N2778" s="94"/>
      <c r="O2778" s="96"/>
      <c r="P2778" s="104"/>
    </row>
    <row r="2779" spans="1:16">
      <c r="A2779" s="863"/>
      <c r="B2779" s="859"/>
      <c r="C2779" s="833"/>
      <c r="D2779" s="94"/>
      <c r="E2779" s="96"/>
      <c r="F2779" s="102"/>
      <c r="G2779" s="859"/>
      <c r="H2779" s="836"/>
      <c r="I2779" s="94"/>
      <c r="J2779" s="96"/>
      <c r="K2779" s="103"/>
      <c r="L2779" s="859"/>
      <c r="M2779" s="839"/>
      <c r="N2779" s="94"/>
      <c r="O2779" s="96"/>
      <c r="P2779" s="93"/>
    </row>
    <row r="2780" spans="1:16" ht="17.25" thickBot="1">
      <c r="A2780" s="863"/>
      <c r="B2780" s="860"/>
      <c r="C2780" s="833"/>
      <c r="D2780" s="94"/>
      <c r="E2780" s="96"/>
      <c r="F2780" s="99"/>
      <c r="G2780" s="860"/>
      <c r="H2780" s="836"/>
      <c r="I2780" s="94"/>
      <c r="J2780" s="96"/>
      <c r="K2780" s="104"/>
      <c r="L2780" s="860"/>
      <c r="M2780" s="839"/>
      <c r="N2780" s="94"/>
      <c r="O2780" s="96"/>
      <c r="P2780" s="97"/>
    </row>
    <row r="2781" spans="1:16">
      <c r="A2781" s="863"/>
      <c r="B2781" s="858" t="s">
        <v>127</v>
      </c>
      <c r="C2781" s="833"/>
      <c r="D2781" s="94"/>
      <c r="E2781" s="96"/>
      <c r="F2781" s="103"/>
      <c r="G2781" s="858" t="s">
        <v>127</v>
      </c>
      <c r="H2781" s="836"/>
      <c r="I2781" s="94"/>
      <c r="J2781" s="96"/>
      <c r="K2781" s="104"/>
      <c r="L2781" s="858" t="s">
        <v>127</v>
      </c>
      <c r="M2781" s="839"/>
      <c r="N2781" s="94"/>
      <c r="O2781" s="114"/>
      <c r="P2781" s="97"/>
    </row>
    <row r="2782" spans="1:16" ht="17.25" thickBot="1">
      <c r="A2782" s="863"/>
      <c r="B2782" s="849"/>
      <c r="C2782" s="833"/>
      <c r="D2782" s="94"/>
      <c r="E2782" s="96"/>
      <c r="F2782" s="104"/>
      <c r="G2782" s="849"/>
      <c r="H2782" s="836"/>
      <c r="I2782" s="94"/>
      <c r="J2782" s="96"/>
      <c r="K2782" s="99"/>
      <c r="L2782" s="849"/>
      <c r="M2782" s="839"/>
      <c r="N2782" s="113"/>
      <c r="O2782" s="96"/>
      <c r="P2782" s="112"/>
    </row>
    <row r="2783" spans="1:16">
      <c r="A2783" s="863"/>
      <c r="B2783" s="859"/>
      <c r="C2783" s="833"/>
      <c r="D2783" s="94"/>
      <c r="E2783" s="96"/>
      <c r="F2783" s="104"/>
      <c r="G2783" s="859"/>
      <c r="H2783" s="836"/>
      <c r="I2783" s="94"/>
      <c r="J2783" s="96"/>
      <c r="K2783" s="104"/>
      <c r="L2783" s="859"/>
      <c r="M2783" s="839"/>
      <c r="N2783" s="113"/>
      <c r="O2783" s="114"/>
      <c r="P2783" s="97"/>
    </row>
    <row r="2784" spans="1:16" ht="17.25" thickBot="1">
      <c r="A2784" s="863"/>
      <c r="B2784" s="860"/>
      <c r="C2784" s="833"/>
      <c r="D2784" s="94"/>
      <c r="E2784" s="96"/>
      <c r="F2784" s="99"/>
      <c r="G2784" s="860"/>
      <c r="H2784" s="836"/>
      <c r="I2784" s="94"/>
      <c r="J2784" s="96"/>
      <c r="K2784" s="93"/>
      <c r="L2784" s="860"/>
      <c r="M2784" s="839"/>
      <c r="N2784" s="94"/>
      <c r="O2784" s="114"/>
      <c r="P2784" s="104"/>
    </row>
    <row r="2785" spans="1:16">
      <c r="A2785" s="863"/>
      <c r="B2785" s="858" t="s">
        <v>128</v>
      </c>
      <c r="C2785" s="833"/>
      <c r="D2785" s="94"/>
      <c r="E2785" s="96"/>
      <c r="F2785" s="104"/>
      <c r="G2785" s="858" t="s">
        <v>128</v>
      </c>
      <c r="H2785" s="836"/>
      <c r="I2785" s="94"/>
      <c r="J2785" s="96"/>
      <c r="K2785" s="97"/>
      <c r="L2785" s="858" t="s">
        <v>128</v>
      </c>
      <c r="M2785" s="839"/>
      <c r="N2785" s="94"/>
      <c r="O2785" s="96"/>
      <c r="P2785" s="97"/>
    </row>
    <row r="2786" spans="1:16" ht="17.25" thickBot="1">
      <c r="A2786" s="863"/>
      <c r="B2786" s="849"/>
      <c r="C2786" s="833"/>
      <c r="D2786" s="94"/>
      <c r="E2786" s="96"/>
      <c r="F2786" s="93"/>
      <c r="G2786" s="849"/>
      <c r="H2786" s="836"/>
      <c r="I2786" s="94"/>
      <c r="J2786" s="114"/>
      <c r="K2786" s="97"/>
      <c r="L2786" s="849"/>
      <c r="M2786" s="839"/>
      <c r="N2786" s="113"/>
      <c r="O2786" s="114"/>
      <c r="P2786" s="97"/>
    </row>
    <row r="2787" spans="1:16">
      <c r="A2787" s="863"/>
      <c r="B2787" s="859"/>
      <c r="C2787" s="833"/>
      <c r="D2787" s="94"/>
      <c r="E2787" s="96"/>
      <c r="F2787" s="97"/>
      <c r="G2787" s="859"/>
      <c r="H2787" s="836"/>
      <c r="I2787" s="94"/>
      <c r="J2787" s="96"/>
      <c r="K2787" s="97"/>
      <c r="L2787" s="859"/>
      <c r="M2787" s="839"/>
      <c r="N2787" s="113"/>
      <c r="O2787" s="114"/>
      <c r="P2787" s="97"/>
    </row>
    <row r="2788" spans="1:16" ht="17.25" thickBot="1">
      <c r="A2788" s="863"/>
      <c r="B2788" s="860"/>
      <c r="C2788" s="833"/>
      <c r="D2788" s="94"/>
      <c r="E2788" s="96"/>
      <c r="F2788" s="93"/>
      <c r="G2788" s="860"/>
      <c r="H2788" s="836"/>
      <c r="I2788" s="94"/>
      <c r="J2788" s="114"/>
      <c r="K2788" s="97"/>
      <c r="L2788" s="860"/>
      <c r="M2788" s="839"/>
      <c r="N2788" s="94"/>
      <c r="O2788" s="114"/>
      <c r="P2788" s="97"/>
    </row>
    <row r="2789" spans="1:16">
      <c r="A2789" s="863"/>
      <c r="B2789" s="848" t="s">
        <v>129</v>
      </c>
      <c r="C2789" s="833"/>
      <c r="D2789" s="94"/>
      <c r="E2789" s="96"/>
      <c r="F2789" s="93"/>
      <c r="G2789" s="848" t="s">
        <v>129</v>
      </c>
      <c r="H2789" s="836"/>
      <c r="I2789" s="94"/>
      <c r="J2789" s="114"/>
      <c r="K2789" s="97"/>
      <c r="L2789" s="848" t="s">
        <v>129</v>
      </c>
      <c r="M2789" s="839"/>
      <c r="N2789" s="113"/>
      <c r="O2789" s="114"/>
      <c r="P2789" s="97"/>
    </row>
    <row r="2790" spans="1:16" ht="17.25" thickBot="1">
      <c r="A2790" s="863"/>
      <c r="B2790" s="849"/>
      <c r="C2790" s="833"/>
      <c r="D2790" s="94"/>
      <c r="E2790" s="96"/>
      <c r="F2790" s="93"/>
      <c r="G2790" s="849"/>
      <c r="H2790" s="836"/>
      <c r="I2790" s="94"/>
      <c r="J2790" s="114"/>
      <c r="K2790" s="97"/>
      <c r="L2790" s="849"/>
      <c r="M2790" s="839"/>
      <c r="N2790" s="94"/>
      <c r="O2790" s="114"/>
      <c r="P2790" s="97"/>
    </row>
    <row r="2791" spans="1:16">
      <c r="A2791" s="863"/>
      <c r="B2791" s="106"/>
      <c r="C2791" s="833"/>
      <c r="D2791" s="94"/>
      <c r="E2791" s="96"/>
      <c r="F2791" s="97"/>
      <c r="G2791" s="106"/>
      <c r="H2791" s="836"/>
      <c r="I2791" s="94"/>
      <c r="J2791" s="96"/>
      <c r="K2791" s="112"/>
      <c r="L2791" s="106"/>
      <c r="M2791" s="839"/>
      <c r="N2791" s="113"/>
      <c r="O2791" s="96"/>
      <c r="P2791" s="112"/>
    </row>
    <row r="2792" spans="1:16">
      <c r="A2792" s="863"/>
      <c r="B2792" s="107"/>
      <c r="C2792" s="833"/>
      <c r="D2792" s="94"/>
      <c r="E2792" s="96"/>
      <c r="F2792" s="93"/>
      <c r="G2792" s="107"/>
      <c r="H2792" s="836"/>
      <c r="I2792" s="94"/>
      <c r="J2792" s="96"/>
      <c r="K2792" s="97"/>
      <c r="L2792" s="107"/>
      <c r="M2792" s="839"/>
      <c r="N2792" s="113"/>
      <c r="O2792" s="114"/>
      <c r="P2792" s="97"/>
    </row>
    <row r="2793" spans="1:16">
      <c r="A2793" s="863"/>
      <c r="B2793" s="109"/>
      <c r="C2793" s="833"/>
      <c r="D2793" s="94"/>
      <c r="E2793" s="96"/>
      <c r="F2793" s="93"/>
      <c r="G2793" s="109"/>
      <c r="H2793" s="836"/>
      <c r="I2793" s="113"/>
      <c r="J2793" s="114"/>
      <c r="K2793" s="97"/>
      <c r="L2793" s="109"/>
      <c r="M2793" s="839"/>
      <c r="N2793" s="113"/>
      <c r="O2793" s="114"/>
      <c r="P2793" s="104"/>
    </row>
    <row r="2794" spans="1:16">
      <c r="A2794" s="863"/>
      <c r="B2794" s="110"/>
      <c r="C2794" s="833"/>
      <c r="D2794" s="94"/>
      <c r="E2794" s="96"/>
      <c r="F2794" s="93"/>
      <c r="G2794" s="110"/>
      <c r="H2794" s="836"/>
      <c r="I2794" s="113"/>
      <c r="J2794" s="114"/>
      <c r="K2794" s="104"/>
      <c r="L2794" s="110"/>
      <c r="M2794" s="839"/>
      <c r="N2794" s="111"/>
      <c r="O2794" s="96"/>
      <c r="P2794" s="97"/>
    </row>
    <row r="2795" spans="1:16">
      <c r="A2795" s="863"/>
      <c r="B2795" s="109"/>
      <c r="C2795" s="833"/>
      <c r="D2795" s="111"/>
      <c r="E2795" s="96"/>
      <c r="F2795" s="97"/>
      <c r="G2795" s="109"/>
      <c r="H2795" s="836"/>
      <c r="I2795" s="111"/>
      <c r="J2795" s="96"/>
      <c r="K2795" s="112"/>
      <c r="L2795" s="109"/>
      <c r="M2795" s="839"/>
      <c r="N2795" s="94"/>
      <c r="O2795" s="96"/>
      <c r="P2795" s="112"/>
    </row>
    <row r="2796" spans="1:16">
      <c r="A2796" s="863"/>
      <c r="B2796" s="110"/>
      <c r="C2796" s="833"/>
      <c r="D2796" s="94"/>
      <c r="E2796" s="96"/>
      <c r="F2796" s="108"/>
      <c r="G2796" s="110"/>
      <c r="H2796" s="836"/>
      <c r="I2796" s="94"/>
      <c r="J2796" s="96"/>
      <c r="K2796" s="97"/>
      <c r="L2796" s="110"/>
      <c r="M2796" s="839"/>
      <c r="N2796" s="113"/>
      <c r="O2796" s="114"/>
      <c r="P2796" s="97"/>
    </row>
    <row r="2797" spans="1:16">
      <c r="A2797" s="863"/>
      <c r="B2797" s="109"/>
      <c r="C2797" s="833"/>
      <c r="D2797" s="94"/>
      <c r="E2797" s="96"/>
      <c r="F2797" s="97"/>
      <c r="G2797" s="109"/>
      <c r="H2797" s="836"/>
      <c r="I2797" s="113"/>
      <c r="J2797" s="114"/>
      <c r="K2797" s="97"/>
      <c r="L2797" s="109"/>
      <c r="M2797" s="839"/>
      <c r="N2797" s="113"/>
      <c r="O2797" s="114"/>
      <c r="P2797" s="97"/>
    </row>
    <row r="2798" spans="1:16" ht="17.25" thickBot="1">
      <c r="A2798" s="863"/>
      <c r="B2798" s="110"/>
      <c r="C2798" s="846"/>
      <c r="D2798" s="115"/>
      <c r="E2798" s="116"/>
      <c r="F2798" s="117"/>
      <c r="G2798" s="110"/>
      <c r="H2798" s="836"/>
      <c r="I2798" s="115"/>
      <c r="J2798" s="116"/>
      <c r="K2798" s="117"/>
      <c r="L2798" s="110"/>
      <c r="M2798" s="839"/>
      <c r="N2798" s="115"/>
      <c r="O2798" s="116"/>
      <c r="P2798" s="117"/>
    </row>
    <row r="2799" spans="1:16">
      <c r="A2799" s="850" t="str">
        <f>TEXT(A2753,"AAAA")</f>
        <v>星期一</v>
      </c>
      <c r="B2799" s="109"/>
      <c r="C2799" s="832" t="s">
        <v>666</v>
      </c>
      <c r="D2799" s="118"/>
      <c r="E2799" s="119"/>
      <c r="F2799" s="97"/>
      <c r="G2799" s="109"/>
      <c r="H2799" s="835" t="s">
        <v>130</v>
      </c>
      <c r="I2799" s="118"/>
      <c r="J2799" s="119"/>
      <c r="K2799" s="97"/>
      <c r="L2799" s="109"/>
      <c r="M2799" s="838" t="s">
        <v>130</v>
      </c>
      <c r="N2799" s="118"/>
      <c r="O2799" s="119"/>
      <c r="P2799" s="97"/>
    </row>
    <row r="2800" spans="1:16">
      <c r="A2800" s="850"/>
      <c r="B2800" s="110"/>
      <c r="C2800" s="833"/>
      <c r="D2800" s="120"/>
      <c r="E2800" s="96"/>
      <c r="F2800" s="97"/>
      <c r="G2800" s="110"/>
      <c r="H2800" s="836"/>
      <c r="I2800" s="94"/>
      <c r="J2800" s="96"/>
      <c r="K2800" s="97"/>
      <c r="L2800" s="110"/>
      <c r="M2800" s="839"/>
      <c r="N2800" s="94"/>
      <c r="O2800" s="96"/>
      <c r="P2800" s="97"/>
    </row>
    <row r="2801" spans="1:16">
      <c r="A2801" s="850"/>
      <c r="B2801" s="109"/>
      <c r="C2801" s="833"/>
      <c r="D2801" s="120"/>
      <c r="E2801" s="96"/>
      <c r="F2801" s="97"/>
      <c r="G2801" s="109"/>
      <c r="H2801" s="836"/>
      <c r="I2801" s="94"/>
      <c r="J2801" s="96"/>
      <c r="K2801" s="97"/>
      <c r="L2801" s="109"/>
      <c r="M2801" s="839"/>
      <c r="N2801" s="94"/>
      <c r="O2801" s="96"/>
      <c r="P2801" s="97"/>
    </row>
    <row r="2802" spans="1:16">
      <c r="A2802" s="850"/>
      <c r="B2802" s="110"/>
      <c r="C2802" s="833"/>
      <c r="D2802" s="120"/>
      <c r="E2802" s="96"/>
      <c r="F2802" s="97"/>
      <c r="G2802" s="110"/>
      <c r="H2802" s="836"/>
      <c r="I2802" s="94"/>
      <c r="J2802" s="96"/>
      <c r="K2802" s="97"/>
      <c r="L2802" s="110"/>
      <c r="M2802" s="839"/>
      <c r="N2802" s="94"/>
      <c r="O2802" s="96"/>
      <c r="P2802" s="97"/>
    </row>
    <row r="2803" spans="1:16">
      <c r="A2803" s="850"/>
      <c r="B2803" s="109"/>
      <c r="C2803" s="833"/>
      <c r="D2803" s="120"/>
      <c r="E2803" s="96"/>
      <c r="F2803" s="97"/>
      <c r="G2803" s="109"/>
      <c r="H2803" s="836"/>
      <c r="I2803" s="94"/>
      <c r="J2803" s="96"/>
      <c r="K2803" s="97"/>
      <c r="L2803" s="109"/>
      <c r="M2803" s="839"/>
      <c r="N2803" s="94"/>
      <c r="O2803" s="96"/>
      <c r="P2803" s="97"/>
    </row>
    <row r="2804" spans="1:16">
      <c r="A2804" s="850"/>
      <c r="B2804" s="110"/>
      <c r="C2804" s="833"/>
      <c r="D2804" s="120"/>
      <c r="E2804" s="96"/>
      <c r="F2804" s="97"/>
      <c r="G2804" s="110"/>
      <c r="H2804" s="836"/>
      <c r="I2804" s="94"/>
      <c r="J2804" s="96"/>
      <c r="K2804" s="97"/>
      <c r="L2804" s="110"/>
      <c r="M2804" s="839"/>
      <c r="N2804" s="94"/>
      <c r="O2804" s="96"/>
      <c r="P2804" s="97"/>
    </row>
    <row r="2805" spans="1:16">
      <c r="A2805" s="850"/>
      <c r="B2805" s="109"/>
      <c r="C2805" s="833"/>
      <c r="D2805" s="120"/>
      <c r="E2805" s="96"/>
      <c r="F2805" s="97"/>
      <c r="G2805" s="109"/>
      <c r="H2805" s="836"/>
      <c r="I2805" s="94"/>
      <c r="J2805" s="96"/>
      <c r="K2805" s="97"/>
      <c r="L2805" s="109"/>
      <c r="M2805" s="839"/>
      <c r="N2805" s="94"/>
      <c r="O2805" s="96"/>
      <c r="P2805" s="97"/>
    </row>
    <row r="2806" spans="1:16">
      <c r="A2806" s="850"/>
      <c r="B2806" s="110"/>
      <c r="C2806" s="833"/>
      <c r="D2806" s="94"/>
      <c r="E2806" s="96"/>
      <c r="F2806" s="97"/>
      <c r="G2806" s="110"/>
      <c r="H2806" s="836"/>
      <c r="I2806" s="94"/>
      <c r="J2806" s="96"/>
      <c r="K2806" s="97"/>
      <c r="L2806" s="110"/>
      <c r="M2806" s="839"/>
      <c r="N2806" s="94"/>
      <c r="O2806" s="96"/>
      <c r="P2806" s="97"/>
    </row>
    <row r="2807" spans="1:16">
      <c r="A2807" s="850"/>
      <c r="B2807" s="107"/>
      <c r="C2807" s="833"/>
      <c r="D2807" s="113"/>
      <c r="E2807" s="114"/>
      <c r="F2807" s="104"/>
      <c r="G2807" s="107"/>
      <c r="H2807" s="836"/>
      <c r="I2807" s="113"/>
      <c r="J2807" s="114"/>
      <c r="K2807" s="97"/>
      <c r="L2807" s="107"/>
      <c r="M2807" s="839"/>
      <c r="N2807" s="113"/>
      <c r="O2807" s="114"/>
      <c r="P2807" s="97"/>
    </row>
    <row r="2808" spans="1:16" ht="17.25" thickBot="1">
      <c r="A2808" s="850"/>
      <c r="B2808" s="107"/>
      <c r="C2808" s="846"/>
      <c r="D2808" s="122" t="s">
        <v>132</v>
      </c>
      <c r="E2808" s="123" t="s">
        <v>133</v>
      </c>
      <c r="F2808" s="124"/>
      <c r="G2808" s="107"/>
      <c r="H2808" s="847"/>
      <c r="I2808" s="122" t="s">
        <v>132</v>
      </c>
      <c r="J2808" s="123" t="s">
        <v>133</v>
      </c>
      <c r="K2808" s="97"/>
      <c r="L2808" s="107"/>
      <c r="M2808" s="845"/>
      <c r="N2808" s="122" t="s">
        <v>132</v>
      </c>
      <c r="O2808" s="123" t="s">
        <v>133</v>
      </c>
      <c r="P2808" s="97"/>
    </row>
    <row r="2809" spans="1:16">
      <c r="A2809" s="105"/>
      <c r="B2809" s="109"/>
      <c r="C2809" s="832" t="s">
        <v>667</v>
      </c>
      <c r="D2809" s="118"/>
      <c r="E2809" s="119"/>
      <c r="F2809" s="125"/>
      <c r="G2809" s="109"/>
      <c r="H2809" s="835" t="s">
        <v>134</v>
      </c>
      <c r="I2809" s="118"/>
      <c r="J2809" s="119"/>
      <c r="K2809" s="125"/>
      <c r="L2809" s="109"/>
      <c r="M2809" s="838" t="s">
        <v>134</v>
      </c>
      <c r="N2809" s="118"/>
      <c r="O2809" s="119"/>
      <c r="P2809" s="125"/>
    </row>
    <row r="2810" spans="1:16">
      <c r="A2810" s="105"/>
      <c r="B2810" s="110"/>
      <c r="C2810" s="833"/>
      <c r="D2810" s="94"/>
      <c r="E2810" s="96"/>
      <c r="F2810" s="97"/>
      <c r="G2810" s="110"/>
      <c r="H2810" s="836"/>
      <c r="I2810" s="94"/>
      <c r="J2810" s="96"/>
      <c r="K2810" s="97"/>
      <c r="L2810" s="110"/>
      <c r="M2810" s="839"/>
      <c r="N2810" s="94"/>
      <c r="O2810" s="96"/>
      <c r="P2810" s="97"/>
    </row>
    <row r="2811" spans="1:16">
      <c r="A2811" s="105"/>
      <c r="B2811" s="126"/>
      <c r="C2811" s="833"/>
      <c r="D2811" s="94"/>
      <c r="E2811" s="96"/>
      <c r="F2811" s="97"/>
      <c r="G2811" s="126"/>
      <c r="H2811" s="836"/>
      <c r="I2811" s="94"/>
      <c r="J2811" s="96"/>
      <c r="K2811" s="97"/>
      <c r="L2811" s="126"/>
      <c r="M2811" s="839"/>
      <c r="N2811" s="94"/>
      <c r="O2811" s="96"/>
      <c r="P2811" s="128"/>
    </row>
    <row r="2812" spans="1:16">
      <c r="A2812" s="105"/>
      <c r="B2812" s="107"/>
      <c r="C2812" s="833"/>
      <c r="D2812" s="94"/>
      <c r="E2812" s="96"/>
      <c r="F2812" s="97"/>
      <c r="G2812" s="107"/>
      <c r="H2812" s="836"/>
      <c r="I2812" s="94"/>
      <c r="J2812" s="96"/>
      <c r="K2812" s="97"/>
      <c r="L2812" s="107"/>
      <c r="M2812" s="839"/>
      <c r="N2812" s="94"/>
      <c r="O2812" s="96"/>
      <c r="P2812" s="216"/>
    </row>
    <row r="2813" spans="1:16">
      <c r="A2813" s="105"/>
      <c r="B2813" s="109"/>
      <c r="C2813" s="833"/>
      <c r="D2813" s="94"/>
      <c r="E2813" s="96"/>
      <c r="F2813" s="97"/>
      <c r="G2813" s="109"/>
      <c r="H2813" s="836"/>
      <c r="I2813" s="94"/>
      <c r="J2813" s="96"/>
      <c r="K2813" s="97"/>
      <c r="L2813" s="109"/>
      <c r="M2813" s="839"/>
      <c r="N2813" s="94"/>
      <c r="O2813" s="96"/>
      <c r="P2813" s="97"/>
    </row>
    <row r="2814" spans="1:16">
      <c r="A2814" s="105"/>
      <c r="B2814" s="110"/>
      <c r="C2814" s="833"/>
      <c r="D2814" s="94"/>
      <c r="E2814" s="96"/>
      <c r="F2814" s="127"/>
      <c r="G2814" s="110"/>
      <c r="H2814" s="836"/>
      <c r="I2814" s="94"/>
      <c r="J2814" s="96"/>
      <c r="K2814" s="127"/>
      <c r="L2814" s="110"/>
      <c r="M2814" s="839"/>
      <c r="N2814" s="94"/>
      <c r="O2814" s="96"/>
      <c r="P2814" s="127"/>
    </row>
    <row r="2815" spans="1:16">
      <c r="A2815" s="105"/>
      <c r="B2815" s="109"/>
      <c r="C2815" s="833"/>
      <c r="D2815" s="94"/>
      <c r="E2815" s="96"/>
      <c r="F2815" s="128"/>
      <c r="G2815" s="109"/>
      <c r="H2815" s="836"/>
      <c r="I2815" s="94"/>
      <c r="J2815" s="96"/>
      <c r="K2815" s="128"/>
      <c r="L2815" s="109"/>
      <c r="M2815" s="839"/>
      <c r="N2815" s="94"/>
      <c r="O2815" s="96"/>
      <c r="P2815" s="128"/>
    </row>
    <row r="2816" spans="1:16">
      <c r="A2816" s="105"/>
      <c r="B2816" s="110"/>
      <c r="C2816" s="833"/>
      <c r="D2816" s="217"/>
      <c r="E2816" s="114"/>
      <c r="F2816" s="216"/>
      <c r="G2816" s="110"/>
      <c r="H2816" s="836"/>
      <c r="I2816" s="113"/>
      <c r="J2816" s="114"/>
      <c r="K2816" s="216"/>
      <c r="L2816" s="110"/>
      <c r="M2816" s="839"/>
      <c r="N2816" s="113"/>
      <c r="O2816" s="114"/>
      <c r="P2816" s="216"/>
    </row>
    <row r="2817" spans="1:16">
      <c r="A2817" s="105"/>
      <c r="B2817" s="109"/>
      <c r="C2817" s="833"/>
      <c r="D2817" s="217"/>
      <c r="E2817" s="114"/>
      <c r="F2817" s="216"/>
      <c r="G2817" s="109"/>
      <c r="H2817" s="836"/>
      <c r="I2817" s="113"/>
      <c r="J2817" s="114"/>
      <c r="K2817" s="216"/>
      <c r="L2817" s="109"/>
      <c r="M2817" s="839"/>
      <c r="N2817" s="113"/>
      <c r="O2817" s="114"/>
      <c r="P2817" s="216"/>
    </row>
    <row r="2818" spans="1:16" ht="17.25" thickBot="1">
      <c r="A2818" s="105"/>
      <c r="B2818" s="110"/>
      <c r="C2818" s="846"/>
      <c r="D2818" s="129"/>
      <c r="E2818" s="130"/>
      <c r="F2818" s="104"/>
      <c r="G2818" s="110"/>
      <c r="H2818" s="847"/>
      <c r="I2818" s="113"/>
      <c r="J2818" s="130"/>
      <c r="K2818" s="104"/>
      <c r="L2818" s="110"/>
      <c r="M2818" s="845"/>
      <c r="N2818" s="113"/>
      <c r="O2818" s="131"/>
      <c r="P2818" s="127"/>
    </row>
    <row r="2819" spans="1:16">
      <c r="A2819" s="132"/>
      <c r="B2819" s="109"/>
      <c r="C2819" s="832" t="s">
        <v>668</v>
      </c>
      <c r="D2819" s="118" t="s">
        <v>136</v>
      </c>
      <c r="E2819" s="133" t="s">
        <v>137</v>
      </c>
      <c r="F2819" s="125"/>
      <c r="G2819" s="109"/>
      <c r="H2819" s="835" t="s">
        <v>135</v>
      </c>
      <c r="I2819" s="118" t="s">
        <v>136</v>
      </c>
      <c r="J2819" s="133" t="s">
        <v>137</v>
      </c>
      <c r="K2819" s="125"/>
      <c r="L2819" s="109"/>
      <c r="M2819" s="838" t="s">
        <v>135</v>
      </c>
      <c r="N2819" s="118" t="s">
        <v>136</v>
      </c>
      <c r="O2819" s="133" t="s">
        <v>137</v>
      </c>
      <c r="P2819" s="125"/>
    </row>
    <row r="2820" spans="1:16">
      <c r="A2820" s="132"/>
      <c r="B2820" s="110"/>
      <c r="C2820" s="833"/>
      <c r="D2820" s="94" t="s">
        <v>141</v>
      </c>
      <c r="E2820" s="96" t="s">
        <v>142</v>
      </c>
      <c r="F2820" s="134"/>
      <c r="G2820" s="110"/>
      <c r="H2820" s="836"/>
      <c r="I2820" s="94" t="s">
        <v>141</v>
      </c>
      <c r="J2820" s="96" t="s">
        <v>142</v>
      </c>
      <c r="K2820" s="134"/>
      <c r="L2820" s="110"/>
      <c r="M2820" s="839"/>
      <c r="N2820" s="94" t="s">
        <v>141</v>
      </c>
      <c r="O2820" s="96" t="s">
        <v>142</v>
      </c>
      <c r="P2820" s="134"/>
    </row>
    <row r="2821" spans="1:16">
      <c r="A2821" s="132"/>
      <c r="B2821" s="135"/>
      <c r="C2821" s="833"/>
      <c r="D2821" s="94" t="s">
        <v>145</v>
      </c>
      <c r="E2821" s="96" t="s">
        <v>146</v>
      </c>
      <c r="F2821" s="97"/>
      <c r="G2821" s="135"/>
      <c r="H2821" s="836"/>
      <c r="I2821" s="94" t="s">
        <v>145</v>
      </c>
      <c r="J2821" s="96" t="s">
        <v>146</v>
      </c>
      <c r="K2821" s="97"/>
      <c r="L2821" s="135"/>
      <c r="M2821" s="839"/>
      <c r="N2821" s="94" t="s">
        <v>145</v>
      </c>
      <c r="O2821" s="96" t="s">
        <v>146</v>
      </c>
      <c r="P2821" s="97"/>
    </row>
    <row r="2822" spans="1:16">
      <c r="A2822" s="132"/>
      <c r="B2822" s="110"/>
      <c r="C2822" s="833"/>
      <c r="D2822" s="94" t="s">
        <v>147</v>
      </c>
      <c r="E2822" s="96" t="s">
        <v>148</v>
      </c>
      <c r="F2822" s="104"/>
      <c r="G2822" s="110"/>
      <c r="H2822" s="836"/>
      <c r="I2822" s="94" t="s">
        <v>147</v>
      </c>
      <c r="J2822" s="96" t="s">
        <v>148</v>
      </c>
      <c r="K2822" s="104"/>
      <c r="L2822" s="110"/>
      <c r="M2822" s="839"/>
      <c r="N2822" s="94" t="s">
        <v>147</v>
      </c>
      <c r="O2822" s="96" t="s">
        <v>148</v>
      </c>
      <c r="P2822" s="104"/>
    </row>
    <row r="2823" spans="1:16">
      <c r="A2823" s="132"/>
      <c r="B2823" s="135"/>
      <c r="C2823" s="833"/>
      <c r="D2823" s="94"/>
      <c r="E2823" s="114"/>
      <c r="F2823" s="136"/>
      <c r="G2823" s="135"/>
      <c r="H2823" s="836"/>
      <c r="I2823" s="94"/>
      <c r="J2823" s="114"/>
      <c r="K2823" s="136"/>
      <c r="L2823" s="135"/>
      <c r="M2823" s="839"/>
      <c r="N2823" s="94"/>
      <c r="O2823" s="114"/>
      <c r="P2823" s="136"/>
    </row>
    <row r="2824" spans="1:16">
      <c r="A2824" s="132"/>
      <c r="B2824" s="110"/>
      <c r="C2824" s="833"/>
      <c r="D2824" s="94"/>
      <c r="E2824" s="96"/>
      <c r="F2824" s="97"/>
      <c r="G2824" s="110"/>
      <c r="H2824" s="836"/>
      <c r="I2824" s="94"/>
      <c r="J2824" s="96"/>
      <c r="K2824" s="97"/>
      <c r="L2824" s="110"/>
      <c r="M2824" s="839"/>
      <c r="N2824" s="94"/>
      <c r="O2824" s="96"/>
      <c r="P2824" s="97"/>
    </row>
    <row r="2825" spans="1:16">
      <c r="A2825" s="132"/>
      <c r="B2825" s="135"/>
      <c r="C2825" s="833"/>
      <c r="D2825" s="94"/>
      <c r="E2825" s="114"/>
      <c r="F2825" s="136"/>
      <c r="G2825" s="135"/>
      <c r="H2825" s="836"/>
      <c r="I2825" s="94"/>
      <c r="J2825" s="114"/>
      <c r="K2825" s="136"/>
      <c r="L2825" s="135"/>
      <c r="M2825" s="839"/>
      <c r="N2825" s="94"/>
      <c r="O2825" s="114"/>
      <c r="P2825" s="136"/>
    </row>
    <row r="2826" spans="1:16">
      <c r="A2826" s="132"/>
      <c r="B2826" s="110"/>
      <c r="C2826" s="833"/>
      <c r="D2826" s="94"/>
      <c r="E2826" s="96"/>
      <c r="F2826" s="97"/>
      <c r="G2826" s="110"/>
      <c r="H2826" s="836"/>
      <c r="I2826" s="94"/>
      <c r="J2826" s="96"/>
      <c r="K2826" s="97"/>
      <c r="L2826" s="110"/>
      <c r="M2826" s="839"/>
      <c r="N2826" s="94"/>
      <c r="O2826" s="96"/>
      <c r="P2826" s="97"/>
    </row>
    <row r="2827" spans="1:16">
      <c r="A2827" s="132"/>
      <c r="B2827" s="135"/>
      <c r="C2827" s="833"/>
      <c r="D2827" s="94"/>
      <c r="E2827" s="96"/>
      <c r="F2827" s="97"/>
      <c r="G2827" s="135"/>
      <c r="H2827" s="836"/>
      <c r="I2827" s="94"/>
      <c r="J2827" s="96"/>
      <c r="K2827" s="97"/>
      <c r="L2827" s="135"/>
      <c r="M2827" s="839"/>
      <c r="N2827" s="94"/>
      <c r="O2827" s="96"/>
      <c r="P2827" s="97"/>
    </row>
    <row r="2828" spans="1:16" ht="17.25" thickBot="1">
      <c r="A2828" s="132"/>
      <c r="B2828" s="110"/>
      <c r="C2828" s="846"/>
      <c r="D2828" s="115"/>
      <c r="E2828" s="116"/>
      <c r="F2828" s="117"/>
      <c r="G2828" s="110"/>
      <c r="H2828" s="847"/>
      <c r="I2828" s="115"/>
      <c r="J2828" s="130"/>
      <c r="K2828" s="104"/>
      <c r="L2828" s="110"/>
      <c r="M2828" s="845"/>
      <c r="N2828" s="115"/>
      <c r="O2828" s="130"/>
      <c r="P2828" s="104"/>
    </row>
    <row r="2829" spans="1:16">
      <c r="A2829" s="132"/>
      <c r="B2829" s="135"/>
      <c r="C2829" s="832" t="s">
        <v>669</v>
      </c>
      <c r="D2829" s="137" t="s">
        <v>150</v>
      </c>
      <c r="E2829" s="138"/>
      <c r="F2829" s="139" t="s">
        <v>151</v>
      </c>
      <c r="G2829" s="135"/>
      <c r="H2829" s="835" t="s">
        <v>149</v>
      </c>
      <c r="I2829" s="137" t="s">
        <v>150</v>
      </c>
      <c r="J2829" s="138"/>
      <c r="K2829" s="139" t="s">
        <v>151</v>
      </c>
      <c r="L2829" s="135"/>
      <c r="M2829" s="838" t="s">
        <v>149</v>
      </c>
      <c r="N2829" s="137" t="s">
        <v>150</v>
      </c>
      <c r="O2829" s="138"/>
      <c r="P2829" s="139" t="s">
        <v>151</v>
      </c>
    </row>
    <row r="2830" spans="1:16">
      <c r="A2830" s="132"/>
      <c r="B2830" s="110"/>
      <c r="C2830" s="833"/>
      <c r="D2830" s="120"/>
      <c r="E2830" s="121"/>
      <c r="F2830" s="140"/>
      <c r="G2830" s="110"/>
      <c r="H2830" s="836"/>
      <c r="I2830" s="94"/>
      <c r="J2830" s="96"/>
      <c r="K2830" s="97"/>
      <c r="L2830" s="110"/>
      <c r="M2830" s="839"/>
      <c r="N2830" s="94"/>
      <c r="O2830" s="96"/>
      <c r="P2830" s="97"/>
    </row>
    <row r="2831" spans="1:16">
      <c r="A2831" s="132"/>
      <c r="B2831" s="135"/>
      <c r="C2831" s="833"/>
      <c r="D2831" s="94"/>
      <c r="E2831" s="96"/>
      <c r="F2831" s="97"/>
      <c r="G2831" s="135"/>
      <c r="H2831" s="836"/>
      <c r="I2831" s="94"/>
      <c r="J2831" s="96"/>
      <c r="K2831" s="97"/>
      <c r="L2831" s="135"/>
      <c r="M2831" s="839"/>
      <c r="N2831" s="94"/>
      <c r="O2831" s="96"/>
      <c r="P2831" s="97"/>
    </row>
    <row r="2832" spans="1:16">
      <c r="A2832" s="132"/>
      <c r="B2832" s="110"/>
      <c r="C2832" s="833"/>
      <c r="D2832" s="113"/>
      <c r="E2832" s="114"/>
      <c r="F2832" s="104"/>
      <c r="G2832" s="110"/>
      <c r="H2832" s="836"/>
      <c r="I2832" s="113"/>
      <c r="J2832" s="114"/>
      <c r="K2832" s="104"/>
      <c r="L2832" s="110"/>
      <c r="M2832" s="839"/>
      <c r="N2832" s="113"/>
      <c r="O2832" s="114"/>
      <c r="P2832" s="104"/>
    </row>
    <row r="2833" spans="1:16">
      <c r="A2833" s="841"/>
      <c r="B2833" s="135"/>
      <c r="C2833" s="833"/>
      <c r="D2833" s="94"/>
      <c r="E2833" s="96"/>
      <c r="F2833" s="97"/>
      <c r="G2833" s="135"/>
      <c r="H2833" s="836"/>
      <c r="I2833" s="94"/>
      <c r="J2833" s="96"/>
      <c r="K2833" s="97"/>
      <c r="L2833" s="135"/>
      <c r="M2833" s="839"/>
      <c r="N2833" s="94"/>
      <c r="O2833" s="96"/>
      <c r="P2833" s="97"/>
    </row>
    <row r="2834" spans="1:16">
      <c r="A2834" s="841"/>
      <c r="B2834" s="110"/>
      <c r="C2834" s="833"/>
      <c r="D2834" s="94"/>
      <c r="E2834" s="96"/>
      <c r="F2834" s="97"/>
      <c r="G2834" s="110"/>
      <c r="H2834" s="836"/>
      <c r="I2834" s="94"/>
      <c r="J2834" s="96"/>
      <c r="K2834" s="97"/>
      <c r="L2834" s="110"/>
      <c r="M2834" s="839"/>
      <c r="N2834" s="94"/>
      <c r="O2834" s="96"/>
      <c r="P2834" s="97"/>
    </row>
    <row r="2835" spans="1:16">
      <c r="A2835" s="841"/>
      <c r="B2835" s="135"/>
      <c r="C2835" s="833"/>
      <c r="D2835" s="113"/>
      <c r="E2835" s="114"/>
      <c r="F2835" s="104"/>
      <c r="G2835" s="135"/>
      <c r="H2835" s="836"/>
      <c r="I2835" s="113"/>
      <c r="J2835" s="114"/>
      <c r="K2835" s="104"/>
      <c r="L2835" s="135"/>
      <c r="M2835" s="839"/>
      <c r="N2835" s="113"/>
      <c r="O2835" s="114"/>
      <c r="P2835" s="104"/>
    </row>
    <row r="2836" spans="1:16" ht="17.25" thickBot="1">
      <c r="A2836" s="842"/>
      <c r="B2836" s="141"/>
      <c r="C2836" s="834"/>
      <c r="D2836" s="142"/>
      <c r="E2836" s="143"/>
      <c r="F2836" s="144"/>
      <c r="G2836" s="141"/>
      <c r="H2836" s="837"/>
      <c r="I2836" s="142"/>
      <c r="J2836" s="143"/>
      <c r="K2836" s="144"/>
      <c r="L2836" s="141"/>
      <c r="M2836" s="840"/>
      <c r="N2836" s="142"/>
      <c r="O2836" s="143"/>
      <c r="P2836" s="144"/>
    </row>
    <row r="2837" spans="1:16" s="146" customFormat="1" ht="27" customHeight="1" thickTop="1" thickBot="1">
      <c r="A2837" s="145"/>
      <c r="B2837" s="843" t="s">
        <v>152</v>
      </c>
      <c r="C2837" s="843"/>
      <c r="D2837" s="843"/>
      <c r="E2837" s="843"/>
      <c r="F2837" s="843"/>
      <c r="G2837" s="844" t="s">
        <v>153</v>
      </c>
      <c r="H2837" s="844"/>
      <c r="I2837" s="844"/>
      <c r="J2837" s="844"/>
      <c r="K2837" s="844"/>
      <c r="L2837" s="844"/>
      <c r="M2837" s="844"/>
      <c r="N2837" s="825" t="s">
        <v>154</v>
      </c>
      <c r="O2837" s="825"/>
      <c r="P2837" s="825"/>
    </row>
    <row r="2838" spans="1:16" s="159" customFormat="1" ht="21.75" customHeight="1" thickTop="1" thickBot="1">
      <c r="A2838" s="147" t="s">
        <v>0</v>
      </c>
      <c r="B2838" s="148"/>
      <c r="C2838" s="149" t="s">
        <v>155</v>
      </c>
      <c r="D2838" s="150" t="s">
        <v>156</v>
      </c>
      <c r="E2838" s="151" t="s">
        <v>157</v>
      </c>
      <c r="F2838" s="152" t="s">
        <v>158</v>
      </c>
      <c r="G2838" s="153" t="s">
        <v>159</v>
      </c>
      <c r="H2838" s="154" t="s">
        <v>150</v>
      </c>
      <c r="I2838" s="155" t="s">
        <v>156</v>
      </c>
      <c r="J2838" s="155" t="s">
        <v>157</v>
      </c>
      <c r="K2838" s="155" t="s">
        <v>158</v>
      </c>
      <c r="L2838" s="154" t="s">
        <v>160</v>
      </c>
      <c r="M2838" s="156" t="s">
        <v>161</v>
      </c>
      <c r="N2838" s="157" t="s">
        <v>155</v>
      </c>
      <c r="O2838" s="151" t="s">
        <v>157</v>
      </c>
      <c r="P2838" s="158" t="s">
        <v>158</v>
      </c>
    </row>
    <row r="2839" spans="1:16" s="172" customFormat="1" ht="17.25" thickTop="1">
      <c r="A2839" s="826">
        <f>A2753</f>
        <v>46230</v>
      </c>
      <c r="B2839" s="829" t="s">
        <v>670</v>
      </c>
      <c r="C2839" s="160"/>
      <c r="D2839" s="161"/>
      <c r="E2839" s="162"/>
      <c r="F2839" s="163"/>
      <c r="G2839" s="164"/>
      <c r="H2839" s="165"/>
      <c r="I2839" s="166"/>
      <c r="J2839" s="166"/>
      <c r="K2839" s="167"/>
      <c r="L2839" s="168"/>
      <c r="M2839" s="169"/>
      <c r="N2839" s="170"/>
      <c r="O2839" s="166"/>
      <c r="P2839" s="171"/>
    </row>
    <row r="2840" spans="1:16" s="172" customFormat="1">
      <c r="A2840" s="827"/>
      <c r="B2840" s="830"/>
      <c r="C2840" s="173"/>
      <c r="D2840" s="174"/>
      <c r="E2840" s="175"/>
      <c r="F2840" s="176"/>
      <c r="G2840" s="173"/>
      <c r="H2840" s="177"/>
      <c r="I2840" s="175"/>
      <c r="J2840" s="175"/>
      <c r="K2840" s="178"/>
      <c r="L2840" s="179"/>
      <c r="M2840" s="180"/>
      <c r="N2840" s="181"/>
      <c r="O2840" s="175"/>
      <c r="P2840" s="182"/>
    </row>
    <row r="2841" spans="1:16" s="172" customFormat="1">
      <c r="A2841" s="827"/>
      <c r="B2841" s="830"/>
      <c r="C2841" s="173"/>
      <c r="D2841" s="174"/>
      <c r="E2841" s="175"/>
      <c r="F2841" s="176"/>
      <c r="G2841" s="173"/>
      <c r="H2841" s="183"/>
      <c r="I2841" s="175"/>
      <c r="J2841" s="175"/>
      <c r="K2841" s="178"/>
      <c r="L2841" s="184"/>
      <c r="M2841" s="180"/>
      <c r="N2841" s="181"/>
      <c r="O2841" s="175"/>
      <c r="P2841" s="182"/>
    </row>
    <row r="2842" spans="1:16" s="172" customFormat="1">
      <c r="A2842" s="827"/>
      <c r="B2842" s="830"/>
      <c r="C2842" s="173"/>
      <c r="D2842" s="218"/>
      <c r="E2842" s="175"/>
      <c r="F2842" s="176"/>
      <c r="G2842" s="173"/>
      <c r="H2842" s="183"/>
      <c r="I2842" s="175"/>
      <c r="J2842" s="175"/>
      <c r="K2842" s="187"/>
      <c r="L2842" s="184"/>
      <c r="M2842" s="180"/>
      <c r="N2842" s="181"/>
      <c r="O2842" s="175"/>
      <c r="P2842" s="182"/>
    </row>
    <row r="2843" spans="1:16" s="172" customFormat="1">
      <c r="A2843" s="827"/>
      <c r="B2843" s="830"/>
      <c r="C2843" s="173"/>
      <c r="D2843" s="185"/>
      <c r="E2843" s="175"/>
      <c r="F2843" s="182"/>
      <c r="G2843" s="173"/>
      <c r="H2843" s="186"/>
      <c r="I2843" s="175"/>
      <c r="J2843" s="175"/>
      <c r="K2843" s="187"/>
      <c r="L2843" s="184"/>
      <c r="M2843" s="180"/>
      <c r="N2843" s="181"/>
      <c r="O2843" s="175"/>
      <c r="P2843" s="182"/>
    </row>
    <row r="2844" spans="1:16" s="172" customFormat="1">
      <c r="A2844" s="827"/>
      <c r="B2844" s="830"/>
      <c r="C2844" s="173"/>
      <c r="D2844" s="174"/>
      <c r="E2844" s="175"/>
      <c r="F2844" s="188"/>
      <c r="G2844" s="198"/>
      <c r="H2844" s="183"/>
      <c r="I2844" s="191"/>
      <c r="J2844" s="175"/>
      <c r="K2844" s="178"/>
      <c r="L2844" s="189"/>
      <c r="M2844" s="190"/>
      <c r="N2844" s="181"/>
      <c r="O2844" s="175"/>
      <c r="P2844" s="182"/>
    </row>
    <row r="2845" spans="1:16" s="172" customFormat="1">
      <c r="A2845" s="827"/>
      <c r="B2845" s="830"/>
      <c r="C2845" s="173"/>
      <c r="D2845" s="174"/>
      <c r="E2845" s="175"/>
      <c r="F2845" s="182"/>
      <c r="G2845" s="173"/>
      <c r="H2845" s="183"/>
      <c r="I2845" s="191"/>
      <c r="J2845" s="175"/>
      <c r="K2845" s="178"/>
      <c r="L2845" s="184"/>
      <c r="M2845" s="180"/>
      <c r="N2845" s="181"/>
      <c r="O2845" s="175"/>
      <c r="P2845" s="182"/>
    </row>
    <row r="2846" spans="1:16" s="172" customFormat="1">
      <c r="A2846" s="827"/>
      <c r="B2846" s="830"/>
      <c r="C2846" s="173"/>
      <c r="D2846" s="174"/>
      <c r="E2846" s="175"/>
      <c r="F2846" s="182"/>
      <c r="G2846" s="219"/>
      <c r="H2846" s="183"/>
      <c r="I2846" s="175"/>
      <c r="J2846" s="175"/>
      <c r="K2846" s="178"/>
      <c r="L2846" s="184"/>
      <c r="M2846" s="180"/>
      <c r="N2846" s="181"/>
      <c r="O2846" s="175"/>
      <c r="P2846" s="182"/>
    </row>
    <row r="2847" spans="1:16" s="172" customFormat="1">
      <c r="A2847" s="827"/>
      <c r="B2847" s="830"/>
      <c r="C2847" s="173"/>
      <c r="D2847" s="174"/>
      <c r="E2847" s="175"/>
      <c r="F2847" s="188"/>
      <c r="G2847" s="173"/>
      <c r="H2847" s="183"/>
      <c r="I2847" s="191"/>
      <c r="J2847" s="175"/>
      <c r="K2847" s="178"/>
      <c r="L2847" s="184"/>
      <c r="M2847" s="180"/>
      <c r="N2847" s="181"/>
      <c r="O2847" s="175"/>
      <c r="P2847" s="182"/>
    </row>
    <row r="2848" spans="1:16" s="172" customFormat="1">
      <c r="A2848" s="827"/>
      <c r="B2848" s="830"/>
      <c r="C2848" s="173"/>
      <c r="D2848" s="174"/>
      <c r="E2848" s="175"/>
      <c r="F2848" s="182"/>
      <c r="G2848" s="173"/>
      <c r="H2848" s="183"/>
      <c r="I2848" s="191"/>
      <c r="J2848" s="175"/>
      <c r="K2848" s="178"/>
      <c r="L2848" s="184"/>
      <c r="M2848" s="180"/>
      <c r="N2848" s="181"/>
      <c r="O2848" s="175"/>
      <c r="P2848" s="182"/>
    </row>
    <row r="2849" spans="1:16" s="172" customFormat="1">
      <c r="A2849" s="827"/>
      <c r="B2849" s="830"/>
      <c r="C2849" s="192"/>
      <c r="D2849" s="193"/>
      <c r="E2849" s="194"/>
      <c r="F2849" s="195"/>
      <c r="G2849" s="173"/>
      <c r="H2849" s="177"/>
      <c r="I2849" s="175"/>
      <c r="J2849" s="175"/>
      <c r="K2849" s="178"/>
      <c r="L2849" s="184"/>
      <c r="M2849" s="180"/>
      <c r="N2849" s="196"/>
      <c r="O2849" s="194"/>
      <c r="P2849" s="195"/>
    </row>
    <row r="2850" spans="1:16" s="172" customFormat="1">
      <c r="A2850" s="827"/>
      <c r="B2850" s="830"/>
      <c r="C2850" s="192"/>
      <c r="D2850" s="193"/>
      <c r="E2850" s="194"/>
      <c r="F2850" s="195"/>
      <c r="G2850" s="198"/>
      <c r="H2850" s="183"/>
      <c r="I2850" s="191"/>
      <c r="J2850" s="175"/>
      <c r="K2850" s="178"/>
      <c r="L2850" s="184"/>
      <c r="M2850" s="180"/>
      <c r="N2850" s="196"/>
      <c r="O2850" s="194"/>
      <c r="P2850" s="195"/>
    </row>
    <row r="2851" spans="1:16" s="172" customFormat="1">
      <c r="A2851" s="827"/>
      <c r="B2851" s="830"/>
      <c r="C2851" s="192"/>
      <c r="D2851" s="193"/>
      <c r="E2851" s="194"/>
      <c r="F2851" s="195"/>
      <c r="G2851" s="173"/>
      <c r="H2851" s="199"/>
      <c r="I2851" s="191"/>
      <c r="J2851" s="200"/>
      <c r="K2851" s="197"/>
      <c r="L2851" s="184"/>
      <c r="M2851" s="180"/>
      <c r="N2851" s="196"/>
      <c r="O2851" s="194"/>
      <c r="P2851" s="195"/>
    </row>
    <row r="2852" spans="1:16" s="172" customFormat="1">
      <c r="A2852" s="827"/>
      <c r="B2852" s="830"/>
      <c r="C2852" s="192"/>
      <c r="D2852" s="193"/>
      <c r="E2852" s="194"/>
      <c r="F2852" s="195"/>
      <c r="G2852" s="173"/>
      <c r="H2852" s="201"/>
      <c r="I2852" s="175"/>
      <c r="J2852" s="175"/>
      <c r="K2852" s="178"/>
      <c r="L2852" s="184"/>
      <c r="M2852" s="180"/>
      <c r="N2852" s="196"/>
      <c r="O2852" s="194"/>
      <c r="P2852" s="195"/>
    </row>
    <row r="2853" spans="1:16" s="172" customFormat="1">
      <c r="A2853" s="827"/>
      <c r="B2853" s="830"/>
      <c r="C2853" s="192"/>
      <c r="D2853" s="193"/>
      <c r="E2853" s="194"/>
      <c r="F2853" s="195"/>
      <c r="G2853" s="198"/>
      <c r="H2853" s="183"/>
      <c r="I2853" s="200"/>
      <c r="J2853" s="200"/>
      <c r="K2853" s="197"/>
      <c r="L2853" s="184"/>
      <c r="M2853" s="180"/>
      <c r="N2853" s="196"/>
      <c r="O2853" s="194"/>
      <c r="P2853" s="195"/>
    </row>
    <row r="2854" spans="1:16" s="172" customFormat="1">
      <c r="A2854" s="827"/>
      <c r="B2854" s="830"/>
      <c r="C2854" s="192"/>
      <c r="D2854" s="193"/>
      <c r="E2854" s="194"/>
      <c r="F2854" s="195"/>
      <c r="G2854" s="173"/>
      <c r="H2854" s="183"/>
      <c r="I2854" s="200"/>
      <c r="J2854" s="200"/>
      <c r="K2854" s="197"/>
      <c r="L2854" s="179"/>
      <c r="M2854" s="180"/>
      <c r="N2854" s="196"/>
      <c r="O2854" s="194"/>
      <c r="P2854" s="195"/>
    </row>
    <row r="2855" spans="1:16" s="172" customFormat="1">
      <c r="A2855" s="827"/>
      <c r="B2855" s="830"/>
      <c r="C2855" s="192"/>
      <c r="D2855" s="193"/>
      <c r="E2855" s="194"/>
      <c r="F2855" s="195"/>
      <c r="G2855" s="192"/>
      <c r="H2855" s="201"/>
      <c r="I2855" s="202"/>
      <c r="J2855" s="202"/>
      <c r="K2855" s="203"/>
      <c r="L2855" s="204"/>
      <c r="M2855" s="190"/>
      <c r="N2855" s="196"/>
      <c r="O2855" s="194"/>
      <c r="P2855" s="195"/>
    </row>
    <row r="2856" spans="1:16" s="172" customFormat="1">
      <c r="A2856" s="827"/>
      <c r="B2856" s="830"/>
      <c r="C2856" s="192"/>
      <c r="D2856" s="193"/>
      <c r="E2856" s="194"/>
      <c r="F2856" s="195"/>
      <c r="G2856" s="192"/>
      <c r="H2856" s="201"/>
      <c r="I2856" s="202"/>
      <c r="J2856" s="202"/>
      <c r="K2856" s="203"/>
      <c r="L2856" s="204"/>
      <c r="M2856" s="190"/>
      <c r="N2856" s="196"/>
      <c r="O2856" s="194"/>
      <c r="P2856" s="195"/>
    </row>
    <row r="2857" spans="1:16" s="172" customFormat="1">
      <c r="A2857" s="827"/>
      <c r="B2857" s="830"/>
      <c r="C2857" s="192"/>
      <c r="D2857" s="193"/>
      <c r="E2857" s="194"/>
      <c r="F2857" s="195"/>
      <c r="G2857" s="192"/>
      <c r="H2857" s="201"/>
      <c r="I2857" s="202"/>
      <c r="J2857" s="202"/>
      <c r="K2857" s="203"/>
      <c r="L2857" s="204"/>
      <c r="M2857" s="190"/>
      <c r="N2857" s="196"/>
      <c r="O2857" s="194"/>
      <c r="P2857" s="195"/>
    </row>
    <row r="2858" spans="1:16" s="172" customFormat="1" ht="17.25" thickBot="1">
      <c r="A2858" s="828"/>
      <c r="B2858" s="831"/>
      <c r="C2858" s="205"/>
      <c r="D2858" s="206"/>
      <c r="E2858" s="207"/>
      <c r="F2858" s="208"/>
      <c r="G2858" s="209"/>
      <c r="H2858" s="210"/>
      <c r="I2858" s="211"/>
      <c r="J2858" s="211"/>
      <c r="K2858" s="212"/>
      <c r="L2858" s="213"/>
      <c r="M2858" s="214"/>
      <c r="N2858" s="215"/>
      <c r="O2858" s="207"/>
      <c r="P2858" s="208"/>
    </row>
    <row r="2859" spans="1:16" s="71" customFormat="1" ht="18" customHeight="1" thickTop="1" thickBot="1">
      <c r="A2859" s="862">
        <f>A2753+1</f>
        <v>46231</v>
      </c>
      <c r="B2859" s="90" t="s">
        <v>162</v>
      </c>
      <c r="C2859" s="832" t="s">
        <v>665</v>
      </c>
      <c r="D2859" s="91" t="s">
        <v>114</v>
      </c>
      <c r="E2859" s="92" t="s">
        <v>164</v>
      </c>
      <c r="F2859" s="93"/>
      <c r="G2859" s="90" t="s">
        <v>162</v>
      </c>
      <c r="H2859" s="836" t="s">
        <v>163</v>
      </c>
      <c r="I2859" s="91" t="s">
        <v>114</v>
      </c>
      <c r="J2859" s="92" t="s">
        <v>164</v>
      </c>
      <c r="K2859" s="93"/>
      <c r="L2859" s="90" t="s">
        <v>162</v>
      </c>
      <c r="M2859" s="839" t="s">
        <v>163</v>
      </c>
      <c r="N2859" s="91" t="s">
        <v>114</v>
      </c>
      <c r="O2859" s="92" t="s">
        <v>164</v>
      </c>
      <c r="P2859" s="93"/>
    </row>
    <row r="2860" spans="1:16" ht="18" customHeight="1">
      <c r="A2860" s="863"/>
      <c r="B2860" s="864"/>
      <c r="C2860" s="833"/>
      <c r="D2860" s="94" t="s">
        <v>116</v>
      </c>
      <c r="E2860" s="95" t="s">
        <v>142</v>
      </c>
      <c r="F2860" s="93"/>
      <c r="G2860" s="864"/>
      <c r="H2860" s="836"/>
      <c r="I2860" s="94" t="s">
        <v>116</v>
      </c>
      <c r="J2860" s="95" t="s">
        <v>142</v>
      </c>
      <c r="K2860" s="93"/>
      <c r="L2860" s="864"/>
      <c r="M2860" s="839"/>
      <c r="N2860" s="94" t="s">
        <v>116</v>
      </c>
      <c r="O2860" s="95" t="s">
        <v>142</v>
      </c>
      <c r="P2860" s="93"/>
    </row>
    <row r="2861" spans="1:16" ht="17.25" thickBot="1">
      <c r="A2861" s="863"/>
      <c r="B2861" s="865"/>
      <c r="C2861" s="833"/>
      <c r="D2861" s="94" t="s">
        <v>165</v>
      </c>
      <c r="E2861" s="96" t="s">
        <v>166</v>
      </c>
      <c r="F2861" s="98"/>
      <c r="G2861" s="865"/>
      <c r="H2861" s="836"/>
      <c r="I2861" s="94" t="s">
        <v>165</v>
      </c>
      <c r="J2861" s="96" t="s">
        <v>166</v>
      </c>
      <c r="K2861" s="98"/>
      <c r="L2861" s="865"/>
      <c r="M2861" s="839"/>
      <c r="N2861" s="94" t="s">
        <v>165</v>
      </c>
      <c r="O2861" s="96" t="s">
        <v>166</v>
      </c>
      <c r="P2861" s="98"/>
    </row>
    <row r="2862" spans="1:16" ht="17.25" thickBot="1">
      <c r="A2862" s="863"/>
      <c r="B2862" s="90" t="s">
        <v>167</v>
      </c>
      <c r="C2862" s="833"/>
      <c r="D2862" s="94"/>
      <c r="E2862" s="96"/>
      <c r="F2862" s="97"/>
      <c r="G2862" s="90" t="s">
        <v>167</v>
      </c>
      <c r="H2862" s="836"/>
      <c r="I2862" s="94" t="s">
        <v>120</v>
      </c>
      <c r="J2862" s="96" t="s">
        <v>148</v>
      </c>
      <c r="K2862" s="97"/>
      <c r="L2862" s="90" t="s">
        <v>167</v>
      </c>
      <c r="M2862" s="839"/>
      <c r="N2862" s="94" t="s">
        <v>120</v>
      </c>
      <c r="O2862" s="96" t="s">
        <v>148</v>
      </c>
      <c r="P2862" s="97"/>
    </row>
    <row r="2863" spans="1:16">
      <c r="A2863" s="863"/>
      <c r="B2863" s="861"/>
      <c r="C2863" s="833"/>
      <c r="D2863" s="94"/>
      <c r="E2863" s="96"/>
      <c r="F2863" s="97"/>
      <c r="G2863" s="861"/>
      <c r="H2863" s="836"/>
      <c r="I2863" s="94"/>
      <c r="J2863" s="96"/>
      <c r="K2863" s="97"/>
      <c r="L2863" s="861"/>
      <c r="M2863" s="839"/>
      <c r="N2863" s="94"/>
      <c r="O2863" s="96"/>
      <c r="P2863" s="97"/>
    </row>
    <row r="2864" spans="1:16">
      <c r="A2864" s="863"/>
      <c r="B2864" s="854"/>
      <c r="C2864" s="833"/>
      <c r="D2864" s="94"/>
      <c r="E2864" s="96"/>
      <c r="F2864" s="97"/>
      <c r="G2864" s="854"/>
      <c r="H2864" s="836"/>
      <c r="I2864" s="94"/>
      <c r="J2864" s="96"/>
      <c r="K2864" s="97"/>
      <c r="L2864" s="854"/>
      <c r="M2864" s="839"/>
      <c r="N2864" s="94"/>
      <c r="O2864" s="96"/>
      <c r="P2864" s="97"/>
    </row>
    <row r="2865" spans="1:16">
      <c r="A2865" s="863"/>
      <c r="B2865" s="853"/>
      <c r="C2865" s="833"/>
      <c r="D2865" s="94"/>
      <c r="E2865" s="96"/>
      <c r="F2865" s="93"/>
      <c r="G2865" s="853"/>
      <c r="H2865" s="836"/>
      <c r="I2865" s="94"/>
      <c r="J2865" s="96"/>
      <c r="K2865" s="93"/>
      <c r="L2865" s="853"/>
      <c r="M2865" s="839"/>
      <c r="N2865" s="94"/>
      <c r="O2865" s="96"/>
      <c r="P2865" s="93"/>
    </row>
    <row r="2866" spans="1:16">
      <c r="A2866" s="863"/>
      <c r="B2866" s="854"/>
      <c r="C2866" s="833"/>
      <c r="D2866" s="94"/>
      <c r="E2866" s="96"/>
      <c r="F2866" s="99"/>
      <c r="G2866" s="854"/>
      <c r="H2866" s="836"/>
      <c r="I2866" s="94"/>
      <c r="J2866" s="96"/>
      <c r="K2866" s="99"/>
      <c r="L2866" s="854"/>
      <c r="M2866" s="839"/>
      <c r="N2866" s="94"/>
      <c r="O2866" s="96"/>
      <c r="P2866" s="93"/>
    </row>
    <row r="2867" spans="1:16">
      <c r="A2867" s="863"/>
      <c r="B2867" s="853"/>
      <c r="C2867" s="833"/>
      <c r="D2867" s="94"/>
      <c r="E2867" s="96"/>
      <c r="F2867" s="102"/>
      <c r="G2867" s="853"/>
      <c r="H2867" s="836"/>
      <c r="I2867" s="94"/>
      <c r="J2867" s="96"/>
      <c r="K2867" s="102"/>
      <c r="L2867" s="853"/>
      <c r="M2867" s="839"/>
      <c r="N2867" s="94"/>
      <c r="O2867" s="96"/>
      <c r="P2867" s="99"/>
    </row>
    <row r="2868" spans="1:16" ht="17.25" thickBot="1">
      <c r="A2868" s="863"/>
      <c r="B2868" s="854"/>
      <c r="C2868" s="833"/>
      <c r="D2868" s="94"/>
      <c r="E2868" s="96"/>
      <c r="F2868" s="99"/>
      <c r="G2868" s="854"/>
      <c r="H2868" s="836"/>
      <c r="I2868" s="94"/>
      <c r="J2868" s="96"/>
      <c r="K2868" s="99"/>
      <c r="L2868" s="854"/>
      <c r="M2868" s="839"/>
      <c r="N2868" s="94"/>
      <c r="O2868" s="96"/>
      <c r="P2868" s="99"/>
    </row>
    <row r="2869" spans="1:16" ht="17.25" thickBot="1">
      <c r="A2869" s="863"/>
      <c r="B2869" s="100" t="s">
        <v>168</v>
      </c>
      <c r="C2869" s="833"/>
      <c r="D2869" s="94"/>
      <c r="E2869" s="96"/>
      <c r="F2869" s="99"/>
      <c r="G2869" s="100" t="s">
        <v>168</v>
      </c>
      <c r="H2869" s="836"/>
      <c r="I2869" s="94"/>
      <c r="J2869" s="96"/>
      <c r="K2869" s="99"/>
      <c r="L2869" s="100" t="s">
        <v>168</v>
      </c>
      <c r="M2869" s="839"/>
      <c r="N2869" s="94"/>
      <c r="O2869" s="96"/>
      <c r="P2869" s="99"/>
    </row>
    <row r="2870" spans="1:16">
      <c r="A2870" s="863"/>
      <c r="B2870" s="855"/>
      <c r="C2870" s="833"/>
      <c r="D2870" s="94"/>
      <c r="E2870" s="96"/>
      <c r="F2870" s="99"/>
      <c r="G2870" s="855"/>
      <c r="H2870" s="836"/>
      <c r="I2870" s="94"/>
      <c r="J2870" s="96"/>
      <c r="K2870" s="99"/>
      <c r="L2870" s="855"/>
      <c r="M2870" s="839"/>
      <c r="N2870" s="94"/>
      <c r="O2870" s="96"/>
      <c r="P2870" s="99"/>
    </row>
    <row r="2871" spans="1:16">
      <c r="A2871" s="863"/>
      <c r="B2871" s="856"/>
      <c r="C2871" s="833"/>
      <c r="D2871" s="94"/>
      <c r="E2871" s="96"/>
      <c r="F2871" s="99"/>
      <c r="G2871" s="856"/>
      <c r="H2871" s="836"/>
      <c r="I2871" s="94"/>
      <c r="J2871" s="96"/>
      <c r="K2871" s="99"/>
      <c r="L2871" s="856"/>
      <c r="M2871" s="839"/>
      <c r="N2871" s="94"/>
      <c r="O2871" s="96"/>
      <c r="P2871" s="97"/>
    </row>
    <row r="2872" spans="1:16" ht="17.25" thickBot="1">
      <c r="A2872" s="863"/>
      <c r="B2872" s="857"/>
      <c r="C2872" s="833"/>
      <c r="D2872" s="94"/>
      <c r="E2872" s="96"/>
      <c r="F2872" s="97"/>
      <c r="G2872" s="857"/>
      <c r="H2872" s="836"/>
      <c r="I2872" s="94"/>
      <c r="J2872" s="96"/>
      <c r="K2872" s="97"/>
      <c r="L2872" s="857"/>
      <c r="M2872" s="839"/>
      <c r="N2872" s="94"/>
      <c r="O2872" s="96"/>
      <c r="P2872" s="97"/>
    </row>
    <row r="2873" spans="1:16" ht="17.25" thickBot="1">
      <c r="A2873" s="863"/>
      <c r="B2873" s="100" t="s">
        <v>123</v>
      </c>
      <c r="C2873" s="833"/>
      <c r="D2873" s="94"/>
      <c r="E2873" s="96"/>
      <c r="F2873" s="97"/>
      <c r="G2873" s="100" t="s">
        <v>123</v>
      </c>
      <c r="H2873" s="836"/>
      <c r="I2873" s="94"/>
      <c r="J2873" s="96"/>
      <c r="K2873" s="97"/>
      <c r="L2873" s="100" t="s">
        <v>123</v>
      </c>
      <c r="M2873" s="839"/>
      <c r="N2873" s="94"/>
      <c r="O2873" s="96"/>
      <c r="P2873" s="97"/>
    </row>
    <row r="2874" spans="1:16">
      <c r="A2874" s="863"/>
      <c r="B2874" s="868"/>
      <c r="C2874" s="833"/>
      <c r="D2874" s="94"/>
      <c r="E2874" s="96"/>
      <c r="F2874" s="97"/>
      <c r="G2874" s="868"/>
      <c r="H2874" s="836"/>
      <c r="I2874" s="94"/>
      <c r="J2874" s="96"/>
      <c r="K2874" s="97"/>
      <c r="L2874" s="868"/>
      <c r="M2874" s="839"/>
      <c r="N2874" s="94"/>
      <c r="O2874" s="96"/>
      <c r="P2874" s="97"/>
    </row>
    <row r="2875" spans="1:16">
      <c r="A2875" s="863"/>
      <c r="B2875" s="869"/>
      <c r="C2875" s="833"/>
      <c r="D2875" s="94"/>
      <c r="E2875" s="96"/>
      <c r="F2875" s="97"/>
      <c r="G2875" s="869"/>
      <c r="H2875" s="836"/>
      <c r="I2875" s="94"/>
      <c r="J2875" s="96"/>
      <c r="K2875" s="97"/>
      <c r="L2875" s="869"/>
      <c r="M2875" s="839"/>
      <c r="N2875" s="94"/>
      <c r="O2875" s="96"/>
      <c r="P2875" s="97"/>
    </row>
    <row r="2876" spans="1:16" ht="17.25" thickBot="1">
      <c r="A2876" s="863"/>
      <c r="B2876" s="870"/>
      <c r="C2876" s="833"/>
      <c r="D2876" s="94"/>
      <c r="E2876" s="96"/>
      <c r="F2876" s="97"/>
      <c r="G2876" s="870"/>
      <c r="H2876" s="836"/>
      <c r="I2876" s="94"/>
      <c r="J2876" s="96"/>
      <c r="K2876" s="97"/>
      <c r="L2876" s="870"/>
      <c r="M2876" s="839"/>
      <c r="N2876" s="94"/>
      <c r="O2876" s="96"/>
      <c r="P2876" s="97"/>
    </row>
    <row r="2877" spans="1:16">
      <c r="A2877" s="863"/>
      <c r="B2877" s="851" t="s">
        <v>124</v>
      </c>
      <c r="C2877" s="833"/>
      <c r="D2877" s="94"/>
      <c r="E2877" s="96"/>
      <c r="F2877" s="97"/>
      <c r="G2877" s="851" t="s">
        <v>124</v>
      </c>
      <c r="H2877" s="836"/>
      <c r="I2877" s="94"/>
      <c r="J2877" s="96"/>
      <c r="K2877" s="97"/>
      <c r="L2877" s="851" t="s">
        <v>124</v>
      </c>
      <c r="M2877" s="839"/>
      <c r="N2877" s="94"/>
      <c r="O2877" s="96"/>
      <c r="P2877" s="97"/>
    </row>
    <row r="2878" spans="1:16" ht="17.25" thickBot="1">
      <c r="A2878" s="863"/>
      <c r="B2878" s="852"/>
      <c r="C2878" s="833"/>
      <c r="D2878" s="94"/>
      <c r="E2878" s="96"/>
      <c r="F2878" s="97"/>
      <c r="G2878" s="852"/>
      <c r="H2878" s="836"/>
      <c r="I2878" s="94"/>
      <c r="J2878" s="96"/>
      <c r="K2878" s="97"/>
      <c r="L2878" s="852"/>
      <c r="M2878" s="839"/>
      <c r="N2878" s="94"/>
      <c r="O2878" s="96"/>
      <c r="P2878" s="93"/>
    </row>
    <row r="2879" spans="1:16" ht="17.25" thickTop="1">
      <c r="A2879" s="863"/>
      <c r="B2879" s="866" t="s">
        <v>125</v>
      </c>
      <c r="C2879" s="833"/>
      <c r="D2879" s="94"/>
      <c r="E2879" s="96"/>
      <c r="F2879" s="93"/>
      <c r="G2879" s="866" t="s">
        <v>125</v>
      </c>
      <c r="H2879" s="836"/>
      <c r="I2879" s="94"/>
      <c r="J2879" s="96"/>
      <c r="K2879" s="93"/>
      <c r="L2879" s="866" t="s">
        <v>125</v>
      </c>
      <c r="M2879" s="839"/>
      <c r="N2879" s="94"/>
      <c r="O2879" s="96"/>
      <c r="P2879" s="97"/>
    </row>
    <row r="2880" spans="1:16" ht="17.25" thickBot="1">
      <c r="A2880" s="863"/>
      <c r="B2880" s="849"/>
      <c r="C2880" s="833"/>
      <c r="D2880" s="94"/>
      <c r="E2880" s="96"/>
      <c r="F2880" s="93"/>
      <c r="G2880" s="849"/>
      <c r="H2880" s="836"/>
      <c r="I2880" s="94"/>
      <c r="J2880" s="96"/>
      <c r="K2880" s="93"/>
      <c r="L2880" s="849"/>
      <c r="M2880" s="839"/>
      <c r="N2880" s="94"/>
      <c r="O2880" s="96"/>
      <c r="P2880" s="101"/>
    </row>
    <row r="2881" spans="1:16">
      <c r="A2881" s="863"/>
      <c r="B2881" s="859"/>
      <c r="C2881" s="833"/>
      <c r="D2881" s="94"/>
      <c r="E2881" s="96"/>
      <c r="F2881" s="97"/>
      <c r="G2881" s="859"/>
      <c r="H2881" s="836"/>
      <c r="I2881" s="94"/>
      <c r="J2881" s="96"/>
      <c r="K2881" s="97"/>
      <c r="L2881" s="859"/>
      <c r="M2881" s="839"/>
      <c r="N2881" s="94"/>
      <c r="O2881" s="96"/>
      <c r="P2881" s="103"/>
    </row>
    <row r="2882" spans="1:16" ht="17.25" thickBot="1">
      <c r="A2882" s="863"/>
      <c r="B2882" s="867"/>
      <c r="C2882" s="833"/>
      <c r="D2882" s="94"/>
      <c r="E2882" s="96"/>
      <c r="F2882" s="97"/>
      <c r="G2882" s="867"/>
      <c r="H2882" s="836"/>
      <c r="I2882" s="94"/>
      <c r="J2882" s="96"/>
      <c r="K2882" s="97"/>
      <c r="L2882" s="867"/>
      <c r="M2882" s="839"/>
      <c r="N2882" s="94"/>
      <c r="O2882" s="96"/>
      <c r="P2882" s="104"/>
    </row>
    <row r="2883" spans="1:16">
      <c r="A2883" s="863"/>
      <c r="B2883" s="848" t="s">
        <v>126</v>
      </c>
      <c r="C2883" s="833"/>
      <c r="D2883" s="94"/>
      <c r="E2883" s="96"/>
      <c r="F2883" s="93"/>
      <c r="G2883" s="848" t="s">
        <v>126</v>
      </c>
      <c r="H2883" s="836"/>
      <c r="I2883" s="94"/>
      <c r="J2883" s="96"/>
      <c r="K2883" s="93"/>
      <c r="L2883" s="848" t="s">
        <v>126</v>
      </c>
      <c r="M2883" s="839"/>
      <c r="N2883" s="94"/>
      <c r="O2883" s="96"/>
      <c r="P2883" s="99"/>
    </row>
    <row r="2884" spans="1:16" ht="17.25" thickBot="1">
      <c r="A2884" s="863"/>
      <c r="B2884" s="849"/>
      <c r="C2884" s="833"/>
      <c r="D2884" s="94"/>
      <c r="E2884" s="96"/>
      <c r="F2884" s="101"/>
      <c r="G2884" s="849"/>
      <c r="H2884" s="836"/>
      <c r="I2884" s="94"/>
      <c r="J2884" s="96"/>
      <c r="K2884" s="101"/>
      <c r="L2884" s="849"/>
      <c r="M2884" s="839"/>
      <c r="N2884" s="94"/>
      <c r="O2884" s="96"/>
      <c r="P2884" s="104"/>
    </row>
    <row r="2885" spans="1:16">
      <c r="A2885" s="863"/>
      <c r="B2885" s="859"/>
      <c r="C2885" s="833"/>
      <c r="D2885" s="94"/>
      <c r="E2885" s="96"/>
      <c r="F2885" s="102"/>
      <c r="G2885" s="859"/>
      <c r="H2885" s="836"/>
      <c r="I2885" s="94"/>
      <c r="J2885" s="96"/>
      <c r="K2885" s="103"/>
      <c r="L2885" s="859"/>
      <c r="M2885" s="839"/>
      <c r="N2885" s="94"/>
      <c r="O2885" s="96"/>
      <c r="P2885" s="93"/>
    </row>
    <row r="2886" spans="1:16" ht="17.25" thickBot="1">
      <c r="A2886" s="863"/>
      <c r="B2886" s="860"/>
      <c r="C2886" s="833"/>
      <c r="D2886" s="94"/>
      <c r="E2886" s="96"/>
      <c r="F2886" s="99"/>
      <c r="G2886" s="860"/>
      <c r="H2886" s="836"/>
      <c r="I2886" s="94"/>
      <c r="J2886" s="96"/>
      <c r="K2886" s="104"/>
      <c r="L2886" s="860"/>
      <c r="M2886" s="839"/>
      <c r="N2886" s="94"/>
      <c r="O2886" s="96"/>
      <c r="P2886" s="97"/>
    </row>
    <row r="2887" spans="1:16">
      <c r="A2887" s="863"/>
      <c r="B2887" s="858" t="s">
        <v>127</v>
      </c>
      <c r="C2887" s="833"/>
      <c r="D2887" s="94"/>
      <c r="E2887" s="96"/>
      <c r="F2887" s="103"/>
      <c r="G2887" s="858" t="s">
        <v>127</v>
      </c>
      <c r="H2887" s="836"/>
      <c r="I2887" s="94"/>
      <c r="J2887" s="96"/>
      <c r="K2887" s="104"/>
      <c r="L2887" s="858" t="s">
        <v>127</v>
      </c>
      <c r="M2887" s="839"/>
      <c r="N2887" s="94"/>
      <c r="O2887" s="114"/>
      <c r="P2887" s="97"/>
    </row>
    <row r="2888" spans="1:16" ht="17.25" thickBot="1">
      <c r="A2888" s="863"/>
      <c r="B2888" s="849"/>
      <c r="C2888" s="833"/>
      <c r="D2888" s="94"/>
      <c r="E2888" s="96"/>
      <c r="F2888" s="104"/>
      <c r="G2888" s="849"/>
      <c r="H2888" s="836"/>
      <c r="I2888" s="94"/>
      <c r="J2888" s="96"/>
      <c r="K2888" s="99"/>
      <c r="L2888" s="849"/>
      <c r="M2888" s="839"/>
      <c r="N2888" s="113"/>
      <c r="O2888" s="96"/>
      <c r="P2888" s="112"/>
    </row>
    <row r="2889" spans="1:16">
      <c r="A2889" s="863"/>
      <c r="B2889" s="859"/>
      <c r="C2889" s="833"/>
      <c r="D2889" s="94"/>
      <c r="E2889" s="96"/>
      <c r="F2889" s="104"/>
      <c r="G2889" s="859"/>
      <c r="H2889" s="836"/>
      <c r="I2889" s="94"/>
      <c r="J2889" s="96"/>
      <c r="K2889" s="104"/>
      <c r="L2889" s="859"/>
      <c r="M2889" s="839"/>
      <c r="N2889" s="113"/>
      <c r="O2889" s="114"/>
      <c r="P2889" s="97"/>
    </row>
    <row r="2890" spans="1:16" ht="17.25" thickBot="1">
      <c r="A2890" s="863"/>
      <c r="B2890" s="860"/>
      <c r="C2890" s="833"/>
      <c r="D2890" s="94"/>
      <c r="E2890" s="96"/>
      <c r="F2890" s="99"/>
      <c r="G2890" s="860"/>
      <c r="H2890" s="836"/>
      <c r="I2890" s="94"/>
      <c r="J2890" s="96"/>
      <c r="K2890" s="93"/>
      <c r="L2890" s="860"/>
      <c r="M2890" s="839"/>
      <c r="N2890" s="94"/>
      <c r="O2890" s="114"/>
      <c r="P2890" s="104"/>
    </row>
    <row r="2891" spans="1:16">
      <c r="A2891" s="863"/>
      <c r="B2891" s="858" t="s">
        <v>128</v>
      </c>
      <c r="C2891" s="833"/>
      <c r="D2891" s="94"/>
      <c r="E2891" s="96"/>
      <c r="F2891" s="104"/>
      <c r="G2891" s="858" t="s">
        <v>128</v>
      </c>
      <c r="H2891" s="836"/>
      <c r="I2891" s="94"/>
      <c r="J2891" s="96"/>
      <c r="K2891" s="97"/>
      <c r="L2891" s="858" t="s">
        <v>128</v>
      </c>
      <c r="M2891" s="839"/>
      <c r="N2891" s="94"/>
      <c r="O2891" s="96"/>
      <c r="P2891" s="97"/>
    </row>
    <row r="2892" spans="1:16" ht="17.25" thickBot="1">
      <c r="A2892" s="863"/>
      <c r="B2892" s="849"/>
      <c r="C2892" s="833"/>
      <c r="D2892" s="94"/>
      <c r="E2892" s="96"/>
      <c r="F2892" s="93"/>
      <c r="G2892" s="849"/>
      <c r="H2892" s="836"/>
      <c r="I2892" s="94"/>
      <c r="J2892" s="114"/>
      <c r="K2892" s="97"/>
      <c r="L2892" s="849"/>
      <c r="M2892" s="839"/>
      <c r="N2892" s="113"/>
      <c r="O2892" s="114"/>
      <c r="P2892" s="97"/>
    </row>
    <row r="2893" spans="1:16">
      <c r="A2893" s="863"/>
      <c r="B2893" s="859"/>
      <c r="C2893" s="833"/>
      <c r="D2893" s="94"/>
      <c r="E2893" s="96"/>
      <c r="F2893" s="97"/>
      <c r="G2893" s="859"/>
      <c r="H2893" s="836"/>
      <c r="I2893" s="94"/>
      <c r="J2893" s="96"/>
      <c r="K2893" s="97"/>
      <c r="L2893" s="859"/>
      <c r="M2893" s="839"/>
      <c r="N2893" s="113"/>
      <c r="O2893" s="114"/>
      <c r="P2893" s="97"/>
    </row>
    <row r="2894" spans="1:16" ht="17.25" thickBot="1">
      <c r="A2894" s="863"/>
      <c r="B2894" s="860"/>
      <c r="C2894" s="833"/>
      <c r="D2894" s="94"/>
      <c r="E2894" s="96"/>
      <c r="F2894" s="93"/>
      <c r="G2894" s="860"/>
      <c r="H2894" s="836"/>
      <c r="I2894" s="94"/>
      <c r="J2894" s="114"/>
      <c r="K2894" s="97"/>
      <c r="L2894" s="860"/>
      <c r="M2894" s="839"/>
      <c r="N2894" s="94"/>
      <c r="O2894" s="114"/>
      <c r="P2894" s="97"/>
    </row>
    <row r="2895" spans="1:16">
      <c r="A2895" s="863"/>
      <c r="B2895" s="848" t="s">
        <v>129</v>
      </c>
      <c r="C2895" s="833"/>
      <c r="D2895" s="94"/>
      <c r="E2895" s="96"/>
      <c r="F2895" s="93"/>
      <c r="G2895" s="848" t="s">
        <v>129</v>
      </c>
      <c r="H2895" s="836"/>
      <c r="I2895" s="94"/>
      <c r="J2895" s="114"/>
      <c r="K2895" s="97"/>
      <c r="L2895" s="848" t="s">
        <v>129</v>
      </c>
      <c r="M2895" s="839"/>
      <c r="N2895" s="113"/>
      <c r="O2895" s="114"/>
      <c r="P2895" s="97"/>
    </row>
    <row r="2896" spans="1:16" ht="17.25" thickBot="1">
      <c r="A2896" s="863"/>
      <c r="B2896" s="849"/>
      <c r="C2896" s="833"/>
      <c r="D2896" s="94"/>
      <c r="E2896" s="96"/>
      <c r="F2896" s="93"/>
      <c r="G2896" s="849"/>
      <c r="H2896" s="836"/>
      <c r="I2896" s="94"/>
      <c r="J2896" s="114"/>
      <c r="K2896" s="97"/>
      <c r="L2896" s="849"/>
      <c r="M2896" s="839"/>
      <c r="N2896" s="94"/>
      <c r="O2896" s="114"/>
      <c r="P2896" s="97"/>
    </row>
    <row r="2897" spans="1:16">
      <c r="A2897" s="863"/>
      <c r="B2897" s="106"/>
      <c r="C2897" s="833"/>
      <c r="D2897" s="94"/>
      <c r="E2897" s="96"/>
      <c r="F2897" s="97"/>
      <c r="G2897" s="106"/>
      <c r="H2897" s="836"/>
      <c r="I2897" s="94"/>
      <c r="J2897" s="96"/>
      <c r="K2897" s="112"/>
      <c r="L2897" s="106"/>
      <c r="M2897" s="839"/>
      <c r="N2897" s="113"/>
      <c r="O2897" s="96"/>
      <c r="P2897" s="112"/>
    </row>
    <row r="2898" spans="1:16">
      <c r="A2898" s="863"/>
      <c r="B2898" s="107"/>
      <c r="C2898" s="833"/>
      <c r="D2898" s="94"/>
      <c r="E2898" s="96"/>
      <c r="F2898" s="93"/>
      <c r="G2898" s="107"/>
      <c r="H2898" s="836"/>
      <c r="I2898" s="94"/>
      <c r="J2898" s="96"/>
      <c r="K2898" s="97"/>
      <c r="L2898" s="107"/>
      <c r="M2898" s="839"/>
      <c r="N2898" s="113"/>
      <c r="O2898" s="114"/>
      <c r="P2898" s="97"/>
    </row>
    <row r="2899" spans="1:16">
      <c r="A2899" s="863"/>
      <c r="B2899" s="109"/>
      <c r="C2899" s="833"/>
      <c r="D2899" s="94"/>
      <c r="E2899" s="96"/>
      <c r="F2899" s="93"/>
      <c r="G2899" s="109"/>
      <c r="H2899" s="836"/>
      <c r="I2899" s="113"/>
      <c r="J2899" s="114"/>
      <c r="K2899" s="97"/>
      <c r="L2899" s="109"/>
      <c r="M2899" s="839"/>
      <c r="N2899" s="113"/>
      <c r="O2899" s="114"/>
      <c r="P2899" s="104"/>
    </row>
    <row r="2900" spans="1:16">
      <c r="A2900" s="863"/>
      <c r="B2900" s="110"/>
      <c r="C2900" s="833"/>
      <c r="D2900" s="94"/>
      <c r="E2900" s="96"/>
      <c r="F2900" s="93"/>
      <c r="G2900" s="110"/>
      <c r="H2900" s="836"/>
      <c r="I2900" s="113"/>
      <c r="J2900" s="114"/>
      <c r="K2900" s="104"/>
      <c r="L2900" s="110"/>
      <c r="M2900" s="839"/>
      <c r="N2900" s="111"/>
      <c r="O2900" s="96"/>
      <c r="P2900" s="97"/>
    </row>
    <row r="2901" spans="1:16">
      <c r="A2901" s="863"/>
      <c r="B2901" s="109"/>
      <c r="C2901" s="833"/>
      <c r="D2901" s="111"/>
      <c r="E2901" s="96"/>
      <c r="F2901" s="97"/>
      <c r="G2901" s="109"/>
      <c r="H2901" s="836"/>
      <c r="I2901" s="111"/>
      <c r="J2901" s="96"/>
      <c r="K2901" s="112"/>
      <c r="L2901" s="109"/>
      <c r="M2901" s="839"/>
      <c r="N2901" s="94"/>
      <c r="O2901" s="96"/>
      <c r="P2901" s="112"/>
    </row>
    <row r="2902" spans="1:16">
      <c r="A2902" s="863"/>
      <c r="B2902" s="110"/>
      <c r="C2902" s="833"/>
      <c r="D2902" s="94"/>
      <c r="E2902" s="96"/>
      <c r="F2902" s="108"/>
      <c r="G2902" s="110"/>
      <c r="H2902" s="836"/>
      <c r="I2902" s="94"/>
      <c r="J2902" s="96"/>
      <c r="K2902" s="97"/>
      <c r="L2902" s="110"/>
      <c r="M2902" s="839"/>
      <c r="N2902" s="113"/>
      <c r="O2902" s="114"/>
      <c r="P2902" s="97"/>
    </row>
    <row r="2903" spans="1:16">
      <c r="A2903" s="863"/>
      <c r="B2903" s="109"/>
      <c r="C2903" s="833"/>
      <c r="D2903" s="94"/>
      <c r="E2903" s="96"/>
      <c r="F2903" s="97"/>
      <c r="G2903" s="109"/>
      <c r="H2903" s="836"/>
      <c r="I2903" s="113"/>
      <c r="J2903" s="114"/>
      <c r="K2903" s="97"/>
      <c r="L2903" s="109"/>
      <c r="M2903" s="839"/>
      <c r="N2903" s="113"/>
      <c r="O2903" s="114"/>
      <c r="P2903" s="97"/>
    </row>
    <row r="2904" spans="1:16" ht="17.25" thickBot="1">
      <c r="A2904" s="863"/>
      <c r="B2904" s="110"/>
      <c r="C2904" s="846"/>
      <c r="D2904" s="115"/>
      <c r="E2904" s="116"/>
      <c r="F2904" s="117"/>
      <c r="G2904" s="110"/>
      <c r="H2904" s="836"/>
      <c r="I2904" s="115"/>
      <c r="J2904" s="116"/>
      <c r="K2904" s="117"/>
      <c r="L2904" s="110"/>
      <c r="M2904" s="839"/>
      <c r="N2904" s="115"/>
      <c r="O2904" s="116"/>
      <c r="P2904" s="117"/>
    </row>
    <row r="2905" spans="1:16">
      <c r="A2905" s="850" t="str">
        <f>TEXT(A2859,"AAAA")</f>
        <v>星期二</v>
      </c>
      <c r="B2905" s="109"/>
      <c r="C2905" s="832" t="s">
        <v>666</v>
      </c>
      <c r="D2905" s="118"/>
      <c r="E2905" s="119"/>
      <c r="F2905" s="97"/>
      <c r="G2905" s="109"/>
      <c r="H2905" s="835" t="s">
        <v>130</v>
      </c>
      <c r="I2905" s="118"/>
      <c r="J2905" s="119"/>
      <c r="K2905" s="97"/>
      <c r="L2905" s="109"/>
      <c r="M2905" s="838" t="s">
        <v>130</v>
      </c>
      <c r="N2905" s="118"/>
      <c r="O2905" s="119"/>
      <c r="P2905" s="97"/>
    </row>
    <row r="2906" spans="1:16">
      <c r="A2906" s="850"/>
      <c r="B2906" s="110"/>
      <c r="C2906" s="833"/>
      <c r="D2906" s="120"/>
      <c r="E2906" s="96"/>
      <c r="F2906" s="97"/>
      <c r="G2906" s="110"/>
      <c r="H2906" s="836"/>
      <c r="I2906" s="94"/>
      <c r="J2906" s="96"/>
      <c r="K2906" s="97"/>
      <c r="L2906" s="110"/>
      <c r="M2906" s="839"/>
      <c r="N2906" s="94"/>
      <c r="O2906" s="96"/>
      <c r="P2906" s="97"/>
    </row>
    <row r="2907" spans="1:16">
      <c r="A2907" s="850"/>
      <c r="B2907" s="109"/>
      <c r="C2907" s="833"/>
      <c r="D2907" s="120"/>
      <c r="E2907" s="96"/>
      <c r="F2907" s="97"/>
      <c r="G2907" s="109"/>
      <c r="H2907" s="836"/>
      <c r="I2907" s="94"/>
      <c r="J2907" s="96"/>
      <c r="K2907" s="97"/>
      <c r="L2907" s="109"/>
      <c r="M2907" s="839"/>
      <c r="N2907" s="94"/>
      <c r="O2907" s="96"/>
      <c r="P2907" s="97"/>
    </row>
    <row r="2908" spans="1:16">
      <c r="A2908" s="850"/>
      <c r="B2908" s="110"/>
      <c r="C2908" s="833"/>
      <c r="D2908" s="120"/>
      <c r="E2908" s="96"/>
      <c r="F2908" s="97"/>
      <c r="G2908" s="110"/>
      <c r="H2908" s="836"/>
      <c r="I2908" s="94"/>
      <c r="J2908" s="96"/>
      <c r="K2908" s="97"/>
      <c r="L2908" s="110"/>
      <c r="M2908" s="839"/>
      <c r="N2908" s="94"/>
      <c r="O2908" s="96"/>
      <c r="P2908" s="97"/>
    </row>
    <row r="2909" spans="1:16">
      <c r="A2909" s="850"/>
      <c r="B2909" s="109"/>
      <c r="C2909" s="833"/>
      <c r="D2909" s="120"/>
      <c r="E2909" s="96"/>
      <c r="F2909" s="97"/>
      <c r="G2909" s="109"/>
      <c r="H2909" s="836"/>
      <c r="I2909" s="94"/>
      <c r="J2909" s="96"/>
      <c r="K2909" s="97"/>
      <c r="L2909" s="109"/>
      <c r="M2909" s="839"/>
      <c r="N2909" s="94"/>
      <c r="O2909" s="96"/>
      <c r="P2909" s="97"/>
    </row>
    <row r="2910" spans="1:16">
      <c r="A2910" s="850"/>
      <c r="B2910" s="110"/>
      <c r="C2910" s="833"/>
      <c r="D2910" s="120"/>
      <c r="E2910" s="96"/>
      <c r="F2910" s="97"/>
      <c r="G2910" s="110"/>
      <c r="H2910" s="836"/>
      <c r="I2910" s="94"/>
      <c r="J2910" s="96"/>
      <c r="K2910" s="97"/>
      <c r="L2910" s="110"/>
      <c r="M2910" s="839"/>
      <c r="N2910" s="94"/>
      <c r="O2910" s="96"/>
      <c r="P2910" s="97"/>
    </row>
    <row r="2911" spans="1:16">
      <c r="A2911" s="850"/>
      <c r="B2911" s="109"/>
      <c r="C2911" s="833"/>
      <c r="D2911" s="120"/>
      <c r="E2911" s="96"/>
      <c r="F2911" s="97"/>
      <c r="G2911" s="109"/>
      <c r="H2911" s="836"/>
      <c r="I2911" s="94"/>
      <c r="J2911" s="96"/>
      <c r="K2911" s="97"/>
      <c r="L2911" s="109"/>
      <c r="M2911" s="839"/>
      <c r="N2911" s="94"/>
      <c r="O2911" s="96"/>
      <c r="P2911" s="97"/>
    </row>
    <row r="2912" spans="1:16">
      <c r="A2912" s="850"/>
      <c r="B2912" s="110"/>
      <c r="C2912" s="833"/>
      <c r="D2912" s="94"/>
      <c r="E2912" s="96"/>
      <c r="F2912" s="97"/>
      <c r="G2912" s="110"/>
      <c r="H2912" s="836"/>
      <c r="I2912" s="94"/>
      <c r="J2912" s="96"/>
      <c r="K2912" s="97"/>
      <c r="L2912" s="110"/>
      <c r="M2912" s="839"/>
      <c r="N2912" s="94"/>
      <c r="O2912" s="96"/>
      <c r="P2912" s="97"/>
    </row>
    <row r="2913" spans="1:16">
      <c r="A2913" s="850"/>
      <c r="B2913" s="107"/>
      <c r="C2913" s="833"/>
      <c r="D2913" s="113"/>
      <c r="E2913" s="114"/>
      <c r="F2913" s="104"/>
      <c r="G2913" s="107"/>
      <c r="H2913" s="836"/>
      <c r="I2913" s="113"/>
      <c r="J2913" s="114"/>
      <c r="K2913" s="97"/>
      <c r="L2913" s="107"/>
      <c r="M2913" s="839"/>
      <c r="N2913" s="113"/>
      <c r="O2913" s="114"/>
      <c r="P2913" s="97"/>
    </row>
    <row r="2914" spans="1:16" ht="17.25" thickBot="1">
      <c r="A2914" s="850"/>
      <c r="B2914" s="107"/>
      <c r="C2914" s="846"/>
      <c r="D2914" s="122" t="s">
        <v>132</v>
      </c>
      <c r="E2914" s="123" t="s">
        <v>133</v>
      </c>
      <c r="F2914" s="124"/>
      <c r="G2914" s="107"/>
      <c r="H2914" s="847"/>
      <c r="I2914" s="122" t="s">
        <v>132</v>
      </c>
      <c r="J2914" s="123" t="s">
        <v>133</v>
      </c>
      <c r="K2914" s="97"/>
      <c r="L2914" s="107"/>
      <c r="M2914" s="845"/>
      <c r="N2914" s="122" t="s">
        <v>132</v>
      </c>
      <c r="O2914" s="123" t="s">
        <v>133</v>
      </c>
      <c r="P2914" s="97"/>
    </row>
    <row r="2915" spans="1:16">
      <c r="A2915" s="105"/>
      <c r="B2915" s="109"/>
      <c r="C2915" s="832" t="s">
        <v>667</v>
      </c>
      <c r="D2915" s="118"/>
      <c r="E2915" s="119"/>
      <c r="F2915" s="125"/>
      <c r="G2915" s="109"/>
      <c r="H2915" s="835" t="s">
        <v>134</v>
      </c>
      <c r="I2915" s="118"/>
      <c r="J2915" s="119"/>
      <c r="K2915" s="125"/>
      <c r="L2915" s="109"/>
      <c r="M2915" s="838" t="s">
        <v>134</v>
      </c>
      <c r="N2915" s="118"/>
      <c r="O2915" s="119"/>
      <c r="P2915" s="125"/>
    </row>
    <row r="2916" spans="1:16">
      <c r="A2916" s="105"/>
      <c r="B2916" s="110"/>
      <c r="C2916" s="833"/>
      <c r="D2916" s="94"/>
      <c r="E2916" s="96"/>
      <c r="F2916" s="97"/>
      <c r="G2916" s="110"/>
      <c r="H2916" s="836"/>
      <c r="I2916" s="94"/>
      <c r="J2916" s="96"/>
      <c r="K2916" s="97"/>
      <c r="L2916" s="110"/>
      <c r="M2916" s="839"/>
      <c r="N2916" s="94"/>
      <c r="O2916" s="96"/>
      <c r="P2916" s="97"/>
    </row>
    <row r="2917" spans="1:16">
      <c r="A2917" s="105"/>
      <c r="B2917" s="126"/>
      <c r="C2917" s="833"/>
      <c r="D2917" s="94"/>
      <c r="E2917" s="96"/>
      <c r="F2917" s="97"/>
      <c r="G2917" s="126"/>
      <c r="H2917" s="836"/>
      <c r="I2917" s="94"/>
      <c r="J2917" s="96"/>
      <c r="K2917" s="97"/>
      <c r="L2917" s="126"/>
      <c r="M2917" s="839"/>
      <c r="N2917" s="94"/>
      <c r="O2917" s="96"/>
      <c r="P2917" s="128"/>
    </row>
    <row r="2918" spans="1:16">
      <c r="A2918" s="105"/>
      <c r="B2918" s="107"/>
      <c r="C2918" s="833"/>
      <c r="D2918" s="94"/>
      <c r="E2918" s="96"/>
      <c r="F2918" s="97"/>
      <c r="G2918" s="107"/>
      <c r="H2918" s="836"/>
      <c r="I2918" s="94"/>
      <c r="J2918" s="96"/>
      <c r="K2918" s="97"/>
      <c r="L2918" s="107"/>
      <c r="M2918" s="839"/>
      <c r="N2918" s="94"/>
      <c r="O2918" s="96"/>
      <c r="P2918" s="216"/>
    </row>
    <row r="2919" spans="1:16">
      <c r="A2919" s="105"/>
      <c r="B2919" s="109"/>
      <c r="C2919" s="833"/>
      <c r="D2919" s="94"/>
      <c r="E2919" s="96"/>
      <c r="F2919" s="97"/>
      <c r="G2919" s="109"/>
      <c r="H2919" s="836"/>
      <c r="I2919" s="94"/>
      <c r="J2919" s="96"/>
      <c r="K2919" s="97"/>
      <c r="L2919" s="109"/>
      <c r="M2919" s="839"/>
      <c r="N2919" s="94"/>
      <c r="O2919" s="96"/>
      <c r="P2919" s="97"/>
    </row>
    <row r="2920" spans="1:16">
      <c r="A2920" s="105"/>
      <c r="B2920" s="110"/>
      <c r="C2920" s="833"/>
      <c r="D2920" s="94"/>
      <c r="E2920" s="96"/>
      <c r="F2920" s="127"/>
      <c r="G2920" s="110"/>
      <c r="H2920" s="836"/>
      <c r="I2920" s="94"/>
      <c r="J2920" s="96"/>
      <c r="K2920" s="127"/>
      <c r="L2920" s="110"/>
      <c r="M2920" s="839"/>
      <c r="N2920" s="94"/>
      <c r="O2920" s="96"/>
      <c r="P2920" s="127"/>
    </row>
    <row r="2921" spans="1:16">
      <c r="A2921" s="105"/>
      <c r="B2921" s="109"/>
      <c r="C2921" s="833"/>
      <c r="D2921" s="94"/>
      <c r="E2921" s="96"/>
      <c r="F2921" s="128"/>
      <c r="G2921" s="109"/>
      <c r="H2921" s="836"/>
      <c r="I2921" s="94"/>
      <c r="J2921" s="96"/>
      <c r="K2921" s="128"/>
      <c r="L2921" s="109"/>
      <c r="M2921" s="839"/>
      <c r="N2921" s="94"/>
      <c r="O2921" s="96"/>
      <c r="P2921" s="128"/>
    </row>
    <row r="2922" spans="1:16">
      <c r="A2922" s="105"/>
      <c r="B2922" s="110"/>
      <c r="C2922" s="833"/>
      <c r="D2922" s="217"/>
      <c r="E2922" s="114"/>
      <c r="F2922" s="216"/>
      <c r="G2922" s="110"/>
      <c r="H2922" s="836"/>
      <c r="I2922" s="113"/>
      <c r="J2922" s="114"/>
      <c r="K2922" s="216"/>
      <c r="L2922" s="110"/>
      <c r="M2922" s="839"/>
      <c r="N2922" s="113"/>
      <c r="O2922" s="114"/>
      <c r="P2922" s="216"/>
    </row>
    <row r="2923" spans="1:16">
      <c r="A2923" s="105"/>
      <c r="B2923" s="109"/>
      <c r="C2923" s="833"/>
      <c r="D2923" s="217"/>
      <c r="E2923" s="114"/>
      <c r="F2923" s="216"/>
      <c r="G2923" s="109"/>
      <c r="H2923" s="836"/>
      <c r="I2923" s="113"/>
      <c r="J2923" s="114"/>
      <c r="K2923" s="216"/>
      <c r="L2923" s="109"/>
      <c r="M2923" s="839"/>
      <c r="N2923" s="113"/>
      <c r="O2923" s="114"/>
      <c r="P2923" s="216"/>
    </row>
    <row r="2924" spans="1:16" ht="17.25" thickBot="1">
      <c r="A2924" s="105"/>
      <c r="B2924" s="110"/>
      <c r="C2924" s="846"/>
      <c r="D2924" s="129"/>
      <c r="E2924" s="130"/>
      <c r="F2924" s="104"/>
      <c r="G2924" s="110"/>
      <c r="H2924" s="847"/>
      <c r="I2924" s="113"/>
      <c r="J2924" s="130"/>
      <c r="K2924" s="104"/>
      <c r="L2924" s="110"/>
      <c r="M2924" s="845"/>
      <c r="N2924" s="113"/>
      <c r="O2924" s="131"/>
      <c r="P2924" s="127"/>
    </row>
    <row r="2925" spans="1:16">
      <c r="A2925" s="132"/>
      <c r="B2925" s="109"/>
      <c r="C2925" s="832" t="s">
        <v>668</v>
      </c>
      <c r="D2925" s="118" t="s">
        <v>136</v>
      </c>
      <c r="E2925" s="133" t="s">
        <v>137</v>
      </c>
      <c r="F2925" s="125"/>
      <c r="G2925" s="109"/>
      <c r="H2925" s="835" t="s">
        <v>135</v>
      </c>
      <c r="I2925" s="118" t="s">
        <v>136</v>
      </c>
      <c r="J2925" s="133" t="s">
        <v>137</v>
      </c>
      <c r="K2925" s="125"/>
      <c r="L2925" s="109"/>
      <c r="M2925" s="838" t="s">
        <v>135</v>
      </c>
      <c r="N2925" s="118" t="s">
        <v>136</v>
      </c>
      <c r="O2925" s="133" t="s">
        <v>137</v>
      </c>
      <c r="P2925" s="125"/>
    </row>
    <row r="2926" spans="1:16">
      <c r="A2926" s="132"/>
      <c r="B2926" s="110"/>
      <c r="C2926" s="833"/>
      <c r="D2926" s="94" t="s">
        <v>141</v>
      </c>
      <c r="E2926" s="96" t="s">
        <v>142</v>
      </c>
      <c r="F2926" s="134"/>
      <c r="G2926" s="110"/>
      <c r="H2926" s="836"/>
      <c r="I2926" s="94" t="s">
        <v>141</v>
      </c>
      <c r="J2926" s="96" t="s">
        <v>142</v>
      </c>
      <c r="K2926" s="134"/>
      <c r="L2926" s="110"/>
      <c r="M2926" s="839"/>
      <c r="N2926" s="94" t="s">
        <v>141</v>
      </c>
      <c r="O2926" s="96" t="s">
        <v>142</v>
      </c>
      <c r="P2926" s="134"/>
    </row>
    <row r="2927" spans="1:16">
      <c r="A2927" s="132"/>
      <c r="B2927" s="135"/>
      <c r="C2927" s="833"/>
      <c r="D2927" s="94" t="s">
        <v>145</v>
      </c>
      <c r="E2927" s="96" t="s">
        <v>146</v>
      </c>
      <c r="F2927" s="97"/>
      <c r="G2927" s="135"/>
      <c r="H2927" s="836"/>
      <c r="I2927" s="94" t="s">
        <v>145</v>
      </c>
      <c r="J2927" s="96" t="s">
        <v>146</v>
      </c>
      <c r="K2927" s="97"/>
      <c r="L2927" s="135"/>
      <c r="M2927" s="839"/>
      <c r="N2927" s="94" t="s">
        <v>145</v>
      </c>
      <c r="O2927" s="96" t="s">
        <v>146</v>
      </c>
      <c r="P2927" s="97"/>
    </row>
    <row r="2928" spans="1:16">
      <c r="A2928" s="132"/>
      <c r="B2928" s="110"/>
      <c r="C2928" s="833"/>
      <c r="D2928" s="94" t="s">
        <v>147</v>
      </c>
      <c r="E2928" s="96" t="s">
        <v>148</v>
      </c>
      <c r="F2928" s="104"/>
      <c r="G2928" s="110"/>
      <c r="H2928" s="836"/>
      <c r="I2928" s="94" t="s">
        <v>147</v>
      </c>
      <c r="J2928" s="96" t="s">
        <v>148</v>
      </c>
      <c r="K2928" s="104"/>
      <c r="L2928" s="110"/>
      <c r="M2928" s="839"/>
      <c r="N2928" s="94" t="s">
        <v>147</v>
      </c>
      <c r="O2928" s="96" t="s">
        <v>148</v>
      </c>
      <c r="P2928" s="104"/>
    </row>
    <row r="2929" spans="1:16">
      <c r="A2929" s="132"/>
      <c r="B2929" s="135"/>
      <c r="C2929" s="833"/>
      <c r="D2929" s="94"/>
      <c r="E2929" s="114"/>
      <c r="F2929" s="136"/>
      <c r="G2929" s="135"/>
      <c r="H2929" s="836"/>
      <c r="I2929" s="94"/>
      <c r="J2929" s="114"/>
      <c r="K2929" s="136"/>
      <c r="L2929" s="135"/>
      <c r="M2929" s="839"/>
      <c r="N2929" s="94"/>
      <c r="O2929" s="114"/>
      <c r="P2929" s="136"/>
    </row>
    <row r="2930" spans="1:16">
      <c r="A2930" s="132"/>
      <c r="B2930" s="110"/>
      <c r="C2930" s="833"/>
      <c r="D2930" s="94"/>
      <c r="E2930" s="96"/>
      <c r="F2930" s="97"/>
      <c r="G2930" s="110"/>
      <c r="H2930" s="836"/>
      <c r="I2930" s="94"/>
      <c r="J2930" s="96"/>
      <c r="K2930" s="97"/>
      <c r="L2930" s="110"/>
      <c r="M2930" s="839"/>
      <c r="N2930" s="94"/>
      <c r="O2930" s="96"/>
      <c r="P2930" s="97"/>
    </row>
    <row r="2931" spans="1:16">
      <c r="A2931" s="132"/>
      <c r="B2931" s="135"/>
      <c r="C2931" s="833"/>
      <c r="D2931" s="94"/>
      <c r="E2931" s="114"/>
      <c r="F2931" s="136"/>
      <c r="G2931" s="135"/>
      <c r="H2931" s="836"/>
      <c r="I2931" s="94"/>
      <c r="J2931" s="114"/>
      <c r="K2931" s="136"/>
      <c r="L2931" s="135"/>
      <c r="M2931" s="839"/>
      <c r="N2931" s="94"/>
      <c r="O2931" s="114"/>
      <c r="P2931" s="136"/>
    </row>
    <row r="2932" spans="1:16">
      <c r="A2932" s="132"/>
      <c r="B2932" s="110"/>
      <c r="C2932" s="833"/>
      <c r="D2932" s="94"/>
      <c r="E2932" s="96"/>
      <c r="F2932" s="97"/>
      <c r="G2932" s="110"/>
      <c r="H2932" s="836"/>
      <c r="I2932" s="94"/>
      <c r="J2932" s="96"/>
      <c r="K2932" s="97"/>
      <c r="L2932" s="110"/>
      <c r="M2932" s="839"/>
      <c r="N2932" s="94"/>
      <c r="O2932" s="96"/>
      <c r="P2932" s="97"/>
    </row>
    <row r="2933" spans="1:16">
      <c r="A2933" s="132"/>
      <c r="B2933" s="135"/>
      <c r="C2933" s="833"/>
      <c r="D2933" s="94"/>
      <c r="E2933" s="96"/>
      <c r="F2933" s="97"/>
      <c r="G2933" s="135"/>
      <c r="H2933" s="836"/>
      <c r="I2933" s="94"/>
      <c r="J2933" s="96"/>
      <c r="K2933" s="97"/>
      <c r="L2933" s="135"/>
      <c r="M2933" s="839"/>
      <c r="N2933" s="94"/>
      <c r="O2933" s="96"/>
      <c r="P2933" s="97"/>
    </row>
    <row r="2934" spans="1:16" ht="17.25" thickBot="1">
      <c r="A2934" s="132"/>
      <c r="B2934" s="110"/>
      <c r="C2934" s="846"/>
      <c r="D2934" s="115"/>
      <c r="E2934" s="116"/>
      <c r="F2934" s="117"/>
      <c r="G2934" s="110"/>
      <c r="H2934" s="847"/>
      <c r="I2934" s="115"/>
      <c r="J2934" s="130"/>
      <c r="K2934" s="104"/>
      <c r="L2934" s="110"/>
      <c r="M2934" s="845"/>
      <c r="N2934" s="115"/>
      <c r="O2934" s="130"/>
      <c r="P2934" s="104"/>
    </row>
    <row r="2935" spans="1:16">
      <c r="A2935" s="132"/>
      <c r="B2935" s="135"/>
      <c r="C2935" s="832" t="s">
        <v>669</v>
      </c>
      <c r="D2935" s="137" t="s">
        <v>150</v>
      </c>
      <c r="E2935" s="138"/>
      <c r="F2935" s="139" t="s">
        <v>151</v>
      </c>
      <c r="G2935" s="135"/>
      <c r="H2935" s="835" t="s">
        <v>149</v>
      </c>
      <c r="I2935" s="137" t="s">
        <v>150</v>
      </c>
      <c r="J2935" s="138"/>
      <c r="K2935" s="139" t="s">
        <v>151</v>
      </c>
      <c r="L2935" s="135"/>
      <c r="M2935" s="838" t="s">
        <v>149</v>
      </c>
      <c r="N2935" s="137" t="s">
        <v>150</v>
      </c>
      <c r="O2935" s="138"/>
      <c r="P2935" s="139" t="s">
        <v>151</v>
      </c>
    </row>
    <row r="2936" spans="1:16">
      <c r="A2936" s="132"/>
      <c r="B2936" s="110"/>
      <c r="C2936" s="833"/>
      <c r="D2936" s="120"/>
      <c r="E2936" s="121"/>
      <c r="F2936" s="140"/>
      <c r="G2936" s="110"/>
      <c r="H2936" s="836"/>
      <c r="I2936" s="94"/>
      <c r="J2936" s="96"/>
      <c r="K2936" s="97"/>
      <c r="L2936" s="110"/>
      <c r="M2936" s="839"/>
      <c r="N2936" s="94"/>
      <c r="O2936" s="96"/>
      <c r="P2936" s="97"/>
    </row>
    <row r="2937" spans="1:16">
      <c r="A2937" s="132"/>
      <c r="B2937" s="135"/>
      <c r="C2937" s="833"/>
      <c r="D2937" s="94"/>
      <c r="E2937" s="96"/>
      <c r="F2937" s="97"/>
      <c r="G2937" s="135"/>
      <c r="H2937" s="836"/>
      <c r="I2937" s="94"/>
      <c r="J2937" s="96"/>
      <c r="K2937" s="97"/>
      <c r="L2937" s="135"/>
      <c r="M2937" s="839"/>
      <c r="N2937" s="94"/>
      <c r="O2937" s="96"/>
      <c r="P2937" s="97"/>
    </row>
    <row r="2938" spans="1:16">
      <c r="A2938" s="132"/>
      <c r="B2938" s="110"/>
      <c r="C2938" s="833"/>
      <c r="D2938" s="113"/>
      <c r="E2938" s="114"/>
      <c r="F2938" s="104"/>
      <c r="G2938" s="110"/>
      <c r="H2938" s="836"/>
      <c r="I2938" s="113"/>
      <c r="J2938" s="114"/>
      <c r="K2938" s="104"/>
      <c r="L2938" s="110"/>
      <c r="M2938" s="839"/>
      <c r="N2938" s="113"/>
      <c r="O2938" s="114"/>
      <c r="P2938" s="104"/>
    </row>
    <row r="2939" spans="1:16">
      <c r="A2939" s="841"/>
      <c r="B2939" s="135"/>
      <c r="C2939" s="833"/>
      <c r="D2939" s="94"/>
      <c r="E2939" s="96"/>
      <c r="F2939" s="97"/>
      <c r="G2939" s="135"/>
      <c r="H2939" s="836"/>
      <c r="I2939" s="94"/>
      <c r="J2939" s="96"/>
      <c r="K2939" s="97"/>
      <c r="L2939" s="135"/>
      <c r="M2939" s="839"/>
      <c r="N2939" s="94"/>
      <c r="O2939" s="96"/>
      <c r="P2939" s="97"/>
    </row>
    <row r="2940" spans="1:16">
      <c r="A2940" s="841"/>
      <c r="B2940" s="110"/>
      <c r="C2940" s="833"/>
      <c r="D2940" s="94"/>
      <c r="E2940" s="96"/>
      <c r="F2940" s="97"/>
      <c r="G2940" s="110"/>
      <c r="H2940" s="836"/>
      <c r="I2940" s="94"/>
      <c r="J2940" s="96"/>
      <c r="K2940" s="97"/>
      <c r="L2940" s="110"/>
      <c r="M2940" s="839"/>
      <c r="N2940" s="94"/>
      <c r="O2940" s="96"/>
      <c r="P2940" s="97"/>
    </row>
    <row r="2941" spans="1:16">
      <c r="A2941" s="841"/>
      <c r="B2941" s="135"/>
      <c r="C2941" s="833"/>
      <c r="D2941" s="113"/>
      <c r="E2941" s="114"/>
      <c r="F2941" s="104"/>
      <c r="G2941" s="135"/>
      <c r="H2941" s="836"/>
      <c r="I2941" s="113"/>
      <c r="J2941" s="114"/>
      <c r="K2941" s="104"/>
      <c r="L2941" s="135"/>
      <c r="M2941" s="839"/>
      <c r="N2941" s="113"/>
      <c r="O2941" s="114"/>
      <c r="P2941" s="104"/>
    </row>
    <row r="2942" spans="1:16" ht="17.25" thickBot="1">
      <c r="A2942" s="842"/>
      <c r="B2942" s="141"/>
      <c r="C2942" s="834"/>
      <c r="D2942" s="142"/>
      <c r="E2942" s="143"/>
      <c r="F2942" s="144"/>
      <c r="G2942" s="141"/>
      <c r="H2942" s="837"/>
      <c r="I2942" s="142"/>
      <c r="J2942" s="143"/>
      <c r="K2942" s="144"/>
      <c r="L2942" s="141"/>
      <c r="M2942" s="840"/>
      <c r="N2942" s="142"/>
      <c r="O2942" s="143"/>
      <c r="P2942" s="144"/>
    </row>
    <row r="2943" spans="1:16" s="146" customFormat="1" ht="27" customHeight="1" thickTop="1" thickBot="1">
      <c r="A2943" s="145"/>
      <c r="B2943" s="843" t="s">
        <v>152</v>
      </c>
      <c r="C2943" s="843"/>
      <c r="D2943" s="843"/>
      <c r="E2943" s="843"/>
      <c r="F2943" s="843"/>
      <c r="G2943" s="844" t="s">
        <v>153</v>
      </c>
      <c r="H2943" s="844"/>
      <c r="I2943" s="844"/>
      <c r="J2943" s="844"/>
      <c r="K2943" s="844"/>
      <c r="L2943" s="844"/>
      <c r="M2943" s="844"/>
      <c r="N2943" s="825" t="s">
        <v>154</v>
      </c>
      <c r="O2943" s="825"/>
      <c r="P2943" s="825"/>
    </row>
    <row r="2944" spans="1:16" s="159" customFormat="1" ht="21.75" customHeight="1" thickTop="1" thickBot="1">
      <c r="A2944" s="147" t="s">
        <v>0</v>
      </c>
      <c r="B2944" s="148"/>
      <c r="C2944" s="149" t="s">
        <v>155</v>
      </c>
      <c r="D2944" s="150" t="s">
        <v>156</v>
      </c>
      <c r="E2944" s="151" t="s">
        <v>157</v>
      </c>
      <c r="F2944" s="152" t="s">
        <v>158</v>
      </c>
      <c r="G2944" s="153" t="s">
        <v>159</v>
      </c>
      <c r="H2944" s="154" t="s">
        <v>150</v>
      </c>
      <c r="I2944" s="155" t="s">
        <v>156</v>
      </c>
      <c r="J2944" s="155" t="s">
        <v>157</v>
      </c>
      <c r="K2944" s="155" t="s">
        <v>158</v>
      </c>
      <c r="L2944" s="154" t="s">
        <v>160</v>
      </c>
      <c r="M2944" s="156" t="s">
        <v>161</v>
      </c>
      <c r="N2944" s="157" t="s">
        <v>155</v>
      </c>
      <c r="O2944" s="151" t="s">
        <v>157</v>
      </c>
      <c r="P2944" s="158" t="s">
        <v>158</v>
      </c>
    </row>
    <row r="2945" spans="1:16" s="172" customFormat="1" ht="17.25" thickTop="1">
      <c r="A2945" s="826">
        <f>A2859</f>
        <v>46231</v>
      </c>
      <c r="B2945" s="829" t="s">
        <v>670</v>
      </c>
      <c r="C2945" s="160"/>
      <c r="D2945" s="161"/>
      <c r="E2945" s="162"/>
      <c r="F2945" s="163"/>
      <c r="G2945" s="164"/>
      <c r="H2945" s="165"/>
      <c r="I2945" s="166"/>
      <c r="J2945" s="166"/>
      <c r="K2945" s="167"/>
      <c r="L2945" s="168"/>
      <c r="M2945" s="169"/>
      <c r="N2945" s="170"/>
      <c r="O2945" s="166"/>
      <c r="P2945" s="171"/>
    </row>
    <row r="2946" spans="1:16" s="172" customFormat="1">
      <c r="A2946" s="827"/>
      <c r="B2946" s="830"/>
      <c r="C2946" s="173"/>
      <c r="D2946" s="174"/>
      <c r="E2946" s="175"/>
      <c r="F2946" s="176"/>
      <c r="G2946" s="173"/>
      <c r="H2946" s="177"/>
      <c r="I2946" s="175"/>
      <c r="J2946" s="175"/>
      <c r="K2946" s="178"/>
      <c r="L2946" s="179"/>
      <c r="M2946" s="180"/>
      <c r="N2946" s="181"/>
      <c r="O2946" s="175"/>
      <c r="P2946" s="182"/>
    </row>
    <row r="2947" spans="1:16" s="172" customFormat="1">
      <c r="A2947" s="827"/>
      <c r="B2947" s="830"/>
      <c r="C2947" s="173"/>
      <c r="D2947" s="174"/>
      <c r="E2947" s="175"/>
      <c r="F2947" s="176"/>
      <c r="G2947" s="173"/>
      <c r="H2947" s="183"/>
      <c r="I2947" s="175"/>
      <c r="J2947" s="175"/>
      <c r="K2947" s="178"/>
      <c r="L2947" s="184"/>
      <c r="M2947" s="180"/>
      <c r="N2947" s="181"/>
      <c r="O2947" s="175"/>
      <c r="P2947" s="182"/>
    </row>
    <row r="2948" spans="1:16" s="172" customFormat="1">
      <c r="A2948" s="827"/>
      <c r="B2948" s="830"/>
      <c r="C2948" s="173"/>
      <c r="D2948" s="218"/>
      <c r="E2948" s="175"/>
      <c r="F2948" s="176"/>
      <c r="G2948" s="173"/>
      <c r="H2948" s="183"/>
      <c r="I2948" s="175"/>
      <c r="J2948" s="175"/>
      <c r="K2948" s="187"/>
      <c r="L2948" s="184"/>
      <c r="M2948" s="180"/>
      <c r="N2948" s="181"/>
      <c r="O2948" s="175"/>
      <c r="P2948" s="182"/>
    </row>
    <row r="2949" spans="1:16" s="172" customFormat="1">
      <c r="A2949" s="827"/>
      <c r="B2949" s="830"/>
      <c r="C2949" s="173"/>
      <c r="D2949" s="185"/>
      <c r="E2949" s="175"/>
      <c r="F2949" s="182"/>
      <c r="G2949" s="173"/>
      <c r="H2949" s="186"/>
      <c r="I2949" s="175"/>
      <c r="J2949" s="175"/>
      <c r="K2949" s="187"/>
      <c r="L2949" s="184"/>
      <c r="M2949" s="180"/>
      <c r="N2949" s="181"/>
      <c r="O2949" s="175"/>
      <c r="P2949" s="182"/>
    </row>
    <row r="2950" spans="1:16" s="172" customFormat="1">
      <c r="A2950" s="827"/>
      <c r="B2950" s="830"/>
      <c r="C2950" s="173"/>
      <c r="D2950" s="174"/>
      <c r="E2950" s="175"/>
      <c r="F2950" s="188"/>
      <c r="G2950" s="198"/>
      <c r="H2950" s="183"/>
      <c r="I2950" s="191"/>
      <c r="J2950" s="175"/>
      <c r="K2950" s="178"/>
      <c r="L2950" s="189"/>
      <c r="M2950" s="190"/>
      <c r="N2950" s="181"/>
      <c r="O2950" s="175"/>
      <c r="P2950" s="182"/>
    </row>
    <row r="2951" spans="1:16" s="172" customFormat="1">
      <c r="A2951" s="827"/>
      <c r="B2951" s="830"/>
      <c r="C2951" s="173"/>
      <c r="D2951" s="174"/>
      <c r="E2951" s="175"/>
      <c r="F2951" s="182"/>
      <c r="G2951" s="173"/>
      <c r="H2951" s="183"/>
      <c r="I2951" s="191"/>
      <c r="J2951" s="175"/>
      <c r="K2951" s="178"/>
      <c r="L2951" s="184"/>
      <c r="M2951" s="180"/>
      <c r="N2951" s="181"/>
      <c r="O2951" s="175"/>
      <c r="P2951" s="182"/>
    </row>
    <row r="2952" spans="1:16" s="172" customFormat="1">
      <c r="A2952" s="827"/>
      <c r="B2952" s="830"/>
      <c r="C2952" s="173"/>
      <c r="D2952" s="174"/>
      <c r="E2952" s="175"/>
      <c r="F2952" s="182"/>
      <c r="G2952" s="219"/>
      <c r="H2952" s="183"/>
      <c r="I2952" s="175"/>
      <c r="J2952" s="175"/>
      <c r="K2952" s="178"/>
      <c r="L2952" s="184"/>
      <c r="M2952" s="180"/>
      <c r="N2952" s="181"/>
      <c r="O2952" s="175"/>
      <c r="P2952" s="182"/>
    </row>
    <row r="2953" spans="1:16" s="172" customFormat="1">
      <c r="A2953" s="827"/>
      <c r="B2953" s="830"/>
      <c r="C2953" s="173"/>
      <c r="D2953" s="174"/>
      <c r="E2953" s="175"/>
      <c r="F2953" s="188"/>
      <c r="G2953" s="173"/>
      <c r="H2953" s="183"/>
      <c r="I2953" s="191"/>
      <c r="J2953" s="175"/>
      <c r="K2953" s="178"/>
      <c r="L2953" s="184"/>
      <c r="M2953" s="180"/>
      <c r="N2953" s="181"/>
      <c r="O2953" s="175"/>
      <c r="P2953" s="182"/>
    </row>
    <row r="2954" spans="1:16" s="172" customFormat="1">
      <c r="A2954" s="827"/>
      <c r="B2954" s="830"/>
      <c r="C2954" s="173"/>
      <c r="D2954" s="174"/>
      <c r="E2954" s="175"/>
      <c r="F2954" s="182"/>
      <c r="G2954" s="173"/>
      <c r="H2954" s="183"/>
      <c r="I2954" s="191"/>
      <c r="J2954" s="175"/>
      <c r="K2954" s="178"/>
      <c r="L2954" s="184"/>
      <c r="M2954" s="180"/>
      <c r="N2954" s="181"/>
      <c r="O2954" s="175"/>
      <c r="P2954" s="182"/>
    </row>
    <row r="2955" spans="1:16" s="172" customFormat="1">
      <c r="A2955" s="827"/>
      <c r="B2955" s="830"/>
      <c r="C2955" s="192"/>
      <c r="D2955" s="193"/>
      <c r="E2955" s="194"/>
      <c r="F2955" s="195"/>
      <c r="G2955" s="173"/>
      <c r="H2955" s="177"/>
      <c r="I2955" s="175"/>
      <c r="J2955" s="175"/>
      <c r="K2955" s="178"/>
      <c r="L2955" s="184"/>
      <c r="M2955" s="180"/>
      <c r="N2955" s="196"/>
      <c r="O2955" s="194"/>
      <c r="P2955" s="195"/>
    </row>
    <row r="2956" spans="1:16" s="172" customFormat="1">
      <c r="A2956" s="827"/>
      <c r="B2956" s="830"/>
      <c r="C2956" s="192"/>
      <c r="D2956" s="193"/>
      <c r="E2956" s="194"/>
      <c r="F2956" s="195"/>
      <c r="G2956" s="198"/>
      <c r="H2956" s="183"/>
      <c r="I2956" s="191"/>
      <c r="J2956" s="175"/>
      <c r="K2956" s="178"/>
      <c r="L2956" s="184"/>
      <c r="M2956" s="180"/>
      <c r="N2956" s="196"/>
      <c r="O2956" s="194"/>
      <c r="P2956" s="195"/>
    </row>
    <row r="2957" spans="1:16" s="172" customFormat="1">
      <c r="A2957" s="827"/>
      <c r="B2957" s="830"/>
      <c r="C2957" s="192"/>
      <c r="D2957" s="193"/>
      <c r="E2957" s="194"/>
      <c r="F2957" s="195"/>
      <c r="G2957" s="173"/>
      <c r="H2957" s="199"/>
      <c r="I2957" s="191"/>
      <c r="J2957" s="200"/>
      <c r="K2957" s="197"/>
      <c r="L2957" s="184"/>
      <c r="M2957" s="180"/>
      <c r="N2957" s="196"/>
      <c r="O2957" s="194"/>
      <c r="P2957" s="195"/>
    </row>
    <row r="2958" spans="1:16" s="172" customFormat="1">
      <c r="A2958" s="827"/>
      <c r="B2958" s="830"/>
      <c r="C2958" s="192"/>
      <c r="D2958" s="193"/>
      <c r="E2958" s="194"/>
      <c r="F2958" s="195"/>
      <c r="G2958" s="173"/>
      <c r="H2958" s="201"/>
      <c r="I2958" s="175"/>
      <c r="J2958" s="175"/>
      <c r="K2958" s="178"/>
      <c r="L2958" s="184"/>
      <c r="M2958" s="180"/>
      <c r="N2958" s="196"/>
      <c r="O2958" s="194"/>
      <c r="P2958" s="195"/>
    </row>
    <row r="2959" spans="1:16" s="172" customFormat="1">
      <c r="A2959" s="827"/>
      <c r="B2959" s="830"/>
      <c r="C2959" s="192"/>
      <c r="D2959" s="193"/>
      <c r="E2959" s="194"/>
      <c r="F2959" s="195"/>
      <c r="G2959" s="198"/>
      <c r="H2959" s="183"/>
      <c r="I2959" s="200"/>
      <c r="J2959" s="200"/>
      <c r="K2959" s="197"/>
      <c r="L2959" s="184"/>
      <c r="M2959" s="180"/>
      <c r="N2959" s="196"/>
      <c r="O2959" s="194"/>
      <c r="P2959" s="195"/>
    </row>
    <row r="2960" spans="1:16" s="172" customFormat="1">
      <c r="A2960" s="827"/>
      <c r="B2960" s="830"/>
      <c r="C2960" s="192"/>
      <c r="D2960" s="193"/>
      <c r="E2960" s="194"/>
      <c r="F2960" s="195"/>
      <c r="G2960" s="173"/>
      <c r="H2960" s="183"/>
      <c r="I2960" s="200"/>
      <c r="J2960" s="200"/>
      <c r="K2960" s="197"/>
      <c r="L2960" s="179"/>
      <c r="M2960" s="180"/>
      <c r="N2960" s="196"/>
      <c r="O2960" s="194"/>
      <c r="P2960" s="195"/>
    </row>
    <row r="2961" spans="1:16" s="172" customFormat="1">
      <c r="A2961" s="827"/>
      <c r="B2961" s="830"/>
      <c r="C2961" s="192"/>
      <c r="D2961" s="193"/>
      <c r="E2961" s="194"/>
      <c r="F2961" s="195"/>
      <c r="G2961" s="192"/>
      <c r="H2961" s="201"/>
      <c r="I2961" s="202"/>
      <c r="J2961" s="202"/>
      <c r="K2961" s="203"/>
      <c r="L2961" s="204"/>
      <c r="M2961" s="190"/>
      <c r="N2961" s="196"/>
      <c r="O2961" s="194"/>
      <c r="P2961" s="195"/>
    </row>
    <row r="2962" spans="1:16" s="172" customFormat="1">
      <c r="A2962" s="827"/>
      <c r="B2962" s="830"/>
      <c r="C2962" s="192"/>
      <c r="D2962" s="193"/>
      <c r="E2962" s="194"/>
      <c r="F2962" s="195"/>
      <c r="G2962" s="192"/>
      <c r="H2962" s="201"/>
      <c r="I2962" s="202"/>
      <c r="J2962" s="202"/>
      <c r="K2962" s="203"/>
      <c r="L2962" s="204"/>
      <c r="M2962" s="190"/>
      <c r="N2962" s="196"/>
      <c r="O2962" s="194"/>
      <c r="P2962" s="195"/>
    </row>
    <row r="2963" spans="1:16" s="172" customFormat="1">
      <c r="A2963" s="827"/>
      <c r="B2963" s="830"/>
      <c r="C2963" s="192"/>
      <c r="D2963" s="193"/>
      <c r="E2963" s="194"/>
      <c r="F2963" s="195"/>
      <c r="G2963" s="192"/>
      <c r="H2963" s="201"/>
      <c r="I2963" s="202"/>
      <c r="J2963" s="202"/>
      <c r="K2963" s="203"/>
      <c r="L2963" s="204"/>
      <c r="M2963" s="190"/>
      <c r="N2963" s="196"/>
      <c r="O2963" s="194"/>
      <c r="P2963" s="195"/>
    </row>
    <row r="2964" spans="1:16" s="172" customFormat="1" ht="17.25" thickBot="1">
      <c r="A2964" s="828"/>
      <c r="B2964" s="831"/>
      <c r="C2964" s="205"/>
      <c r="D2964" s="206"/>
      <c r="E2964" s="207"/>
      <c r="F2964" s="208"/>
      <c r="G2964" s="209"/>
      <c r="H2964" s="210"/>
      <c r="I2964" s="211"/>
      <c r="J2964" s="211"/>
      <c r="K2964" s="212"/>
      <c r="L2964" s="213"/>
      <c r="M2964" s="214"/>
      <c r="N2964" s="215"/>
      <c r="O2964" s="207"/>
      <c r="P2964" s="208"/>
    </row>
    <row r="2965" spans="1:16" s="71" customFormat="1" ht="18" customHeight="1" thickTop="1" thickBot="1">
      <c r="A2965" s="862">
        <f>A2859+1</f>
        <v>46232</v>
      </c>
      <c r="B2965" s="90" t="s">
        <v>162</v>
      </c>
      <c r="C2965" s="832" t="s">
        <v>665</v>
      </c>
      <c r="D2965" s="91" t="s">
        <v>114</v>
      </c>
      <c r="E2965" s="92" t="s">
        <v>164</v>
      </c>
      <c r="F2965" s="93"/>
      <c r="G2965" s="90" t="s">
        <v>162</v>
      </c>
      <c r="H2965" s="836" t="s">
        <v>163</v>
      </c>
      <c r="I2965" s="91" t="s">
        <v>114</v>
      </c>
      <c r="J2965" s="92" t="s">
        <v>164</v>
      </c>
      <c r="K2965" s="93"/>
      <c r="L2965" s="90" t="s">
        <v>162</v>
      </c>
      <c r="M2965" s="839" t="s">
        <v>163</v>
      </c>
      <c r="N2965" s="91" t="s">
        <v>114</v>
      </c>
      <c r="O2965" s="92" t="s">
        <v>164</v>
      </c>
      <c r="P2965" s="93"/>
    </row>
    <row r="2966" spans="1:16" ht="18" customHeight="1">
      <c r="A2966" s="863"/>
      <c r="B2966" s="864"/>
      <c r="C2966" s="833"/>
      <c r="D2966" s="94" t="s">
        <v>116</v>
      </c>
      <c r="E2966" s="95" t="s">
        <v>142</v>
      </c>
      <c r="F2966" s="93"/>
      <c r="G2966" s="864"/>
      <c r="H2966" s="836"/>
      <c r="I2966" s="94" t="s">
        <v>116</v>
      </c>
      <c r="J2966" s="95" t="s">
        <v>142</v>
      </c>
      <c r="K2966" s="93"/>
      <c r="L2966" s="864"/>
      <c r="M2966" s="839"/>
      <c r="N2966" s="94" t="s">
        <v>116</v>
      </c>
      <c r="O2966" s="95" t="s">
        <v>142</v>
      </c>
      <c r="P2966" s="93"/>
    </row>
    <row r="2967" spans="1:16" ht="17.25" thickBot="1">
      <c r="A2967" s="863"/>
      <c r="B2967" s="865"/>
      <c r="C2967" s="833"/>
      <c r="D2967" s="94" t="s">
        <v>165</v>
      </c>
      <c r="E2967" s="96" t="s">
        <v>166</v>
      </c>
      <c r="F2967" s="98"/>
      <c r="G2967" s="865"/>
      <c r="H2967" s="836"/>
      <c r="I2967" s="94" t="s">
        <v>165</v>
      </c>
      <c r="J2967" s="96" t="s">
        <v>166</v>
      </c>
      <c r="K2967" s="98"/>
      <c r="L2967" s="865"/>
      <c r="M2967" s="839"/>
      <c r="N2967" s="94" t="s">
        <v>165</v>
      </c>
      <c r="O2967" s="96" t="s">
        <v>166</v>
      </c>
      <c r="P2967" s="98"/>
    </row>
    <row r="2968" spans="1:16" ht="17.25" thickBot="1">
      <c r="A2968" s="863"/>
      <c r="B2968" s="90" t="s">
        <v>167</v>
      </c>
      <c r="C2968" s="833"/>
      <c r="D2968" s="94"/>
      <c r="E2968" s="96"/>
      <c r="F2968" s="97"/>
      <c r="G2968" s="90" t="s">
        <v>167</v>
      </c>
      <c r="H2968" s="836"/>
      <c r="I2968" s="94" t="s">
        <v>120</v>
      </c>
      <c r="J2968" s="96" t="s">
        <v>148</v>
      </c>
      <c r="K2968" s="97"/>
      <c r="L2968" s="90" t="s">
        <v>167</v>
      </c>
      <c r="M2968" s="839"/>
      <c r="N2968" s="94" t="s">
        <v>120</v>
      </c>
      <c r="O2968" s="96" t="s">
        <v>148</v>
      </c>
      <c r="P2968" s="97"/>
    </row>
    <row r="2969" spans="1:16">
      <c r="A2969" s="863"/>
      <c r="B2969" s="861"/>
      <c r="C2969" s="833"/>
      <c r="D2969" s="94"/>
      <c r="E2969" s="96"/>
      <c r="F2969" s="97"/>
      <c r="G2969" s="861"/>
      <c r="H2969" s="836"/>
      <c r="I2969" s="94"/>
      <c r="J2969" s="96"/>
      <c r="K2969" s="97"/>
      <c r="L2969" s="861"/>
      <c r="M2969" s="839"/>
      <c r="N2969" s="94"/>
      <c r="O2969" s="96"/>
      <c r="P2969" s="97"/>
    </row>
    <row r="2970" spans="1:16">
      <c r="A2970" s="863"/>
      <c r="B2970" s="854"/>
      <c r="C2970" s="833"/>
      <c r="D2970" s="94"/>
      <c r="E2970" s="96"/>
      <c r="F2970" s="97"/>
      <c r="G2970" s="854"/>
      <c r="H2970" s="836"/>
      <c r="I2970" s="94"/>
      <c r="J2970" s="96"/>
      <c r="K2970" s="97"/>
      <c r="L2970" s="854"/>
      <c r="M2970" s="839"/>
      <c r="N2970" s="94"/>
      <c r="O2970" s="96"/>
      <c r="P2970" s="97"/>
    </row>
    <row r="2971" spans="1:16">
      <c r="A2971" s="863"/>
      <c r="B2971" s="853"/>
      <c r="C2971" s="833"/>
      <c r="D2971" s="94"/>
      <c r="E2971" s="96"/>
      <c r="F2971" s="93"/>
      <c r="G2971" s="853"/>
      <c r="H2971" s="836"/>
      <c r="I2971" s="94"/>
      <c r="J2971" s="96"/>
      <c r="K2971" s="93"/>
      <c r="L2971" s="853"/>
      <c r="M2971" s="839"/>
      <c r="N2971" s="94"/>
      <c r="O2971" s="96"/>
      <c r="P2971" s="93"/>
    </row>
    <row r="2972" spans="1:16">
      <c r="A2972" s="863"/>
      <c r="B2972" s="854"/>
      <c r="C2972" s="833"/>
      <c r="D2972" s="94"/>
      <c r="E2972" s="96"/>
      <c r="F2972" s="99"/>
      <c r="G2972" s="854"/>
      <c r="H2972" s="836"/>
      <c r="I2972" s="94"/>
      <c r="J2972" s="96"/>
      <c r="K2972" s="99"/>
      <c r="L2972" s="854"/>
      <c r="M2972" s="839"/>
      <c r="N2972" s="94"/>
      <c r="O2972" s="96"/>
      <c r="P2972" s="93"/>
    </row>
    <row r="2973" spans="1:16">
      <c r="A2973" s="863"/>
      <c r="B2973" s="853"/>
      <c r="C2973" s="833"/>
      <c r="D2973" s="94"/>
      <c r="E2973" s="96"/>
      <c r="F2973" s="102"/>
      <c r="G2973" s="853"/>
      <c r="H2973" s="836"/>
      <c r="I2973" s="94"/>
      <c r="J2973" s="96"/>
      <c r="K2973" s="102"/>
      <c r="L2973" s="853"/>
      <c r="M2973" s="839"/>
      <c r="N2973" s="94"/>
      <c r="O2973" s="96"/>
      <c r="P2973" s="99"/>
    </row>
    <row r="2974" spans="1:16" ht="17.25" thickBot="1">
      <c r="A2974" s="863"/>
      <c r="B2974" s="854"/>
      <c r="C2974" s="833"/>
      <c r="D2974" s="94"/>
      <c r="E2974" s="96"/>
      <c r="F2974" s="99"/>
      <c r="G2974" s="854"/>
      <c r="H2974" s="836"/>
      <c r="I2974" s="94"/>
      <c r="J2974" s="96"/>
      <c r="K2974" s="99"/>
      <c r="L2974" s="854"/>
      <c r="M2974" s="839"/>
      <c r="N2974" s="94"/>
      <c r="O2974" s="96"/>
      <c r="P2974" s="99"/>
    </row>
    <row r="2975" spans="1:16" ht="17.25" thickBot="1">
      <c r="A2975" s="863"/>
      <c r="B2975" s="100" t="s">
        <v>168</v>
      </c>
      <c r="C2975" s="833"/>
      <c r="D2975" s="94"/>
      <c r="E2975" s="96"/>
      <c r="F2975" s="99"/>
      <c r="G2975" s="100" t="s">
        <v>168</v>
      </c>
      <c r="H2975" s="836"/>
      <c r="I2975" s="94"/>
      <c r="J2975" s="96"/>
      <c r="K2975" s="99"/>
      <c r="L2975" s="100" t="s">
        <v>168</v>
      </c>
      <c r="M2975" s="839"/>
      <c r="N2975" s="94"/>
      <c r="O2975" s="96"/>
      <c r="P2975" s="99"/>
    </row>
    <row r="2976" spans="1:16">
      <c r="A2976" s="863"/>
      <c r="B2976" s="855"/>
      <c r="C2976" s="833"/>
      <c r="D2976" s="94"/>
      <c r="E2976" s="96"/>
      <c r="F2976" s="99"/>
      <c r="G2976" s="855"/>
      <c r="H2976" s="836"/>
      <c r="I2976" s="94"/>
      <c r="J2976" s="96"/>
      <c r="K2976" s="99"/>
      <c r="L2976" s="855"/>
      <c r="M2976" s="839"/>
      <c r="N2976" s="94"/>
      <c r="O2976" s="96"/>
      <c r="P2976" s="99"/>
    </row>
    <row r="2977" spans="1:16">
      <c r="A2977" s="863"/>
      <c r="B2977" s="856"/>
      <c r="C2977" s="833"/>
      <c r="D2977" s="94"/>
      <c r="E2977" s="96"/>
      <c r="F2977" s="99"/>
      <c r="G2977" s="856"/>
      <c r="H2977" s="836"/>
      <c r="I2977" s="94"/>
      <c r="J2977" s="96"/>
      <c r="K2977" s="99"/>
      <c r="L2977" s="856"/>
      <c r="M2977" s="839"/>
      <c r="N2977" s="94"/>
      <c r="O2977" s="96"/>
      <c r="P2977" s="97"/>
    </row>
    <row r="2978" spans="1:16" ht="17.25" thickBot="1">
      <c r="A2978" s="863"/>
      <c r="B2978" s="857"/>
      <c r="C2978" s="833"/>
      <c r="D2978" s="94"/>
      <c r="E2978" s="96"/>
      <c r="F2978" s="97"/>
      <c r="G2978" s="857"/>
      <c r="H2978" s="836"/>
      <c r="I2978" s="94"/>
      <c r="J2978" s="96"/>
      <c r="K2978" s="97"/>
      <c r="L2978" s="857"/>
      <c r="M2978" s="839"/>
      <c r="N2978" s="94"/>
      <c r="O2978" s="96"/>
      <c r="P2978" s="97"/>
    </row>
    <row r="2979" spans="1:16" ht="17.25" thickBot="1">
      <c r="A2979" s="863"/>
      <c r="B2979" s="100" t="s">
        <v>123</v>
      </c>
      <c r="C2979" s="833"/>
      <c r="D2979" s="94"/>
      <c r="E2979" s="96"/>
      <c r="F2979" s="97"/>
      <c r="G2979" s="100" t="s">
        <v>123</v>
      </c>
      <c r="H2979" s="836"/>
      <c r="I2979" s="94"/>
      <c r="J2979" s="96"/>
      <c r="K2979" s="97"/>
      <c r="L2979" s="100" t="s">
        <v>123</v>
      </c>
      <c r="M2979" s="839"/>
      <c r="N2979" s="94"/>
      <c r="O2979" s="96"/>
      <c r="P2979" s="97"/>
    </row>
    <row r="2980" spans="1:16">
      <c r="A2980" s="863"/>
      <c r="B2980" s="868"/>
      <c r="C2980" s="833"/>
      <c r="D2980" s="94"/>
      <c r="E2980" s="96"/>
      <c r="F2980" s="97"/>
      <c r="G2980" s="868"/>
      <c r="H2980" s="836"/>
      <c r="I2980" s="94"/>
      <c r="J2980" s="96"/>
      <c r="K2980" s="97"/>
      <c r="L2980" s="868"/>
      <c r="M2980" s="839"/>
      <c r="N2980" s="94"/>
      <c r="O2980" s="96"/>
      <c r="P2980" s="97"/>
    </row>
    <row r="2981" spans="1:16">
      <c r="A2981" s="863"/>
      <c r="B2981" s="869"/>
      <c r="C2981" s="833"/>
      <c r="D2981" s="94"/>
      <c r="E2981" s="96"/>
      <c r="F2981" s="97"/>
      <c r="G2981" s="869"/>
      <c r="H2981" s="836"/>
      <c r="I2981" s="94"/>
      <c r="J2981" s="96"/>
      <c r="K2981" s="97"/>
      <c r="L2981" s="869"/>
      <c r="M2981" s="839"/>
      <c r="N2981" s="94"/>
      <c r="O2981" s="96"/>
      <c r="P2981" s="97"/>
    </row>
    <row r="2982" spans="1:16" ht="17.25" thickBot="1">
      <c r="A2982" s="863"/>
      <c r="B2982" s="870"/>
      <c r="C2982" s="833"/>
      <c r="D2982" s="94"/>
      <c r="E2982" s="96"/>
      <c r="F2982" s="97"/>
      <c r="G2982" s="870"/>
      <c r="H2982" s="836"/>
      <c r="I2982" s="94"/>
      <c r="J2982" s="96"/>
      <c r="K2982" s="97"/>
      <c r="L2982" s="870"/>
      <c r="M2982" s="839"/>
      <c r="N2982" s="94"/>
      <c r="O2982" s="96"/>
      <c r="P2982" s="97"/>
    </row>
    <row r="2983" spans="1:16">
      <c r="A2983" s="863"/>
      <c r="B2983" s="851" t="s">
        <v>124</v>
      </c>
      <c r="C2983" s="833"/>
      <c r="D2983" s="94"/>
      <c r="E2983" s="96"/>
      <c r="F2983" s="97"/>
      <c r="G2983" s="851" t="s">
        <v>124</v>
      </c>
      <c r="H2983" s="836"/>
      <c r="I2983" s="94"/>
      <c r="J2983" s="96"/>
      <c r="K2983" s="97"/>
      <c r="L2983" s="851" t="s">
        <v>124</v>
      </c>
      <c r="M2983" s="839"/>
      <c r="N2983" s="94"/>
      <c r="O2983" s="96"/>
      <c r="P2983" s="97"/>
    </row>
    <row r="2984" spans="1:16" ht="17.25" thickBot="1">
      <c r="A2984" s="863"/>
      <c r="B2984" s="852"/>
      <c r="C2984" s="833"/>
      <c r="D2984" s="94"/>
      <c r="E2984" s="96"/>
      <c r="F2984" s="97"/>
      <c r="G2984" s="852"/>
      <c r="H2984" s="836"/>
      <c r="I2984" s="94"/>
      <c r="J2984" s="96"/>
      <c r="K2984" s="97"/>
      <c r="L2984" s="852"/>
      <c r="M2984" s="839"/>
      <c r="N2984" s="94"/>
      <c r="O2984" s="96"/>
      <c r="P2984" s="93"/>
    </row>
    <row r="2985" spans="1:16" ht="17.25" thickTop="1">
      <c r="A2985" s="863"/>
      <c r="B2985" s="866" t="s">
        <v>125</v>
      </c>
      <c r="C2985" s="833"/>
      <c r="D2985" s="94"/>
      <c r="E2985" s="96"/>
      <c r="F2985" s="93"/>
      <c r="G2985" s="866" t="s">
        <v>125</v>
      </c>
      <c r="H2985" s="836"/>
      <c r="I2985" s="94"/>
      <c r="J2985" s="96"/>
      <c r="K2985" s="93"/>
      <c r="L2985" s="866" t="s">
        <v>125</v>
      </c>
      <c r="M2985" s="839"/>
      <c r="N2985" s="94"/>
      <c r="O2985" s="96"/>
      <c r="P2985" s="97"/>
    </row>
    <row r="2986" spans="1:16" ht="17.25" thickBot="1">
      <c r="A2986" s="863"/>
      <c r="B2986" s="849"/>
      <c r="C2986" s="833"/>
      <c r="D2986" s="94"/>
      <c r="E2986" s="96"/>
      <c r="F2986" s="93"/>
      <c r="G2986" s="849"/>
      <c r="H2986" s="836"/>
      <c r="I2986" s="94"/>
      <c r="J2986" s="96"/>
      <c r="K2986" s="93"/>
      <c r="L2986" s="849"/>
      <c r="M2986" s="839"/>
      <c r="N2986" s="94"/>
      <c r="O2986" s="96"/>
      <c r="P2986" s="101"/>
    </row>
    <row r="2987" spans="1:16">
      <c r="A2987" s="863"/>
      <c r="B2987" s="859"/>
      <c r="C2987" s="833"/>
      <c r="D2987" s="94"/>
      <c r="E2987" s="96"/>
      <c r="F2987" s="97"/>
      <c r="G2987" s="859"/>
      <c r="H2987" s="836"/>
      <c r="I2987" s="94"/>
      <c r="J2987" s="96"/>
      <c r="K2987" s="97"/>
      <c r="L2987" s="859"/>
      <c r="M2987" s="839"/>
      <c r="N2987" s="94"/>
      <c r="O2987" s="96"/>
      <c r="P2987" s="103"/>
    </row>
    <row r="2988" spans="1:16" ht="17.25" thickBot="1">
      <c r="A2988" s="863"/>
      <c r="B2988" s="867"/>
      <c r="C2988" s="833"/>
      <c r="D2988" s="94"/>
      <c r="E2988" s="96"/>
      <c r="F2988" s="97"/>
      <c r="G2988" s="867"/>
      <c r="H2988" s="836"/>
      <c r="I2988" s="94"/>
      <c r="J2988" s="96"/>
      <c r="K2988" s="97"/>
      <c r="L2988" s="867"/>
      <c r="M2988" s="839"/>
      <c r="N2988" s="94"/>
      <c r="O2988" s="96"/>
      <c r="P2988" s="104"/>
    </row>
    <row r="2989" spans="1:16">
      <c r="A2989" s="863"/>
      <c r="B2989" s="848" t="s">
        <v>126</v>
      </c>
      <c r="C2989" s="833"/>
      <c r="D2989" s="94"/>
      <c r="E2989" s="96"/>
      <c r="F2989" s="93"/>
      <c r="G2989" s="848" t="s">
        <v>126</v>
      </c>
      <c r="H2989" s="836"/>
      <c r="I2989" s="94"/>
      <c r="J2989" s="96"/>
      <c r="K2989" s="93"/>
      <c r="L2989" s="848" t="s">
        <v>126</v>
      </c>
      <c r="M2989" s="839"/>
      <c r="N2989" s="94"/>
      <c r="O2989" s="96"/>
      <c r="P2989" s="99"/>
    </row>
    <row r="2990" spans="1:16" ht="17.25" thickBot="1">
      <c r="A2990" s="863"/>
      <c r="B2990" s="849"/>
      <c r="C2990" s="833"/>
      <c r="D2990" s="94"/>
      <c r="E2990" s="96"/>
      <c r="F2990" s="101"/>
      <c r="G2990" s="849"/>
      <c r="H2990" s="836"/>
      <c r="I2990" s="94"/>
      <c r="J2990" s="96"/>
      <c r="K2990" s="101"/>
      <c r="L2990" s="849"/>
      <c r="M2990" s="839"/>
      <c r="N2990" s="94"/>
      <c r="O2990" s="96"/>
      <c r="P2990" s="104"/>
    </row>
    <row r="2991" spans="1:16">
      <c r="A2991" s="863"/>
      <c r="B2991" s="859"/>
      <c r="C2991" s="833"/>
      <c r="D2991" s="94"/>
      <c r="E2991" s="96"/>
      <c r="F2991" s="102"/>
      <c r="G2991" s="859"/>
      <c r="H2991" s="836"/>
      <c r="I2991" s="94"/>
      <c r="J2991" s="96"/>
      <c r="K2991" s="103"/>
      <c r="L2991" s="859"/>
      <c r="M2991" s="839"/>
      <c r="N2991" s="94"/>
      <c r="O2991" s="96"/>
      <c r="P2991" s="93"/>
    </row>
    <row r="2992" spans="1:16" ht="17.25" thickBot="1">
      <c r="A2992" s="863"/>
      <c r="B2992" s="860"/>
      <c r="C2992" s="833"/>
      <c r="D2992" s="94"/>
      <c r="E2992" s="96"/>
      <c r="F2992" s="99"/>
      <c r="G2992" s="860"/>
      <c r="H2992" s="836"/>
      <c r="I2992" s="94"/>
      <c r="J2992" s="96"/>
      <c r="K2992" s="104"/>
      <c r="L2992" s="860"/>
      <c r="M2992" s="839"/>
      <c r="N2992" s="94"/>
      <c r="O2992" s="96"/>
      <c r="P2992" s="97"/>
    </row>
    <row r="2993" spans="1:16">
      <c r="A2993" s="863"/>
      <c r="B2993" s="858" t="s">
        <v>127</v>
      </c>
      <c r="C2993" s="833"/>
      <c r="D2993" s="94"/>
      <c r="E2993" s="96"/>
      <c r="F2993" s="103"/>
      <c r="G2993" s="858" t="s">
        <v>127</v>
      </c>
      <c r="H2993" s="836"/>
      <c r="I2993" s="94"/>
      <c r="J2993" s="96"/>
      <c r="K2993" s="104"/>
      <c r="L2993" s="858" t="s">
        <v>127</v>
      </c>
      <c r="M2993" s="839"/>
      <c r="N2993" s="94"/>
      <c r="O2993" s="114"/>
      <c r="P2993" s="97"/>
    </row>
    <row r="2994" spans="1:16" ht="17.25" thickBot="1">
      <c r="A2994" s="863"/>
      <c r="B2994" s="849"/>
      <c r="C2994" s="833"/>
      <c r="D2994" s="94"/>
      <c r="E2994" s="96"/>
      <c r="F2994" s="104"/>
      <c r="G2994" s="849"/>
      <c r="H2994" s="836"/>
      <c r="I2994" s="94"/>
      <c r="J2994" s="96"/>
      <c r="K2994" s="99"/>
      <c r="L2994" s="849"/>
      <c r="M2994" s="839"/>
      <c r="N2994" s="113"/>
      <c r="O2994" s="96"/>
      <c r="P2994" s="112"/>
    </row>
    <row r="2995" spans="1:16">
      <c r="A2995" s="863"/>
      <c r="B2995" s="859"/>
      <c r="C2995" s="833"/>
      <c r="D2995" s="94"/>
      <c r="E2995" s="96"/>
      <c r="F2995" s="104"/>
      <c r="G2995" s="859"/>
      <c r="H2995" s="836"/>
      <c r="I2995" s="94"/>
      <c r="J2995" s="96"/>
      <c r="K2995" s="104"/>
      <c r="L2995" s="859"/>
      <c r="M2995" s="839"/>
      <c r="N2995" s="113"/>
      <c r="O2995" s="114"/>
      <c r="P2995" s="97"/>
    </row>
    <row r="2996" spans="1:16" ht="17.25" thickBot="1">
      <c r="A2996" s="863"/>
      <c r="B2996" s="860"/>
      <c r="C2996" s="833"/>
      <c r="D2996" s="94"/>
      <c r="E2996" s="96"/>
      <c r="F2996" s="99"/>
      <c r="G2996" s="860"/>
      <c r="H2996" s="836"/>
      <c r="I2996" s="94"/>
      <c r="J2996" s="96"/>
      <c r="K2996" s="93"/>
      <c r="L2996" s="860"/>
      <c r="M2996" s="839"/>
      <c r="N2996" s="94"/>
      <c r="O2996" s="114"/>
      <c r="P2996" s="104"/>
    </row>
    <row r="2997" spans="1:16">
      <c r="A2997" s="863"/>
      <c r="B2997" s="858" t="s">
        <v>128</v>
      </c>
      <c r="C2997" s="833"/>
      <c r="D2997" s="94"/>
      <c r="E2997" s="96"/>
      <c r="F2997" s="104"/>
      <c r="G2997" s="858" t="s">
        <v>128</v>
      </c>
      <c r="H2997" s="836"/>
      <c r="I2997" s="94"/>
      <c r="J2997" s="96"/>
      <c r="K2997" s="97"/>
      <c r="L2997" s="858" t="s">
        <v>128</v>
      </c>
      <c r="M2997" s="839"/>
      <c r="N2997" s="94"/>
      <c r="O2997" s="96"/>
      <c r="P2997" s="97"/>
    </row>
    <row r="2998" spans="1:16" ht="17.25" thickBot="1">
      <c r="A2998" s="863"/>
      <c r="B2998" s="849"/>
      <c r="C2998" s="833"/>
      <c r="D2998" s="94"/>
      <c r="E2998" s="96"/>
      <c r="F2998" s="93"/>
      <c r="G2998" s="849"/>
      <c r="H2998" s="836"/>
      <c r="I2998" s="94"/>
      <c r="J2998" s="114"/>
      <c r="K2998" s="97"/>
      <c r="L2998" s="849"/>
      <c r="M2998" s="839"/>
      <c r="N2998" s="113"/>
      <c r="O2998" s="114"/>
      <c r="P2998" s="97"/>
    </row>
    <row r="2999" spans="1:16">
      <c r="A2999" s="863"/>
      <c r="B2999" s="859"/>
      <c r="C2999" s="833"/>
      <c r="D2999" s="94"/>
      <c r="E2999" s="96"/>
      <c r="F2999" s="97"/>
      <c r="G2999" s="859"/>
      <c r="H2999" s="836"/>
      <c r="I2999" s="94"/>
      <c r="J2999" s="96"/>
      <c r="K2999" s="97"/>
      <c r="L2999" s="859"/>
      <c r="M2999" s="839"/>
      <c r="N2999" s="113"/>
      <c r="O2999" s="114"/>
      <c r="P2999" s="97"/>
    </row>
    <row r="3000" spans="1:16" ht="17.25" thickBot="1">
      <c r="A3000" s="863"/>
      <c r="B3000" s="860"/>
      <c r="C3000" s="833"/>
      <c r="D3000" s="94"/>
      <c r="E3000" s="96"/>
      <c r="F3000" s="93"/>
      <c r="G3000" s="860"/>
      <c r="H3000" s="836"/>
      <c r="I3000" s="94"/>
      <c r="J3000" s="114"/>
      <c r="K3000" s="97"/>
      <c r="L3000" s="860"/>
      <c r="M3000" s="839"/>
      <c r="N3000" s="94"/>
      <c r="O3000" s="114"/>
      <c r="P3000" s="97"/>
    </row>
    <row r="3001" spans="1:16">
      <c r="A3001" s="863"/>
      <c r="B3001" s="848" t="s">
        <v>129</v>
      </c>
      <c r="C3001" s="833"/>
      <c r="D3001" s="94"/>
      <c r="E3001" s="96"/>
      <c r="F3001" s="93"/>
      <c r="G3001" s="848" t="s">
        <v>129</v>
      </c>
      <c r="H3001" s="836"/>
      <c r="I3001" s="94"/>
      <c r="J3001" s="114"/>
      <c r="K3001" s="97"/>
      <c r="L3001" s="848" t="s">
        <v>129</v>
      </c>
      <c r="M3001" s="839"/>
      <c r="N3001" s="113"/>
      <c r="O3001" s="114"/>
      <c r="P3001" s="97"/>
    </row>
    <row r="3002" spans="1:16" ht="17.25" thickBot="1">
      <c r="A3002" s="863"/>
      <c r="B3002" s="849"/>
      <c r="C3002" s="833"/>
      <c r="D3002" s="94"/>
      <c r="E3002" s="96"/>
      <c r="F3002" s="93"/>
      <c r="G3002" s="849"/>
      <c r="H3002" s="836"/>
      <c r="I3002" s="94"/>
      <c r="J3002" s="114"/>
      <c r="K3002" s="97"/>
      <c r="L3002" s="849"/>
      <c r="M3002" s="839"/>
      <c r="N3002" s="94"/>
      <c r="O3002" s="114"/>
      <c r="P3002" s="97"/>
    </row>
    <row r="3003" spans="1:16">
      <c r="A3003" s="863"/>
      <c r="B3003" s="106"/>
      <c r="C3003" s="833"/>
      <c r="D3003" s="94"/>
      <c r="E3003" s="96"/>
      <c r="F3003" s="97"/>
      <c r="G3003" s="106"/>
      <c r="H3003" s="836"/>
      <c r="I3003" s="94"/>
      <c r="J3003" s="96"/>
      <c r="K3003" s="112"/>
      <c r="L3003" s="106"/>
      <c r="M3003" s="839"/>
      <c r="N3003" s="113"/>
      <c r="O3003" s="96"/>
      <c r="P3003" s="112"/>
    </row>
    <row r="3004" spans="1:16">
      <c r="A3004" s="863"/>
      <c r="B3004" s="107"/>
      <c r="C3004" s="833"/>
      <c r="D3004" s="94"/>
      <c r="E3004" s="96"/>
      <c r="F3004" s="93"/>
      <c r="G3004" s="107"/>
      <c r="H3004" s="836"/>
      <c r="I3004" s="94"/>
      <c r="J3004" s="96"/>
      <c r="K3004" s="97"/>
      <c r="L3004" s="107"/>
      <c r="M3004" s="839"/>
      <c r="N3004" s="113"/>
      <c r="O3004" s="114"/>
      <c r="P3004" s="97"/>
    </row>
    <row r="3005" spans="1:16">
      <c r="A3005" s="863"/>
      <c r="B3005" s="109"/>
      <c r="C3005" s="833"/>
      <c r="D3005" s="94"/>
      <c r="E3005" s="96"/>
      <c r="F3005" s="93"/>
      <c r="G3005" s="109"/>
      <c r="H3005" s="836"/>
      <c r="I3005" s="113"/>
      <c r="J3005" s="114"/>
      <c r="K3005" s="97"/>
      <c r="L3005" s="109"/>
      <c r="M3005" s="839"/>
      <c r="N3005" s="113"/>
      <c r="O3005" s="114"/>
      <c r="P3005" s="104"/>
    </row>
    <row r="3006" spans="1:16">
      <c r="A3006" s="863"/>
      <c r="B3006" s="110"/>
      <c r="C3006" s="833"/>
      <c r="D3006" s="94"/>
      <c r="E3006" s="96"/>
      <c r="F3006" s="93"/>
      <c r="G3006" s="110"/>
      <c r="H3006" s="836"/>
      <c r="I3006" s="113"/>
      <c r="J3006" s="114"/>
      <c r="K3006" s="104"/>
      <c r="L3006" s="110"/>
      <c r="M3006" s="839"/>
      <c r="N3006" s="111"/>
      <c r="O3006" s="96"/>
      <c r="P3006" s="97"/>
    </row>
    <row r="3007" spans="1:16">
      <c r="A3007" s="863"/>
      <c r="B3007" s="109"/>
      <c r="C3007" s="833"/>
      <c r="D3007" s="111"/>
      <c r="E3007" s="96"/>
      <c r="F3007" s="97"/>
      <c r="G3007" s="109"/>
      <c r="H3007" s="836"/>
      <c r="I3007" s="111"/>
      <c r="J3007" s="96"/>
      <c r="K3007" s="112"/>
      <c r="L3007" s="109"/>
      <c r="M3007" s="839"/>
      <c r="N3007" s="94"/>
      <c r="O3007" s="96"/>
      <c r="P3007" s="112"/>
    </row>
    <row r="3008" spans="1:16">
      <c r="A3008" s="863"/>
      <c r="B3008" s="110"/>
      <c r="C3008" s="833"/>
      <c r="D3008" s="94"/>
      <c r="E3008" s="96"/>
      <c r="F3008" s="108"/>
      <c r="G3008" s="110"/>
      <c r="H3008" s="836"/>
      <c r="I3008" s="94"/>
      <c r="J3008" s="96"/>
      <c r="K3008" s="97"/>
      <c r="L3008" s="110"/>
      <c r="M3008" s="839"/>
      <c r="N3008" s="113"/>
      <c r="O3008" s="114"/>
      <c r="P3008" s="97"/>
    </row>
    <row r="3009" spans="1:16">
      <c r="A3009" s="863"/>
      <c r="B3009" s="109"/>
      <c r="C3009" s="833"/>
      <c r="D3009" s="94"/>
      <c r="E3009" s="96"/>
      <c r="F3009" s="97"/>
      <c r="G3009" s="109"/>
      <c r="H3009" s="836"/>
      <c r="I3009" s="113"/>
      <c r="J3009" s="114"/>
      <c r="K3009" s="97"/>
      <c r="L3009" s="109"/>
      <c r="M3009" s="839"/>
      <c r="N3009" s="113"/>
      <c r="O3009" s="114"/>
      <c r="P3009" s="97"/>
    </row>
    <row r="3010" spans="1:16" ht="17.25" thickBot="1">
      <c r="A3010" s="863"/>
      <c r="B3010" s="110"/>
      <c r="C3010" s="846"/>
      <c r="D3010" s="115"/>
      <c r="E3010" s="116"/>
      <c r="F3010" s="117"/>
      <c r="G3010" s="110"/>
      <c r="H3010" s="836"/>
      <c r="I3010" s="115"/>
      <c r="J3010" s="116"/>
      <c r="K3010" s="117"/>
      <c r="L3010" s="110"/>
      <c r="M3010" s="839"/>
      <c r="N3010" s="115"/>
      <c r="O3010" s="116"/>
      <c r="P3010" s="117"/>
    </row>
    <row r="3011" spans="1:16">
      <c r="A3011" s="850" t="str">
        <f>TEXT(A2965,"AAAA")</f>
        <v>星期三</v>
      </c>
      <c r="B3011" s="109"/>
      <c r="C3011" s="832" t="s">
        <v>666</v>
      </c>
      <c r="D3011" s="118"/>
      <c r="E3011" s="119"/>
      <c r="F3011" s="97"/>
      <c r="G3011" s="109"/>
      <c r="H3011" s="835" t="s">
        <v>130</v>
      </c>
      <c r="I3011" s="118"/>
      <c r="J3011" s="119"/>
      <c r="K3011" s="97"/>
      <c r="L3011" s="109"/>
      <c r="M3011" s="838" t="s">
        <v>130</v>
      </c>
      <c r="N3011" s="118"/>
      <c r="O3011" s="119"/>
      <c r="P3011" s="97"/>
    </row>
    <row r="3012" spans="1:16">
      <c r="A3012" s="850"/>
      <c r="B3012" s="110"/>
      <c r="C3012" s="833"/>
      <c r="D3012" s="120"/>
      <c r="E3012" s="96"/>
      <c r="F3012" s="97"/>
      <c r="G3012" s="110"/>
      <c r="H3012" s="836"/>
      <c r="I3012" s="94"/>
      <c r="J3012" s="96"/>
      <c r="K3012" s="97"/>
      <c r="L3012" s="110"/>
      <c r="M3012" s="839"/>
      <c r="N3012" s="94"/>
      <c r="O3012" s="96"/>
      <c r="P3012" s="97"/>
    </row>
    <row r="3013" spans="1:16">
      <c r="A3013" s="850"/>
      <c r="B3013" s="109"/>
      <c r="C3013" s="833"/>
      <c r="D3013" s="120"/>
      <c r="E3013" s="96"/>
      <c r="F3013" s="97"/>
      <c r="G3013" s="109"/>
      <c r="H3013" s="836"/>
      <c r="I3013" s="94"/>
      <c r="J3013" s="96"/>
      <c r="K3013" s="97"/>
      <c r="L3013" s="109"/>
      <c r="M3013" s="839"/>
      <c r="N3013" s="94"/>
      <c r="O3013" s="96"/>
      <c r="P3013" s="97"/>
    </row>
    <row r="3014" spans="1:16">
      <c r="A3014" s="850"/>
      <c r="B3014" s="110"/>
      <c r="C3014" s="833"/>
      <c r="D3014" s="120"/>
      <c r="E3014" s="96"/>
      <c r="F3014" s="97"/>
      <c r="G3014" s="110"/>
      <c r="H3014" s="836"/>
      <c r="I3014" s="94"/>
      <c r="J3014" s="96"/>
      <c r="K3014" s="97"/>
      <c r="L3014" s="110"/>
      <c r="M3014" s="839"/>
      <c r="N3014" s="94"/>
      <c r="O3014" s="96"/>
      <c r="P3014" s="97"/>
    </row>
    <row r="3015" spans="1:16">
      <c r="A3015" s="850"/>
      <c r="B3015" s="109"/>
      <c r="C3015" s="833"/>
      <c r="D3015" s="120"/>
      <c r="E3015" s="96"/>
      <c r="F3015" s="97"/>
      <c r="G3015" s="109"/>
      <c r="H3015" s="836"/>
      <c r="I3015" s="94"/>
      <c r="J3015" s="96"/>
      <c r="K3015" s="97"/>
      <c r="L3015" s="109"/>
      <c r="M3015" s="839"/>
      <c r="N3015" s="94"/>
      <c r="O3015" s="96"/>
      <c r="P3015" s="97"/>
    </row>
    <row r="3016" spans="1:16">
      <c r="A3016" s="850"/>
      <c r="B3016" s="110"/>
      <c r="C3016" s="833"/>
      <c r="D3016" s="120"/>
      <c r="E3016" s="96"/>
      <c r="F3016" s="97"/>
      <c r="G3016" s="110"/>
      <c r="H3016" s="836"/>
      <c r="I3016" s="94"/>
      <c r="J3016" s="96"/>
      <c r="K3016" s="97"/>
      <c r="L3016" s="110"/>
      <c r="M3016" s="839"/>
      <c r="N3016" s="94"/>
      <c r="O3016" s="96"/>
      <c r="P3016" s="97"/>
    </row>
    <row r="3017" spans="1:16">
      <c r="A3017" s="850"/>
      <c r="B3017" s="109"/>
      <c r="C3017" s="833"/>
      <c r="D3017" s="120"/>
      <c r="E3017" s="96"/>
      <c r="F3017" s="97"/>
      <c r="G3017" s="109"/>
      <c r="H3017" s="836"/>
      <c r="I3017" s="94"/>
      <c r="J3017" s="96"/>
      <c r="K3017" s="97"/>
      <c r="L3017" s="109"/>
      <c r="M3017" s="839"/>
      <c r="N3017" s="94"/>
      <c r="O3017" s="96"/>
      <c r="P3017" s="97"/>
    </row>
    <row r="3018" spans="1:16">
      <c r="A3018" s="850"/>
      <c r="B3018" s="110"/>
      <c r="C3018" s="833"/>
      <c r="D3018" s="94"/>
      <c r="E3018" s="96"/>
      <c r="F3018" s="97"/>
      <c r="G3018" s="110"/>
      <c r="H3018" s="836"/>
      <c r="I3018" s="94"/>
      <c r="J3018" s="96"/>
      <c r="K3018" s="97"/>
      <c r="L3018" s="110"/>
      <c r="M3018" s="839"/>
      <c r="N3018" s="94"/>
      <c r="O3018" s="96"/>
      <c r="P3018" s="97"/>
    </row>
    <row r="3019" spans="1:16">
      <c r="A3019" s="850"/>
      <c r="B3019" s="107"/>
      <c r="C3019" s="833"/>
      <c r="D3019" s="113"/>
      <c r="E3019" s="114"/>
      <c r="F3019" s="104"/>
      <c r="G3019" s="107"/>
      <c r="H3019" s="836"/>
      <c r="I3019" s="113"/>
      <c r="J3019" s="114"/>
      <c r="K3019" s="97"/>
      <c r="L3019" s="107"/>
      <c r="M3019" s="839"/>
      <c r="N3019" s="113"/>
      <c r="O3019" s="114"/>
      <c r="P3019" s="97"/>
    </row>
    <row r="3020" spans="1:16" ht="17.25" thickBot="1">
      <c r="A3020" s="850"/>
      <c r="B3020" s="107"/>
      <c r="C3020" s="846"/>
      <c r="D3020" s="122" t="s">
        <v>132</v>
      </c>
      <c r="E3020" s="123" t="s">
        <v>133</v>
      </c>
      <c r="F3020" s="124"/>
      <c r="G3020" s="107"/>
      <c r="H3020" s="847"/>
      <c r="I3020" s="122" t="s">
        <v>132</v>
      </c>
      <c r="J3020" s="123" t="s">
        <v>133</v>
      </c>
      <c r="K3020" s="97"/>
      <c r="L3020" s="107"/>
      <c r="M3020" s="845"/>
      <c r="N3020" s="122" t="s">
        <v>132</v>
      </c>
      <c r="O3020" s="123" t="s">
        <v>133</v>
      </c>
      <c r="P3020" s="97"/>
    </row>
    <row r="3021" spans="1:16">
      <c r="A3021" s="105"/>
      <c r="B3021" s="109"/>
      <c r="C3021" s="832" t="s">
        <v>667</v>
      </c>
      <c r="D3021" s="118"/>
      <c r="E3021" s="119"/>
      <c r="F3021" s="125"/>
      <c r="G3021" s="109"/>
      <c r="H3021" s="835" t="s">
        <v>134</v>
      </c>
      <c r="I3021" s="118"/>
      <c r="J3021" s="119"/>
      <c r="K3021" s="125"/>
      <c r="L3021" s="109"/>
      <c r="M3021" s="838" t="s">
        <v>134</v>
      </c>
      <c r="N3021" s="118"/>
      <c r="O3021" s="119"/>
      <c r="P3021" s="125"/>
    </row>
    <row r="3022" spans="1:16">
      <c r="A3022" s="105"/>
      <c r="B3022" s="110"/>
      <c r="C3022" s="833"/>
      <c r="D3022" s="94"/>
      <c r="E3022" s="96"/>
      <c r="F3022" s="97"/>
      <c r="G3022" s="110"/>
      <c r="H3022" s="836"/>
      <c r="I3022" s="94"/>
      <c r="J3022" s="96"/>
      <c r="K3022" s="97"/>
      <c r="L3022" s="110"/>
      <c r="M3022" s="839"/>
      <c r="N3022" s="94"/>
      <c r="O3022" s="96"/>
      <c r="P3022" s="97"/>
    </row>
    <row r="3023" spans="1:16">
      <c r="A3023" s="105"/>
      <c r="B3023" s="126"/>
      <c r="C3023" s="833"/>
      <c r="D3023" s="94"/>
      <c r="E3023" s="96"/>
      <c r="F3023" s="97"/>
      <c r="G3023" s="126"/>
      <c r="H3023" s="836"/>
      <c r="I3023" s="94"/>
      <c r="J3023" s="96"/>
      <c r="K3023" s="97"/>
      <c r="L3023" s="126"/>
      <c r="M3023" s="839"/>
      <c r="N3023" s="94"/>
      <c r="O3023" s="96"/>
      <c r="P3023" s="128"/>
    </row>
    <row r="3024" spans="1:16">
      <c r="A3024" s="105"/>
      <c r="B3024" s="107"/>
      <c r="C3024" s="833"/>
      <c r="D3024" s="94"/>
      <c r="E3024" s="96"/>
      <c r="F3024" s="97"/>
      <c r="G3024" s="107"/>
      <c r="H3024" s="836"/>
      <c r="I3024" s="94"/>
      <c r="J3024" s="96"/>
      <c r="K3024" s="97"/>
      <c r="L3024" s="107"/>
      <c r="M3024" s="839"/>
      <c r="N3024" s="94"/>
      <c r="O3024" s="96"/>
      <c r="P3024" s="216"/>
    </row>
    <row r="3025" spans="1:16">
      <c r="A3025" s="105"/>
      <c r="B3025" s="109"/>
      <c r="C3025" s="833"/>
      <c r="D3025" s="94"/>
      <c r="E3025" s="96"/>
      <c r="F3025" s="97"/>
      <c r="G3025" s="109"/>
      <c r="H3025" s="836"/>
      <c r="I3025" s="94"/>
      <c r="J3025" s="96"/>
      <c r="K3025" s="97"/>
      <c r="L3025" s="109"/>
      <c r="M3025" s="839"/>
      <c r="N3025" s="94"/>
      <c r="O3025" s="96"/>
      <c r="P3025" s="97"/>
    </row>
    <row r="3026" spans="1:16">
      <c r="A3026" s="105"/>
      <c r="B3026" s="110"/>
      <c r="C3026" s="833"/>
      <c r="D3026" s="94"/>
      <c r="E3026" s="96"/>
      <c r="F3026" s="127"/>
      <c r="G3026" s="110"/>
      <c r="H3026" s="836"/>
      <c r="I3026" s="94"/>
      <c r="J3026" s="96"/>
      <c r="K3026" s="127"/>
      <c r="L3026" s="110"/>
      <c r="M3026" s="839"/>
      <c r="N3026" s="94"/>
      <c r="O3026" s="96"/>
      <c r="P3026" s="127"/>
    </row>
    <row r="3027" spans="1:16">
      <c r="A3027" s="105"/>
      <c r="B3027" s="109"/>
      <c r="C3027" s="833"/>
      <c r="D3027" s="94"/>
      <c r="E3027" s="96"/>
      <c r="F3027" s="128"/>
      <c r="G3027" s="109"/>
      <c r="H3027" s="836"/>
      <c r="I3027" s="94"/>
      <c r="J3027" s="96"/>
      <c r="K3027" s="128"/>
      <c r="L3027" s="109"/>
      <c r="M3027" s="839"/>
      <c r="N3027" s="94"/>
      <c r="O3027" s="96"/>
      <c r="P3027" s="128"/>
    </row>
    <row r="3028" spans="1:16">
      <c r="A3028" s="105"/>
      <c r="B3028" s="110"/>
      <c r="C3028" s="833"/>
      <c r="D3028" s="217"/>
      <c r="E3028" s="114"/>
      <c r="F3028" s="216"/>
      <c r="G3028" s="110"/>
      <c r="H3028" s="836"/>
      <c r="I3028" s="113"/>
      <c r="J3028" s="114"/>
      <c r="K3028" s="216"/>
      <c r="L3028" s="110"/>
      <c r="M3028" s="839"/>
      <c r="N3028" s="113"/>
      <c r="O3028" s="114"/>
      <c r="P3028" s="216"/>
    </row>
    <row r="3029" spans="1:16">
      <c r="A3029" s="105"/>
      <c r="B3029" s="109"/>
      <c r="C3029" s="833"/>
      <c r="D3029" s="217"/>
      <c r="E3029" s="114"/>
      <c r="F3029" s="216"/>
      <c r="G3029" s="109"/>
      <c r="H3029" s="836"/>
      <c r="I3029" s="113"/>
      <c r="J3029" s="114"/>
      <c r="K3029" s="216"/>
      <c r="L3029" s="109"/>
      <c r="M3029" s="839"/>
      <c r="N3029" s="113"/>
      <c r="O3029" s="114"/>
      <c r="P3029" s="216"/>
    </row>
    <row r="3030" spans="1:16" ht="17.25" thickBot="1">
      <c r="A3030" s="105"/>
      <c r="B3030" s="110"/>
      <c r="C3030" s="846"/>
      <c r="D3030" s="129"/>
      <c r="E3030" s="130"/>
      <c r="F3030" s="104"/>
      <c r="G3030" s="110"/>
      <c r="H3030" s="847"/>
      <c r="I3030" s="113"/>
      <c r="J3030" s="130"/>
      <c r="K3030" s="104"/>
      <c r="L3030" s="110"/>
      <c r="M3030" s="845"/>
      <c r="N3030" s="113"/>
      <c r="O3030" s="131"/>
      <c r="P3030" s="127"/>
    </row>
    <row r="3031" spans="1:16">
      <c r="A3031" s="132"/>
      <c r="B3031" s="109"/>
      <c r="C3031" s="832" t="s">
        <v>668</v>
      </c>
      <c r="D3031" s="118" t="s">
        <v>136</v>
      </c>
      <c r="E3031" s="133" t="s">
        <v>137</v>
      </c>
      <c r="F3031" s="125"/>
      <c r="G3031" s="109"/>
      <c r="H3031" s="835" t="s">
        <v>135</v>
      </c>
      <c r="I3031" s="118" t="s">
        <v>136</v>
      </c>
      <c r="J3031" s="133" t="s">
        <v>137</v>
      </c>
      <c r="K3031" s="125"/>
      <c r="L3031" s="109"/>
      <c r="M3031" s="838" t="s">
        <v>135</v>
      </c>
      <c r="N3031" s="118" t="s">
        <v>136</v>
      </c>
      <c r="O3031" s="133" t="s">
        <v>137</v>
      </c>
      <c r="P3031" s="125"/>
    </row>
    <row r="3032" spans="1:16">
      <c r="A3032" s="132"/>
      <c r="B3032" s="110"/>
      <c r="C3032" s="833"/>
      <c r="D3032" s="94" t="s">
        <v>141</v>
      </c>
      <c r="E3032" s="96" t="s">
        <v>142</v>
      </c>
      <c r="F3032" s="134"/>
      <c r="G3032" s="110"/>
      <c r="H3032" s="836"/>
      <c r="I3032" s="94" t="s">
        <v>141</v>
      </c>
      <c r="J3032" s="96" t="s">
        <v>142</v>
      </c>
      <c r="K3032" s="134"/>
      <c r="L3032" s="110"/>
      <c r="M3032" s="839"/>
      <c r="N3032" s="94" t="s">
        <v>141</v>
      </c>
      <c r="O3032" s="96" t="s">
        <v>142</v>
      </c>
      <c r="P3032" s="134"/>
    </row>
    <row r="3033" spans="1:16">
      <c r="A3033" s="132"/>
      <c r="B3033" s="135"/>
      <c r="C3033" s="833"/>
      <c r="D3033" s="94" t="s">
        <v>145</v>
      </c>
      <c r="E3033" s="96" t="s">
        <v>146</v>
      </c>
      <c r="F3033" s="97"/>
      <c r="G3033" s="135"/>
      <c r="H3033" s="836"/>
      <c r="I3033" s="94" t="s">
        <v>145</v>
      </c>
      <c r="J3033" s="96" t="s">
        <v>146</v>
      </c>
      <c r="K3033" s="97"/>
      <c r="L3033" s="135"/>
      <c r="M3033" s="839"/>
      <c r="N3033" s="94" t="s">
        <v>145</v>
      </c>
      <c r="O3033" s="96" t="s">
        <v>146</v>
      </c>
      <c r="P3033" s="97"/>
    </row>
    <row r="3034" spans="1:16">
      <c r="A3034" s="132"/>
      <c r="B3034" s="110"/>
      <c r="C3034" s="833"/>
      <c r="D3034" s="94" t="s">
        <v>147</v>
      </c>
      <c r="E3034" s="96" t="s">
        <v>148</v>
      </c>
      <c r="F3034" s="104"/>
      <c r="G3034" s="110"/>
      <c r="H3034" s="836"/>
      <c r="I3034" s="94" t="s">
        <v>147</v>
      </c>
      <c r="J3034" s="96" t="s">
        <v>148</v>
      </c>
      <c r="K3034" s="104"/>
      <c r="L3034" s="110"/>
      <c r="M3034" s="839"/>
      <c r="N3034" s="94" t="s">
        <v>147</v>
      </c>
      <c r="O3034" s="96" t="s">
        <v>148</v>
      </c>
      <c r="P3034" s="104"/>
    </row>
    <row r="3035" spans="1:16">
      <c r="A3035" s="132"/>
      <c r="B3035" s="135"/>
      <c r="C3035" s="833"/>
      <c r="D3035" s="94"/>
      <c r="E3035" s="114"/>
      <c r="F3035" s="136"/>
      <c r="G3035" s="135"/>
      <c r="H3035" s="836"/>
      <c r="I3035" s="94"/>
      <c r="J3035" s="114"/>
      <c r="K3035" s="136"/>
      <c r="L3035" s="135"/>
      <c r="M3035" s="839"/>
      <c r="N3035" s="94"/>
      <c r="O3035" s="114"/>
      <c r="P3035" s="136"/>
    </row>
    <row r="3036" spans="1:16">
      <c r="A3036" s="132"/>
      <c r="B3036" s="110"/>
      <c r="C3036" s="833"/>
      <c r="D3036" s="94"/>
      <c r="E3036" s="96"/>
      <c r="F3036" s="97"/>
      <c r="G3036" s="110"/>
      <c r="H3036" s="836"/>
      <c r="I3036" s="94"/>
      <c r="J3036" s="96"/>
      <c r="K3036" s="97"/>
      <c r="L3036" s="110"/>
      <c r="M3036" s="839"/>
      <c r="N3036" s="94"/>
      <c r="O3036" s="96"/>
      <c r="P3036" s="97"/>
    </row>
    <row r="3037" spans="1:16">
      <c r="A3037" s="132"/>
      <c r="B3037" s="135"/>
      <c r="C3037" s="833"/>
      <c r="D3037" s="94"/>
      <c r="E3037" s="114"/>
      <c r="F3037" s="136"/>
      <c r="G3037" s="135"/>
      <c r="H3037" s="836"/>
      <c r="I3037" s="94"/>
      <c r="J3037" s="114"/>
      <c r="K3037" s="136"/>
      <c r="L3037" s="135"/>
      <c r="M3037" s="839"/>
      <c r="N3037" s="94"/>
      <c r="O3037" s="114"/>
      <c r="P3037" s="136"/>
    </row>
    <row r="3038" spans="1:16">
      <c r="A3038" s="132"/>
      <c r="B3038" s="110"/>
      <c r="C3038" s="833"/>
      <c r="D3038" s="94"/>
      <c r="E3038" s="96"/>
      <c r="F3038" s="97"/>
      <c r="G3038" s="110"/>
      <c r="H3038" s="836"/>
      <c r="I3038" s="94"/>
      <c r="J3038" s="96"/>
      <c r="K3038" s="97"/>
      <c r="L3038" s="110"/>
      <c r="M3038" s="839"/>
      <c r="N3038" s="94"/>
      <c r="O3038" s="96"/>
      <c r="P3038" s="97"/>
    </row>
    <row r="3039" spans="1:16">
      <c r="A3039" s="132"/>
      <c r="B3039" s="135"/>
      <c r="C3039" s="833"/>
      <c r="D3039" s="94"/>
      <c r="E3039" s="96"/>
      <c r="F3039" s="97"/>
      <c r="G3039" s="135"/>
      <c r="H3039" s="836"/>
      <c r="I3039" s="94"/>
      <c r="J3039" s="96"/>
      <c r="K3039" s="97"/>
      <c r="L3039" s="135"/>
      <c r="M3039" s="839"/>
      <c r="N3039" s="94"/>
      <c r="O3039" s="96"/>
      <c r="P3039" s="97"/>
    </row>
    <row r="3040" spans="1:16" ht="17.25" thickBot="1">
      <c r="A3040" s="132"/>
      <c r="B3040" s="110"/>
      <c r="C3040" s="846"/>
      <c r="D3040" s="115"/>
      <c r="E3040" s="116"/>
      <c r="F3040" s="117"/>
      <c r="G3040" s="110"/>
      <c r="H3040" s="847"/>
      <c r="I3040" s="115"/>
      <c r="J3040" s="130"/>
      <c r="K3040" s="104"/>
      <c r="L3040" s="110"/>
      <c r="M3040" s="845"/>
      <c r="N3040" s="115"/>
      <c r="O3040" s="130"/>
      <c r="P3040" s="104"/>
    </row>
    <row r="3041" spans="1:16">
      <c r="A3041" s="132"/>
      <c r="B3041" s="135"/>
      <c r="C3041" s="832" t="s">
        <v>669</v>
      </c>
      <c r="D3041" s="137" t="s">
        <v>150</v>
      </c>
      <c r="E3041" s="138"/>
      <c r="F3041" s="139" t="s">
        <v>151</v>
      </c>
      <c r="G3041" s="135"/>
      <c r="H3041" s="835" t="s">
        <v>149</v>
      </c>
      <c r="I3041" s="137" t="s">
        <v>150</v>
      </c>
      <c r="J3041" s="138"/>
      <c r="K3041" s="139" t="s">
        <v>151</v>
      </c>
      <c r="L3041" s="135"/>
      <c r="M3041" s="838" t="s">
        <v>149</v>
      </c>
      <c r="N3041" s="137" t="s">
        <v>150</v>
      </c>
      <c r="O3041" s="138"/>
      <c r="P3041" s="139" t="s">
        <v>151</v>
      </c>
    </row>
    <row r="3042" spans="1:16">
      <c r="A3042" s="132"/>
      <c r="B3042" s="110"/>
      <c r="C3042" s="833"/>
      <c r="D3042" s="120"/>
      <c r="E3042" s="121"/>
      <c r="F3042" s="140"/>
      <c r="G3042" s="110"/>
      <c r="H3042" s="836"/>
      <c r="I3042" s="94"/>
      <c r="J3042" s="96"/>
      <c r="K3042" s="97"/>
      <c r="L3042" s="110"/>
      <c r="M3042" s="839"/>
      <c r="N3042" s="94"/>
      <c r="O3042" s="96"/>
      <c r="P3042" s="97"/>
    </row>
    <row r="3043" spans="1:16">
      <c r="A3043" s="132"/>
      <c r="B3043" s="135"/>
      <c r="C3043" s="833"/>
      <c r="D3043" s="94"/>
      <c r="E3043" s="96"/>
      <c r="F3043" s="97"/>
      <c r="G3043" s="135"/>
      <c r="H3043" s="836"/>
      <c r="I3043" s="94"/>
      <c r="J3043" s="96"/>
      <c r="K3043" s="97"/>
      <c r="L3043" s="135"/>
      <c r="M3043" s="839"/>
      <c r="N3043" s="94"/>
      <c r="O3043" s="96"/>
      <c r="P3043" s="97"/>
    </row>
    <row r="3044" spans="1:16">
      <c r="A3044" s="132"/>
      <c r="B3044" s="110"/>
      <c r="C3044" s="833"/>
      <c r="D3044" s="113"/>
      <c r="E3044" s="114"/>
      <c r="F3044" s="104"/>
      <c r="G3044" s="110"/>
      <c r="H3044" s="836"/>
      <c r="I3044" s="113"/>
      <c r="J3044" s="114"/>
      <c r="K3044" s="104"/>
      <c r="L3044" s="110"/>
      <c r="M3044" s="839"/>
      <c r="N3044" s="113"/>
      <c r="O3044" s="114"/>
      <c r="P3044" s="104"/>
    </row>
    <row r="3045" spans="1:16">
      <c r="A3045" s="841"/>
      <c r="B3045" s="135"/>
      <c r="C3045" s="833"/>
      <c r="D3045" s="94"/>
      <c r="E3045" s="96"/>
      <c r="F3045" s="97"/>
      <c r="G3045" s="135"/>
      <c r="H3045" s="836"/>
      <c r="I3045" s="94"/>
      <c r="J3045" s="96"/>
      <c r="K3045" s="97"/>
      <c r="L3045" s="135"/>
      <c r="M3045" s="839"/>
      <c r="N3045" s="94"/>
      <c r="O3045" s="96"/>
      <c r="P3045" s="97"/>
    </row>
    <row r="3046" spans="1:16">
      <c r="A3046" s="841"/>
      <c r="B3046" s="110"/>
      <c r="C3046" s="833"/>
      <c r="D3046" s="94"/>
      <c r="E3046" s="96"/>
      <c r="F3046" s="97"/>
      <c r="G3046" s="110"/>
      <c r="H3046" s="836"/>
      <c r="I3046" s="94"/>
      <c r="J3046" s="96"/>
      <c r="K3046" s="97"/>
      <c r="L3046" s="110"/>
      <c r="M3046" s="839"/>
      <c r="N3046" s="94"/>
      <c r="O3046" s="96"/>
      <c r="P3046" s="97"/>
    </row>
    <row r="3047" spans="1:16">
      <c r="A3047" s="841"/>
      <c r="B3047" s="135"/>
      <c r="C3047" s="833"/>
      <c r="D3047" s="113"/>
      <c r="E3047" s="114"/>
      <c r="F3047" s="104"/>
      <c r="G3047" s="135"/>
      <c r="H3047" s="836"/>
      <c r="I3047" s="113"/>
      <c r="J3047" s="114"/>
      <c r="K3047" s="104"/>
      <c r="L3047" s="135"/>
      <c r="M3047" s="839"/>
      <c r="N3047" s="113"/>
      <c r="O3047" s="114"/>
      <c r="P3047" s="104"/>
    </row>
    <row r="3048" spans="1:16" ht="17.25" thickBot="1">
      <c r="A3048" s="842"/>
      <c r="B3048" s="141"/>
      <c r="C3048" s="834"/>
      <c r="D3048" s="142"/>
      <c r="E3048" s="143"/>
      <c r="F3048" s="144"/>
      <c r="G3048" s="141"/>
      <c r="H3048" s="837"/>
      <c r="I3048" s="142"/>
      <c r="J3048" s="143"/>
      <c r="K3048" s="144"/>
      <c r="L3048" s="141"/>
      <c r="M3048" s="840"/>
      <c r="N3048" s="142"/>
      <c r="O3048" s="143"/>
      <c r="P3048" s="144"/>
    </row>
    <row r="3049" spans="1:16" s="146" customFormat="1" ht="27" customHeight="1" thickTop="1" thickBot="1">
      <c r="A3049" s="145"/>
      <c r="B3049" s="843" t="s">
        <v>152</v>
      </c>
      <c r="C3049" s="843"/>
      <c r="D3049" s="843"/>
      <c r="E3049" s="843"/>
      <c r="F3049" s="843"/>
      <c r="G3049" s="844" t="s">
        <v>153</v>
      </c>
      <c r="H3049" s="844"/>
      <c r="I3049" s="844"/>
      <c r="J3049" s="844"/>
      <c r="K3049" s="844"/>
      <c r="L3049" s="844"/>
      <c r="M3049" s="844"/>
      <c r="N3049" s="825" t="s">
        <v>154</v>
      </c>
      <c r="O3049" s="825"/>
      <c r="P3049" s="825"/>
    </row>
    <row r="3050" spans="1:16" s="159" customFormat="1" ht="21.75" customHeight="1" thickTop="1" thickBot="1">
      <c r="A3050" s="147" t="s">
        <v>0</v>
      </c>
      <c r="B3050" s="148"/>
      <c r="C3050" s="149" t="s">
        <v>155</v>
      </c>
      <c r="D3050" s="150" t="s">
        <v>156</v>
      </c>
      <c r="E3050" s="151" t="s">
        <v>157</v>
      </c>
      <c r="F3050" s="152" t="s">
        <v>158</v>
      </c>
      <c r="G3050" s="153" t="s">
        <v>159</v>
      </c>
      <c r="H3050" s="154" t="s">
        <v>150</v>
      </c>
      <c r="I3050" s="155" t="s">
        <v>156</v>
      </c>
      <c r="J3050" s="155" t="s">
        <v>157</v>
      </c>
      <c r="K3050" s="155" t="s">
        <v>158</v>
      </c>
      <c r="L3050" s="154" t="s">
        <v>160</v>
      </c>
      <c r="M3050" s="156" t="s">
        <v>161</v>
      </c>
      <c r="N3050" s="157" t="s">
        <v>155</v>
      </c>
      <c r="O3050" s="151" t="s">
        <v>157</v>
      </c>
      <c r="P3050" s="158" t="s">
        <v>158</v>
      </c>
    </row>
    <row r="3051" spans="1:16" s="172" customFormat="1" ht="17.25" thickTop="1">
      <c r="A3051" s="826">
        <f>A2965</f>
        <v>46232</v>
      </c>
      <c r="B3051" s="829" t="s">
        <v>670</v>
      </c>
      <c r="C3051" s="160"/>
      <c r="D3051" s="161"/>
      <c r="E3051" s="162"/>
      <c r="F3051" s="163"/>
      <c r="G3051" s="164"/>
      <c r="H3051" s="165"/>
      <c r="I3051" s="166"/>
      <c r="J3051" s="166"/>
      <c r="K3051" s="167"/>
      <c r="L3051" s="168"/>
      <c r="M3051" s="169"/>
      <c r="N3051" s="170"/>
      <c r="O3051" s="166"/>
      <c r="P3051" s="171"/>
    </row>
    <row r="3052" spans="1:16" s="172" customFormat="1">
      <c r="A3052" s="827"/>
      <c r="B3052" s="830"/>
      <c r="C3052" s="173"/>
      <c r="D3052" s="174"/>
      <c r="E3052" s="175"/>
      <c r="F3052" s="176"/>
      <c r="G3052" s="173"/>
      <c r="H3052" s="177"/>
      <c r="I3052" s="175"/>
      <c r="J3052" s="175"/>
      <c r="K3052" s="178"/>
      <c r="L3052" s="179"/>
      <c r="M3052" s="180"/>
      <c r="N3052" s="181"/>
      <c r="O3052" s="175"/>
      <c r="P3052" s="182"/>
    </row>
    <row r="3053" spans="1:16" s="172" customFormat="1">
      <c r="A3053" s="827"/>
      <c r="B3053" s="830"/>
      <c r="C3053" s="173"/>
      <c r="D3053" s="174"/>
      <c r="E3053" s="175"/>
      <c r="F3053" s="176"/>
      <c r="G3053" s="173"/>
      <c r="H3053" s="183"/>
      <c r="I3053" s="175"/>
      <c r="J3053" s="175"/>
      <c r="K3053" s="178"/>
      <c r="L3053" s="184"/>
      <c r="M3053" s="180"/>
      <c r="N3053" s="181"/>
      <c r="O3053" s="175"/>
      <c r="P3053" s="182"/>
    </row>
    <row r="3054" spans="1:16" s="172" customFormat="1">
      <c r="A3054" s="827"/>
      <c r="B3054" s="830"/>
      <c r="C3054" s="173"/>
      <c r="D3054" s="218"/>
      <c r="E3054" s="175"/>
      <c r="F3054" s="176"/>
      <c r="G3054" s="173"/>
      <c r="H3054" s="183"/>
      <c r="I3054" s="175"/>
      <c r="J3054" s="175"/>
      <c r="K3054" s="187"/>
      <c r="L3054" s="184"/>
      <c r="M3054" s="180"/>
      <c r="N3054" s="181"/>
      <c r="O3054" s="175"/>
      <c r="P3054" s="182"/>
    </row>
    <row r="3055" spans="1:16" s="172" customFormat="1">
      <c r="A3055" s="827"/>
      <c r="B3055" s="830"/>
      <c r="C3055" s="173"/>
      <c r="D3055" s="185"/>
      <c r="E3055" s="175"/>
      <c r="F3055" s="182"/>
      <c r="G3055" s="173"/>
      <c r="H3055" s="186"/>
      <c r="I3055" s="175"/>
      <c r="J3055" s="175"/>
      <c r="K3055" s="187"/>
      <c r="L3055" s="184"/>
      <c r="M3055" s="180"/>
      <c r="N3055" s="181"/>
      <c r="O3055" s="175"/>
      <c r="P3055" s="182"/>
    </row>
    <row r="3056" spans="1:16" s="172" customFormat="1">
      <c r="A3056" s="827"/>
      <c r="B3056" s="830"/>
      <c r="C3056" s="173"/>
      <c r="D3056" s="174"/>
      <c r="E3056" s="175"/>
      <c r="F3056" s="188"/>
      <c r="G3056" s="198"/>
      <c r="H3056" s="183"/>
      <c r="I3056" s="191"/>
      <c r="J3056" s="175"/>
      <c r="K3056" s="178"/>
      <c r="L3056" s="189"/>
      <c r="M3056" s="190"/>
      <c r="N3056" s="181"/>
      <c r="O3056" s="175"/>
      <c r="P3056" s="182"/>
    </row>
    <row r="3057" spans="1:16" s="172" customFormat="1">
      <c r="A3057" s="827"/>
      <c r="B3057" s="830"/>
      <c r="C3057" s="173"/>
      <c r="D3057" s="174"/>
      <c r="E3057" s="175"/>
      <c r="F3057" s="182"/>
      <c r="G3057" s="173"/>
      <c r="H3057" s="183"/>
      <c r="I3057" s="191"/>
      <c r="J3057" s="175"/>
      <c r="K3057" s="178"/>
      <c r="L3057" s="184"/>
      <c r="M3057" s="180"/>
      <c r="N3057" s="181"/>
      <c r="O3057" s="175"/>
      <c r="P3057" s="182"/>
    </row>
    <row r="3058" spans="1:16" s="172" customFormat="1">
      <c r="A3058" s="827"/>
      <c r="B3058" s="830"/>
      <c r="C3058" s="173"/>
      <c r="D3058" s="174"/>
      <c r="E3058" s="175"/>
      <c r="F3058" s="182"/>
      <c r="G3058" s="219"/>
      <c r="H3058" s="183"/>
      <c r="I3058" s="175"/>
      <c r="J3058" s="175"/>
      <c r="K3058" s="178"/>
      <c r="L3058" s="184"/>
      <c r="M3058" s="180"/>
      <c r="N3058" s="181"/>
      <c r="O3058" s="175"/>
      <c r="P3058" s="182"/>
    </row>
    <row r="3059" spans="1:16" s="172" customFormat="1">
      <c r="A3059" s="827"/>
      <c r="B3059" s="830"/>
      <c r="C3059" s="173"/>
      <c r="D3059" s="174"/>
      <c r="E3059" s="175"/>
      <c r="F3059" s="188"/>
      <c r="G3059" s="173"/>
      <c r="H3059" s="183"/>
      <c r="I3059" s="191"/>
      <c r="J3059" s="175"/>
      <c r="K3059" s="178"/>
      <c r="L3059" s="184"/>
      <c r="M3059" s="180"/>
      <c r="N3059" s="181"/>
      <c r="O3059" s="175"/>
      <c r="P3059" s="182"/>
    </row>
    <row r="3060" spans="1:16" s="172" customFormat="1">
      <c r="A3060" s="827"/>
      <c r="B3060" s="830"/>
      <c r="C3060" s="173"/>
      <c r="D3060" s="174"/>
      <c r="E3060" s="175"/>
      <c r="F3060" s="182"/>
      <c r="G3060" s="173"/>
      <c r="H3060" s="183"/>
      <c r="I3060" s="191"/>
      <c r="J3060" s="175"/>
      <c r="K3060" s="178"/>
      <c r="L3060" s="184"/>
      <c r="M3060" s="180"/>
      <c r="N3060" s="181"/>
      <c r="O3060" s="175"/>
      <c r="P3060" s="182"/>
    </row>
    <row r="3061" spans="1:16" s="172" customFormat="1">
      <c r="A3061" s="827"/>
      <c r="B3061" s="830"/>
      <c r="C3061" s="192"/>
      <c r="D3061" s="193"/>
      <c r="E3061" s="194"/>
      <c r="F3061" s="195"/>
      <c r="G3061" s="173"/>
      <c r="H3061" s="177"/>
      <c r="I3061" s="175"/>
      <c r="J3061" s="175"/>
      <c r="K3061" s="178"/>
      <c r="L3061" s="184"/>
      <c r="M3061" s="180"/>
      <c r="N3061" s="196"/>
      <c r="O3061" s="194"/>
      <c r="P3061" s="195"/>
    </row>
    <row r="3062" spans="1:16" s="172" customFormat="1">
      <c r="A3062" s="827"/>
      <c r="B3062" s="830"/>
      <c r="C3062" s="192"/>
      <c r="D3062" s="193"/>
      <c r="E3062" s="194"/>
      <c r="F3062" s="195"/>
      <c r="G3062" s="198"/>
      <c r="H3062" s="183"/>
      <c r="I3062" s="191"/>
      <c r="J3062" s="175"/>
      <c r="K3062" s="178"/>
      <c r="L3062" s="184"/>
      <c r="M3062" s="180"/>
      <c r="N3062" s="196"/>
      <c r="O3062" s="194"/>
      <c r="P3062" s="195"/>
    </row>
    <row r="3063" spans="1:16" s="172" customFormat="1">
      <c r="A3063" s="827"/>
      <c r="B3063" s="830"/>
      <c r="C3063" s="192"/>
      <c r="D3063" s="193"/>
      <c r="E3063" s="194"/>
      <c r="F3063" s="195"/>
      <c r="G3063" s="173"/>
      <c r="H3063" s="199"/>
      <c r="I3063" s="191"/>
      <c r="J3063" s="200"/>
      <c r="K3063" s="197"/>
      <c r="L3063" s="184"/>
      <c r="M3063" s="180"/>
      <c r="N3063" s="196"/>
      <c r="O3063" s="194"/>
      <c r="P3063" s="195"/>
    </row>
    <row r="3064" spans="1:16" s="172" customFormat="1">
      <c r="A3064" s="827"/>
      <c r="B3064" s="830"/>
      <c r="C3064" s="192"/>
      <c r="D3064" s="193"/>
      <c r="E3064" s="194"/>
      <c r="F3064" s="195"/>
      <c r="G3064" s="173"/>
      <c r="H3064" s="201"/>
      <c r="I3064" s="175"/>
      <c r="J3064" s="175"/>
      <c r="K3064" s="178"/>
      <c r="L3064" s="184"/>
      <c r="M3064" s="180"/>
      <c r="N3064" s="196"/>
      <c r="O3064" s="194"/>
      <c r="P3064" s="195"/>
    </row>
    <row r="3065" spans="1:16" s="172" customFormat="1">
      <c r="A3065" s="827"/>
      <c r="B3065" s="830"/>
      <c r="C3065" s="192"/>
      <c r="D3065" s="193"/>
      <c r="E3065" s="194"/>
      <c r="F3065" s="195"/>
      <c r="G3065" s="198"/>
      <c r="H3065" s="183"/>
      <c r="I3065" s="200"/>
      <c r="J3065" s="200"/>
      <c r="K3065" s="197"/>
      <c r="L3065" s="184"/>
      <c r="M3065" s="180"/>
      <c r="N3065" s="196"/>
      <c r="O3065" s="194"/>
      <c r="P3065" s="195"/>
    </row>
    <row r="3066" spans="1:16" s="172" customFormat="1">
      <c r="A3066" s="827"/>
      <c r="B3066" s="830"/>
      <c r="C3066" s="192"/>
      <c r="D3066" s="193"/>
      <c r="E3066" s="194"/>
      <c r="F3066" s="195"/>
      <c r="G3066" s="173"/>
      <c r="H3066" s="183"/>
      <c r="I3066" s="200"/>
      <c r="J3066" s="200"/>
      <c r="K3066" s="197"/>
      <c r="L3066" s="179"/>
      <c r="M3066" s="180"/>
      <c r="N3066" s="196"/>
      <c r="O3066" s="194"/>
      <c r="P3066" s="195"/>
    </row>
    <row r="3067" spans="1:16" s="172" customFormat="1">
      <c r="A3067" s="827"/>
      <c r="B3067" s="830"/>
      <c r="C3067" s="192"/>
      <c r="D3067" s="193"/>
      <c r="E3067" s="194"/>
      <c r="F3067" s="195"/>
      <c r="G3067" s="192"/>
      <c r="H3067" s="201"/>
      <c r="I3067" s="202"/>
      <c r="J3067" s="202"/>
      <c r="K3067" s="203"/>
      <c r="L3067" s="204"/>
      <c r="M3067" s="190"/>
      <c r="N3067" s="196"/>
      <c r="O3067" s="194"/>
      <c r="P3067" s="195"/>
    </row>
    <row r="3068" spans="1:16" s="172" customFormat="1">
      <c r="A3068" s="827"/>
      <c r="B3068" s="830"/>
      <c r="C3068" s="192"/>
      <c r="D3068" s="193"/>
      <c r="E3068" s="194"/>
      <c r="F3068" s="195"/>
      <c r="G3068" s="192"/>
      <c r="H3068" s="201"/>
      <c r="I3068" s="202"/>
      <c r="J3068" s="202"/>
      <c r="K3068" s="203"/>
      <c r="L3068" s="204"/>
      <c r="M3068" s="190"/>
      <c r="N3068" s="196"/>
      <c r="O3068" s="194"/>
      <c r="P3068" s="195"/>
    </row>
    <row r="3069" spans="1:16" s="172" customFormat="1">
      <c r="A3069" s="827"/>
      <c r="B3069" s="830"/>
      <c r="C3069" s="192"/>
      <c r="D3069" s="193"/>
      <c r="E3069" s="194"/>
      <c r="F3069" s="195"/>
      <c r="G3069" s="192"/>
      <c r="H3069" s="201"/>
      <c r="I3069" s="202"/>
      <c r="J3069" s="202"/>
      <c r="K3069" s="203"/>
      <c r="L3069" s="204"/>
      <c r="M3069" s="190"/>
      <c r="N3069" s="196"/>
      <c r="O3069" s="194"/>
      <c r="P3069" s="195"/>
    </row>
    <row r="3070" spans="1:16" s="172" customFormat="1" ht="17.25" thickBot="1">
      <c r="A3070" s="828"/>
      <c r="B3070" s="831"/>
      <c r="C3070" s="205"/>
      <c r="D3070" s="206"/>
      <c r="E3070" s="207"/>
      <c r="F3070" s="208"/>
      <c r="G3070" s="209"/>
      <c r="H3070" s="210"/>
      <c r="I3070" s="211"/>
      <c r="J3070" s="211"/>
      <c r="K3070" s="212"/>
      <c r="L3070" s="213"/>
      <c r="M3070" s="214"/>
      <c r="N3070" s="215"/>
      <c r="O3070" s="207"/>
      <c r="P3070" s="208"/>
    </row>
    <row r="3071" spans="1:16" s="71" customFormat="1" ht="18" customHeight="1" thickTop="1" thickBot="1">
      <c r="A3071" s="862">
        <f>A2965+1</f>
        <v>46233</v>
      </c>
      <c r="B3071" s="90" t="s">
        <v>162</v>
      </c>
      <c r="C3071" s="832" t="s">
        <v>665</v>
      </c>
      <c r="D3071" s="91" t="s">
        <v>114</v>
      </c>
      <c r="E3071" s="92" t="s">
        <v>164</v>
      </c>
      <c r="F3071" s="93"/>
      <c r="G3071" s="90" t="s">
        <v>162</v>
      </c>
      <c r="H3071" s="836" t="s">
        <v>163</v>
      </c>
      <c r="I3071" s="91" t="s">
        <v>114</v>
      </c>
      <c r="J3071" s="92" t="s">
        <v>164</v>
      </c>
      <c r="K3071" s="93"/>
      <c r="L3071" s="90" t="s">
        <v>162</v>
      </c>
      <c r="M3071" s="839" t="s">
        <v>163</v>
      </c>
      <c r="N3071" s="91" t="s">
        <v>114</v>
      </c>
      <c r="O3071" s="92" t="s">
        <v>164</v>
      </c>
      <c r="P3071" s="93"/>
    </row>
    <row r="3072" spans="1:16" ht="18" customHeight="1">
      <c r="A3072" s="863"/>
      <c r="B3072" s="864"/>
      <c r="C3072" s="833"/>
      <c r="D3072" s="94" t="s">
        <v>116</v>
      </c>
      <c r="E3072" s="95" t="s">
        <v>142</v>
      </c>
      <c r="F3072" s="93"/>
      <c r="G3072" s="864"/>
      <c r="H3072" s="836"/>
      <c r="I3072" s="94" t="s">
        <v>116</v>
      </c>
      <c r="J3072" s="95" t="s">
        <v>142</v>
      </c>
      <c r="K3072" s="93"/>
      <c r="L3072" s="864"/>
      <c r="M3072" s="839"/>
      <c r="N3072" s="94" t="s">
        <v>116</v>
      </c>
      <c r="O3072" s="95" t="s">
        <v>142</v>
      </c>
      <c r="P3072" s="93"/>
    </row>
    <row r="3073" spans="1:16" ht="17.25" thickBot="1">
      <c r="A3073" s="863"/>
      <c r="B3073" s="865"/>
      <c r="C3073" s="833"/>
      <c r="D3073" s="94" t="s">
        <v>165</v>
      </c>
      <c r="E3073" s="96" t="s">
        <v>166</v>
      </c>
      <c r="F3073" s="98"/>
      <c r="G3073" s="865"/>
      <c r="H3073" s="836"/>
      <c r="I3073" s="94" t="s">
        <v>165</v>
      </c>
      <c r="J3073" s="96" t="s">
        <v>166</v>
      </c>
      <c r="K3073" s="98"/>
      <c r="L3073" s="865"/>
      <c r="M3073" s="839"/>
      <c r="N3073" s="94" t="s">
        <v>165</v>
      </c>
      <c r="O3073" s="96" t="s">
        <v>166</v>
      </c>
      <c r="P3073" s="98"/>
    </row>
    <row r="3074" spans="1:16" ht="17.25" thickBot="1">
      <c r="A3074" s="863"/>
      <c r="B3074" s="90" t="s">
        <v>167</v>
      </c>
      <c r="C3074" s="833"/>
      <c r="D3074" s="94"/>
      <c r="E3074" s="96"/>
      <c r="F3074" s="97"/>
      <c r="G3074" s="90" t="s">
        <v>167</v>
      </c>
      <c r="H3074" s="836"/>
      <c r="I3074" s="94" t="s">
        <v>120</v>
      </c>
      <c r="J3074" s="96" t="s">
        <v>148</v>
      </c>
      <c r="K3074" s="97"/>
      <c r="L3074" s="90" t="s">
        <v>167</v>
      </c>
      <c r="M3074" s="839"/>
      <c r="N3074" s="94" t="s">
        <v>120</v>
      </c>
      <c r="O3074" s="96" t="s">
        <v>148</v>
      </c>
      <c r="P3074" s="97"/>
    </row>
    <row r="3075" spans="1:16">
      <c r="A3075" s="863"/>
      <c r="B3075" s="861"/>
      <c r="C3075" s="833"/>
      <c r="D3075" s="94"/>
      <c r="E3075" s="96"/>
      <c r="F3075" s="97"/>
      <c r="G3075" s="861"/>
      <c r="H3075" s="836"/>
      <c r="I3075" s="94"/>
      <c r="J3075" s="96"/>
      <c r="K3075" s="97"/>
      <c r="L3075" s="861"/>
      <c r="M3075" s="839"/>
      <c r="N3075" s="94"/>
      <c r="O3075" s="96"/>
      <c r="P3075" s="97"/>
    </row>
    <row r="3076" spans="1:16">
      <c r="A3076" s="863"/>
      <c r="B3076" s="854"/>
      <c r="C3076" s="833"/>
      <c r="D3076" s="94"/>
      <c r="E3076" s="96"/>
      <c r="F3076" s="97"/>
      <c r="G3076" s="854"/>
      <c r="H3076" s="836"/>
      <c r="I3076" s="94"/>
      <c r="J3076" s="96"/>
      <c r="K3076" s="97"/>
      <c r="L3076" s="854"/>
      <c r="M3076" s="839"/>
      <c r="N3076" s="94"/>
      <c r="O3076" s="96"/>
      <c r="P3076" s="97"/>
    </row>
    <row r="3077" spans="1:16">
      <c r="A3077" s="863"/>
      <c r="B3077" s="853"/>
      <c r="C3077" s="833"/>
      <c r="D3077" s="94"/>
      <c r="E3077" s="96"/>
      <c r="F3077" s="93"/>
      <c r="G3077" s="853"/>
      <c r="H3077" s="836"/>
      <c r="I3077" s="94"/>
      <c r="J3077" s="96"/>
      <c r="K3077" s="93"/>
      <c r="L3077" s="853"/>
      <c r="M3077" s="839"/>
      <c r="N3077" s="94"/>
      <c r="O3077" s="96"/>
      <c r="P3077" s="93"/>
    </row>
    <row r="3078" spans="1:16">
      <c r="A3078" s="863"/>
      <c r="B3078" s="854"/>
      <c r="C3078" s="833"/>
      <c r="D3078" s="94"/>
      <c r="E3078" s="96"/>
      <c r="F3078" s="99"/>
      <c r="G3078" s="854"/>
      <c r="H3078" s="836"/>
      <c r="I3078" s="94"/>
      <c r="J3078" s="96"/>
      <c r="K3078" s="99"/>
      <c r="L3078" s="854"/>
      <c r="M3078" s="839"/>
      <c r="N3078" s="94"/>
      <c r="O3078" s="96"/>
      <c r="P3078" s="93"/>
    </row>
    <row r="3079" spans="1:16">
      <c r="A3079" s="863"/>
      <c r="B3079" s="853"/>
      <c r="C3079" s="833"/>
      <c r="D3079" s="94"/>
      <c r="E3079" s="96"/>
      <c r="F3079" s="102"/>
      <c r="G3079" s="853"/>
      <c r="H3079" s="836"/>
      <c r="I3079" s="94"/>
      <c r="J3079" s="96"/>
      <c r="K3079" s="102"/>
      <c r="L3079" s="853"/>
      <c r="M3079" s="839"/>
      <c r="N3079" s="94"/>
      <c r="O3079" s="96"/>
      <c r="P3079" s="99"/>
    </row>
    <row r="3080" spans="1:16" ht="17.25" thickBot="1">
      <c r="A3080" s="863"/>
      <c r="B3080" s="854"/>
      <c r="C3080" s="833"/>
      <c r="D3080" s="94"/>
      <c r="E3080" s="96"/>
      <c r="F3080" s="99"/>
      <c r="G3080" s="854"/>
      <c r="H3080" s="836"/>
      <c r="I3080" s="94"/>
      <c r="J3080" s="96"/>
      <c r="K3080" s="99"/>
      <c r="L3080" s="854"/>
      <c r="M3080" s="839"/>
      <c r="N3080" s="94"/>
      <c r="O3080" s="96"/>
      <c r="P3080" s="99"/>
    </row>
    <row r="3081" spans="1:16" ht="17.25" thickBot="1">
      <c r="A3081" s="863"/>
      <c r="B3081" s="100" t="s">
        <v>168</v>
      </c>
      <c r="C3081" s="833"/>
      <c r="D3081" s="94"/>
      <c r="E3081" s="96"/>
      <c r="F3081" s="99"/>
      <c r="G3081" s="100" t="s">
        <v>168</v>
      </c>
      <c r="H3081" s="836"/>
      <c r="I3081" s="94"/>
      <c r="J3081" s="96"/>
      <c r="K3081" s="99"/>
      <c r="L3081" s="100" t="s">
        <v>168</v>
      </c>
      <c r="M3081" s="839"/>
      <c r="N3081" s="94"/>
      <c r="O3081" s="96"/>
      <c r="P3081" s="99"/>
    </row>
    <row r="3082" spans="1:16">
      <c r="A3082" s="863"/>
      <c r="B3082" s="855"/>
      <c r="C3082" s="833"/>
      <c r="D3082" s="94"/>
      <c r="E3082" s="96"/>
      <c r="F3082" s="99"/>
      <c r="G3082" s="855"/>
      <c r="H3082" s="836"/>
      <c r="I3082" s="94"/>
      <c r="J3082" s="96"/>
      <c r="K3082" s="99"/>
      <c r="L3082" s="855"/>
      <c r="M3082" s="839"/>
      <c r="N3082" s="94"/>
      <c r="O3082" s="96"/>
      <c r="P3082" s="99"/>
    </row>
    <row r="3083" spans="1:16">
      <c r="A3083" s="863"/>
      <c r="B3083" s="856"/>
      <c r="C3083" s="833"/>
      <c r="D3083" s="94"/>
      <c r="E3083" s="96"/>
      <c r="F3083" s="99"/>
      <c r="G3083" s="856"/>
      <c r="H3083" s="836"/>
      <c r="I3083" s="94"/>
      <c r="J3083" s="96"/>
      <c r="K3083" s="99"/>
      <c r="L3083" s="856"/>
      <c r="M3083" s="839"/>
      <c r="N3083" s="94"/>
      <c r="O3083" s="96"/>
      <c r="P3083" s="97"/>
    </row>
    <row r="3084" spans="1:16" ht="17.25" thickBot="1">
      <c r="A3084" s="863"/>
      <c r="B3084" s="857"/>
      <c r="C3084" s="833"/>
      <c r="D3084" s="94"/>
      <c r="E3084" s="96"/>
      <c r="F3084" s="97"/>
      <c r="G3084" s="857"/>
      <c r="H3084" s="836"/>
      <c r="I3084" s="94"/>
      <c r="J3084" s="96"/>
      <c r="K3084" s="97"/>
      <c r="L3084" s="857"/>
      <c r="M3084" s="839"/>
      <c r="N3084" s="94"/>
      <c r="O3084" s="96"/>
      <c r="P3084" s="97"/>
    </row>
    <row r="3085" spans="1:16" ht="17.25" thickBot="1">
      <c r="A3085" s="863"/>
      <c r="B3085" s="100" t="s">
        <v>123</v>
      </c>
      <c r="C3085" s="833"/>
      <c r="D3085" s="94"/>
      <c r="E3085" s="96"/>
      <c r="F3085" s="97"/>
      <c r="G3085" s="100" t="s">
        <v>123</v>
      </c>
      <c r="H3085" s="836"/>
      <c r="I3085" s="94"/>
      <c r="J3085" s="96"/>
      <c r="K3085" s="97"/>
      <c r="L3085" s="100" t="s">
        <v>123</v>
      </c>
      <c r="M3085" s="839"/>
      <c r="N3085" s="94"/>
      <c r="O3085" s="96"/>
      <c r="P3085" s="97"/>
    </row>
    <row r="3086" spans="1:16">
      <c r="A3086" s="863"/>
      <c r="B3086" s="868"/>
      <c r="C3086" s="833"/>
      <c r="D3086" s="94"/>
      <c r="E3086" s="96"/>
      <c r="F3086" s="97"/>
      <c r="G3086" s="868"/>
      <c r="H3086" s="836"/>
      <c r="I3086" s="94"/>
      <c r="J3086" s="96"/>
      <c r="K3086" s="97"/>
      <c r="L3086" s="868"/>
      <c r="M3086" s="839"/>
      <c r="N3086" s="94"/>
      <c r="O3086" s="96"/>
      <c r="P3086" s="97"/>
    </row>
    <row r="3087" spans="1:16">
      <c r="A3087" s="863"/>
      <c r="B3087" s="869"/>
      <c r="C3087" s="833"/>
      <c r="D3087" s="94"/>
      <c r="E3087" s="96"/>
      <c r="F3087" s="97"/>
      <c r="G3087" s="869"/>
      <c r="H3087" s="836"/>
      <c r="I3087" s="94"/>
      <c r="J3087" s="96"/>
      <c r="K3087" s="97"/>
      <c r="L3087" s="869"/>
      <c r="M3087" s="839"/>
      <c r="N3087" s="94"/>
      <c r="O3087" s="96"/>
      <c r="P3087" s="97"/>
    </row>
    <row r="3088" spans="1:16" ht="17.25" thickBot="1">
      <c r="A3088" s="863"/>
      <c r="B3088" s="870"/>
      <c r="C3088" s="833"/>
      <c r="D3088" s="94"/>
      <c r="E3088" s="96"/>
      <c r="F3088" s="97"/>
      <c r="G3088" s="870"/>
      <c r="H3088" s="836"/>
      <c r="I3088" s="94"/>
      <c r="J3088" s="96"/>
      <c r="K3088" s="97"/>
      <c r="L3088" s="870"/>
      <c r="M3088" s="839"/>
      <c r="N3088" s="94"/>
      <c r="O3088" s="96"/>
      <c r="P3088" s="97"/>
    </row>
    <row r="3089" spans="1:16">
      <c r="A3089" s="863"/>
      <c r="B3089" s="851" t="s">
        <v>124</v>
      </c>
      <c r="C3089" s="833"/>
      <c r="D3089" s="94"/>
      <c r="E3089" s="96"/>
      <c r="F3089" s="97"/>
      <c r="G3089" s="851" t="s">
        <v>124</v>
      </c>
      <c r="H3089" s="836"/>
      <c r="I3089" s="94"/>
      <c r="J3089" s="96"/>
      <c r="K3089" s="97"/>
      <c r="L3089" s="851" t="s">
        <v>124</v>
      </c>
      <c r="M3089" s="839"/>
      <c r="N3089" s="94"/>
      <c r="O3089" s="96"/>
      <c r="P3089" s="97"/>
    </row>
    <row r="3090" spans="1:16" ht="17.25" thickBot="1">
      <c r="A3090" s="863"/>
      <c r="B3090" s="852"/>
      <c r="C3090" s="833"/>
      <c r="D3090" s="94"/>
      <c r="E3090" s="96"/>
      <c r="F3090" s="97"/>
      <c r="G3090" s="852"/>
      <c r="H3090" s="836"/>
      <c r="I3090" s="94"/>
      <c r="J3090" s="96"/>
      <c r="K3090" s="97"/>
      <c r="L3090" s="852"/>
      <c r="M3090" s="839"/>
      <c r="N3090" s="94"/>
      <c r="O3090" s="96"/>
      <c r="P3090" s="93"/>
    </row>
    <row r="3091" spans="1:16" ht="17.25" thickTop="1">
      <c r="A3091" s="863"/>
      <c r="B3091" s="866" t="s">
        <v>125</v>
      </c>
      <c r="C3091" s="833"/>
      <c r="D3091" s="94"/>
      <c r="E3091" s="96"/>
      <c r="F3091" s="93"/>
      <c r="G3091" s="866" t="s">
        <v>125</v>
      </c>
      <c r="H3091" s="836"/>
      <c r="I3091" s="94"/>
      <c r="J3091" s="96"/>
      <c r="K3091" s="93"/>
      <c r="L3091" s="866" t="s">
        <v>125</v>
      </c>
      <c r="M3091" s="839"/>
      <c r="N3091" s="94"/>
      <c r="O3091" s="96"/>
      <c r="P3091" s="97"/>
    </row>
    <row r="3092" spans="1:16" ht="17.25" thickBot="1">
      <c r="A3092" s="863"/>
      <c r="B3092" s="849"/>
      <c r="C3092" s="833"/>
      <c r="D3092" s="94"/>
      <c r="E3092" s="96"/>
      <c r="F3092" s="93"/>
      <c r="G3092" s="849"/>
      <c r="H3092" s="836"/>
      <c r="I3092" s="94"/>
      <c r="J3092" s="96"/>
      <c r="K3092" s="93"/>
      <c r="L3092" s="849"/>
      <c r="M3092" s="839"/>
      <c r="N3092" s="94"/>
      <c r="O3092" s="96"/>
      <c r="P3092" s="101"/>
    </row>
    <row r="3093" spans="1:16">
      <c r="A3093" s="863"/>
      <c r="B3093" s="859"/>
      <c r="C3093" s="833"/>
      <c r="D3093" s="94"/>
      <c r="E3093" s="96"/>
      <c r="F3093" s="97"/>
      <c r="G3093" s="859"/>
      <c r="H3093" s="836"/>
      <c r="I3093" s="94"/>
      <c r="J3093" s="96"/>
      <c r="K3093" s="97"/>
      <c r="L3093" s="859"/>
      <c r="M3093" s="839"/>
      <c r="N3093" s="94"/>
      <c r="O3093" s="96"/>
      <c r="P3093" s="103"/>
    </row>
    <row r="3094" spans="1:16" ht="17.25" thickBot="1">
      <c r="A3094" s="863"/>
      <c r="B3094" s="867"/>
      <c r="C3094" s="833"/>
      <c r="D3094" s="94"/>
      <c r="E3094" s="96"/>
      <c r="F3094" s="97"/>
      <c r="G3094" s="867"/>
      <c r="H3094" s="836"/>
      <c r="I3094" s="94"/>
      <c r="J3094" s="96"/>
      <c r="K3094" s="97"/>
      <c r="L3094" s="867"/>
      <c r="M3094" s="839"/>
      <c r="N3094" s="94"/>
      <c r="O3094" s="96"/>
      <c r="P3094" s="104"/>
    </row>
    <row r="3095" spans="1:16">
      <c r="A3095" s="863"/>
      <c r="B3095" s="848" t="s">
        <v>126</v>
      </c>
      <c r="C3095" s="833"/>
      <c r="D3095" s="94"/>
      <c r="E3095" s="96"/>
      <c r="F3095" s="93"/>
      <c r="G3095" s="848" t="s">
        <v>126</v>
      </c>
      <c r="H3095" s="836"/>
      <c r="I3095" s="94"/>
      <c r="J3095" s="96"/>
      <c r="K3095" s="93"/>
      <c r="L3095" s="848" t="s">
        <v>126</v>
      </c>
      <c r="M3095" s="839"/>
      <c r="N3095" s="94"/>
      <c r="O3095" s="96"/>
      <c r="P3095" s="99"/>
    </row>
    <row r="3096" spans="1:16" ht="17.25" thickBot="1">
      <c r="A3096" s="863"/>
      <c r="B3096" s="849"/>
      <c r="C3096" s="833"/>
      <c r="D3096" s="94"/>
      <c r="E3096" s="96"/>
      <c r="F3096" s="101"/>
      <c r="G3096" s="849"/>
      <c r="H3096" s="836"/>
      <c r="I3096" s="94"/>
      <c r="J3096" s="96"/>
      <c r="K3096" s="101"/>
      <c r="L3096" s="849"/>
      <c r="M3096" s="839"/>
      <c r="N3096" s="94"/>
      <c r="O3096" s="96"/>
      <c r="P3096" s="104"/>
    </row>
    <row r="3097" spans="1:16">
      <c r="A3097" s="863"/>
      <c r="B3097" s="859"/>
      <c r="C3097" s="833"/>
      <c r="D3097" s="94"/>
      <c r="E3097" s="96"/>
      <c r="F3097" s="102"/>
      <c r="G3097" s="859"/>
      <c r="H3097" s="836"/>
      <c r="I3097" s="94"/>
      <c r="J3097" s="96"/>
      <c r="K3097" s="103"/>
      <c r="L3097" s="859"/>
      <c r="M3097" s="839"/>
      <c r="N3097" s="94"/>
      <c r="O3097" s="96"/>
      <c r="P3097" s="93"/>
    </row>
    <row r="3098" spans="1:16" ht="17.25" thickBot="1">
      <c r="A3098" s="863"/>
      <c r="B3098" s="860"/>
      <c r="C3098" s="833"/>
      <c r="D3098" s="94"/>
      <c r="E3098" s="96"/>
      <c r="F3098" s="99"/>
      <c r="G3098" s="860"/>
      <c r="H3098" s="836"/>
      <c r="I3098" s="94"/>
      <c r="J3098" s="96"/>
      <c r="K3098" s="104"/>
      <c r="L3098" s="860"/>
      <c r="M3098" s="839"/>
      <c r="N3098" s="94"/>
      <c r="O3098" s="96"/>
      <c r="P3098" s="97"/>
    </row>
    <row r="3099" spans="1:16">
      <c r="A3099" s="863"/>
      <c r="B3099" s="858" t="s">
        <v>127</v>
      </c>
      <c r="C3099" s="833"/>
      <c r="D3099" s="94"/>
      <c r="E3099" s="96"/>
      <c r="F3099" s="103"/>
      <c r="G3099" s="858" t="s">
        <v>127</v>
      </c>
      <c r="H3099" s="836"/>
      <c r="I3099" s="94"/>
      <c r="J3099" s="96"/>
      <c r="K3099" s="104"/>
      <c r="L3099" s="858" t="s">
        <v>127</v>
      </c>
      <c r="M3099" s="839"/>
      <c r="N3099" s="94"/>
      <c r="O3099" s="114"/>
      <c r="P3099" s="97"/>
    </row>
    <row r="3100" spans="1:16" ht="17.25" thickBot="1">
      <c r="A3100" s="863"/>
      <c r="B3100" s="849"/>
      <c r="C3100" s="833"/>
      <c r="D3100" s="94"/>
      <c r="E3100" s="96"/>
      <c r="F3100" s="104"/>
      <c r="G3100" s="849"/>
      <c r="H3100" s="836"/>
      <c r="I3100" s="94"/>
      <c r="J3100" s="96"/>
      <c r="K3100" s="99"/>
      <c r="L3100" s="849"/>
      <c r="M3100" s="839"/>
      <c r="N3100" s="113"/>
      <c r="O3100" s="96"/>
      <c r="P3100" s="112"/>
    </row>
    <row r="3101" spans="1:16">
      <c r="A3101" s="863"/>
      <c r="B3101" s="859"/>
      <c r="C3101" s="833"/>
      <c r="D3101" s="94"/>
      <c r="E3101" s="96"/>
      <c r="F3101" s="104"/>
      <c r="G3101" s="859"/>
      <c r="H3101" s="836"/>
      <c r="I3101" s="94"/>
      <c r="J3101" s="96"/>
      <c r="K3101" s="104"/>
      <c r="L3101" s="859"/>
      <c r="M3101" s="839"/>
      <c r="N3101" s="113"/>
      <c r="O3101" s="114"/>
      <c r="P3101" s="97"/>
    </row>
    <row r="3102" spans="1:16" ht="17.25" thickBot="1">
      <c r="A3102" s="863"/>
      <c r="B3102" s="860"/>
      <c r="C3102" s="833"/>
      <c r="D3102" s="94"/>
      <c r="E3102" s="96"/>
      <c r="F3102" s="99"/>
      <c r="G3102" s="860"/>
      <c r="H3102" s="836"/>
      <c r="I3102" s="94"/>
      <c r="J3102" s="96"/>
      <c r="K3102" s="93"/>
      <c r="L3102" s="860"/>
      <c r="M3102" s="839"/>
      <c r="N3102" s="94"/>
      <c r="O3102" s="114"/>
      <c r="P3102" s="104"/>
    </row>
    <row r="3103" spans="1:16">
      <c r="A3103" s="863"/>
      <c r="B3103" s="858" t="s">
        <v>128</v>
      </c>
      <c r="C3103" s="833"/>
      <c r="D3103" s="94"/>
      <c r="E3103" s="96"/>
      <c r="F3103" s="104"/>
      <c r="G3103" s="858" t="s">
        <v>128</v>
      </c>
      <c r="H3103" s="836"/>
      <c r="I3103" s="94"/>
      <c r="J3103" s="96"/>
      <c r="K3103" s="97"/>
      <c r="L3103" s="858" t="s">
        <v>128</v>
      </c>
      <c r="M3103" s="839"/>
      <c r="N3103" s="94"/>
      <c r="O3103" s="96"/>
      <c r="P3103" s="97"/>
    </row>
    <row r="3104" spans="1:16" ht="17.25" thickBot="1">
      <c r="A3104" s="863"/>
      <c r="B3104" s="849"/>
      <c r="C3104" s="833"/>
      <c r="D3104" s="94"/>
      <c r="E3104" s="96"/>
      <c r="F3104" s="93"/>
      <c r="G3104" s="849"/>
      <c r="H3104" s="836"/>
      <c r="I3104" s="94"/>
      <c r="J3104" s="114"/>
      <c r="K3104" s="97"/>
      <c r="L3104" s="849"/>
      <c r="M3104" s="839"/>
      <c r="N3104" s="113"/>
      <c r="O3104" s="114"/>
      <c r="P3104" s="97"/>
    </row>
    <row r="3105" spans="1:16">
      <c r="A3105" s="863"/>
      <c r="B3105" s="859"/>
      <c r="C3105" s="833"/>
      <c r="D3105" s="94"/>
      <c r="E3105" s="96"/>
      <c r="F3105" s="97"/>
      <c r="G3105" s="859"/>
      <c r="H3105" s="836"/>
      <c r="I3105" s="94"/>
      <c r="J3105" s="96"/>
      <c r="K3105" s="97"/>
      <c r="L3105" s="859"/>
      <c r="M3105" s="839"/>
      <c r="N3105" s="113"/>
      <c r="O3105" s="114"/>
      <c r="P3105" s="97"/>
    </row>
    <row r="3106" spans="1:16" ht="17.25" thickBot="1">
      <c r="A3106" s="863"/>
      <c r="B3106" s="860"/>
      <c r="C3106" s="833"/>
      <c r="D3106" s="94"/>
      <c r="E3106" s="96"/>
      <c r="F3106" s="93"/>
      <c r="G3106" s="860"/>
      <c r="H3106" s="836"/>
      <c r="I3106" s="94"/>
      <c r="J3106" s="114"/>
      <c r="K3106" s="97"/>
      <c r="L3106" s="860"/>
      <c r="M3106" s="839"/>
      <c r="N3106" s="94"/>
      <c r="O3106" s="114"/>
      <c r="P3106" s="97"/>
    </row>
    <row r="3107" spans="1:16">
      <c r="A3107" s="863"/>
      <c r="B3107" s="848" t="s">
        <v>129</v>
      </c>
      <c r="C3107" s="833"/>
      <c r="D3107" s="94"/>
      <c r="E3107" s="96"/>
      <c r="F3107" s="93"/>
      <c r="G3107" s="848" t="s">
        <v>129</v>
      </c>
      <c r="H3107" s="836"/>
      <c r="I3107" s="94"/>
      <c r="J3107" s="114"/>
      <c r="K3107" s="97"/>
      <c r="L3107" s="848" t="s">
        <v>129</v>
      </c>
      <c r="M3107" s="839"/>
      <c r="N3107" s="113"/>
      <c r="O3107" s="114"/>
      <c r="P3107" s="97"/>
    </row>
    <row r="3108" spans="1:16" ht="17.25" thickBot="1">
      <c r="A3108" s="863"/>
      <c r="B3108" s="849"/>
      <c r="C3108" s="833"/>
      <c r="D3108" s="94"/>
      <c r="E3108" s="96"/>
      <c r="F3108" s="93"/>
      <c r="G3108" s="849"/>
      <c r="H3108" s="836"/>
      <c r="I3108" s="94"/>
      <c r="J3108" s="114"/>
      <c r="K3108" s="97"/>
      <c r="L3108" s="849"/>
      <c r="M3108" s="839"/>
      <c r="N3108" s="94"/>
      <c r="O3108" s="114"/>
      <c r="P3108" s="97"/>
    </row>
    <row r="3109" spans="1:16">
      <c r="A3109" s="863"/>
      <c r="B3109" s="106"/>
      <c r="C3109" s="833"/>
      <c r="D3109" s="94"/>
      <c r="E3109" s="96"/>
      <c r="F3109" s="97"/>
      <c r="G3109" s="106"/>
      <c r="H3109" s="836"/>
      <c r="I3109" s="94"/>
      <c r="J3109" s="96"/>
      <c r="K3109" s="112"/>
      <c r="L3109" s="106"/>
      <c r="M3109" s="839"/>
      <c r="N3109" s="113"/>
      <c r="O3109" s="96"/>
      <c r="P3109" s="112"/>
    </row>
    <row r="3110" spans="1:16">
      <c r="A3110" s="863"/>
      <c r="B3110" s="107"/>
      <c r="C3110" s="833"/>
      <c r="D3110" s="94"/>
      <c r="E3110" s="96"/>
      <c r="F3110" s="93"/>
      <c r="G3110" s="107"/>
      <c r="H3110" s="836"/>
      <c r="I3110" s="94"/>
      <c r="J3110" s="96"/>
      <c r="K3110" s="97"/>
      <c r="L3110" s="107"/>
      <c r="M3110" s="839"/>
      <c r="N3110" s="113"/>
      <c r="O3110" s="114"/>
      <c r="P3110" s="97"/>
    </row>
    <row r="3111" spans="1:16">
      <c r="A3111" s="863"/>
      <c r="B3111" s="109"/>
      <c r="C3111" s="833"/>
      <c r="D3111" s="94"/>
      <c r="E3111" s="96"/>
      <c r="F3111" s="93"/>
      <c r="G3111" s="109"/>
      <c r="H3111" s="836"/>
      <c r="I3111" s="113"/>
      <c r="J3111" s="114"/>
      <c r="K3111" s="97"/>
      <c r="L3111" s="109"/>
      <c r="M3111" s="839"/>
      <c r="N3111" s="113"/>
      <c r="O3111" s="114"/>
      <c r="P3111" s="104"/>
    </row>
    <row r="3112" spans="1:16">
      <c r="A3112" s="863"/>
      <c r="B3112" s="110"/>
      <c r="C3112" s="833"/>
      <c r="D3112" s="94"/>
      <c r="E3112" s="96"/>
      <c r="F3112" s="93"/>
      <c r="G3112" s="110"/>
      <c r="H3112" s="836"/>
      <c r="I3112" s="113"/>
      <c r="J3112" s="114"/>
      <c r="K3112" s="104"/>
      <c r="L3112" s="110"/>
      <c r="M3112" s="839"/>
      <c r="N3112" s="111"/>
      <c r="O3112" s="96"/>
      <c r="P3112" s="97"/>
    </row>
    <row r="3113" spans="1:16">
      <c r="A3113" s="863"/>
      <c r="B3113" s="109"/>
      <c r="C3113" s="833"/>
      <c r="D3113" s="111"/>
      <c r="E3113" s="96"/>
      <c r="F3113" s="97"/>
      <c r="G3113" s="109"/>
      <c r="H3113" s="836"/>
      <c r="I3113" s="111"/>
      <c r="J3113" s="96"/>
      <c r="K3113" s="112"/>
      <c r="L3113" s="109"/>
      <c r="M3113" s="839"/>
      <c r="N3113" s="94"/>
      <c r="O3113" s="96"/>
      <c r="P3113" s="112"/>
    </row>
    <row r="3114" spans="1:16">
      <c r="A3114" s="863"/>
      <c r="B3114" s="110"/>
      <c r="C3114" s="833"/>
      <c r="D3114" s="94"/>
      <c r="E3114" s="96"/>
      <c r="F3114" s="108"/>
      <c r="G3114" s="110"/>
      <c r="H3114" s="836"/>
      <c r="I3114" s="94"/>
      <c r="J3114" s="96"/>
      <c r="K3114" s="97"/>
      <c r="L3114" s="110"/>
      <c r="M3114" s="839"/>
      <c r="N3114" s="113"/>
      <c r="O3114" s="114"/>
      <c r="P3114" s="97"/>
    </row>
    <row r="3115" spans="1:16">
      <c r="A3115" s="863"/>
      <c r="B3115" s="109"/>
      <c r="C3115" s="833"/>
      <c r="D3115" s="94"/>
      <c r="E3115" s="96"/>
      <c r="F3115" s="97"/>
      <c r="G3115" s="109"/>
      <c r="H3115" s="836"/>
      <c r="I3115" s="113"/>
      <c r="J3115" s="114"/>
      <c r="K3115" s="97"/>
      <c r="L3115" s="109"/>
      <c r="M3115" s="839"/>
      <c r="N3115" s="113"/>
      <c r="O3115" s="114"/>
      <c r="P3115" s="97"/>
    </row>
    <row r="3116" spans="1:16" ht="17.25" thickBot="1">
      <c r="A3116" s="863"/>
      <c r="B3116" s="110"/>
      <c r="C3116" s="846"/>
      <c r="D3116" s="115"/>
      <c r="E3116" s="116"/>
      <c r="F3116" s="117"/>
      <c r="G3116" s="110"/>
      <c r="H3116" s="836"/>
      <c r="I3116" s="115"/>
      <c r="J3116" s="116"/>
      <c r="K3116" s="117"/>
      <c r="L3116" s="110"/>
      <c r="M3116" s="839"/>
      <c r="N3116" s="115"/>
      <c r="O3116" s="116"/>
      <c r="P3116" s="117"/>
    </row>
    <row r="3117" spans="1:16">
      <c r="A3117" s="850" t="str">
        <f>TEXT(A3071,"AAAA")</f>
        <v>星期四</v>
      </c>
      <c r="B3117" s="109"/>
      <c r="C3117" s="832" t="s">
        <v>666</v>
      </c>
      <c r="D3117" s="118"/>
      <c r="E3117" s="119"/>
      <c r="F3117" s="97"/>
      <c r="G3117" s="109"/>
      <c r="H3117" s="835" t="s">
        <v>130</v>
      </c>
      <c r="I3117" s="118"/>
      <c r="J3117" s="119"/>
      <c r="K3117" s="97"/>
      <c r="L3117" s="109"/>
      <c r="M3117" s="838" t="s">
        <v>130</v>
      </c>
      <c r="N3117" s="118"/>
      <c r="O3117" s="119"/>
      <c r="P3117" s="97"/>
    </row>
    <row r="3118" spans="1:16">
      <c r="A3118" s="850"/>
      <c r="B3118" s="110"/>
      <c r="C3118" s="833"/>
      <c r="D3118" s="120"/>
      <c r="E3118" s="96"/>
      <c r="F3118" s="97"/>
      <c r="G3118" s="110"/>
      <c r="H3118" s="836"/>
      <c r="I3118" s="94"/>
      <c r="J3118" s="96"/>
      <c r="K3118" s="97"/>
      <c r="L3118" s="110"/>
      <c r="M3118" s="839"/>
      <c r="N3118" s="94"/>
      <c r="O3118" s="96"/>
      <c r="P3118" s="97"/>
    </row>
    <row r="3119" spans="1:16">
      <c r="A3119" s="850"/>
      <c r="B3119" s="109"/>
      <c r="C3119" s="833"/>
      <c r="D3119" s="120"/>
      <c r="E3119" s="96"/>
      <c r="F3119" s="97"/>
      <c r="G3119" s="109"/>
      <c r="H3119" s="836"/>
      <c r="I3119" s="94"/>
      <c r="J3119" s="96"/>
      <c r="K3119" s="97"/>
      <c r="L3119" s="109"/>
      <c r="M3119" s="839"/>
      <c r="N3119" s="94"/>
      <c r="O3119" s="96"/>
      <c r="P3119" s="97"/>
    </row>
    <row r="3120" spans="1:16">
      <c r="A3120" s="850"/>
      <c r="B3120" s="110"/>
      <c r="C3120" s="833"/>
      <c r="D3120" s="120"/>
      <c r="E3120" s="96"/>
      <c r="F3120" s="97"/>
      <c r="G3120" s="110"/>
      <c r="H3120" s="836"/>
      <c r="I3120" s="94"/>
      <c r="J3120" s="96"/>
      <c r="K3120" s="97"/>
      <c r="L3120" s="110"/>
      <c r="M3120" s="839"/>
      <c r="N3120" s="94"/>
      <c r="O3120" s="96"/>
      <c r="P3120" s="97"/>
    </row>
    <row r="3121" spans="1:16">
      <c r="A3121" s="850"/>
      <c r="B3121" s="109"/>
      <c r="C3121" s="833"/>
      <c r="D3121" s="120"/>
      <c r="E3121" s="96"/>
      <c r="F3121" s="97"/>
      <c r="G3121" s="109"/>
      <c r="H3121" s="836"/>
      <c r="I3121" s="94"/>
      <c r="J3121" s="96"/>
      <c r="K3121" s="97"/>
      <c r="L3121" s="109"/>
      <c r="M3121" s="839"/>
      <c r="N3121" s="94"/>
      <c r="O3121" s="96"/>
      <c r="P3121" s="97"/>
    </row>
    <row r="3122" spans="1:16">
      <c r="A3122" s="850"/>
      <c r="B3122" s="110"/>
      <c r="C3122" s="833"/>
      <c r="D3122" s="120"/>
      <c r="E3122" s="96"/>
      <c r="F3122" s="97"/>
      <c r="G3122" s="110"/>
      <c r="H3122" s="836"/>
      <c r="I3122" s="94"/>
      <c r="J3122" s="96"/>
      <c r="K3122" s="97"/>
      <c r="L3122" s="110"/>
      <c r="M3122" s="839"/>
      <c r="N3122" s="94"/>
      <c r="O3122" s="96"/>
      <c r="P3122" s="97"/>
    </row>
    <row r="3123" spans="1:16">
      <c r="A3123" s="850"/>
      <c r="B3123" s="109"/>
      <c r="C3123" s="833"/>
      <c r="D3123" s="120"/>
      <c r="E3123" s="96"/>
      <c r="F3123" s="97"/>
      <c r="G3123" s="109"/>
      <c r="H3123" s="836"/>
      <c r="I3123" s="94"/>
      <c r="J3123" s="96"/>
      <c r="K3123" s="97"/>
      <c r="L3123" s="109"/>
      <c r="M3123" s="839"/>
      <c r="N3123" s="94"/>
      <c r="O3123" s="96"/>
      <c r="P3123" s="97"/>
    </row>
    <row r="3124" spans="1:16">
      <c r="A3124" s="850"/>
      <c r="B3124" s="110"/>
      <c r="C3124" s="833"/>
      <c r="D3124" s="94"/>
      <c r="E3124" s="96"/>
      <c r="F3124" s="97"/>
      <c r="G3124" s="110"/>
      <c r="H3124" s="836"/>
      <c r="I3124" s="94"/>
      <c r="J3124" s="96"/>
      <c r="K3124" s="97"/>
      <c r="L3124" s="110"/>
      <c r="M3124" s="839"/>
      <c r="N3124" s="94"/>
      <c r="O3124" s="96"/>
      <c r="P3124" s="97"/>
    </row>
    <row r="3125" spans="1:16">
      <c r="A3125" s="850"/>
      <c r="B3125" s="107"/>
      <c r="C3125" s="833"/>
      <c r="D3125" s="113"/>
      <c r="E3125" s="114"/>
      <c r="F3125" s="104"/>
      <c r="G3125" s="107"/>
      <c r="H3125" s="836"/>
      <c r="I3125" s="113"/>
      <c r="J3125" s="114"/>
      <c r="K3125" s="97"/>
      <c r="L3125" s="107"/>
      <c r="M3125" s="839"/>
      <c r="N3125" s="113"/>
      <c r="O3125" s="114"/>
      <c r="P3125" s="97"/>
    </row>
    <row r="3126" spans="1:16" ht="17.25" thickBot="1">
      <c r="A3126" s="850"/>
      <c r="B3126" s="107"/>
      <c r="C3126" s="846"/>
      <c r="D3126" s="122" t="s">
        <v>132</v>
      </c>
      <c r="E3126" s="123" t="s">
        <v>133</v>
      </c>
      <c r="F3126" s="124"/>
      <c r="G3126" s="107"/>
      <c r="H3126" s="847"/>
      <c r="I3126" s="122" t="s">
        <v>132</v>
      </c>
      <c r="J3126" s="123" t="s">
        <v>133</v>
      </c>
      <c r="K3126" s="97"/>
      <c r="L3126" s="107"/>
      <c r="M3126" s="845"/>
      <c r="N3126" s="122" t="s">
        <v>132</v>
      </c>
      <c r="O3126" s="123" t="s">
        <v>133</v>
      </c>
      <c r="P3126" s="97"/>
    </row>
    <row r="3127" spans="1:16">
      <c r="A3127" s="105"/>
      <c r="B3127" s="109"/>
      <c r="C3127" s="832" t="s">
        <v>667</v>
      </c>
      <c r="D3127" s="118"/>
      <c r="E3127" s="119"/>
      <c r="F3127" s="125"/>
      <c r="G3127" s="109"/>
      <c r="H3127" s="835" t="s">
        <v>134</v>
      </c>
      <c r="I3127" s="118"/>
      <c r="J3127" s="119"/>
      <c r="K3127" s="125"/>
      <c r="L3127" s="109"/>
      <c r="M3127" s="838" t="s">
        <v>134</v>
      </c>
      <c r="N3127" s="118"/>
      <c r="O3127" s="119"/>
      <c r="P3127" s="125"/>
    </row>
    <row r="3128" spans="1:16">
      <c r="A3128" s="105"/>
      <c r="B3128" s="110"/>
      <c r="C3128" s="833"/>
      <c r="D3128" s="94"/>
      <c r="E3128" s="96"/>
      <c r="F3128" s="97"/>
      <c r="G3128" s="110"/>
      <c r="H3128" s="836"/>
      <c r="I3128" s="94"/>
      <c r="J3128" s="96"/>
      <c r="K3128" s="97"/>
      <c r="L3128" s="110"/>
      <c r="M3128" s="839"/>
      <c r="N3128" s="94"/>
      <c r="O3128" s="96"/>
      <c r="P3128" s="97"/>
    </row>
    <row r="3129" spans="1:16">
      <c r="A3129" s="105"/>
      <c r="B3129" s="126"/>
      <c r="C3129" s="833"/>
      <c r="D3129" s="94"/>
      <c r="E3129" s="96"/>
      <c r="F3129" s="97"/>
      <c r="G3129" s="126"/>
      <c r="H3129" s="836"/>
      <c r="I3129" s="94"/>
      <c r="J3129" s="96"/>
      <c r="K3129" s="97"/>
      <c r="L3129" s="126"/>
      <c r="M3129" s="839"/>
      <c r="N3129" s="94"/>
      <c r="O3129" s="96"/>
      <c r="P3129" s="128"/>
    </row>
    <row r="3130" spans="1:16">
      <c r="A3130" s="105"/>
      <c r="B3130" s="107"/>
      <c r="C3130" s="833"/>
      <c r="D3130" s="94"/>
      <c r="E3130" s="96"/>
      <c r="F3130" s="97"/>
      <c r="G3130" s="107"/>
      <c r="H3130" s="836"/>
      <c r="I3130" s="94"/>
      <c r="J3130" s="96"/>
      <c r="K3130" s="97"/>
      <c r="L3130" s="107"/>
      <c r="M3130" s="839"/>
      <c r="N3130" s="94"/>
      <c r="O3130" s="96"/>
      <c r="P3130" s="216"/>
    </row>
    <row r="3131" spans="1:16">
      <c r="A3131" s="105"/>
      <c r="B3131" s="109"/>
      <c r="C3131" s="833"/>
      <c r="D3131" s="94"/>
      <c r="E3131" s="96"/>
      <c r="F3131" s="97"/>
      <c r="G3131" s="109"/>
      <c r="H3131" s="836"/>
      <c r="I3131" s="94"/>
      <c r="J3131" s="96"/>
      <c r="K3131" s="97"/>
      <c r="L3131" s="109"/>
      <c r="M3131" s="839"/>
      <c r="N3131" s="94"/>
      <c r="O3131" s="96"/>
      <c r="P3131" s="97"/>
    </row>
    <row r="3132" spans="1:16">
      <c r="A3132" s="105"/>
      <c r="B3132" s="110"/>
      <c r="C3132" s="833"/>
      <c r="D3132" s="94"/>
      <c r="E3132" s="96"/>
      <c r="F3132" s="127"/>
      <c r="G3132" s="110"/>
      <c r="H3132" s="836"/>
      <c r="I3132" s="94"/>
      <c r="J3132" s="96"/>
      <c r="K3132" s="127"/>
      <c r="L3132" s="110"/>
      <c r="M3132" s="839"/>
      <c r="N3132" s="94"/>
      <c r="O3132" s="96"/>
      <c r="P3132" s="127"/>
    </row>
    <row r="3133" spans="1:16">
      <c r="A3133" s="105"/>
      <c r="B3133" s="109"/>
      <c r="C3133" s="833"/>
      <c r="D3133" s="94"/>
      <c r="E3133" s="96"/>
      <c r="F3133" s="128"/>
      <c r="G3133" s="109"/>
      <c r="H3133" s="836"/>
      <c r="I3133" s="94"/>
      <c r="J3133" s="96"/>
      <c r="K3133" s="128"/>
      <c r="L3133" s="109"/>
      <c r="M3133" s="839"/>
      <c r="N3133" s="94"/>
      <c r="O3133" s="96"/>
      <c r="P3133" s="128"/>
    </row>
    <row r="3134" spans="1:16">
      <c r="A3134" s="105"/>
      <c r="B3134" s="110"/>
      <c r="C3134" s="833"/>
      <c r="D3134" s="217"/>
      <c r="E3134" s="114"/>
      <c r="F3134" s="216"/>
      <c r="G3134" s="110"/>
      <c r="H3134" s="836"/>
      <c r="I3134" s="113"/>
      <c r="J3134" s="114"/>
      <c r="K3134" s="216"/>
      <c r="L3134" s="110"/>
      <c r="M3134" s="839"/>
      <c r="N3134" s="113"/>
      <c r="O3134" s="114"/>
      <c r="P3134" s="216"/>
    </row>
    <row r="3135" spans="1:16">
      <c r="A3135" s="105"/>
      <c r="B3135" s="109"/>
      <c r="C3135" s="833"/>
      <c r="D3135" s="217"/>
      <c r="E3135" s="114"/>
      <c r="F3135" s="216"/>
      <c r="G3135" s="109"/>
      <c r="H3135" s="836"/>
      <c r="I3135" s="113"/>
      <c r="J3135" s="114"/>
      <c r="K3135" s="216"/>
      <c r="L3135" s="109"/>
      <c r="M3135" s="839"/>
      <c r="N3135" s="113"/>
      <c r="O3135" s="114"/>
      <c r="P3135" s="216"/>
    </row>
    <row r="3136" spans="1:16" ht="17.25" thickBot="1">
      <c r="A3136" s="105"/>
      <c r="B3136" s="110"/>
      <c r="C3136" s="846"/>
      <c r="D3136" s="129"/>
      <c r="E3136" s="130"/>
      <c r="F3136" s="104"/>
      <c r="G3136" s="110"/>
      <c r="H3136" s="847"/>
      <c r="I3136" s="113"/>
      <c r="J3136" s="130"/>
      <c r="K3136" s="104"/>
      <c r="L3136" s="110"/>
      <c r="M3136" s="845"/>
      <c r="N3136" s="113"/>
      <c r="O3136" s="131"/>
      <c r="P3136" s="127"/>
    </row>
    <row r="3137" spans="1:16">
      <c r="A3137" s="132"/>
      <c r="B3137" s="109"/>
      <c r="C3137" s="832" t="s">
        <v>668</v>
      </c>
      <c r="D3137" s="118" t="s">
        <v>136</v>
      </c>
      <c r="E3137" s="133" t="s">
        <v>137</v>
      </c>
      <c r="F3137" s="125"/>
      <c r="G3137" s="109"/>
      <c r="H3137" s="835" t="s">
        <v>135</v>
      </c>
      <c r="I3137" s="118" t="s">
        <v>136</v>
      </c>
      <c r="J3137" s="133" t="s">
        <v>137</v>
      </c>
      <c r="K3137" s="125"/>
      <c r="L3137" s="109"/>
      <c r="M3137" s="838" t="s">
        <v>135</v>
      </c>
      <c r="N3137" s="118" t="s">
        <v>136</v>
      </c>
      <c r="O3137" s="133" t="s">
        <v>137</v>
      </c>
      <c r="P3137" s="125"/>
    </row>
    <row r="3138" spans="1:16">
      <c r="A3138" s="132"/>
      <c r="B3138" s="110"/>
      <c r="C3138" s="833"/>
      <c r="D3138" s="94" t="s">
        <v>141</v>
      </c>
      <c r="E3138" s="96" t="s">
        <v>142</v>
      </c>
      <c r="F3138" s="134"/>
      <c r="G3138" s="110"/>
      <c r="H3138" s="836"/>
      <c r="I3138" s="94" t="s">
        <v>141</v>
      </c>
      <c r="J3138" s="96" t="s">
        <v>142</v>
      </c>
      <c r="K3138" s="134"/>
      <c r="L3138" s="110"/>
      <c r="M3138" s="839"/>
      <c r="N3138" s="94" t="s">
        <v>141</v>
      </c>
      <c r="O3138" s="96" t="s">
        <v>142</v>
      </c>
      <c r="P3138" s="134"/>
    </row>
    <row r="3139" spans="1:16">
      <c r="A3139" s="132"/>
      <c r="B3139" s="135"/>
      <c r="C3139" s="833"/>
      <c r="D3139" s="94" t="s">
        <v>145</v>
      </c>
      <c r="E3139" s="96" t="s">
        <v>146</v>
      </c>
      <c r="F3139" s="97"/>
      <c r="G3139" s="135"/>
      <c r="H3139" s="836"/>
      <c r="I3139" s="94" t="s">
        <v>145</v>
      </c>
      <c r="J3139" s="96" t="s">
        <v>146</v>
      </c>
      <c r="K3139" s="97"/>
      <c r="L3139" s="135"/>
      <c r="M3139" s="839"/>
      <c r="N3139" s="94" t="s">
        <v>145</v>
      </c>
      <c r="O3139" s="96" t="s">
        <v>146</v>
      </c>
      <c r="P3139" s="97"/>
    </row>
    <row r="3140" spans="1:16">
      <c r="A3140" s="132"/>
      <c r="B3140" s="110"/>
      <c r="C3140" s="833"/>
      <c r="D3140" s="94" t="s">
        <v>147</v>
      </c>
      <c r="E3140" s="96" t="s">
        <v>148</v>
      </c>
      <c r="F3140" s="104"/>
      <c r="G3140" s="110"/>
      <c r="H3140" s="836"/>
      <c r="I3140" s="94" t="s">
        <v>147</v>
      </c>
      <c r="J3140" s="96" t="s">
        <v>148</v>
      </c>
      <c r="K3140" s="104"/>
      <c r="L3140" s="110"/>
      <c r="M3140" s="839"/>
      <c r="N3140" s="94" t="s">
        <v>147</v>
      </c>
      <c r="O3140" s="96" t="s">
        <v>148</v>
      </c>
      <c r="P3140" s="104"/>
    </row>
    <row r="3141" spans="1:16">
      <c r="A3141" s="132"/>
      <c r="B3141" s="135"/>
      <c r="C3141" s="833"/>
      <c r="D3141" s="94"/>
      <c r="E3141" s="114"/>
      <c r="F3141" s="136"/>
      <c r="G3141" s="135"/>
      <c r="H3141" s="836"/>
      <c r="I3141" s="94"/>
      <c r="J3141" s="114"/>
      <c r="K3141" s="136"/>
      <c r="L3141" s="135"/>
      <c r="M3141" s="839"/>
      <c r="N3141" s="94"/>
      <c r="O3141" s="114"/>
      <c r="P3141" s="136"/>
    </row>
    <row r="3142" spans="1:16">
      <c r="A3142" s="132"/>
      <c r="B3142" s="110"/>
      <c r="C3142" s="833"/>
      <c r="D3142" s="94"/>
      <c r="E3142" s="96"/>
      <c r="F3142" s="97"/>
      <c r="G3142" s="110"/>
      <c r="H3142" s="836"/>
      <c r="I3142" s="94"/>
      <c r="J3142" s="96"/>
      <c r="K3142" s="97"/>
      <c r="L3142" s="110"/>
      <c r="M3142" s="839"/>
      <c r="N3142" s="94"/>
      <c r="O3142" s="96"/>
      <c r="P3142" s="97"/>
    </row>
    <row r="3143" spans="1:16">
      <c r="A3143" s="132"/>
      <c r="B3143" s="135"/>
      <c r="C3143" s="833"/>
      <c r="D3143" s="94"/>
      <c r="E3143" s="114"/>
      <c r="F3143" s="136"/>
      <c r="G3143" s="135"/>
      <c r="H3143" s="836"/>
      <c r="I3143" s="94"/>
      <c r="J3143" s="114"/>
      <c r="K3143" s="136"/>
      <c r="L3143" s="135"/>
      <c r="M3143" s="839"/>
      <c r="N3143" s="94"/>
      <c r="O3143" s="114"/>
      <c r="P3143" s="136"/>
    </row>
    <row r="3144" spans="1:16">
      <c r="A3144" s="132"/>
      <c r="B3144" s="110"/>
      <c r="C3144" s="833"/>
      <c r="D3144" s="94"/>
      <c r="E3144" s="96"/>
      <c r="F3144" s="97"/>
      <c r="G3144" s="110"/>
      <c r="H3144" s="836"/>
      <c r="I3144" s="94"/>
      <c r="J3144" s="96"/>
      <c r="K3144" s="97"/>
      <c r="L3144" s="110"/>
      <c r="M3144" s="839"/>
      <c r="N3144" s="94"/>
      <c r="O3144" s="96"/>
      <c r="P3144" s="97"/>
    </row>
    <row r="3145" spans="1:16">
      <c r="A3145" s="132"/>
      <c r="B3145" s="135"/>
      <c r="C3145" s="833"/>
      <c r="D3145" s="94"/>
      <c r="E3145" s="96"/>
      <c r="F3145" s="97"/>
      <c r="G3145" s="135"/>
      <c r="H3145" s="836"/>
      <c r="I3145" s="94"/>
      <c r="J3145" s="96"/>
      <c r="K3145" s="97"/>
      <c r="L3145" s="135"/>
      <c r="M3145" s="839"/>
      <c r="N3145" s="94"/>
      <c r="O3145" s="96"/>
      <c r="P3145" s="97"/>
    </row>
    <row r="3146" spans="1:16" ht="17.25" thickBot="1">
      <c r="A3146" s="132"/>
      <c r="B3146" s="110"/>
      <c r="C3146" s="846"/>
      <c r="D3146" s="115"/>
      <c r="E3146" s="116"/>
      <c r="F3146" s="117"/>
      <c r="G3146" s="110"/>
      <c r="H3146" s="847"/>
      <c r="I3146" s="115"/>
      <c r="J3146" s="130"/>
      <c r="K3146" s="104"/>
      <c r="L3146" s="110"/>
      <c r="M3146" s="845"/>
      <c r="N3146" s="115"/>
      <c r="O3146" s="130"/>
      <c r="P3146" s="104"/>
    </row>
    <row r="3147" spans="1:16">
      <c r="A3147" s="132"/>
      <c r="B3147" s="135"/>
      <c r="C3147" s="832" t="s">
        <v>669</v>
      </c>
      <c r="D3147" s="137" t="s">
        <v>150</v>
      </c>
      <c r="E3147" s="138"/>
      <c r="F3147" s="139" t="s">
        <v>151</v>
      </c>
      <c r="G3147" s="135"/>
      <c r="H3147" s="835" t="s">
        <v>149</v>
      </c>
      <c r="I3147" s="137" t="s">
        <v>150</v>
      </c>
      <c r="J3147" s="138"/>
      <c r="K3147" s="139" t="s">
        <v>151</v>
      </c>
      <c r="L3147" s="135"/>
      <c r="M3147" s="838" t="s">
        <v>149</v>
      </c>
      <c r="N3147" s="137" t="s">
        <v>150</v>
      </c>
      <c r="O3147" s="138"/>
      <c r="P3147" s="139" t="s">
        <v>151</v>
      </c>
    </row>
    <row r="3148" spans="1:16">
      <c r="A3148" s="132"/>
      <c r="B3148" s="110"/>
      <c r="C3148" s="833"/>
      <c r="D3148" s="120"/>
      <c r="E3148" s="121"/>
      <c r="F3148" s="140"/>
      <c r="G3148" s="110"/>
      <c r="H3148" s="836"/>
      <c r="I3148" s="94"/>
      <c r="J3148" s="96"/>
      <c r="K3148" s="97"/>
      <c r="L3148" s="110"/>
      <c r="M3148" s="839"/>
      <c r="N3148" s="94"/>
      <c r="O3148" s="96"/>
      <c r="P3148" s="97"/>
    </row>
    <row r="3149" spans="1:16">
      <c r="A3149" s="132"/>
      <c r="B3149" s="135"/>
      <c r="C3149" s="833"/>
      <c r="D3149" s="94"/>
      <c r="E3149" s="96"/>
      <c r="F3149" s="97"/>
      <c r="G3149" s="135"/>
      <c r="H3149" s="836"/>
      <c r="I3149" s="94"/>
      <c r="J3149" s="96"/>
      <c r="K3149" s="97"/>
      <c r="L3149" s="135"/>
      <c r="M3149" s="839"/>
      <c r="N3149" s="94"/>
      <c r="O3149" s="96"/>
      <c r="P3149" s="97"/>
    </row>
    <row r="3150" spans="1:16">
      <c r="A3150" s="132"/>
      <c r="B3150" s="110"/>
      <c r="C3150" s="833"/>
      <c r="D3150" s="113"/>
      <c r="E3150" s="114"/>
      <c r="F3150" s="104"/>
      <c r="G3150" s="110"/>
      <c r="H3150" s="836"/>
      <c r="I3150" s="113"/>
      <c r="J3150" s="114"/>
      <c r="K3150" s="104"/>
      <c r="L3150" s="110"/>
      <c r="M3150" s="839"/>
      <c r="N3150" s="113"/>
      <c r="O3150" s="114"/>
      <c r="P3150" s="104"/>
    </row>
    <row r="3151" spans="1:16">
      <c r="A3151" s="841"/>
      <c r="B3151" s="135"/>
      <c r="C3151" s="833"/>
      <c r="D3151" s="94"/>
      <c r="E3151" s="96"/>
      <c r="F3151" s="97"/>
      <c r="G3151" s="135"/>
      <c r="H3151" s="836"/>
      <c r="I3151" s="94"/>
      <c r="J3151" s="96"/>
      <c r="K3151" s="97"/>
      <c r="L3151" s="135"/>
      <c r="M3151" s="839"/>
      <c r="N3151" s="94"/>
      <c r="O3151" s="96"/>
      <c r="P3151" s="97"/>
    </row>
    <row r="3152" spans="1:16">
      <c r="A3152" s="841"/>
      <c r="B3152" s="110"/>
      <c r="C3152" s="833"/>
      <c r="D3152" s="94"/>
      <c r="E3152" s="96"/>
      <c r="F3152" s="97"/>
      <c r="G3152" s="110"/>
      <c r="H3152" s="836"/>
      <c r="I3152" s="94"/>
      <c r="J3152" s="96"/>
      <c r="K3152" s="97"/>
      <c r="L3152" s="110"/>
      <c r="M3152" s="839"/>
      <c r="N3152" s="94"/>
      <c r="O3152" s="96"/>
      <c r="P3152" s="97"/>
    </row>
    <row r="3153" spans="1:16">
      <c r="A3153" s="841"/>
      <c r="B3153" s="135"/>
      <c r="C3153" s="833"/>
      <c r="D3153" s="113"/>
      <c r="E3153" s="114"/>
      <c r="F3153" s="104"/>
      <c r="G3153" s="135"/>
      <c r="H3153" s="836"/>
      <c r="I3153" s="113"/>
      <c r="J3153" s="114"/>
      <c r="K3153" s="104"/>
      <c r="L3153" s="135"/>
      <c r="M3153" s="839"/>
      <c r="N3153" s="113"/>
      <c r="O3153" s="114"/>
      <c r="P3153" s="104"/>
    </row>
    <row r="3154" spans="1:16" ht="17.25" thickBot="1">
      <c r="A3154" s="842"/>
      <c r="B3154" s="141"/>
      <c r="C3154" s="834"/>
      <c r="D3154" s="142"/>
      <c r="E3154" s="143"/>
      <c r="F3154" s="144"/>
      <c r="G3154" s="141"/>
      <c r="H3154" s="837"/>
      <c r="I3154" s="142"/>
      <c r="J3154" s="143"/>
      <c r="K3154" s="144"/>
      <c r="L3154" s="141"/>
      <c r="M3154" s="840"/>
      <c r="N3154" s="142"/>
      <c r="O3154" s="143"/>
      <c r="P3154" s="144"/>
    </row>
    <row r="3155" spans="1:16" s="146" customFormat="1" ht="27" customHeight="1" thickTop="1" thickBot="1">
      <c r="A3155" s="145"/>
      <c r="B3155" s="843" t="s">
        <v>152</v>
      </c>
      <c r="C3155" s="843"/>
      <c r="D3155" s="843"/>
      <c r="E3155" s="843"/>
      <c r="F3155" s="843"/>
      <c r="G3155" s="844" t="s">
        <v>153</v>
      </c>
      <c r="H3155" s="844"/>
      <c r="I3155" s="844"/>
      <c r="J3155" s="844"/>
      <c r="K3155" s="844"/>
      <c r="L3155" s="844"/>
      <c r="M3155" s="844"/>
      <c r="N3155" s="825" t="s">
        <v>154</v>
      </c>
      <c r="O3155" s="825"/>
      <c r="P3155" s="825"/>
    </row>
    <row r="3156" spans="1:16" s="159" customFormat="1" ht="21.75" customHeight="1" thickTop="1" thickBot="1">
      <c r="A3156" s="147" t="s">
        <v>0</v>
      </c>
      <c r="B3156" s="148"/>
      <c r="C3156" s="149" t="s">
        <v>155</v>
      </c>
      <c r="D3156" s="150" t="s">
        <v>156</v>
      </c>
      <c r="E3156" s="151" t="s">
        <v>157</v>
      </c>
      <c r="F3156" s="152" t="s">
        <v>158</v>
      </c>
      <c r="G3156" s="153" t="s">
        <v>159</v>
      </c>
      <c r="H3156" s="154" t="s">
        <v>150</v>
      </c>
      <c r="I3156" s="155" t="s">
        <v>156</v>
      </c>
      <c r="J3156" s="155" t="s">
        <v>157</v>
      </c>
      <c r="K3156" s="155" t="s">
        <v>158</v>
      </c>
      <c r="L3156" s="154" t="s">
        <v>160</v>
      </c>
      <c r="M3156" s="156" t="s">
        <v>161</v>
      </c>
      <c r="N3156" s="157" t="s">
        <v>155</v>
      </c>
      <c r="O3156" s="151" t="s">
        <v>157</v>
      </c>
      <c r="P3156" s="158" t="s">
        <v>158</v>
      </c>
    </row>
    <row r="3157" spans="1:16" s="172" customFormat="1" ht="17.25" thickTop="1">
      <c r="A3157" s="826">
        <f>A3071</f>
        <v>46233</v>
      </c>
      <c r="B3157" s="829" t="s">
        <v>670</v>
      </c>
      <c r="C3157" s="160" t="s">
        <v>851</v>
      </c>
      <c r="D3157" s="161" t="s">
        <v>978</v>
      </c>
      <c r="E3157" s="162" t="s">
        <v>137</v>
      </c>
      <c r="F3157" s="163" t="s">
        <v>1699</v>
      </c>
      <c r="G3157" s="164"/>
      <c r="H3157" s="165"/>
      <c r="I3157" s="166"/>
      <c r="J3157" s="166"/>
      <c r="K3157" s="167"/>
      <c r="L3157" s="168"/>
      <c r="M3157" s="169"/>
      <c r="N3157" s="170"/>
      <c r="O3157" s="166"/>
      <c r="P3157" s="171"/>
    </row>
    <row r="3158" spans="1:16" s="172" customFormat="1">
      <c r="A3158" s="827"/>
      <c r="B3158" s="830"/>
      <c r="C3158" s="173"/>
      <c r="D3158" s="174"/>
      <c r="E3158" s="175"/>
      <c r="F3158" s="176"/>
      <c r="G3158" s="173"/>
      <c r="H3158" s="177"/>
      <c r="I3158" s="175"/>
      <c r="J3158" s="175"/>
      <c r="K3158" s="178"/>
      <c r="L3158" s="179"/>
      <c r="M3158" s="180"/>
      <c r="N3158" s="181"/>
      <c r="O3158" s="175"/>
      <c r="P3158" s="182"/>
    </row>
    <row r="3159" spans="1:16" s="172" customFormat="1">
      <c r="A3159" s="827"/>
      <c r="B3159" s="830"/>
      <c r="C3159" s="173"/>
      <c r="D3159" s="174"/>
      <c r="E3159" s="175"/>
      <c r="F3159" s="176"/>
      <c r="G3159" s="173"/>
      <c r="H3159" s="183"/>
      <c r="I3159" s="175"/>
      <c r="J3159" s="175"/>
      <c r="K3159" s="178"/>
      <c r="L3159" s="184"/>
      <c r="M3159" s="180"/>
      <c r="N3159" s="181"/>
      <c r="O3159" s="175"/>
      <c r="P3159" s="182"/>
    </row>
    <row r="3160" spans="1:16" s="172" customFormat="1">
      <c r="A3160" s="827"/>
      <c r="B3160" s="830"/>
      <c r="C3160" s="173"/>
      <c r="D3160" s="218"/>
      <c r="E3160" s="175"/>
      <c r="F3160" s="176"/>
      <c r="G3160" s="173"/>
      <c r="H3160" s="183"/>
      <c r="I3160" s="175"/>
      <c r="J3160" s="175"/>
      <c r="K3160" s="187"/>
      <c r="L3160" s="184"/>
      <c r="M3160" s="180"/>
      <c r="N3160" s="181"/>
      <c r="O3160" s="175"/>
      <c r="P3160" s="182"/>
    </row>
    <row r="3161" spans="1:16" s="172" customFormat="1">
      <c r="A3161" s="827"/>
      <c r="B3161" s="830"/>
      <c r="C3161" s="173"/>
      <c r="D3161" s="185"/>
      <c r="E3161" s="175"/>
      <c r="F3161" s="182"/>
      <c r="G3161" s="173"/>
      <c r="H3161" s="186"/>
      <c r="I3161" s="175"/>
      <c r="J3161" s="175"/>
      <c r="K3161" s="187"/>
      <c r="L3161" s="184"/>
      <c r="M3161" s="180"/>
      <c r="N3161" s="181"/>
      <c r="O3161" s="175"/>
      <c r="P3161" s="182"/>
    </row>
    <row r="3162" spans="1:16" s="172" customFormat="1">
      <c r="A3162" s="827"/>
      <c r="B3162" s="830"/>
      <c r="C3162" s="173"/>
      <c r="D3162" s="174"/>
      <c r="E3162" s="175"/>
      <c r="F3162" s="188"/>
      <c r="G3162" s="198"/>
      <c r="H3162" s="183"/>
      <c r="I3162" s="191"/>
      <c r="J3162" s="175"/>
      <c r="K3162" s="178"/>
      <c r="L3162" s="189"/>
      <c r="M3162" s="190"/>
      <c r="N3162" s="181"/>
      <c r="O3162" s="175"/>
      <c r="P3162" s="182"/>
    </row>
    <row r="3163" spans="1:16" s="172" customFormat="1">
      <c r="A3163" s="827"/>
      <c r="B3163" s="830"/>
      <c r="C3163" s="173"/>
      <c r="D3163" s="174"/>
      <c r="E3163" s="175"/>
      <c r="F3163" s="182"/>
      <c r="G3163" s="173"/>
      <c r="H3163" s="183"/>
      <c r="I3163" s="191"/>
      <c r="J3163" s="175"/>
      <c r="K3163" s="178"/>
      <c r="L3163" s="184"/>
      <c r="M3163" s="180"/>
      <c r="N3163" s="181"/>
      <c r="O3163" s="175"/>
      <c r="P3163" s="182"/>
    </row>
    <row r="3164" spans="1:16" s="172" customFormat="1">
      <c r="A3164" s="827"/>
      <c r="B3164" s="830"/>
      <c r="C3164" s="173"/>
      <c r="D3164" s="174"/>
      <c r="E3164" s="175"/>
      <c r="F3164" s="182"/>
      <c r="G3164" s="219"/>
      <c r="H3164" s="183"/>
      <c r="I3164" s="175"/>
      <c r="J3164" s="175"/>
      <c r="K3164" s="178"/>
      <c r="L3164" s="184"/>
      <c r="M3164" s="180"/>
      <c r="N3164" s="181"/>
      <c r="O3164" s="175"/>
      <c r="P3164" s="182"/>
    </row>
    <row r="3165" spans="1:16" s="172" customFormat="1">
      <c r="A3165" s="827"/>
      <c r="B3165" s="830"/>
      <c r="C3165" s="173"/>
      <c r="D3165" s="174"/>
      <c r="E3165" s="175"/>
      <c r="F3165" s="188"/>
      <c r="G3165" s="173"/>
      <c r="H3165" s="183"/>
      <c r="I3165" s="191"/>
      <c r="J3165" s="175"/>
      <c r="K3165" s="178"/>
      <c r="L3165" s="184"/>
      <c r="M3165" s="180"/>
      <c r="N3165" s="181"/>
      <c r="O3165" s="175"/>
      <c r="P3165" s="182"/>
    </row>
    <row r="3166" spans="1:16" s="172" customFormat="1">
      <c r="A3166" s="827"/>
      <c r="B3166" s="830"/>
      <c r="C3166" s="173"/>
      <c r="D3166" s="174"/>
      <c r="E3166" s="175"/>
      <c r="F3166" s="182"/>
      <c r="G3166" s="173"/>
      <c r="H3166" s="183"/>
      <c r="I3166" s="191"/>
      <c r="J3166" s="175"/>
      <c r="K3166" s="178"/>
      <c r="L3166" s="184"/>
      <c r="M3166" s="180"/>
      <c r="N3166" s="181"/>
      <c r="O3166" s="175"/>
      <c r="P3166" s="182"/>
    </row>
    <row r="3167" spans="1:16" s="172" customFormat="1">
      <c r="A3167" s="827"/>
      <c r="B3167" s="830"/>
      <c r="C3167" s="192"/>
      <c r="D3167" s="193"/>
      <c r="E3167" s="194"/>
      <c r="F3167" s="195"/>
      <c r="G3167" s="173"/>
      <c r="H3167" s="177"/>
      <c r="I3167" s="175"/>
      <c r="J3167" s="175"/>
      <c r="K3167" s="178"/>
      <c r="L3167" s="184"/>
      <c r="M3167" s="180"/>
      <c r="N3167" s="196"/>
      <c r="O3167" s="194"/>
      <c r="P3167" s="195"/>
    </row>
    <row r="3168" spans="1:16" s="172" customFormat="1">
      <c r="A3168" s="827"/>
      <c r="B3168" s="830"/>
      <c r="C3168" s="192"/>
      <c r="D3168" s="193"/>
      <c r="E3168" s="194"/>
      <c r="F3168" s="195"/>
      <c r="G3168" s="198"/>
      <c r="H3168" s="183"/>
      <c r="I3168" s="191"/>
      <c r="J3168" s="175"/>
      <c r="K3168" s="178"/>
      <c r="L3168" s="184"/>
      <c r="M3168" s="180"/>
      <c r="N3168" s="196"/>
      <c r="O3168" s="194"/>
      <c r="P3168" s="195"/>
    </row>
    <row r="3169" spans="1:16" s="172" customFormat="1">
      <c r="A3169" s="827"/>
      <c r="B3169" s="830"/>
      <c r="C3169" s="192"/>
      <c r="D3169" s="193"/>
      <c r="E3169" s="194"/>
      <c r="F3169" s="195"/>
      <c r="G3169" s="173"/>
      <c r="H3169" s="199"/>
      <c r="I3169" s="191"/>
      <c r="J3169" s="200"/>
      <c r="K3169" s="197"/>
      <c r="L3169" s="184"/>
      <c r="M3169" s="180"/>
      <c r="N3169" s="196"/>
      <c r="O3169" s="194"/>
      <c r="P3169" s="195"/>
    </row>
    <row r="3170" spans="1:16" s="172" customFormat="1">
      <c r="A3170" s="827"/>
      <c r="B3170" s="830"/>
      <c r="C3170" s="192"/>
      <c r="D3170" s="193"/>
      <c r="E3170" s="194"/>
      <c r="F3170" s="195"/>
      <c r="G3170" s="173"/>
      <c r="H3170" s="201"/>
      <c r="I3170" s="175"/>
      <c r="J3170" s="175"/>
      <c r="K3170" s="178"/>
      <c r="L3170" s="184"/>
      <c r="M3170" s="180"/>
      <c r="N3170" s="196"/>
      <c r="O3170" s="194"/>
      <c r="P3170" s="195"/>
    </row>
    <row r="3171" spans="1:16" s="172" customFormat="1">
      <c r="A3171" s="827"/>
      <c r="B3171" s="830"/>
      <c r="C3171" s="192"/>
      <c r="D3171" s="193"/>
      <c r="E3171" s="194"/>
      <c r="F3171" s="195"/>
      <c r="G3171" s="198"/>
      <c r="H3171" s="183"/>
      <c r="I3171" s="200"/>
      <c r="J3171" s="200"/>
      <c r="K3171" s="197"/>
      <c r="L3171" s="184"/>
      <c r="M3171" s="180"/>
      <c r="N3171" s="196"/>
      <c r="O3171" s="194"/>
      <c r="P3171" s="195"/>
    </row>
    <row r="3172" spans="1:16" s="172" customFormat="1">
      <c r="A3172" s="827"/>
      <c r="B3172" s="830"/>
      <c r="C3172" s="192"/>
      <c r="D3172" s="193"/>
      <c r="E3172" s="194"/>
      <c r="F3172" s="195"/>
      <c r="G3172" s="173"/>
      <c r="H3172" s="183"/>
      <c r="I3172" s="200"/>
      <c r="J3172" s="200"/>
      <c r="K3172" s="197"/>
      <c r="L3172" s="179"/>
      <c r="M3172" s="180"/>
      <c r="N3172" s="196"/>
      <c r="O3172" s="194"/>
      <c r="P3172" s="195"/>
    </row>
    <row r="3173" spans="1:16" s="172" customFormat="1">
      <c r="A3173" s="827"/>
      <c r="B3173" s="830"/>
      <c r="C3173" s="192"/>
      <c r="D3173" s="193"/>
      <c r="E3173" s="194"/>
      <c r="F3173" s="195"/>
      <c r="G3173" s="192"/>
      <c r="H3173" s="201"/>
      <c r="I3173" s="202"/>
      <c r="J3173" s="202"/>
      <c r="K3173" s="203"/>
      <c r="L3173" s="204"/>
      <c r="M3173" s="190"/>
      <c r="N3173" s="196"/>
      <c r="O3173" s="194"/>
      <c r="P3173" s="195"/>
    </row>
    <row r="3174" spans="1:16" s="172" customFormat="1">
      <c r="A3174" s="827"/>
      <c r="B3174" s="830"/>
      <c r="C3174" s="192"/>
      <c r="D3174" s="193"/>
      <c r="E3174" s="194"/>
      <c r="F3174" s="195"/>
      <c r="G3174" s="192"/>
      <c r="H3174" s="201"/>
      <c r="I3174" s="202"/>
      <c r="J3174" s="202"/>
      <c r="K3174" s="203"/>
      <c r="L3174" s="204"/>
      <c r="M3174" s="190"/>
      <c r="N3174" s="196"/>
      <c r="O3174" s="194"/>
      <c r="P3174" s="195"/>
    </row>
    <row r="3175" spans="1:16" s="172" customFormat="1">
      <c r="A3175" s="827"/>
      <c r="B3175" s="830"/>
      <c r="C3175" s="192"/>
      <c r="D3175" s="193"/>
      <c r="E3175" s="194"/>
      <c r="F3175" s="195"/>
      <c r="G3175" s="192"/>
      <c r="H3175" s="201"/>
      <c r="I3175" s="202"/>
      <c r="J3175" s="202"/>
      <c r="K3175" s="203"/>
      <c r="L3175" s="204"/>
      <c r="M3175" s="190"/>
      <c r="N3175" s="196"/>
      <c r="O3175" s="194"/>
      <c r="P3175" s="195"/>
    </row>
    <row r="3176" spans="1:16" s="172" customFormat="1" ht="17.25" thickBot="1">
      <c r="A3176" s="828"/>
      <c r="B3176" s="831"/>
      <c r="C3176" s="205"/>
      <c r="D3176" s="206"/>
      <c r="E3176" s="207"/>
      <c r="F3176" s="208"/>
      <c r="G3176" s="209"/>
      <c r="H3176" s="210"/>
      <c r="I3176" s="211"/>
      <c r="J3176" s="211"/>
      <c r="K3176" s="212"/>
      <c r="L3176" s="213"/>
      <c r="M3176" s="214"/>
      <c r="N3176" s="215"/>
      <c r="O3176" s="207"/>
      <c r="P3176" s="208"/>
    </row>
    <row r="3177" spans="1:16" s="71" customFormat="1" ht="18" customHeight="1" thickTop="1" thickBot="1">
      <c r="A3177" s="862">
        <f>A3071+1</f>
        <v>46234</v>
      </c>
      <c r="B3177" s="90" t="s">
        <v>162</v>
      </c>
      <c r="C3177" s="832" t="s">
        <v>665</v>
      </c>
      <c r="D3177" s="91" t="s">
        <v>114</v>
      </c>
      <c r="E3177" s="92" t="s">
        <v>164</v>
      </c>
      <c r="F3177" s="93"/>
      <c r="G3177" s="90" t="s">
        <v>162</v>
      </c>
      <c r="H3177" s="836" t="s">
        <v>163</v>
      </c>
      <c r="I3177" s="91" t="s">
        <v>114</v>
      </c>
      <c r="J3177" s="92" t="s">
        <v>164</v>
      </c>
      <c r="K3177" s="93"/>
      <c r="L3177" s="90" t="s">
        <v>162</v>
      </c>
      <c r="M3177" s="839" t="s">
        <v>163</v>
      </c>
      <c r="N3177" s="91" t="s">
        <v>114</v>
      </c>
      <c r="O3177" s="92" t="s">
        <v>164</v>
      </c>
      <c r="P3177" s="93"/>
    </row>
    <row r="3178" spans="1:16" ht="18" customHeight="1">
      <c r="A3178" s="863"/>
      <c r="B3178" s="864"/>
      <c r="C3178" s="833"/>
      <c r="D3178" s="94" t="s">
        <v>116</v>
      </c>
      <c r="E3178" s="95" t="s">
        <v>142</v>
      </c>
      <c r="F3178" s="93"/>
      <c r="G3178" s="864"/>
      <c r="H3178" s="836"/>
      <c r="I3178" s="94" t="s">
        <v>116</v>
      </c>
      <c r="J3178" s="95" t="s">
        <v>142</v>
      </c>
      <c r="K3178" s="93"/>
      <c r="L3178" s="864"/>
      <c r="M3178" s="839"/>
      <c r="N3178" s="94" t="s">
        <v>116</v>
      </c>
      <c r="O3178" s="95" t="s">
        <v>142</v>
      </c>
      <c r="P3178" s="93"/>
    </row>
    <row r="3179" spans="1:16" ht="17.25" thickBot="1">
      <c r="A3179" s="863"/>
      <c r="B3179" s="865"/>
      <c r="C3179" s="833"/>
      <c r="D3179" s="94" t="s">
        <v>165</v>
      </c>
      <c r="E3179" s="96" t="s">
        <v>166</v>
      </c>
      <c r="F3179" s="98"/>
      <c r="G3179" s="865"/>
      <c r="H3179" s="836"/>
      <c r="I3179" s="94" t="s">
        <v>165</v>
      </c>
      <c r="J3179" s="96" t="s">
        <v>166</v>
      </c>
      <c r="K3179" s="98"/>
      <c r="L3179" s="865"/>
      <c r="M3179" s="839"/>
      <c r="N3179" s="94" t="s">
        <v>165</v>
      </c>
      <c r="O3179" s="96" t="s">
        <v>166</v>
      </c>
      <c r="P3179" s="98"/>
    </row>
    <row r="3180" spans="1:16" ht="17.25" thickBot="1">
      <c r="A3180" s="863"/>
      <c r="B3180" s="90" t="s">
        <v>167</v>
      </c>
      <c r="C3180" s="833"/>
      <c r="D3180" s="94"/>
      <c r="E3180" s="96"/>
      <c r="F3180" s="97"/>
      <c r="G3180" s="90" t="s">
        <v>167</v>
      </c>
      <c r="H3180" s="836"/>
      <c r="I3180" s="94" t="s">
        <v>120</v>
      </c>
      <c r="J3180" s="96" t="s">
        <v>148</v>
      </c>
      <c r="K3180" s="97"/>
      <c r="L3180" s="90" t="s">
        <v>167</v>
      </c>
      <c r="M3180" s="839"/>
      <c r="N3180" s="94" t="s">
        <v>120</v>
      </c>
      <c r="O3180" s="96" t="s">
        <v>148</v>
      </c>
      <c r="P3180" s="97"/>
    </row>
    <row r="3181" spans="1:16">
      <c r="A3181" s="863"/>
      <c r="B3181" s="861"/>
      <c r="C3181" s="833"/>
      <c r="D3181" s="94"/>
      <c r="E3181" s="96"/>
      <c r="F3181" s="97"/>
      <c r="G3181" s="861"/>
      <c r="H3181" s="836"/>
      <c r="I3181" s="94"/>
      <c r="J3181" s="96"/>
      <c r="K3181" s="97"/>
      <c r="L3181" s="861"/>
      <c r="M3181" s="839"/>
      <c r="N3181" s="94"/>
      <c r="O3181" s="96"/>
      <c r="P3181" s="97"/>
    </row>
    <row r="3182" spans="1:16">
      <c r="A3182" s="863"/>
      <c r="B3182" s="854"/>
      <c r="C3182" s="833"/>
      <c r="D3182" s="94"/>
      <c r="E3182" s="96"/>
      <c r="F3182" s="97"/>
      <c r="G3182" s="854"/>
      <c r="H3182" s="836"/>
      <c r="I3182" s="94"/>
      <c r="J3182" s="96"/>
      <c r="K3182" s="97"/>
      <c r="L3182" s="854"/>
      <c r="M3182" s="839"/>
      <c r="N3182" s="94"/>
      <c r="O3182" s="96"/>
      <c r="P3182" s="97"/>
    </row>
    <row r="3183" spans="1:16">
      <c r="A3183" s="863"/>
      <c r="B3183" s="853"/>
      <c r="C3183" s="833"/>
      <c r="D3183" s="94"/>
      <c r="E3183" s="96"/>
      <c r="F3183" s="93"/>
      <c r="G3183" s="853"/>
      <c r="H3183" s="836"/>
      <c r="I3183" s="94"/>
      <c r="J3183" s="96"/>
      <c r="K3183" s="93"/>
      <c r="L3183" s="853"/>
      <c r="M3183" s="839"/>
      <c r="N3183" s="94"/>
      <c r="O3183" s="96"/>
      <c r="P3183" s="93"/>
    </row>
    <row r="3184" spans="1:16">
      <c r="A3184" s="863"/>
      <c r="B3184" s="854"/>
      <c r="C3184" s="833"/>
      <c r="D3184" s="94"/>
      <c r="E3184" s="96"/>
      <c r="F3184" s="99"/>
      <c r="G3184" s="854"/>
      <c r="H3184" s="836"/>
      <c r="I3184" s="94"/>
      <c r="J3184" s="96"/>
      <c r="K3184" s="99"/>
      <c r="L3184" s="854"/>
      <c r="M3184" s="839"/>
      <c r="N3184" s="94"/>
      <c r="O3184" s="96"/>
      <c r="P3184" s="93"/>
    </row>
    <row r="3185" spans="1:16">
      <c r="A3185" s="863"/>
      <c r="B3185" s="853"/>
      <c r="C3185" s="833"/>
      <c r="D3185" s="94"/>
      <c r="E3185" s="96"/>
      <c r="F3185" s="102"/>
      <c r="G3185" s="853"/>
      <c r="H3185" s="836"/>
      <c r="I3185" s="94"/>
      <c r="J3185" s="96"/>
      <c r="K3185" s="102"/>
      <c r="L3185" s="853"/>
      <c r="M3185" s="839"/>
      <c r="N3185" s="94"/>
      <c r="O3185" s="96"/>
      <c r="P3185" s="99"/>
    </row>
    <row r="3186" spans="1:16" ht="17.25" thickBot="1">
      <c r="A3186" s="863"/>
      <c r="B3186" s="854"/>
      <c r="C3186" s="833"/>
      <c r="D3186" s="94"/>
      <c r="E3186" s="96"/>
      <c r="F3186" s="99"/>
      <c r="G3186" s="854"/>
      <c r="H3186" s="836"/>
      <c r="I3186" s="94"/>
      <c r="J3186" s="96"/>
      <c r="K3186" s="99"/>
      <c r="L3186" s="854"/>
      <c r="M3186" s="839"/>
      <c r="N3186" s="94"/>
      <c r="O3186" s="96"/>
      <c r="P3186" s="99"/>
    </row>
    <row r="3187" spans="1:16" ht="17.25" thickBot="1">
      <c r="A3187" s="863"/>
      <c r="B3187" s="100" t="s">
        <v>168</v>
      </c>
      <c r="C3187" s="833"/>
      <c r="D3187" s="94"/>
      <c r="E3187" s="96"/>
      <c r="F3187" s="99"/>
      <c r="G3187" s="100" t="s">
        <v>168</v>
      </c>
      <c r="H3187" s="836"/>
      <c r="I3187" s="94"/>
      <c r="J3187" s="96"/>
      <c r="K3187" s="99"/>
      <c r="L3187" s="100" t="s">
        <v>168</v>
      </c>
      <c r="M3187" s="839"/>
      <c r="N3187" s="94"/>
      <c r="O3187" s="96"/>
      <c r="P3187" s="99"/>
    </row>
    <row r="3188" spans="1:16">
      <c r="A3188" s="863"/>
      <c r="B3188" s="855"/>
      <c r="C3188" s="833"/>
      <c r="D3188" s="94"/>
      <c r="E3188" s="96"/>
      <c r="F3188" s="99"/>
      <c r="G3188" s="855"/>
      <c r="H3188" s="836"/>
      <c r="I3188" s="94"/>
      <c r="J3188" s="96"/>
      <c r="K3188" s="99"/>
      <c r="L3188" s="855"/>
      <c r="M3188" s="839"/>
      <c r="N3188" s="94"/>
      <c r="O3188" s="96"/>
      <c r="P3188" s="99"/>
    </row>
    <row r="3189" spans="1:16">
      <c r="A3189" s="863"/>
      <c r="B3189" s="856"/>
      <c r="C3189" s="833"/>
      <c r="D3189" s="94"/>
      <c r="E3189" s="96"/>
      <c r="F3189" s="99"/>
      <c r="G3189" s="856"/>
      <c r="H3189" s="836"/>
      <c r="I3189" s="94"/>
      <c r="J3189" s="96"/>
      <c r="K3189" s="99"/>
      <c r="L3189" s="856"/>
      <c r="M3189" s="839"/>
      <c r="N3189" s="94"/>
      <c r="O3189" s="96"/>
      <c r="P3189" s="97"/>
    </row>
    <row r="3190" spans="1:16" ht="17.25" thickBot="1">
      <c r="A3190" s="863"/>
      <c r="B3190" s="857"/>
      <c r="C3190" s="833"/>
      <c r="D3190" s="94"/>
      <c r="E3190" s="96"/>
      <c r="F3190" s="97"/>
      <c r="G3190" s="857"/>
      <c r="H3190" s="836"/>
      <c r="I3190" s="94"/>
      <c r="J3190" s="96"/>
      <c r="K3190" s="97"/>
      <c r="L3190" s="857"/>
      <c r="M3190" s="839"/>
      <c r="N3190" s="94"/>
      <c r="O3190" s="96"/>
      <c r="P3190" s="97"/>
    </row>
    <row r="3191" spans="1:16" ht="17.25" thickBot="1">
      <c r="A3191" s="863"/>
      <c r="B3191" s="100" t="s">
        <v>123</v>
      </c>
      <c r="C3191" s="833"/>
      <c r="D3191" s="94"/>
      <c r="E3191" s="96"/>
      <c r="F3191" s="97"/>
      <c r="G3191" s="100" t="s">
        <v>123</v>
      </c>
      <c r="H3191" s="836"/>
      <c r="I3191" s="94"/>
      <c r="J3191" s="96"/>
      <c r="K3191" s="97"/>
      <c r="L3191" s="100" t="s">
        <v>123</v>
      </c>
      <c r="M3191" s="839"/>
      <c r="N3191" s="94"/>
      <c r="O3191" s="96"/>
      <c r="P3191" s="97"/>
    </row>
    <row r="3192" spans="1:16">
      <c r="A3192" s="863"/>
      <c r="B3192" s="868"/>
      <c r="C3192" s="833"/>
      <c r="D3192" s="94"/>
      <c r="E3192" s="96"/>
      <c r="F3192" s="97"/>
      <c r="G3192" s="868"/>
      <c r="H3192" s="836"/>
      <c r="I3192" s="94"/>
      <c r="J3192" s="96"/>
      <c r="K3192" s="97"/>
      <c r="L3192" s="868"/>
      <c r="M3192" s="839"/>
      <c r="N3192" s="94"/>
      <c r="O3192" s="96"/>
      <c r="P3192" s="97"/>
    </row>
    <row r="3193" spans="1:16">
      <c r="A3193" s="863"/>
      <c r="B3193" s="869"/>
      <c r="C3193" s="833"/>
      <c r="D3193" s="94"/>
      <c r="E3193" s="96"/>
      <c r="F3193" s="97"/>
      <c r="G3193" s="869"/>
      <c r="H3193" s="836"/>
      <c r="I3193" s="94"/>
      <c r="J3193" s="96"/>
      <c r="K3193" s="97"/>
      <c r="L3193" s="869"/>
      <c r="M3193" s="839"/>
      <c r="N3193" s="94"/>
      <c r="O3193" s="96"/>
      <c r="P3193" s="97"/>
    </row>
    <row r="3194" spans="1:16" ht="17.25" thickBot="1">
      <c r="A3194" s="863"/>
      <c r="B3194" s="870"/>
      <c r="C3194" s="833"/>
      <c r="D3194" s="94"/>
      <c r="E3194" s="96"/>
      <c r="F3194" s="97"/>
      <c r="G3194" s="870"/>
      <c r="H3194" s="836"/>
      <c r="I3194" s="94"/>
      <c r="J3194" s="96"/>
      <c r="K3194" s="97"/>
      <c r="L3194" s="870"/>
      <c r="M3194" s="839"/>
      <c r="N3194" s="94"/>
      <c r="O3194" s="96"/>
      <c r="P3194" s="97"/>
    </row>
    <row r="3195" spans="1:16">
      <c r="A3195" s="863"/>
      <c r="B3195" s="851" t="s">
        <v>124</v>
      </c>
      <c r="C3195" s="833"/>
      <c r="D3195" s="94"/>
      <c r="E3195" s="96"/>
      <c r="F3195" s="97"/>
      <c r="G3195" s="851" t="s">
        <v>124</v>
      </c>
      <c r="H3195" s="836"/>
      <c r="I3195" s="94"/>
      <c r="J3195" s="96"/>
      <c r="K3195" s="97"/>
      <c r="L3195" s="851" t="s">
        <v>124</v>
      </c>
      <c r="M3195" s="839"/>
      <c r="N3195" s="94"/>
      <c r="O3195" s="96"/>
      <c r="P3195" s="97"/>
    </row>
    <row r="3196" spans="1:16" ht="17.25" thickBot="1">
      <c r="A3196" s="863"/>
      <c r="B3196" s="852"/>
      <c r="C3196" s="833"/>
      <c r="D3196" s="94"/>
      <c r="E3196" s="96"/>
      <c r="F3196" s="97"/>
      <c r="G3196" s="852"/>
      <c r="H3196" s="836"/>
      <c r="I3196" s="94"/>
      <c r="J3196" s="96"/>
      <c r="K3196" s="97"/>
      <c r="L3196" s="852"/>
      <c r="M3196" s="839"/>
      <c r="N3196" s="94"/>
      <c r="O3196" s="96"/>
      <c r="P3196" s="93"/>
    </row>
    <row r="3197" spans="1:16" ht="17.25" thickTop="1">
      <c r="A3197" s="863"/>
      <c r="B3197" s="866" t="s">
        <v>125</v>
      </c>
      <c r="C3197" s="833"/>
      <c r="D3197" s="94"/>
      <c r="E3197" s="96"/>
      <c r="F3197" s="93"/>
      <c r="G3197" s="866" t="s">
        <v>125</v>
      </c>
      <c r="H3197" s="836"/>
      <c r="I3197" s="94"/>
      <c r="J3197" s="96"/>
      <c r="K3197" s="93"/>
      <c r="L3197" s="866" t="s">
        <v>125</v>
      </c>
      <c r="M3197" s="839"/>
      <c r="N3197" s="94"/>
      <c r="O3197" s="96"/>
      <c r="P3197" s="97"/>
    </row>
    <row r="3198" spans="1:16" ht="17.25" thickBot="1">
      <c r="A3198" s="863"/>
      <c r="B3198" s="849"/>
      <c r="C3198" s="833"/>
      <c r="D3198" s="94"/>
      <c r="E3198" s="96"/>
      <c r="F3198" s="93"/>
      <c r="G3198" s="849"/>
      <c r="H3198" s="836"/>
      <c r="I3198" s="94"/>
      <c r="J3198" s="96"/>
      <c r="K3198" s="93"/>
      <c r="L3198" s="849"/>
      <c r="M3198" s="839"/>
      <c r="N3198" s="94"/>
      <c r="O3198" s="96"/>
      <c r="P3198" s="101"/>
    </row>
    <row r="3199" spans="1:16">
      <c r="A3199" s="863"/>
      <c r="B3199" s="859"/>
      <c r="C3199" s="833"/>
      <c r="D3199" s="94"/>
      <c r="E3199" s="96"/>
      <c r="F3199" s="97"/>
      <c r="G3199" s="859"/>
      <c r="H3199" s="836"/>
      <c r="I3199" s="94"/>
      <c r="J3199" s="96"/>
      <c r="K3199" s="97"/>
      <c r="L3199" s="859"/>
      <c r="M3199" s="839"/>
      <c r="N3199" s="94"/>
      <c r="O3199" s="96"/>
      <c r="P3199" s="103"/>
    </row>
    <row r="3200" spans="1:16" ht="17.25" thickBot="1">
      <c r="A3200" s="863"/>
      <c r="B3200" s="867"/>
      <c r="C3200" s="833"/>
      <c r="D3200" s="94"/>
      <c r="E3200" s="96"/>
      <c r="F3200" s="97"/>
      <c r="G3200" s="867"/>
      <c r="H3200" s="836"/>
      <c r="I3200" s="94"/>
      <c r="J3200" s="96"/>
      <c r="K3200" s="97"/>
      <c r="L3200" s="867"/>
      <c r="M3200" s="839"/>
      <c r="N3200" s="94"/>
      <c r="O3200" s="96"/>
      <c r="P3200" s="104"/>
    </row>
    <row r="3201" spans="1:16">
      <c r="A3201" s="863"/>
      <c r="B3201" s="848" t="s">
        <v>126</v>
      </c>
      <c r="C3201" s="833"/>
      <c r="D3201" s="94"/>
      <c r="E3201" s="96"/>
      <c r="F3201" s="93"/>
      <c r="G3201" s="848" t="s">
        <v>126</v>
      </c>
      <c r="H3201" s="836"/>
      <c r="I3201" s="94"/>
      <c r="J3201" s="96"/>
      <c r="K3201" s="93"/>
      <c r="L3201" s="848" t="s">
        <v>126</v>
      </c>
      <c r="M3201" s="839"/>
      <c r="N3201" s="94"/>
      <c r="O3201" s="96"/>
      <c r="P3201" s="99"/>
    </row>
    <row r="3202" spans="1:16" ht="17.25" thickBot="1">
      <c r="A3202" s="863"/>
      <c r="B3202" s="849"/>
      <c r="C3202" s="833"/>
      <c r="D3202" s="94"/>
      <c r="E3202" s="96"/>
      <c r="F3202" s="101"/>
      <c r="G3202" s="849"/>
      <c r="H3202" s="836"/>
      <c r="I3202" s="94"/>
      <c r="J3202" s="96"/>
      <c r="K3202" s="101"/>
      <c r="L3202" s="849"/>
      <c r="M3202" s="839"/>
      <c r="N3202" s="94"/>
      <c r="O3202" s="96"/>
      <c r="P3202" s="104"/>
    </row>
    <row r="3203" spans="1:16">
      <c r="A3203" s="863"/>
      <c r="B3203" s="859"/>
      <c r="C3203" s="833"/>
      <c r="D3203" s="94"/>
      <c r="E3203" s="96"/>
      <c r="F3203" s="102"/>
      <c r="G3203" s="859"/>
      <c r="H3203" s="836"/>
      <c r="I3203" s="94"/>
      <c r="J3203" s="96"/>
      <c r="K3203" s="103"/>
      <c r="L3203" s="859"/>
      <c r="M3203" s="839"/>
      <c r="N3203" s="94"/>
      <c r="O3203" s="96"/>
      <c r="P3203" s="93"/>
    </row>
    <row r="3204" spans="1:16" ht="17.25" thickBot="1">
      <c r="A3204" s="863"/>
      <c r="B3204" s="860"/>
      <c r="C3204" s="833"/>
      <c r="D3204" s="94"/>
      <c r="E3204" s="96"/>
      <c r="F3204" s="99"/>
      <c r="G3204" s="860"/>
      <c r="H3204" s="836"/>
      <c r="I3204" s="94"/>
      <c r="J3204" s="96"/>
      <c r="K3204" s="104"/>
      <c r="L3204" s="860"/>
      <c r="M3204" s="839"/>
      <c r="N3204" s="94"/>
      <c r="O3204" s="96"/>
      <c r="P3204" s="97"/>
    </row>
    <row r="3205" spans="1:16">
      <c r="A3205" s="863"/>
      <c r="B3205" s="858" t="s">
        <v>127</v>
      </c>
      <c r="C3205" s="833"/>
      <c r="D3205" s="94"/>
      <c r="E3205" s="96"/>
      <c r="F3205" s="103"/>
      <c r="G3205" s="858" t="s">
        <v>127</v>
      </c>
      <c r="H3205" s="836"/>
      <c r="I3205" s="94"/>
      <c r="J3205" s="96"/>
      <c r="K3205" s="104"/>
      <c r="L3205" s="858" t="s">
        <v>127</v>
      </c>
      <c r="M3205" s="839"/>
      <c r="N3205" s="94"/>
      <c r="O3205" s="114"/>
      <c r="P3205" s="97"/>
    </row>
    <row r="3206" spans="1:16" ht="17.25" thickBot="1">
      <c r="A3206" s="863"/>
      <c r="B3206" s="849"/>
      <c r="C3206" s="833"/>
      <c r="D3206" s="94"/>
      <c r="E3206" s="96"/>
      <c r="F3206" s="104"/>
      <c r="G3206" s="849"/>
      <c r="H3206" s="836"/>
      <c r="I3206" s="94"/>
      <c r="J3206" s="96"/>
      <c r="K3206" s="99"/>
      <c r="L3206" s="849"/>
      <c r="M3206" s="839"/>
      <c r="N3206" s="113"/>
      <c r="O3206" s="96"/>
      <c r="P3206" s="112"/>
    </row>
    <row r="3207" spans="1:16">
      <c r="A3207" s="863"/>
      <c r="B3207" s="859"/>
      <c r="C3207" s="833"/>
      <c r="D3207" s="94"/>
      <c r="E3207" s="96"/>
      <c r="F3207" s="104"/>
      <c r="G3207" s="859"/>
      <c r="H3207" s="836"/>
      <c r="I3207" s="94"/>
      <c r="J3207" s="96"/>
      <c r="K3207" s="104"/>
      <c r="L3207" s="859"/>
      <c r="M3207" s="839"/>
      <c r="N3207" s="113"/>
      <c r="O3207" s="114"/>
      <c r="P3207" s="97"/>
    </row>
    <row r="3208" spans="1:16" ht="17.25" thickBot="1">
      <c r="A3208" s="863"/>
      <c r="B3208" s="860"/>
      <c r="C3208" s="833"/>
      <c r="D3208" s="94"/>
      <c r="E3208" s="96"/>
      <c r="F3208" s="99"/>
      <c r="G3208" s="860"/>
      <c r="H3208" s="836"/>
      <c r="I3208" s="94"/>
      <c r="J3208" s="96"/>
      <c r="K3208" s="93"/>
      <c r="L3208" s="860"/>
      <c r="M3208" s="839"/>
      <c r="N3208" s="94"/>
      <c r="O3208" s="114"/>
      <c r="P3208" s="104"/>
    </row>
    <row r="3209" spans="1:16">
      <c r="A3209" s="863"/>
      <c r="B3209" s="858" t="s">
        <v>128</v>
      </c>
      <c r="C3209" s="833"/>
      <c r="D3209" s="94"/>
      <c r="E3209" s="96"/>
      <c r="F3209" s="104"/>
      <c r="G3209" s="858" t="s">
        <v>128</v>
      </c>
      <c r="H3209" s="836"/>
      <c r="I3209" s="94"/>
      <c r="J3209" s="96"/>
      <c r="K3209" s="97"/>
      <c r="L3209" s="858" t="s">
        <v>128</v>
      </c>
      <c r="M3209" s="839"/>
      <c r="N3209" s="94"/>
      <c r="O3209" s="96"/>
      <c r="P3209" s="97"/>
    </row>
    <row r="3210" spans="1:16" ht="17.25" thickBot="1">
      <c r="A3210" s="863"/>
      <c r="B3210" s="849"/>
      <c r="C3210" s="833"/>
      <c r="D3210" s="94"/>
      <c r="E3210" s="96"/>
      <c r="F3210" s="93"/>
      <c r="G3210" s="849"/>
      <c r="H3210" s="836"/>
      <c r="I3210" s="94"/>
      <c r="J3210" s="114"/>
      <c r="K3210" s="97"/>
      <c r="L3210" s="849"/>
      <c r="M3210" s="839"/>
      <c r="N3210" s="113"/>
      <c r="O3210" s="114"/>
      <c r="P3210" s="97"/>
    </row>
    <row r="3211" spans="1:16">
      <c r="A3211" s="863"/>
      <c r="B3211" s="859"/>
      <c r="C3211" s="833"/>
      <c r="D3211" s="94"/>
      <c r="E3211" s="96"/>
      <c r="F3211" s="97"/>
      <c r="G3211" s="859"/>
      <c r="H3211" s="836"/>
      <c r="I3211" s="94"/>
      <c r="J3211" s="96"/>
      <c r="K3211" s="97"/>
      <c r="L3211" s="859"/>
      <c r="M3211" s="839"/>
      <c r="N3211" s="113"/>
      <c r="O3211" s="114"/>
      <c r="P3211" s="97"/>
    </row>
    <row r="3212" spans="1:16" ht="17.25" thickBot="1">
      <c r="A3212" s="863"/>
      <c r="B3212" s="860"/>
      <c r="C3212" s="833"/>
      <c r="D3212" s="94"/>
      <c r="E3212" s="96"/>
      <c r="F3212" s="93"/>
      <c r="G3212" s="860"/>
      <c r="H3212" s="836"/>
      <c r="I3212" s="94"/>
      <c r="J3212" s="114"/>
      <c r="K3212" s="97"/>
      <c r="L3212" s="860"/>
      <c r="M3212" s="839"/>
      <c r="N3212" s="94"/>
      <c r="O3212" s="114"/>
      <c r="P3212" s="97"/>
    </row>
    <row r="3213" spans="1:16">
      <c r="A3213" s="863"/>
      <c r="B3213" s="848" t="s">
        <v>129</v>
      </c>
      <c r="C3213" s="833"/>
      <c r="D3213" s="94"/>
      <c r="E3213" s="96"/>
      <c r="F3213" s="93"/>
      <c r="G3213" s="848" t="s">
        <v>129</v>
      </c>
      <c r="H3213" s="836"/>
      <c r="I3213" s="94"/>
      <c r="J3213" s="114"/>
      <c r="K3213" s="97"/>
      <c r="L3213" s="848" t="s">
        <v>129</v>
      </c>
      <c r="M3213" s="839"/>
      <c r="N3213" s="113"/>
      <c r="O3213" s="114"/>
      <c r="P3213" s="97"/>
    </row>
    <row r="3214" spans="1:16" ht="17.25" thickBot="1">
      <c r="A3214" s="863"/>
      <c r="B3214" s="849"/>
      <c r="C3214" s="833"/>
      <c r="D3214" s="94"/>
      <c r="E3214" s="96"/>
      <c r="F3214" s="93"/>
      <c r="G3214" s="849"/>
      <c r="H3214" s="836"/>
      <c r="I3214" s="94"/>
      <c r="J3214" s="114"/>
      <c r="K3214" s="97"/>
      <c r="L3214" s="849"/>
      <c r="M3214" s="839"/>
      <c r="N3214" s="94"/>
      <c r="O3214" s="114"/>
      <c r="P3214" s="97"/>
    </row>
    <row r="3215" spans="1:16">
      <c r="A3215" s="863"/>
      <c r="B3215" s="106"/>
      <c r="C3215" s="833"/>
      <c r="D3215" s="94"/>
      <c r="E3215" s="96"/>
      <c r="F3215" s="97"/>
      <c r="G3215" s="106"/>
      <c r="H3215" s="836"/>
      <c r="I3215" s="94"/>
      <c r="J3215" s="96"/>
      <c r="K3215" s="112"/>
      <c r="L3215" s="106"/>
      <c r="M3215" s="839"/>
      <c r="N3215" s="113"/>
      <c r="O3215" s="96"/>
      <c r="P3215" s="112"/>
    </row>
    <row r="3216" spans="1:16">
      <c r="A3216" s="863"/>
      <c r="B3216" s="107"/>
      <c r="C3216" s="833"/>
      <c r="D3216" s="94"/>
      <c r="E3216" s="96"/>
      <c r="F3216" s="93"/>
      <c r="G3216" s="107"/>
      <c r="H3216" s="836"/>
      <c r="I3216" s="94"/>
      <c r="J3216" s="96"/>
      <c r="K3216" s="97"/>
      <c r="L3216" s="107"/>
      <c r="M3216" s="839"/>
      <c r="N3216" s="113"/>
      <c r="O3216" s="114"/>
      <c r="P3216" s="97"/>
    </row>
    <row r="3217" spans="1:16">
      <c r="A3217" s="863"/>
      <c r="B3217" s="109"/>
      <c r="C3217" s="833"/>
      <c r="D3217" s="94"/>
      <c r="E3217" s="96"/>
      <c r="F3217" s="93"/>
      <c r="G3217" s="109"/>
      <c r="H3217" s="836"/>
      <c r="I3217" s="113"/>
      <c r="J3217" s="114"/>
      <c r="K3217" s="97"/>
      <c r="L3217" s="109"/>
      <c r="M3217" s="839"/>
      <c r="N3217" s="113"/>
      <c r="O3217" s="114"/>
      <c r="P3217" s="104"/>
    </row>
    <row r="3218" spans="1:16">
      <c r="A3218" s="863"/>
      <c r="B3218" s="110"/>
      <c r="C3218" s="833"/>
      <c r="D3218" s="94"/>
      <c r="E3218" s="96"/>
      <c r="F3218" s="93"/>
      <c r="G3218" s="110"/>
      <c r="H3218" s="836"/>
      <c r="I3218" s="113"/>
      <c r="J3218" s="114"/>
      <c r="K3218" s="104"/>
      <c r="L3218" s="110"/>
      <c r="M3218" s="839"/>
      <c r="N3218" s="111"/>
      <c r="O3218" s="96"/>
      <c r="P3218" s="97"/>
    </row>
    <row r="3219" spans="1:16">
      <c r="A3219" s="863"/>
      <c r="B3219" s="109"/>
      <c r="C3219" s="833"/>
      <c r="D3219" s="111"/>
      <c r="E3219" s="96"/>
      <c r="F3219" s="97"/>
      <c r="G3219" s="109"/>
      <c r="H3219" s="836"/>
      <c r="I3219" s="111"/>
      <c r="J3219" s="96"/>
      <c r="K3219" s="112"/>
      <c r="L3219" s="109"/>
      <c r="M3219" s="839"/>
      <c r="N3219" s="94"/>
      <c r="O3219" s="96"/>
      <c r="P3219" s="112"/>
    </row>
    <row r="3220" spans="1:16">
      <c r="A3220" s="863"/>
      <c r="B3220" s="110"/>
      <c r="C3220" s="833"/>
      <c r="D3220" s="94"/>
      <c r="E3220" s="96"/>
      <c r="F3220" s="108"/>
      <c r="G3220" s="110"/>
      <c r="H3220" s="836"/>
      <c r="I3220" s="94"/>
      <c r="J3220" s="96"/>
      <c r="K3220" s="97"/>
      <c r="L3220" s="110"/>
      <c r="M3220" s="839"/>
      <c r="N3220" s="113"/>
      <c r="O3220" s="114"/>
      <c r="P3220" s="97"/>
    </row>
    <row r="3221" spans="1:16">
      <c r="A3221" s="863"/>
      <c r="B3221" s="109"/>
      <c r="C3221" s="833"/>
      <c r="D3221" s="94"/>
      <c r="E3221" s="96"/>
      <c r="F3221" s="97"/>
      <c r="G3221" s="109"/>
      <c r="H3221" s="836"/>
      <c r="I3221" s="113"/>
      <c r="J3221" s="114"/>
      <c r="K3221" s="97"/>
      <c r="L3221" s="109"/>
      <c r="M3221" s="839"/>
      <c r="N3221" s="113"/>
      <c r="O3221" s="114"/>
      <c r="P3221" s="97"/>
    </row>
    <row r="3222" spans="1:16" ht="17.25" thickBot="1">
      <c r="A3222" s="863"/>
      <c r="B3222" s="110"/>
      <c r="C3222" s="846"/>
      <c r="D3222" s="115"/>
      <c r="E3222" s="116"/>
      <c r="F3222" s="117"/>
      <c r="G3222" s="110"/>
      <c r="H3222" s="836"/>
      <c r="I3222" s="115"/>
      <c r="J3222" s="116"/>
      <c r="K3222" s="117"/>
      <c r="L3222" s="110"/>
      <c r="M3222" s="839"/>
      <c r="N3222" s="115"/>
      <c r="O3222" s="116"/>
      <c r="P3222" s="117"/>
    </row>
    <row r="3223" spans="1:16">
      <c r="A3223" s="850" t="str">
        <f>TEXT(A3177,"AAAA")</f>
        <v>星期五</v>
      </c>
      <c r="B3223" s="109"/>
      <c r="C3223" s="832" t="s">
        <v>666</v>
      </c>
      <c r="D3223" s="118"/>
      <c r="E3223" s="119"/>
      <c r="F3223" s="97"/>
      <c r="G3223" s="109"/>
      <c r="H3223" s="835" t="s">
        <v>130</v>
      </c>
      <c r="I3223" s="118"/>
      <c r="J3223" s="119"/>
      <c r="K3223" s="97"/>
      <c r="L3223" s="109"/>
      <c r="M3223" s="838" t="s">
        <v>130</v>
      </c>
      <c r="N3223" s="118"/>
      <c r="O3223" s="119"/>
      <c r="P3223" s="97"/>
    </row>
    <row r="3224" spans="1:16">
      <c r="A3224" s="850"/>
      <c r="B3224" s="110"/>
      <c r="C3224" s="833"/>
      <c r="D3224" s="120"/>
      <c r="E3224" s="96"/>
      <c r="F3224" s="97"/>
      <c r="G3224" s="110"/>
      <c r="H3224" s="836"/>
      <c r="I3224" s="94"/>
      <c r="J3224" s="96"/>
      <c r="K3224" s="97"/>
      <c r="L3224" s="110"/>
      <c r="M3224" s="839"/>
      <c r="N3224" s="94"/>
      <c r="O3224" s="96"/>
      <c r="P3224" s="97"/>
    </row>
    <row r="3225" spans="1:16">
      <c r="A3225" s="850"/>
      <c r="B3225" s="109"/>
      <c r="C3225" s="833"/>
      <c r="D3225" s="120"/>
      <c r="E3225" s="96"/>
      <c r="F3225" s="97"/>
      <c r="G3225" s="109"/>
      <c r="H3225" s="836"/>
      <c r="I3225" s="94"/>
      <c r="J3225" s="96"/>
      <c r="K3225" s="97"/>
      <c r="L3225" s="109"/>
      <c r="M3225" s="839"/>
      <c r="N3225" s="94"/>
      <c r="O3225" s="96"/>
      <c r="P3225" s="97"/>
    </row>
    <row r="3226" spans="1:16">
      <c r="A3226" s="850"/>
      <c r="B3226" s="110"/>
      <c r="C3226" s="833"/>
      <c r="D3226" s="120"/>
      <c r="E3226" s="96"/>
      <c r="F3226" s="97"/>
      <c r="G3226" s="110"/>
      <c r="H3226" s="836"/>
      <c r="I3226" s="94"/>
      <c r="J3226" s="96"/>
      <c r="K3226" s="97"/>
      <c r="L3226" s="110"/>
      <c r="M3226" s="839"/>
      <c r="N3226" s="94"/>
      <c r="O3226" s="96"/>
      <c r="P3226" s="97"/>
    </row>
    <row r="3227" spans="1:16">
      <c r="A3227" s="850"/>
      <c r="B3227" s="109"/>
      <c r="C3227" s="833"/>
      <c r="D3227" s="120"/>
      <c r="E3227" s="96"/>
      <c r="F3227" s="97"/>
      <c r="G3227" s="109"/>
      <c r="H3227" s="836"/>
      <c r="I3227" s="94"/>
      <c r="J3227" s="96"/>
      <c r="K3227" s="97"/>
      <c r="L3227" s="109"/>
      <c r="M3227" s="839"/>
      <c r="N3227" s="94"/>
      <c r="O3227" s="96"/>
      <c r="P3227" s="97"/>
    </row>
    <row r="3228" spans="1:16">
      <c r="A3228" s="850"/>
      <c r="B3228" s="110"/>
      <c r="C3228" s="833"/>
      <c r="D3228" s="120"/>
      <c r="E3228" s="96"/>
      <c r="F3228" s="97"/>
      <c r="G3228" s="110"/>
      <c r="H3228" s="836"/>
      <c r="I3228" s="94"/>
      <c r="J3228" s="96"/>
      <c r="K3228" s="97"/>
      <c r="L3228" s="110"/>
      <c r="M3228" s="839"/>
      <c r="N3228" s="94"/>
      <c r="O3228" s="96"/>
      <c r="P3228" s="97"/>
    </row>
    <row r="3229" spans="1:16">
      <c r="A3229" s="850"/>
      <c r="B3229" s="109"/>
      <c r="C3229" s="833"/>
      <c r="D3229" s="120"/>
      <c r="E3229" s="96"/>
      <c r="F3229" s="97"/>
      <c r="G3229" s="109"/>
      <c r="H3229" s="836"/>
      <c r="I3229" s="94"/>
      <c r="J3229" s="96"/>
      <c r="K3229" s="97"/>
      <c r="L3229" s="109"/>
      <c r="M3229" s="839"/>
      <c r="N3229" s="94"/>
      <c r="O3229" s="96"/>
      <c r="P3229" s="97"/>
    </row>
    <row r="3230" spans="1:16">
      <c r="A3230" s="850"/>
      <c r="B3230" s="110"/>
      <c r="C3230" s="833"/>
      <c r="D3230" s="94"/>
      <c r="E3230" s="96"/>
      <c r="F3230" s="97"/>
      <c r="G3230" s="110"/>
      <c r="H3230" s="836"/>
      <c r="I3230" s="94"/>
      <c r="J3230" s="96"/>
      <c r="K3230" s="97"/>
      <c r="L3230" s="110"/>
      <c r="M3230" s="839"/>
      <c r="N3230" s="94"/>
      <c r="O3230" s="96"/>
      <c r="P3230" s="97"/>
    </row>
    <row r="3231" spans="1:16">
      <c r="A3231" s="850"/>
      <c r="B3231" s="107"/>
      <c r="C3231" s="833"/>
      <c r="D3231" s="113"/>
      <c r="E3231" s="114"/>
      <c r="F3231" s="104"/>
      <c r="G3231" s="107"/>
      <c r="H3231" s="836"/>
      <c r="I3231" s="113"/>
      <c r="J3231" s="114"/>
      <c r="K3231" s="97"/>
      <c r="L3231" s="107"/>
      <c r="M3231" s="839"/>
      <c r="N3231" s="113"/>
      <c r="O3231" s="114"/>
      <c r="P3231" s="97"/>
    </row>
    <row r="3232" spans="1:16" ht="17.25" thickBot="1">
      <c r="A3232" s="850"/>
      <c r="B3232" s="107"/>
      <c r="C3232" s="846"/>
      <c r="D3232" s="122" t="s">
        <v>132</v>
      </c>
      <c r="E3232" s="123" t="s">
        <v>133</v>
      </c>
      <c r="F3232" s="124"/>
      <c r="G3232" s="107"/>
      <c r="H3232" s="847"/>
      <c r="I3232" s="122" t="s">
        <v>132</v>
      </c>
      <c r="J3232" s="123" t="s">
        <v>133</v>
      </c>
      <c r="K3232" s="97"/>
      <c r="L3232" s="107"/>
      <c r="M3232" s="845"/>
      <c r="N3232" s="122" t="s">
        <v>132</v>
      </c>
      <c r="O3232" s="123" t="s">
        <v>133</v>
      </c>
      <c r="P3232" s="97"/>
    </row>
    <row r="3233" spans="1:16">
      <c r="A3233" s="105"/>
      <c r="B3233" s="109"/>
      <c r="C3233" s="832" t="s">
        <v>667</v>
      </c>
      <c r="D3233" s="118"/>
      <c r="E3233" s="119"/>
      <c r="F3233" s="125"/>
      <c r="G3233" s="109"/>
      <c r="H3233" s="835" t="s">
        <v>134</v>
      </c>
      <c r="I3233" s="118"/>
      <c r="J3233" s="119"/>
      <c r="K3233" s="125"/>
      <c r="L3233" s="109"/>
      <c r="M3233" s="838" t="s">
        <v>134</v>
      </c>
      <c r="N3233" s="118"/>
      <c r="O3233" s="119"/>
      <c r="P3233" s="125"/>
    </row>
    <row r="3234" spans="1:16">
      <c r="A3234" s="105"/>
      <c r="B3234" s="110"/>
      <c r="C3234" s="833"/>
      <c r="D3234" s="94"/>
      <c r="E3234" s="96"/>
      <c r="F3234" s="97"/>
      <c r="G3234" s="110"/>
      <c r="H3234" s="836"/>
      <c r="I3234" s="94"/>
      <c r="J3234" s="96"/>
      <c r="K3234" s="97"/>
      <c r="L3234" s="110"/>
      <c r="M3234" s="839"/>
      <c r="N3234" s="94"/>
      <c r="O3234" s="96"/>
      <c r="P3234" s="97"/>
    </row>
    <row r="3235" spans="1:16">
      <c r="A3235" s="105"/>
      <c r="B3235" s="126"/>
      <c r="C3235" s="833"/>
      <c r="D3235" s="94"/>
      <c r="E3235" s="96"/>
      <c r="F3235" s="97"/>
      <c r="G3235" s="126"/>
      <c r="H3235" s="836"/>
      <c r="I3235" s="94"/>
      <c r="J3235" s="96"/>
      <c r="K3235" s="97"/>
      <c r="L3235" s="126"/>
      <c r="M3235" s="839"/>
      <c r="N3235" s="94"/>
      <c r="O3235" s="96"/>
      <c r="P3235" s="128"/>
    </row>
    <row r="3236" spans="1:16">
      <c r="A3236" s="105"/>
      <c r="B3236" s="107"/>
      <c r="C3236" s="833"/>
      <c r="D3236" s="94"/>
      <c r="E3236" s="96"/>
      <c r="F3236" s="97"/>
      <c r="G3236" s="107"/>
      <c r="H3236" s="836"/>
      <c r="I3236" s="94"/>
      <c r="J3236" s="96"/>
      <c r="K3236" s="97"/>
      <c r="L3236" s="107"/>
      <c r="M3236" s="839"/>
      <c r="N3236" s="94"/>
      <c r="O3236" s="96"/>
      <c r="P3236" s="216"/>
    </row>
    <row r="3237" spans="1:16">
      <c r="A3237" s="105"/>
      <c r="B3237" s="109"/>
      <c r="C3237" s="833"/>
      <c r="D3237" s="94"/>
      <c r="E3237" s="96"/>
      <c r="F3237" s="97"/>
      <c r="G3237" s="109"/>
      <c r="H3237" s="836"/>
      <c r="I3237" s="94"/>
      <c r="J3237" s="96"/>
      <c r="K3237" s="97"/>
      <c r="L3237" s="109"/>
      <c r="M3237" s="839"/>
      <c r="N3237" s="94"/>
      <c r="O3237" s="96"/>
      <c r="P3237" s="97"/>
    </row>
    <row r="3238" spans="1:16">
      <c r="A3238" s="105"/>
      <c r="B3238" s="110"/>
      <c r="C3238" s="833"/>
      <c r="D3238" s="94"/>
      <c r="E3238" s="96"/>
      <c r="F3238" s="127"/>
      <c r="G3238" s="110"/>
      <c r="H3238" s="836"/>
      <c r="I3238" s="94"/>
      <c r="J3238" s="96"/>
      <c r="K3238" s="127"/>
      <c r="L3238" s="110"/>
      <c r="M3238" s="839"/>
      <c r="N3238" s="94"/>
      <c r="O3238" s="96"/>
      <c r="P3238" s="127"/>
    </row>
    <row r="3239" spans="1:16">
      <c r="A3239" s="105"/>
      <c r="B3239" s="109"/>
      <c r="C3239" s="833"/>
      <c r="D3239" s="94"/>
      <c r="E3239" s="96"/>
      <c r="F3239" s="128"/>
      <c r="G3239" s="109"/>
      <c r="H3239" s="836"/>
      <c r="I3239" s="94"/>
      <c r="J3239" s="96"/>
      <c r="K3239" s="128"/>
      <c r="L3239" s="109"/>
      <c r="M3239" s="839"/>
      <c r="N3239" s="94"/>
      <c r="O3239" s="96"/>
      <c r="P3239" s="128"/>
    </row>
    <row r="3240" spans="1:16">
      <c r="A3240" s="105"/>
      <c r="B3240" s="110"/>
      <c r="C3240" s="833"/>
      <c r="D3240" s="217"/>
      <c r="E3240" s="114"/>
      <c r="F3240" s="216"/>
      <c r="G3240" s="110"/>
      <c r="H3240" s="836"/>
      <c r="I3240" s="113"/>
      <c r="J3240" s="114"/>
      <c r="K3240" s="216"/>
      <c r="L3240" s="110"/>
      <c r="M3240" s="839"/>
      <c r="N3240" s="113"/>
      <c r="O3240" s="114"/>
      <c r="P3240" s="216"/>
    </row>
    <row r="3241" spans="1:16">
      <c r="A3241" s="105"/>
      <c r="B3241" s="109"/>
      <c r="C3241" s="833"/>
      <c r="D3241" s="217"/>
      <c r="E3241" s="114"/>
      <c r="F3241" s="216"/>
      <c r="G3241" s="109"/>
      <c r="H3241" s="836"/>
      <c r="I3241" s="113"/>
      <c r="J3241" s="114"/>
      <c r="K3241" s="216"/>
      <c r="L3241" s="109"/>
      <c r="M3241" s="839"/>
      <c r="N3241" s="113"/>
      <c r="O3241" s="114"/>
      <c r="P3241" s="216"/>
    </row>
    <row r="3242" spans="1:16" ht="17.25" thickBot="1">
      <c r="A3242" s="105"/>
      <c r="B3242" s="110"/>
      <c r="C3242" s="846"/>
      <c r="D3242" s="129"/>
      <c r="E3242" s="130"/>
      <c r="F3242" s="104"/>
      <c r="G3242" s="110"/>
      <c r="H3242" s="847"/>
      <c r="I3242" s="113"/>
      <c r="J3242" s="130"/>
      <c r="K3242" s="104"/>
      <c r="L3242" s="110"/>
      <c r="M3242" s="845"/>
      <c r="N3242" s="113"/>
      <c r="O3242" s="131"/>
      <c r="P3242" s="127"/>
    </row>
    <row r="3243" spans="1:16">
      <c r="A3243" s="132"/>
      <c r="B3243" s="109"/>
      <c r="C3243" s="832" t="s">
        <v>668</v>
      </c>
      <c r="D3243" s="118" t="s">
        <v>136</v>
      </c>
      <c r="E3243" s="133" t="s">
        <v>137</v>
      </c>
      <c r="F3243" s="125"/>
      <c r="G3243" s="109"/>
      <c r="H3243" s="835" t="s">
        <v>135</v>
      </c>
      <c r="I3243" s="118" t="s">
        <v>136</v>
      </c>
      <c r="J3243" s="133" t="s">
        <v>137</v>
      </c>
      <c r="K3243" s="125"/>
      <c r="L3243" s="109"/>
      <c r="M3243" s="838" t="s">
        <v>135</v>
      </c>
      <c r="N3243" s="118" t="s">
        <v>136</v>
      </c>
      <c r="O3243" s="133" t="s">
        <v>137</v>
      </c>
      <c r="P3243" s="125"/>
    </row>
    <row r="3244" spans="1:16">
      <c r="A3244" s="132"/>
      <c r="B3244" s="110"/>
      <c r="C3244" s="833"/>
      <c r="D3244" s="94" t="s">
        <v>141</v>
      </c>
      <c r="E3244" s="96" t="s">
        <v>142</v>
      </c>
      <c r="F3244" s="134"/>
      <c r="G3244" s="110"/>
      <c r="H3244" s="836"/>
      <c r="I3244" s="94" t="s">
        <v>141</v>
      </c>
      <c r="J3244" s="96" t="s">
        <v>142</v>
      </c>
      <c r="K3244" s="134"/>
      <c r="L3244" s="110"/>
      <c r="M3244" s="839"/>
      <c r="N3244" s="94" t="s">
        <v>141</v>
      </c>
      <c r="O3244" s="96" t="s">
        <v>142</v>
      </c>
      <c r="P3244" s="134"/>
    </row>
    <row r="3245" spans="1:16">
      <c r="A3245" s="132"/>
      <c r="B3245" s="135"/>
      <c r="C3245" s="833"/>
      <c r="D3245" s="94" t="s">
        <v>145</v>
      </c>
      <c r="E3245" s="96" t="s">
        <v>146</v>
      </c>
      <c r="F3245" s="97"/>
      <c r="G3245" s="135"/>
      <c r="H3245" s="836"/>
      <c r="I3245" s="94" t="s">
        <v>145</v>
      </c>
      <c r="J3245" s="96" t="s">
        <v>146</v>
      </c>
      <c r="K3245" s="97"/>
      <c r="L3245" s="135"/>
      <c r="M3245" s="839"/>
      <c r="N3245" s="94" t="s">
        <v>145</v>
      </c>
      <c r="O3245" s="96" t="s">
        <v>146</v>
      </c>
      <c r="P3245" s="97"/>
    </row>
    <row r="3246" spans="1:16">
      <c r="A3246" s="132"/>
      <c r="B3246" s="110"/>
      <c r="C3246" s="833"/>
      <c r="D3246" s="94" t="s">
        <v>147</v>
      </c>
      <c r="E3246" s="96" t="s">
        <v>148</v>
      </c>
      <c r="F3246" s="104"/>
      <c r="G3246" s="110"/>
      <c r="H3246" s="836"/>
      <c r="I3246" s="94" t="s">
        <v>147</v>
      </c>
      <c r="J3246" s="96" t="s">
        <v>148</v>
      </c>
      <c r="K3246" s="104"/>
      <c r="L3246" s="110"/>
      <c r="M3246" s="839"/>
      <c r="N3246" s="94" t="s">
        <v>147</v>
      </c>
      <c r="O3246" s="96" t="s">
        <v>148</v>
      </c>
      <c r="P3246" s="104"/>
    </row>
    <row r="3247" spans="1:16">
      <c r="A3247" s="132"/>
      <c r="B3247" s="135"/>
      <c r="C3247" s="833"/>
      <c r="D3247" s="94"/>
      <c r="E3247" s="114"/>
      <c r="F3247" s="136"/>
      <c r="G3247" s="135"/>
      <c r="H3247" s="836"/>
      <c r="I3247" s="94"/>
      <c r="J3247" s="114"/>
      <c r="K3247" s="136"/>
      <c r="L3247" s="135"/>
      <c r="M3247" s="839"/>
      <c r="N3247" s="94"/>
      <c r="O3247" s="114"/>
      <c r="P3247" s="136"/>
    </row>
    <row r="3248" spans="1:16">
      <c r="A3248" s="132"/>
      <c r="B3248" s="110"/>
      <c r="C3248" s="833"/>
      <c r="D3248" s="94"/>
      <c r="E3248" s="96"/>
      <c r="F3248" s="97"/>
      <c r="G3248" s="110"/>
      <c r="H3248" s="836"/>
      <c r="I3248" s="94"/>
      <c r="J3248" s="96"/>
      <c r="K3248" s="97"/>
      <c r="L3248" s="110"/>
      <c r="M3248" s="839"/>
      <c r="N3248" s="94"/>
      <c r="O3248" s="96"/>
      <c r="P3248" s="97"/>
    </row>
    <row r="3249" spans="1:16">
      <c r="A3249" s="132"/>
      <c r="B3249" s="135"/>
      <c r="C3249" s="833"/>
      <c r="D3249" s="94"/>
      <c r="E3249" s="114"/>
      <c r="F3249" s="136"/>
      <c r="G3249" s="135"/>
      <c r="H3249" s="836"/>
      <c r="I3249" s="94"/>
      <c r="J3249" s="114"/>
      <c r="K3249" s="136"/>
      <c r="L3249" s="135"/>
      <c r="M3249" s="839"/>
      <c r="N3249" s="94"/>
      <c r="O3249" s="114"/>
      <c r="P3249" s="136"/>
    </row>
    <row r="3250" spans="1:16">
      <c r="A3250" s="132"/>
      <c r="B3250" s="110"/>
      <c r="C3250" s="833"/>
      <c r="D3250" s="94"/>
      <c r="E3250" s="96"/>
      <c r="F3250" s="97"/>
      <c r="G3250" s="110"/>
      <c r="H3250" s="836"/>
      <c r="I3250" s="94"/>
      <c r="J3250" s="96"/>
      <c r="K3250" s="97"/>
      <c r="L3250" s="110"/>
      <c r="M3250" s="839"/>
      <c r="N3250" s="94"/>
      <c r="O3250" s="96"/>
      <c r="P3250" s="97"/>
    </row>
    <row r="3251" spans="1:16">
      <c r="A3251" s="132"/>
      <c r="B3251" s="135"/>
      <c r="C3251" s="833"/>
      <c r="D3251" s="94"/>
      <c r="E3251" s="96"/>
      <c r="F3251" s="97"/>
      <c r="G3251" s="135"/>
      <c r="H3251" s="836"/>
      <c r="I3251" s="94"/>
      <c r="J3251" s="96"/>
      <c r="K3251" s="97"/>
      <c r="L3251" s="135"/>
      <c r="M3251" s="839"/>
      <c r="N3251" s="94"/>
      <c r="O3251" s="96"/>
      <c r="P3251" s="97"/>
    </row>
    <row r="3252" spans="1:16" ht="17.25" thickBot="1">
      <c r="A3252" s="132"/>
      <c r="B3252" s="110"/>
      <c r="C3252" s="846"/>
      <c r="D3252" s="115"/>
      <c r="E3252" s="116"/>
      <c r="F3252" s="117"/>
      <c r="G3252" s="110"/>
      <c r="H3252" s="847"/>
      <c r="I3252" s="115"/>
      <c r="J3252" s="130"/>
      <c r="K3252" s="104"/>
      <c r="L3252" s="110"/>
      <c r="M3252" s="845"/>
      <c r="N3252" s="115"/>
      <c r="O3252" s="130"/>
      <c r="P3252" s="104"/>
    </row>
    <row r="3253" spans="1:16">
      <c r="A3253" s="132"/>
      <c r="B3253" s="135"/>
      <c r="C3253" s="832" t="s">
        <v>669</v>
      </c>
      <c r="D3253" s="137" t="s">
        <v>150</v>
      </c>
      <c r="E3253" s="138"/>
      <c r="F3253" s="139" t="s">
        <v>151</v>
      </c>
      <c r="G3253" s="135"/>
      <c r="H3253" s="835" t="s">
        <v>149</v>
      </c>
      <c r="I3253" s="137" t="s">
        <v>150</v>
      </c>
      <c r="J3253" s="138"/>
      <c r="K3253" s="139" t="s">
        <v>151</v>
      </c>
      <c r="L3253" s="135"/>
      <c r="M3253" s="838" t="s">
        <v>149</v>
      </c>
      <c r="N3253" s="137" t="s">
        <v>150</v>
      </c>
      <c r="O3253" s="138"/>
      <c r="P3253" s="139" t="s">
        <v>151</v>
      </c>
    </row>
    <row r="3254" spans="1:16">
      <c r="A3254" s="132"/>
      <c r="B3254" s="110"/>
      <c r="C3254" s="833"/>
      <c r="D3254" s="120"/>
      <c r="E3254" s="121"/>
      <c r="F3254" s="140"/>
      <c r="G3254" s="110"/>
      <c r="H3254" s="836"/>
      <c r="I3254" s="94"/>
      <c r="J3254" s="96"/>
      <c r="K3254" s="97"/>
      <c r="L3254" s="110"/>
      <c r="M3254" s="839"/>
      <c r="N3254" s="94"/>
      <c r="O3254" s="96"/>
      <c r="P3254" s="97"/>
    </row>
    <row r="3255" spans="1:16">
      <c r="A3255" s="132"/>
      <c r="B3255" s="135"/>
      <c r="C3255" s="833"/>
      <c r="D3255" s="94"/>
      <c r="E3255" s="96"/>
      <c r="F3255" s="97"/>
      <c r="G3255" s="135"/>
      <c r="H3255" s="836"/>
      <c r="I3255" s="94"/>
      <c r="J3255" s="96"/>
      <c r="K3255" s="97"/>
      <c r="L3255" s="135"/>
      <c r="M3255" s="839"/>
      <c r="N3255" s="94"/>
      <c r="O3255" s="96"/>
      <c r="P3255" s="97"/>
    </row>
    <row r="3256" spans="1:16">
      <c r="A3256" s="132"/>
      <c r="B3256" s="110"/>
      <c r="C3256" s="833"/>
      <c r="D3256" s="113"/>
      <c r="E3256" s="114"/>
      <c r="F3256" s="104"/>
      <c r="G3256" s="110"/>
      <c r="H3256" s="836"/>
      <c r="I3256" s="113"/>
      <c r="J3256" s="114"/>
      <c r="K3256" s="104"/>
      <c r="L3256" s="110"/>
      <c r="M3256" s="839"/>
      <c r="N3256" s="113"/>
      <c r="O3256" s="114"/>
      <c r="P3256" s="104"/>
    </row>
    <row r="3257" spans="1:16">
      <c r="A3257" s="841"/>
      <c r="B3257" s="135"/>
      <c r="C3257" s="833"/>
      <c r="D3257" s="94"/>
      <c r="E3257" s="96"/>
      <c r="F3257" s="97"/>
      <c r="G3257" s="135"/>
      <c r="H3257" s="836"/>
      <c r="I3257" s="94"/>
      <c r="J3257" s="96"/>
      <c r="K3257" s="97"/>
      <c r="L3257" s="135"/>
      <c r="M3257" s="839"/>
      <c r="N3257" s="94"/>
      <c r="O3257" s="96"/>
      <c r="P3257" s="97"/>
    </row>
    <row r="3258" spans="1:16">
      <c r="A3258" s="841"/>
      <c r="B3258" s="110"/>
      <c r="C3258" s="833"/>
      <c r="D3258" s="94"/>
      <c r="E3258" s="96"/>
      <c r="F3258" s="97"/>
      <c r="G3258" s="110"/>
      <c r="H3258" s="836"/>
      <c r="I3258" s="94"/>
      <c r="J3258" s="96"/>
      <c r="K3258" s="97"/>
      <c r="L3258" s="110"/>
      <c r="M3258" s="839"/>
      <c r="N3258" s="94"/>
      <c r="O3258" s="96"/>
      <c r="P3258" s="97"/>
    </row>
    <row r="3259" spans="1:16">
      <c r="A3259" s="841"/>
      <c r="B3259" s="135"/>
      <c r="C3259" s="833"/>
      <c r="D3259" s="113"/>
      <c r="E3259" s="114"/>
      <c r="F3259" s="104"/>
      <c r="G3259" s="135"/>
      <c r="H3259" s="836"/>
      <c r="I3259" s="113"/>
      <c r="J3259" s="114"/>
      <c r="K3259" s="104"/>
      <c r="L3259" s="135"/>
      <c r="M3259" s="839"/>
      <c r="N3259" s="113"/>
      <c r="O3259" s="114"/>
      <c r="P3259" s="104"/>
    </row>
    <row r="3260" spans="1:16" ht="17.25" thickBot="1">
      <c r="A3260" s="842"/>
      <c r="B3260" s="141"/>
      <c r="C3260" s="834"/>
      <c r="D3260" s="142"/>
      <c r="E3260" s="143"/>
      <c r="F3260" s="144"/>
      <c r="G3260" s="141"/>
      <c r="H3260" s="837"/>
      <c r="I3260" s="142"/>
      <c r="J3260" s="143"/>
      <c r="K3260" s="144"/>
      <c r="L3260" s="141"/>
      <c r="M3260" s="840"/>
      <c r="N3260" s="142"/>
      <c r="O3260" s="143"/>
      <c r="P3260" s="144"/>
    </row>
    <row r="3261" spans="1:16" s="146" customFormat="1" ht="27" customHeight="1" thickTop="1" thickBot="1">
      <c r="A3261" s="145"/>
      <c r="B3261" s="843" t="s">
        <v>152</v>
      </c>
      <c r="C3261" s="843"/>
      <c r="D3261" s="843"/>
      <c r="E3261" s="843"/>
      <c r="F3261" s="843"/>
      <c r="G3261" s="844" t="s">
        <v>153</v>
      </c>
      <c r="H3261" s="844"/>
      <c r="I3261" s="844"/>
      <c r="J3261" s="844"/>
      <c r="K3261" s="844"/>
      <c r="L3261" s="844"/>
      <c r="M3261" s="844"/>
      <c r="N3261" s="825" t="s">
        <v>154</v>
      </c>
      <c r="O3261" s="825"/>
      <c r="P3261" s="825"/>
    </row>
    <row r="3262" spans="1:16" s="159" customFormat="1" ht="21.75" customHeight="1" thickTop="1" thickBot="1">
      <c r="A3262" s="147" t="s">
        <v>0</v>
      </c>
      <c r="B3262" s="148"/>
      <c r="C3262" s="149" t="s">
        <v>155</v>
      </c>
      <c r="D3262" s="150" t="s">
        <v>156</v>
      </c>
      <c r="E3262" s="151" t="s">
        <v>157</v>
      </c>
      <c r="F3262" s="152" t="s">
        <v>158</v>
      </c>
      <c r="G3262" s="153" t="s">
        <v>159</v>
      </c>
      <c r="H3262" s="154" t="s">
        <v>150</v>
      </c>
      <c r="I3262" s="155" t="s">
        <v>156</v>
      </c>
      <c r="J3262" s="155" t="s">
        <v>157</v>
      </c>
      <c r="K3262" s="155" t="s">
        <v>158</v>
      </c>
      <c r="L3262" s="154" t="s">
        <v>160</v>
      </c>
      <c r="M3262" s="156" t="s">
        <v>161</v>
      </c>
      <c r="N3262" s="157" t="s">
        <v>155</v>
      </c>
      <c r="O3262" s="151" t="s">
        <v>157</v>
      </c>
      <c r="P3262" s="158" t="s">
        <v>158</v>
      </c>
    </row>
    <row r="3263" spans="1:16" s="172" customFormat="1" ht="17.25" thickTop="1">
      <c r="A3263" s="826">
        <f>A3177</f>
        <v>46234</v>
      </c>
      <c r="B3263" s="829" t="s">
        <v>670</v>
      </c>
      <c r="C3263" s="160"/>
      <c r="D3263" s="161"/>
      <c r="E3263" s="162"/>
      <c r="F3263" s="163"/>
      <c r="G3263" s="164"/>
      <c r="H3263" s="165"/>
      <c r="I3263" s="166"/>
      <c r="J3263" s="166"/>
      <c r="K3263" s="167"/>
      <c r="L3263" s="168"/>
      <c r="M3263" s="169"/>
      <c r="N3263" s="170"/>
      <c r="O3263" s="166"/>
      <c r="P3263" s="171"/>
    </row>
    <row r="3264" spans="1:16" s="172" customFormat="1">
      <c r="A3264" s="827"/>
      <c r="B3264" s="830"/>
      <c r="C3264" s="173"/>
      <c r="D3264" s="174"/>
      <c r="E3264" s="175"/>
      <c r="F3264" s="176"/>
      <c r="G3264" s="173"/>
      <c r="H3264" s="177"/>
      <c r="I3264" s="175"/>
      <c r="J3264" s="175"/>
      <c r="K3264" s="178"/>
      <c r="L3264" s="179"/>
      <c r="M3264" s="180"/>
      <c r="N3264" s="181"/>
      <c r="O3264" s="175"/>
      <c r="P3264" s="182"/>
    </row>
    <row r="3265" spans="1:16" s="172" customFormat="1">
      <c r="A3265" s="827"/>
      <c r="B3265" s="830"/>
      <c r="C3265" s="173"/>
      <c r="D3265" s="174"/>
      <c r="E3265" s="175"/>
      <c r="F3265" s="176"/>
      <c r="G3265" s="173"/>
      <c r="H3265" s="183"/>
      <c r="I3265" s="175"/>
      <c r="J3265" s="175"/>
      <c r="K3265" s="178"/>
      <c r="L3265" s="184"/>
      <c r="M3265" s="180"/>
      <c r="N3265" s="181"/>
      <c r="O3265" s="175"/>
      <c r="P3265" s="182"/>
    </row>
    <row r="3266" spans="1:16" s="172" customFormat="1">
      <c r="A3266" s="827"/>
      <c r="B3266" s="830"/>
      <c r="C3266" s="173"/>
      <c r="D3266" s="218"/>
      <c r="E3266" s="175"/>
      <c r="F3266" s="176"/>
      <c r="G3266" s="173"/>
      <c r="H3266" s="183"/>
      <c r="I3266" s="175"/>
      <c r="J3266" s="175"/>
      <c r="K3266" s="187"/>
      <c r="L3266" s="184"/>
      <c r="M3266" s="180"/>
      <c r="N3266" s="181"/>
      <c r="O3266" s="175"/>
      <c r="P3266" s="182"/>
    </row>
    <row r="3267" spans="1:16" s="172" customFormat="1">
      <c r="A3267" s="827"/>
      <c r="B3267" s="830"/>
      <c r="C3267" s="173"/>
      <c r="D3267" s="185"/>
      <c r="E3267" s="175"/>
      <c r="F3267" s="182"/>
      <c r="G3267" s="173"/>
      <c r="H3267" s="186"/>
      <c r="I3267" s="175"/>
      <c r="J3267" s="175"/>
      <c r="K3267" s="187"/>
      <c r="L3267" s="184"/>
      <c r="M3267" s="180"/>
      <c r="N3267" s="181"/>
      <c r="O3267" s="175"/>
      <c r="P3267" s="182"/>
    </row>
    <row r="3268" spans="1:16" s="172" customFormat="1">
      <c r="A3268" s="827"/>
      <c r="B3268" s="830"/>
      <c r="C3268" s="173"/>
      <c r="D3268" s="174"/>
      <c r="E3268" s="175"/>
      <c r="F3268" s="188"/>
      <c r="G3268" s="198"/>
      <c r="H3268" s="183"/>
      <c r="I3268" s="191"/>
      <c r="J3268" s="175"/>
      <c r="K3268" s="178"/>
      <c r="L3268" s="189"/>
      <c r="M3268" s="190"/>
      <c r="N3268" s="181"/>
      <c r="O3268" s="175"/>
      <c r="P3268" s="182"/>
    </row>
    <row r="3269" spans="1:16" s="172" customFormat="1">
      <c r="A3269" s="827"/>
      <c r="B3269" s="830"/>
      <c r="C3269" s="173"/>
      <c r="D3269" s="174"/>
      <c r="E3269" s="175"/>
      <c r="F3269" s="182"/>
      <c r="G3269" s="173"/>
      <c r="H3269" s="183"/>
      <c r="I3269" s="191"/>
      <c r="J3269" s="175"/>
      <c r="K3269" s="178"/>
      <c r="L3269" s="184"/>
      <c r="M3269" s="180"/>
      <c r="N3269" s="181"/>
      <c r="O3269" s="175"/>
      <c r="P3269" s="182"/>
    </row>
    <row r="3270" spans="1:16" s="172" customFormat="1">
      <c r="A3270" s="827"/>
      <c r="B3270" s="830"/>
      <c r="C3270" s="173"/>
      <c r="D3270" s="174"/>
      <c r="E3270" s="175"/>
      <c r="F3270" s="182"/>
      <c r="G3270" s="219"/>
      <c r="H3270" s="183"/>
      <c r="I3270" s="175"/>
      <c r="J3270" s="175"/>
      <c r="K3270" s="178"/>
      <c r="L3270" s="184"/>
      <c r="M3270" s="180"/>
      <c r="N3270" s="181"/>
      <c r="O3270" s="175"/>
      <c r="P3270" s="182"/>
    </row>
    <row r="3271" spans="1:16" s="172" customFormat="1">
      <c r="A3271" s="827"/>
      <c r="B3271" s="830"/>
      <c r="C3271" s="173"/>
      <c r="D3271" s="174"/>
      <c r="E3271" s="175"/>
      <c r="F3271" s="188"/>
      <c r="G3271" s="173"/>
      <c r="H3271" s="183"/>
      <c r="I3271" s="191"/>
      <c r="J3271" s="175"/>
      <c r="K3271" s="178"/>
      <c r="L3271" s="184"/>
      <c r="M3271" s="180"/>
      <c r="N3271" s="181"/>
      <c r="O3271" s="175"/>
      <c r="P3271" s="182"/>
    </row>
    <row r="3272" spans="1:16" s="172" customFormat="1">
      <c r="A3272" s="827"/>
      <c r="B3272" s="830"/>
      <c r="C3272" s="173"/>
      <c r="D3272" s="174"/>
      <c r="E3272" s="175"/>
      <c r="F3272" s="182"/>
      <c r="G3272" s="173"/>
      <c r="H3272" s="183"/>
      <c r="I3272" s="191"/>
      <c r="J3272" s="175"/>
      <c r="K3272" s="178"/>
      <c r="L3272" s="184"/>
      <c r="M3272" s="180"/>
      <c r="N3272" s="181"/>
      <c r="O3272" s="175"/>
      <c r="P3272" s="182"/>
    </row>
    <row r="3273" spans="1:16" s="172" customFormat="1">
      <c r="A3273" s="827"/>
      <c r="B3273" s="830"/>
      <c r="C3273" s="192"/>
      <c r="D3273" s="193"/>
      <c r="E3273" s="194"/>
      <c r="F3273" s="195"/>
      <c r="G3273" s="173"/>
      <c r="H3273" s="177"/>
      <c r="I3273" s="175"/>
      <c r="J3273" s="175"/>
      <c r="K3273" s="178"/>
      <c r="L3273" s="184"/>
      <c r="M3273" s="180"/>
      <c r="N3273" s="196"/>
      <c r="O3273" s="194"/>
      <c r="P3273" s="195"/>
    </row>
    <row r="3274" spans="1:16" s="172" customFormat="1">
      <c r="A3274" s="827"/>
      <c r="B3274" s="830"/>
      <c r="C3274" s="192"/>
      <c r="D3274" s="193"/>
      <c r="E3274" s="194"/>
      <c r="F3274" s="195"/>
      <c r="G3274" s="198"/>
      <c r="H3274" s="183"/>
      <c r="I3274" s="191"/>
      <c r="J3274" s="175"/>
      <c r="K3274" s="178"/>
      <c r="L3274" s="184"/>
      <c r="M3274" s="180"/>
      <c r="N3274" s="196"/>
      <c r="O3274" s="194"/>
      <c r="P3274" s="195"/>
    </row>
    <row r="3275" spans="1:16" s="172" customFormat="1">
      <c r="A3275" s="827"/>
      <c r="B3275" s="830"/>
      <c r="C3275" s="192"/>
      <c r="D3275" s="193"/>
      <c r="E3275" s="194"/>
      <c r="F3275" s="195"/>
      <c r="G3275" s="173"/>
      <c r="H3275" s="199"/>
      <c r="I3275" s="191"/>
      <c r="J3275" s="200"/>
      <c r="K3275" s="197"/>
      <c r="L3275" s="184"/>
      <c r="M3275" s="180"/>
      <c r="N3275" s="196"/>
      <c r="O3275" s="194"/>
      <c r="P3275" s="195"/>
    </row>
    <row r="3276" spans="1:16" s="172" customFormat="1">
      <c r="A3276" s="827"/>
      <c r="B3276" s="830"/>
      <c r="C3276" s="192"/>
      <c r="D3276" s="193"/>
      <c r="E3276" s="194"/>
      <c r="F3276" s="195"/>
      <c r="G3276" s="173"/>
      <c r="H3276" s="201"/>
      <c r="I3276" s="175"/>
      <c r="J3276" s="175"/>
      <c r="K3276" s="178"/>
      <c r="L3276" s="184"/>
      <c r="M3276" s="180"/>
      <c r="N3276" s="196"/>
      <c r="O3276" s="194"/>
      <c r="P3276" s="195"/>
    </row>
    <row r="3277" spans="1:16" s="172" customFormat="1">
      <c r="A3277" s="827"/>
      <c r="B3277" s="830"/>
      <c r="C3277" s="192"/>
      <c r="D3277" s="193"/>
      <c r="E3277" s="194"/>
      <c r="F3277" s="195"/>
      <c r="G3277" s="198"/>
      <c r="H3277" s="183"/>
      <c r="I3277" s="200"/>
      <c r="J3277" s="200"/>
      <c r="K3277" s="197"/>
      <c r="L3277" s="184"/>
      <c r="M3277" s="180"/>
      <c r="N3277" s="196"/>
      <c r="O3277" s="194"/>
      <c r="P3277" s="195"/>
    </row>
    <row r="3278" spans="1:16" s="172" customFormat="1">
      <c r="A3278" s="827"/>
      <c r="B3278" s="830"/>
      <c r="C3278" s="192"/>
      <c r="D3278" s="193"/>
      <c r="E3278" s="194"/>
      <c r="F3278" s="195"/>
      <c r="G3278" s="173"/>
      <c r="H3278" s="183"/>
      <c r="I3278" s="200"/>
      <c r="J3278" s="200"/>
      <c r="K3278" s="197"/>
      <c r="L3278" s="179"/>
      <c r="M3278" s="180"/>
      <c r="N3278" s="196"/>
      <c r="O3278" s="194"/>
      <c r="P3278" s="195"/>
    </row>
    <row r="3279" spans="1:16" s="172" customFormat="1">
      <c r="A3279" s="827"/>
      <c r="B3279" s="830"/>
      <c r="C3279" s="192"/>
      <c r="D3279" s="193"/>
      <c r="E3279" s="194"/>
      <c r="F3279" s="195"/>
      <c r="G3279" s="192"/>
      <c r="H3279" s="201"/>
      <c r="I3279" s="202"/>
      <c r="J3279" s="202"/>
      <c r="K3279" s="203"/>
      <c r="L3279" s="204"/>
      <c r="M3279" s="190"/>
      <c r="N3279" s="196"/>
      <c r="O3279" s="194"/>
      <c r="P3279" s="195"/>
    </row>
    <row r="3280" spans="1:16" s="172" customFormat="1">
      <c r="A3280" s="827"/>
      <c r="B3280" s="830"/>
      <c r="C3280" s="192"/>
      <c r="D3280" s="193"/>
      <c r="E3280" s="194"/>
      <c r="F3280" s="195"/>
      <c r="G3280" s="192"/>
      <c r="H3280" s="201"/>
      <c r="I3280" s="202"/>
      <c r="J3280" s="202"/>
      <c r="K3280" s="203"/>
      <c r="L3280" s="204"/>
      <c r="M3280" s="190"/>
      <c r="N3280" s="196"/>
      <c r="O3280" s="194"/>
      <c r="P3280" s="195"/>
    </row>
    <row r="3281" spans="1:16" s="172" customFormat="1">
      <c r="A3281" s="827"/>
      <c r="B3281" s="830"/>
      <c r="C3281" s="192"/>
      <c r="D3281" s="193"/>
      <c r="E3281" s="194"/>
      <c r="F3281" s="195"/>
      <c r="G3281" s="192"/>
      <c r="H3281" s="201"/>
      <c r="I3281" s="202"/>
      <c r="J3281" s="202"/>
      <c r="K3281" s="203"/>
      <c r="L3281" s="204"/>
      <c r="M3281" s="190"/>
      <c r="N3281" s="196"/>
      <c r="O3281" s="194"/>
      <c r="P3281" s="195"/>
    </row>
    <row r="3282" spans="1:16" s="172" customFormat="1" ht="17.25" thickBot="1">
      <c r="A3282" s="828"/>
      <c r="B3282" s="831"/>
      <c r="C3282" s="205"/>
      <c r="D3282" s="206"/>
      <c r="E3282" s="207"/>
      <c r="F3282" s="208"/>
      <c r="G3282" s="209"/>
      <c r="H3282" s="210"/>
      <c r="I3282" s="211"/>
      <c r="J3282" s="211"/>
      <c r="K3282" s="212"/>
      <c r="L3282" s="213"/>
      <c r="M3282" s="214"/>
      <c r="N3282" s="215"/>
      <c r="O3282" s="207"/>
      <c r="P3282" s="208"/>
    </row>
    <row r="3283" spans="1:16" ht="17.25" thickTop="1"/>
  </sheetData>
  <mergeCells count="2204">
    <mergeCell ref="B7:B8"/>
    <mergeCell ref="G7:G8"/>
    <mergeCell ref="L7:L8"/>
    <mergeCell ref="B9:B10"/>
    <mergeCell ref="G9:G10"/>
    <mergeCell ref="L9:L10"/>
    <mergeCell ref="B1:F1"/>
    <mergeCell ref="G1:K1"/>
    <mergeCell ref="L1:P1"/>
    <mergeCell ref="A3:A42"/>
    <mergeCell ref="C3:C42"/>
    <mergeCell ref="H3:H42"/>
    <mergeCell ref="M3:M42"/>
    <mergeCell ref="B4:B5"/>
    <mergeCell ref="G4:G5"/>
    <mergeCell ref="L4:L5"/>
    <mergeCell ref="B23:B24"/>
    <mergeCell ref="G23:G24"/>
    <mergeCell ref="L23:L24"/>
    <mergeCell ref="B25:B26"/>
    <mergeCell ref="G25:G26"/>
    <mergeCell ref="L25:L26"/>
    <mergeCell ref="B18:B20"/>
    <mergeCell ref="G18:G20"/>
    <mergeCell ref="L18:L20"/>
    <mergeCell ref="B21:B22"/>
    <mergeCell ref="G21:G22"/>
    <mergeCell ref="L21:L22"/>
    <mergeCell ref="B11:B12"/>
    <mergeCell ref="G11:G12"/>
    <mergeCell ref="L11:L12"/>
    <mergeCell ref="B14:B16"/>
    <mergeCell ref="G14:G16"/>
    <mergeCell ref="L14:L16"/>
    <mergeCell ref="B35:B36"/>
    <mergeCell ref="G35:G36"/>
    <mergeCell ref="L35:L36"/>
    <mergeCell ref="B37:B38"/>
    <mergeCell ref="G37:G38"/>
    <mergeCell ref="L37:L38"/>
    <mergeCell ref="B31:B32"/>
    <mergeCell ref="G31:G32"/>
    <mergeCell ref="L31:L32"/>
    <mergeCell ref="B33:B34"/>
    <mergeCell ref="G33:G34"/>
    <mergeCell ref="L33:L34"/>
    <mergeCell ref="B27:B28"/>
    <mergeCell ref="G27:G28"/>
    <mergeCell ref="L27:L28"/>
    <mergeCell ref="B29:B30"/>
    <mergeCell ref="G29:G30"/>
    <mergeCell ref="L29:L30"/>
    <mergeCell ref="C73:C80"/>
    <mergeCell ref="H73:H80"/>
    <mergeCell ref="M73:M80"/>
    <mergeCell ref="A77:A80"/>
    <mergeCell ref="B81:F81"/>
    <mergeCell ref="G81:M81"/>
    <mergeCell ref="M43:M52"/>
    <mergeCell ref="C53:C62"/>
    <mergeCell ref="H53:H62"/>
    <mergeCell ref="M53:M62"/>
    <mergeCell ref="C63:C72"/>
    <mergeCell ref="H63:H72"/>
    <mergeCell ref="M63:M72"/>
    <mergeCell ref="B39:B40"/>
    <mergeCell ref="G39:G40"/>
    <mergeCell ref="L39:L40"/>
    <mergeCell ref="A43:A52"/>
    <mergeCell ref="C43:C52"/>
    <mergeCell ref="H43:H52"/>
    <mergeCell ref="B111:B112"/>
    <mergeCell ref="G111:G112"/>
    <mergeCell ref="L111:L112"/>
    <mergeCell ref="B114:B116"/>
    <mergeCell ref="G114:G116"/>
    <mergeCell ref="L114:L116"/>
    <mergeCell ref="B107:B108"/>
    <mergeCell ref="G107:G108"/>
    <mergeCell ref="L107:L108"/>
    <mergeCell ref="B109:B110"/>
    <mergeCell ref="G109:G110"/>
    <mergeCell ref="L109:L110"/>
    <mergeCell ref="N81:P81"/>
    <mergeCell ref="A83:A102"/>
    <mergeCell ref="B83:B102"/>
    <mergeCell ref="A103:A148"/>
    <mergeCell ref="C103:C148"/>
    <mergeCell ref="H103:H148"/>
    <mergeCell ref="M103:M148"/>
    <mergeCell ref="B104:B105"/>
    <mergeCell ref="G104:G105"/>
    <mergeCell ref="L104:L105"/>
    <mergeCell ref="B127:B128"/>
    <mergeCell ref="G127:G128"/>
    <mergeCell ref="L127:L128"/>
    <mergeCell ref="B129:B130"/>
    <mergeCell ref="G129:G130"/>
    <mergeCell ref="L129:L130"/>
    <mergeCell ref="B123:B124"/>
    <mergeCell ref="G123:G124"/>
    <mergeCell ref="L123:L124"/>
    <mergeCell ref="B125:B126"/>
    <mergeCell ref="G125:G126"/>
    <mergeCell ref="L125:L126"/>
    <mergeCell ref="B118:B120"/>
    <mergeCell ref="G118:G120"/>
    <mergeCell ref="L118:L120"/>
    <mergeCell ref="B121:B122"/>
    <mergeCell ref="G121:G122"/>
    <mergeCell ref="L121:L122"/>
    <mergeCell ref="B139:B140"/>
    <mergeCell ref="G139:G140"/>
    <mergeCell ref="L139:L140"/>
    <mergeCell ref="A149:A158"/>
    <mergeCell ref="C149:C158"/>
    <mergeCell ref="H149:H158"/>
    <mergeCell ref="B135:B136"/>
    <mergeCell ref="G135:G136"/>
    <mergeCell ref="L135:L136"/>
    <mergeCell ref="B137:B138"/>
    <mergeCell ref="G137:G138"/>
    <mergeCell ref="L137:L138"/>
    <mergeCell ref="B131:B132"/>
    <mergeCell ref="G131:G132"/>
    <mergeCell ref="L131:L132"/>
    <mergeCell ref="B133:B134"/>
    <mergeCell ref="G133:G134"/>
    <mergeCell ref="L133:L134"/>
    <mergeCell ref="N187:P187"/>
    <mergeCell ref="A189:A208"/>
    <mergeCell ref="B189:B208"/>
    <mergeCell ref="A209:A254"/>
    <mergeCell ref="C209:C254"/>
    <mergeCell ref="H209:H254"/>
    <mergeCell ref="M209:M254"/>
    <mergeCell ref="B210:B211"/>
    <mergeCell ref="G210:G211"/>
    <mergeCell ref="L210:L211"/>
    <mergeCell ref="C179:C186"/>
    <mergeCell ref="H179:H186"/>
    <mergeCell ref="M179:M186"/>
    <mergeCell ref="A183:A186"/>
    <mergeCell ref="B187:F187"/>
    <mergeCell ref="G187:M187"/>
    <mergeCell ref="M149:M158"/>
    <mergeCell ref="C159:C168"/>
    <mergeCell ref="H159:H168"/>
    <mergeCell ref="M159:M168"/>
    <mergeCell ref="C169:C178"/>
    <mergeCell ref="H169:H178"/>
    <mergeCell ref="M169:M178"/>
    <mergeCell ref="B224:B226"/>
    <mergeCell ref="G224:G226"/>
    <mergeCell ref="L224:L226"/>
    <mergeCell ref="B227:B228"/>
    <mergeCell ref="G227:G228"/>
    <mergeCell ref="L227:L228"/>
    <mergeCell ref="B217:B218"/>
    <mergeCell ref="G217:G218"/>
    <mergeCell ref="L217:L218"/>
    <mergeCell ref="B220:B222"/>
    <mergeCell ref="G220:G222"/>
    <mergeCell ref="L220:L222"/>
    <mergeCell ref="B213:B214"/>
    <mergeCell ref="G213:G214"/>
    <mergeCell ref="L213:L214"/>
    <mergeCell ref="B215:B216"/>
    <mergeCell ref="G215:G216"/>
    <mergeCell ref="L215:L216"/>
    <mergeCell ref="B237:B238"/>
    <mergeCell ref="G237:G238"/>
    <mergeCell ref="L237:L238"/>
    <mergeCell ref="B239:B240"/>
    <mergeCell ref="G239:G240"/>
    <mergeCell ref="L239:L240"/>
    <mergeCell ref="B233:B234"/>
    <mergeCell ref="G233:G234"/>
    <mergeCell ref="L233:L234"/>
    <mergeCell ref="B235:B236"/>
    <mergeCell ref="G235:G236"/>
    <mergeCell ref="L235:L236"/>
    <mergeCell ref="B229:B230"/>
    <mergeCell ref="G229:G230"/>
    <mergeCell ref="L229:L230"/>
    <mergeCell ref="B231:B232"/>
    <mergeCell ref="G231:G232"/>
    <mergeCell ref="L231:L232"/>
    <mergeCell ref="M255:M264"/>
    <mergeCell ref="C265:C274"/>
    <mergeCell ref="H265:H274"/>
    <mergeCell ref="M265:M274"/>
    <mergeCell ref="C275:C284"/>
    <mergeCell ref="H275:H284"/>
    <mergeCell ref="M275:M284"/>
    <mergeCell ref="B245:B246"/>
    <mergeCell ref="G245:G246"/>
    <mergeCell ref="L245:L246"/>
    <mergeCell ref="A255:A264"/>
    <mergeCell ref="C255:C264"/>
    <mergeCell ref="H255:H264"/>
    <mergeCell ref="B241:B242"/>
    <mergeCell ref="G241:G242"/>
    <mergeCell ref="L241:L242"/>
    <mergeCell ref="B243:B244"/>
    <mergeCell ref="G243:G244"/>
    <mergeCell ref="L243:L244"/>
    <mergeCell ref="B319:B320"/>
    <mergeCell ref="G319:G320"/>
    <mergeCell ref="L319:L320"/>
    <mergeCell ref="B321:B322"/>
    <mergeCell ref="G321:G322"/>
    <mergeCell ref="L321:L322"/>
    <mergeCell ref="N293:P293"/>
    <mergeCell ref="A295:A314"/>
    <mergeCell ref="B295:B314"/>
    <mergeCell ref="A315:A360"/>
    <mergeCell ref="C315:C360"/>
    <mergeCell ref="H315:H360"/>
    <mergeCell ref="M315:M360"/>
    <mergeCell ref="B316:B317"/>
    <mergeCell ref="G316:G317"/>
    <mergeCell ref="L316:L317"/>
    <mergeCell ref="C285:C292"/>
    <mergeCell ref="H285:H292"/>
    <mergeCell ref="M285:M292"/>
    <mergeCell ref="A289:A292"/>
    <mergeCell ref="B293:F293"/>
    <mergeCell ref="G293:M293"/>
    <mergeCell ref="B335:B336"/>
    <mergeCell ref="G335:G336"/>
    <mergeCell ref="L335:L336"/>
    <mergeCell ref="B337:B338"/>
    <mergeCell ref="G337:G338"/>
    <mergeCell ref="L337:L338"/>
    <mergeCell ref="B330:B332"/>
    <mergeCell ref="G330:G332"/>
    <mergeCell ref="L330:L332"/>
    <mergeCell ref="B333:B334"/>
    <mergeCell ref="G333:G334"/>
    <mergeCell ref="L333:L334"/>
    <mergeCell ref="B323:B324"/>
    <mergeCell ref="G323:G324"/>
    <mergeCell ref="L323:L324"/>
    <mergeCell ref="B326:B328"/>
    <mergeCell ref="G326:G328"/>
    <mergeCell ref="L326:L328"/>
    <mergeCell ref="B347:B348"/>
    <mergeCell ref="G347:G348"/>
    <mergeCell ref="L347:L348"/>
    <mergeCell ref="B349:B350"/>
    <mergeCell ref="G349:G350"/>
    <mergeCell ref="L349:L350"/>
    <mergeCell ref="B343:B344"/>
    <mergeCell ref="G343:G344"/>
    <mergeCell ref="L343:L344"/>
    <mergeCell ref="B345:B346"/>
    <mergeCell ref="G345:G346"/>
    <mergeCell ref="L345:L346"/>
    <mergeCell ref="B339:B340"/>
    <mergeCell ref="G339:G340"/>
    <mergeCell ref="L339:L340"/>
    <mergeCell ref="B341:B342"/>
    <mergeCell ref="G341:G342"/>
    <mergeCell ref="L341:L342"/>
    <mergeCell ref="C391:C398"/>
    <mergeCell ref="H391:H398"/>
    <mergeCell ref="M391:M398"/>
    <mergeCell ref="A395:A398"/>
    <mergeCell ref="B399:F399"/>
    <mergeCell ref="G399:M399"/>
    <mergeCell ref="M361:M370"/>
    <mergeCell ref="C371:C380"/>
    <mergeCell ref="H371:H380"/>
    <mergeCell ref="M371:M380"/>
    <mergeCell ref="C381:C390"/>
    <mergeCell ref="H381:H390"/>
    <mergeCell ref="M381:M390"/>
    <mergeCell ref="B351:B352"/>
    <mergeCell ref="G351:G352"/>
    <mergeCell ref="L351:L352"/>
    <mergeCell ref="A361:A370"/>
    <mergeCell ref="C361:C370"/>
    <mergeCell ref="H361:H370"/>
    <mergeCell ref="B429:B430"/>
    <mergeCell ref="G429:G430"/>
    <mergeCell ref="L429:L430"/>
    <mergeCell ref="B432:B434"/>
    <mergeCell ref="G432:G434"/>
    <mergeCell ref="L432:L434"/>
    <mergeCell ref="B425:B426"/>
    <mergeCell ref="G425:G426"/>
    <mergeCell ref="L425:L426"/>
    <mergeCell ref="B427:B428"/>
    <mergeCell ref="G427:G428"/>
    <mergeCell ref="L427:L428"/>
    <mergeCell ref="N399:P399"/>
    <mergeCell ref="A401:A420"/>
    <mergeCell ref="B401:B420"/>
    <mergeCell ref="A421:A466"/>
    <mergeCell ref="C421:C466"/>
    <mergeCell ref="H421:H466"/>
    <mergeCell ref="M421:M466"/>
    <mergeCell ref="B422:B423"/>
    <mergeCell ref="G422:G423"/>
    <mergeCell ref="L422:L423"/>
    <mergeCell ref="B445:B446"/>
    <mergeCell ref="G445:G446"/>
    <mergeCell ref="L445:L446"/>
    <mergeCell ref="B447:B448"/>
    <mergeCell ref="G447:G448"/>
    <mergeCell ref="L447:L448"/>
    <mergeCell ref="B441:B442"/>
    <mergeCell ref="G441:G442"/>
    <mergeCell ref="L441:L442"/>
    <mergeCell ref="B443:B444"/>
    <mergeCell ref="G443:G444"/>
    <mergeCell ref="L443:L444"/>
    <mergeCell ref="B436:B438"/>
    <mergeCell ref="G436:G438"/>
    <mergeCell ref="L436:L438"/>
    <mergeCell ref="B439:B440"/>
    <mergeCell ref="G439:G440"/>
    <mergeCell ref="L439:L440"/>
    <mergeCell ref="B457:B458"/>
    <mergeCell ref="G457:G458"/>
    <mergeCell ref="L457:L458"/>
    <mergeCell ref="A467:A476"/>
    <mergeCell ref="C467:C476"/>
    <mergeCell ref="H467:H476"/>
    <mergeCell ref="B453:B454"/>
    <mergeCell ref="G453:G454"/>
    <mergeCell ref="L453:L454"/>
    <mergeCell ref="B455:B456"/>
    <mergeCell ref="G455:G456"/>
    <mergeCell ref="L455:L456"/>
    <mergeCell ref="B449:B450"/>
    <mergeCell ref="G449:G450"/>
    <mergeCell ref="L449:L450"/>
    <mergeCell ref="B451:B452"/>
    <mergeCell ref="G451:G452"/>
    <mergeCell ref="L451:L452"/>
    <mergeCell ref="N505:P505"/>
    <mergeCell ref="A507:A526"/>
    <mergeCell ref="B507:B526"/>
    <mergeCell ref="A527:A572"/>
    <mergeCell ref="C527:C572"/>
    <mergeCell ref="H527:H572"/>
    <mergeCell ref="M527:M572"/>
    <mergeCell ref="B528:B529"/>
    <mergeCell ref="G528:G529"/>
    <mergeCell ref="L528:L529"/>
    <mergeCell ref="C497:C504"/>
    <mergeCell ref="H497:H504"/>
    <mergeCell ref="M497:M504"/>
    <mergeCell ref="A501:A504"/>
    <mergeCell ref="B505:F505"/>
    <mergeCell ref="G505:M505"/>
    <mergeCell ref="M467:M476"/>
    <mergeCell ref="C477:C486"/>
    <mergeCell ref="H477:H486"/>
    <mergeCell ref="M477:M486"/>
    <mergeCell ref="C487:C496"/>
    <mergeCell ref="H487:H496"/>
    <mergeCell ref="M487:M496"/>
    <mergeCell ref="B542:B544"/>
    <mergeCell ref="G542:G544"/>
    <mergeCell ref="L542:L544"/>
    <mergeCell ref="B545:B546"/>
    <mergeCell ref="G545:G546"/>
    <mergeCell ref="L545:L546"/>
    <mergeCell ref="B535:B536"/>
    <mergeCell ref="G535:G536"/>
    <mergeCell ref="L535:L536"/>
    <mergeCell ref="B538:B540"/>
    <mergeCell ref="G538:G540"/>
    <mergeCell ref="L538:L540"/>
    <mergeCell ref="B531:B532"/>
    <mergeCell ref="G531:G532"/>
    <mergeCell ref="L531:L532"/>
    <mergeCell ref="B533:B534"/>
    <mergeCell ref="G533:G534"/>
    <mergeCell ref="L533:L534"/>
    <mergeCell ref="B555:B556"/>
    <mergeCell ref="G555:G556"/>
    <mergeCell ref="L555:L556"/>
    <mergeCell ref="B557:B558"/>
    <mergeCell ref="G557:G558"/>
    <mergeCell ref="L557:L558"/>
    <mergeCell ref="B551:B552"/>
    <mergeCell ref="G551:G552"/>
    <mergeCell ref="L551:L552"/>
    <mergeCell ref="B553:B554"/>
    <mergeCell ref="G553:G554"/>
    <mergeCell ref="L553:L554"/>
    <mergeCell ref="B547:B548"/>
    <mergeCell ref="G547:G548"/>
    <mergeCell ref="L547:L548"/>
    <mergeCell ref="B549:B550"/>
    <mergeCell ref="G549:G550"/>
    <mergeCell ref="L549:L550"/>
    <mergeCell ref="M573:M582"/>
    <mergeCell ref="C583:C592"/>
    <mergeCell ref="H583:H592"/>
    <mergeCell ref="M583:M592"/>
    <mergeCell ref="C593:C602"/>
    <mergeCell ref="H593:H602"/>
    <mergeCell ref="M593:M602"/>
    <mergeCell ref="B563:B564"/>
    <mergeCell ref="G563:G564"/>
    <mergeCell ref="L563:L564"/>
    <mergeCell ref="A573:A582"/>
    <mergeCell ref="C573:C582"/>
    <mergeCell ref="H573:H582"/>
    <mergeCell ref="B559:B560"/>
    <mergeCell ref="G559:G560"/>
    <mergeCell ref="L559:L560"/>
    <mergeCell ref="B561:B562"/>
    <mergeCell ref="G561:G562"/>
    <mergeCell ref="L561:L562"/>
    <mergeCell ref="B637:B638"/>
    <mergeCell ref="G637:G638"/>
    <mergeCell ref="L637:L638"/>
    <mergeCell ref="B639:B640"/>
    <mergeCell ref="G639:G640"/>
    <mergeCell ref="L639:L640"/>
    <mergeCell ref="N611:P611"/>
    <mergeCell ref="A613:A632"/>
    <mergeCell ref="B613:B632"/>
    <mergeCell ref="A633:A678"/>
    <mergeCell ref="C633:C678"/>
    <mergeCell ref="H633:H678"/>
    <mergeCell ref="M633:M678"/>
    <mergeCell ref="B634:B635"/>
    <mergeCell ref="G634:G635"/>
    <mergeCell ref="L634:L635"/>
    <mergeCell ref="C603:C610"/>
    <mergeCell ref="H603:H610"/>
    <mergeCell ref="M603:M610"/>
    <mergeCell ref="A607:A610"/>
    <mergeCell ref="B611:F611"/>
    <mergeCell ref="G611:M611"/>
    <mergeCell ref="B653:B654"/>
    <mergeCell ref="G653:G654"/>
    <mergeCell ref="L653:L654"/>
    <mergeCell ref="B655:B656"/>
    <mergeCell ref="G655:G656"/>
    <mergeCell ref="L655:L656"/>
    <mergeCell ref="B648:B650"/>
    <mergeCell ref="G648:G650"/>
    <mergeCell ref="L648:L650"/>
    <mergeCell ref="B651:B652"/>
    <mergeCell ref="G651:G652"/>
    <mergeCell ref="L651:L652"/>
    <mergeCell ref="B641:B642"/>
    <mergeCell ref="G641:G642"/>
    <mergeCell ref="L641:L642"/>
    <mergeCell ref="B644:B646"/>
    <mergeCell ref="G644:G646"/>
    <mergeCell ref="L644:L646"/>
    <mergeCell ref="B665:B666"/>
    <mergeCell ref="G665:G666"/>
    <mergeCell ref="L665:L666"/>
    <mergeCell ref="B667:B668"/>
    <mergeCell ref="G667:G668"/>
    <mergeCell ref="L667:L668"/>
    <mergeCell ref="B661:B662"/>
    <mergeCell ref="G661:G662"/>
    <mergeCell ref="L661:L662"/>
    <mergeCell ref="B663:B664"/>
    <mergeCell ref="G663:G664"/>
    <mergeCell ref="L663:L664"/>
    <mergeCell ref="B657:B658"/>
    <mergeCell ref="G657:G658"/>
    <mergeCell ref="L657:L658"/>
    <mergeCell ref="B659:B660"/>
    <mergeCell ref="G659:G660"/>
    <mergeCell ref="L659:L660"/>
    <mergeCell ref="C709:C716"/>
    <mergeCell ref="H709:H716"/>
    <mergeCell ref="M709:M716"/>
    <mergeCell ref="A713:A716"/>
    <mergeCell ref="B717:F717"/>
    <mergeCell ref="G717:M717"/>
    <mergeCell ref="M679:M688"/>
    <mergeCell ref="C689:C698"/>
    <mergeCell ref="H689:H698"/>
    <mergeCell ref="M689:M698"/>
    <mergeCell ref="C699:C708"/>
    <mergeCell ref="H699:H708"/>
    <mergeCell ref="M699:M708"/>
    <mergeCell ref="B669:B670"/>
    <mergeCell ref="G669:G670"/>
    <mergeCell ref="L669:L670"/>
    <mergeCell ref="A679:A688"/>
    <mergeCell ref="C679:C688"/>
    <mergeCell ref="H679:H688"/>
    <mergeCell ref="B747:B748"/>
    <mergeCell ref="G747:G748"/>
    <mergeCell ref="L747:L748"/>
    <mergeCell ref="B750:B752"/>
    <mergeCell ref="G750:G752"/>
    <mergeCell ref="L750:L752"/>
    <mergeCell ref="B743:B744"/>
    <mergeCell ref="G743:G744"/>
    <mergeCell ref="L743:L744"/>
    <mergeCell ref="B745:B746"/>
    <mergeCell ref="G745:G746"/>
    <mergeCell ref="L745:L746"/>
    <mergeCell ref="N717:P717"/>
    <mergeCell ref="A719:A738"/>
    <mergeCell ref="B719:B738"/>
    <mergeCell ref="A739:A784"/>
    <mergeCell ref="C739:C784"/>
    <mergeCell ref="H739:H784"/>
    <mergeCell ref="M739:M784"/>
    <mergeCell ref="B740:B741"/>
    <mergeCell ref="G740:G741"/>
    <mergeCell ref="L740:L741"/>
    <mergeCell ref="B763:B764"/>
    <mergeCell ref="G763:G764"/>
    <mergeCell ref="L763:L764"/>
    <mergeCell ref="B765:B766"/>
    <mergeCell ref="G765:G766"/>
    <mergeCell ref="L765:L766"/>
    <mergeCell ref="B759:B760"/>
    <mergeCell ref="G759:G760"/>
    <mergeCell ref="L759:L760"/>
    <mergeCell ref="B761:B762"/>
    <mergeCell ref="G761:G762"/>
    <mergeCell ref="L761:L762"/>
    <mergeCell ref="B754:B756"/>
    <mergeCell ref="G754:G756"/>
    <mergeCell ref="L754:L756"/>
    <mergeCell ref="B757:B758"/>
    <mergeCell ref="G757:G758"/>
    <mergeCell ref="L757:L758"/>
    <mergeCell ref="B775:B776"/>
    <mergeCell ref="G775:G776"/>
    <mergeCell ref="L775:L776"/>
    <mergeCell ref="A785:A794"/>
    <mergeCell ref="C785:C794"/>
    <mergeCell ref="H785:H794"/>
    <mergeCell ref="B771:B772"/>
    <mergeCell ref="G771:G772"/>
    <mergeCell ref="L771:L772"/>
    <mergeCell ref="B773:B774"/>
    <mergeCell ref="G773:G774"/>
    <mergeCell ref="L773:L774"/>
    <mergeCell ref="B767:B768"/>
    <mergeCell ref="G767:G768"/>
    <mergeCell ref="L767:L768"/>
    <mergeCell ref="B769:B770"/>
    <mergeCell ref="G769:G770"/>
    <mergeCell ref="L769:L770"/>
    <mergeCell ref="N823:P823"/>
    <mergeCell ref="A825:A844"/>
    <mergeCell ref="B825:B844"/>
    <mergeCell ref="A845:A890"/>
    <mergeCell ref="C845:C890"/>
    <mergeCell ref="H845:H890"/>
    <mergeCell ref="M845:M890"/>
    <mergeCell ref="B846:B847"/>
    <mergeCell ref="G846:G847"/>
    <mergeCell ref="L846:L847"/>
    <mergeCell ref="C815:C822"/>
    <mergeCell ref="H815:H822"/>
    <mergeCell ref="M815:M822"/>
    <mergeCell ref="A819:A822"/>
    <mergeCell ref="B823:F823"/>
    <mergeCell ref="G823:M823"/>
    <mergeCell ref="M785:M794"/>
    <mergeCell ref="C795:C804"/>
    <mergeCell ref="H795:H804"/>
    <mergeCell ref="M795:M804"/>
    <mergeCell ref="C805:C814"/>
    <mergeCell ref="H805:H814"/>
    <mergeCell ref="M805:M814"/>
    <mergeCell ref="B860:B862"/>
    <mergeCell ref="G860:G862"/>
    <mergeCell ref="L860:L862"/>
    <mergeCell ref="B863:B864"/>
    <mergeCell ref="G863:G864"/>
    <mergeCell ref="L863:L864"/>
    <mergeCell ref="B853:B854"/>
    <mergeCell ref="G853:G854"/>
    <mergeCell ref="L853:L854"/>
    <mergeCell ref="B856:B858"/>
    <mergeCell ref="G856:G858"/>
    <mergeCell ref="L856:L858"/>
    <mergeCell ref="B849:B850"/>
    <mergeCell ref="G849:G850"/>
    <mergeCell ref="L849:L850"/>
    <mergeCell ref="B851:B852"/>
    <mergeCell ref="G851:G852"/>
    <mergeCell ref="L851:L852"/>
    <mergeCell ref="B873:B874"/>
    <mergeCell ref="G873:G874"/>
    <mergeCell ref="L873:L874"/>
    <mergeCell ref="B875:B876"/>
    <mergeCell ref="G875:G876"/>
    <mergeCell ref="L875:L876"/>
    <mergeCell ref="B869:B870"/>
    <mergeCell ref="G869:G870"/>
    <mergeCell ref="L869:L870"/>
    <mergeCell ref="B871:B872"/>
    <mergeCell ref="G871:G872"/>
    <mergeCell ref="L871:L872"/>
    <mergeCell ref="B865:B866"/>
    <mergeCell ref="G865:G866"/>
    <mergeCell ref="L865:L866"/>
    <mergeCell ref="B867:B868"/>
    <mergeCell ref="G867:G868"/>
    <mergeCell ref="L867:L868"/>
    <mergeCell ref="M891:M900"/>
    <mergeCell ref="C901:C910"/>
    <mergeCell ref="H901:H910"/>
    <mergeCell ref="M901:M910"/>
    <mergeCell ref="C911:C920"/>
    <mergeCell ref="H911:H920"/>
    <mergeCell ref="M911:M920"/>
    <mergeCell ref="B881:B882"/>
    <mergeCell ref="G881:G882"/>
    <mergeCell ref="L881:L882"/>
    <mergeCell ref="A891:A900"/>
    <mergeCell ref="C891:C900"/>
    <mergeCell ref="H891:H900"/>
    <mergeCell ref="B877:B878"/>
    <mergeCell ref="G877:G878"/>
    <mergeCell ref="L877:L878"/>
    <mergeCell ref="B879:B880"/>
    <mergeCell ref="G879:G880"/>
    <mergeCell ref="L879:L880"/>
    <mergeCell ref="B955:B956"/>
    <mergeCell ref="G955:G956"/>
    <mergeCell ref="L955:L956"/>
    <mergeCell ref="B957:B958"/>
    <mergeCell ref="G957:G958"/>
    <mergeCell ref="L957:L958"/>
    <mergeCell ref="N929:P929"/>
    <mergeCell ref="A931:A950"/>
    <mergeCell ref="B931:B950"/>
    <mergeCell ref="A951:A996"/>
    <mergeCell ref="C951:C996"/>
    <mergeCell ref="H951:H996"/>
    <mergeCell ref="M951:M996"/>
    <mergeCell ref="B952:B953"/>
    <mergeCell ref="G952:G953"/>
    <mergeCell ref="L952:L953"/>
    <mergeCell ref="C921:C928"/>
    <mergeCell ref="H921:H928"/>
    <mergeCell ref="M921:M928"/>
    <mergeCell ref="A925:A928"/>
    <mergeCell ref="B929:F929"/>
    <mergeCell ref="G929:M929"/>
    <mergeCell ref="B971:B972"/>
    <mergeCell ref="G971:G972"/>
    <mergeCell ref="L971:L972"/>
    <mergeCell ref="B973:B974"/>
    <mergeCell ref="G973:G974"/>
    <mergeCell ref="L973:L974"/>
    <mergeCell ref="B966:B968"/>
    <mergeCell ref="G966:G968"/>
    <mergeCell ref="L966:L968"/>
    <mergeCell ref="B969:B970"/>
    <mergeCell ref="G969:G970"/>
    <mergeCell ref="L969:L970"/>
    <mergeCell ref="B959:B960"/>
    <mergeCell ref="G959:G960"/>
    <mergeCell ref="L959:L960"/>
    <mergeCell ref="B962:B964"/>
    <mergeCell ref="G962:G964"/>
    <mergeCell ref="L962:L964"/>
    <mergeCell ref="B983:B984"/>
    <mergeCell ref="G983:G984"/>
    <mergeCell ref="L983:L984"/>
    <mergeCell ref="B985:B986"/>
    <mergeCell ref="G985:G986"/>
    <mergeCell ref="L985:L986"/>
    <mergeCell ref="B979:B980"/>
    <mergeCell ref="G979:G980"/>
    <mergeCell ref="L979:L980"/>
    <mergeCell ref="B981:B982"/>
    <mergeCell ref="G981:G982"/>
    <mergeCell ref="L981:L982"/>
    <mergeCell ref="B975:B976"/>
    <mergeCell ref="G975:G976"/>
    <mergeCell ref="L975:L976"/>
    <mergeCell ref="B977:B978"/>
    <mergeCell ref="G977:G978"/>
    <mergeCell ref="L977:L978"/>
    <mergeCell ref="C1027:C1034"/>
    <mergeCell ref="H1027:H1034"/>
    <mergeCell ref="M1027:M1034"/>
    <mergeCell ref="A1031:A1034"/>
    <mergeCell ref="B1035:F1035"/>
    <mergeCell ref="G1035:M1035"/>
    <mergeCell ref="M997:M1006"/>
    <mergeCell ref="C1007:C1016"/>
    <mergeCell ref="H1007:H1016"/>
    <mergeCell ref="M1007:M1016"/>
    <mergeCell ref="C1017:C1026"/>
    <mergeCell ref="H1017:H1026"/>
    <mergeCell ref="M1017:M1026"/>
    <mergeCell ref="B987:B988"/>
    <mergeCell ref="G987:G988"/>
    <mergeCell ref="L987:L988"/>
    <mergeCell ref="A997:A1006"/>
    <mergeCell ref="C997:C1006"/>
    <mergeCell ref="H997:H1006"/>
    <mergeCell ref="B1065:B1066"/>
    <mergeCell ref="G1065:G1066"/>
    <mergeCell ref="L1065:L1066"/>
    <mergeCell ref="B1068:B1070"/>
    <mergeCell ref="G1068:G1070"/>
    <mergeCell ref="L1068:L1070"/>
    <mergeCell ref="B1061:B1062"/>
    <mergeCell ref="G1061:G1062"/>
    <mergeCell ref="L1061:L1062"/>
    <mergeCell ref="B1063:B1064"/>
    <mergeCell ref="G1063:G1064"/>
    <mergeCell ref="L1063:L1064"/>
    <mergeCell ref="N1035:P1035"/>
    <mergeCell ref="A1037:A1056"/>
    <mergeCell ref="B1037:B1056"/>
    <mergeCell ref="A1057:A1102"/>
    <mergeCell ref="C1057:C1102"/>
    <mergeCell ref="H1057:H1102"/>
    <mergeCell ref="M1057:M1102"/>
    <mergeCell ref="B1058:B1059"/>
    <mergeCell ref="G1058:G1059"/>
    <mergeCell ref="L1058:L1059"/>
    <mergeCell ref="B1081:B1082"/>
    <mergeCell ref="G1081:G1082"/>
    <mergeCell ref="L1081:L1082"/>
    <mergeCell ref="B1083:B1084"/>
    <mergeCell ref="G1083:G1084"/>
    <mergeCell ref="L1083:L1084"/>
    <mergeCell ref="B1077:B1078"/>
    <mergeCell ref="G1077:G1078"/>
    <mergeCell ref="L1077:L1078"/>
    <mergeCell ref="B1079:B1080"/>
    <mergeCell ref="G1079:G1080"/>
    <mergeCell ref="L1079:L1080"/>
    <mergeCell ref="B1072:B1074"/>
    <mergeCell ref="G1072:G1074"/>
    <mergeCell ref="L1072:L1074"/>
    <mergeCell ref="B1075:B1076"/>
    <mergeCell ref="G1075:G1076"/>
    <mergeCell ref="L1075:L1076"/>
    <mergeCell ref="B1093:B1094"/>
    <mergeCell ref="G1093:G1094"/>
    <mergeCell ref="L1093:L1094"/>
    <mergeCell ref="A1103:A1112"/>
    <mergeCell ref="C1103:C1112"/>
    <mergeCell ref="H1103:H1112"/>
    <mergeCell ref="B1089:B1090"/>
    <mergeCell ref="G1089:G1090"/>
    <mergeCell ref="L1089:L1090"/>
    <mergeCell ref="B1091:B1092"/>
    <mergeCell ref="G1091:G1092"/>
    <mergeCell ref="L1091:L1092"/>
    <mergeCell ref="B1085:B1086"/>
    <mergeCell ref="G1085:G1086"/>
    <mergeCell ref="L1085:L1086"/>
    <mergeCell ref="B1087:B1088"/>
    <mergeCell ref="G1087:G1088"/>
    <mergeCell ref="L1087:L1088"/>
    <mergeCell ref="N1141:P1141"/>
    <mergeCell ref="A1143:A1162"/>
    <mergeCell ref="B1143:B1162"/>
    <mergeCell ref="A1163:A1208"/>
    <mergeCell ref="C1163:C1208"/>
    <mergeCell ref="H1163:H1208"/>
    <mergeCell ref="M1163:M1208"/>
    <mergeCell ref="B1164:B1165"/>
    <mergeCell ref="G1164:G1165"/>
    <mergeCell ref="L1164:L1165"/>
    <mergeCell ref="C1133:C1140"/>
    <mergeCell ref="H1133:H1140"/>
    <mergeCell ref="M1133:M1140"/>
    <mergeCell ref="A1137:A1140"/>
    <mergeCell ref="B1141:F1141"/>
    <mergeCell ref="G1141:M1141"/>
    <mergeCell ref="M1103:M1112"/>
    <mergeCell ref="C1113:C1122"/>
    <mergeCell ref="H1113:H1122"/>
    <mergeCell ref="M1113:M1122"/>
    <mergeCell ref="C1123:C1132"/>
    <mergeCell ref="H1123:H1132"/>
    <mergeCell ref="M1123:M1132"/>
    <mergeCell ref="B1178:B1180"/>
    <mergeCell ref="G1178:G1180"/>
    <mergeCell ref="L1178:L1180"/>
    <mergeCell ref="B1181:B1182"/>
    <mergeCell ref="G1181:G1182"/>
    <mergeCell ref="L1181:L1182"/>
    <mergeCell ref="B1171:B1172"/>
    <mergeCell ref="G1171:G1172"/>
    <mergeCell ref="L1171:L1172"/>
    <mergeCell ref="B1174:B1176"/>
    <mergeCell ref="G1174:G1176"/>
    <mergeCell ref="L1174:L1176"/>
    <mergeCell ref="B1167:B1168"/>
    <mergeCell ref="G1167:G1168"/>
    <mergeCell ref="L1167:L1168"/>
    <mergeCell ref="B1169:B1170"/>
    <mergeCell ref="G1169:G1170"/>
    <mergeCell ref="L1169:L1170"/>
    <mergeCell ref="B1191:B1192"/>
    <mergeCell ref="G1191:G1192"/>
    <mergeCell ref="L1191:L1192"/>
    <mergeCell ref="B1193:B1194"/>
    <mergeCell ref="G1193:G1194"/>
    <mergeCell ref="L1193:L1194"/>
    <mergeCell ref="B1187:B1188"/>
    <mergeCell ref="G1187:G1188"/>
    <mergeCell ref="L1187:L1188"/>
    <mergeCell ref="B1189:B1190"/>
    <mergeCell ref="G1189:G1190"/>
    <mergeCell ref="L1189:L1190"/>
    <mergeCell ref="B1183:B1184"/>
    <mergeCell ref="G1183:G1184"/>
    <mergeCell ref="L1183:L1184"/>
    <mergeCell ref="B1185:B1186"/>
    <mergeCell ref="G1185:G1186"/>
    <mergeCell ref="L1185:L1186"/>
    <mergeCell ref="M1209:M1218"/>
    <mergeCell ref="C1219:C1228"/>
    <mergeCell ref="H1219:H1228"/>
    <mergeCell ref="M1219:M1228"/>
    <mergeCell ref="C1229:C1238"/>
    <mergeCell ref="H1229:H1238"/>
    <mergeCell ref="M1229:M1238"/>
    <mergeCell ref="B1199:B1200"/>
    <mergeCell ref="G1199:G1200"/>
    <mergeCell ref="L1199:L1200"/>
    <mergeCell ref="A1209:A1218"/>
    <mergeCell ref="C1209:C1218"/>
    <mergeCell ref="H1209:H1218"/>
    <mergeCell ref="B1195:B1196"/>
    <mergeCell ref="G1195:G1196"/>
    <mergeCell ref="L1195:L1196"/>
    <mergeCell ref="B1197:B1198"/>
    <mergeCell ref="G1197:G1198"/>
    <mergeCell ref="L1197:L1198"/>
    <mergeCell ref="B1273:B1274"/>
    <mergeCell ref="G1273:G1274"/>
    <mergeCell ref="L1273:L1274"/>
    <mergeCell ref="B1275:B1276"/>
    <mergeCell ref="G1275:G1276"/>
    <mergeCell ref="L1275:L1276"/>
    <mergeCell ref="N1247:P1247"/>
    <mergeCell ref="A1249:A1268"/>
    <mergeCell ref="B1249:B1268"/>
    <mergeCell ref="A1269:A1314"/>
    <mergeCell ref="C1269:C1314"/>
    <mergeCell ref="H1269:H1314"/>
    <mergeCell ref="M1269:M1314"/>
    <mergeCell ref="B1270:B1271"/>
    <mergeCell ref="G1270:G1271"/>
    <mergeCell ref="L1270:L1271"/>
    <mergeCell ref="C1239:C1246"/>
    <mergeCell ref="H1239:H1246"/>
    <mergeCell ref="M1239:M1246"/>
    <mergeCell ref="A1243:A1246"/>
    <mergeCell ref="B1247:F1247"/>
    <mergeCell ref="G1247:M1247"/>
    <mergeCell ref="B1289:B1290"/>
    <mergeCell ref="G1289:G1290"/>
    <mergeCell ref="L1289:L1290"/>
    <mergeCell ref="B1291:B1292"/>
    <mergeCell ref="G1291:G1292"/>
    <mergeCell ref="L1291:L1292"/>
    <mergeCell ref="B1284:B1286"/>
    <mergeCell ref="G1284:G1286"/>
    <mergeCell ref="L1284:L1286"/>
    <mergeCell ref="B1287:B1288"/>
    <mergeCell ref="G1287:G1288"/>
    <mergeCell ref="L1287:L1288"/>
    <mergeCell ref="B1277:B1278"/>
    <mergeCell ref="G1277:G1278"/>
    <mergeCell ref="L1277:L1278"/>
    <mergeCell ref="B1280:B1282"/>
    <mergeCell ref="G1280:G1282"/>
    <mergeCell ref="L1280:L1282"/>
    <mergeCell ref="B1301:B1302"/>
    <mergeCell ref="G1301:G1302"/>
    <mergeCell ref="L1301:L1302"/>
    <mergeCell ref="B1303:B1304"/>
    <mergeCell ref="G1303:G1304"/>
    <mergeCell ref="L1303:L1304"/>
    <mergeCell ref="B1297:B1298"/>
    <mergeCell ref="G1297:G1298"/>
    <mergeCell ref="L1297:L1298"/>
    <mergeCell ref="B1299:B1300"/>
    <mergeCell ref="G1299:G1300"/>
    <mergeCell ref="L1299:L1300"/>
    <mergeCell ref="B1293:B1294"/>
    <mergeCell ref="G1293:G1294"/>
    <mergeCell ref="L1293:L1294"/>
    <mergeCell ref="B1295:B1296"/>
    <mergeCell ref="G1295:G1296"/>
    <mergeCell ref="L1295:L1296"/>
    <mergeCell ref="C1345:C1352"/>
    <mergeCell ref="H1345:H1352"/>
    <mergeCell ref="M1345:M1352"/>
    <mergeCell ref="A1349:A1352"/>
    <mergeCell ref="B1353:F1353"/>
    <mergeCell ref="G1353:M1353"/>
    <mergeCell ref="M1315:M1324"/>
    <mergeCell ref="C1325:C1334"/>
    <mergeCell ref="H1325:H1334"/>
    <mergeCell ref="M1325:M1334"/>
    <mergeCell ref="C1335:C1344"/>
    <mergeCell ref="H1335:H1344"/>
    <mergeCell ref="M1335:M1344"/>
    <mergeCell ref="B1305:B1306"/>
    <mergeCell ref="G1305:G1306"/>
    <mergeCell ref="L1305:L1306"/>
    <mergeCell ref="A1315:A1324"/>
    <mergeCell ref="C1315:C1324"/>
    <mergeCell ref="H1315:H1324"/>
    <mergeCell ref="B1383:B1384"/>
    <mergeCell ref="G1383:G1384"/>
    <mergeCell ref="L1383:L1384"/>
    <mergeCell ref="B1386:B1388"/>
    <mergeCell ref="G1386:G1388"/>
    <mergeCell ref="L1386:L1388"/>
    <mergeCell ref="B1379:B1380"/>
    <mergeCell ref="G1379:G1380"/>
    <mergeCell ref="L1379:L1380"/>
    <mergeCell ref="B1381:B1382"/>
    <mergeCell ref="G1381:G1382"/>
    <mergeCell ref="L1381:L1382"/>
    <mergeCell ref="N1353:P1353"/>
    <mergeCell ref="A1355:A1374"/>
    <mergeCell ref="B1355:B1374"/>
    <mergeCell ref="A1375:A1420"/>
    <mergeCell ref="C1375:C1420"/>
    <mergeCell ref="H1375:H1420"/>
    <mergeCell ref="M1375:M1420"/>
    <mergeCell ref="B1376:B1377"/>
    <mergeCell ref="G1376:G1377"/>
    <mergeCell ref="L1376:L1377"/>
    <mergeCell ref="B1399:B1400"/>
    <mergeCell ref="G1399:G1400"/>
    <mergeCell ref="L1399:L1400"/>
    <mergeCell ref="B1401:B1402"/>
    <mergeCell ref="G1401:G1402"/>
    <mergeCell ref="L1401:L1402"/>
    <mergeCell ref="B1395:B1396"/>
    <mergeCell ref="G1395:G1396"/>
    <mergeCell ref="L1395:L1396"/>
    <mergeCell ref="B1397:B1398"/>
    <mergeCell ref="G1397:G1398"/>
    <mergeCell ref="L1397:L1398"/>
    <mergeCell ref="B1390:B1392"/>
    <mergeCell ref="G1390:G1392"/>
    <mergeCell ref="L1390:L1392"/>
    <mergeCell ref="B1393:B1394"/>
    <mergeCell ref="G1393:G1394"/>
    <mergeCell ref="L1393:L1394"/>
    <mergeCell ref="B1411:B1412"/>
    <mergeCell ref="G1411:G1412"/>
    <mergeCell ref="L1411:L1412"/>
    <mergeCell ref="A1421:A1430"/>
    <mergeCell ref="C1421:C1430"/>
    <mergeCell ref="H1421:H1430"/>
    <mergeCell ref="B1407:B1408"/>
    <mergeCell ref="G1407:G1408"/>
    <mergeCell ref="L1407:L1408"/>
    <mergeCell ref="B1409:B1410"/>
    <mergeCell ref="G1409:G1410"/>
    <mergeCell ref="L1409:L1410"/>
    <mergeCell ref="B1403:B1404"/>
    <mergeCell ref="G1403:G1404"/>
    <mergeCell ref="L1403:L1404"/>
    <mergeCell ref="B1405:B1406"/>
    <mergeCell ref="G1405:G1406"/>
    <mergeCell ref="L1405:L1406"/>
    <mergeCell ref="N1459:P1459"/>
    <mergeCell ref="A1461:A1480"/>
    <mergeCell ref="B1461:B1480"/>
    <mergeCell ref="A1481:A1526"/>
    <mergeCell ref="C1481:C1526"/>
    <mergeCell ref="H1481:H1526"/>
    <mergeCell ref="M1481:M1526"/>
    <mergeCell ref="B1482:B1483"/>
    <mergeCell ref="G1482:G1483"/>
    <mergeCell ref="L1482:L1483"/>
    <mergeCell ref="C1451:C1458"/>
    <mergeCell ref="H1451:H1458"/>
    <mergeCell ref="M1451:M1458"/>
    <mergeCell ref="A1455:A1458"/>
    <mergeCell ref="B1459:F1459"/>
    <mergeCell ref="G1459:M1459"/>
    <mergeCell ref="M1421:M1430"/>
    <mergeCell ref="C1431:C1440"/>
    <mergeCell ref="H1431:H1440"/>
    <mergeCell ref="M1431:M1440"/>
    <mergeCell ref="C1441:C1450"/>
    <mergeCell ref="H1441:H1450"/>
    <mergeCell ref="M1441:M1450"/>
    <mergeCell ref="B1496:B1498"/>
    <mergeCell ref="G1496:G1498"/>
    <mergeCell ref="L1496:L1498"/>
    <mergeCell ref="B1499:B1500"/>
    <mergeCell ref="G1499:G1500"/>
    <mergeCell ref="L1499:L1500"/>
    <mergeCell ref="B1489:B1490"/>
    <mergeCell ref="G1489:G1490"/>
    <mergeCell ref="L1489:L1490"/>
    <mergeCell ref="B1492:B1494"/>
    <mergeCell ref="G1492:G1494"/>
    <mergeCell ref="L1492:L1494"/>
    <mergeCell ref="B1485:B1486"/>
    <mergeCell ref="G1485:G1486"/>
    <mergeCell ref="L1485:L1486"/>
    <mergeCell ref="B1487:B1488"/>
    <mergeCell ref="G1487:G1488"/>
    <mergeCell ref="L1487:L1488"/>
    <mergeCell ref="B1509:B1510"/>
    <mergeCell ref="G1509:G1510"/>
    <mergeCell ref="L1509:L1510"/>
    <mergeCell ref="B1511:B1512"/>
    <mergeCell ref="G1511:G1512"/>
    <mergeCell ref="L1511:L1512"/>
    <mergeCell ref="B1505:B1506"/>
    <mergeCell ref="G1505:G1506"/>
    <mergeCell ref="L1505:L1506"/>
    <mergeCell ref="B1507:B1508"/>
    <mergeCell ref="G1507:G1508"/>
    <mergeCell ref="L1507:L1508"/>
    <mergeCell ref="B1501:B1502"/>
    <mergeCell ref="G1501:G1502"/>
    <mergeCell ref="L1501:L1502"/>
    <mergeCell ref="B1503:B1504"/>
    <mergeCell ref="G1503:G1504"/>
    <mergeCell ref="L1503:L1504"/>
    <mergeCell ref="M1527:M1536"/>
    <mergeCell ref="C1537:C1546"/>
    <mergeCell ref="H1537:H1546"/>
    <mergeCell ref="M1537:M1546"/>
    <mergeCell ref="C1547:C1556"/>
    <mergeCell ref="H1547:H1556"/>
    <mergeCell ref="M1547:M1556"/>
    <mergeCell ref="B1517:B1518"/>
    <mergeCell ref="G1517:G1518"/>
    <mergeCell ref="L1517:L1518"/>
    <mergeCell ref="A1527:A1536"/>
    <mergeCell ref="C1527:C1536"/>
    <mergeCell ref="H1527:H1536"/>
    <mergeCell ref="B1513:B1514"/>
    <mergeCell ref="G1513:G1514"/>
    <mergeCell ref="L1513:L1514"/>
    <mergeCell ref="B1515:B1516"/>
    <mergeCell ref="G1515:G1516"/>
    <mergeCell ref="L1515:L1516"/>
    <mergeCell ref="B1591:B1592"/>
    <mergeCell ref="G1591:G1592"/>
    <mergeCell ref="L1591:L1592"/>
    <mergeCell ref="B1593:B1594"/>
    <mergeCell ref="G1593:G1594"/>
    <mergeCell ref="L1593:L1594"/>
    <mergeCell ref="N1565:P1565"/>
    <mergeCell ref="A1567:A1586"/>
    <mergeCell ref="B1567:B1586"/>
    <mergeCell ref="A1587:A1632"/>
    <mergeCell ref="C1587:C1632"/>
    <mergeCell ref="H1587:H1632"/>
    <mergeCell ref="M1587:M1632"/>
    <mergeCell ref="B1588:B1589"/>
    <mergeCell ref="G1588:G1589"/>
    <mergeCell ref="L1588:L1589"/>
    <mergeCell ref="C1557:C1564"/>
    <mergeCell ref="H1557:H1564"/>
    <mergeCell ref="M1557:M1564"/>
    <mergeCell ref="A1561:A1564"/>
    <mergeCell ref="B1565:F1565"/>
    <mergeCell ref="G1565:M1565"/>
    <mergeCell ref="B1607:B1608"/>
    <mergeCell ref="G1607:G1608"/>
    <mergeCell ref="L1607:L1608"/>
    <mergeCell ref="B1609:B1610"/>
    <mergeCell ref="G1609:G1610"/>
    <mergeCell ref="L1609:L1610"/>
    <mergeCell ref="B1602:B1604"/>
    <mergeCell ref="G1602:G1604"/>
    <mergeCell ref="L1602:L1604"/>
    <mergeCell ref="B1605:B1606"/>
    <mergeCell ref="G1605:G1606"/>
    <mergeCell ref="L1605:L1606"/>
    <mergeCell ref="B1595:B1596"/>
    <mergeCell ref="G1595:G1596"/>
    <mergeCell ref="L1595:L1596"/>
    <mergeCell ref="B1598:B1600"/>
    <mergeCell ref="G1598:G1600"/>
    <mergeCell ref="L1598:L1600"/>
    <mergeCell ref="B1619:B1620"/>
    <mergeCell ref="G1619:G1620"/>
    <mergeCell ref="L1619:L1620"/>
    <mergeCell ref="B1621:B1622"/>
    <mergeCell ref="G1621:G1622"/>
    <mergeCell ref="L1621:L1622"/>
    <mergeCell ref="B1615:B1616"/>
    <mergeCell ref="G1615:G1616"/>
    <mergeCell ref="L1615:L1616"/>
    <mergeCell ref="B1617:B1618"/>
    <mergeCell ref="G1617:G1618"/>
    <mergeCell ref="L1617:L1618"/>
    <mergeCell ref="B1611:B1612"/>
    <mergeCell ref="G1611:G1612"/>
    <mergeCell ref="L1611:L1612"/>
    <mergeCell ref="B1613:B1614"/>
    <mergeCell ref="G1613:G1614"/>
    <mergeCell ref="L1613:L1614"/>
    <mergeCell ref="C1663:C1670"/>
    <mergeCell ref="H1663:H1670"/>
    <mergeCell ref="M1663:M1670"/>
    <mergeCell ref="A1667:A1670"/>
    <mergeCell ref="B1671:F1671"/>
    <mergeCell ref="G1671:M1671"/>
    <mergeCell ref="M1633:M1642"/>
    <mergeCell ref="C1643:C1652"/>
    <mergeCell ref="H1643:H1652"/>
    <mergeCell ref="M1643:M1652"/>
    <mergeCell ref="C1653:C1662"/>
    <mergeCell ref="H1653:H1662"/>
    <mergeCell ref="M1653:M1662"/>
    <mergeCell ref="B1623:B1624"/>
    <mergeCell ref="G1623:G1624"/>
    <mergeCell ref="L1623:L1624"/>
    <mergeCell ref="A1633:A1642"/>
    <mergeCell ref="C1633:C1642"/>
    <mergeCell ref="H1633:H1642"/>
    <mergeCell ref="B1701:B1702"/>
    <mergeCell ref="G1701:G1702"/>
    <mergeCell ref="L1701:L1702"/>
    <mergeCell ref="B1704:B1706"/>
    <mergeCell ref="G1704:G1706"/>
    <mergeCell ref="L1704:L1706"/>
    <mergeCell ref="B1697:B1698"/>
    <mergeCell ref="G1697:G1698"/>
    <mergeCell ref="L1697:L1698"/>
    <mergeCell ref="B1699:B1700"/>
    <mergeCell ref="G1699:G1700"/>
    <mergeCell ref="L1699:L1700"/>
    <mergeCell ref="N1671:P1671"/>
    <mergeCell ref="A1673:A1692"/>
    <mergeCell ref="B1673:B1692"/>
    <mergeCell ref="A1693:A1738"/>
    <mergeCell ref="C1693:C1738"/>
    <mergeCell ref="H1693:H1738"/>
    <mergeCell ref="M1693:M1738"/>
    <mergeCell ref="B1694:B1695"/>
    <mergeCell ref="G1694:G1695"/>
    <mergeCell ref="L1694:L1695"/>
    <mergeCell ref="B1717:B1718"/>
    <mergeCell ref="G1717:G1718"/>
    <mergeCell ref="L1717:L1718"/>
    <mergeCell ref="B1719:B1720"/>
    <mergeCell ref="G1719:G1720"/>
    <mergeCell ref="L1719:L1720"/>
    <mergeCell ref="B1713:B1714"/>
    <mergeCell ref="G1713:G1714"/>
    <mergeCell ref="L1713:L1714"/>
    <mergeCell ref="B1715:B1716"/>
    <mergeCell ref="G1715:G1716"/>
    <mergeCell ref="L1715:L1716"/>
    <mergeCell ref="B1708:B1710"/>
    <mergeCell ref="G1708:G1710"/>
    <mergeCell ref="L1708:L1710"/>
    <mergeCell ref="B1711:B1712"/>
    <mergeCell ref="G1711:G1712"/>
    <mergeCell ref="L1711:L1712"/>
    <mergeCell ref="B1729:B1730"/>
    <mergeCell ref="G1729:G1730"/>
    <mergeCell ref="L1729:L1730"/>
    <mergeCell ref="A1739:A1748"/>
    <mergeCell ref="C1739:C1748"/>
    <mergeCell ref="H1739:H1748"/>
    <mergeCell ref="B1725:B1726"/>
    <mergeCell ref="G1725:G1726"/>
    <mergeCell ref="L1725:L1726"/>
    <mergeCell ref="B1727:B1728"/>
    <mergeCell ref="G1727:G1728"/>
    <mergeCell ref="L1727:L1728"/>
    <mergeCell ref="B1721:B1722"/>
    <mergeCell ref="G1721:G1722"/>
    <mergeCell ref="L1721:L1722"/>
    <mergeCell ref="B1723:B1724"/>
    <mergeCell ref="G1723:G1724"/>
    <mergeCell ref="L1723:L1724"/>
    <mergeCell ref="N1777:P1777"/>
    <mergeCell ref="A1779:A1798"/>
    <mergeCell ref="B1779:B1798"/>
    <mergeCell ref="A1799:A1844"/>
    <mergeCell ref="C1799:C1844"/>
    <mergeCell ref="H1799:H1844"/>
    <mergeCell ref="M1799:M1844"/>
    <mergeCell ref="B1800:B1801"/>
    <mergeCell ref="G1800:G1801"/>
    <mergeCell ref="L1800:L1801"/>
    <mergeCell ref="C1769:C1776"/>
    <mergeCell ref="H1769:H1776"/>
    <mergeCell ref="M1769:M1776"/>
    <mergeCell ref="A1773:A1776"/>
    <mergeCell ref="B1777:F1777"/>
    <mergeCell ref="G1777:M1777"/>
    <mergeCell ref="M1739:M1748"/>
    <mergeCell ref="C1749:C1758"/>
    <mergeCell ref="H1749:H1758"/>
    <mergeCell ref="M1749:M1758"/>
    <mergeCell ref="C1759:C1768"/>
    <mergeCell ref="H1759:H1768"/>
    <mergeCell ref="M1759:M1768"/>
    <mergeCell ref="B1814:B1816"/>
    <mergeCell ref="G1814:G1816"/>
    <mergeCell ref="L1814:L1816"/>
    <mergeCell ref="B1817:B1818"/>
    <mergeCell ref="G1817:G1818"/>
    <mergeCell ref="L1817:L1818"/>
    <mergeCell ref="B1807:B1808"/>
    <mergeCell ref="G1807:G1808"/>
    <mergeCell ref="L1807:L1808"/>
    <mergeCell ref="B1810:B1812"/>
    <mergeCell ref="G1810:G1812"/>
    <mergeCell ref="L1810:L1812"/>
    <mergeCell ref="B1803:B1804"/>
    <mergeCell ref="G1803:G1804"/>
    <mergeCell ref="L1803:L1804"/>
    <mergeCell ref="B1805:B1806"/>
    <mergeCell ref="G1805:G1806"/>
    <mergeCell ref="L1805:L1806"/>
    <mergeCell ref="B1827:B1828"/>
    <mergeCell ref="G1827:G1828"/>
    <mergeCell ref="L1827:L1828"/>
    <mergeCell ref="B1829:B1830"/>
    <mergeCell ref="G1829:G1830"/>
    <mergeCell ref="L1829:L1830"/>
    <mergeCell ref="B1823:B1824"/>
    <mergeCell ref="G1823:G1824"/>
    <mergeCell ref="L1823:L1824"/>
    <mergeCell ref="B1825:B1826"/>
    <mergeCell ref="G1825:G1826"/>
    <mergeCell ref="L1825:L1826"/>
    <mergeCell ref="B1819:B1820"/>
    <mergeCell ref="G1819:G1820"/>
    <mergeCell ref="L1819:L1820"/>
    <mergeCell ref="B1821:B1822"/>
    <mergeCell ref="G1821:G1822"/>
    <mergeCell ref="L1821:L1822"/>
    <mergeCell ref="M1845:M1854"/>
    <mergeCell ref="C1855:C1864"/>
    <mergeCell ref="H1855:H1864"/>
    <mergeCell ref="M1855:M1864"/>
    <mergeCell ref="C1865:C1874"/>
    <mergeCell ref="H1865:H1874"/>
    <mergeCell ref="M1865:M1874"/>
    <mergeCell ref="B1835:B1836"/>
    <mergeCell ref="G1835:G1836"/>
    <mergeCell ref="L1835:L1836"/>
    <mergeCell ref="A1845:A1854"/>
    <mergeCell ref="C1845:C1854"/>
    <mergeCell ref="H1845:H1854"/>
    <mergeCell ref="B1831:B1832"/>
    <mergeCell ref="G1831:G1832"/>
    <mergeCell ref="L1831:L1832"/>
    <mergeCell ref="B1833:B1834"/>
    <mergeCell ref="G1833:G1834"/>
    <mergeCell ref="L1833:L1834"/>
    <mergeCell ref="B1909:B1910"/>
    <mergeCell ref="G1909:G1910"/>
    <mergeCell ref="L1909:L1910"/>
    <mergeCell ref="B1911:B1912"/>
    <mergeCell ref="G1911:G1912"/>
    <mergeCell ref="L1911:L1912"/>
    <mergeCell ref="N1883:P1883"/>
    <mergeCell ref="A1885:A1904"/>
    <mergeCell ref="B1885:B1904"/>
    <mergeCell ref="A1905:A1950"/>
    <mergeCell ref="C1905:C1950"/>
    <mergeCell ref="H1905:H1950"/>
    <mergeCell ref="M1905:M1950"/>
    <mergeCell ref="B1906:B1907"/>
    <mergeCell ref="G1906:G1907"/>
    <mergeCell ref="L1906:L1907"/>
    <mergeCell ref="C1875:C1882"/>
    <mergeCell ref="H1875:H1882"/>
    <mergeCell ref="M1875:M1882"/>
    <mergeCell ref="A1879:A1882"/>
    <mergeCell ref="B1883:F1883"/>
    <mergeCell ref="G1883:M1883"/>
    <mergeCell ref="B1925:B1926"/>
    <mergeCell ref="G1925:G1926"/>
    <mergeCell ref="L1925:L1926"/>
    <mergeCell ref="B1927:B1928"/>
    <mergeCell ref="G1927:G1928"/>
    <mergeCell ref="L1927:L1928"/>
    <mergeCell ref="B1920:B1922"/>
    <mergeCell ref="G1920:G1922"/>
    <mergeCell ref="L1920:L1922"/>
    <mergeCell ref="B1923:B1924"/>
    <mergeCell ref="G1923:G1924"/>
    <mergeCell ref="L1923:L1924"/>
    <mergeCell ref="B1913:B1914"/>
    <mergeCell ref="G1913:G1914"/>
    <mergeCell ref="L1913:L1914"/>
    <mergeCell ref="B1916:B1918"/>
    <mergeCell ref="G1916:G1918"/>
    <mergeCell ref="L1916:L1918"/>
    <mergeCell ref="B1937:B1938"/>
    <mergeCell ref="G1937:G1938"/>
    <mergeCell ref="L1937:L1938"/>
    <mergeCell ref="B1939:B1940"/>
    <mergeCell ref="G1939:G1940"/>
    <mergeCell ref="L1939:L1940"/>
    <mergeCell ref="B1933:B1934"/>
    <mergeCell ref="G1933:G1934"/>
    <mergeCell ref="L1933:L1934"/>
    <mergeCell ref="B1935:B1936"/>
    <mergeCell ref="G1935:G1936"/>
    <mergeCell ref="L1935:L1936"/>
    <mergeCell ref="B1929:B1930"/>
    <mergeCell ref="G1929:G1930"/>
    <mergeCell ref="L1929:L1930"/>
    <mergeCell ref="B1931:B1932"/>
    <mergeCell ref="G1931:G1932"/>
    <mergeCell ref="L1931:L1932"/>
    <mergeCell ref="C1981:C1988"/>
    <mergeCell ref="H1981:H1988"/>
    <mergeCell ref="M1981:M1988"/>
    <mergeCell ref="A1985:A1988"/>
    <mergeCell ref="B1989:F1989"/>
    <mergeCell ref="G1989:M1989"/>
    <mergeCell ref="M1951:M1960"/>
    <mergeCell ref="C1961:C1970"/>
    <mergeCell ref="H1961:H1970"/>
    <mergeCell ref="M1961:M1970"/>
    <mergeCell ref="C1971:C1980"/>
    <mergeCell ref="H1971:H1980"/>
    <mergeCell ref="M1971:M1980"/>
    <mergeCell ref="B1941:B1942"/>
    <mergeCell ref="G1941:G1942"/>
    <mergeCell ref="L1941:L1942"/>
    <mergeCell ref="A1951:A1960"/>
    <mergeCell ref="C1951:C1960"/>
    <mergeCell ref="H1951:H1960"/>
    <mergeCell ref="B2019:B2020"/>
    <mergeCell ref="G2019:G2020"/>
    <mergeCell ref="L2019:L2020"/>
    <mergeCell ref="B2022:B2024"/>
    <mergeCell ref="G2022:G2024"/>
    <mergeCell ref="L2022:L2024"/>
    <mergeCell ref="B2015:B2016"/>
    <mergeCell ref="G2015:G2016"/>
    <mergeCell ref="L2015:L2016"/>
    <mergeCell ref="B2017:B2018"/>
    <mergeCell ref="G2017:G2018"/>
    <mergeCell ref="L2017:L2018"/>
    <mergeCell ref="N1989:P1989"/>
    <mergeCell ref="A1991:A2010"/>
    <mergeCell ref="B1991:B2010"/>
    <mergeCell ref="A2011:A2056"/>
    <mergeCell ref="C2011:C2056"/>
    <mergeCell ref="H2011:H2056"/>
    <mergeCell ref="M2011:M2056"/>
    <mergeCell ref="B2012:B2013"/>
    <mergeCell ref="G2012:G2013"/>
    <mergeCell ref="L2012:L2013"/>
    <mergeCell ref="B2035:B2036"/>
    <mergeCell ref="G2035:G2036"/>
    <mergeCell ref="L2035:L2036"/>
    <mergeCell ref="B2037:B2038"/>
    <mergeCell ref="G2037:G2038"/>
    <mergeCell ref="L2037:L2038"/>
    <mergeCell ref="B2031:B2032"/>
    <mergeCell ref="G2031:G2032"/>
    <mergeCell ref="L2031:L2032"/>
    <mergeCell ref="B2033:B2034"/>
    <mergeCell ref="G2033:G2034"/>
    <mergeCell ref="L2033:L2034"/>
    <mergeCell ref="B2026:B2028"/>
    <mergeCell ref="G2026:G2028"/>
    <mergeCell ref="L2026:L2028"/>
    <mergeCell ref="B2029:B2030"/>
    <mergeCell ref="G2029:G2030"/>
    <mergeCell ref="L2029:L2030"/>
    <mergeCell ref="B2047:B2048"/>
    <mergeCell ref="G2047:G2048"/>
    <mergeCell ref="L2047:L2048"/>
    <mergeCell ref="A2057:A2066"/>
    <mergeCell ref="C2057:C2066"/>
    <mergeCell ref="H2057:H2066"/>
    <mergeCell ref="B2043:B2044"/>
    <mergeCell ref="G2043:G2044"/>
    <mergeCell ref="L2043:L2044"/>
    <mergeCell ref="B2045:B2046"/>
    <mergeCell ref="G2045:G2046"/>
    <mergeCell ref="L2045:L2046"/>
    <mergeCell ref="B2039:B2040"/>
    <mergeCell ref="G2039:G2040"/>
    <mergeCell ref="L2039:L2040"/>
    <mergeCell ref="B2041:B2042"/>
    <mergeCell ref="G2041:G2042"/>
    <mergeCell ref="L2041:L2042"/>
    <mergeCell ref="N2095:P2095"/>
    <mergeCell ref="A2097:A2116"/>
    <mergeCell ref="B2097:B2116"/>
    <mergeCell ref="A2117:A2162"/>
    <mergeCell ref="C2117:C2162"/>
    <mergeCell ref="H2117:H2162"/>
    <mergeCell ref="M2117:M2162"/>
    <mergeCell ref="B2118:B2119"/>
    <mergeCell ref="G2118:G2119"/>
    <mergeCell ref="L2118:L2119"/>
    <mergeCell ref="C2087:C2094"/>
    <mergeCell ref="H2087:H2094"/>
    <mergeCell ref="M2087:M2094"/>
    <mergeCell ref="A2091:A2094"/>
    <mergeCell ref="B2095:F2095"/>
    <mergeCell ref="G2095:M2095"/>
    <mergeCell ref="M2057:M2066"/>
    <mergeCell ref="C2067:C2076"/>
    <mergeCell ref="H2067:H2076"/>
    <mergeCell ref="M2067:M2076"/>
    <mergeCell ref="C2077:C2086"/>
    <mergeCell ref="H2077:H2086"/>
    <mergeCell ref="M2077:M2086"/>
    <mergeCell ref="B2132:B2134"/>
    <mergeCell ref="G2132:G2134"/>
    <mergeCell ref="L2132:L2134"/>
    <mergeCell ref="B2135:B2136"/>
    <mergeCell ref="G2135:G2136"/>
    <mergeCell ref="L2135:L2136"/>
    <mergeCell ref="B2125:B2126"/>
    <mergeCell ref="G2125:G2126"/>
    <mergeCell ref="L2125:L2126"/>
    <mergeCell ref="B2128:B2130"/>
    <mergeCell ref="G2128:G2130"/>
    <mergeCell ref="L2128:L2130"/>
    <mergeCell ref="B2121:B2122"/>
    <mergeCell ref="G2121:G2122"/>
    <mergeCell ref="L2121:L2122"/>
    <mergeCell ref="B2123:B2124"/>
    <mergeCell ref="G2123:G2124"/>
    <mergeCell ref="L2123:L2124"/>
    <mergeCell ref="B2145:B2146"/>
    <mergeCell ref="G2145:G2146"/>
    <mergeCell ref="L2145:L2146"/>
    <mergeCell ref="B2147:B2148"/>
    <mergeCell ref="G2147:G2148"/>
    <mergeCell ref="L2147:L2148"/>
    <mergeCell ref="B2141:B2142"/>
    <mergeCell ref="G2141:G2142"/>
    <mergeCell ref="L2141:L2142"/>
    <mergeCell ref="B2143:B2144"/>
    <mergeCell ref="G2143:G2144"/>
    <mergeCell ref="L2143:L2144"/>
    <mergeCell ref="B2137:B2138"/>
    <mergeCell ref="G2137:G2138"/>
    <mergeCell ref="L2137:L2138"/>
    <mergeCell ref="B2139:B2140"/>
    <mergeCell ref="G2139:G2140"/>
    <mergeCell ref="L2139:L2140"/>
    <mergeCell ref="M2163:M2172"/>
    <mergeCell ref="C2173:C2182"/>
    <mergeCell ref="H2173:H2182"/>
    <mergeCell ref="M2173:M2182"/>
    <mergeCell ref="C2183:C2192"/>
    <mergeCell ref="H2183:H2192"/>
    <mergeCell ref="M2183:M2192"/>
    <mergeCell ref="B2153:B2154"/>
    <mergeCell ref="G2153:G2154"/>
    <mergeCell ref="L2153:L2154"/>
    <mergeCell ref="A2163:A2172"/>
    <mergeCell ref="C2163:C2172"/>
    <mergeCell ref="H2163:H2172"/>
    <mergeCell ref="B2149:B2150"/>
    <mergeCell ref="G2149:G2150"/>
    <mergeCell ref="L2149:L2150"/>
    <mergeCell ref="B2151:B2152"/>
    <mergeCell ref="G2151:G2152"/>
    <mergeCell ref="L2151:L2152"/>
    <mergeCell ref="B2227:B2228"/>
    <mergeCell ref="G2227:G2228"/>
    <mergeCell ref="L2227:L2228"/>
    <mergeCell ref="B2229:B2230"/>
    <mergeCell ref="G2229:G2230"/>
    <mergeCell ref="L2229:L2230"/>
    <mergeCell ref="N2201:P2201"/>
    <mergeCell ref="A2203:A2222"/>
    <mergeCell ref="B2203:B2222"/>
    <mergeCell ref="A2223:A2268"/>
    <mergeCell ref="C2223:C2268"/>
    <mergeCell ref="H2223:H2268"/>
    <mergeCell ref="M2223:M2268"/>
    <mergeCell ref="B2224:B2225"/>
    <mergeCell ref="G2224:G2225"/>
    <mergeCell ref="L2224:L2225"/>
    <mergeCell ref="C2193:C2200"/>
    <mergeCell ref="H2193:H2200"/>
    <mergeCell ref="M2193:M2200"/>
    <mergeCell ref="A2197:A2200"/>
    <mergeCell ref="B2201:F2201"/>
    <mergeCell ref="G2201:M2201"/>
    <mergeCell ref="B2243:B2244"/>
    <mergeCell ref="G2243:G2244"/>
    <mergeCell ref="L2243:L2244"/>
    <mergeCell ref="B2245:B2246"/>
    <mergeCell ref="G2245:G2246"/>
    <mergeCell ref="L2245:L2246"/>
    <mergeCell ref="B2238:B2240"/>
    <mergeCell ref="G2238:G2240"/>
    <mergeCell ref="L2238:L2240"/>
    <mergeCell ref="B2241:B2242"/>
    <mergeCell ref="G2241:G2242"/>
    <mergeCell ref="L2241:L2242"/>
    <mergeCell ref="B2231:B2232"/>
    <mergeCell ref="G2231:G2232"/>
    <mergeCell ref="L2231:L2232"/>
    <mergeCell ref="B2234:B2236"/>
    <mergeCell ref="G2234:G2236"/>
    <mergeCell ref="L2234:L2236"/>
    <mergeCell ref="B2255:B2256"/>
    <mergeCell ref="G2255:G2256"/>
    <mergeCell ref="L2255:L2256"/>
    <mergeCell ref="B2257:B2258"/>
    <mergeCell ref="G2257:G2258"/>
    <mergeCell ref="L2257:L2258"/>
    <mergeCell ref="B2251:B2252"/>
    <mergeCell ref="G2251:G2252"/>
    <mergeCell ref="L2251:L2252"/>
    <mergeCell ref="B2253:B2254"/>
    <mergeCell ref="G2253:G2254"/>
    <mergeCell ref="L2253:L2254"/>
    <mergeCell ref="B2247:B2248"/>
    <mergeCell ref="G2247:G2248"/>
    <mergeCell ref="L2247:L2248"/>
    <mergeCell ref="B2249:B2250"/>
    <mergeCell ref="G2249:G2250"/>
    <mergeCell ref="L2249:L2250"/>
    <mergeCell ref="C2299:C2306"/>
    <mergeCell ref="H2299:H2306"/>
    <mergeCell ref="M2299:M2306"/>
    <mergeCell ref="A2303:A2306"/>
    <mergeCell ref="B2307:F2307"/>
    <mergeCell ref="G2307:M2307"/>
    <mergeCell ref="M2269:M2278"/>
    <mergeCell ref="C2279:C2288"/>
    <mergeCell ref="H2279:H2288"/>
    <mergeCell ref="M2279:M2288"/>
    <mergeCell ref="C2289:C2298"/>
    <mergeCell ref="H2289:H2298"/>
    <mergeCell ref="M2289:M2298"/>
    <mergeCell ref="B2259:B2260"/>
    <mergeCell ref="G2259:G2260"/>
    <mergeCell ref="L2259:L2260"/>
    <mergeCell ref="A2269:A2278"/>
    <mergeCell ref="C2269:C2278"/>
    <mergeCell ref="H2269:H2278"/>
    <mergeCell ref="B2337:B2338"/>
    <mergeCell ref="G2337:G2338"/>
    <mergeCell ref="L2337:L2338"/>
    <mergeCell ref="B2340:B2342"/>
    <mergeCell ref="G2340:G2342"/>
    <mergeCell ref="L2340:L2342"/>
    <mergeCell ref="B2333:B2334"/>
    <mergeCell ref="G2333:G2334"/>
    <mergeCell ref="L2333:L2334"/>
    <mergeCell ref="B2335:B2336"/>
    <mergeCell ref="G2335:G2336"/>
    <mergeCell ref="L2335:L2336"/>
    <mergeCell ref="N2307:P2307"/>
    <mergeCell ref="A2309:A2328"/>
    <mergeCell ref="B2309:B2328"/>
    <mergeCell ref="A2329:A2374"/>
    <mergeCell ref="C2329:C2374"/>
    <mergeCell ref="H2329:H2374"/>
    <mergeCell ref="M2329:M2374"/>
    <mergeCell ref="B2330:B2331"/>
    <mergeCell ref="G2330:G2331"/>
    <mergeCell ref="L2330:L2331"/>
    <mergeCell ref="B2353:B2354"/>
    <mergeCell ref="G2353:G2354"/>
    <mergeCell ref="L2353:L2354"/>
    <mergeCell ref="B2355:B2356"/>
    <mergeCell ref="G2355:G2356"/>
    <mergeCell ref="L2355:L2356"/>
    <mergeCell ref="B2349:B2350"/>
    <mergeCell ref="G2349:G2350"/>
    <mergeCell ref="L2349:L2350"/>
    <mergeCell ref="B2351:B2352"/>
    <mergeCell ref="G2351:G2352"/>
    <mergeCell ref="L2351:L2352"/>
    <mergeCell ref="B2344:B2346"/>
    <mergeCell ref="G2344:G2346"/>
    <mergeCell ref="L2344:L2346"/>
    <mergeCell ref="B2347:B2348"/>
    <mergeCell ref="G2347:G2348"/>
    <mergeCell ref="L2347:L2348"/>
    <mergeCell ref="B2365:B2366"/>
    <mergeCell ref="G2365:G2366"/>
    <mergeCell ref="L2365:L2366"/>
    <mergeCell ref="A2375:A2384"/>
    <mergeCell ref="C2375:C2384"/>
    <mergeCell ref="H2375:H2384"/>
    <mergeCell ref="B2361:B2362"/>
    <mergeCell ref="G2361:G2362"/>
    <mergeCell ref="L2361:L2362"/>
    <mergeCell ref="B2363:B2364"/>
    <mergeCell ref="G2363:G2364"/>
    <mergeCell ref="L2363:L2364"/>
    <mergeCell ref="B2357:B2358"/>
    <mergeCell ref="G2357:G2358"/>
    <mergeCell ref="L2357:L2358"/>
    <mergeCell ref="B2359:B2360"/>
    <mergeCell ref="G2359:G2360"/>
    <mergeCell ref="L2359:L2360"/>
    <mergeCell ref="N2413:P2413"/>
    <mergeCell ref="A2415:A2434"/>
    <mergeCell ref="B2415:B2434"/>
    <mergeCell ref="A2435:A2480"/>
    <mergeCell ref="C2435:C2480"/>
    <mergeCell ref="H2435:H2480"/>
    <mergeCell ref="M2435:M2480"/>
    <mergeCell ref="B2436:B2437"/>
    <mergeCell ref="G2436:G2437"/>
    <mergeCell ref="L2436:L2437"/>
    <mergeCell ref="C2405:C2412"/>
    <mergeCell ref="H2405:H2412"/>
    <mergeCell ref="M2405:M2412"/>
    <mergeCell ref="A2409:A2412"/>
    <mergeCell ref="B2413:F2413"/>
    <mergeCell ref="G2413:M2413"/>
    <mergeCell ref="M2375:M2384"/>
    <mergeCell ref="C2385:C2394"/>
    <mergeCell ref="H2385:H2394"/>
    <mergeCell ref="M2385:M2394"/>
    <mergeCell ref="C2395:C2404"/>
    <mergeCell ref="H2395:H2404"/>
    <mergeCell ref="M2395:M2404"/>
    <mergeCell ref="B2450:B2452"/>
    <mergeCell ref="G2450:G2452"/>
    <mergeCell ref="L2450:L2452"/>
    <mergeCell ref="B2453:B2454"/>
    <mergeCell ref="G2453:G2454"/>
    <mergeCell ref="L2453:L2454"/>
    <mergeCell ref="B2443:B2444"/>
    <mergeCell ref="G2443:G2444"/>
    <mergeCell ref="L2443:L2444"/>
    <mergeCell ref="B2446:B2448"/>
    <mergeCell ref="G2446:G2448"/>
    <mergeCell ref="L2446:L2448"/>
    <mergeCell ref="B2439:B2440"/>
    <mergeCell ref="G2439:G2440"/>
    <mergeCell ref="L2439:L2440"/>
    <mergeCell ref="B2441:B2442"/>
    <mergeCell ref="G2441:G2442"/>
    <mergeCell ref="L2441:L2442"/>
    <mergeCell ref="B2463:B2464"/>
    <mergeCell ref="G2463:G2464"/>
    <mergeCell ref="L2463:L2464"/>
    <mergeCell ref="B2465:B2466"/>
    <mergeCell ref="G2465:G2466"/>
    <mergeCell ref="L2465:L2466"/>
    <mergeCell ref="B2459:B2460"/>
    <mergeCell ref="G2459:G2460"/>
    <mergeCell ref="L2459:L2460"/>
    <mergeCell ref="B2461:B2462"/>
    <mergeCell ref="G2461:G2462"/>
    <mergeCell ref="L2461:L2462"/>
    <mergeCell ref="B2455:B2456"/>
    <mergeCell ref="G2455:G2456"/>
    <mergeCell ref="L2455:L2456"/>
    <mergeCell ref="B2457:B2458"/>
    <mergeCell ref="G2457:G2458"/>
    <mergeCell ref="L2457:L2458"/>
    <mergeCell ref="M2481:M2490"/>
    <mergeCell ref="C2491:C2500"/>
    <mergeCell ref="H2491:H2500"/>
    <mergeCell ref="M2491:M2500"/>
    <mergeCell ref="C2501:C2510"/>
    <mergeCell ref="H2501:H2510"/>
    <mergeCell ref="M2501:M2510"/>
    <mergeCell ref="B2471:B2472"/>
    <mergeCell ref="G2471:G2472"/>
    <mergeCell ref="L2471:L2472"/>
    <mergeCell ref="A2481:A2490"/>
    <mergeCell ref="C2481:C2490"/>
    <mergeCell ref="H2481:H2490"/>
    <mergeCell ref="B2467:B2468"/>
    <mergeCell ref="G2467:G2468"/>
    <mergeCell ref="L2467:L2468"/>
    <mergeCell ref="B2469:B2470"/>
    <mergeCell ref="G2469:G2470"/>
    <mergeCell ref="L2469:L2470"/>
    <mergeCell ref="B2545:B2546"/>
    <mergeCell ref="G2545:G2546"/>
    <mergeCell ref="L2545:L2546"/>
    <mergeCell ref="B2547:B2548"/>
    <mergeCell ref="G2547:G2548"/>
    <mergeCell ref="L2547:L2548"/>
    <mergeCell ref="N2519:P2519"/>
    <mergeCell ref="A2521:A2540"/>
    <mergeCell ref="B2521:B2540"/>
    <mergeCell ref="A2541:A2586"/>
    <mergeCell ref="C2541:C2586"/>
    <mergeCell ref="H2541:H2586"/>
    <mergeCell ref="M2541:M2586"/>
    <mergeCell ref="B2542:B2543"/>
    <mergeCell ref="G2542:G2543"/>
    <mergeCell ref="L2542:L2543"/>
    <mergeCell ref="C2511:C2518"/>
    <mergeCell ref="H2511:H2518"/>
    <mergeCell ref="M2511:M2518"/>
    <mergeCell ref="A2515:A2518"/>
    <mergeCell ref="B2519:F2519"/>
    <mergeCell ref="G2519:M2519"/>
    <mergeCell ref="B2561:B2562"/>
    <mergeCell ref="G2561:G2562"/>
    <mergeCell ref="L2561:L2562"/>
    <mergeCell ref="B2563:B2564"/>
    <mergeCell ref="G2563:G2564"/>
    <mergeCell ref="L2563:L2564"/>
    <mergeCell ref="B2556:B2558"/>
    <mergeCell ref="G2556:G2558"/>
    <mergeCell ref="L2556:L2558"/>
    <mergeCell ref="B2559:B2560"/>
    <mergeCell ref="G2559:G2560"/>
    <mergeCell ref="L2559:L2560"/>
    <mergeCell ref="B2549:B2550"/>
    <mergeCell ref="G2549:G2550"/>
    <mergeCell ref="L2549:L2550"/>
    <mergeCell ref="B2552:B2554"/>
    <mergeCell ref="G2552:G2554"/>
    <mergeCell ref="L2552:L2554"/>
    <mergeCell ref="B2573:B2574"/>
    <mergeCell ref="G2573:G2574"/>
    <mergeCell ref="L2573:L2574"/>
    <mergeCell ref="B2575:B2576"/>
    <mergeCell ref="G2575:G2576"/>
    <mergeCell ref="L2575:L2576"/>
    <mergeCell ref="B2569:B2570"/>
    <mergeCell ref="G2569:G2570"/>
    <mergeCell ref="L2569:L2570"/>
    <mergeCell ref="B2571:B2572"/>
    <mergeCell ref="G2571:G2572"/>
    <mergeCell ref="L2571:L2572"/>
    <mergeCell ref="B2565:B2566"/>
    <mergeCell ref="G2565:G2566"/>
    <mergeCell ref="L2565:L2566"/>
    <mergeCell ref="B2567:B2568"/>
    <mergeCell ref="G2567:G2568"/>
    <mergeCell ref="L2567:L2568"/>
    <mergeCell ref="C2617:C2624"/>
    <mergeCell ref="H2617:H2624"/>
    <mergeCell ref="M2617:M2624"/>
    <mergeCell ref="A2621:A2624"/>
    <mergeCell ref="B2625:F2625"/>
    <mergeCell ref="G2625:M2625"/>
    <mergeCell ref="M2587:M2596"/>
    <mergeCell ref="C2597:C2606"/>
    <mergeCell ref="H2597:H2606"/>
    <mergeCell ref="M2597:M2606"/>
    <mergeCell ref="C2607:C2616"/>
    <mergeCell ref="H2607:H2616"/>
    <mergeCell ref="M2607:M2616"/>
    <mergeCell ref="B2577:B2578"/>
    <mergeCell ref="G2577:G2578"/>
    <mergeCell ref="L2577:L2578"/>
    <mergeCell ref="A2587:A2596"/>
    <mergeCell ref="C2587:C2596"/>
    <mergeCell ref="H2587:H2596"/>
    <mergeCell ref="B2655:B2656"/>
    <mergeCell ref="G2655:G2656"/>
    <mergeCell ref="L2655:L2656"/>
    <mergeCell ref="B2658:B2660"/>
    <mergeCell ref="G2658:G2660"/>
    <mergeCell ref="L2658:L2660"/>
    <mergeCell ref="B2651:B2652"/>
    <mergeCell ref="G2651:G2652"/>
    <mergeCell ref="L2651:L2652"/>
    <mergeCell ref="B2653:B2654"/>
    <mergeCell ref="G2653:G2654"/>
    <mergeCell ref="L2653:L2654"/>
    <mergeCell ref="N2625:P2625"/>
    <mergeCell ref="A2627:A2646"/>
    <mergeCell ref="B2627:B2646"/>
    <mergeCell ref="A2647:A2692"/>
    <mergeCell ref="C2647:C2692"/>
    <mergeCell ref="H2647:H2692"/>
    <mergeCell ref="M2647:M2692"/>
    <mergeCell ref="B2648:B2649"/>
    <mergeCell ref="G2648:G2649"/>
    <mergeCell ref="L2648:L2649"/>
    <mergeCell ref="B2671:B2672"/>
    <mergeCell ref="G2671:G2672"/>
    <mergeCell ref="L2671:L2672"/>
    <mergeCell ref="B2673:B2674"/>
    <mergeCell ref="G2673:G2674"/>
    <mergeCell ref="L2673:L2674"/>
    <mergeCell ref="B2667:B2668"/>
    <mergeCell ref="G2667:G2668"/>
    <mergeCell ref="L2667:L2668"/>
    <mergeCell ref="B2669:B2670"/>
    <mergeCell ref="G2669:G2670"/>
    <mergeCell ref="L2669:L2670"/>
    <mergeCell ref="B2662:B2664"/>
    <mergeCell ref="G2662:G2664"/>
    <mergeCell ref="L2662:L2664"/>
    <mergeCell ref="B2665:B2666"/>
    <mergeCell ref="G2665:G2666"/>
    <mergeCell ref="L2665:L2666"/>
    <mergeCell ref="B2683:B2684"/>
    <mergeCell ref="G2683:G2684"/>
    <mergeCell ref="L2683:L2684"/>
    <mergeCell ref="A2693:A2702"/>
    <mergeCell ref="C2693:C2702"/>
    <mergeCell ref="H2693:H2702"/>
    <mergeCell ref="B2679:B2680"/>
    <mergeCell ref="G2679:G2680"/>
    <mergeCell ref="L2679:L2680"/>
    <mergeCell ref="B2681:B2682"/>
    <mergeCell ref="G2681:G2682"/>
    <mergeCell ref="L2681:L2682"/>
    <mergeCell ref="B2675:B2676"/>
    <mergeCell ref="G2675:G2676"/>
    <mergeCell ref="L2675:L2676"/>
    <mergeCell ref="B2677:B2678"/>
    <mergeCell ref="G2677:G2678"/>
    <mergeCell ref="L2677:L2678"/>
    <mergeCell ref="N2731:P2731"/>
    <mergeCell ref="A2733:A2752"/>
    <mergeCell ref="B2733:B2752"/>
    <mergeCell ref="A2753:A2798"/>
    <mergeCell ref="C2753:C2798"/>
    <mergeCell ref="H2753:H2798"/>
    <mergeCell ref="M2753:M2798"/>
    <mergeCell ref="B2754:B2755"/>
    <mergeCell ref="G2754:G2755"/>
    <mergeCell ref="L2754:L2755"/>
    <mergeCell ref="C2723:C2730"/>
    <mergeCell ref="H2723:H2730"/>
    <mergeCell ref="M2723:M2730"/>
    <mergeCell ref="A2727:A2730"/>
    <mergeCell ref="B2731:F2731"/>
    <mergeCell ref="G2731:M2731"/>
    <mergeCell ref="M2693:M2702"/>
    <mergeCell ref="C2703:C2712"/>
    <mergeCell ref="H2703:H2712"/>
    <mergeCell ref="M2703:M2712"/>
    <mergeCell ref="C2713:C2722"/>
    <mergeCell ref="H2713:H2722"/>
    <mergeCell ref="M2713:M2722"/>
    <mergeCell ref="B2768:B2770"/>
    <mergeCell ref="G2768:G2770"/>
    <mergeCell ref="L2768:L2770"/>
    <mergeCell ref="B2771:B2772"/>
    <mergeCell ref="G2771:G2772"/>
    <mergeCell ref="L2771:L2772"/>
    <mergeCell ref="B2761:B2762"/>
    <mergeCell ref="G2761:G2762"/>
    <mergeCell ref="L2761:L2762"/>
    <mergeCell ref="B2764:B2766"/>
    <mergeCell ref="G2764:G2766"/>
    <mergeCell ref="L2764:L2766"/>
    <mergeCell ref="B2757:B2758"/>
    <mergeCell ref="G2757:G2758"/>
    <mergeCell ref="L2757:L2758"/>
    <mergeCell ref="B2759:B2760"/>
    <mergeCell ref="G2759:G2760"/>
    <mergeCell ref="L2759:L2760"/>
    <mergeCell ref="B2781:B2782"/>
    <mergeCell ref="G2781:G2782"/>
    <mergeCell ref="L2781:L2782"/>
    <mergeCell ref="B2783:B2784"/>
    <mergeCell ref="G2783:G2784"/>
    <mergeCell ref="L2783:L2784"/>
    <mergeCell ref="B2777:B2778"/>
    <mergeCell ref="G2777:G2778"/>
    <mergeCell ref="L2777:L2778"/>
    <mergeCell ref="B2779:B2780"/>
    <mergeCell ref="G2779:G2780"/>
    <mergeCell ref="L2779:L2780"/>
    <mergeCell ref="B2773:B2774"/>
    <mergeCell ref="G2773:G2774"/>
    <mergeCell ref="L2773:L2774"/>
    <mergeCell ref="B2775:B2776"/>
    <mergeCell ref="G2775:G2776"/>
    <mergeCell ref="L2775:L2776"/>
    <mergeCell ref="M2799:M2808"/>
    <mergeCell ref="C2809:C2818"/>
    <mergeCell ref="H2809:H2818"/>
    <mergeCell ref="M2809:M2818"/>
    <mergeCell ref="C2819:C2828"/>
    <mergeCell ref="H2819:H2828"/>
    <mergeCell ref="M2819:M2828"/>
    <mergeCell ref="B2789:B2790"/>
    <mergeCell ref="G2789:G2790"/>
    <mergeCell ref="L2789:L2790"/>
    <mergeCell ref="A2799:A2808"/>
    <mergeCell ref="C2799:C2808"/>
    <mergeCell ref="H2799:H2808"/>
    <mergeCell ref="B2785:B2786"/>
    <mergeCell ref="G2785:G2786"/>
    <mergeCell ref="L2785:L2786"/>
    <mergeCell ref="B2787:B2788"/>
    <mergeCell ref="G2787:G2788"/>
    <mergeCell ref="L2787:L2788"/>
    <mergeCell ref="B2863:B2864"/>
    <mergeCell ref="G2863:G2864"/>
    <mergeCell ref="L2863:L2864"/>
    <mergeCell ref="B2865:B2866"/>
    <mergeCell ref="G2865:G2866"/>
    <mergeCell ref="L2865:L2866"/>
    <mergeCell ref="N2837:P2837"/>
    <mergeCell ref="A2839:A2858"/>
    <mergeCell ref="B2839:B2858"/>
    <mergeCell ref="A2859:A2904"/>
    <mergeCell ref="C2859:C2904"/>
    <mergeCell ref="H2859:H2904"/>
    <mergeCell ref="M2859:M2904"/>
    <mergeCell ref="B2860:B2861"/>
    <mergeCell ref="G2860:G2861"/>
    <mergeCell ref="L2860:L2861"/>
    <mergeCell ref="C2829:C2836"/>
    <mergeCell ref="H2829:H2836"/>
    <mergeCell ref="M2829:M2836"/>
    <mergeCell ref="A2833:A2836"/>
    <mergeCell ref="B2837:F2837"/>
    <mergeCell ref="G2837:M2837"/>
    <mergeCell ref="B2879:B2880"/>
    <mergeCell ref="G2879:G2880"/>
    <mergeCell ref="L2879:L2880"/>
    <mergeCell ref="B2881:B2882"/>
    <mergeCell ref="G2881:G2882"/>
    <mergeCell ref="L2881:L2882"/>
    <mergeCell ref="B2874:B2876"/>
    <mergeCell ref="G2874:G2876"/>
    <mergeCell ref="L2874:L2876"/>
    <mergeCell ref="B2877:B2878"/>
    <mergeCell ref="G2877:G2878"/>
    <mergeCell ref="L2877:L2878"/>
    <mergeCell ref="B2867:B2868"/>
    <mergeCell ref="G2867:G2868"/>
    <mergeCell ref="L2867:L2868"/>
    <mergeCell ref="B2870:B2872"/>
    <mergeCell ref="G2870:G2872"/>
    <mergeCell ref="L2870:L2872"/>
    <mergeCell ref="B2891:B2892"/>
    <mergeCell ref="G2891:G2892"/>
    <mergeCell ref="L2891:L2892"/>
    <mergeCell ref="B2893:B2894"/>
    <mergeCell ref="G2893:G2894"/>
    <mergeCell ref="L2893:L2894"/>
    <mergeCell ref="B2887:B2888"/>
    <mergeCell ref="G2887:G2888"/>
    <mergeCell ref="L2887:L2888"/>
    <mergeCell ref="B2889:B2890"/>
    <mergeCell ref="G2889:G2890"/>
    <mergeCell ref="L2889:L2890"/>
    <mergeCell ref="B2883:B2884"/>
    <mergeCell ref="G2883:G2884"/>
    <mergeCell ref="L2883:L2884"/>
    <mergeCell ref="B2885:B2886"/>
    <mergeCell ref="G2885:G2886"/>
    <mergeCell ref="L2885:L2886"/>
    <mergeCell ref="C2935:C2942"/>
    <mergeCell ref="H2935:H2942"/>
    <mergeCell ref="M2935:M2942"/>
    <mergeCell ref="A2939:A2942"/>
    <mergeCell ref="B2943:F2943"/>
    <mergeCell ref="G2943:M2943"/>
    <mergeCell ref="M2905:M2914"/>
    <mergeCell ref="C2915:C2924"/>
    <mergeCell ref="H2915:H2924"/>
    <mergeCell ref="M2915:M2924"/>
    <mergeCell ref="C2925:C2934"/>
    <mergeCell ref="H2925:H2934"/>
    <mergeCell ref="M2925:M2934"/>
    <mergeCell ref="B2895:B2896"/>
    <mergeCell ref="G2895:G2896"/>
    <mergeCell ref="L2895:L2896"/>
    <mergeCell ref="A2905:A2914"/>
    <mergeCell ref="C2905:C2914"/>
    <mergeCell ref="H2905:H2914"/>
    <mergeCell ref="B2973:B2974"/>
    <mergeCell ref="G2973:G2974"/>
    <mergeCell ref="L2973:L2974"/>
    <mergeCell ref="B2976:B2978"/>
    <mergeCell ref="G2976:G2978"/>
    <mergeCell ref="L2976:L2978"/>
    <mergeCell ref="B2969:B2970"/>
    <mergeCell ref="G2969:G2970"/>
    <mergeCell ref="L2969:L2970"/>
    <mergeCell ref="B2971:B2972"/>
    <mergeCell ref="G2971:G2972"/>
    <mergeCell ref="L2971:L2972"/>
    <mergeCell ref="N2943:P2943"/>
    <mergeCell ref="A2945:A2964"/>
    <mergeCell ref="B2945:B2964"/>
    <mergeCell ref="A2965:A3010"/>
    <mergeCell ref="C2965:C3010"/>
    <mergeCell ref="H2965:H3010"/>
    <mergeCell ref="M2965:M3010"/>
    <mergeCell ref="B2966:B2967"/>
    <mergeCell ref="G2966:G2967"/>
    <mergeCell ref="L2966:L2967"/>
    <mergeCell ref="B2989:B2990"/>
    <mergeCell ref="G2989:G2990"/>
    <mergeCell ref="L2989:L2990"/>
    <mergeCell ref="B2991:B2992"/>
    <mergeCell ref="G2991:G2992"/>
    <mergeCell ref="L2991:L2992"/>
    <mergeCell ref="B2985:B2986"/>
    <mergeCell ref="G2985:G2986"/>
    <mergeCell ref="L2985:L2986"/>
    <mergeCell ref="B2987:B2988"/>
    <mergeCell ref="G2987:G2988"/>
    <mergeCell ref="L2987:L2988"/>
    <mergeCell ref="B2980:B2982"/>
    <mergeCell ref="G2980:G2982"/>
    <mergeCell ref="L2980:L2982"/>
    <mergeCell ref="B2983:B2984"/>
    <mergeCell ref="G2983:G2984"/>
    <mergeCell ref="L2983:L2984"/>
    <mergeCell ref="B3001:B3002"/>
    <mergeCell ref="G3001:G3002"/>
    <mergeCell ref="L3001:L3002"/>
    <mergeCell ref="A3011:A3020"/>
    <mergeCell ref="C3011:C3020"/>
    <mergeCell ref="H3011:H3020"/>
    <mergeCell ref="B2997:B2998"/>
    <mergeCell ref="G2997:G2998"/>
    <mergeCell ref="L2997:L2998"/>
    <mergeCell ref="B2999:B3000"/>
    <mergeCell ref="G2999:G3000"/>
    <mergeCell ref="L2999:L3000"/>
    <mergeCell ref="B2993:B2994"/>
    <mergeCell ref="G2993:G2994"/>
    <mergeCell ref="L2993:L2994"/>
    <mergeCell ref="B2995:B2996"/>
    <mergeCell ref="G2995:G2996"/>
    <mergeCell ref="L2995:L2996"/>
    <mergeCell ref="N3049:P3049"/>
    <mergeCell ref="A3051:A3070"/>
    <mergeCell ref="B3051:B3070"/>
    <mergeCell ref="A3071:A3116"/>
    <mergeCell ref="C3071:C3116"/>
    <mergeCell ref="H3071:H3116"/>
    <mergeCell ref="M3071:M3116"/>
    <mergeCell ref="B3072:B3073"/>
    <mergeCell ref="G3072:G3073"/>
    <mergeCell ref="L3072:L3073"/>
    <mergeCell ref="C3041:C3048"/>
    <mergeCell ref="H3041:H3048"/>
    <mergeCell ref="M3041:M3048"/>
    <mergeCell ref="A3045:A3048"/>
    <mergeCell ref="B3049:F3049"/>
    <mergeCell ref="G3049:M3049"/>
    <mergeCell ref="M3011:M3020"/>
    <mergeCell ref="C3021:C3030"/>
    <mergeCell ref="H3021:H3030"/>
    <mergeCell ref="M3021:M3030"/>
    <mergeCell ref="C3031:C3040"/>
    <mergeCell ref="H3031:H3040"/>
    <mergeCell ref="M3031:M3040"/>
    <mergeCell ref="B3086:B3088"/>
    <mergeCell ref="G3086:G3088"/>
    <mergeCell ref="L3086:L3088"/>
    <mergeCell ref="B3089:B3090"/>
    <mergeCell ref="G3089:G3090"/>
    <mergeCell ref="L3089:L3090"/>
    <mergeCell ref="B3079:B3080"/>
    <mergeCell ref="G3079:G3080"/>
    <mergeCell ref="L3079:L3080"/>
    <mergeCell ref="B3082:B3084"/>
    <mergeCell ref="G3082:G3084"/>
    <mergeCell ref="L3082:L3084"/>
    <mergeCell ref="B3075:B3076"/>
    <mergeCell ref="G3075:G3076"/>
    <mergeCell ref="L3075:L3076"/>
    <mergeCell ref="B3077:B3078"/>
    <mergeCell ref="G3077:G3078"/>
    <mergeCell ref="L3077:L3078"/>
    <mergeCell ref="B3099:B3100"/>
    <mergeCell ref="G3099:G3100"/>
    <mergeCell ref="L3099:L3100"/>
    <mergeCell ref="B3101:B3102"/>
    <mergeCell ref="G3101:G3102"/>
    <mergeCell ref="L3101:L3102"/>
    <mergeCell ref="B3095:B3096"/>
    <mergeCell ref="G3095:G3096"/>
    <mergeCell ref="L3095:L3096"/>
    <mergeCell ref="B3097:B3098"/>
    <mergeCell ref="G3097:G3098"/>
    <mergeCell ref="L3097:L3098"/>
    <mergeCell ref="B3091:B3092"/>
    <mergeCell ref="G3091:G3092"/>
    <mergeCell ref="L3091:L3092"/>
    <mergeCell ref="B3093:B3094"/>
    <mergeCell ref="G3093:G3094"/>
    <mergeCell ref="L3093:L3094"/>
    <mergeCell ref="M3117:M3126"/>
    <mergeCell ref="C3127:C3136"/>
    <mergeCell ref="H3127:H3136"/>
    <mergeCell ref="M3127:M3136"/>
    <mergeCell ref="C3137:C3146"/>
    <mergeCell ref="H3137:H3146"/>
    <mergeCell ref="M3137:M3146"/>
    <mergeCell ref="B3107:B3108"/>
    <mergeCell ref="G3107:G3108"/>
    <mergeCell ref="L3107:L3108"/>
    <mergeCell ref="A3117:A3126"/>
    <mergeCell ref="C3117:C3126"/>
    <mergeCell ref="H3117:H3126"/>
    <mergeCell ref="B3103:B3104"/>
    <mergeCell ref="G3103:G3104"/>
    <mergeCell ref="L3103:L3104"/>
    <mergeCell ref="B3105:B3106"/>
    <mergeCell ref="G3105:G3106"/>
    <mergeCell ref="L3105:L3106"/>
    <mergeCell ref="B3181:B3182"/>
    <mergeCell ref="G3181:G3182"/>
    <mergeCell ref="L3181:L3182"/>
    <mergeCell ref="B3183:B3184"/>
    <mergeCell ref="G3183:G3184"/>
    <mergeCell ref="L3183:L3184"/>
    <mergeCell ref="N3155:P3155"/>
    <mergeCell ref="A3157:A3176"/>
    <mergeCell ref="B3157:B3176"/>
    <mergeCell ref="A3177:A3222"/>
    <mergeCell ref="C3177:C3222"/>
    <mergeCell ref="H3177:H3222"/>
    <mergeCell ref="M3177:M3222"/>
    <mergeCell ref="B3178:B3179"/>
    <mergeCell ref="G3178:G3179"/>
    <mergeCell ref="L3178:L3179"/>
    <mergeCell ref="C3147:C3154"/>
    <mergeCell ref="H3147:H3154"/>
    <mergeCell ref="M3147:M3154"/>
    <mergeCell ref="A3151:A3154"/>
    <mergeCell ref="B3155:F3155"/>
    <mergeCell ref="G3155:M3155"/>
    <mergeCell ref="B3197:B3198"/>
    <mergeCell ref="G3197:G3198"/>
    <mergeCell ref="L3197:L3198"/>
    <mergeCell ref="B3199:B3200"/>
    <mergeCell ref="G3199:G3200"/>
    <mergeCell ref="L3199:L3200"/>
    <mergeCell ref="B3192:B3194"/>
    <mergeCell ref="G3192:G3194"/>
    <mergeCell ref="L3192:L3194"/>
    <mergeCell ref="B3195:B3196"/>
    <mergeCell ref="G3195:G3196"/>
    <mergeCell ref="L3195:L3196"/>
    <mergeCell ref="B3185:B3186"/>
    <mergeCell ref="G3185:G3186"/>
    <mergeCell ref="L3185:L3186"/>
    <mergeCell ref="B3188:B3190"/>
    <mergeCell ref="G3188:G3190"/>
    <mergeCell ref="L3188:L3190"/>
    <mergeCell ref="B3209:B3210"/>
    <mergeCell ref="G3209:G3210"/>
    <mergeCell ref="L3209:L3210"/>
    <mergeCell ref="B3211:B3212"/>
    <mergeCell ref="G3211:G3212"/>
    <mergeCell ref="L3211:L3212"/>
    <mergeCell ref="B3205:B3206"/>
    <mergeCell ref="G3205:G3206"/>
    <mergeCell ref="L3205:L3206"/>
    <mergeCell ref="B3207:B3208"/>
    <mergeCell ref="G3207:G3208"/>
    <mergeCell ref="L3207:L3208"/>
    <mergeCell ref="B3201:B3202"/>
    <mergeCell ref="G3201:G3202"/>
    <mergeCell ref="L3201:L3202"/>
    <mergeCell ref="B3203:B3204"/>
    <mergeCell ref="G3203:G3204"/>
    <mergeCell ref="L3203:L3204"/>
    <mergeCell ref="N3261:P3261"/>
    <mergeCell ref="A3263:A3282"/>
    <mergeCell ref="B3263:B3282"/>
    <mergeCell ref="C3253:C3260"/>
    <mergeCell ref="H3253:H3260"/>
    <mergeCell ref="M3253:M3260"/>
    <mergeCell ref="A3257:A3260"/>
    <mergeCell ref="B3261:F3261"/>
    <mergeCell ref="G3261:M3261"/>
    <mergeCell ref="M3223:M3232"/>
    <mergeCell ref="C3233:C3242"/>
    <mergeCell ref="H3233:H3242"/>
    <mergeCell ref="M3233:M3242"/>
    <mergeCell ref="C3243:C3252"/>
    <mergeCell ref="H3243:H3252"/>
    <mergeCell ref="M3243:M3252"/>
    <mergeCell ref="B3213:B3214"/>
    <mergeCell ref="G3213:G3214"/>
    <mergeCell ref="L3213:L3214"/>
    <mergeCell ref="A3223:A3232"/>
    <mergeCell ref="C3223:C3232"/>
    <mergeCell ref="H3223:H3232"/>
  </mergeCells>
  <phoneticPr fontId="5" type="noConversion"/>
  <conditionalFormatting sqref="D127:D148 I1:I2 N121:N157 N190:N62457 I103:I188 I190:I62457 I86:I91 D60:D62 I70:I80 D174:D62457 N1:N2 D21:D51 D70:D80 D1:D19 N23:N62 N70:N80 N163:N168 N174:N188">
    <cfRule type="cellIs" dxfId="1535" priority="136" stopIfTrue="1" operator="equal">
      <formula>"跳車"</formula>
    </cfRule>
  </conditionalFormatting>
  <conditionalFormatting sqref="I187:I188 I81:I82 I190:I208 I84 I86:I102">
    <cfRule type="cellIs" dxfId="1534" priority="133" stopIfTrue="1" operator="equal">
      <formula>"改紡"</formula>
    </cfRule>
    <cfRule type="cellIs" dxfId="1533" priority="134" stopIfTrue="1" operator="equal">
      <formula>"final停"</formula>
    </cfRule>
    <cfRule type="cellIs" dxfId="1532" priority="135" stopIfTrue="1" operator="equal">
      <formula>"了機"</formula>
    </cfRule>
  </conditionalFormatting>
  <conditionalFormatting sqref="I293:I314">
    <cfRule type="cellIs" dxfId="1531" priority="130" stopIfTrue="1" operator="equal">
      <formula>"改紡"</formula>
    </cfRule>
    <cfRule type="cellIs" dxfId="1530" priority="131" stopIfTrue="1" operator="equal">
      <formula>"final停"</formula>
    </cfRule>
    <cfRule type="cellIs" dxfId="1529" priority="132" stopIfTrue="1" operator="equal">
      <formula>"了機"</formula>
    </cfRule>
  </conditionalFormatting>
  <conditionalFormatting sqref="I399:I420">
    <cfRule type="cellIs" dxfId="1528" priority="127" stopIfTrue="1" operator="equal">
      <formula>"改紡"</formula>
    </cfRule>
    <cfRule type="cellIs" dxfId="1527" priority="128" stopIfTrue="1" operator="equal">
      <formula>"final停"</formula>
    </cfRule>
    <cfRule type="cellIs" dxfId="1526" priority="129" stopIfTrue="1" operator="equal">
      <formula>"了機"</formula>
    </cfRule>
  </conditionalFormatting>
  <conditionalFormatting sqref="I505:I526">
    <cfRule type="cellIs" dxfId="1525" priority="124" stopIfTrue="1" operator="equal">
      <formula>"改紡"</formula>
    </cfRule>
    <cfRule type="cellIs" dxfId="1524" priority="125" stopIfTrue="1" operator="equal">
      <formula>"final停"</formula>
    </cfRule>
    <cfRule type="cellIs" dxfId="1523" priority="126" stopIfTrue="1" operator="equal">
      <formula>"了機"</formula>
    </cfRule>
  </conditionalFormatting>
  <conditionalFormatting sqref="I611:I632">
    <cfRule type="cellIs" dxfId="1522" priority="121" stopIfTrue="1" operator="equal">
      <formula>"改紡"</formula>
    </cfRule>
    <cfRule type="cellIs" dxfId="1521" priority="122" stopIfTrue="1" operator="equal">
      <formula>"final停"</formula>
    </cfRule>
    <cfRule type="cellIs" dxfId="1520" priority="123" stopIfTrue="1" operator="equal">
      <formula>"了機"</formula>
    </cfRule>
  </conditionalFormatting>
  <conditionalFormatting sqref="I717:I738">
    <cfRule type="cellIs" dxfId="1519" priority="118" stopIfTrue="1" operator="equal">
      <formula>"改紡"</formula>
    </cfRule>
    <cfRule type="cellIs" dxfId="1518" priority="119" stopIfTrue="1" operator="equal">
      <formula>"final停"</formula>
    </cfRule>
    <cfRule type="cellIs" dxfId="1517" priority="120" stopIfTrue="1" operator="equal">
      <formula>"了機"</formula>
    </cfRule>
  </conditionalFormatting>
  <conditionalFormatting sqref="I823:I844">
    <cfRule type="cellIs" dxfId="1516" priority="115" stopIfTrue="1" operator="equal">
      <formula>"改紡"</formula>
    </cfRule>
    <cfRule type="cellIs" dxfId="1515" priority="116" stopIfTrue="1" operator="equal">
      <formula>"final停"</formula>
    </cfRule>
    <cfRule type="cellIs" dxfId="1514" priority="117" stopIfTrue="1" operator="equal">
      <formula>"了機"</formula>
    </cfRule>
  </conditionalFormatting>
  <conditionalFormatting sqref="I929:I950">
    <cfRule type="cellIs" dxfId="1513" priority="112" stopIfTrue="1" operator="equal">
      <formula>"改紡"</formula>
    </cfRule>
    <cfRule type="cellIs" dxfId="1512" priority="113" stopIfTrue="1" operator="equal">
      <formula>"final停"</formula>
    </cfRule>
    <cfRule type="cellIs" dxfId="1511" priority="114" stopIfTrue="1" operator="equal">
      <formula>"了機"</formula>
    </cfRule>
  </conditionalFormatting>
  <conditionalFormatting sqref="I1035:I1056">
    <cfRule type="cellIs" dxfId="1510" priority="109" stopIfTrue="1" operator="equal">
      <formula>"改紡"</formula>
    </cfRule>
    <cfRule type="cellIs" dxfId="1509" priority="110" stopIfTrue="1" operator="equal">
      <formula>"final停"</formula>
    </cfRule>
    <cfRule type="cellIs" dxfId="1508" priority="111" stopIfTrue="1" operator="equal">
      <formula>"了機"</formula>
    </cfRule>
  </conditionalFormatting>
  <conditionalFormatting sqref="I1141:I1162">
    <cfRule type="cellIs" dxfId="1507" priority="106" stopIfTrue="1" operator="equal">
      <formula>"改紡"</formula>
    </cfRule>
    <cfRule type="cellIs" dxfId="1506" priority="107" stopIfTrue="1" operator="equal">
      <formula>"final停"</formula>
    </cfRule>
    <cfRule type="cellIs" dxfId="1505" priority="108" stopIfTrue="1" operator="equal">
      <formula>"了機"</formula>
    </cfRule>
  </conditionalFormatting>
  <conditionalFormatting sqref="I1247:I1268">
    <cfRule type="cellIs" dxfId="1504" priority="103" stopIfTrue="1" operator="equal">
      <formula>"改紡"</formula>
    </cfRule>
    <cfRule type="cellIs" dxfId="1503" priority="104" stopIfTrue="1" operator="equal">
      <formula>"final停"</formula>
    </cfRule>
    <cfRule type="cellIs" dxfId="1502" priority="105" stopIfTrue="1" operator="equal">
      <formula>"了機"</formula>
    </cfRule>
  </conditionalFormatting>
  <conditionalFormatting sqref="I1353:I1374">
    <cfRule type="cellIs" dxfId="1501" priority="100" stopIfTrue="1" operator="equal">
      <formula>"改紡"</formula>
    </cfRule>
    <cfRule type="cellIs" dxfId="1500" priority="101" stopIfTrue="1" operator="equal">
      <formula>"final停"</formula>
    </cfRule>
    <cfRule type="cellIs" dxfId="1499" priority="102" stopIfTrue="1" operator="equal">
      <formula>"了機"</formula>
    </cfRule>
  </conditionalFormatting>
  <conditionalFormatting sqref="I1459:I1480">
    <cfRule type="cellIs" dxfId="1498" priority="97" stopIfTrue="1" operator="equal">
      <formula>"改紡"</formula>
    </cfRule>
    <cfRule type="cellIs" dxfId="1497" priority="98" stopIfTrue="1" operator="equal">
      <formula>"final停"</formula>
    </cfRule>
    <cfRule type="cellIs" dxfId="1496" priority="99" stopIfTrue="1" operator="equal">
      <formula>"了機"</formula>
    </cfRule>
  </conditionalFormatting>
  <conditionalFormatting sqref="I1565:I1586">
    <cfRule type="cellIs" dxfId="1495" priority="94" stopIfTrue="1" operator="equal">
      <formula>"改紡"</formula>
    </cfRule>
    <cfRule type="cellIs" dxfId="1494" priority="95" stopIfTrue="1" operator="equal">
      <formula>"final停"</formula>
    </cfRule>
    <cfRule type="cellIs" dxfId="1493" priority="96" stopIfTrue="1" operator="equal">
      <formula>"了機"</formula>
    </cfRule>
  </conditionalFormatting>
  <conditionalFormatting sqref="I1671:I1692">
    <cfRule type="cellIs" dxfId="1492" priority="91" stopIfTrue="1" operator="equal">
      <formula>"改紡"</formula>
    </cfRule>
    <cfRule type="cellIs" dxfId="1491" priority="92" stopIfTrue="1" operator="equal">
      <formula>"final停"</formula>
    </cfRule>
    <cfRule type="cellIs" dxfId="1490" priority="93" stopIfTrue="1" operator="equal">
      <formula>"了機"</formula>
    </cfRule>
  </conditionalFormatting>
  <conditionalFormatting sqref="I1777:I1798">
    <cfRule type="cellIs" dxfId="1489" priority="88" stopIfTrue="1" operator="equal">
      <formula>"改紡"</formula>
    </cfRule>
    <cfRule type="cellIs" dxfId="1488" priority="89" stopIfTrue="1" operator="equal">
      <formula>"final停"</formula>
    </cfRule>
    <cfRule type="cellIs" dxfId="1487" priority="90" stopIfTrue="1" operator="equal">
      <formula>"了機"</formula>
    </cfRule>
  </conditionalFormatting>
  <conditionalFormatting sqref="I1883:I1904">
    <cfRule type="cellIs" dxfId="1486" priority="85" stopIfTrue="1" operator="equal">
      <formula>"改紡"</formula>
    </cfRule>
    <cfRule type="cellIs" dxfId="1485" priority="86" stopIfTrue="1" operator="equal">
      <formula>"final停"</formula>
    </cfRule>
    <cfRule type="cellIs" dxfId="1484" priority="87" stopIfTrue="1" operator="equal">
      <formula>"了機"</formula>
    </cfRule>
  </conditionalFormatting>
  <conditionalFormatting sqref="I1989:I2010">
    <cfRule type="cellIs" dxfId="1483" priority="82" stopIfTrue="1" operator="equal">
      <formula>"改紡"</formula>
    </cfRule>
    <cfRule type="cellIs" dxfId="1482" priority="83" stopIfTrue="1" operator="equal">
      <formula>"final停"</formula>
    </cfRule>
    <cfRule type="cellIs" dxfId="1481" priority="84" stopIfTrue="1" operator="equal">
      <formula>"了機"</formula>
    </cfRule>
  </conditionalFormatting>
  <conditionalFormatting sqref="I2095:I2116">
    <cfRule type="cellIs" dxfId="1480" priority="79" stopIfTrue="1" operator="equal">
      <formula>"改紡"</formula>
    </cfRule>
    <cfRule type="cellIs" dxfId="1479" priority="80" stopIfTrue="1" operator="equal">
      <formula>"final停"</formula>
    </cfRule>
    <cfRule type="cellIs" dxfId="1478" priority="81" stopIfTrue="1" operator="equal">
      <formula>"了機"</formula>
    </cfRule>
  </conditionalFormatting>
  <conditionalFormatting sqref="I2201:I2222">
    <cfRule type="cellIs" dxfId="1477" priority="76" stopIfTrue="1" operator="equal">
      <formula>"改紡"</formula>
    </cfRule>
    <cfRule type="cellIs" dxfId="1476" priority="77" stopIfTrue="1" operator="equal">
      <formula>"final停"</formula>
    </cfRule>
    <cfRule type="cellIs" dxfId="1475" priority="78" stopIfTrue="1" operator="equal">
      <formula>"了機"</formula>
    </cfRule>
  </conditionalFormatting>
  <conditionalFormatting sqref="I2307:I2328">
    <cfRule type="cellIs" dxfId="1474" priority="73" stopIfTrue="1" operator="equal">
      <formula>"改紡"</formula>
    </cfRule>
    <cfRule type="cellIs" dxfId="1473" priority="74" stopIfTrue="1" operator="equal">
      <formula>"final停"</formula>
    </cfRule>
    <cfRule type="cellIs" dxfId="1472" priority="75" stopIfTrue="1" operator="equal">
      <formula>"了機"</formula>
    </cfRule>
  </conditionalFormatting>
  <conditionalFormatting sqref="I2413:I2434">
    <cfRule type="cellIs" dxfId="1471" priority="70" stopIfTrue="1" operator="equal">
      <formula>"改紡"</formula>
    </cfRule>
    <cfRule type="cellIs" dxfId="1470" priority="71" stopIfTrue="1" operator="equal">
      <formula>"final停"</formula>
    </cfRule>
    <cfRule type="cellIs" dxfId="1469" priority="72" stopIfTrue="1" operator="equal">
      <formula>"了機"</formula>
    </cfRule>
  </conditionalFormatting>
  <conditionalFormatting sqref="I2519:I2540">
    <cfRule type="cellIs" dxfId="1468" priority="67" stopIfTrue="1" operator="equal">
      <formula>"改紡"</formula>
    </cfRule>
    <cfRule type="cellIs" dxfId="1467" priority="68" stopIfTrue="1" operator="equal">
      <formula>"final停"</formula>
    </cfRule>
    <cfRule type="cellIs" dxfId="1466" priority="69" stopIfTrue="1" operator="equal">
      <formula>"了機"</formula>
    </cfRule>
  </conditionalFormatting>
  <conditionalFormatting sqref="I2625:I2646">
    <cfRule type="cellIs" dxfId="1465" priority="64" stopIfTrue="1" operator="equal">
      <formula>"改紡"</formula>
    </cfRule>
    <cfRule type="cellIs" dxfId="1464" priority="65" stopIfTrue="1" operator="equal">
      <formula>"final停"</formula>
    </cfRule>
    <cfRule type="cellIs" dxfId="1463" priority="66" stopIfTrue="1" operator="equal">
      <formula>"了機"</formula>
    </cfRule>
  </conditionalFormatting>
  <conditionalFormatting sqref="I2731:I2752">
    <cfRule type="cellIs" dxfId="1462" priority="61" stopIfTrue="1" operator="equal">
      <formula>"改紡"</formula>
    </cfRule>
    <cfRule type="cellIs" dxfId="1461" priority="62" stopIfTrue="1" operator="equal">
      <formula>"final停"</formula>
    </cfRule>
    <cfRule type="cellIs" dxfId="1460" priority="63" stopIfTrue="1" operator="equal">
      <formula>"了機"</formula>
    </cfRule>
  </conditionalFormatting>
  <conditionalFormatting sqref="I2837:I2858">
    <cfRule type="cellIs" dxfId="1459" priority="58" stopIfTrue="1" operator="equal">
      <formula>"改紡"</formula>
    </cfRule>
    <cfRule type="cellIs" dxfId="1458" priority="59" stopIfTrue="1" operator="equal">
      <formula>"final停"</formula>
    </cfRule>
    <cfRule type="cellIs" dxfId="1457" priority="60" stopIfTrue="1" operator="equal">
      <formula>"了機"</formula>
    </cfRule>
  </conditionalFormatting>
  <conditionalFormatting sqref="I2943:I2964">
    <cfRule type="cellIs" dxfId="1456" priority="55" stopIfTrue="1" operator="equal">
      <formula>"改紡"</formula>
    </cfRule>
    <cfRule type="cellIs" dxfId="1455" priority="56" stopIfTrue="1" operator="equal">
      <formula>"final停"</formula>
    </cfRule>
    <cfRule type="cellIs" dxfId="1454" priority="57" stopIfTrue="1" operator="equal">
      <formula>"了機"</formula>
    </cfRule>
  </conditionalFormatting>
  <conditionalFormatting sqref="I3049:I3070">
    <cfRule type="cellIs" dxfId="1453" priority="52" stopIfTrue="1" operator="equal">
      <formula>"改紡"</formula>
    </cfRule>
    <cfRule type="cellIs" dxfId="1452" priority="53" stopIfTrue="1" operator="equal">
      <formula>"final停"</formula>
    </cfRule>
    <cfRule type="cellIs" dxfId="1451" priority="54" stopIfTrue="1" operator="equal">
      <formula>"了機"</formula>
    </cfRule>
  </conditionalFormatting>
  <conditionalFormatting sqref="I3155:I3176">
    <cfRule type="cellIs" dxfId="1450" priority="49" stopIfTrue="1" operator="equal">
      <formula>"改紡"</formula>
    </cfRule>
    <cfRule type="cellIs" dxfId="1449" priority="50" stopIfTrue="1" operator="equal">
      <formula>"final停"</formula>
    </cfRule>
    <cfRule type="cellIs" dxfId="1448" priority="51" stopIfTrue="1" operator="equal">
      <formula>"了機"</formula>
    </cfRule>
  </conditionalFormatting>
  <conditionalFormatting sqref="I3261:I3282">
    <cfRule type="cellIs" dxfId="1447" priority="46" stopIfTrue="1" operator="equal">
      <formula>"改紡"</formula>
    </cfRule>
    <cfRule type="cellIs" dxfId="1446" priority="47" stopIfTrue="1" operator="equal">
      <formula>"final停"</formula>
    </cfRule>
    <cfRule type="cellIs" dxfId="1445" priority="48" stopIfTrue="1" operator="equal">
      <formula>"了機"</formula>
    </cfRule>
  </conditionalFormatting>
  <conditionalFormatting sqref="D21:D41 D3:D19">
    <cfRule type="cellIs" dxfId="1444" priority="45" stopIfTrue="1" operator="equal">
      <formula>"跳車"</formula>
    </cfRule>
  </conditionalFormatting>
  <conditionalFormatting sqref="I83">
    <cfRule type="cellIs" dxfId="1443" priority="43" stopIfTrue="1" operator="equal">
      <formula>"跳車"</formula>
    </cfRule>
  </conditionalFormatting>
  <conditionalFormatting sqref="I83">
    <cfRule type="cellIs" dxfId="1442" priority="40" stopIfTrue="1" operator="equal">
      <formula>"改紡"</formula>
    </cfRule>
    <cfRule type="cellIs" dxfId="1441" priority="41" stopIfTrue="1" operator="equal">
      <formula>"final停"</formula>
    </cfRule>
    <cfRule type="cellIs" dxfId="1440" priority="42" stopIfTrue="1" operator="equal">
      <formula>"了機"</formula>
    </cfRule>
  </conditionalFormatting>
  <conditionalFormatting sqref="I189">
    <cfRule type="cellIs" dxfId="1439" priority="37" stopIfTrue="1" operator="equal">
      <formula>"改紡"</formula>
    </cfRule>
    <cfRule type="cellIs" dxfId="1438" priority="38" stopIfTrue="1" operator="equal">
      <formula>"final停"</formula>
    </cfRule>
    <cfRule type="cellIs" dxfId="1437" priority="39" stopIfTrue="1" operator="equal">
      <formula>"了機"</formula>
    </cfRule>
  </conditionalFormatting>
  <conditionalFormatting sqref="D52:D59">
    <cfRule type="cellIs" dxfId="1436" priority="36" stopIfTrue="1" operator="equal">
      <formula>"跳車"</formula>
    </cfRule>
  </conditionalFormatting>
  <conditionalFormatting sqref="I85">
    <cfRule type="cellIs" dxfId="1435" priority="33" stopIfTrue="1" operator="equal">
      <formula>"改紡"</formula>
    </cfRule>
    <cfRule type="cellIs" dxfId="1434" priority="34" stopIfTrue="1" operator="equal">
      <formula>"final停"</formula>
    </cfRule>
    <cfRule type="cellIs" dxfId="1433" priority="35" stopIfTrue="1" operator="equal">
      <formula>"了機"</formula>
    </cfRule>
  </conditionalFormatting>
  <conditionalFormatting sqref="D63:D69">
    <cfRule type="cellIs" dxfId="1432" priority="20" stopIfTrue="1" operator="equal">
      <formula>"跳車"</formula>
    </cfRule>
  </conditionalFormatting>
  <conditionalFormatting sqref="I60:I62 I21:I51 I3:I19">
    <cfRule type="cellIs" dxfId="1431" priority="19" stopIfTrue="1" operator="equal">
      <formula>"跳車"</formula>
    </cfRule>
  </conditionalFormatting>
  <conditionalFormatting sqref="I21:I41 I3:I19">
    <cfRule type="cellIs" dxfId="1430" priority="18" stopIfTrue="1" operator="equal">
      <formula>"跳車"</formula>
    </cfRule>
  </conditionalFormatting>
  <conditionalFormatting sqref="I52:I59">
    <cfRule type="cellIs" dxfId="1429" priority="17" stopIfTrue="1" operator="equal">
      <formula>"跳車"</formula>
    </cfRule>
  </conditionalFormatting>
  <conditionalFormatting sqref="I20">
    <cfRule type="cellIs" dxfId="1428" priority="16" stopIfTrue="1" operator="equal">
      <formula>"跳車"</formula>
    </cfRule>
  </conditionalFormatting>
  <conditionalFormatting sqref="D103:D126">
    <cfRule type="cellIs" dxfId="1427" priority="28" stopIfTrue="1" operator="equal">
      <formula>"跳車"</formula>
    </cfRule>
  </conditionalFormatting>
  <conditionalFormatting sqref="D126">
    <cfRule type="cellIs" dxfId="1426" priority="27" stopIfTrue="1" operator="equal">
      <formula>"跳車"</formula>
    </cfRule>
  </conditionalFormatting>
  <conditionalFormatting sqref="D20">
    <cfRule type="cellIs" dxfId="1422" priority="22" stopIfTrue="1" operator="equal">
      <formula>"跳車"</formula>
    </cfRule>
  </conditionalFormatting>
  <conditionalFormatting sqref="D20">
    <cfRule type="cellIs" dxfId="1421" priority="21" stopIfTrue="1" operator="equal">
      <formula>"跳車"</formula>
    </cfRule>
  </conditionalFormatting>
  <conditionalFormatting sqref="I20">
    <cfRule type="cellIs" dxfId="1419" priority="15" stopIfTrue="1" operator="equal">
      <formula>"跳車"</formula>
    </cfRule>
  </conditionalFormatting>
  <conditionalFormatting sqref="I63:I69">
    <cfRule type="cellIs" dxfId="1418" priority="14" stopIfTrue="1" operator="equal">
      <formula>"跳車"</formula>
    </cfRule>
  </conditionalFormatting>
  <conditionalFormatting sqref="N21:N22 N3:N19">
    <cfRule type="cellIs" dxfId="1417" priority="13" stopIfTrue="1" operator="equal">
      <formula>"跳車"</formula>
    </cfRule>
  </conditionalFormatting>
  <conditionalFormatting sqref="N21:N22 N3:N19">
    <cfRule type="cellIs" dxfId="1416" priority="12" stopIfTrue="1" operator="equal">
      <formula>"跳車"</formula>
    </cfRule>
  </conditionalFormatting>
  <conditionalFormatting sqref="N20">
    <cfRule type="cellIs" dxfId="1415" priority="11" stopIfTrue="1" operator="equal">
      <formula>"跳車"</formula>
    </cfRule>
  </conditionalFormatting>
  <conditionalFormatting sqref="N20">
    <cfRule type="cellIs" dxfId="1414" priority="10" stopIfTrue="1" operator="equal">
      <formula>"跳車"</formula>
    </cfRule>
  </conditionalFormatting>
  <conditionalFormatting sqref="N63:N66 N68:N69">
    <cfRule type="cellIs" dxfId="1413" priority="9" stopIfTrue="1" operator="equal">
      <formula>"跳車"</formula>
    </cfRule>
  </conditionalFormatting>
  <conditionalFormatting sqref="N67">
    <cfRule type="cellIs" dxfId="1412" priority="8" stopIfTrue="1" operator="equal">
      <formula>"跳車"</formula>
    </cfRule>
  </conditionalFormatting>
  <conditionalFormatting sqref="D149:D168">
    <cfRule type="cellIs" dxfId="1411" priority="7" stopIfTrue="1" operator="equal">
      <formula>"跳車"</formula>
    </cfRule>
  </conditionalFormatting>
  <conditionalFormatting sqref="D169:D172">
    <cfRule type="cellIs" dxfId="1410" priority="6" stopIfTrue="1" operator="equal">
      <formula>"跳車"</formula>
    </cfRule>
  </conditionalFormatting>
  <conditionalFormatting sqref="D173">
    <cfRule type="cellIs" dxfId="1409" priority="5" stopIfTrue="1" operator="equal">
      <formula>"跳車"</formula>
    </cfRule>
  </conditionalFormatting>
  <conditionalFormatting sqref="N103:N120">
    <cfRule type="cellIs" dxfId="1408" priority="4" stopIfTrue="1" operator="equal">
      <formula>"跳車"</formula>
    </cfRule>
  </conditionalFormatting>
  <conditionalFormatting sqref="N158:N162">
    <cfRule type="cellIs" dxfId="1407" priority="3" stopIfTrue="1" operator="equal">
      <formula>"跳車"</formula>
    </cfRule>
  </conditionalFormatting>
  <conditionalFormatting sqref="N169:N172">
    <cfRule type="cellIs" dxfId="1406" priority="2" stopIfTrue="1" operator="equal">
      <formula>"跳車"</formula>
    </cfRule>
  </conditionalFormatting>
  <conditionalFormatting sqref="N173">
    <cfRule type="cellIs" dxfId="1405" priority="1" stopIfTrue="1" operator="equal">
      <formula>"跳車"</formula>
    </cfRule>
  </conditionalFormatting>
  <dataValidations count="11">
    <dataValidation type="list" allowBlank="1" showInputMessage="1" sqref="H189:H208 H3263:H3282 H295:H314 H401:H420 H507:H526 H613:H632 H719:H738 H825:H844 H931:H950 H1037:H1056 H1143:H1162 H1249:H1268 H1355:H1374 H1461:H1480 H1567:H1586 H1673:H1692 H1779:H1798 H1885:H1904 H1991:H2010 H2097:H2116 H2203:H2222 H2309:H2328 H2415:H2434 H2521:H2540 H2627:H2646 H2733:H2752 H2839:H2858 H2945:H2964 H3051:H3070 H3157:H3176 H83:H102">
      <formula1>INDEX(機台,,MATCH(G83,工程師,0))</formula1>
    </dataValidation>
    <dataValidation type="list" allowBlank="1" showInputMessage="1" showErrorMessage="1" sqref="D83:D102 D189:D208 D295:D314 D401:D420 D507:D526 D613:D632 D719:D738 D825:D844 D931:D950 D1037:D1056 D1143:D1162 D1249:D1268 D1355:D1374 D1461:D1480 D1567:D1586 D1673:D1692 D1779:D1798 D1885:D1904 D1991:D2010 D2097:D2116 D2203:D2222 D2309:D2328 D2415:D2434 D2521:D2540 D2627:D2646 D2733:D2752 D2839:D2858 D2945:D2964 D3051:D3070 D3157:D3176 D3263:D3282">
      <formula1>交代項目</formula1>
    </dataValidation>
    <dataValidation type="list" allowBlank="1" showInputMessage="1" showErrorMessage="1" sqref="C83:C102 N83:N102 N189:N208 C189:C208 N295:N314 C295:C314 N401:N420 C401:C420 N507:N526 C507:C526 N613:N632 C613:C632 N719:N738 C719:C738 N825:N844 C825:C844 N931:N950 C931:C950 N1037:N1056 C1037:C1056 N1143:N1162 C1143:C1162 N1249:N1268 C1249:C1268 N1355:N1374 C1355:C1374 N1461:N1480 C1461:C1480 N1567:N1586 C1567:C1586 N1673:N1692 C1673:C1692 N1779:N1798 C1779:C1798 N1885:N1904 C1885:C1904 N1991:N2010 C1991:C2010 N2097:N2116 C2097:C2116 N2203:N2222 C2203:C2222 N2309:N2328 C2309:C2328 N2415:N2434 C2415:C2434 N2521:N2540 C2521:C2540 N2627:N2646 C2627:C2646 N2733:N2752 C2733:C2752 N2839:N2858 C2839:C2858 N2945:N2964 C2945:C2964 N3051:N3070 C3051:C3070 N3157:N3176 C3157:C3176 N3263:N3282 C3263:C3282">
      <formula1>交代人員</formula1>
    </dataValidation>
    <dataValidation type="list" allowBlank="1" showInputMessage="1" sqref="M189:M208 M83:M102 M295:M314 M401:M420 M507:M526 M613:M632 M719:M738 M825:M844 M931:M950 M1037:M1056 M1143:M1162 M1249:M1268 M1355:M1374 M1461:M1480 M1567:M1586 M1673:M1692 M1779:M1798 M1885:M1904 M1991:M2010 M2097:M2116 M2203:M2222 M2309:M2328 M2415:M2434 M2521:M2540 M2627:M2646 M2733:M2752 M2839:M2858 M2945:M2964 M3051:M3070 M3157:M3176 M3263:M3282">
      <formula1>DTY紙管</formula1>
    </dataValidation>
    <dataValidation type="list" allowBlank="1" showInputMessage="1" showErrorMessage="1" sqref="G189:G208 G3263:G3282 G295:G314 G401:G420 G507:G526 G613:G632 G719:G738 G825:G844 G931:G950 G1037:G1056 G1143:G1162 G1249:G1268 G1355:G1374 G1461:G1480 G1567:G1586 G1673:G1692 G1779:G1798 G1885:G1904 G1991:G2010 G2097:G2116 G2203:G2222 G2309:G2328 G2415:G2434 G2521:G2540 G2627:G2646 G2733:G2752 G2839:G2858 G2945:G2964 G3051:G3070 G3157:G3176 G83:G102">
      <formula1>工程師</formula1>
    </dataValidation>
    <dataValidation type="list" allowBlank="1" showInputMessage="1" showErrorMessage="1" sqref="I189:I208 I3263:I3282 I295:I314 I401:I420 I507:I526 I613:I632 I719:I738 I825:I844 I931:I950 I1037:I1056 I1143:I1162 I1249:I1268 I1355:I1374 I1461:I1480 I1567:I1586 I1673:I1692 I1779:I1798 I1885:I1904 I1991:I2010 I2097:I2116 I2203:I2222 I2309:I2328 I2415:I2434 I2521:I2540 I2627:I2646 I2733:I2752 I2839:I2858 I2945:I2964 I3051:I3070 I3157:I3176 I83:I102">
      <formula1>製程項目</formula1>
    </dataValidation>
    <dataValidation type="list" allowBlank="1" showInputMessage="1" showErrorMessage="1" sqref="G109:G112 B3183:B3186 L7 L9:L12 B7 B107 L109:L112 L107 G107 B109:B112 G9:G12 B9:B12 G215:G218 B213 L215:L218 L213 G213 B215:B218 G321:G324 B319 L321:L324 L319 G319 B321:B324 G427:G430 B425 L427:L430 L425 G425 B427:B430 G533:G536 B531 L533:L536 L531 G531 B533:B536 G639:G642 B637 L639:L642 L637 G637 B639:B642 G745:G748 B743 L745:L748 L743 G743 B745:B748 G851:G854 B849 L851:L854 L849 G849 B851:B854 G957:G960 B955 L957:L960 L955 G955 B957:B960 G1063:G1066 B1061 L1063:L1066 L1061 G1061 B1063:B1066 G1169:G1172 B1167 L1169:L1172 L1167 G1167 B1169:B1172 G1275:G1278 B1273 L1275:L1278 L1273 G1273 B1275:B1278 G1381:G1384 B1379 L1381:L1384 L1379 G1379 B1381:B1384 G1487:G1490 B1485 L1487:L1490 L1485 G1485 B1487:B1490 G1593:G1596 B1591 L1593:L1596 L1591 G1591 B1593:B1596 G1699:G1702 B1697 L1699:L1702 L1697 G1697 B1699:B1702 G1805:G1808 B1803 L1805:L1808 L1803 G1803 B1805:B1808 G1911:G1914 B1909 L1911:L1914 L1909 G1909 B1911:B1914 G2017:G2020 B2015 L2017:L2020 L2015 G2015 B2017:B2020 G2123:G2126 B2121 L2123:L2126 L2121 G2121 B2123:B2126 G2229:G2232 B2227 L2229:L2232 L2227 G2227 B2229:B2232 G2335:G2338 B2333 L2335:L2338 L2333 G2333 B2335:B2338 G2441:G2444 B2439 L2441:L2444 L2439 G2439 B2441:B2444 G2547:G2550 B2545 L2547:L2550 L2545 G2545 B2547:B2550 G2653:G2656 B2651 L2653:L2656 L2651 G2651 B2653:B2656 G2759:G2762 B2757 L2759:L2762 L2757 G2757 B2759:B2762 G2865:G2868 B2863 L2865:L2868 L2863 G2863 B2865:B2868 G2971:G2974 B2969 L2971:L2974 L2969 G2969 B2971:B2974 G3077:G3080 B3075 L3077:L3080 L3075 G3075 B3077:B3080 G3183:G3186 B3181 L3183:L3186 L3181 G3181 G7">
      <formula1>隨保</formula1>
    </dataValidation>
    <dataValidation type="list" allowBlank="1" showInputMessage="1" showErrorMessage="1" sqref="L104 B4 G4 G104 B104 L4 L210 G210 B210 L316 G316 B316 L422 G422 B422 L528 G528 B528 L634 G634 B634 L740 G740 B740 L846 G846 B846 L952 G952 B952 L1058 G1058 B1058 L1164 G1164 B1164 L1270 G1270 B1270 L1376 G1376 B1376 L1482 G1482 B1482 L1588 G1588 B1588 L1694 G1694 B1694 L1800 G1800 B1800 L1906 G1906 B1906 L2012 G2012 B2012 L2118 G2118 B2118 L2224 G2224 B2224 L2330 G2330 B2330 L2436 G2436 B2436 L2542 G2542 B2542 L2648 G2648 B2648 L2754 G2754 B2754 L2860 G2860 B2860 L2966 G2966 B2966 L3072 G3072 B3072 L3178 G3178 B3178">
      <formula1>值班主管</formula1>
    </dataValidation>
    <dataValidation type="list" allowBlank="1" showInputMessage="1" showErrorMessage="1" sqref="N53:N58 N60:N62 N164:N168 D166:D168 I164:I168 D53:D62 I3233:I3236 I159:I162 N270:N274 N265:N268 I270:I274 D265:D274 I265:I268 N376:N380 N371:N374 I376:I380 D371:D380 I371:I374 N482:N486 N477:N480 I482:I486 D477:D486 I477:I480 N588:N592 N583:N586 I588:I592 D583:D592 I583:I586 N694:N698 N689:N692 I694:I698 D689:D698 I689:I692 N800:N804 N795:N798 I800:I804 D795:D804 I795:I798 N906:N910 N901:N904 I906:I910 D901:D910 I901:I904 N1012:N1016 N1007:N1010 I1012:I1016 D1007:D1016 I1007:I1010 N1118:N1122 N1113:N1116 I1118:I1122 D1113:D1122 I1113:I1116 N1224:N1228 N1219:N1222 I1224:I1228 D1219:D1228 I1219:I1222 N1330:N1334 N1325:N1328 I1330:I1334 D1325:D1334 I1325:I1328 N1436:N1440 N1431:N1434 I1436:I1440 D1431:D1440 I1431:I1434 N1542:N1546 N1537:N1540 I1542:I1546 D1537:D1546 I1537:I1540 N1648:N1652 N1643:N1646 I1648:I1652 D1643:D1652 I1643:I1646 N1754:N1758 N1749:N1752 I1754:I1758 D1749:D1758 I1749:I1752 N1860:N1864 N1855:N1858 I1860:I1864 D1855:D1864 I1855:I1858 N1966:N1970 N1961:N1964 I1966:I1970 D1961:D1970 I1961:I1964 N2072:N2076 N2067:N2070 I2072:I2076 D2067:D2076 I2067:I2070 N2178:N2182 N2173:N2176 I2178:I2182 D2173:D2182 I2173:I2176 N2284:N2288 N2279:N2282 I2284:I2288 D2279:D2288 I2279:I2282 N2390:N2394 N2385:N2388 I2390:I2394 D2385:D2394 I2385:I2388 N2496:N2500 N2491:N2494 I2496:I2500 D2491:D2500 I2491:I2494 N2602:N2606 N2597:N2600 I2602:I2606 D2597:D2606 I2597:I2600 N2708:N2712 N2703:N2706 I2708:I2712 D2703:D2712 I2703:I2706 N2814:N2818 N2809:N2812 I2814:I2818 D2809:D2818 I2809:I2812 N2920:N2924 N2915:N2918 I2920:I2924 D2915:D2924 I2915:I2918 N3026:N3030 N3021:N3024 I3026:I3030 D3021:D3030 I3021:I3024 N3132:N3136 N3127:N3130 I3132:I3136 D3127:D3136 I3127:I3130 N3238:N3242 N3233:N3236 I3238:I3242 D3233:D3242 I53:I62 D159:D164 N159:N162">
      <formula1>包裝項目</formula1>
    </dataValidation>
    <dataValidation type="list" allowBlank="1" showInputMessage="1" showErrorMessage="1" sqref="D103:D148 I3177:I3222 N3:N42 I103:I148 D209:D254 N209:N254 I209:I254 D315:D360 N315:N360 I315:I360 D421:D466 N421:N466 I421:I466 D527:D572 N527:N572 I527:I572 D633:D678 N633:N678 I633:I678 D739:D784 N739:N784 I739:I784 D845:D890 N845:N890 I845:I890 D951:D996 N951:N996 I951:I996 D1057:D1102 N1057:N1102 I1057:I1102 D1163:D1208 N1163:N1208 I1163:I1208 D1269:D1314 N1269:N1314 I1269:I1314 D1375:D1420 N1375:N1420 I1375:I1420 D1481:D1526 N1481:N1526 I1481:I1526 D1587:D1632 N1587:N1632 I1587:I1632 D1693:D1738 N1693:N1738 I1693:I1738 D1799:D1844 N1799:N1844 I1799:I1844 D1905:D1950 N1905:N1950 I1905:I1950 D2011:D2056 N2011:N2056 I2011:I2056 D2117:D2162 N2117:N2162 I2117:I2162 D2223:D2268 N2223:N2268 I2223:I2268 D2329:D2374 N2329:N2374 I2329:I2374 D2435:D2480 N2435:N2480 I2435:I2480 D2541:D2586 N2541:N2586 I2541:I2586 D2647:D2692 N2647:N2692 I2647:I2692 D2753:D2798 N2753:N2798 I2753:I2798 D2859:D2904 N2859:N2904 I2859:I2904 D2965:D3010 N2965:N3010 I2965:I3010 D3071:D3116 N3071:N3116 I3071:I3116 D3177:D3222 N3177:N3222 I3:I42 D3:D42 N103:N148">
      <formula1>生產項目</formula1>
    </dataValidation>
    <dataValidation type="list" allowBlank="1" showInputMessage="1" showErrorMessage="1" sqref="I163 D165 N66:N72 I172:I178 I66:I72 I3246:I3252 N59 N3237 N163 D66:D72 I269 N278:N284 D278:D284 I278:I284 N269 I375 N384:N390 D384:D390 I384:I390 N375 I481 N490:N496 D490:D496 I490:I496 N481 I587 N596:N602 D596:D602 I596:I602 N587 I693 N702:N708 D702:D708 I702:I708 N693 I799 N808:N814 D808:D814 I808:I814 N799 I905 N914:N920 D914:D920 I914:I920 N905 I1011 N1020:N1026 D1020:D1026 I1020:I1026 N1011 I1117 N1126:N1132 D1126:D1132 I1126:I1132 N1117 I1223 N1232:N1238 D1232:D1238 I1232:I1238 N1223 I1329 N1338:N1344 D1338:D1344 I1338:I1344 N1329 I1435 N1444:N1450 D1444:D1450 I1444:I1450 N1435 I1541 N1550:N1556 D1550:D1556 I1550:I1556 N1541 I1647 N1656:N1662 D1656:D1662 I1656:I1662 N1647 I1753 N1762:N1768 D1762:D1768 I1762:I1768 N1753 I1859 N1868:N1874 D1868:D1874 I1868:I1874 N1859 I1965 N1974:N1980 D1974:D1980 I1974:I1980 N1965 I2071 N2080:N2086 D2080:D2086 I2080:I2086 N2071 I2177 N2186:N2192 D2186:D2192 I2186:I2192 N2177 I2283 N2292:N2298 D2292:D2298 I2292:I2298 N2283 I2389 N2398:N2404 D2398:D2404 I2398:I2404 N2389 I2495 N2504:N2510 D2504:D2510 I2504:I2510 N2495 I2601 N2610:N2616 D2610:D2616 I2610:I2616 N2601 I2707 N2716:N2722 D2716:D2722 I2716:I2722 N2707 I2813 N2822:N2828 D2822:D2828 I2822:I2828 N2813 I2919 N2928:N2934 D2928:D2934 I2928:I2934 N2919 I3025 N3034:N3040 D3034:D3040 I3034:I3040 N3025 I3131 N3140:N3146 D3140:D3146 I3140:I3146 N3131 I3237 N3246:N3252 D3246:D3252 D172:D178 N172:N178">
      <formula1>設備</formula1>
    </dataValidation>
  </dataValidations>
  <pageMargins left="0.19685039370078741" right="0.19685039370078741" top="0.94488188976377963" bottom="0.51181102362204722" header="0.47244094488188981" footer="0.31496062992125984"/>
  <pageSetup paperSize="8" scale="50" fitToHeight="24" orientation="landscape" r:id="rId1"/>
  <headerFooter alignWithMargins="0">
    <oddHeader>&amp;C&amp;"標楷體,標準"&amp;24遠東新世紀股份有限公司 化纖總廠
撚二科 值班日誌</oddHeader>
    <oddFooter>&amp;R&amp;20 &amp;"Times New Roman,標準"5KFT5QR001-04</oddFooter>
  </headerFooter>
  <rowBreaks count="1" manualBreakCount="1">
    <brk id="102" max="16383" man="1"/>
  </row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00CC"/>
  </sheetPr>
  <dimension ref="A1:AV61"/>
  <sheetViews>
    <sheetView showGridLines="0" zoomScale="80" zoomScaleNormal="80" workbookViewId="0">
      <pane xSplit="6" ySplit="1" topLeftCell="G17" activePane="bottomRight" state="frozen"/>
      <selection pane="topRight" activeCell="G1" sqref="G1"/>
      <selection pane="bottomLeft" activeCell="A2" sqref="A2"/>
      <selection pane="bottomRight" activeCell="AD53" sqref="AD53"/>
    </sheetView>
  </sheetViews>
  <sheetFormatPr defaultRowHeight="16.5"/>
  <cols>
    <col min="1" max="1" width="9.5" style="172" bestFit="1" customWidth="1"/>
    <col min="2" max="2" width="5.5" style="172" bestFit="1" customWidth="1"/>
    <col min="3" max="3" width="9" style="172"/>
    <col min="4" max="4" width="3.25" style="172" customWidth="1"/>
    <col min="5" max="5" width="13.75" style="172" bestFit="1" customWidth="1"/>
    <col min="6" max="6" width="16.5" style="172" customWidth="1"/>
    <col min="7" max="7" width="6" style="172" bestFit="1" customWidth="1"/>
    <col min="8" max="8" width="9" style="172"/>
    <col min="9" max="9" width="5.25" style="172" customWidth="1"/>
    <col min="10" max="25" width="5.75" style="159" customWidth="1"/>
    <col min="26" max="26" width="5.75" style="711" bestFit="1" customWidth="1"/>
    <col min="27" max="27" width="6.75" style="711" customWidth="1"/>
    <col min="28" max="28" width="9.75" style="719" bestFit="1" customWidth="1"/>
    <col min="29" max="29" width="11.125" style="711" bestFit="1" customWidth="1"/>
    <col min="30" max="30" width="6.625" style="711" customWidth="1"/>
    <col min="31" max="31" width="7.875" style="711" customWidth="1"/>
    <col min="32" max="32" width="4.625" style="159" customWidth="1"/>
    <col min="33" max="33" width="4.875" style="159" customWidth="1"/>
    <col min="34" max="37" width="10.75" style="172" customWidth="1"/>
    <col min="38" max="38" width="7.625" style="172" customWidth="1"/>
    <col min="39" max="43" width="9" style="172"/>
    <col min="44" max="44" width="11.125" style="172" customWidth="1"/>
    <col min="45" max="45" width="6" style="172" bestFit="1" customWidth="1"/>
    <col min="46" max="46" width="5" style="172" bestFit="1" customWidth="1"/>
    <col min="47" max="47" width="6.25" style="172" customWidth="1"/>
    <col min="48" max="48" width="9.5" style="172" bestFit="1" customWidth="1"/>
    <col min="49" max="16384" width="9" style="172"/>
  </cols>
  <sheetData>
    <row r="1" spans="1:48" s="656" customFormat="1" ht="42" customHeight="1" thickBot="1">
      <c r="A1" s="644" t="s">
        <v>193</v>
      </c>
      <c r="B1" s="644" t="s">
        <v>187</v>
      </c>
      <c r="C1" s="644" t="s">
        <v>188</v>
      </c>
      <c r="D1" s="645" t="s">
        <v>287</v>
      </c>
      <c r="E1" s="646" t="s">
        <v>189</v>
      </c>
      <c r="F1" s="647" t="s">
        <v>1056</v>
      </c>
      <c r="G1" s="647" t="s">
        <v>190</v>
      </c>
      <c r="H1" s="647" t="s">
        <v>1586</v>
      </c>
      <c r="I1" s="648" t="s">
        <v>290</v>
      </c>
      <c r="J1" s="644" t="s">
        <v>1587</v>
      </c>
      <c r="K1" s="644" t="s">
        <v>1588</v>
      </c>
      <c r="L1" s="644" t="s">
        <v>1589</v>
      </c>
      <c r="M1" s="644" t="s">
        <v>1589</v>
      </c>
      <c r="N1" s="649" t="s">
        <v>1590</v>
      </c>
      <c r="O1" s="644" t="s">
        <v>1591</v>
      </c>
      <c r="P1" s="644" t="s">
        <v>1592</v>
      </c>
      <c r="Q1" s="644" t="s">
        <v>1592</v>
      </c>
      <c r="R1" s="649" t="s">
        <v>361</v>
      </c>
      <c r="S1" s="644" t="s">
        <v>1593</v>
      </c>
      <c r="T1" s="644" t="s">
        <v>1594</v>
      </c>
      <c r="U1" s="644" t="s">
        <v>1594</v>
      </c>
      <c r="V1" s="649" t="s">
        <v>1595</v>
      </c>
      <c r="W1" s="644" t="s">
        <v>1596</v>
      </c>
      <c r="X1" s="644" t="s">
        <v>1597</v>
      </c>
      <c r="Y1" s="650" t="s">
        <v>1597</v>
      </c>
      <c r="Z1" s="651" t="s">
        <v>226</v>
      </c>
      <c r="AA1" s="651" t="s">
        <v>1598</v>
      </c>
      <c r="AB1" s="716" t="s">
        <v>1599</v>
      </c>
      <c r="AC1" s="651" t="s">
        <v>1600</v>
      </c>
      <c r="AD1" s="651" t="s">
        <v>1601</v>
      </c>
      <c r="AE1" s="651" t="s">
        <v>1602</v>
      </c>
      <c r="AF1" s="652" t="s">
        <v>1603</v>
      </c>
      <c r="AG1" s="652" t="s">
        <v>1604</v>
      </c>
      <c r="AH1" s="653" t="s">
        <v>1605</v>
      </c>
      <c r="AI1" s="654" t="s">
        <v>1606</v>
      </c>
      <c r="AJ1" s="654" t="s">
        <v>1607</v>
      </c>
      <c r="AK1" s="655" t="s">
        <v>1608</v>
      </c>
      <c r="AL1" s="653" t="s">
        <v>1609</v>
      </c>
      <c r="AM1" s="654" t="s">
        <v>1610</v>
      </c>
      <c r="AN1" s="654" t="s">
        <v>1555</v>
      </c>
      <c r="AO1" s="654" t="s">
        <v>1556</v>
      </c>
      <c r="AP1" s="654" t="s">
        <v>1557</v>
      </c>
      <c r="AQ1" s="654" t="s">
        <v>1558</v>
      </c>
      <c r="AR1" s="655" t="s">
        <v>1611</v>
      </c>
      <c r="AS1" s="647" t="s">
        <v>1612</v>
      </c>
      <c r="AT1" s="647" t="s">
        <v>1613</v>
      </c>
      <c r="AU1" s="647" t="s">
        <v>1614</v>
      </c>
      <c r="AV1" s="647" t="s">
        <v>1615</v>
      </c>
    </row>
    <row r="2" spans="1:48">
      <c r="A2" s="657">
        <v>46204</v>
      </c>
      <c r="B2" s="658" t="s">
        <v>1031</v>
      </c>
      <c r="C2" s="658" t="s">
        <v>114</v>
      </c>
      <c r="D2" s="659"/>
      <c r="E2" s="660" t="str">
        <f>IF(ISNA(VLOOKUP(C2,條件!$A$1:$G$1021,5,0)),"",(VLOOKUP(C2,條件!$A$1:$G$1021,5,0)))</f>
        <v/>
      </c>
      <c r="F2" s="661" t="str">
        <f>IF(ISNA(VLOOKUP(C2,條件!$A$1:$G$1021,6,0)),"",(VLOOKUP(C2,條件!$A$1:$G$1021,6,0)))</f>
        <v/>
      </c>
      <c r="G2" s="661" t="str">
        <f>IF(ISNA(VLOOKUP(C2,條件!$A$1:$G$1021,7,0)),"",(VLOOKUP(C2,條件!$A$1:$G$1021,7,0)))</f>
        <v/>
      </c>
      <c r="H2" s="661" t="str">
        <f>IF(ISNA(VLOOKUP(C2,條件!$A$1:$K$1021,11,0)),"",(VLOOKUP(C2,條件!$A$1:$K$1021,11,0)))</f>
        <v/>
      </c>
      <c r="I2" s="662" t="str">
        <f>IF(ISNA(VLOOKUP(C2,條件!$A$1:$L$1021,12,0)),"",(VLOOKUP(C2,條件!$A$1:$L$1021,12,0)))</f>
        <v/>
      </c>
      <c r="J2" s="663"/>
      <c r="K2" s="663"/>
      <c r="L2" s="664" t="s">
        <v>165</v>
      </c>
      <c r="M2" s="664"/>
      <c r="N2" s="665"/>
      <c r="O2" s="663"/>
      <c r="P2" s="664" t="s">
        <v>114</v>
      </c>
      <c r="Q2" s="664"/>
      <c r="R2" s="665"/>
      <c r="S2" s="663"/>
      <c r="T2" s="664" t="s">
        <v>114</v>
      </c>
      <c r="U2" s="664"/>
      <c r="V2" s="665"/>
      <c r="W2" s="663"/>
      <c r="X2" s="664" t="s">
        <v>114</v>
      </c>
      <c r="Y2" s="666"/>
      <c r="Z2" s="667" t="str">
        <f>IFERROR(VLOOKUP(C2, 條件!$A:$L, 3, 0), "")</f>
        <v/>
      </c>
      <c r="AA2" s="667" t="str">
        <f>IF(OR(L2={"改紡","檢修","了機","清車","FINAL","停機","SAMPLE","TEST","絲開發","待料","跳車","降速","升速"}), L2, IFERROR(IF(C2="", "", (SUM(J2, N2, R2, V2)/3 * AG2) * IF(AND(AF2="S", AS2="雙"), 0.5, 1)), ""))</f>
        <v>清車</v>
      </c>
      <c r="AB2" s="717" t="str">
        <f t="shared" ref="AB2" si="0">IF(K2="","",IF(ISERROR(1-(SUM(K2,O2,S2,W2)/208/Z2)),"",(1-(SUM(K2,O2,S2,W2)/208/Z2))))</f>
        <v/>
      </c>
      <c r="AC2" s="667" t="str">
        <f>IF(OR(L2={"改紡","檢修","了機","清車","FINAL","停機","SAMPLE","TEST","絲開發","待料","跳車","降速","升速"}), "", IFERROR(IF(C2="", "", AVERAGE(L2:M2, P2:Q2, T2:U2, X2:Y2)/100), ""))</f>
        <v/>
      </c>
      <c r="AD2" s="667" t="str">
        <f t="shared" ref="AD2" si="1">IF(ISERROR(AA2/8),"",(AA2/8))</f>
        <v/>
      </c>
      <c r="AE2" s="667" t="str">
        <f t="shared" ref="AE2" si="2">IF(OR(L2="改紡", L2="檢修", L2="了機"), "",
IF(AND(C2&lt;&gt;"", J2&lt;&gt;""),
IFERROR((SUM(J2, N2, R2, V2) - SUM(K2, O2, S2, W2))/24 * AG2, ""),
"")
)</f>
        <v/>
      </c>
      <c r="AF2" s="668" t="str">
        <f t="shared" ref="AF2" si="3">LEFT(B2,1)</f>
        <v>A</v>
      </c>
      <c r="AG2" s="668">
        <v>1</v>
      </c>
      <c r="AH2" s="732" t="s">
        <v>2742</v>
      </c>
      <c r="AI2" s="737" t="s">
        <v>885</v>
      </c>
      <c r="AJ2" s="741" t="s">
        <v>885</v>
      </c>
      <c r="AK2" s="741" t="s">
        <v>885</v>
      </c>
      <c r="AL2" s="672"/>
      <c r="AM2" s="799"/>
      <c r="AN2" s="799"/>
      <c r="AO2" s="799"/>
      <c r="AP2" s="799"/>
      <c r="AQ2" s="799"/>
      <c r="AR2" s="674"/>
      <c r="AS2" s="661" t="str">
        <f>IF(TEXT(RIGHT(F2,2),) = "×2","雙","單")</f>
        <v>單</v>
      </c>
      <c r="AT2" s="661" t="str">
        <f>IF(OR(AF2="J", AF2="T", AF2="M"), IF(AG2=1, "全", "半"),
   IF(AF2="A", IF(AG2=0.5, IF(AS2="雙", "全", ""),
                 IF(AG2=1, IF(AS2="雙", "半", "全"),
                    IF(AG2=2, "半", "")
                   )
                ),
   IF(AF2="S", TEXT(AG2 &amp; "sec", "text"), "")
))</f>
        <v>全</v>
      </c>
      <c r="AU2" s="661" t="str">
        <f>IF(MID(E2,3,1)="/",LEFT(E2,2),LEFT(E2,3))</f>
        <v/>
      </c>
      <c r="AV2" s="661" t="str">
        <f t="shared" ref="AV2:AV22" si="4">IF(ISERROR((IF(AF2="S",AG2*AU2*G2*AC2/18*0.03456/100/1000,
AU2*G2*AC2*
(IF(OR(AND(AS2="單",AT2="全",OR(AF2="A",AF2="M")),AND(AS2="單",AT2="全",OR(AF2="T",AF2="J"))),1,0)+
IF(OR(AND(AS2="雙",AT2="全",OR(AF2="A",AF2="M")),AND(AS2="雙",AT2="半",OR(AF2="T",AF2="J"))),1,0)+
IF(AND(AS2="雙",AT2="全",OR(AF2="T",AF2="J")),2,0)+
IF(AND(AS2="單",AT2="半",OR(AF2="A",AF2="M")),0.5,0)+
IF(OR(AND(AS2="雙",AT2="半",OR(AF2="A",AF2="M")),AND(AS2="單",AT2="半",OR(AF2="T",AF2="J"))),0.5,0)
)*0.03456/100/1000
))),"",((IF(AF2="S",AG2*AU2*G2*AC2/18*0.03456/100/1000,
AU2*G2*AC2*
(IF(OR(AND(AS2="單",AT2="全",OR(AF2="A",AF2="M")),AND(AS2="單",AT2="全",OR(AF2="T",AF2="J"))),1,0)+
IF(OR(AND(AS2="雙",AT2="全",OR(AF2="A",AF2="M")),AND(AS2="雙",AT2="半",OR(AF2="T",AF2="J"))),1,0)+
IF(AND(AS2="雙",AT2="全",OR(AF2="T",AF2="J")),2,0)+
IF(AND(AS2="單",AT2="半",OR(AF2="A",AF2="M")),0.5,0)+
IF(OR(AND(AS2="雙",AT2="半",OR(AF2="A",AF2="M")),AND(AS2="單",AT2="半",OR(AF2="T",AF2="J"))),0.5,0)
)*0.03456/100/1000
))))</f>
        <v/>
      </c>
    </row>
    <row r="3" spans="1:48">
      <c r="A3" s="675">
        <f>A2</f>
        <v>46204</v>
      </c>
      <c r="B3" s="676" t="s">
        <v>1032</v>
      </c>
      <c r="C3" s="676" t="s">
        <v>114</v>
      </c>
      <c r="D3" s="677"/>
      <c r="E3" s="678" t="str">
        <f>IF(ISNA(VLOOKUP(C3,條件!$A$1:$G$1021,5,0)),"",(VLOOKUP(C3,條件!$A$1:$G$1021,5,0)))</f>
        <v/>
      </c>
      <c r="F3" s="679" t="str">
        <f>IF(ISNA(VLOOKUP(C3,條件!$A$1:$G$1021,6,0)),"",(VLOOKUP(C3,條件!$A$1:$G$1021,6,0)))</f>
        <v/>
      </c>
      <c r="G3" s="679" t="str">
        <f>IF(ISNA(VLOOKUP(C3,條件!$A$1:$G$1021,7,0)),"",(VLOOKUP(C3,條件!$A$1:$G$1021,7,0)))</f>
        <v/>
      </c>
      <c r="H3" s="679" t="str">
        <f>IF(ISNA(VLOOKUP(C3,條件!$A$1:$K$1021,11,0)),"",(VLOOKUP(C3,條件!$A$1:$K$1021,11,0)))</f>
        <v/>
      </c>
      <c r="I3" s="680" t="str">
        <f>IF(ISNA(VLOOKUP(C3,條件!$A$1:$L$1021,12,0)),"",(VLOOKUP(C3,條件!$A$1:$L$1021,12,0)))</f>
        <v/>
      </c>
      <c r="J3" s="681"/>
      <c r="K3" s="681"/>
      <c r="L3" s="682" t="s">
        <v>114</v>
      </c>
      <c r="M3" s="682"/>
      <c r="N3" s="683"/>
      <c r="O3" s="681"/>
      <c r="P3" s="682" t="s">
        <v>114</v>
      </c>
      <c r="Q3" s="682"/>
      <c r="R3" s="683"/>
      <c r="S3" s="681"/>
      <c r="T3" s="682" t="s">
        <v>114</v>
      </c>
      <c r="U3" s="682"/>
      <c r="V3" s="683"/>
      <c r="W3" s="681"/>
      <c r="X3" s="682" t="s">
        <v>114</v>
      </c>
      <c r="Y3" s="684"/>
      <c r="Z3" s="685" t="str">
        <f>IFERROR(VLOOKUP(C3, 條件!$A:$L, 3, 0), "")</f>
        <v/>
      </c>
      <c r="AA3" s="685" t="str">
        <f>IF(OR(L3={"改紡","檢修","了機","清車","FINAL","停機","SAMPLE","TEST","絲開發","待料","跳車","降速","升速"}), L3, IFERROR(IF(C3="", "", (SUM(J3, N3, R3, V3)/3 * AG3) * IF(AND(AF3="S", AS3="雙"), 0.5, 1)), ""))</f>
        <v>停機</v>
      </c>
      <c r="AB3" s="718" t="str">
        <f t="shared" ref="AB3:AB32" si="5">IF(K3="","",IF(ISERROR(1-(SUM(K3,O3,S3,W3)/208/Z3)),"",(1-(SUM(K3,O3,S3,W3)/208/Z3))))</f>
        <v/>
      </c>
      <c r="AC3" s="685" t="str">
        <f>IF(OR(L3={"改紡","檢修","了機","清車","FINAL","停機","SAMPLE","TEST","絲開發","待料","跳車","降速","升速"}), "", IFERROR(IF(C3="", "", AVERAGE(L3:M3, P3:Q3, T3:U3, X3:Y3)/100), ""))</f>
        <v/>
      </c>
      <c r="AD3" s="685" t="str">
        <f t="shared" ref="AD3:AD32" si="6">IF(ISERROR(AA3/8),"",(AA3/8))</f>
        <v/>
      </c>
      <c r="AE3" s="685" t="str">
        <f t="shared" ref="AE3:AE32" si="7">IF(OR(L3="改紡", L3="檢修", L3="了機"), "",
IF(AND(C3&lt;&gt;"", J3&lt;&gt;""),
IFERROR((SUM(J3, N3, R3, V3) - SUM(K3, O3, S3, W3))/24 * AG3, ""),
"")
)</f>
        <v/>
      </c>
      <c r="AF3" s="686" t="str">
        <f t="shared" ref="AF3:AF32" si="8">LEFT(B3,1)</f>
        <v>A</v>
      </c>
      <c r="AG3" s="686">
        <v>1</v>
      </c>
      <c r="AH3" s="728" t="s">
        <v>885</v>
      </c>
      <c r="AI3" s="729" t="s">
        <v>885</v>
      </c>
      <c r="AJ3" s="741" t="s">
        <v>885</v>
      </c>
      <c r="AK3" s="742" t="s">
        <v>885</v>
      </c>
      <c r="AL3" s="738"/>
      <c r="AM3" s="800"/>
      <c r="AN3" s="800"/>
      <c r="AO3" s="800"/>
      <c r="AP3" s="800"/>
      <c r="AQ3" s="800"/>
      <c r="AR3" s="692"/>
      <c r="AS3" s="679" t="str">
        <f t="shared" ref="AS3:AS22" si="9">IF(TEXT(RIGHT(F3,2),) = "×2","雙","單")</f>
        <v>單</v>
      </c>
      <c r="AT3" s="679" t="str">
        <f t="shared" ref="AT3:AT22" si="10">IF(OR(AF3="J", AF3="T", AF3="M"), IF(AG3=1, "全", "半"),
   IF(AF3="A", IF(AG3=0.5, IF(AS3="雙", "全", ""),
                 IF(AG3=1, IF(AS3="雙", "半", "全"),
                    IF(AG3=2, "半", "")
                   )
                ),
   IF(AF3="S", TEXT(AG3 &amp; "sec", "text"), "")
))</f>
        <v>全</v>
      </c>
      <c r="AU3" s="679" t="str">
        <f t="shared" ref="AU3:AU22" si="11">IF(MID(E3,3,1)="/",LEFT(E3,2),LEFT(E3,3))</f>
        <v/>
      </c>
      <c r="AV3" s="679" t="str">
        <f t="shared" si="4"/>
        <v/>
      </c>
    </row>
    <row r="4" spans="1:48">
      <c r="A4" s="675">
        <f t="shared" ref="A4:A30" si="12">A3</f>
        <v>46204</v>
      </c>
      <c r="B4" s="676" t="s">
        <v>1027</v>
      </c>
      <c r="C4" s="676" t="s">
        <v>114</v>
      </c>
      <c r="D4" s="677"/>
      <c r="E4" s="678" t="str">
        <f>IF(ISNA(VLOOKUP(C4,條件!$A$1:$G$1021,5,0)),"",(VLOOKUP(C4,條件!$A$1:$G$1021,5,0)))</f>
        <v/>
      </c>
      <c r="F4" s="679" t="str">
        <f>IF(ISNA(VLOOKUP(C4,條件!$A$1:$G$1021,6,0)),"",(VLOOKUP(C4,條件!$A$1:$G$1021,6,0)))</f>
        <v/>
      </c>
      <c r="G4" s="679" t="str">
        <f>IF(ISNA(VLOOKUP(C4,條件!$A$1:$G$1021,7,0)),"",(VLOOKUP(C4,條件!$A$1:$G$1021,7,0)))</f>
        <v/>
      </c>
      <c r="H4" s="679" t="str">
        <f>IF(ISNA(VLOOKUP(C4,條件!$A$1:$K$1021,11,0)),"",(VLOOKUP(C4,條件!$A$1:$K$1021,11,0)))</f>
        <v/>
      </c>
      <c r="I4" s="680" t="str">
        <f>IF(ISNA(VLOOKUP(C4,條件!$A$1:$L$1021,12,0)),"",(VLOOKUP(C4,條件!$A$1:$L$1021,12,0)))</f>
        <v/>
      </c>
      <c r="J4" s="681"/>
      <c r="K4" s="681"/>
      <c r="L4" s="682" t="s">
        <v>114</v>
      </c>
      <c r="M4" s="682"/>
      <c r="N4" s="683"/>
      <c r="O4" s="681"/>
      <c r="P4" s="682" t="s">
        <v>114</v>
      </c>
      <c r="Q4" s="682"/>
      <c r="R4" s="683"/>
      <c r="S4" s="681"/>
      <c r="T4" s="682" t="s">
        <v>114</v>
      </c>
      <c r="U4" s="682"/>
      <c r="V4" s="683"/>
      <c r="W4" s="681"/>
      <c r="X4" s="682" t="s">
        <v>114</v>
      </c>
      <c r="Y4" s="684"/>
      <c r="Z4" s="685" t="str">
        <f>IFERROR(VLOOKUP(C4, 條件!$A:$L, 3, 0), "")</f>
        <v/>
      </c>
      <c r="AA4" s="685" t="str">
        <f>IF(OR(L4={"改紡","檢修","了機","清車","FINAL","停機","SAMPLE","TEST","絲開發","待料","跳車","降速","升速"}), L4, IFERROR(IF(C4="", "", (SUM(J4, N4, R4, V4)/3 * AG4) * IF(AND(AF4="S", AS4="雙"), 0.5, 1)), ""))</f>
        <v>停機</v>
      </c>
      <c r="AB4" s="718" t="str">
        <f t="shared" si="5"/>
        <v/>
      </c>
      <c r="AC4" s="685" t="str">
        <f>IF(OR(L4={"改紡","檢修","了機","清車","FINAL","停機","SAMPLE","TEST","絲開發","待料","跳車","降速","升速"}), "", IFERROR(IF(C4="", "", AVERAGE(L4:M4, P4:Q4, T4:U4, X4:Y4)/100), ""))</f>
        <v/>
      </c>
      <c r="AD4" s="685" t="str">
        <f t="shared" si="6"/>
        <v/>
      </c>
      <c r="AE4" s="685" t="str">
        <f t="shared" si="7"/>
        <v/>
      </c>
      <c r="AF4" s="686" t="str">
        <f t="shared" si="8"/>
        <v>A</v>
      </c>
      <c r="AG4" s="686">
        <v>1</v>
      </c>
      <c r="AH4" s="728" t="s">
        <v>885</v>
      </c>
      <c r="AI4" s="729" t="s">
        <v>885</v>
      </c>
      <c r="AJ4" s="741" t="s">
        <v>885</v>
      </c>
      <c r="AK4" s="745" t="s">
        <v>885</v>
      </c>
      <c r="AL4" s="738"/>
      <c r="AM4" s="800"/>
      <c r="AN4" s="800"/>
      <c r="AO4" s="800"/>
      <c r="AP4" s="800"/>
      <c r="AQ4" s="800"/>
      <c r="AR4" s="692"/>
      <c r="AS4" s="679" t="str">
        <f t="shared" si="9"/>
        <v>單</v>
      </c>
      <c r="AT4" s="679" t="str">
        <f t="shared" si="10"/>
        <v>全</v>
      </c>
      <c r="AU4" s="679" t="str">
        <f t="shared" si="11"/>
        <v/>
      </c>
      <c r="AV4" s="679" t="str">
        <f t="shared" si="4"/>
        <v/>
      </c>
    </row>
    <row r="5" spans="1:48">
      <c r="A5" s="675">
        <f t="shared" si="12"/>
        <v>46204</v>
      </c>
      <c r="B5" s="676" t="s">
        <v>1033</v>
      </c>
      <c r="C5" s="676" t="s">
        <v>114</v>
      </c>
      <c r="D5" s="677"/>
      <c r="E5" s="678" t="str">
        <f>IF(ISNA(VLOOKUP(C5,條件!$A$1:$G$1021,5,0)),"",(VLOOKUP(C5,條件!$A$1:$G$1021,5,0)))</f>
        <v/>
      </c>
      <c r="F5" s="679" t="str">
        <f>IF(ISNA(VLOOKUP(C5,條件!$A$1:$G$1021,6,0)),"",(VLOOKUP(C5,條件!$A$1:$G$1021,6,0)))</f>
        <v/>
      </c>
      <c r="G5" s="679" t="str">
        <f>IF(ISNA(VLOOKUP(C5,條件!$A$1:$G$1021,7,0)),"",(VLOOKUP(C5,條件!$A$1:$G$1021,7,0)))</f>
        <v/>
      </c>
      <c r="H5" s="679" t="str">
        <f>IF(ISNA(VLOOKUP(C5,條件!$A$1:$K$1021,11,0)),"",(VLOOKUP(C5,條件!$A$1:$K$1021,11,0)))</f>
        <v/>
      </c>
      <c r="I5" s="680" t="str">
        <f>IF(ISNA(VLOOKUP(C5,條件!$A$1:$L$1021,12,0)),"",(VLOOKUP(C5,條件!$A$1:$L$1021,12,0)))</f>
        <v/>
      </c>
      <c r="J5" s="681"/>
      <c r="K5" s="681"/>
      <c r="L5" s="682" t="s">
        <v>114</v>
      </c>
      <c r="M5" s="682"/>
      <c r="N5" s="683"/>
      <c r="O5" s="681"/>
      <c r="P5" s="682" t="s">
        <v>114</v>
      </c>
      <c r="Q5" s="682"/>
      <c r="R5" s="683"/>
      <c r="S5" s="681"/>
      <c r="T5" s="682" t="s">
        <v>114</v>
      </c>
      <c r="U5" s="682"/>
      <c r="V5" s="683"/>
      <c r="W5" s="681"/>
      <c r="X5" s="682" t="s">
        <v>114</v>
      </c>
      <c r="Y5" s="684"/>
      <c r="Z5" s="685" t="str">
        <f>IFERROR(VLOOKUP(C5, 條件!$A:$L, 3, 0), "")</f>
        <v/>
      </c>
      <c r="AA5" s="685" t="str">
        <f>IF(OR(L5={"改紡","檢修","了機","清車","FINAL","停機","SAMPLE","TEST","絲開發","待料","跳車","降速","升速"}), L5, IFERROR(IF(C5="", "", (SUM(J5, N5, R5, V5)/3 * AG5) * IF(AND(AF5="S", AS5="雙"), 0.5, 1)), ""))</f>
        <v>停機</v>
      </c>
      <c r="AB5" s="718" t="str">
        <f t="shared" si="5"/>
        <v/>
      </c>
      <c r="AC5" s="685" t="str">
        <f>IF(OR(L5={"改紡","檢修","了機","清車","FINAL","停機","SAMPLE","TEST","絲開發","待料","跳車","降速","升速"}), "", IFERROR(IF(C5="", "", AVERAGE(L5:M5, P5:Q5, T5:U5, X5:Y5)/100), ""))</f>
        <v/>
      </c>
      <c r="AD5" s="685" t="str">
        <f t="shared" si="6"/>
        <v/>
      </c>
      <c r="AE5" s="685" t="str">
        <f t="shared" si="7"/>
        <v/>
      </c>
      <c r="AF5" s="686" t="str">
        <f t="shared" si="8"/>
        <v>A</v>
      </c>
      <c r="AG5" s="686">
        <v>1</v>
      </c>
      <c r="AH5" s="728" t="s">
        <v>885</v>
      </c>
      <c r="AI5" s="736" t="s">
        <v>885</v>
      </c>
      <c r="AJ5" s="729" t="s">
        <v>885</v>
      </c>
      <c r="AK5" s="729" t="s">
        <v>885</v>
      </c>
      <c r="AL5" s="690"/>
      <c r="AM5" s="800"/>
      <c r="AN5" s="800"/>
      <c r="AO5" s="800"/>
      <c r="AP5" s="800"/>
      <c r="AQ5" s="800"/>
      <c r="AR5" s="692"/>
      <c r="AS5" s="679" t="str">
        <f t="shared" si="9"/>
        <v>單</v>
      </c>
      <c r="AT5" s="679" t="str">
        <f t="shared" si="10"/>
        <v>全</v>
      </c>
      <c r="AU5" s="679" t="str">
        <f t="shared" si="11"/>
        <v/>
      </c>
      <c r="AV5" s="679" t="str">
        <f t="shared" si="4"/>
        <v/>
      </c>
    </row>
    <row r="6" spans="1:48">
      <c r="A6" s="675">
        <f t="shared" si="12"/>
        <v>46204</v>
      </c>
      <c r="B6" s="676" t="s">
        <v>1034</v>
      </c>
      <c r="C6" s="676" t="s">
        <v>114</v>
      </c>
      <c r="D6" s="677"/>
      <c r="E6" s="678" t="str">
        <f>IF(ISNA(VLOOKUP(C6,條件!$A$1:$G$1021,5,0)),"",(VLOOKUP(C6,條件!$A$1:$G$1021,5,0)))</f>
        <v/>
      </c>
      <c r="F6" s="679" t="str">
        <f>IF(ISNA(VLOOKUP(C6,條件!$A$1:$G$1021,6,0)),"",(VLOOKUP(C6,條件!$A$1:$G$1021,6,0)))</f>
        <v/>
      </c>
      <c r="G6" s="679" t="str">
        <f>IF(ISNA(VLOOKUP(C6,條件!$A$1:$G$1021,7,0)),"",(VLOOKUP(C6,條件!$A$1:$G$1021,7,0)))</f>
        <v/>
      </c>
      <c r="H6" s="679" t="str">
        <f>IF(ISNA(VLOOKUP(C6,條件!$A$1:$K$1021,11,0)),"",(VLOOKUP(C6,條件!$A$1:$K$1021,11,0)))</f>
        <v/>
      </c>
      <c r="I6" s="680" t="str">
        <f>IF(ISNA(VLOOKUP(C6,條件!$A$1:$L$1021,12,0)),"",(VLOOKUP(C6,條件!$A$1:$L$1021,12,0)))</f>
        <v/>
      </c>
      <c r="J6" s="681"/>
      <c r="K6" s="681"/>
      <c r="L6" s="682" t="s">
        <v>114</v>
      </c>
      <c r="M6" s="682"/>
      <c r="N6" s="683"/>
      <c r="O6" s="681"/>
      <c r="P6" s="682" t="s">
        <v>114</v>
      </c>
      <c r="Q6" s="682"/>
      <c r="R6" s="683"/>
      <c r="S6" s="681"/>
      <c r="T6" s="682" t="s">
        <v>114</v>
      </c>
      <c r="U6" s="682"/>
      <c r="V6" s="683"/>
      <c r="W6" s="681"/>
      <c r="X6" s="682" t="s">
        <v>114</v>
      </c>
      <c r="Y6" s="684"/>
      <c r="Z6" s="685" t="str">
        <f>IFERROR(VLOOKUP(C6, 條件!$A:$L, 3, 0), "")</f>
        <v/>
      </c>
      <c r="AA6" s="685" t="str">
        <f>IF(OR(L6={"改紡","檢修","了機","清車","FINAL","停機","SAMPLE","TEST","絲開發","待料","跳車","降速","升速"}), L6, IFERROR(IF(C6="", "", (SUM(J6, N6, R6, V6)/3 * AG6) * IF(AND(AF6="S", AS6="雙"), 0.5, 1)), ""))</f>
        <v>停機</v>
      </c>
      <c r="AB6" s="718" t="str">
        <f t="shared" si="5"/>
        <v/>
      </c>
      <c r="AC6" s="685" t="str">
        <f>IF(OR(L6={"改紡","檢修","了機","清車","FINAL","停機","SAMPLE","TEST","絲開發","待料","跳車","降速","升速"}), "", IFERROR(IF(C6="", "", AVERAGE(L6:M6, P6:Q6, T6:U6, X6:Y6)/100), ""))</f>
        <v/>
      </c>
      <c r="AD6" s="685" t="str">
        <f t="shared" si="6"/>
        <v/>
      </c>
      <c r="AE6" s="685" t="str">
        <f t="shared" si="7"/>
        <v/>
      </c>
      <c r="AF6" s="686" t="str">
        <f t="shared" si="8"/>
        <v>A</v>
      </c>
      <c r="AG6" s="686">
        <v>1</v>
      </c>
      <c r="AH6" s="728" t="s">
        <v>885</v>
      </c>
      <c r="AI6" s="736" t="s">
        <v>885</v>
      </c>
      <c r="AJ6" s="729" t="s">
        <v>885</v>
      </c>
      <c r="AK6" s="729" t="s">
        <v>885</v>
      </c>
      <c r="AL6" s="690"/>
      <c r="AM6" s="800"/>
      <c r="AN6" s="800"/>
      <c r="AO6" s="800"/>
      <c r="AP6" s="800"/>
      <c r="AQ6" s="800"/>
      <c r="AR6" s="692"/>
      <c r="AS6" s="679" t="str">
        <f t="shared" si="9"/>
        <v>單</v>
      </c>
      <c r="AT6" s="679" t="str">
        <f t="shared" si="10"/>
        <v>全</v>
      </c>
      <c r="AU6" s="679" t="str">
        <f t="shared" si="11"/>
        <v/>
      </c>
      <c r="AV6" s="679" t="str">
        <f t="shared" si="4"/>
        <v/>
      </c>
    </row>
    <row r="7" spans="1:48">
      <c r="A7" s="675">
        <f t="shared" si="12"/>
        <v>46204</v>
      </c>
      <c r="B7" s="676" t="s">
        <v>1035</v>
      </c>
      <c r="C7" s="676" t="s">
        <v>1892</v>
      </c>
      <c r="D7" s="677"/>
      <c r="E7" s="678" t="str">
        <f>IF(ISNA(VLOOKUP(C7,條件!$A$1:$G$1021,5,0)),"",(VLOOKUP(C7,條件!$A$1:$G$1021,5,0)))</f>
        <v>75/72/2SDr</v>
      </c>
      <c r="F7" s="679" t="str">
        <f>IF(ISNA(VLOOKUP(C7,條件!$A$1:$G$1021,6,0)),"",(VLOOKUP(C7,條件!$A$1:$G$1021,6,0)))</f>
        <v>FP81390R×2</v>
      </c>
      <c r="G7" s="679">
        <f>IF(ISNA(VLOOKUP(C7,條件!$A$1:$G$1021,7,0)),"",(VLOOKUP(C7,條件!$A$1:$G$1021,7,0)))</f>
        <v>600</v>
      </c>
      <c r="H7" s="679" t="str">
        <f>IF(ISNA(VLOOKUP(C7,條件!$A$1:$K$1021,11,0)),"",(VLOOKUP(C7,條件!$A$1:$K$1021,11,0)))</f>
        <v>白底藍三角</v>
      </c>
      <c r="I7" s="680">
        <f>IF(ISNA(VLOOKUP(C7,條件!$A$1:$L$1021,12,0)),"",(VLOOKUP(C7,條件!$A$1:$L$1021,12,0)))</f>
        <v>5</v>
      </c>
      <c r="J7" s="681">
        <v>14</v>
      </c>
      <c r="K7" s="681">
        <v>0</v>
      </c>
      <c r="L7" s="682">
        <v>9466</v>
      </c>
      <c r="M7" s="682">
        <v>9360</v>
      </c>
      <c r="N7" s="683">
        <v>10</v>
      </c>
      <c r="O7" s="681">
        <v>0</v>
      </c>
      <c r="P7" s="682">
        <v>9617</v>
      </c>
      <c r="Q7" s="682">
        <v>9277</v>
      </c>
      <c r="R7" s="683">
        <v>14</v>
      </c>
      <c r="S7" s="681">
        <v>0</v>
      </c>
      <c r="T7" s="682">
        <v>9355</v>
      </c>
      <c r="U7" s="682">
        <v>9324</v>
      </c>
      <c r="V7" s="683">
        <v>16</v>
      </c>
      <c r="W7" s="681">
        <v>0</v>
      </c>
      <c r="X7" s="682">
        <v>9220</v>
      </c>
      <c r="Y7" s="684">
        <v>9434</v>
      </c>
      <c r="Z7" s="685">
        <f>IFERROR(VLOOKUP(C7, 條件!$A:$L, 3, 0), "")</f>
        <v>2.8015564202334629</v>
      </c>
      <c r="AA7" s="685">
        <f>IF(OR(L7={"改紡","檢修","了機","清車","FINAL","停機","SAMPLE","TEST","絲開發","待料","跳車","降速","升速"}), L7, IFERROR(IF(C7="", "", (SUM(J7, N7, R7, V7)/3 * AG7) * IF(AND(AF7="S", AS7="雙"), 0.5, 1)), ""))</f>
        <v>9</v>
      </c>
      <c r="AB7" s="718">
        <f t="shared" si="5"/>
        <v>1</v>
      </c>
      <c r="AC7" s="685">
        <f>IF(OR(L7={"改紡","檢修","了機","清車","FINAL","停機","SAMPLE","TEST","絲開發","待料","跳車","降速","升速"}), "", IFERROR(IF(C7="", "", AVERAGE(L7:M7, P7:Q7, T7:U7, X7:Y7)/100), ""))</f>
        <v>93.816249999999997</v>
      </c>
      <c r="AD7" s="685">
        <f t="shared" si="6"/>
        <v>1.125</v>
      </c>
      <c r="AE7" s="685">
        <f t="shared" si="7"/>
        <v>1.125</v>
      </c>
      <c r="AF7" s="686" t="str">
        <f t="shared" si="8"/>
        <v>A</v>
      </c>
      <c r="AG7" s="686">
        <v>0.5</v>
      </c>
      <c r="AH7" s="728" t="s">
        <v>2828</v>
      </c>
      <c r="AI7" s="736"/>
      <c r="AJ7" s="736"/>
      <c r="AK7" s="736"/>
      <c r="AL7" s="690">
        <v>52</v>
      </c>
      <c r="AM7" s="800">
        <v>46126</v>
      </c>
      <c r="AN7" s="800">
        <v>46127</v>
      </c>
      <c r="AO7" s="800">
        <v>46128</v>
      </c>
      <c r="AP7" s="800"/>
      <c r="AQ7" s="800"/>
      <c r="AR7" s="692"/>
      <c r="AS7" s="679" t="str">
        <f t="shared" si="9"/>
        <v>雙</v>
      </c>
      <c r="AT7" s="679" t="str">
        <f t="shared" si="10"/>
        <v>全</v>
      </c>
      <c r="AU7" s="679" t="str">
        <f t="shared" si="11"/>
        <v>75</v>
      </c>
      <c r="AV7" s="679">
        <f t="shared" si="4"/>
        <v>1.4590303200000001</v>
      </c>
    </row>
    <row r="8" spans="1:48">
      <c r="A8" s="675">
        <f t="shared" si="12"/>
        <v>46204</v>
      </c>
      <c r="B8" s="676" t="s">
        <v>1036</v>
      </c>
      <c r="C8" s="676" t="s">
        <v>114</v>
      </c>
      <c r="D8" s="677"/>
      <c r="E8" s="678" t="str">
        <f>IF(ISNA(VLOOKUP(C8,條件!$A$1:$G$1021,5,0)),"",(VLOOKUP(C8,條件!$A$1:$G$1021,5,0)))</f>
        <v/>
      </c>
      <c r="F8" s="679" t="str">
        <f>IF(ISNA(VLOOKUP(C8,條件!$A$1:$G$1021,6,0)),"",(VLOOKUP(C8,條件!$A$1:$G$1021,6,0)))</f>
        <v/>
      </c>
      <c r="G8" s="679" t="str">
        <f>IF(ISNA(VLOOKUP(C8,條件!$A$1:$G$1021,7,0)),"",(VLOOKUP(C8,條件!$A$1:$G$1021,7,0)))</f>
        <v/>
      </c>
      <c r="H8" s="679" t="str">
        <f>IF(ISNA(VLOOKUP(C8,條件!$A$1:$K$1021,11,0)),"",(VLOOKUP(C8,條件!$A$1:$K$1021,11,0)))</f>
        <v/>
      </c>
      <c r="I8" s="680" t="str">
        <f>IF(ISNA(VLOOKUP(C8,條件!$A$1:$L$1021,12,0)),"",(VLOOKUP(C8,條件!$A$1:$L$1021,12,0)))</f>
        <v/>
      </c>
      <c r="J8" s="681"/>
      <c r="K8" s="681"/>
      <c r="L8" s="682" t="s">
        <v>114</v>
      </c>
      <c r="M8" s="682"/>
      <c r="N8" s="683"/>
      <c r="O8" s="681"/>
      <c r="P8" s="682" t="s">
        <v>114</v>
      </c>
      <c r="Q8" s="682"/>
      <c r="R8" s="683"/>
      <c r="S8" s="681"/>
      <c r="T8" s="682" t="s">
        <v>114</v>
      </c>
      <c r="U8" s="682"/>
      <c r="V8" s="683"/>
      <c r="W8" s="681"/>
      <c r="X8" s="682" t="s">
        <v>114</v>
      </c>
      <c r="Y8" s="684"/>
      <c r="Z8" s="685" t="str">
        <f>IFERROR(VLOOKUP(C8, 條件!$A:$L, 3, 0), "")</f>
        <v/>
      </c>
      <c r="AA8" s="685" t="str">
        <f>IF(OR(L8={"改紡","檢修","了機","清車","FINAL","停機","SAMPLE","TEST","絲開發","待料","跳車","降速","升速"}), L8, IFERROR(IF(C8="", "", (SUM(J8, N8, R8, V8)/3 * AG8) * IF(AND(AF8="S", AS8="雙"), 0.5, 1)), ""))</f>
        <v>停機</v>
      </c>
      <c r="AB8" s="718" t="str">
        <f t="shared" si="5"/>
        <v/>
      </c>
      <c r="AC8" s="685" t="str">
        <f>IF(OR(L8={"改紡","檢修","了機","清車","FINAL","停機","SAMPLE","TEST","絲開發","待料","跳車","降速","升速"}), "", IFERROR(IF(C8="", "", AVERAGE(L8:M8, P8:Q8, T8:U8, X8:Y8)/100), ""))</f>
        <v/>
      </c>
      <c r="AD8" s="685" t="str">
        <f t="shared" si="6"/>
        <v/>
      </c>
      <c r="AE8" s="685" t="str">
        <f t="shared" si="7"/>
        <v/>
      </c>
      <c r="AF8" s="686" t="str">
        <f t="shared" si="8"/>
        <v>A</v>
      </c>
      <c r="AG8" s="686">
        <v>1</v>
      </c>
      <c r="AH8" s="728" t="s">
        <v>885</v>
      </c>
      <c r="AI8" s="736" t="s">
        <v>885</v>
      </c>
      <c r="AJ8" s="740" t="s">
        <v>885</v>
      </c>
      <c r="AK8" s="736" t="s">
        <v>885</v>
      </c>
      <c r="AL8" s="690"/>
      <c r="AM8" s="800"/>
      <c r="AN8" s="800"/>
      <c r="AO8" s="800"/>
      <c r="AP8" s="800"/>
      <c r="AQ8" s="800"/>
      <c r="AR8" s="692"/>
      <c r="AS8" s="679" t="str">
        <f t="shared" si="9"/>
        <v>單</v>
      </c>
      <c r="AT8" s="679" t="str">
        <f t="shared" si="10"/>
        <v>全</v>
      </c>
      <c r="AU8" s="679" t="str">
        <f t="shared" si="11"/>
        <v/>
      </c>
      <c r="AV8" s="679" t="str">
        <f t="shared" si="4"/>
        <v/>
      </c>
    </row>
    <row r="9" spans="1:48">
      <c r="A9" s="675">
        <f t="shared" si="12"/>
        <v>46204</v>
      </c>
      <c r="B9" s="676" t="s">
        <v>1037</v>
      </c>
      <c r="C9" s="676" t="s">
        <v>114</v>
      </c>
      <c r="D9" s="677"/>
      <c r="E9" s="678" t="str">
        <f>IF(ISNA(VLOOKUP(C9,條件!$A$1:$G$1021,5,0)),"",(VLOOKUP(C9,條件!$A$1:$G$1021,5,0)))</f>
        <v/>
      </c>
      <c r="F9" s="679" t="str">
        <f>IF(ISNA(VLOOKUP(C9,條件!$A$1:$G$1021,6,0)),"",(VLOOKUP(C9,條件!$A$1:$G$1021,6,0)))</f>
        <v/>
      </c>
      <c r="G9" s="679" t="str">
        <f>IF(ISNA(VLOOKUP(C9,條件!$A$1:$G$1021,7,0)),"",(VLOOKUP(C9,條件!$A$1:$G$1021,7,0)))</f>
        <v/>
      </c>
      <c r="H9" s="679" t="str">
        <f>IF(ISNA(VLOOKUP(C9,條件!$A$1:$K$1021,11,0)),"",(VLOOKUP(C9,條件!$A$1:$K$1021,11,0)))</f>
        <v/>
      </c>
      <c r="I9" s="680" t="str">
        <f>IF(ISNA(VLOOKUP(C9,條件!$A$1:$L$1021,12,0)),"",(VLOOKUP(C9,條件!$A$1:$L$1021,12,0)))</f>
        <v/>
      </c>
      <c r="J9" s="681"/>
      <c r="K9" s="681"/>
      <c r="L9" s="682" t="s">
        <v>114</v>
      </c>
      <c r="M9" s="682"/>
      <c r="N9" s="683"/>
      <c r="O9" s="681"/>
      <c r="P9" s="682" t="s">
        <v>114</v>
      </c>
      <c r="Q9" s="682"/>
      <c r="R9" s="683"/>
      <c r="S9" s="681"/>
      <c r="T9" s="682" t="s">
        <v>114</v>
      </c>
      <c r="U9" s="682"/>
      <c r="V9" s="683"/>
      <c r="W9" s="681"/>
      <c r="X9" s="682" t="s">
        <v>114</v>
      </c>
      <c r="Y9" s="684"/>
      <c r="Z9" s="685" t="str">
        <f>IFERROR(VLOOKUP(C9, 條件!$A:$L, 3, 0), "")</f>
        <v/>
      </c>
      <c r="AA9" s="685" t="str">
        <f>IF(OR(L9={"改紡","檢修","了機","清車","FINAL","停機","SAMPLE","TEST","絲開發","待料","跳車","降速","升速"}), L9, IFERROR(IF(C9="", "", (SUM(J9, N9, R9, V9)/3 * AG9) * IF(AND(AF9="S", AS9="雙"), 0.5, 1)), ""))</f>
        <v>停機</v>
      </c>
      <c r="AB9" s="718" t="str">
        <f t="shared" si="5"/>
        <v/>
      </c>
      <c r="AC9" s="685" t="str">
        <f>IF(OR(L9={"改紡","檢修","了機","清車","FINAL","停機","SAMPLE","TEST","絲開發","待料","跳車","降速","升速"}), "", IFERROR(IF(C9="", "", AVERAGE(L9:M9, P9:Q9, T9:U9, X9:Y9)/100), ""))</f>
        <v/>
      </c>
      <c r="AD9" s="685" t="str">
        <f t="shared" si="6"/>
        <v/>
      </c>
      <c r="AE9" s="685" t="str">
        <f t="shared" si="7"/>
        <v/>
      </c>
      <c r="AF9" s="686" t="str">
        <f t="shared" si="8"/>
        <v>A</v>
      </c>
      <c r="AG9" s="686">
        <v>1</v>
      </c>
      <c r="AH9" s="728" t="s">
        <v>885</v>
      </c>
      <c r="AI9" s="736" t="s">
        <v>885</v>
      </c>
      <c r="AJ9" s="741" t="s">
        <v>885</v>
      </c>
      <c r="AK9" s="741" t="s">
        <v>885</v>
      </c>
      <c r="AL9" s="690"/>
      <c r="AM9" s="800"/>
      <c r="AN9" s="800"/>
      <c r="AO9" s="800"/>
      <c r="AP9" s="800"/>
      <c r="AQ9" s="800"/>
      <c r="AR9" s="692"/>
      <c r="AS9" s="679" t="str">
        <f t="shared" si="9"/>
        <v>單</v>
      </c>
      <c r="AT9" s="679" t="str">
        <f t="shared" si="10"/>
        <v>全</v>
      </c>
      <c r="AU9" s="679" t="str">
        <f t="shared" si="11"/>
        <v/>
      </c>
      <c r="AV9" s="679" t="str">
        <f t="shared" si="4"/>
        <v/>
      </c>
    </row>
    <row r="10" spans="1:48">
      <c r="A10" s="675">
        <f t="shared" si="12"/>
        <v>46204</v>
      </c>
      <c r="B10" s="676" t="s">
        <v>1038</v>
      </c>
      <c r="C10" s="676" t="s">
        <v>114</v>
      </c>
      <c r="D10" s="677"/>
      <c r="E10" s="678" t="str">
        <f>IF(ISNA(VLOOKUP(C10,條件!$A$1:$G$1021,5,0)),"",(VLOOKUP(C10,條件!$A$1:$G$1021,5,0)))</f>
        <v/>
      </c>
      <c r="F10" s="679" t="str">
        <f>IF(ISNA(VLOOKUP(C10,條件!$A$1:$G$1021,6,0)),"",(VLOOKUP(C10,條件!$A$1:$G$1021,6,0)))</f>
        <v/>
      </c>
      <c r="G10" s="679" t="str">
        <f>IF(ISNA(VLOOKUP(C10,條件!$A$1:$G$1021,7,0)),"",(VLOOKUP(C10,條件!$A$1:$G$1021,7,0)))</f>
        <v/>
      </c>
      <c r="H10" s="679" t="str">
        <f>IF(ISNA(VLOOKUP(C10,條件!$A$1:$K$1021,11,0)),"",(VLOOKUP(C10,條件!$A$1:$K$1021,11,0)))</f>
        <v/>
      </c>
      <c r="I10" s="680" t="str">
        <f>IF(ISNA(VLOOKUP(C10,條件!$A$1:$L$1021,12,0)),"",(VLOOKUP(C10,條件!$A$1:$L$1021,12,0)))</f>
        <v/>
      </c>
      <c r="J10" s="681"/>
      <c r="K10" s="681"/>
      <c r="L10" s="682" t="s">
        <v>114</v>
      </c>
      <c r="M10" s="682"/>
      <c r="N10" s="683"/>
      <c r="O10" s="681"/>
      <c r="P10" s="682" t="s">
        <v>114</v>
      </c>
      <c r="Q10" s="682"/>
      <c r="R10" s="683"/>
      <c r="S10" s="681"/>
      <c r="T10" s="682" t="s">
        <v>114</v>
      </c>
      <c r="U10" s="682"/>
      <c r="V10" s="683"/>
      <c r="W10" s="681"/>
      <c r="X10" s="682" t="s">
        <v>114</v>
      </c>
      <c r="Y10" s="684"/>
      <c r="Z10" s="685" t="str">
        <f>IFERROR(VLOOKUP(C10, 條件!$A:$L, 3, 0), "")</f>
        <v/>
      </c>
      <c r="AA10" s="685" t="str">
        <f>IF(OR(L10={"改紡","檢修","了機","清車","FINAL","停機","SAMPLE","TEST","絲開發","待料","跳車","降速","升速"}), L10, IFERROR(IF(C10="", "", (SUM(J10, N10, R10, V10)/3 * AG10) * IF(AND(AF10="S", AS10="雙"), 0.5, 1)), ""))</f>
        <v>停機</v>
      </c>
      <c r="AB10" s="718" t="str">
        <f t="shared" si="5"/>
        <v/>
      </c>
      <c r="AC10" s="685" t="str">
        <f>IF(OR(L10={"改紡","檢修","了機","清車","FINAL","停機","SAMPLE","TEST","絲開發","待料","跳車","降速","升速"}), "", IFERROR(IF(C10="", "", AVERAGE(L10:M10, P10:Q10, T10:U10, X10:Y10)/100), ""))</f>
        <v/>
      </c>
      <c r="AD10" s="685" t="str">
        <f t="shared" si="6"/>
        <v/>
      </c>
      <c r="AE10" s="685" t="str">
        <f t="shared" si="7"/>
        <v/>
      </c>
      <c r="AF10" s="686" t="str">
        <f t="shared" si="8"/>
        <v>A</v>
      </c>
      <c r="AG10" s="686">
        <v>1</v>
      </c>
      <c r="AH10" s="728" t="s">
        <v>885</v>
      </c>
      <c r="AI10" s="736" t="s">
        <v>885</v>
      </c>
      <c r="AJ10" s="741" t="s">
        <v>885</v>
      </c>
      <c r="AK10" s="741" t="s">
        <v>885</v>
      </c>
      <c r="AL10" s="690"/>
      <c r="AM10" s="801"/>
      <c r="AN10" s="800"/>
      <c r="AO10" s="800"/>
      <c r="AP10" s="800"/>
      <c r="AQ10" s="800"/>
      <c r="AR10" s="692"/>
      <c r="AS10" s="679" t="str">
        <f t="shared" si="9"/>
        <v>單</v>
      </c>
      <c r="AT10" s="679" t="str">
        <f t="shared" si="10"/>
        <v>全</v>
      </c>
      <c r="AU10" s="679" t="str">
        <f t="shared" si="11"/>
        <v/>
      </c>
      <c r="AV10" s="679" t="str">
        <f t="shared" si="4"/>
        <v/>
      </c>
    </row>
    <row r="11" spans="1:48">
      <c r="A11" s="675">
        <f t="shared" si="12"/>
        <v>46204</v>
      </c>
      <c r="B11" s="676" t="s">
        <v>1039</v>
      </c>
      <c r="C11" s="676" t="s">
        <v>1893</v>
      </c>
      <c r="D11" s="677" t="s">
        <v>572</v>
      </c>
      <c r="E11" s="678" t="str">
        <f>IF(ISNA(VLOOKUP(C11,條件!$A$1:$G$1021,5,0)),"",(VLOOKUP(C11,條件!$A$1:$G$1021,5,0)))</f>
        <v>50/72F2FC</v>
      </c>
      <c r="F11" s="679" t="str">
        <f>IF(ISNA(VLOOKUP(C11,條件!$A$1:$G$1021,6,0)),"",(VLOOKUP(C11,條件!$A$1:$G$1021,6,0)))</f>
        <v>FP00413</v>
      </c>
      <c r="G11" s="679">
        <f>IF(ISNA(VLOOKUP(C11,條件!$A$1:$G$1021,7,0)),"",(VLOOKUP(C11,條件!$A$1:$G$1021,7,0)))</f>
        <v>550</v>
      </c>
      <c r="H11" s="679" t="str">
        <f>IF(ISNA(VLOOKUP(C11,條件!$A$1:$K$1021,11,0)),"",(VLOOKUP(C11,條件!$A$1:$K$1021,11,0)))</f>
        <v>白綠方塊</v>
      </c>
      <c r="I11" s="680">
        <f>IF(ISNA(VLOOKUP(C11,條件!$A$1:$L$1021,12,0)),"",(VLOOKUP(C11,條件!$A$1:$L$1021,12,0)))</f>
        <v>2</v>
      </c>
      <c r="J11" s="681">
        <v>11</v>
      </c>
      <c r="K11" s="681">
        <v>0</v>
      </c>
      <c r="L11" s="682">
        <v>9342</v>
      </c>
      <c r="M11" s="682" t="s">
        <v>114</v>
      </c>
      <c r="N11" s="683">
        <v>6</v>
      </c>
      <c r="O11" s="681">
        <v>0</v>
      </c>
      <c r="P11" s="682">
        <v>9338</v>
      </c>
      <c r="Q11" s="682" t="s">
        <v>114</v>
      </c>
      <c r="R11" s="683">
        <v>6</v>
      </c>
      <c r="S11" s="681">
        <v>0</v>
      </c>
      <c r="T11" s="682">
        <v>9333</v>
      </c>
      <c r="U11" s="682" t="s">
        <v>114</v>
      </c>
      <c r="V11" s="683">
        <v>17</v>
      </c>
      <c r="W11" s="681">
        <v>0</v>
      </c>
      <c r="X11" s="682">
        <v>9116</v>
      </c>
      <c r="Y11" s="684" t="s">
        <v>114</v>
      </c>
      <c r="Z11" s="685">
        <f>IFERROR(VLOOKUP(C11, 條件!$A:$L, 3, 0), "")</f>
        <v>2.1492537313432836</v>
      </c>
      <c r="AA11" s="685">
        <f>IF(OR(L11={"改紡","檢修","了機","清車","FINAL","停機","SAMPLE","TEST","絲開發","待料","跳車","降速","升速"}), L11, IFERROR(IF(C11="", "", (SUM(J11, N11, R11, V11)/3 * AG11) * IF(AND(AF11="S", AS11="雙"), 0.5, 1)), ""))</f>
        <v>26.666666666666668</v>
      </c>
      <c r="AB11" s="718">
        <f t="shared" si="5"/>
        <v>1</v>
      </c>
      <c r="AC11" s="685">
        <f>IF(OR(L11={"改紡","檢修","了機","清車","FINAL","停機","SAMPLE","TEST","絲開發","待料","跳車","降速","升速"}), "", IFERROR(IF(C11="", "", AVERAGE(L11:M11, P11:Q11, T11:U11, X11:Y11)/100), ""))</f>
        <v>92.822500000000005</v>
      </c>
      <c r="AD11" s="685">
        <f t="shared" si="6"/>
        <v>3.3333333333333335</v>
      </c>
      <c r="AE11" s="685">
        <f t="shared" si="7"/>
        <v>3.3333333333333335</v>
      </c>
      <c r="AF11" s="686" t="str">
        <f t="shared" si="8"/>
        <v>A</v>
      </c>
      <c r="AG11" s="686">
        <v>2</v>
      </c>
      <c r="AH11" s="728" t="s">
        <v>2828</v>
      </c>
      <c r="AI11" s="736"/>
      <c r="AJ11" s="736"/>
      <c r="AK11" s="736"/>
      <c r="AL11" s="690">
        <v>52</v>
      </c>
      <c r="AM11" s="800">
        <v>46198</v>
      </c>
      <c r="AN11" s="800">
        <v>46199</v>
      </c>
      <c r="AO11" s="800">
        <v>46200</v>
      </c>
      <c r="AP11" s="800"/>
      <c r="AQ11" s="800"/>
      <c r="AR11" s="692"/>
      <c r="AS11" s="679" t="str">
        <f t="shared" ref="AS11:AS14" si="13">IF(TEXT(RIGHT(F11,2),) = "×2","雙","單")</f>
        <v>單</v>
      </c>
      <c r="AT11" s="679" t="str">
        <f t="shared" ref="AT11:AT14" si="14">IF(OR(AF11="J", AF11="T", AF11="M"), IF(AG11=1, "全", "半"),
   IF(AF11="A", IF(AG11=0.5, IF(AS11="雙", "全", ""),
                 IF(AG11=1, IF(AS11="雙", "半", "全"),
                    IF(AG11=2, "半", "")
                   )
                ),
   IF(AF11="S", TEXT(AG11 &amp; "sec", "text"), "")
))</f>
        <v>半</v>
      </c>
      <c r="AU11" s="679" t="str">
        <f t="shared" ref="AU11:AU14" si="15">IF(MID(E11,3,1)="/",LEFT(E11,2),LEFT(E11,3))</f>
        <v>50</v>
      </c>
      <c r="AV11" s="679">
        <f t="shared" ref="AV11:AV14" si="16">IF(ISERROR((IF(AF11="S",AG11*AU11*G11*AC11/18*0.03456/100/1000,
AU11*G11*AC11*
(IF(OR(AND(AS11="單",AT11="全",OR(AF11="A",AF11="M")),AND(AS11="單",AT11="全",OR(AF11="T",AF11="J"))),1,0)+
IF(OR(AND(AS11="雙",AT11="全",OR(AF11="A",AF11="M")),AND(AS11="雙",AT11="半",OR(AF11="T",AF11="J"))),1,0)+
IF(AND(AS11="雙",AT11="全",OR(AF11="T",AF11="J")),2,0)+
IF(AND(AS11="單",AT11="半",OR(AF11="A",AF11="M")),0.5,0)+
IF(OR(AND(AS11="雙",AT11="半",OR(AF11="A",AF11="M")),AND(AS11="單",AT11="半",OR(AF11="T",AF11="J"))),0.5,0)
)*0.03456/100/1000
))),"",((IF(AF11="S",AG11*AU11*G11*AC11/18*0.03456/100/1000,
AU11*G11*AC11*
(IF(OR(AND(AS11="單",AT11="全",OR(AF11="A",AF11="M")),AND(AS11="單",AT11="全",OR(AF11="T",AF11="J"))),1,0)+
IF(OR(AND(AS11="雙",AT11="全",OR(AF11="A",AF11="M")),AND(AS11="雙",AT11="半",OR(AF11="T",AF11="J"))),1,0)+
IF(AND(AS11="雙",AT11="全",OR(AF11="T",AF11="J")),2,0)+
IF(AND(AS11="單",AT11="半",OR(AF11="A",AF11="M")),0.5,0)+
IF(OR(AND(AS11="雙",AT11="半",OR(AF11="A",AF11="M")),AND(AS11="單",AT11="半",OR(AF11="T",AF11="J"))),0.5,0)
)*0.03456/100/1000
))))</f>
        <v>0.44109251999999999</v>
      </c>
    </row>
    <row r="12" spans="1:48">
      <c r="A12" s="675">
        <f t="shared" si="12"/>
        <v>46204</v>
      </c>
      <c r="B12" s="676" t="s">
        <v>1040</v>
      </c>
      <c r="C12" s="676" t="s">
        <v>1894</v>
      </c>
      <c r="D12" s="677" t="s">
        <v>572</v>
      </c>
      <c r="E12" s="678" t="str">
        <f>IF(ISNA(VLOOKUP(C12,條件!$A$1:$G$1021,5,0)),"",(VLOOKUP(C12,條件!$A$1:$G$1021,5,0)))</f>
        <v>75/72F2FC</v>
      </c>
      <c r="F12" s="679" t="str">
        <f>IF(ISNA(VLOOKUP(C12,條件!$A$1:$G$1021,6,0)),"",(VLOOKUP(C12,條件!$A$1:$G$1021,6,0)))</f>
        <v>FP01436</v>
      </c>
      <c r="G12" s="679">
        <f>IF(ISNA(VLOOKUP(C12,條件!$A$1:$G$1021,7,0)),"",(VLOOKUP(C12,條件!$A$1:$G$1021,7,0)))</f>
        <v>600</v>
      </c>
      <c r="H12" s="679" t="str">
        <f>IF(ISNA(VLOOKUP(C12,條件!$A$1:$K$1021,11,0)),"",(VLOOKUP(C12,條件!$A$1:$K$1021,11,0)))</f>
        <v>白底紅星</v>
      </c>
      <c r="I12" s="680">
        <f>IF(ISNA(VLOOKUP(C12,條件!$A$1:$L$1021,12,0)),"",(VLOOKUP(C12,條件!$A$1:$L$1021,12,0)))</f>
        <v>3</v>
      </c>
      <c r="J12" s="681">
        <v>9</v>
      </c>
      <c r="K12" s="681">
        <v>0</v>
      </c>
      <c r="L12" s="682">
        <v>7857</v>
      </c>
      <c r="M12" s="682" t="s">
        <v>114</v>
      </c>
      <c r="N12" s="683">
        <v>5</v>
      </c>
      <c r="O12" s="681">
        <v>0</v>
      </c>
      <c r="P12" s="682">
        <v>7808</v>
      </c>
      <c r="Q12" s="682" t="s">
        <v>114</v>
      </c>
      <c r="R12" s="683">
        <v>3</v>
      </c>
      <c r="S12" s="681">
        <v>0</v>
      </c>
      <c r="T12" s="682">
        <v>7920</v>
      </c>
      <c r="U12" s="682" t="s">
        <v>114</v>
      </c>
      <c r="V12" s="683">
        <v>6</v>
      </c>
      <c r="W12" s="681">
        <v>0</v>
      </c>
      <c r="X12" s="682">
        <v>7898</v>
      </c>
      <c r="Y12" s="684" t="s">
        <v>114</v>
      </c>
      <c r="Z12" s="685">
        <f>IFERROR(VLOOKUP(C12, 條件!$A:$L, 3, 0), "")</f>
        <v>2.4</v>
      </c>
      <c r="AA12" s="685">
        <f>IF(OR(L12={"改紡","檢修","了機","清車","FINAL","停機","SAMPLE","TEST","絲開發","待料","跳車","降速","升速"}), L12, IFERROR(IF(C12="", "", (SUM(J12, N12, R12, V12)/3 * AG12) * IF(AND(AF12="S", AS12="雙"), 0.5, 1)), ""))</f>
        <v>15.333333333333334</v>
      </c>
      <c r="AB12" s="718">
        <f t="shared" si="5"/>
        <v>1</v>
      </c>
      <c r="AC12" s="685">
        <f>IF(OR(L12={"改紡","檢修","了機","清車","FINAL","停機","SAMPLE","TEST","絲開發","待料","跳車","降速","升速"}), "", IFERROR(IF(C12="", "", AVERAGE(L12:M12, P12:Q12, T12:U12, X12:Y12)/100), ""))</f>
        <v>78.707499999999996</v>
      </c>
      <c r="AD12" s="685">
        <f t="shared" si="6"/>
        <v>1.9166666666666667</v>
      </c>
      <c r="AE12" s="685">
        <f t="shared" si="7"/>
        <v>1.9166666666666667</v>
      </c>
      <c r="AF12" s="686" t="str">
        <f t="shared" si="8"/>
        <v>A</v>
      </c>
      <c r="AG12" s="686">
        <v>2</v>
      </c>
      <c r="AH12" s="728" t="s">
        <v>2828</v>
      </c>
      <c r="AI12" s="736"/>
      <c r="AJ12" s="740"/>
      <c r="AK12" s="736"/>
      <c r="AL12" s="690">
        <v>52</v>
      </c>
      <c r="AM12" s="800">
        <v>46193</v>
      </c>
      <c r="AN12" s="800">
        <v>46194</v>
      </c>
      <c r="AO12" s="800">
        <v>46196</v>
      </c>
      <c r="AP12" s="800">
        <v>46197</v>
      </c>
      <c r="AQ12" s="800"/>
      <c r="AR12" s="692"/>
      <c r="AS12" s="679" t="str">
        <f t="shared" si="13"/>
        <v>單</v>
      </c>
      <c r="AT12" s="679" t="str">
        <f t="shared" si="14"/>
        <v>半</v>
      </c>
      <c r="AU12" s="679" t="str">
        <f t="shared" si="15"/>
        <v>75</v>
      </c>
      <c r="AV12" s="679">
        <f t="shared" si="16"/>
        <v>0.61202951999999988</v>
      </c>
    </row>
    <row r="13" spans="1:48">
      <c r="A13" s="675">
        <f t="shared" si="12"/>
        <v>46204</v>
      </c>
      <c r="B13" s="676" t="s">
        <v>1041</v>
      </c>
      <c r="C13" s="676" t="s">
        <v>1895</v>
      </c>
      <c r="D13" s="677"/>
      <c r="E13" s="678" t="str">
        <f>IF(ISNA(VLOOKUP(C13,條件!$A$1:$G$1021,5,0)),"",(VLOOKUP(C13,條件!$A$1:$G$1021,5,0)))</f>
        <v>165/48/2SR6</v>
      </c>
      <c r="F13" s="679" t="str">
        <f>IF(ISNA(VLOOKUP(C13,條件!$A$1:$G$1021,6,0)),"",(VLOOKUP(C13,條件!$A$1:$G$1021,6,0)))</f>
        <v>FP82659×2</v>
      </c>
      <c r="G13" s="679">
        <f>IF(ISNA(VLOOKUP(C13,條件!$A$1:$G$1021,7,0)),"",(VLOOKUP(C13,條件!$A$1:$G$1021,7,0)))</f>
        <v>550</v>
      </c>
      <c r="H13" s="679" t="str">
        <f>IF(ISNA(VLOOKUP(C13,條件!$A$1:$K$1021,11,0)),"",(VLOOKUP(C13,條件!$A$1:$K$1021,11,0)))</f>
        <v>黃色</v>
      </c>
      <c r="I13" s="680">
        <f>IF(ISNA(VLOOKUP(C13,條件!$A$1:$L$1021,12,0)),"",(VLOOKUP(C13,條件!$A$1:$L$1021,12,0)))</f>
        <v>5</v>
      </c>
      <c r="J13" s="681"/>
      <c r="K13" s="681"/>
      <c r="L13" s="682" t="s">
        <v>2877</v>
      </c>
      <c r="M13" s="682" t="s">
        <v>2878</v>
      </c>
      <c r="N13" s="683"/>
      <c r="O13" s="681"/>
      <c r="P13" s="682" t="s">
        <v>2877</v>
      </c>
      <c r="Q13" s="682" t="s">
        <v>2878</v>
      </c>
      <c r="R13" s="683"/>
      <c r="S13" s="681"/>
      <c r="T13" s="682" t="s">
        <v>2877</v>
      </c>
      <c r="U13" s="682" t="s">
        <v>2878</v>
      </c>
      <c r="V13" s="683"/>
      <c r="W13" s="681"/>
      <c r="X13" s="682"/>
      <c r="Y13" s="684"/>
      <c r="Z13" s="685">
        <f>IFERROR(VLOOKUP(C13, 條件!$A:$L, 3, 0), "")</f>
        <v>5.5598455598455603</v>
      </c>
      <c r="AA13" s="685" t="str">
        <f>IF(OR(L13={"改紡","檢修","了機","清車","FINAL","停機","SAMPLE","TEST","絲開發","待料","跳車","降速","升速"}), L13, IFERROR(IF(C13="", "", (SUM(J13, N13, R13, V13)/3 * AG13) * IF(AND(AF13="S", AS13="雙"), 0.5, 1)), ""))</f>
        <v>了機</v>
      </c>
      <c r="AB13" s="718" t="str">
        <f t="shared" si="5"/>
        <v/>
      </c>
      <c r="AC13" s="685" t="str">
        <f>IF(OR(L13={"改紡","檢修","了機","清車","FINAL","停機","SAMPLE","TEST","絲開發","待料","跳車","降速","升速"}), "", IFERROR(IF(C13="", "", AVERAGE(L13:M13, P13:Q13, T13:U13, X13:Y13)/100), ""))</f>
        <v/>
      </c>
      <c r="AD13" s="685" t="str">
        <f t="shared" si="6"/>
        <v/>
      </c>
      <c r="AE13" s="685" t="str">
        <f t="shared" si="7"/>
        <v/>
      </c>
      <c r="AF13" s="686" t="str">
        <f t="shared" si="8"/>
        <v>A</v>
      </c>
      <c r="AG13" s="686">
        <v>0.5</v>
      </c>
      <c r="AH13" s="728" t="s">
        <v>2828</v>
      </c>
      <c r="AI13" s="736"/>
      <c r="AJ13" s="741"/>
      <c r="AK13" s="741"/>
      <c r="AL13" s="690">
        <v>50</v>
      </c>
      <c r="AM13" s="800">
        <v>46187</v>
      </c>
      <c r="AN13" s="800">
        <v>46188</v>
      </c>
      <c r="AO13" s="800">
        <v>46189</v>
      </c>
      <c r="AP13" s="800"/>
      <c r="AQ13" s="800"/>
      <c r="AR13" s="692"/>
      <c r="AS13" s="679" t="str">
        <f t="shared" si="13"/>
        <v>雙</v>
      </c>
      <c r="AT13" s="679" t="str">
        <f t="shared" si="14"/>
        <v>全</v>
      </c>
      <c r="AU13" s="679" t="str">
        <f t="shared" si="15"/>
        <v>165</v>
      </c>
      <c r="AV13" s="679" t="str">
        <f t="shared" si="16"/>
        <v/>
      </c>
    </row>
    <row r="14" spans="1:48">
      <c r="A14" s="675">
        <f t="shared" si="12"/>
        <v>46204</v>
      </c>
      <c r="B14" s="676" t="s">
        <v>1042</v>
      </c>
      <c r="C14" s="676" t="s">
        <v>114</v>
      </c>
      <c r="D14" s="677"/>
      <c r="E14" s="678" t="str">
        <f>IF(ISNA(VLOOKUP(C14,條件!$A$1:$G$1021,5,0)),"",(VLOOKUP(C14,條件!$A$1:$G$1021,5,0)))</f>
        <v/>
      </c>
      <c r="F14" s="679" t="str">
        <f>IF(ISNA(VLOOKUP(C14,條件!$A$1:$G$1021,6,0)),"",(VLOOKUP(C14,條件!$A$1:$G$1021,6,0)))</f>
        <v/>
      </c>
      <c r="G14" s="679" t="str">
        <f>IF(ISNA(VLOOKUP(C14,條件!$A$1:$G$1021,7,0)),"",(VLOOKUP(C14,條件!$A$1:$G$1021,7,0)))</f>
        <v/>
      </c>
      <c r="H14" s="679" t="str">
        <f>IF(ISNA(VLOOKUP(C14,條件!$A$1:$K$1021,11,0)),"",(VLOOKUP(C14,條件!$A$1:$K$1021,11,0)))</f>
        <v/>
      </c>
      <c r="I14" s="680" t="str">
        <f>IF(ISNA(VLOOKUP(C14,條件!$A$1:$L$1021,12,0)),"",(VLOOKUP(C14,條件!$A$1:$L$1021,12,0)))</f>
        <v/>
      </c>
      <c r="J14" s="681"/>
      <c r="K14" s="681"/>
      <c r="L14" s="682" t="s">
        <v>114</v>
      </c>
      <c r="M14" s="682"/>
      <c r="N14" s="683"/>
      <c r="O14" s="681"/>
      <c r="P14" s="682" t="s">
        <v>114</v>
      </c>
      <c r="Q14" s="682"/>
      <c r="R14" s="683"/>
      <c r="S14" s="681"/>
      <c r="T14" s="682" t="s">
        <v>114</v>
      </c>
      <c r="U14" s="682"/>
      <c r="V14" s="683"/>
      <c r="W14" s="681"/>
      <c r="X14" s="682" t="s">
        <v>114</v>
      </c>
      <c r="Y14" s="684"/>
      <c r="Z14" s="685" t="str">
        <f>IFERROR(VLOOKUP(C14, 條件!$A:$L, 3, 0), "")</f>
        <v/>
      </c>
      <c r="AA14" s="685" t="str">
        <f>IF(OR(L14={"改紡","檢修","了機","清車","FINAL","停機","SAMPLE","TEST","絲開發","待料","跳車","降速","升速"}), L14, IFERROR(IF(C14="", "", (SUM(J14, N14, R14, V14)/3 * AG14) * IF(AND(AF14="S", AS14="雙"), 0.5, 1)), ""))</f>
        <v>停機</v>
      </c>
      <c r="AB14" s="718" t="str">
        <f t="shared" si="5"/>
        <v/>
      </c>
      <c r="AC14" s="685" t="str">
        <f>IF(OR(L14={"改紡","檢修","了機","清車","FINAL","停機","SAMPLE","TEST","絲開發","待料","跳車","降速","升速"}), "", IFERROR(IF(C14="", "", AVERAGE(L14:M14, P14:Q14, T14:U14, X14:Y14)/100), ""))</f>
        <v/>
      </c>
      <c r="AD14" s="685" t="str">
        <f t="shared" si="6"/>
        <v/>
      </c>
      <c r="AE14" s="685" t="str">
        <f t="shared" si="7"/>
        <v/>
      </c>
      <c r="AF14" s="686" t="str">
        <f t="shared" si="8"/>
        <v>A</v>
      </c>
      <c r="AG14" s="686">
        <v>1</v>
      </c>
      <c r="AH14" s="728" t="s">
        <v>885</v>
      </c>
      <c r="AI14" s="736" t="s">
        <v>885</v>
      </c>
      <c r="AJ14" s="741" t="s">
        <v>885</v>
      </c>
      <c r="AK14" s="741" t="s">
        <v>885</v>
      </c>
      <c r="AL14" s="690"/>
      <c r="AM14" s="801"/>
      <c r="AN14" s="800"/>
      <c r="AO14" s="800"/>
      <c r="AP14" s="800"/>
      <c r="AQ14" s="800"/>
      <c r="AR14" s="692"/>
      <c r="AS14" s="679" t="str">
        <f t="shared" si="13"/>
        <v>單</v>
      </c>
      <c r="AT14" s="679" t="str">
        <f t="shared" si="14"/>
        <v>全</v>
      </c>
      <c r="AU14" s="679" t="str">
        <f t="shared" si="15"/>
        <v/>
      </c>
      <c r="AV14" s="679" t="str">
        <f t="shared" si="16"/>
        <v/>
      </c>
    </row>
    <row r="15" spans="1:48">
      <c r="A15" s="675">
        <f t="shared" si="12"/>
        <v>46204</v>
      </c>
      <c r="B15" s="676" t="s">
        <v>1043</v>
      </c>
      <c r="C15" s="676" t="s">
        <v>114</v>
      </c>
      <c r="D15" s="677"/>
      <c r="E15" s="678" t="str">
        <f>IF(ISNA(VLOOKUP(C15,條件!$A$1:$G$1021,5,0)),"",(VLOOKUP(C15,條件!$A$1:$G$1021,5,0)))</f>
        <v/>
      </c>
      <c r="F15" s="679" t="str">
        <f>IF(ISNA(VLOOKUP(C15,條件!$A$1:$G$1021,6,0)),"",(VLOOKUP(C15,條件!$A$1:$G$1021,6,0)))</f>
        <v/>
      </c>
      <c r="G15" s="679" t="str">
        <f>IF(ISNA(VLOOKUP(C15,條件!$A$1:$G$1021,7,0)),"",(VLOOKUP(C15,條件!$A$1:$G$1021,7,0)))</f>
        <v/>
      </c>
      <c r="H15" s="679" t="str">
        <f>IF(ISNA(VLOOKUP(C15,條件!$A$1:$K$1021,11,0)),"",(VLOOKUP(C15,條件!$A$1:$K$1021,11,0)))</f>
        <v/>
      </c>
      <c r="I15" s="680" t="str">
        <f>IF(ISNA(VLOOKUP(C15,條件!$A$1:$L$1021,12,0)),"",(VLOOKUP(C15,條件!$A$1:$L$1021,12,0)))</f>
        <v/>
      </c>
      <c r="J15" s="681"/>
      <c r="K15" s="681"/>
      <c r="L15" s="682" t="s">
        <v>114</v>
      </c>
      <c r="M15" s="682"/>
      <c r="N15" s="683"/>
      <c r="O15" s="681"/>
      <c r="P15" s="682" t="s">
        <v>114</v>
      </c>
      <c r="Q15" s="682"/>
      <c r="R15" s="683"/>
      <c r="S15" s="681"/>
      <c r="T15" s="682" t="s">
        <v>114</v>
      </c>
      <c r="U15" s="682"/>
      <c r="V15" s="683"/>
      <c r="W15" s="681"/>
      <c r="X15" s="682" t="s">
        <v>114</v>
      </c>
      <c r="Y15" s="684"/>
      <c r="Z15" s="685" t="str">
        <f>IFERROR(VLOOKUP(C15, 條件!$A:$L, 3, 0), "")</f>
        <v/>
      </c>
      <c r="AA15" s="685" t="str">
        <f>IF(OR(L15={"改紡","檢修","了機","清車","FINAL","停機","SAMPLE","TEST","絲開發","待料","跳車","降速","升速"}), L15, IFERROR(IF(C15="", "", (SUM(J15, N15, R15, V15)/3 * AG15) * IF(AND(AF15="S", AS15="雙"), 0.5, 1)), ""))</f>
        <v>停機</v>
      </c>
      <c r="AB15" s="718" t="str">
        <f t="shared" si="5"/>
        <v/>
      </c>
      <c r="AC15" s="685" t="str">
        <f>IF(OR(L15={"改紡","檢修","了機","清車","FINAL","停機","SAMPLE","TEST","絲開發","待料","跳車","降速","升速"}), "", IFERROR(IF(C15="", "", AVERAGE(L15:M15, P15:Q15, T15:U15, X15:Y15)/100), ""))</f>
        <v/>
      </c>
      <c r="AD15" s="685" t="str">
        <f t="shared" si="6"/>
        <v/>
      </c>
      <c r="AE15" s="685" t="str">
        <f t="shared" si="7"/>
        <v/>
      </c>
      <c r="AF15" s="686" t="str">
        <f t="shared" si="8"/>
        <v>A</v>
      </c>
      <c r="AG15" s="686">
        <v>1</v>
      </c>
      <c r="AH15" s="728" t="s">
        <v>885</v>
      </c>
      <c r="AI15" s="736" t="s">
        <v>885</v>
      </c>
      <c r="AJ15" s="736" t="s">
        <v>885</v>
      </c>
      <c r="AK15" s="736" t="s">
        <v>885</v>
      </c>
      <c r="AL15" s="690"/>
      <c r="AM15" s="800"/>
      <c r="AN15" s="800"/>
      <c r="AO15" s="800"/>
      <c r="AP15" s="800"/>
      <c r="AQ15" s="800"/>
      <c r="AR15" s="692"/>
      <c r="AS15" s="679" t="str">
        <f t="shared" si="9"/>
        <v>單</v>
      </c>
      <c r="AT15" s="679" t="str">
        <f t="shared" si="10"/>
        <v>全</v>
      </c>
      <c r="AU15" s="679" t="str">
        <f t="shared" si="11"/>
        <v/>
      </c>
      <c r="AV15" s="679" t="str">
        <f t="shared" si="4"/>
        <v/>
      </c>
    </row>
    <row r="16" spans="1:48">
      <c r="A16" s="675">
        <f t="shared" si="12"/>
        <v>46204</v>
      </c>
      <c r="B16" s="676" t="s">
        <v>1044</v>
      </c>
      <c r="C16" s="676" t="s">
        <v>114</v>
      </c>
      <c r="D16" s="677"/>
      <c r="E16" s="678" t="str">
        <f>IF(ISNA(VLOOKUP(C16,條件!$A$1:$G$1021,5,0)),"",(VLOOKUP(C16,條件!$A$1:$G$1021,5,0)))</f>
        <v/>
      </c>
      <c r="F16" s="679" t="str">
        <f>IF(ISNA(VLOOKUP(C16,條件!$A$1:$G$1021,6,0)),"",(VLOOKUP(C16,條件!$A$1:$G$1021,6,0)))</f>
        <v/>
      </c>
      <c r="G16" s="679" t="str">
        <f>IF(ISNA(VLOOKUP(C16,條件!$A$1:$G$1021,7,0)),"",(VLOOKUP(C16,條件!$A$1:$G$1021,7,0)))</f>
        <v/>
      </c>
      <c r="H16" s="679" t="str">
        <f>IF(ISNA(VLOOKUP(C16,條件!$A$1:$K$1021,11,0)),"",(VLOOKUP(C16,條件!$A$1:$K$1021,11,0)))</f>
        <v/>
      </c>
      <c r="I16" s="680" t="str">
        <f>IF(ISNA(VLOOKUP(C16,條件!$A$1:$L$1021,12,0)),"",(VLOOKUP(C16,條件!$A$1:$L$1021,12,0)))</f>
        <v/>
      </c>
      <c r="J16" s="681"/>
      <c r="K16" s="681"/>
      <c r="L16" s="682" t="s">
        <v>114</v>
      </c>
      <c r="M16" s="682"/>
      <c r="N16" s="683"/>
      <c r="O16" s="681"/>
      <c r="P16" s="682" t="s">
        <v>114</v>
      </c>
      <c r="Q16" s="682"/>
      <c r="R16" s="683"/>
      <c r="S16" s="681"/>
      <c r="T16" s="682" t="s">
        <v>114</v>
      </c>
      <c r="U16" s="682"/>
      <c r="V16" s="683"/>
      <c r="W16" s="681"/>
      <c r="X16" s="682" t="s">
        <v>114</v>
      </c>
      <c r="Y16" s="684"/>
      <c r="Z16" s="685" t="str">
        <f>IFERROR(VLOOKUP(C16, 條件!$A:$L, 3, 0), "")</f>
        <v/>
      </c>
      <c r="AA16" s="685" t="str">
        <f>IF(OR(L16={"改紡","檢修","了機","清車","FINAL","停機","SAMPLE","TEST","絲開發","待料","跳車","降速","升速"}), L16, IFERROR(IF(C16="", "", (SUM(J16, N16, R16, V16)/3 * AG16) * IF(AND(AF16="S", AS16="雙"), 0.5, 1)), ""))</f>
        <v>停機</v>
      </c>
      <c r="AB16" s="718" t="str">
        <f t="shared" si="5"/>
        <v/>
      </c>
      <c r="AC16" s="685" t="str">
        <f>IF(OR(L16={"改紡","檢修","了機","清車","FINAL","停機","SAMPLE","TEST","絲開發","待料","跳車","降速","升速"}), "", IFERROR(IF(C16="", "", AVERAGE(L16:M16, P16:Q16, T16:U16, X16:Y16)/100), ""))</f>
        <v/>
      </c>
      <c r="AD16" s="685" t="str">
        <f t="shared" si="6"/>
        <v/>
      </c>
      <c r="AE16" s="685" t="str">
        <f t="shared" si="7"/>
        <v/>
      </c>
      <c r="AF16" s="686" t="str">
        <f t="shared" si="8"/>
        <v>A</v>
      </c>
      <c r="AG16" s="686">
        <v>1</v>
      </c>
      <c r="AH16" s="728" t="s">
        <v>885</v>
      </c>
      <c r="AI16" s="736" t="s">
        <v>885</v>
      </c>
      <c r="AJ16" s="736" t="s">
        <v>885</v>
      </c>
      <c r="AK16" s="736" t="s">
        <v>885</v>
      </c>
      <c r="AL16" s="690"/>
      <c r="AM16" s="800"/>
      <c r="AN16" s="800"/>
      <c r="AO16" s="800"/>
      <c r="AP16" s="800"/>
      <c r="AQ16" s="800"/>
      <c r="AR16" s="692"/>
      <c r="AS16" s="679" t="str">
        <f t="shared" si="9"/>
        <v>單</v>
      </c>
      <c r="AT16" s="679" t="str">
        <f t="shared" si="10"/>
        <v>全</v>
      </c>
      <c r="AU16" s="679" t="str">
        <f t="shared" si="11"/>
        <v/>
      </c>
      <c r="AV16" s="679" t="str">
        <f t="shared" si="4"/>
        <v/>
      </c>
    </row>
    <row r="17" spans="1:48">
      <c r="A17" s="675">
        <f t="shared" si="12"/>
        <v>46204</v>
      </c>
      <c r="B17" s="676" t="s">
        <v>1045</v>
      </c>
      <c r="C17" s="676" t="s">
        <v>1896</v>
      </c>
      <c r="D17" s="677"/>
      <c r="E17" s="678" t="str">
        <f>IF(ISNA(VLOOKUP(C17,條件!$A$1:$G$1021,5,0)),"",(VLOOKUP(C17,條件!$A$1:$G$1021,5,0)))</f>
        <v>150/48/2HC</v>
      </c>
      <c r="F17" s="679" t="str">
        <f>IF(ISNA(VLOOKUP(C17,條件!$A$1:$G$1021,6,0)),"",(VLOOKUP(C17,條件!$A$1:$G$1021,6,0)))</f>
        <v>FP82781×2</v>
      </c>
      <c r="G17" s="679">
        <f>IF(ISNA(VLOOKUP(C17,條件!$A$1:$G$1021,7,0)),"",(VLOOKUP(C17,條件!$A$1:$G$1021,7,0)))</f>
        <v>550</v>
      </c>
      <c r="H17" s="679" t="str">
        <f>IF(ISNA(VLOOKUP(C17,條件!$A$1:$K$1021,11,0)),"",(VLOOKUP(C17,條件!$A$1:$K$1021,11,0)))</f>
        <v>黃底白點</v>
      </c>
      <c r="I17" s="680">
        <f>IF(ISNA(VLOOKUP(C17,條件!$A$1:$L$1021,12,0)),"",(VLOOKUP(C17,條件!$A$1:$L$1021,12,0)))</f>
        <v>5.5</v>
      </c>
      <c r="J17" s="681">
        <v>16</v>
      </c>
      <c r="K17" s="681">
        <v>0</v>
      </c>
      <c r="L17" s="682">
        <v>6233</v>
      </c>
      <c r="M17" s="682">
        <v>7360</v>
      </c>
      <c r="N17" s="683">
        <v>14</v>
      </c>
      <c r="O17" s="681">
        <v>0</v>
      </c>
      <c r="P17" s="682">
        <v>6299</v>
      </c>
      <c r="Q17" s="682">
        <v>7401</v>
      </c>
      <c r="R17" s="683">
        <v>12</v>
      </c>
      <c r="S17" s="681">
        <v>0</v>
      </c>
      <c r="T17" s="682">
        <v>6193</v>
      </c>
      <c r="U17" s="682">
        <v>7378</v>
      </c>
      <c r="V17" s="683">
        <v>26</v>
      </c>
      <c r="W17" s="681">
        <v>0</v>
      </c>
      <c r="X17" s="682">
        <v>5967</v>
      </c>
      <c r="Y17" s="684">
        <v>7230</v>
      </c>
      <c r="Z17" s="685">
        <f>IFERROR(VLOOKUP(C17, 條件!$A:$L, 3, 0), "")</f>
        <v>4.7058823529411766</v>
      </c>
      <c r="AA17" s="685">
        <f>IF(OR(L17={"改紡","檢修","了機","清車","FINAL","停機","SAMPLE","TEST","絲開發","待料","跳車","降速","升速"}), L17, IFERROR(IF(C17="", "", (SUM(J17, N17, R17, V17)/3 * AG17) * IF(AND(AF17="S", AS17="雙"), 0.5, 1)), ""))</f>
        <v>11.333333333333334</v>
      </c>
      <c r="AB17" s="718">
        <f t="shared" si="5"/>
        <v>1</v>
      </c>
      <c r="AC17" s="685">
        <f>IF(OR(L17={"改紡","檢修","了機","清車","FINAL","停機","SAMPLE","TEST","絲開發","待料","跳車","降速","升速"}), "", IFERROR(IF(C17="", "", AVERAGE(L17:M17, P17:Q17, T17:U17, X17:Y17)/100), ""))</f>
        <v>67.576250000000002</v>
      </c>
      <c r="AD17" s="685">
        <f t="shared" si="6"/>
        <v>1.4166666666666667</v>
      </c>
      <c r="AE17" s="685">
        <f t="shared" si="7"/>
        <v>1.4166666666666667</v>
      </c>
      <c r="AF17" s="686" t="str">
        <f t="shared" si="8"/>
        <v>A</v>
      </c>
      <c r="AG17" s="686">
        <v>0.5</v>
      </c>
      <c r="AH17" s="728" t="s">
        <v>2828</v>
      </c>
      <c r="AI17" s="736"/>
      <c r="AJ17" s="736"/>
      <c r="AK17" s="736"/>
      <c r="AL17" s="690">
        <v>54</v>
      </c>
      <c r="AM17" s="800">
        <v>46154</v>
      </c>
      <c r="AN17" s="800">
        <v>46155</v>
      </c>
      <c r="AO17" s="800">
        <v>46156</v>
      </c>
      <c r="AP17" s="800">
        <v>46157</v>
      </c>
      <c r="AQ17" s="800">
        <v>46166</v>
      </c>
      <c r="AR17" s="692"/>
      <c r="AS17" s="679" t="str">
        <f t="shared" si="9"/>
        <v>雙</v>
      </c>
      <c r="AT17" s="679" t="str">
        <f t="shared" si="10"/>
        <v>全</v>
      </c>
      <c r="AU17" s="679" t="str">
        <f t="shared" si="11"/>
        <v>150</v>
      </c>
      <c r="AV17" s="679">
        <f t="shared" si="4"/>
        <v>1.9267340400000001</v>
      </c>
    </row>
    <row r="18" spans="1:48">
      <c r="A18" s="675">
        <f t="shared" si="12"/>
        <v>46204</v>
      </c>
      <c r="B18" s="676" t="s">
        <v>1046</v>
      </c>
      <c r="C18" s="676" t="s">
        <v>114</v>
      </c>
      <c r="D18" s="677"/>
      <c r="E18" s="678" t="str">
        <f>IF(ISNA(VLOOKUP(C18,條件!$A$1:$G$1021,5,0)),"",(VLOOKUP(C18,條件!$A$1:$G$1021,5,0)))</f>
        <v/>
      </c>
      <c r="F18" s="679" t="str">
        <f>IF(ISNA(VLOOKUP(C18,條件!$A$1:$G$1021,6,0)),"",(VLOOKUP(C18,條件!$A$1:$G$1021,6,0)))</f>
        <v/>
      </c>
      <c r="G18" s="679" t="str">
        <f>IF(ISNA(VLOOKUP(C18,條件!$A$1:$G$1021,7,0)),"",(VLOOKUP(C18,條件!$A$1:$G$1021,7,0)))</f>
        <v/>
      </c>
      <c r="H18" s="679" t="str">
        <f>IF(ISNA(VLOOKUP(C18,條件!$A$1:$K$1021,11,0)),"",(VLOOKUP(C18,條件!$A$1:$K$1021,11,0)))</f>
        <v/>
      </c>
      <c r="I18" s="680" t="str">
        <f>IF(ISNA(VLOOKUP(C18,條件!$A$1:$L$1021,12,0)),"",(VLOOKUP(C18,條件!$A$1:$L$1021,12,0)))</f>
        <v/>
      </c>
      <c r="J18" s="681"/>
      <c r="K18" s="681"/>
      <c r="L18" s="682" t="s">
        <v>114</v>
      </c>
      <c r="M18" s="682"/>
      <c r="N18" s="683"/>
      <c r="O18" s="681"/>
      <c r="P18" s="682" t="s">
        <v>114</v>
      </c>
      <c r="Q18" s="682"/>
      <c r="R18" s="683"/>
      <c r="S18" s="681"/>
      <c r="T18" s="682" t="s">
        <v>114</v>
      </c>
      <c r="U18" s="682"/>
      <c r="V18" s="683"/>
      <c r="W18" s="681"/>
      <c r="X18" s="682" t="s">
        <v>114</v>
      </c>
      <c r="Y18" s="684"/>
      <c r="Z18" s="685" t="str">
        <f>IFERROR(VLOOKUP(C18, 條件!$A:$L, 3, 0), "")</f>
        <v/>
      </c>
      <c r="AA18" s="685" t="str">
        <f>IF(OR(L18={"改紡","檢修","了機","清車","FINAL","停機","SAMPLE","TEST","絲開發","待料","跳車","降速","升速"}), L18, IFERROR(IF(C18="", "", (SUM(J18, N18, R18, V18)/3 * AG18) * IF(AND(AF18="S", AS18="雙"), 0.5, 1)), ""))</f>
        <v>停機</v>
      </c>
      <c r="AB18" s="718" t="str">
        <f t="shared" si="5"/>
        <v/>
      </c>
      <c r="AC18" s="685" t="str">
        <f>IF(OR(L18={"改紡","檢修","了機","清車","FINAL","停機","SAMPLE","TEST","絲開發","待料","跳車","降速","升速"}), "", IFERROR(IF(C18="", "", AVERAGE(L18:M18, P18:Q18, T18:U18, X18:Y18)/100), ""))</f>
        <v/>
      </c>
      <c r="AD18" s="685" t="str">
        <f t="shared" si="6"/>
        <v/>
      </c>
      <c r="AE18" s="685" t="str">
        <f t="shared" si="7"/>
        <v/>
      </c>
      <c r="AF18" s="686" t="str">
        <f t="shared" si="8"/>
        <v>A</v>
      </c>
      <c r="AG18" s="686">
        <v>1</v>
      </c>
      <c r="AH18" s="728" t="s">
        <v>885</v>
      </c>
      <c r="AI18" s="736" t="s">
        <v>885</v>
      </c>
      <c r="AJ18" s="740" t="s">
        <v>885</v>
      </c>
      <c r="AK18" s="736" t="s">
        <v>885</v>
      </c>
      <c r="AL18" s="690"/>
      <c r="AM18" s="800"/>
      <c r="AN18" s="800"/>
      <c r="AO18" s="800"/>
      <c r="AP18" s="800"/>
      <c r="AQ18" s="800"/>
      <c r="AR18" s="692"/>
      <c r="AS18" s="679" t="str">
        <f t="shared" si="9"/>
        <v>單</v>
      </c>
      <c r="AT18" s="679" t="str">
        <f t="shared" si="10"/>
        <v>全</v>
      </c>
      <c r="AU18" s="679" t="str">
        <f t="shared" si="11"/>
        <v/>
      </c>
      <c r="AV18" s="679" t="str">
        <f t="shared" si="4"/>
        <v/>
      </c>
    </row>
    <row r="19" spans="1:48">
      <c r="A19" s="675">
        <f t="shared" si="12"/>
        <v>46204</v>
      </c>
      <c r="B19" s="676" t="s">
        <v>1028</v>
      </c>
      <c r="C19" s="676" t="s">
        <v>114</v>
      </c>
      <c r="D19" s="677"/>
      <c r="E19" s="678" t="str">
        <f>IF(ISNA(VLOOKUP(C19,條件!$A$1:$G$1021,5,0)),"",(VLOOKUP(C19,條件!$A$1:$G$1021,5,0)))</f>
        <v/>
      </c>
      <c r="F19" s="679" t="str">
        <f>IF(ISNA(VLOOKUP(C19,條件!$A$1:$G$1021,6,0)),"",(VLOOKUP(C19,條件!$A$1:$G$1021,6,0)))</f>
        <v/>
      </c>
      <c r="G19" s="679" t="str">
        <f>IF(ISNA(VLOOKUP(C19,條件!$A$1:$G$1021,7,0)),"",(VLOOKUP(C19,條件!$A$1:$G$1021,7,0)))</f>
        <v/>
      </c>
      <c r="H19" s="679" t="str">
        <f>IF(ISNA(VLOOKUP(C19,條件!$A$1:$K$1021,11,0)),"",(VLOOKUP(C19,條件!$A$1:$K$1021,11,0)))</f>
        <v/>
      </c>
      <c r="I19" s="680" t="str">
        <f>IF(ISNA(VLOOKUP(C19,條件!$A$1:$L$1021,12,0)),"",(VLOOKUP(C19,條件!$A$1:$L$1021,12,0)))</f>
        <v/>
      </c>
      <c r="J19" s="681"/>
      <c r="K19" s="681"/>
      <c r="L19" s="682" t="s">
        <v>114</v>
      </c>
      <c r="M19" s="682"/>
      <c r="N19" s="683"/>
      <c r="O19" s="681"/>
      <c r="P19" s="682" t="s">
        <v>114</v>
      </c>
      <c r="Q19" s="682"/>
      <c r="R19" s="683"/>
      <c r="S19" s="681"/>
      <c r="T19" s="682" t="s">
        <v>114</v>
      </c>
      <c r="U19" s="682"/>
      <c r="V19" s="683"/>
      <c r="W19" s="681"/>
      <c r="X19" s="682" t="s">
        <v>114</v>
      </c>
      <c r="Y19" s="684"/>
      <c r="Z19" s="685" t="str">
        <f>IFERROR(VLOOKUP(C19, 條件!$A:$L, 3, 0), "")</f>
        <v/>
      </c>
      <c r="AA19" s="685" t="str">
        <f>IF(OR(L19={"改紡","檢修","了機","清車","FINAL","停機","SAMPLE","TEST","絲開發","待料","跳車","降速","升速"}), L19, IFERROR(IF(C19="", "", (SUM(J19, N19, R19, V19)/3 * AG19) * IF(AND(AF19="S", AS19="雙"), 0.5, 1)), ""))</f>
        <v>停機</v>
      </c>
      <c r="AB19" s="718" t="str">
        <f t="shared" si="5"/>
        <v/>
      </c>
      <c r="AC19" s="685" t="str">
        <f>IF(OR(L19={"改紡","檢修","了機","清車","FINAL","停機","SAMPLE","TEST","絲開發","待料","跳車","降速","升速"}), "", IFERROR(IF(C19="", "", AVERAGE(L19:M19, P19:Q19, T19:U19, X19:Y19)/100), ""))</f>
        <v/>
      </c>
      <c r="AD19" s="685" t="str">
        <f t="shared" si="6"/>
        <v/>
      </c>
      <c r="AE19" s="685" t="str">
        <f t="shared" si="7"/>
        <v/>
      </c>
      <c r="AF19" s="686" t="str">
        <f t="shared" si="8"/>
        <v>A</v>
      </c>
      <c r="AG19" s="686">
        <v>1</v>
      </c>
      <c r="AH19" s="728" t="s">
        <v>885</v>
      </c>
      <c r="AI19" s="736" t="s">
        <v>885</v>
      </c>
      <c r="AJ19" s="739" t="s">
        <v>885</v>
      </c>
      <c r="AK19" s="739" t="s">
        <v>885</v>
      </c>
      <c r="AL19" s="744"/>
      <c r="AM19" s="800"/>
      <c r="AN19" s="800"/>
      <c r="AO19" s="800"/>
      <c r="AP19" s="800"/>
      <c r="AQ19" s="800"/>
      <c r="AR19" s="692"/>
      <c r="AS19" s="679" t="str">
        <f t="shared" si="9"/>
        <v>單</v>
      </c>
      <c r="AT19" s="679" t="str">
        <f t="shared" si="10"/>
        <v>全</v>
      </c>
      <c r="AU19" s="679" t="str">
        <f t="shared" si="11"/>
        <v/>
      </c>
      <c r="AV19" s="679" t="str">
        <f t="shared" si="4"/>
        <v/>
      </c>
    </row>
    <row r="20" spans="1:48">
      <c r="A20" s="675">
        <f t="shared" si="12"/>
        <v>46204</v>
      </c>
      <c r="B20" s="676" t="s">
        <v>1047</v>
      </c>
      <c r="C20" s="676" t="s">
        <v>114</v>
      </c>
      <c r="D20" s="677"/>
      <c r="E20" s="678" t="str">
        <f>IF(ISNA(VLOOKUP(C20,條件!$A$1:$G$1021,5,0)),"",(VLOOKUP(C20,條件!$A$1:$G$1021,5,0)))</f>
        <v/>
      </c>
      <c r="F20" s="679" t="str">
        <f>IF(ISNA(VLOOKUP(C20,條件!$A$1:$G$1021,6,0)),"",(VLOOKUP(C20,條件!$A$1:$G$1021,6,0)))</f>
        <v/>
      </c>
      <c r="G20" s="679" t="str">
        <f>IF(ISNA(VLOOKUP(C20,條件!$A$1:$G$1021,7,0)),"",(VLOOKUP(C20,條件!$A$1:$G$1021,7,0)))</f>
        <v/>
      </c>
      <c r="H20" s="679" t="str">
        <f>IF(ISNA(VLOOKUP(C20,條件!$A$1:$K$1021,11,0)),"",(VLOOKUP(C20,條件!$A$1:$K$1021,11,0)))</f>
        <v/>
      </c>
      <c r="I20" s="680" t="str">
        <f>IF(ISNA(VLOOKUP(C20,條件!$A$1:$L$1021,12,0)),"",(VLOOKUP(C20,條件!$A$1:$L$1021,12,0)))</f>
        <v/>
      </c>
      <c r="J20" s="681"/>
      <c r="K20" s="681"/>
      <c r="L20" s="682" t="s">
        <v>114</v>
      </c>
      <c r="M20" s="682"/>
      <c r="N20" s="683"/>
      <c r="O20" s="681"/>
      <c r="P20" s="682" t="s">
        <v>114</v>
      </c>
      <c r="Q20" s="682"/>
      <c r="R20" s="683"/>
      <c r="S20" s="681"/>
      <c r="T20" s="682" t="s">
        <v>114</v>
      </c>
      <c r="U20" s="682"/>
      <c r="V20" s="683"/>
      <c r="W20" s="681"/>
      <c r="X20" s="682" t="s">
        <v>114</v>
      </c>
      <c r="Y20" s="684"/>
      <c r="Z20" s="685" t="str">
        <f>IFERROR(VLOOKUP(C20, 條件!$A:$L, 3, 0), "")</f>
        <v/>
      </c>
      <c r="AA20" s="685" t="str">
        <f>IF(OR(L20={"改紡","檢修","了機","清車","FINAL","停機","SAMPLE","TEST","絲開發","待料","跳車","降速","升速"}), L20, IFERROR(IF(C20="", "", (SUM(J20, N20, R20, V20)/3 * AG20) * IF(AND(AF20="S", AS20="雙"), 0.5, 1)), ""))</f>
        <v>停機</v>
      </c>
      <c r="AB20" s="718" t="str">
        <f t="shared" si="5"/>
        <v/>
      </c>
      <c r="AC20" s="685" t="str">
        <f>IF(OR(L20={"改紡","檢修","了機","清車","FINAL","停機","SAMPLE","TEST","絲開發","待料","跳車","降速","升速"}), "", IFERROR(IF(C20="", "", AVERAGE(L20:M20, P20:Q20, T20:U20, X20:Y20)/100), ""))</f>
        <v/>
      </c>
      <c r="AD20" s="685" t="str">
        <f t="shared" si="6"/>
        <v/>
      </c>
      <c r="AE20" s="685" t="str">
        <f t="shared" si="7"/>
        <v/>
      </c>
      <c r="AF20" s="686" t="str">
        <f t="shared" si="8"/>
        <v>J</v>
      </c>
      <c r="AG20" s="686">
        <v>1</v>
      </c>
      <c r="AH20" s="728" t="s">
        <v>885</v>
      </c>
      <c r="AI20" s="736" t="s">
        <v>885</v>
      </c>
      <c r="AJ20" s="729" t="s">
        <v>885</v>
      </c>
      <c r="AK20" s="729" t="s">
        <v>885</v>
      </c>
      <c r="AL20" s="743"/>
      <c r="AM20" s="800"/>
      <c r="AN20" s="800"/>
      <c r="AO20" s="800"/>
      <c r="AP20" s="800"/>
      <c r="AQ20" s="800"/>
      <c r="AR20" s="692"/>
      <c r="AS20" s="679" t="str">
        <f t="shared" si="9"/>
        <v>單</v>
      </c>
      <c r="AT20" s="679" t="str">
        <f t="shared" si="10"/>
        <v>全</v>
      </c>
      <c r="AU20" s="679" t="str">
        <f t="shared" si="11"/>
        <v/>
      </c>
      <c r="AV20" s="679" t="str">
        <f t="shared" si="4"/>
        <v/>
      </c>
    </row>
    <row r="21" spans="1:48">
      <c r="A21" s="675">
        <f t="shared" si="12"/>
        <v>46204</v>
      </c>
      <c r="B21" s="676" t="s">
        <v>1029</v>
      </c>
      <c r="C21" s="676" t="s">
        <v>1897</v>
      </c>
      <c r="D21" s="677" t="s">
        <v>579</v>
      </c>
      <c r="E21" s="678" t="str">
        <f>IF(ISNA(VLOOKUP(C21,條件!$A$1:$G$1021,5,0)),"",(VLOOKUP(C21,條件!$A$1:$G$1021,5,0)))</f>
        <v>150/48/2SDr</v>
      </c>
      <c r="F21" s="679" t="str">
        <f>IF(ISNA(VLOOKUP(C21,條件!$A$1:$G$1021,6,0)),"",(VLOOKUP(C21,條件!$A$1:$G$1021,6,0)))</f>
        <v>FP82180R×2</v>
      </c>
      <c r="G21" s="679">
        <f>IF(ISNA(VLOOKUP(C21,條件!$A$1:$G$1021,7,0)),"",(VLOOKUP(C21,條件!$A$1:$G$1021,7,0)))</f>
        <v>600</v>
      </c>
      <c r="H21" s="679" t="str">
        <f>IF(ISNA(VLOOKUP(C21,條件!$A$1:$K$1021,11,0)),"",(VLOOKUP(C21,條件!$A$1:$K$1021,11,0)))</f>
        <v>藍黑直條</v>
      </c>
      <c r="I21" s="680">
        <f>IF(ISNA(VLOOKUP(C21,條件!$A$1:$L$1021,12,0)),"",(VLOOKUP(C21,條件!$A$1:$L$1021,12,0)))</f>
        <v>5.5</v>
      </c>
      <c r="J21" s="681">
        <v>23</v>
      </c>
      <c r="K21" s="681">
        <v>8</v>
      </c>
      <c r="L21" s="682">
        <v>7180</v>
      </c>
      <c r="M21" s="682"/>
      <c r="N21" s="683">
        <v>6</v>
      </c>
      <c r="O21" s="681">
        <v>3</v>
      </c>
      <c r="P21" s="682">
        <v>7150</v>
      </c>
      <c r="Q21" s="682"/>
      <c r="R21" s="683">
        <v>12</v>
      </c>
      <c r="S21" s="681">
        <v>5</v>
      </c>
      <c r="T21" s="682">
        <v>7090</v>
      </c>
      <c r="U21" s="682"/>
      <c r="V21" s="683">
        <v>19</v>
      </c>
      <c r="W21" s="681">
        <v>5</v>
      </c>
      <c r="X21" s="682">
        <v>6990</v>
      </c>
      <c r="Y21" s="684"/>
      <c r="Z21" s="685">
        <f>IFERROR(VLOOKUP(C21, 條件!$A:$L, 3, 0), "")</f>
        <v>5.0526315789473681</v>
      </c>
      <c r="AA21" s="685">
        <f>IF(OR(L21={"改紡","檢修","了機","清車","FINAL","停機","SAMPLE","TEST","絲開發","待料","跳車","降速","升速"}), L21, IFERROR(IF(C21="", "", (SUM(J21, N21, R21, V21)/3 * AG21) * IF(AND(AF21="S", AS21="雙"), 0.5, 1)), ""))</f>
        <v>20</v>
      </c>
      <c r="AB21" s="718">
        <f t="shared" si="5"/>
        <v>0.98001802884615385</v>
      </c>
      <c r="AC21" s="685">
        <f>IF(OR(L21={"改紡","檢修","了機","清車","FINAL","停機","SAMPLE","TEST","絲開發","待料","跳車","降速","升速"}), "", IFERROR(IF(C21="", "", AVERAGE(L21:M21, P21:Q21, T21:U21, X21:Y21)/100), ""))</f>
        <v>71.025000000000006</v>
      </c>
      <c r="AD21" s="685">
        <f t="shared" si="6"/>
        <v>2.5</v>
      </c>
      <c r="AE21" s="685">
        <f t="shared" si="7"/>
        <v>1.625</v>
      </c>
      <c r="AF21" s="686" t="str">
        <f t="shared" si="8"/>
        <v>J</v>
      </c>
      <c r="AG21" s="686">
        <v>1</v>
      </c>
      <c r="AH21" s="728" t="s">
        <v>2824</v>
      </c>
      <c r="AI21" s="736"/>
      <c r="AJ21" s="729"/>
      <c r="AK21" s="729"/>
      <c r="AL21" s="690">
        <v>55</v>
      </c>
      <c r="AM21" s="800">
        <v>46203</v>
      </c>
      <c r="AN21" s="800">
        <v>46204</v>
      </c>
      <c r="AO21" s="800"/>
      <c r="AP21" s="800"/>
      <c r="AQ21" s="800"/>
      <c r="AR21" s="692"/>
      <c r="AS21" s="679" t="str">
        <f t="shared" si="9"/>
        <v>雙</v>
      </c>
      <c r="AT21" s="679" t="str">
        <f t="shared" si="10"/>
        <v>全</v>
      </c>
      <c r="AU21" s="679" t="str">
        <f t="shared" si="11"/>
        <v>150</v>
      </c>
      <c r="AV21" s="679">
        <f t="shared" si="4"/>
        <v>4.4183232000000006</v>
      </c>
    </row>
    <row r="22" spans="1:48">
      <c r="A22" s="675">
        <f t="shared" si="12"/>
        <v>46204</v>
      </c>
      <c r="B22" s="676" t="s">
        <v>1048</v>
      </c>
      <c r="C22" s="676" t="s">
        <v>114</v>
      </c>
      <c r="D22" s="677"/>
      <c r="E22" s="678" t="str">
        <f>IF(ISNA(VLOOKUP(C22,條件!$A$1:$G$1021,5,0)),"",(VLOOKUP(C22,條件!$A$1:$G$1021,5,0)))</f>
        <v/>
      </c>
      <c r="F22" s="679" t="str">
        <f>IF(ISNA(VLOOKUP(C22,條件!$A$1:$G$1021,6,0)),"",(VLOOKUP(C22,條件!$A$1:$G$1021,6,0)))</f>
        <v/>
      </c>
      <c r="G22" s="679" t="str">
        <f>IF(ISNA(VLOOKUP(C22,條件!$A$1:$G$1021,7,0)),"",(VLOOKUP(C22,條件!$A$1:$G$1021,7,0)))</f>
        <v/>
      </c>
      <c r="H22" s="679" t="str">
        <f>IF(ISNA(VLOOKUP(C22,條件!$A$1:$K$1021,11,0)),"",(VLOOKUP(C22,條件!$A$1:$K$1021,11,0)))</f>
        <v/>
      </c>
      <c r="I22" s="680" t="str">
        <f>IF(ISNA(VLOOKUP(C22,條件!$A$1:$L$1021,12,0)),"",(VLOOKUP(C22,條件!$A$1:$L$1021,12,0)))</f>
        <v/>
      </c>
      <c r="J22" s="681"/>
      <c r="K22" s="681"/>
      <c r="L22" s="682" t="s">
        <v>114</v>
      </c>
      <c r="M22" s="682"/>
      <c r="N22" s="683"/>
      <c r="O22" s="681"/>
      <c r="P22" s="682" t="s">
        <v>114</v>
      </c>
      <c r="Q22" s="682"/>
      <c r="R22" s="683"/>
      <c r="S22" s="681"/>
      <c r="T22" s="682" t="s">
        <v>114</v>
      </c>
      <c r="U22" s="682"/>
      <c r="V22" s="683"/>
      <c r="W22" s="681"/>
      <c r="X22" s="682" t="s">
        <v>114</v>
      </c>
      <c r="Y22" s="684"/>
      <c r="Z22" s="685" t="str">
        <f>IFERROR(VLOOKUP(C22, 條件!$A:$L, 3, 0), "")</f>
        <v/>
      </c>
      <c r="AA22" s="685" t="str">
        <f>IF(OR(L22={"改紡","檢修","了機","清車","FINAL","停機","SAMPLE","TEST","絲開發","待料","跳車","降速","升速"}), L22, IFERROR(IF(C22="", "", (SUM(J22, N22, R22, V22)/3 * AG22) * IF(AND(AF22="S", AS22="雙"), 0.5, 1)), ""))</f>
        <v>停機</v>
      </c>
      <c r="AB22" s="718" t="str">
        <f t="shared" si="5"/>
        <v/>
      </c>
      <c r="AC22" s="685" t="str">
        <f>IF(OR(L22={"改紡","檢修","了機","清車","FINAL","停機","SAMPLE","TEST","絲開發","待料","跳車","降速","升速"}), "", IFERROR(IF(C22="", "", AVERAGE(L22:M22, P22:Q22, T22:U22, X22:Y22)/100), ""))</f>
        <v/>
      </c>
      <c r="AD22" s="685" t="str">
        <f t="shared" si="6"/>
        <v/>
      </c>
      <c r="AE22" s="685" t="str">
        <f t="shared" si="7"/>
        <v/>
      </c>
      <c r="AF22" s="686" t="str">
        <f t="shared" si="8"/>
        <v>J</v>
      </c>
      <c r="AG22" s="686">
        <v>1</v>
      </c>
      <c r="AH22" s="728" t="s">
        <v>885</v>
      </c>
      <c r="AI22" s="736" t="s">
        <v>885</v>
      </c>
      <c r="AJ22" s="729" t="s">
        <v>885</v>
      </c>
      <c r="AK22" s="729" t="s">
        <v>885</v>
      </c>
      <c r="AL22" s="690"/>
      <c r="AM22" s="800"/>
      <c r="AN22" s="800"/>
      <c r="AO22" s="800"/>
      <c r="AP22" s="800"/>
      <c r="AQ22" s="800"/>
      <c r="AR22" s="692"/>
      <c r="AS22" s="679" t="str">
        <f t="shared" si="9"/>
        <v>單</v>
      </c>
      <c r="AT22" s="679" t="str">
        <f t="shared" si="10"/>
        <v>全</v>
      </c>
      <c r="AU22" s="679" t="str">
        <f t="shared" si="11"/>
        <v/>
      </c>
      <c r="AV22" s="679" t="str">
        <f t="shared" si="4"/>
        <v/>
      </c>
    </row>
    <row r="23" spans="1:48">
      <c r="A23" s="675">
        <f t="shared" si="12"/>
        <v>46204</v>
      </c>
      <c r="B23" s="676" t="s">
        <v>1049</v>
      </c>
      <c r="C23" s="676" t="s">
        <v>1898</v>
      </c>
      <c r="D23" s="677" t="s">
        <v>579</v>
      </c>
      <c r="E23" s="678" t="str">
        <f>IF(ISNA(VLOOKUP(C23,條件!$A$1:$G$1021,5,0)),"",(VLOOKUP(C23,條件!$A$1:$G$1021,5,0)))</f>
        <v>150/48/2SDr</v>
      </c>
      <c r="F23" s="679" t="str">
        <f>IF(ISNA(VLOOKUP(C23,條件!$A$1:$G$1021,6,0)),"",(VLOOKUP(C23,條件!$A$1:$G$1021,6,0)))</f>
        <v>FP82184R×2</v>
      </c>
      <c r="G23" s="679">
        <f>IF(ISNA(VLOOKUP(C23,條件!$A$1:$G$1021,7,0)),"",(VLOOKUP(C23,條件!$A$1:$G$1021,7,0)))</f>
        <v>700</v>
      </c>
      <c r="H23" s="679" t="str">
        <f>IF(ISNA(VLOOKUP(C23,條件!$A$1:$K$1021,11,0)),"",(VLOOKUP(C23,條件!$A$1:$K$1021,11,0)))</f>
        <v>黃紅雙色</v>
      </c>
      <c r="I23" s="680">
        <f>IF(ISNA(VLOOKUP(C23,條件!$A$1:$L$1021,12,0)),"",(VLOOKUP(C23,條件!$A$1:$L$1021,12,0)))</f>
        <v>5.5</v>
      </c>
      <c r="J23" s="681">
        <v>55</v>
      </c>
      <c r="K23" s="681">
        <v>10</v>
      </c>
      <c r="L23" s="682">
        <v>9070</v>
      </c>
      <c r="M23" s="682">
        <v>9440</v>
      </c>
      <c r="N23" s="683">
        <v>21</v>
      </c>
      <c r="O23" s="681">
        <v>0</v>
      </c>
      <c r="P23" s="682">
        <v>9350</v>
      </c>
      <c r="Q23" s="682">
        <v>9540</v>
      </c>
      <c r="R23" s="683">
        <v>15</v>
      </c>
      <c r="S23" s="681">
        <v>0</v>
      </c>
      <c r="T23" s="682">
        <v>9260</v>
      </c>
      <c r="U23" s="682">
        <v>9630</v>
      </c>
      <c r="V23" s="683">
        <v>33</v>
      </c>
      <c r="W23" s="681">
        <v>5</v>
      </c>
      <c r="X23" s="682">
        <v>9350</v>
      </c>
      <c r="Y23" s="684">
        <v>9910</v>
      </c>
      <c r="Z23" s="685">
        <f>IFERROR(VLOOKUP(C23, 條件!$A:$L, 3, 0), "")</f>
        <v>5.8775510204081636</v>
      </c>
      <c r="AA23" s="685">
        <f>IF(OR(L23={"改紡","檢修","了機","清車","FINAL","停機","SAMPLE","TEST","絲開發","待料","跳車","降速","升速"}), L23, IFERROR(IF(C23="", "", (SUM(J23, N23, R23, V23)/3 * AG23) * IF(AND(AF23="S", AS23="雙"), 0.5, 1)), ""))</f>
        <v>41.333333333333336</v>
      </c>
      <c r="AB23" s="718">
        <f t="shared" si="5"/>
        <v>0.98773036858974361</v>
      </c>
      <c r="AC23" s="685">
        <f>IF(OR(L23={"改紡","檢修","了機","清車","FINAL","停機","SAMPLE","TEST","絲開發","待料","跳車","降速","升速"}), "", IFERROR(IF(C23="", "", AVERAGE(L23:M23, P23:Q23, T23:U23, X23:Y23)/100), ""))</f>
        <v>94.4375</v>
      </c>
      <c r="AD23" s="685">
        <f t="shared" si="6"/>
        <v>5.166666666666667</v>
      </c>
      <c r="AE23" s="685">
        <f t="shared" si="7"/>
        <v>4.541666666666667</v>
      </c>
      <c r="AF23" s="686" t="str">
        <f t="shared" si="8"/>
        <v>T</v>
      </c>
      <c r="AG23" s="686">
        <v>1</v>
      </c>
      <c r="AH23" s="728" t="s">
        <v>2825</v>
      </c>
      <c r="AI23" s="736"/>
      <c r="AJ23" s="736"/>
      <c r="AK23" s="736"/>
      <c r="AL23" s="690">
        <v>56</v>
      </c>
      <c r="AM23" s="800">
        <v>46198</v>
      </c>
      <c r="AN23" s="800">
        <v>46199</v>
      </c>
      <c r="AO23" s="800">
        <v>46202</v>
      </c>
      <c r="AP23" s="800">
        <v>46203</v>
      </c>
      <c r="AQ23" s="800"/>
      <c r="AR23" s="692"/>
      <c r="AS23" s="679" t="str">
        <f t="shared" ref="AS23:AS31" si="17">IF(TEXT(RIGHT(F23,2),) = "×2","雙","單")</f>
        <v>雙</v>
      </c>
      <c r="AT23" s="679" t="str">
        <f t="shared" ref="AT23:AT31" si="18">IF(OR(AF23="J", AF23="T", AF23="M"), IF(AG23=1, "全", "半"),
   IF(AF23="A", IF(AG23=0.5, IF(AS23="雙", "全", ""),
                 IF(AG23=1, IF(AS23="雙", "半", "全"),
                    IF(AG23=2, "半", "")
                   )
                ),
   IF(AF23="S", TEXT(AG23 &amp; "sec", "text"), "")
))</f>
        <v>全</v>
      </c>
      <c r="AU23" s="679" t="str">
        <f t="shared" ref="AU23:AU31" si="19">IF(MID(E23,3,1)="/",LEFT(E23,2),LEFT(E23,3))</f>
        <v>150</v>
      </c>
      <c r="AV23" s="679">
        <f t="shared" ref="AV23:AV52" si="20">IF(ISERROR((IF(AF23="S",AG23*AU23*G23*AC23/18*0.03456/100/1000,
AU23*G23*AC23*
(IF(OR(AND(AS23="單",AT23="全",OR(AF23="A",AF23="M")),AND(AS23="單",AT23="全",OR(AF23="T",AF23="J"))),1,0)+
IF(OR(AND(AS23="雙",AT23="全",OR(AF23="A",AF23="M")),AND(AS23="雙",AT23="半",OR(AF23="T",AF23="J"))),1,0)+
IF(AND(AS23="雙",AT23="全",OR(AF23="T",AF23="J")),2,0)+
IF(AND(AS23="單",AT23="半",OR(AF23="A",AF23="M")),0.5,0)+
IF(OR(AND(AS23="雙",AT23="半",OR(AF23="A",AF23="M")),AND(AS23="單",AT23="半",OR(AF23="T",AF23="J"))),0.5,0)
)*0.03456/100/1000
))),"",((IF(AF23="S",AG23*AU23*G23*AC23/18*0.03456/100/1000,
AU23*G23*AC23*
(IF(OR(AND(AS23="單",AT23="全",OR(AF23="A",AF23="M")),AND(AS23="單",AT23="全",OR(AF23="T",AF23="J"))),1,0)+
IF(OR(AND(AS23="雙",AT23="全",OR(AF23="A",AF23="M")),AND(AS23="雙",AT23="半",OR(AF23="T",AF23="J"))),1,0)+
IF(AND(AS23="雙",AT23="全",OR(AF23="T",AF23="J")),2,0)+
IF(AND(AS23="單",AT23="半",OR(AF23="A",AF23="M")),0.5,0)+
IF(OR(AND(AS23="雙",AT23="半",OR(AF23="A",AF23="M")),AND(AS23="單",AT23="半",OR(AF23="T",AF23="J"))),0.5,0)
)*0.03456/100/1000
))))</f>
        <v>6.8538959999999998</v>
      </c>
    </row>
    <row r="24" spans="1:48">
      <c r="A24" s="675">
        <f t="shared" si="12"/>
        <v>46204</v>
      </c>
      <c r="B24" s="676" t="s">
        <v>1050</v>
      </c>
      <c r="C24" s="676" t="s">
        <v>1899</v>
      </c>
      <c r="D24" s="677" t="s">
        <v>579</v>
      </c>
      <c r="E24" s="678" t="str">
        <f>IF(ISNA(VLOOKUP(C24,條件!$A$1:$G$1021,5,0)),"",(VLOOKUP(C24,條件!$A$1:$G$1021,5,0)))</f>
        <v>150/48/2SDr</v>
      </c>
      <c r="F24" s="679" t="str">
        <f>IF(ISNA(VLOOKUP(C24,條件!$A$1:$G$1021,6,0)),"",(VLOOKUP(C24,條件!$A$1:$G$1021,6,0)))</f>
        <v>FP82180R×2</v>
      </c>
      <c r="G24" s="679">
        <f>IF(ISNA(VLOOKUP(C24,條件!$A$1:$G$1021,7,0)),"",(VLOOKUP(C24,條件!$A$1:$G$1021,7,0)))</f>
        <v>700</v>
      </c>
      <c r="H24" s="679" t="str">
        <f>IF(ISNA(VLOOKUP(C24,條件!$A$1:$K$1021,11,0)),"",(VLOOKUP(C24,條件!$A$1:$K$1021,11,0)))</f>
        <v>白桔方塊</v>
      </c>
      <c r="I24" s="680">
        <f>IF(ISNA(VLOOKUP(C24,條件!$A$1:$L$1021,12,0)),"",(VLOOKUP(C24,條件!$A$1:$L$1021,12,0)))</f>
        <v>5.5</v>
      </c>
      <c r="J24" s="681">
        <v>37</v>
      </c>
      <c r="K24" s="681">
        <v>1</v>
      </c>
      <c r="L24" s="682">
        <v>8700</v>
      </c>
      <c r="M24" s="682">
        <v>8520</v>
      </c>
      <c r="N24" s="683">
        <v>31</v>
      </c>
      <c r="O24" s="681">
        <v>4</v>
      </c>
      <c r="P24" s="682">
        <v>8980</v>
      </c>
      <c r="Q24" s="682">
        <v>8800</v>
      </c>
      <c r="R24" s="683">
        <v>26</v>
      </c>
      <c r="S24" s="681">
        <v>0</v>
      </c>
      <c r="T24" s="682">
        <v>9260</v>
      </c>
      <c r="U24" s="682">
        <v>8800</v>
      </c>
      <c r="V24" s="683">
        <v>52</v>
      </c>
      <c r="W24" s="681">
        <v>0</v>
      </c>
      <c r="X24" s="682">
        <v>9170</v>
      </c>
      <c r="Y24" s="684">
        <v>8980</v>
      </c>
      <c r="Z24" s="685">
        <f>IFERROR(VLOOKUP(C24, 條件!$A:$L, 3, 0), "")</f>
        <v>5.8775510204081636</v>
      </c>
      <c r="AA24" s="685">
        <f>IF(OR(L24={"改紡","檢修","了機","清車","FINAL","停機","SAMPLE","TEST","絲開發","待料","跳車","降速","升速"}), L24, IFERROR(IF(C24="", "", (SUM(J24, N24, R24, V24)/3 * AG24) * IF(AND(AF24="S", AS24="雙"), 0.5, 1)), ""))</f>
        <v>48.666666666666664</v>
      </c>
      <c r="AB24" s="718">
        <f t="shared" si="5"/>
        <v>0.99591012286324787</v>
      </c>
      <c r="AC24" s="685">
        <f>IF(OR(L24={"改紡","檢修","了機","清車","FINAL","停機","SAMPLE","TEST","絲開發","待料","跳車","降速","升速"}), "", IFERROR(IF(C24="", "", AVERAGE(L24:M24, P24:Q24, T24:U24, X24:Y24)/100), ""))</f>
        <v>89.012500000000003</v>
      </c>
      <c r="AD24" s="685">
        <f t="shared" si="6"/>
        <v>6.083333333333333</v>
      </c>
      <c r="AE24" s="685">
        <f t="shared" si="7"/>
        <v>5.875</v>
      </c>
      <c r="AF24" s="686" t="str">
        <f t="shared" si="8"/>
        <v>T</v>
      </c>
      <c r="AG24" s="686">
        <v>1</v>
      </c>
      <c r="AH24" s="728" t="s">
        <v>2826</v>
      </c>
      <c r="AI24" s="736"/>
      <c r="AJ24" s="729"/>
      <c r="AK24" s="729"/>
      <c r="AL24" s="690">
        <v>55</v>
      </c>
      <c r="AM24" s="800">
        <v>46191</v>
      </c>
      <c r="AN24" s="800">
        <v>46199</v>
      </c>
      <c r="AO24" s="800">
        <v>46201</v>
      </c>
      <c r="AP24" s="800">
        <v>46202</v>
      </c>
      <c r="AQ24" s="800">
        <v>46203</v>
      </c>
      <c r="AR24" s="692"/>
      <c r="AS24" s="679" t="str">
        <f t="shared" si="17"/>
        <v>雙</v>
      </c>
      <c r="AT24" s="679" t="str">
        <f t="shared" si="18"/>
        <v>全</v>
      </c>
      <c r="AU24" s="679" t="str">
        <f t="shared" si="19"/>
        <v>150</v>
      </c>
      <c r="AV24" s="679">
        <f t="shared" si="20"/>
        <v>6.4601711999999996</v>
      </c>
    </row>
    <row r="25" spans="1:48">
      <c r="A25" s="675">
        <f t="shared" si="12"/>
        <v>46204</v>
      </c>
      <c r="B25" s="676" t="s">
        <v>1051</v>
      </c>
      <c r="C25" s="676" t="s">
        <v>1900</v>
      </c>
      <c r="D25" s="677" t="s">
        <v>579</v>
      </c>
      <c r="E25" s="678" t="str">
        <f>IF(ISNA(VLOOKUP(C25,條件!$A$1:$G$1021,5,0)),"",(VLOOKUP(C25,條件!$A$1:$G$1021,5,0)))</f>
        <v>150/48/2SDr</v>
      </c>
      <c r="F25" s="679" t="str">
        <f>IF(ISNA(VLOOKUP(C25,條件!$A$1:$G$1021,6,0)),"",(VLOOKUP(C25,條件!$A$1:$G$1021,6,0)))</f>
        <v>FP12902R×2</v>
      </c>
      <c r="G25" s="679">
        <f>IF(ISNA(VLOOKUP(C25,條件!$A$1:$G$1021,7,0)),"",(VLOOKUP(C25,條件!$A$1:$G$1021,7,0)))</f>
        <v>600</v>
      </c>
      <c r="H25" s="679" t="str">
        <f>IF(ISNA(VLOOKUP(C25,條件!$A$1:$K$1021,11,0)),"",(VLOOKUP(C25,條件!$A$1:$K$1021,11,0)))</f>
        <v>棕色</v>
      </c>
      <c r="I25" s="680">
        <f>IF(ISNA(VLOOKUP(C25,條件!$A$1:$L$1021,12,0)),"",(VLOOKUP(C25,條件!$A$1:$L$1021,12,0)))</f>
        <v>5.5</v>
      </c>
      <c r="J25" s="681">
        <v>27</v>
      </c>
      <c r="K25" s="681">
        <v>0</v>
      </c>
      <c r="L25" s="682">
        <v>8800</v>
      </c>
      <c r="M25" s="682">
        <v>8980</v>
      </c>
      <c r="N25" s="683">
        <v>22</v>
      </c>
      <c r="O25" s="681">
        <v>0</v>
      </c>
      <c r="P25" s="682">
        <v>8330</v>
      </c>
      <c r="Q25" s="682">
        <v>8430</v>
      </c>
      <c r="R25" s="683">
        <v>37</v>
      </c>
      <c r="S25" s="681">
        <v>1</v>
      </c>
      <c r="T25" s="682">
        <v>9750</v>
      </c>
      <c r="U25" s="682">
        <v>9720</v>
      </c>
      <c r="V25" s="683">
        <v>30</v>
      </c>
      <c r="W25" s="681">
        <v>4</v>
      </c>
      <c r="X25" s="682">
        <v>9350</v>
      </c>
      <c r="Y25" s="684">
        <v>9720</v>
      </c>
      <c r="Z25" s="685">
        <f>IFERROR(VLOOKUP(C25, 條件!$A:$L, 3, 0), "")</f>
        <v>5.034965034965035</v>
      </c>
      <c r="AA25" s="685">
        <f>IF(OR(L25={"改紡","檢修","了機","清車","FINAL","停機","SAMPLE","TEST","絲開發","待料","跳車","降速","升速"}), L25, IFERROR(IF(C25="", "", (SUM(J25, N25, R25, V25)/3 * AG25) * IF(AND(AF25="S", AS25="雙"), 0.5, 1)), ""))</f>
        <v>38.666666666666664</v>
      </c>
      <c r="AB25" s="718">
        <f t="shared" si="5"/>
        <v>0.99522569444444442</v>
      </c>
      <c r="AC25" s="685">
        <f>IF(OR(L25={"改紡","檢修","了機","清車","FINAL","停機","SAMPLE","TEST","絲開發","待料","跳車","降速","升速"}), "", IFERROR(IF(C25="", "", AVERAGE(L25:M25, P25:Q25, T25:U25, X25:Y25)/100), ""))</f>
        <v>91.35</v>
      </c>
      <c r="AD25" s="685">
        <f t="shared" si="6"/>
        <v>4.833333333333333</v>
      </c>
      <c r="AE25" s="685">
        <f t="shared" si="7"/>
        <v>4.625</v>
      </c>
      <c r="AF25" s="686" t="str">
        <f t="shared" si="8"/>
        <v>T</v>
      </c>
      <c r="AG25" s="686">
        <v>1</v>
      </c>
      <c r="AH25" s="728" t="s">
        <v>2825</v>
      </c>
      <c r="AI25" s="736"/>
      <c r="AJ25" s="729"/>
      <c r="AK25" s="729"/>
      <c r="AL25" s="690">
        <v>17</v>
      </c>
      <c r="AM25" s="800">
        <v>46162</v>
      </c>
      <c r="AN25" s="800">
        <v>46163</v>
      </c>
      <c r="AO25" s="800">
        <v>46166</v>
      </c>
      <c r="AP25" s="800">
        <v>46167</v>
      </c>
      <c r="AQ25" s="800">
        <v>46168</v>
      </c>
      <c r="AR25" s="692"/>
      <c r="AS25" s="679" t="str">
        <f t="shared" si="17"/>
        <v>雙</v>
      </c>
      <c r="AT25" s="679" t="str">
        <f t="shared" si="18"/>
        <v>全</v>
      </c>
      <c r="AU25" s="679" t="str">
        <f t="shared" si="19"/>
        <v>150</v>
      </c>
      <c r="AV25" s="679">
        <f t="shared" si="20"/>
        <v>5.6827007999999992</v>
      </c>
    </row>
    <row r="26" spans="1:48">
      <c r="A26" s="675">
        <f t="shared" si="12"/>
        <v>46204</v>
      </c>
      <c r="B26" s="676" t="s">
        <v>1052</v>
      </c>
      <c r="C26" s="676" t="s">
        <v>1901</v>
      </c>
      <c r="D26" s="677"/>
      <c r="E26" s="678" t="str">
        <f>IF(ISNA(VLOOKUP(C26,條件!$A$1:$G$1021,5,0)),"",(VLOOKUP(C26,條件!$A$1:$G$1021,5,0)))</f>
        <v>75/72/2PDR</v>
      </c>
      <c r="F26" s="679" t="str">
        <f>IF(ISNA(VLOOKUP(C26,條件!$A$1:$G$1021,6,0)),"",(VLOOKUP(C26,條件!$A$1:$G$1021,6,0)))</f>
        <v>FP81392R</v>
      </c>
      <c r="G26" s="679">
        <f>IF(ISNA(VLOOKUP(C26,條件!$A$1:$G$1021,7,0)),"",(VLOOKUP(C26,條件!$A$1:$G$1021,7,0)))</f>
        <v>600</v>
      </c>
      <c r="H26" s="679" t="str">
        <f>IF(ISNA(VLOOKUP(C26,條件!$A$1:$K$1021,11,0)),"",(VLOOKUP(C26,條件!$A$1:$K$1021,11,0)))</f>
        <v>紅底黃星</v>
      </c>
      <c r="I26" s="680">
        <f>IF(ISNA(VLOOKUP(C26,條件!$A$1:$L$1021,12,0)),"",(VLOOKUP(C26,條件!$A$1:$L$1021,12,0)))</f>
        <v>4</v>
      </c>
      <c r="J26" s="681">
        <v>18</v>
      </c>
      <c r="K26" s="681">
        <v>1</v>
      </c>
      <c r="L26" s="682">
        <v>9260</v>
      </c>
      <c r="M26" s="682"/>
      <c r="N26" s="683">
        <v>8</v>
      </c>
      <c r="O26" s="681">
        <v>0</v>
      </c>
      <c r="P26" s="682">
        <v>9260</v>
      </c>
      <c r="Q26" s="682"/>
      <c r="R26" s="683">
        <v>7</v>
      </c>
      <c r="S26" s="681">
        <v>0</v>
      </c>
      <c r="T26" s="682">
        <v>9540</v>
      </c>
      <c r="U26" s="682"/>
      <c r="V26" s="683">
        <v>10</v>
      </c>
      <c r="W26" s="681">
        <v>0</v>
      </c>
      <c r="X26" s="682">
        <v>9540</v>
      </c>
      <c r="Y26" s="684"/>
      <c r="Z26" s="685">
        <f>IFERROR(VLOOKUP(C26, 條件!$A:$L, 3, 0), "")</f>
        <v>3.6</v>
      </c>
      <c r="AA26" s="685">
        <f>IF(OR(L26={"改紡","檢修","了機","清車","FINAL","停機","SAMPLE","TEST","絲開發","待料","跳車","降速","升速"}), L26, IFERROR(IF(C26="", "", (SUM(J26, N26, R26, V26)/3 * AG26) * IF(AND(AF26="S", AS26="雙"), 0.5, 1)), ""))</f>
        <v>28.666666666666668</v>
      </c>
      <c r="AB26" s="718">
        <f t="shared" si="5"/>
        <v>0.99866452991452992</v>
      </c>
      <c r="AC26" s="685">
        <f>IF(OR(L26={"改紡","檢修","了機","清車","FINAL","停機","SAMPLE","TEST","絲開發","待料","跳車","降速","升速"}), "", IFERROR(IF(C26="", "", AVERAGE(L26:M26, P26:Q26, T26:U26, X26:Y26)/100), ""))</f>
        <v>94</v>
      </c>
      <c r="AD26" s="685">
        <f t="shared" si="6"/>
        <v>3.5833333333333335</v>
      </c>
      <c r="AE26" s="685">
        <f t="shared" si="7"/>
        <v>3.5</v>
      </c>
      <c r="AF26" s="686" t="str">
        <f t="shared" si="8"/>
        <v>T</v>
      </c>
      <c r="AG26" s="686">
        <v>2</v>
      </c>
      <c r="AH26" s="728" t="s">
        <v>2826</v>
      </c>
      <c r="AI26" s="729"/>
      <c r="AJ26" s="729"/>
      <c r="AK26" s="729"/>
      <c r="AL26" s="690">
        <v>58</v>
      </c>
      <c r="AM26" s="800">
        <v>46126</v>
      </c>
      <c r="AN26" s="800">
        <v>46127</v>
      </c>
      <c r="AO26" s="800">
        <v>46128</v>
      </c>
      <c r="AP26" s="800"/>
      <c r="AQ26" s="800"/>
      <c r="AR26" s="692"/>
      <c r="AS26" s="679" t="str">
        <f t="shared" si="17"/>
        <v>單</v>
      </c>
      <c r="AT26" s="679" t="str">
        <f t="shared" si="18"/>
        <v>半</v>
      </c>
      <c r="AU26" s="679" t="str">
        <f t="shared" si="19"/>
        <v>75</v>
      </c>
      <c r="AV26" s="679">
        <f t="shared" si="20"/>
        <v>0.73094399999999993</v>
      </c>
    </row>
    <row r="27" spans="1:48">
      <c r="A27" s="675">
        <f t="shared" si="12"/>
        <v>46204</v>
      </c>
      <c r="B27" s="676" t="s">
        <v>1052</v>
      </c>
      <c r="C27" s="676" t="s">
        <v>1902</v>
      </c>
      <c r="D27" s="677"/>
      <c r="E27" s="678" t="str">
        <f>IF(ISNA(VLOOKUP(C27,條件!$A$1:$G$1021,5,0)),"",(VLOOKUP(C27,條件!$A$1:$G$1021,5,0)))</f>
        <v>225/72/2SDr</v>
      </c>
      <c r="F27" s="679" t="str">
        <f>IF(ISNA(VLOOKUP(C27,條件!$A$1:$G$1021,6,0)),"",(VLOOKUP(C27,條件!$A$1:$G$1021,6,0)))</f>
        <v>FP83025R×2</v>
      </c>
      <c r="G27" s="679">
        <f>IF(ISNA(VLOOKUP(C27,條件!$A$1:$G$1021,7,0)),"",(VLOOKUP(C27,條件!$A$1:$G$1021,7,0)))</f>
        <v>550</v>
      </c>
      <c r="H27" s="679" t="str">
        <f>IF(ISNA(VLOOKUP(C27,條件!$A$1:$K$1021,11,0)),"",(VLOOKUP(C27,條件!$A$1:$K$1021,11,0)))</f>
        <v>白紅條紋</v>
      </c>
      <c r="I27" s="680">
        <f>IF(ISNA(VLOOKUP(C27,條件!$A$1:$L$1021,12,0)),"",(VLOOKUP(C27,條件!$A$1:$L$1021,12,0)))</f>
        <v>5.5</v>
      </c>
      <c r="J27" s="681">
        <v>17</v>
      </c>
      <c r="K27" s="681">
        <v>4</v>
      </c>
      <c r="L27" s="682">
        <v>9630</v>
      </c>
      <c r="M27" s="682"/>
      <c r="N27" s="683">
        <v>12</v>
      </c>
      <c r="O27" s="681">
        <v>3</v>
      </c>
      <c r="P27" s="682"/>
      <c r="Q27" s="682">
        <v>9540</v>
      </c>
      <c r="R27" s="683">
        <v>12</v>
      </c>
      <c r="S27" s="681">
        <v>0</v>
      </c>
      <c r="T27" s="682">
        <v>9910</v>
      </c>
      <c r="U27" s="682"/>
      <c r="V27" s="683">
        <v>27</v>
      </c>
      <c r="W27" s="681">
        <v>0</v>
      </c>
      <c r="X27" s="682">
        <v>9910</v>
      </c>
      <c r="Y27" s="684"/>
      <c r="Z27" s="685">
        <f>IFERROR(VLOOKUP(C27, 條件!$A:$L, 3, 0), "")</f>
        <v>6.6055045871559646</v>
      </c>
      <c r="AA27" s="685">
        <f>IF(OR(L27={"改紡","檢修","了機","清車","FINAL","停機","SAMPLE","TEST","絲開發","待料","跳車","降速","升速"}), L27, IFERROR(IF(C27="", "", (SUM(J27, N27, R27, V27)/3 * AG27) * IF(AND(AF27="S", AS27="雙"), 0.5, 1)), ""))</f>
        <v>45.333333333333336</v>
      </c>
      <c r="AB27" s="718">
        <f t="shared" si="5"/>
        <v>0.9949051816239316</v>
      </c>
      <c r="AC27" s="685">
        <f>IF(OR(L27={"改紡","檢修","了機","清車","FINAL","停機","SAMPLE","TEST","絲開發","待料","跳車","降速","升速"}), "", IFERROR(IF(C27="", "", AVERAGE(L27:M27, P27:Q27, T27:U27, X27:Y27)/100), ""))</f>
        <v>97.474999999999994</v>
      </c>
      <c r="AD27" s="685">
        <f t="shared" si="6"/>
        <v>5.666666666666667</v>
      </c>
      <c r="AE27" s="685">
        <f t="shared" si="7"/>
        <v>5.083333333333333</v>
      </c>
      <c r="AF27" s="686" t="str">
        <f t="shared" si="8"/>
        <v>T</v>
      </c>
      <c r="AG27" s="686">
        <v>2</v>
      </c>
      <c r="AH27" s="728" t="s">
        <v>2826</v>
      </c>
      <c r="AI27" s="736"/>
      <c r="AJ27" s="729"/>
      <c r="AK27" s="729"/>
      <c r="AL27" s="690">
        <v>55</v>
      </c>
      <c r="AM27" s="800">
        <v>46188</v>
      </c>
      <c r="AN27" s="800">
        <v>46189</v>
      </c>
      <c r="AO27" s="800">
        <v>46190</v>
      </c>
      <c r="AP27" s="800"/>
      <c r="AQ27" s="800"/>
      <c r="AR27" s="692"/>
      <c r="AS27" s="679" t="str">
        <f t="shared" si="17"/>
        <v>雙</v>
      </c>
      <c r="AT27" s="679" t="str">
        <f t="shared" si="18"/>
        <v>半</v>
      </c>
      <c r="AU27" s="679" t="str">
        <f t="shared" si="19"/>
        <v>225</v>
      </c>
      <c r="AV27" s="679">
        <f t="shared" si="20"/>
        <v>4.1688108000000001</v>
      </c>
    </row>
    <row r="28" spans="1:48">
      <c r="A28" s="675">
        <f t="shared" si="12"/>
        <v>46204</v>
      </c>
      <c r="B28" s="676" t="s">
        <v>1548</v>
      </c>
      <c r="C28" s="676" t="s">
        <v>1903</v>
      </c>
      <c r="D28" s="677" t="s">
        <v>579</v>
      </c>
      <c r="E28" s="678" t="str">
        <f>IF(ISNA(VLOOKUP(C28,條件!$A$1:$G$1021,5,0)),"",(VLOOKUP(C28,條件!$A$1:$G$1021,5,0)))</f>
        <v>150/48/2SDr</v>
      </c>
      <c r="F28" s="679" t="str">
        <f>IF(ISNA(VLOOKUP(C28,條件!$A$1:$G$1021,6,0)),"",(VLOOKUP(C28,條件!$A$1:$G$1021,6,0)))</f>
        <v>FP82184R×2</v>
      </c>
      <c r="G28" s="679">
        <f>IF(ISNA(VLOOKUP(C28,條件!$A$1:$G$1021,7,0)),"",(VLOOKUP(C28,條件!$A$1:$G$1021,7,0)))</f>
        <v>700</v>
      </c>
      <c r="H28" s="679" t="str">
        <f>IF(ISNA(VLOOKUP(C28,條件!$A$1:$K$1021,11,0)),"",(VLOOKUP(C28,條件!$A$1:$K$1021,11,0)))</f>
        <v>白桔雙色</v>
      </c>
      <c r="I28" s="680">
        <f>IF(ISNA(VLOOKUP(C28,條件!$A$1:$L$1021,12,0)),"",(VLOOKUP(C28,條件!$A$1:$L$1021,12,0)))</f>
        <v>5.5</v>
      </c>
      <c r="J28" s="681">
        <v>27</v>
      </c>
      <c r="K28" s="681">
        <v>0</v>
      </c>
      <c r="L28" s="682" t="s">
        <v>1905</v>
      </c>
      <c r="M28" s="682">
        <v>10000</v>
      </c>
      <c r="N28" s="683">
        <v>10</v>
      </c>
      <c r="O28" s="681">
        <v>0</v>
      </c>
      <c r="P28" s="682" t="s">
        <v>114</v>
      </c>
      <c r="Q28" s="682">
        <v>10000</v>
      </c>
      <c r="R28" s="683">
        <v>4</v>
      </c>
      <c r="S28" s="681">
        <v>0</v>
      </c>
      <c r="T28" s="682" t="s">
        <v>114</v>
      </c>
      <c r="U28" s="682">
        <v>10000</v>
      </c>
      <c r="V28" s="683">
        <v>7</v>
      </c>
      <c r="W28" s="681">
        <v>0</v>
      </c>
      <c r="X28" s="682" t="s">
        <v>114</v>
      </c>
      <c r="Y28" s="684">
        <v>10000</v>
      </c>
      <c r="Z28" s="685">
        <f>IFERROR(VLOOKUP(C28, 條件!$A:$L, 3, 0), "")</f>
        <v>5.8299595141700413</v>
      </c>
      <c r="AA28" s="685">
        <f>IF(OR(L28={"改紡","檢修","了機","清車","FINAL","停機","SAMPLE","TEST","絲開發","待料","跳車","降速","升速"}), L28, IFERROR(IF(C28="", "", (SUM(J28, N28, R28, V28)/3 * AG28) * IF(AND(AF28="S", AS28="雙"), 0.5, 1)), ""))</f>
        <v>32</v>
      </c>
      <c r="AB28" s="718">
        <f t="shared" si="5"/>
        <v>1</v>
      </c>
      <c r="AC28" s="685">
        <f>IF(OR(L28={"改紡","檢修","了機","清車","FINAL","停機","SAMPLE","TEST","絲開發","待料","跳車","降速","升速"}), "", IFERROR(IF(C28="", "", AVERAGE(L28:M28, P28:Q28, T28:U28, X28:Y28)/100), ""))</f>
        <v>100</v>
      </c>
      <c r="AD28" s="685">
        <f t="shared" si="6"/>
        <v>4</v>
      </c>
      <c r="AE28" s="685">
        <f t="shared" si="7"/>
        <v>4</v>
      </c>
      <c r="AF28" s="686" t="str">
        <f t="shared" si="8"/>
        <v>T</v>
      </c>
      <c r="AG28" s="686">
        <v>2</v>
      </c>
      <c r="AH28" s="728" t="s">
        <v>2825</v>
      </c>
      <c r="AI28" s="736"/>
      <c r="AJ28" s="729"/>
      <c r="AK28" s="729"/>
      <c r="AL28" s="690">
        <v>56</v>
      </c>
      <c r="AM28" s="800">
        <v>46203</v>
      </c>
      <c r="AN28" s="800"/>
      <c r="AO28" s="800"/>
      <c r="AP28" s="800"/>
      <c r="AQ28" s="800"/>
      <c r="AR28" s="692"/>
      <c r="AS28" s="679" t="str">
        <f t="shared" si="17"/>
        <v>雙</v>
      </c>
      <c r="AT28" s="679" t="str">
        <f t="shared" si="18"/>
        <v>半</v>
      </c>
      <c r="AU28" s="679" t="str">
        <f t="shared" si="19"/>
        <v>150</v>
      </c>
      <c r="AV28" s="679">
        <f t="shared" si="20"/>
        <v>3.6288</v>
      </c>
    </row>
    <row r="29" spans="1:48">
      <c r="A29" s="675">
        <f t="shared" si="12"/>
        <v>46204</v>
      </c>
      <c r="B29" s="676" t="s">
        <v>1549</v>
      </c>
      <c r="C29" s="676" t="s">
        <v>1904</v>
      </c>
      <c r="D29" s="677" t="s">
        <v>579</v>
      </c>
      <c r="E29" s="678" t="str">
        <f>IF(ISNA(VLOOKUP(C29,條件!$A$1:$G$1021,5,0)),"",(VLOOKUP(C29,條件!$A$1:$G$1021,5,0)))</f>
        <v>150/48/2SDr</v>
      </c>
      <c r="F29" s="679" t="str">
        <f>IF(ISNA(VLOOKUP(C29,條件!$A$1:$G$1021,6,0)),"",(VLOOKUP(C29,條件!$A$1:$G$1021,6,0)))</f>
        <v>FP82184R×2</v>
      </c>
      <c r="G29" s="679">
        <f>IF(ISNA(VLOOKUP(C29,條件!$A$1:$G$1021,7,0)),"",(VLOOKUP(C29,條件!$A$1:$G$1021,7,0)))</f>
        <v>700</v>
      </c>
      <c r="H29" s="679" t="str">
        <f>IF(ISNA(VLOOKUP(C29,條件!$A$1:$K$1021,11,0)),"",(VLOOKUP(C29,條件!$A$1:$K$1021,11,0)))</f>
        <v>藍色</v>
      </c>
      <c r="I29" s="680">
        <f>IF(ISNA(VLOOKUP(C29,條件!$A$1:$L$1021,12,0)),"",(VLOOKUP(C29,條件!$A$1:$L$1021,12,0)))</f>
        <v>5.5</v>
      </c>
      <c r="J29" s="681">
        <v>39</v>
      </c>
      <c r="K29" s="681">
        <v>6</v>
      </c>
      <c r="L29" s="682">
        <v>9440</v>
      </c>
      <c r="M29" s="682">
        <v>9070</v>
      </c>
      <c r="N29" s="683">
        <v>15</v>
      </c>
      <c r="O29" s="681">
        <v>1</v>
      </c>
      <c r="P29" s="682">
        <v>8700</v>
      </c>
      <c r="Q29" s="682">
        <v>9630</v>
      </c>
      <c r="R29" s="683">
        <v>32</v>
      </c>
      <c r="S29" s="681">
        <v>3</v>
      </c>
      <c r="T29" s="682">
        <v>10000</v>
      </c>
      <c r="U29" s="682">
        <v>9720</v>
      </c>
      <c r="V29" s="683">
        <v>28</v>
      </c>
      <c r="W29" s="681">
        <v>3</v>
      </c>
      <c r="X29" s="682">
        <v>10000</v>
      </c>
      <c r="Y29" s="684">
        <v>9720</v>
      </c>
      <c r="Z29" s="685">
        <f>IFERROR(VLOOKUP(C29, 條件!$A:$L, 3, 0), "")</f>
        <v>5.8299595141700413</v>
      </c>
      <c r="AA29" s="685">
        <f>IF(OR(L29={"改紡","檢修","了機","清車","FINAL","停機","SAMPLE","TEST","絲開發","待料","跳車","降速","升速"}), L29, IFERROR(IF(C29="", "", (SUM(J29, N29, R29, V29)/3 * AG29) * IF(AND(AF29="S", AS29="雙"), 0.5, 1)), ""))</f>
        <v>38</v>
      </c>
      <c r="AB29" s="718">
        <f t="shared" si="5"/>
        <v>0.98927951388888891</v>
      </c>
      <c r="AC29" s="685">
        <f>IF(OR(L29={"改紡","檢修","了機","清車","FINAL","停機","SAMPLE","TEST","絲開發","待料","跳車","降速","升速"}), "", IFERROR(IF(C29="", "", AVERAGE(L29:M29, P29:Q29, T29:U29, X29:Y29)/100), ""))</f>
        <v>95.35</v>
      </c>
      <c r="AD29" s="685">
        <f t="shared" si="6"/>
        <v>4.75</v>
      </c>
      <c r="AE29" s="685">
        <f t="shared" si="7"/>
        <v>4.208333333333333</v>
      </c>
      <c r="AF29" s="686" t="str">
        <f t="shared" si="8"/>
        <v>T</v>
      </c>
      <c r="AG29" s="686">
        <v>1</v>
      </c>
      <c r="AH29" s="728" t="s">
        <v>2826</v>
      </c>
      <c r="AI29" s="736"/>
      <c r="AJ29" s="729"/>
      <c r="AK29" s="729"/>
      <c r="AL29" s="690">
        <v>56</v>
      </c>
      <c r="AM29" s="800">
        <v>46200</v>
      </c>
      <c r="AN29" s="800">
        <v>46201</v>
      </c>
      <c r="AO29" s="800">
        <v>46202</v>
      </c>
      <c r="AP29" s="800">
        <v>46203</v>
      </c>
      <c r="AQ29" s="800">
        <v>46204</v>
      </c>
      <c r="AR29" s="692"/>
      <c r="AS29" s="679" t="str">
        <f t="shared" si="17"/>
        <v>雙</v>
      </c>
      <c r="AT29" s="679" t="str">
        <f t="shared" si="18"/>
        <v>全</v>
      </c>
      <c r="AU29" s="679" t="str">
        <f t="shared" si="19"/>
        <v>150</v>
      </c>
      <c r="AV29" s="679">
        <f t="shared" si="20"/>
        <v>6.9201216000000008</v>
      </c>
    </row>
    <row r="30" spans="1:48">
      <c r="A30" s="675">
        <f t="shared" si="12"/>
        <v>46204</v>
      </c>
      <c r="B30" s="676" t="s">
        <v>1053</v>
      </c>
      <c r="C30" s="676" t="s">
        <v>114</v>
      </c>
      <c r="D30" s="677"/>
      <c r="E30" s="678" t="str">
        <f>IF(ISNA(VLOOKUP(C30,條件!$A$1:$G$1021,5,0)),"",(VLOOKUP(C30,條件!$A$1:$G$1021,5,0)))</f>
        <v/>
      </c>
      <c r="F30" s="679" t="str">
        <f>IF(ISNA(VLOOKUP(C30,條件!$A$1:$G$1021,6,0)),"",(VLOOKUP(C30,條件!$A$1:$G$1021,6,0)))</f>
        <v/>
      </c>
      <c r="G30" s="679" t="str">
        <f>IF(ISNA(VLOOKUP(C30,條件!$A$1:$G$1021,7,0)),"",(VLOOKUP(C30,條件!$A$1:$G$1021,7,0)))</f>
        <v/>
      </c>
      <c r="H30" s="679" t="str">
        <f>IF(ISNA(VLOOKUP(C30,條件!$A$1:$K$1021,11,0)),"",(VLOOKUP(C30,條件!$A$1:$K$1021,11,0)))</f>
        <v/>
      </c>
      <c r="I30" s="680" t="str">
        <f>IF(ISNA(VLOOKUP(C30,條件!$A$1:$L$1021,12,0)),"",(VLOOKUP(C30,條件!$A$1:$L$1021,12,0)))</f>
        <v/>
      </c>
      <c r="J30" s="681"/>
      <c r="K30" s="681"/>
      <c r="L30" s="682" t="s">
        <v>114</v>
      </c>
      <c r="M30" s="682"/>
      <c r="N30" s="683"/>
      <c r="O30" s="681"/>
      <c r="P30" s="682" t="s">
        <v>114</v>
      </c>
      <c r="Q30" s="682"/>
      <c r="R30" s="683"/>
      <c r="S30" s="681"/>
      <c r="T30" s="682" t="s">
        <v>114</v>
      </c>
      <c r="U30" s="682"/>
      <c r="V30" s="683"/>
      <c r="W30" s="681"/>
      <c r="X30" s="682" t="s">
        <v>114</v>
      </c>
      <c r="Y30" s="684"/>
      <c r="Z30" s="685" t="str">
        <f>IFERROR(VLOOKUP(C30, 條件!$A:$L, 3, 0), "")</f>
        <v/>
      </c>
      <c r="AA30" s="685" t="str">
        <f>IF(OR(L30={"改紡","檢修","了機","清車","FINAL","停機","SAMPLE","TEST","絲開發","待料","跳車","降速","升速"}), L30, IFERROR(IF(C30="", "", (SUM(J30, N30, R30, V30)/3 * AG30) * IF(AND(AF30="S", AS30="雙"), 0.5, 1)), ""))</f>
        <v>停機</v>
      </c>
      <c r="AB30" s="718" t="str">
        <f t="shared" si="5"/>
        <v/>
      </c>
      <c r="AC30" s="685" t="str">
        <f>IF(OR(L30={"改紡","檢修","了機","清車","FINAL","停機","SAMPLE","TEST","絲開發","待料","跳車","降速","升速"}), "", IFERROR(IF(C30="", "", AVERAGE(L30:M30, P30:Q30, T30:U30, X30:Y30)/100), ""))</f>
        <v/>
      </c>
      <c r="AD30" s="685" t="str">
        <f t="shared" si="6"/>
        <v/>
      </c>
      <c r="AE30" s="685" t="str">
        <f t="shared" si="7"/>
        <v/>
      </c>
      <c r="AF30" s="686" t="str">
        <f t="shared" si="8"/>
        <v>S</v>
      </c>
      <c r="AG30" s="686">
        <v>12</v>
      </c>
      <c r="AH30" s="728" t="s">
        <v>885</v>
      </c>
      <c r="AI30" s="736" t="s">
        <v>885</v>
      </c>
      <c r="AJ30" s="729" t="s">
        <v>885</v>
      </c>
      <c r="AK30" s="729" t="s">
        <v>885</v>
      </c>
      <c r="AL30" s="690"/>
      <c r="AM30" s="800"/>
      <c r="AN30" s="800"/>
      <c r="AO30" s="800"/>
      <c r="AP30" s="800"/>
      <c r="AQ30" s="800"/>
      <c r="AR30" s="692"/>
      <c r="AS30" s="679" t="str">
        <f t="shared" si="17"/>
        <v>單</v>
      </c>
      <c r="AT30" s="679" t="str">
        <f t="shared" si="18"/>
        <v>12sec</v>
      </c>
      <c r="AU30" s="679" t="str">
        <f t="shared" si="19"/>
        <v/>
      </c>
      <c r="AV30" s="679" t="str">
        <f t="shared" si="20"/>
        <v/>
      </c>
    </row>
    <row r="31" spans="1:48" ht="17.25" thickBot="1">
      <c r="A31" s="693">
        <f>A30</f>
        <v>46204</v>
      </c>
      <c r="B31" s="694" t="s">
        <v>1564</v>
      </c>
      <c r="C31" s="694" t="s">
        <v>1616</v>
      </c>
      <c r="D31" s="695"/>
      <c r="E31" s="696" t="str">
        <f>IF(ISNA(VLOOKUP(C31,條件!$A$1:$G$1021,5,0)),"",(VLOOKUP(C31,條件!$A$1:$G$1021,5,0)))</f>
        <v/>
      </c>
      <c r="F31" s="697" t="str">
        <f>IF(ISNA(VLOOKUP(C31,條件!$A$1:$G$1021,6,0)),"",(VLOOKUP(C31,條件!$A$1:$G$1021,6,0)))</f>
        <v/>
      </c>
      <c r="G31" s="697" t="str">
        <f>IF(ISNA(VLOOKUP(C31,條件!$A$1:$G$1021,7,0)),"",(VLOOKUP(C31,條件!$A$1:$G$1021,7,0)))</f>
        <v/>
      </c>
      <c r="H31" s="697" t="str">
        <f>IF(ISNA(VLOOKUP(C31,條件!$A$1:$K$1021,11,0)),"",(VLOOKUP(C31,條件!$A$1:$K$1021,11,0)))</f>
        <v/>
      </c>
      <c r="I31" s="698" t="str">
        <f>IF(ISNA(VLOOKUP(C31,條件!$A$1:$L$1021,12,0)),"",(VLOOKUP(C31,條件!$A$1:$L$1021,12,0)))</f>
        <v/>
      </c>
      <c r="J31" s="699"/>
      <c r="K31" s="699"/>
      <c r="L31" s="700" t="s">
        <v>1616</v>
      </c>
      <c r="M31" s="700"/>
      <c r="N31" s="701"/>
      <c r="O31" s="699"/>
      <c r="P31" s="700" t="s">
        <v>1616</v>
      </c>
      <c r="Q31" s="700"/>
      <c r="R31" s="701"/>
      <c r="S31" s="699"/>
      <c r="T31" s="700" t="s">
        <v>1616</v>
      </c>
      <c r="U31" s="700"/>
      <c r="V31" s="701"/>
      <c r="W31" s="699"/>
      <c r="X31" s="700" t="s">
        <v>1616</v>
      </c>
      <c r="Y31" s="702"/>
      <c r="Z31" s="804" t="str">
        <f>IFERROR(VLOOKUP(C31, 條件!$A:$L, 3, 0), "")</f>
        <v/>
      </c>
      <c r="AA31" s="804" t="str">
        <f>IF(OR(L31={"改紡","檢修","了機","清車","FINAL","停機","SAMPLE","TEST","絲開發","待料","跳車","降速","升速"}), L31, IFERROR(IF(C31="", "", (SUM(J31, N31, R31, V31)/3 * AG31) * IF(AND(AF31="S", AS31="雙"), 0.5, 1)), ""))</f>
        <v>絲開發</v>
      </c>
      <c r="AB31" s="805" t="str">
        <f t="shared" si="5"/>
        <v/>
      </c>
      <c r="AC31" s="804" t="str">
        <f>IF(OR(L31={"改紡","檢修","了機","清車","FINAL","停機","SAMPLE","TEST","絲開發","待料","跳車","降速","升速"}), "", IFERROR(IF(C31="", "", AVERAGE(L31:M31, P31:Q31, T31:U31, X31:Y31)/100), ""))</f>
        <v/>
      </c>
      <c r="AD31" s="804" t="str">
        <f t="shared" si="6"/>
        <v/>
      </c>
      <c r="AE31" s="804" t="str">
        <f t="shared" si="7"/>
        <v/>
      </c>
      <c r="AF31" s="806" t="str">
        <f t="shared" si="8"/>
        <v>S</v>
      </c>
      <c r="AG31" s="806">
        <v>5</v>
      </c>
      <c r="AH31" s="730" t="s">
        <v>2827</v>
      </c>
      <c r="AI31" s="731"/>
      <c r="AJ31" s="731"/>
      <c r="AK31" s="731"/>
      <c r="AL31" s="708"/>
      <c r="AM31" s="802"/>
      <c r="AN31" s="802"/>
      <c r="AO31" s="802"/>
      <c r="AP31" s="802"/>
      <c r="AQ31" s="802"/>
      <c r="AR31" s="710"/>
      <c r="AS31" s="697" t="str">
        <f t="shared" si="17"/>
        <v>單</v>
      </c>
      <c r="AT31" s="697" t="str">
        <f t="shared" si="18"/>
        <v>5sec</v>
      </c>
      <c r="AU31" s="697" t="str">
        <f t="shared" si="19"/>
        <v/>
      </c>
      <c r="AV31" s="697" t="str">
        <f t="shared" si="20"/>
        <v/>
      </c>
    </row>
    <row r="32" spans="1:48">
      <c r="A32" s="657">
        <v>46205</v>
      </c>
      <c r="B32" s="658" t="s">
        <v>1031</v>
      </c>
      <c r="C32" s="658" t="s">
        <v>114</v>
      </c>
      <c r="D32" s="659"/>
      <c r="E32" s="660" t="str">
        <f>IF(ISNA(VLOOKUP(C32,條件!$A$1:$G$1021,5,0)),"",(VLOOKUP(C32,條件!$A$1:$G$1021,5,0)))</f>
        <v/>
      </c>
      <c r="F32" s="661" t="str">
        <f>IF(ISNA(VLOOKUP(C32,條件!$A$1:$G$1021,6,0)),"",(VLOOKUP(C32,條件!$A$1:$G$1021,6,0)))</f>
        <v/>
      </c>
      <c r="G32" s="661" t="str">
        <f>IF(ISNA(VLOOKUP(C32,條件!$A$1:$G$1021,7,0)),"",(VLOOKUP(C32,條件!$A$1:$G$1021,7,0)))</f>
        <v/>
      </c>
      <c r="H32" s="661" t="str">
        <f>IF(ISNA(VLOOKUP(C32,條件!$A$1:$K$1021,11,0)),"",(VLOOKUP(C32,條件!$A$1:$K$1021,11,0)))</f>
        <v/>
      </c>
      <c r="I32" s="662" t="str">
        <f>IF(ISNA(VLOOKUP(C32,條件!$A$1:$L$1021,12,0)),"",(VLOOKUP(C32,條件!$A$1:$L$1021,12,0)))</f>
        <v/>
      </c>
      <c r="J32" s="663"/>
      <c r="K32" s="663"/>
      <c r="L32" s="664" t="s">
        <v>114</v>
      </c>
      <c r="M32" s="664"/>
      <c r="N32" s="665"/>
      <c r="O32" s="663"/>
      <c r="P32" s="664" t="s">
        <v>114</v>
      </c>
      <c r="Q32" s="664"/>
      <c r="R32" s="665"/>
      <c r="S32" s="663"/>
      <c r="T32" s="664" t="s">
        <v>114</v>
      </c>
      <c r="U32" s="664"/>
      <c r="V32" s="665"/>
      <c r="W32" s="663"/>
      <c r="X32" s="664" t="s">
        <v>114</v>
      </c>
      <c r="Y32" s="666"/>
      <c r="Z32" s="667" t="str">
        <f>IFERROR(VLOOKUP(C32, 條件!$A:$L, 3, 0), "")</f>
        <v/>
      </c>
      <c r="AA32" s="667" t="str">
        <f>IF(OR(L32={"改紡","檢修","了機","清車","FINAL","停機","SAMPLE","TEST","絲開發","待料","跳車","降速","升速"}), L32, IFERROR(IF(C32="", "", (SUM(J32, N32, R32, V32)/3 * AG32) * IF(AND(AF32="S", AS32="雙"), 0.5, 1)), ""))</f>
        <v>停機</v>
      </c>
      <c r="AB32" s="717" t="str">
        <f t="shared" si="5"/>
        <v/>
      </c>
      <c r="AC32" s="667" t="str">
        <f>IF(OR(L32={"改紡","檢修","了機","清車","FINAL","停機","SAMPLE","TEST","絲開發","待料","跳車","降速","升速"}), "", IFERROR(IF(C32="", "", AVERAGE(L32:M32, P32:Q32, T32:U32, X32:Y32)/100), ""))</f>
        <v/>
      </c>
      <c r="AD32" s="667" t="str">
        <f t="shared" si="6"/>
        <v/>
      </c>
      <c r="AE32" s="667" t="str">
        <f t="shared" si="7"/>
        <v/>
      </c>
      <c r="AF32" s="668" t="str">
        <f t="shared" si="8"/>
        <v>A</v>
      </c>
      <c r="AG32" s="668">
        <v>1</v>
      </c>
      <c r="AH32" s="732" t="s">
        <v>2742</v>
      </c>
      <c r="AI32" s="732" t="s">
        <v>2742</v>
      </c>
      <c r="AJ32" s="741" t="s">
        <v>885</v>
      </c>
      <c r="AK32" s="741" t="s">
        <v>885</v>
      </c>
      <c r="AL32" s="672"/>
      <c r="AM32" s="799"/>
      <c r="AN32" s="799"/>
      <c r="AO32" s="799"/>
      <c r="AP32" s="799"/>
      <c r="AQ32" s="799"/>
      <c r="AR32" s="674"/>
      <c r="AS32" s="661" t="str">
        <f>IF(TEXT(RIGHT(F32,2),) = "×2","雙","單")</f>
        <v>單</v>
      </c>
      <c r="AT32" s="661" t="str">
        <f>IF(OR(AF32="J", AF32="T", AF32="M"), IF(AG32=1, "全", "半"),
   IF(AF32="A", IF(AG32=0.5, IF(AS32="雙", "全", ""),
                 IF(AG32=1, IF(AS32="雙", "半", "全"),
                    IF(AG32=2, "半", "")
                   )
                ),
   IF(AF32="S", TEXT(AG32 &amp; "sec", "text"), "")
))</f>
        <v>全</v>
      </c>
      <c r="AU32" s="661" t="str">
        <f>IF(MID(E32,3,1)="/",LEFT(E32,2),LEFT(E32,3))</f>
        <v/>
      </c>
      <c r="AV32" s="661" t="str">
        <f t="shared" si="20"/>
        <v/>
      </c>
    </row>
    <row r="33" spans="1:48">
      <c r="A33" s="675">
        <f>A32</f>
        <v>46205</v>
      </c>
      <c r="B33" s="676" t="s">
        <v>1032</v>
      </c>
      <c r="C33" s="676" t="s">
        <v>114</v>
      </c>
      <c r="D33" s="677"/>
      <c r="E33" s="678" t="str">
        <f>IF(ISNA(VLOOKUP(C33,條件!$A$1:$G$1021,5,0)),"",(VLOOKUP(C33,條件!$A$1:$G$1021,5,0)))</f>
        <v/>
      </c>
      <c r="F33" s="679" t="str">
        <f>IF(ISNA(VLOOKUP(C33,條件!$A$1:$G$1021,6,0)),"",(VLOOKUP(C33,條件!$A$1:$G$1021,6,0)))</f>
        <v/>
      </c>
      <c r="G33" s="679" t="str">
        <f>IF(ISNA(VLOOKUP(C33,條件!$A$1:$G$1021,7,0)),"",(VLOOKUP(C33,條件!$A$1:$G$1021,7,0)))</f>
        <v/>
      </c>
      <c r="H33" s="679" t="str">
        <f>IF(ISNA(VLOOKUP(C33,條件!$A$1:$K$1021,11,0)),"",(VLOOKUP(C33,條件!$A$1:$K$1021,11,0)))</f>
        <v/>
      </c>
      <c r="I33" s="680" t="str">
        <f>IF(ISNA(VLOOKUP(C33,條件!$A$1:$L$1021,12,0)),"",(VLOOKUP(C33,條件!$A$1:$L$1021,12,0)))</f>
        <v/>
      </c>
      <c r="J33" s="681"/>
      <c r="K33" s="681"/>
      <c r="L33" s="682" t="s">
        <v>114</v>
      </c>
      <c r="M33" s="682"/>
      <c r="N33" s="683"/>
      <c r="O33" s="681"/>
      <c r="P33" s="682" t="s">
        <v>114</v>
      </c>
      <c r="Q33" s="682"/>
      <c r="R33" s="683"/>
      <c r="S33" s="681"/>
      <c r="T33" s="682" t="s">
        <v>114</v>
      </c>
      <c r="U33" s="682"/>
      <c r="V33" s="683"/>
      <c r="W33" s="681"/>
      <c r="X33" s="682" t="s">
        <v>114</v>
      </c>
      <c r="Y33" s="684"/>
      <c r="Z33" s="685" t="str">
        <f>IFERROR(VLOOKUP(C33, 條件!$A:$L, 3, 0), "")</f>
        <v/>
      </c>
      <c r="AA33" s="685" t="str">
        <f>IF(OR(L33={"改紡","檢修","了機","清車","FINAL","停機","SAMPLE","TEST","絲開發","待料","跳車","降速","升速"}), L33, IFERROR(IF(C33="", "", (SUM(J33, N33, R33, V33)/3 * AG33) * IF(AND(AF33="S", AS33="雙"), 0.5, 1)), ""))</f>
        <v>停機</v>
      </c>
      <c r="AB33" s="718" t="str">
        <f t="shared" ref="AB33:AB61" si="21">IF(K33="","",IF(ISERROR(1-(SUM(K33,O33,S33,W33)/208/Z33)),"",(1-(SUM(K33,O33,S33,W33)/208/Z33))))</f>
        <v/>
      </c>
      <c r="AC33" s="685" t="str">
        <f>IF(OR(L33={"改紡","檢修","了機","清車","FINAL","停機","SAMPLE","TEST","絲開發","待料","跳車","降速","升速"}), "", IFERROR(IF(C33="", "", AVERAGE(L33:M33, P33:Q33, T33:U33, X33:Y33)/100), ""))</f>
        <v/>
      </c>
      <c r="AD33" s="685" t="str">
        <f t="shared" ref="AD33:AD61" si="22">IF(ISERROR(AA33/8),"",(AA33/8))</f>
        <v/>
      </c>
      <c r="AE33" s="685" t="str">
        <f t="shared" ref="AE33:AE61" si="23">IF(OR(L33="改紡", L33="檢修", L33="了機"), "",
IF(AND(C33&lt;&gt;"", J33&lt;&gt;""),
IFERROR((SUM(J33, N33, R33, V33) - SUM(K33, O33, S33, W33))/24 * AG33, ""),
"")
)</f>
        <v/>
      </c>
      <c r="AF33" s="686" t="str">
        <f t="shared" ref="AF33:AF61" si="24">LEFT(B33,1)</f>
        <v>A</v>
      </c>
      <c r="AG33" s="686">
        <v>1</v>
      </c>
      <c r="AH33" s="728" t="s">
        <v>885</v>
      </c>
      <c r="AI33" s="728" t="s">
        <v>885</v>
      </c>
      <c r="AJ33" s="741" t="s">
        <v>885</v>
      </c>
      <c r="AK33" s="742" t="s">
        <v>885</v>
      </c>
      <c r="AL33" s="738"/>
      <c r="AM33" s="800"/>
      <c r="AN33" s="800"/>
      <c r="AO33" s="800"/>
      <c r="AP33" s="800"/>
      <c r="AQ33" s="800"/>
      <c r="AR33" s="692"/>
      <c r="AS33" s="679" t="str">
        <f t="shared" ref="AS33:AS61" si="25">IF(TEXT(RIGHT(F33,2),) = "×2","雙","單")</f>
        <v>單</v>
      </c>
      <c r="AT33" s="679" t="str">
        <f t="shared" ref="AT33:AT61" si="26">IF(OR(AF33="J", AF33="T", AF33="M"), IF(AG33=1, "全", "半"),
   IF(AF33="A", IF(AG33=0.5, IF(AS33="雙", "全", ""),
                 IF(AG33=1, IF(AS33="雙", "半", "全"),
                    IF(AG33=2, "半", "")
                   )
                ),
   IF(AF33="S", TEXT(AG33 &amp; "sec", "text"), "")
))</f>
        <v>全</v>
      </c>
      <c r="AU33" s="679" t="str">
        <f t="shared" ref="AU33:AU61" si="27">IF(MID(E33,3,1)="/",LEFT(E33,2),LEFT(E33,3))</f>
        <v/>
      </c>
      <c r="AV33" s="679" t="str">
        <f t="shared" si="20"/>
        <v/>
      </c>
    </row>
    <row r="34" spans="1:48">
      <c r="A34" s="675">
        <f t="shared" ref="A34:A60" si="28">A33</f>
        <v>46205</v>
      </c>
      <c r="B34" s="676" t="s">
        <v>1027</v>
      </c>
      <c r="C34" s="676" t="s">
        <v>114</v>
      </c>
      <c r="D34" s="677"/>
      <c r="E34" s="678" t="str">
        <f>IF(ISNA(VLOOKUP(C34,條件!$A$1:$G$1021,5,0)),"",(VLOOKUP(C34,條件!$A$1:$G$1021,5,0)))</f>
        <v/>
      </c>
      <c r="F34" s="679" t="str">
        <f>IF(ISNA(VLOOKUP(C34,條件!$A$1:$G$1021,6,0)),"",(VLOOKUP(C34,條件!$A$1:$G$1021,6,0)))</f>
        <v/>
      </c>
      <c r="G34" s="679" t="str">
        <f>IF(ISNA(VLOOKUP(C34,條件!$A$1:$G$1021,7,0)),"",(VLOOKUP(C34,條件!$A$1:$G$1021,7,0)))</f>
        <v/>
      </c>
      <c r="H34" s="679" t="str">
        <f>IF(ISNA(VLOOKUP(C34,條件!$A$1:$K$1021,11,0)),"",(VLOOKUP(C34,條件!$A$1:$K$1021,11,0)))</f>
        <v/>
      </c>
      <c r="I34" s="680" t="str">
        <f>IF(ISNA(VLOOKUP(C34,條件!$A$1:$L$1021,12,0)),"",(VLOOKUP(C34,條件!$A$1:$L$1021,12,0)))</f>
        <v/>
      </c>
      <c r="J34" s="681"/>
      <c r="K34" s="681"/>
      <c r="L34" s="682" t="s">
        <v>114</v>
      </c>
      <c r="M34" s="682"/>
      <c r="N34" s="683"/>
      <c r="O34" s="681"/>
      <c r="P34" s="682" t="s">
        <v>114</v>
      </c>
      <c r="Q34" s="682"/>
      <c r="R34" s="683"/>
      <c r="S34" s="681"/>
      <c r="T34" s="682" t="s">
        <v>114</v>
      </c>
      <c r="U34" s="682"/>
      <c r="V34" s="683"/>
      <c r="W34" s="681"/>
      <c r="X34" s="682" t="s">
        <v>114</v>
      </c>
      <c r="Y34" s="684"/>
      <c r="Z34" s="685" t="str">
        <f>IFERROR(VLOOKUP(C34, 條件!$A:$L, 3, 0), "")</f>
        <v/>
      </c>
      <c r="AA34" s="685" t="str">
        <f>IF(OR(L34={"改紡","檢修","了機","清車","FINAL","停機","SAMPLE","TEST","絲開發","待料","跳車","降速","升速"}), L34, IFERROR(IF(C34="", "", (SUM(J34, N34, R34, V34)/3 * AG34) * IF(AND(AF34="S", AS34="雙"), 0.5, 1)), ""))</f>
        <v>停機</v>
      </c>
      <c r="AB34" s="718" t="str">
        <f t="shared" si="21"/>
        <v/>
      </c>
      <c r="AC34" s="685" t="str">
        <f>IF(OR(L34={"改紡","檢修","了機","清車","FINAL","停機","SAMPLE","TEST","絲開發","待料","跳車","降速","升速"}), "", IFERROR(IF(C34="", "", AVERAGE(L34:M34, P34:Q34, T34:U34, X34:Y34)/100), ""))</f>
        <v/>
      </c>
      <c r="AD34" s="685" t="str">
        <f t="shared" si="22"/>
        <v/>
      </c>
      <c r="AE34" s="685" t="str">
        <f t="shared" si="23"/>
        <v/>
      </c>
      <c r="AF34" s="686" t="str">
        <f t="shared" si="24"/>
        <v>A</v>
      </c>
      <c r="AG34" s="686">
        <v>1</v>
      </c>
      <c r="AH34" s="728" t="s">
        <v>885</v>
      </c>
      <c r="AI34" s="728" t="s">
        <v>885</v>
      </c>
      <c r="AJ34" s="741" t="s">
        <v>885</v>
      </c>
      <c r="AK34" s="745" t="s">
        <v>885</v>
      </c>
      <c r="AL34" s="738"/>
      <c r="AM34" s="800"/>
      <c r="AN34" s="800"/>
      <c r="AO34" s="800"/>
      <c r="AP34" s="800"/>
      <c r="AQ34" s="800"/>
      <c r="AR34" s="692"/>
      <c r="AS34" s="679" t="str">
        <f t="shared" si="25"/>
        <v>單</v>
      </c>
      <c r="AT34" s="679" t="str">
        <f t="shared" si="26"/>
        <v>全</v>
      </c>
      <c r="AU34" s="679" t="str">
        <f t="shared" si="27"/>
        <v/>
      </c>
      <c r="AV34" s="679" t="str">
        <f t="shared" si="20"/>
        <v/>
      </c>
    </row>
    <row r="35" spans="1:48">
      <c r="A35" s="675">
        <f t="shared" si="28"/>
        <v>46205</v>
      </c>
      <c r="B35" s="676" t="s">
        <v>1033</v>
      </c>
      <c r="C35" s="676" t="s">
        <v>114</v>
      </c>
      <c r="D35" s="677"/>
      <c r="E35" s="678" t="str">
        <f>IF(ISNA(VLOOKUP(C35,條件!$A$1:$G$1021,5,0)),"",(VLOOKUP(C35,條件!$A$1:$G$1021,5,0)))</f>
        <v/>
      </c>
      <c r="F35" s="679" t="str">
        <f>IF(ISNA(VLOOKUP(C35,條件!$A$1:$G$1021,6,0)),"",(VLOOKUP(C35,條件!$A$1:$G$1021,6,0)))</f>
        <v/>
      </c>
      <c r="G35" s="679" t="str">
        <f>IF(ISNA(VLOOKUP(C35,條件!$A$1:$G$1021,7,0)),"",(VLOOKUP(C35,條件!$A$1:$G$1021,7,0)))</f>
        <v/>
      </c>
      <c r="H35" s="679" t="str">
        <f>IF(ISNA(VLOOKUP(C35,條件!$A$1:$K$1021,11,0)),"",(VLOOKUP(C35,條件!$A$1:$K$1021,11,0)))</f>
        <v/>
      </c>
      <c r="I35" s="680" t="str">
        <f>IF(ISNA(VLOOKUP(C35,條件!$A$1:$L$1021,12,0)),"",(VLOOKUP(C35,條件!$A$1:$L$1021,12,0)))</f>
        <v/>
      </c>
      <c r="J35" s="681"/>
      <c r="K35" s="681"/>
      <c r="L35" s="682" t="s">
        <v>114</v>
      </c>
      <c r="M35" s="682"/>
      <c r="N35" s="683"/>
      <c r="O35" s="681"/>
      <c r="P35" s="682" t="s">
        <v>114</v>
      </c>
      <c r="Q35" s="682"/>
      <c r="R35" s="683"/>
      <c r="S35" s="681"/>
      <c r="T35" s="682" t="s">
        <v>114</v>
      </c>
      <c r="U35" s="682"/>
      <c r="V35" s="683"/>
      <c r="W35" s="681"/>
      <c r="X35" s="682" t="s">
        <v>114</v>
      </c>
      <c r="Y35" s="684"/>
      <c r="Z35" s="685" t="str">
        <f>IFERROR(VLOOKUP(C35, 條件!$A:$L, 3, 0), "")</f>
        <v/>
      </c>
      <c r="AA35" s="685" t="str">
        <f>IF(OR(L35={"改紡","檢修","了機","清車","FINAL","停機","SAMPLE","TEST","絲開發","待料","跳車","降速","升速"}), L35, IFERROR(IF(C35="", "", (SUM(J35, N35, R35, V35)/3 * AG35) * IF(AND(AF35="S", AS35="雙"), 0.5, 1)), ""))</f>
        <v>停機</v>
      </c>
      <c r="AB35" s="718" t="str">
        <f t="shared" si="21"/>
        <v/>
      </c>
      <c r="AC35" s="685" t="str">
        <f>IF(OR(L35={"改紡","檢修","了機","清車","FINAL","停機","SAMPLE","TEST","絲開發","待料","跳車","降速","升速"}), "", IFERROR(IF(C35="", "", AVERAGE(L35:M35, P35:Q35, T35:U35, X35:Y35)/100), ""))</f>
        <v/>
      </c>
      <c r="AD35" s="685" t="str">
        <f t="shared" si="22"/>
        <v/>
      </c>
      <c r="AE35" s="685" t="str">
        <f t="shared" si="23"/>
        <v/>
      </c>
      <c r="AF35" s="686" t="str">
        <f t="shared" si="24"/>
        <v>A</v>
      </c>
      <c r="AG35" s="686">
        <v>1</v>
      </c>
      <c r="AH35" s="728" t="s">
        <v>885</v>
      </c>
      <c r="AI35" s="728" t="s">
        <v>885</v>
      </c>
      <c r="AJ35" s="729" t="s">
        <v>885</v>
      </c>
      <c r="AK35" s="729" t="s">
        <v>885</v>
      </c>
      <c r="AL35" s="690"/>
      <c r="AM35" s="800"/>
      <c r="AN35" s="800"/>
      <c r="AO35" s="800"/>
      <c r="AP35" s="800"/>
      <c r="AQ35" s="800"/>
      <c r="AR35" s="692"/>
      <c r="AS35" s="679" t="str">
        <f t="shared" si="25"/>
        <v>單</v>
      </c>
      <c r="AT35" s="679" t="str">
        <f t="shared" si="26"/>
        <v>全</v>
      </c>
      <c r="AU35" s="679" t="str">
        <f t="shared" si="27"/>
        <v/>
      </c>
      <c r="AV35" s="679" t="str">
        <f t="shared" si="20"/>
        <v/>
      </c>
    </row>
    <row r="36" spans="1:48">
      <c r="A36" s="675">
        <f t="shared" si="28"/>
        <v>46205</v>
      </c>
      <c r="B36" s="676" t="s">
        <v>1034</v>
      </c>
      <c r="C36" s="676" t="s">
        <v>114</v>
      </c>
      <c r="D36" s="677"/>
      <c r="E36" s="678" t="str">
        <f>IF(ISNA(VLOOKUP(C36,條件!$A$1:$G$1021,5,0)),"",(VLOOKUP(C36,條件!$A$1:$G$1021,5,0)))</f>
        <v/>
      </c>
      <c r="F36" s="679" t="str">
        <f>IF(ISNA(VLOOKUP(C36,條件!$A$1:$G$1021,6,0)),"",(VLOOKUP(C36,條件!$A$1:$G$1021,6,0)))</f>
        <v/>
      </c>
      <c r="G36" s="679" t="str">
        <f>IF(ISNA(VLOOKUP(C36,條件!$A$1:$G$1021,7,0)),"",(VLOOKUP(C36,條件!$A$1:$G$1021,7,0)))</f>
        <v/>
      </c>
      <c r="H36" s="679" t="str">
        <f>IF(ISNA(VLOOKUP(C36,條件!$A$1:$K$1021,11,0)),"",(VLOOKUP(C36,條件!$A$1:$K$1021,11,0)))</f>
        <v/>
      </c>
      <c r="I36" s="680" t="str">
        <f>IF(ISNA(VLOOKUP(C36,條件!$A$1:$L$1021,12,0)),"",(VLOOKUP(C36,條件!$A$1:$L$1021,12,0)))</f>
        <v/>
      </c>
      <c r="J36" s="681"/>
      <c r="K36" s="681"/>
      <c r="L36" s="682" t="s">
        <v>114</v>
      </c>
      <c r="M36" s="682"/>
      <c r="N36" s="683"/>
      <c r="O36" s="681"/>
      <c r="P36" s="682" t="s">
        <v>114</v>
      </c>
      <c r="Q36" s="682"/>
      <c r="R36" s="683"/>
      <c r="S36" s="681"/>
      <c r="T36" s="682" t="s">
        <v>114</v>
      </c>
      <c r="U36" s="682"/>
      <c r="V36" s="683"/>
      <c r="W36" s="681"/>
      <c r="X36" s="682" t="s">
        <v>114</v>
      </c>
      <c r="Y36" s="684"/>
      <c r="Z36" s="685" t="str">
        <f>IFERROR(VLOOKUP(C36, 條件!$A:$L, 3, 0), "")</f>
        <v/>
      </c>
      <c r="AA36" s="685" t="str">
        <f>IF(OR(L36={"改紡","檢修","了機","清車","FINAL","停機","SAMPLE","TEST","絲開發","待料","跳車","降速","升速"}), L36, IFERROR(IF(C36="", "", (SUM(J36, N36, R36, V36)/3 * AG36) * IF(AND(AF36="S", AS36="雙"), 0.5, 1)), ""))</f>
        <v>停機</v>
      </c>
      <c r="AB36" s="718" t="str">
        <f t="shared" si="21"/>
        <v/>
      </c>
      <c r="AC36" s="685" t="str">
        <f>IF(OR(L36={"改紡","檢修","了機","清車","FINAL","停機","SAMPLE","TEST","絲開發","待料","跳車","降速","升速"}), "", IFERROR(IF(C36="", "", AVERAGE(L36:M36, P36:Q36, T36:U36, X36:Y36)/100), ""))</f>
        <v/>
      </c>
      <c r="AD36" s="685" t="str">
        <f t="shared" si="22"/>
        <v/>
      </c>
      <c r="AE36" s="685" t="str">
        <f t="shared" si="23"/>
        <v/>
      </c>
      <c r="AF36" s="686" t="str">
        <f t="shared" si="24"/>
        <v>A</v>
      </c>
      <c r="AG36" s="686">
        <v>1</v>
      </c>
      <c r="AH36" s="728" t="s">
        <v>885</v>
      </c>
      <c r="AI36" s="728" t="s">
        <v>885</v>
      </c>
      <c r="AJ36" s="729" t="s">
        <v>885</v>
      </c>
      <c r="AK36" s="729" t="s">
        <v>885</v>
      </c>
      <c r="AL36" s="690"/>
      <c r="AM36" s="800"/>
      <c r="AN36" s="800"/>
      <c r="AO36" s="800"/>
      <c r="AP36" s="800"/>
      <c r="AQ36" s="800"/>
      <c r="AR36" s="692"/>
      <c r="AS36" s="679" t="str">
        <f t="shared" si="25"/>
        <v>單</v>
      </c>
      <c r="AT36" s="679" t="str">
        <f t="shared" si="26"/>
        <v>全</v>
      </c>
      <c r="AU36" s="679" t="str">
        <f t="shared" si="27"/>
        <v/>
      </c>
      <c r="AV36" s="679" t="str">
        <f t="shared" si="20"/>
        <v/>
      </c>
    </row>
    <row r="37" spans="1:48">
      <c r="A37" s="675">
        <f t="shared" si="28"/>
        <v>46205</v>
      </c>
      <c r="B37" s="676" t="s">
        <v>1035</v>
      </c>
      <c r="C37" s="676" t="s">
        <v>1892</v>
      </c>
      <c r="D37" s="677"/>
      <c r="E37" s="678" t="str">
        <f>IF(ISNA(VLOOKUP(C37,條件!$A$1:$G$1021,5,0)),"",(VLOOKUP(C37,條件!$A$1:$G$1021,5,0)))</f>
        <v>75/72/2SDr</v>
      </c>
      <c r="F37" s="679" t="str">
        <f>IF(ISNA(VLOOKUP(C37,條件!$A$1:$G$1021,6,0)),"",(VLOOKUP(C37,條件!$A$1:$G$1021,6,0)))</f>
        <v>FP81390R×2</v>
      </c>
      <c r="G37" s="679">
        <f>IF(ISNA(VLOOKUP(C37,條件!$A$1:$G$1021,7,0)),"",(VLOOKUP(C37,條件!$A$1:$G$1021,7,0)))</f>
        <v>600</v>
      </c>
      <c r="H37" s="679" t="str">
        <f>IF(ISNA(VLOOKUP(C37,條件!$A$1:$K$1021,11,0)),"",(VLOOKUP(C37,條件!$A$1:$K$1021,11,0)))</f>
        <v>白底藍三角</v>
      </c>
      <c r="I37" s="680">
        <f>IF(ISNA(VLOOKUP(C37,條件!$A$1:$L$1021,12,0)),"",(VLOOKUP(C37,條件!$A$1:$L$1021,12,0)))</f>
        <v>5</v>
      </c>
      <c r="J37" s="681">
        <v>16</v>
      </c>
      <c r="K37" s="681">
        <v>0</v>
      </c>
      <c r="L37" s="682">
        <v>9584</v>
      </c>
      <c r="M37" s="682">
        <v>9421</v>
      </c>
      <c r="N37" s="683">
        <v>2</v>
      </c>
      <c r="O37" s="681">
        <v>0</v>
      </c>
      <c r="P37" s="682">
        <v>9630</v>
      </c>
      <c r="Q37" s="682">
        <v>9625</v>
      </c>
      <c r="R37" s="683">
        <v>8</v>
      </c>
      <c r="S37" s="681">
        <v>0</v>
      </c>
      <c r="T37" s="682">
        <v>9572</v>
      </c>
      <c r="U37" s="682">
        <v>9603</v>
      </c>
      <c r="V37" s="683"/>
      <c r="W37" s="681"/>
      <c r="X37" s="682"/>
      <c r="Y37" s="684"/>
      <c r="Z37" s="685">
        <f>IFERROR(VLOOKUP(C37, 條件!$A:$L, 3, 0), "")</f>
        <v>2.8015564202334629</v>
      </c>
      <c r="AA37" s="685">
        <f>IF(OR(L37={"改紡","檢修","了機","清車","FINAL","停機","SAMPLE","TEST","絲開發","待料","跳車","降速","升速"}), L37, IFERROR(IF(C37="", "", (SUM(J37, N37, R37, V37)/3 * AG37) * IF(AND(AF37="S", AS37="雙"), 0.5, 1)), ""))</f>
        <v>4.333333333333333</v>
      </c>
      <c r="AB37" s="718">
        <f t="shared" si="21"/>
        <v>1</v>
      </c>
      <c r="AC37" s="685">
        <f>IF(OR(L37={"改紡","檢修","了機","清車","FINAL","停機","SAMPLE","TEST","絲開發","待料","跳車","降速","升速"}), "", IFERROR(IF(C37="", "", AVERAGE(L37:M37, P37:Q37, T37:U37, X37:Y37)/100), ""))</f>
        <v>95.724999999999994</v>
      </c>
      <c r="AD37" s="685">
        <f t="shared" si="22"/>
        <v>0.54166666666666663</v>
      </c>
      <c r="AE37" s="685">
        <f t="shared" si="23"/>
        <v>0.54166666666666663</v>
      </c>
      <c r="AF37" s="686" t="str">
        <f t="shared" si="24"/>
        <v>A</v>
      </c>
      <c r="AG37" s="686">
        <v>0.5</v>
      </c>
      <c r="AH37" s="728" t="s">
        <v>2959</v>
      </c>
      <c r="AI37" s="728" t="s">
        <v>2959</v>
      </c>
      <c r="AJ37" s="736" t="s">
        <v>2880</v>
      </c>
      <c r="AK37" s="736" t="s">
        <v>889</v>
      </c>
      <c r="AL37" s="690"/>
      <c r="AM37" s="800"/>
      <c r="AN37" s="800"/>
      <c r="AO37" s="800"/>
      <c r="AP37" s="800"/>
      <c r="AQ37" s="800"/>
      <c r="AR37" s="692"/>
      <c r="AS37" s="679" t="str">
        <f t="shared" si="25"/>
        <v>雙</v>
      </c>
      <c r="AT37" s="679" t="str">
        <f t="shared" si="26"/>
        <v>全</v>
      </c>
      <c r="AU37" s="679" t="str">
        <f t="shared" si="27"/>
        <v>75</v>
      </c>
      <c r="AV37" s="679">
        <f t="shared" si="20"/>
        <v>1.4887151999999999</v>
      </c>
    </row>
    <row r="38" spans="1:48">
      <c r="A38" s="675">
        <f t="shared" si="28"/>
        <v>46205</v>
      </c>
      <c r="B38" s="676" t="s">
        <v>1036</v>
      </c>
      <c r="C38" s="676" t="s">
        <v>114</v>
      </c>
      <c r="D38" s="677"/>
      <c r="E38" s="678" t="str">
        <f>IF(ISNA(VLOOKUP(C38,條件!$A$1:$G$1021,5,0)),"",(VLOOKUP(C38,條件!$A$1:$G$1021,5,0)))</f>
        <v/>
      </c>
      <c r="F38" s="679" t="str">
        <f>IF(ISNA(VLOOKUP(C38,條件!$A$1:$G$1021,6,0)),"",(VLOOKUP(C38,條件!$A$1:$G$1021,6,0)))</f>
        <v/>
      </c>
      <c r="G38" s="679" t="str">
        <f>IF(ISNA(VLOOKUP(C38,條件!$A$1:$G$1021,7,0)),"",(VLOOKUP(C38,條件!$A$1:$G$1021,7,0)))</f>
        <v/>
      </c>
      <c r="H38" s="679" t="str">
        <f>IF(ISNA(VLOOKUP(C38,條件!$A$1:$K$1021,11,0)),"",(VLOOKUP(C38,條件!$A$1:$K$1021,11,0)))</f>
        <v/>
      </c>
      <c r="I38" s="680" t="str">
        <f>IF(ISNA(VLOOKUP(C38,條件!$A$1:$L$1021,12,0)),"",(VLOOKUP(C38,條件!$A$1:$L$1021,12,0)))</f>
        <v/>
      </c>
      <c r="J38" s="681"/>
      <c r="K38" s="681"/>
      <c r="L38" s="682" t="s">
        <v>114</v>
      </c>
      <c r="M38" s="682"/>
      <c r="N38" s="683"/>
      <c r="O38" s="681"/>
      <c r="P38" s="682" t="s">
        <v>114</v>
      </c>
      <c r="Q38" s="682"/>
      <c r="R38" s="683"/>
      <c r="S38" s="681"/>
      <c r="T38" s="682" t="s">
        <v>114</v>
      </c>
      <c r="U38" s="682"/>
      <c r="V38" s="683"/>
      <c r="W38" s="681"/>
      <c r="X38" s="682" t="s">
        <v>114</v>
      </c>
      <c r="Y38" s="684"/>
      <c r="Z38" s="685" t="str">
        <f>IFERROR(VLOOKUP(C38, 條件!$A:$L, 3, 0), "")</f>
        <v/>
      </c>
      <c r="AA38" s="685" t="str">
        <f>IF(OR(L38={"改紡","檢修","了機","清車","FINAL","停機","SAMPLE","TEST","絲開發","待料","跳車","降速","升速"}), L38, IFERROR(IF(C38="", "", (SUM(J38, N38, R38, V38)/3 * AG38) * IF(AND(AF38="S", AS38="雙"), 0.5, 1)), ""))</f>
        <v>停機</v>
      </c>
      <c r="AB38" s="718" t="str">
        <f t="shared" si="21"/>
        <v/>
      </c>
      <c r="AC38" s="685" t="str">
        <f>IF(OR(L38={"改紡","檢修","了機","清車","FINAL","停機","SAMPLE","TEST","絲開發","待料","跳車","降速","升速"}), "", IFERROR(IF(C38="", "", AVERAGE(L38:M38, P38:Q38, T38:U38, X38:Y38)/100), ""))</f>
        <v/>
      </c>
      <c r="AD38" s="685" t="str">
        <f t="shared" si="22"/>
        <v/>
      </c>
      <c r="AE38" s="685" t="str">
        <f t="shared" si="23"/>
        <v/>
      </c>
      <c r="AF38" s="686" t="str">
        <f t="shared" si="24"/>
        <v>A</v>
      </c>
      <c r="AG38" s="686">
        <v>1</v>
      </c>
      <c r="AH38" s="728" t="s">
        <v>885</v>
      </c>
      <c r="AI38" s="728" t="s">
        <v>885</v>
      </c>
      <c r="AJ38" s="740" t="s">
        <v>885</v>
      </c>
      <c r="AK38" s="736" t="s">
        <v>885</v>
      </c>
      <c r="AL38" s="690"/>
      <c r="AM38" s="800"/>
      <c r="AN38" s="800"/>
      <c r="AO38" s="800"/>
      <c r="AP38" s="800"/>
      <c r="AQ38" s="800"/>
      <c r="AR38" s="692"/>
      <c r="AS38" s="679" t="str">
        <f t="shared" si="25"/>
        <v>單</v>
      </c>
      <c r="AT38" s="679" t="str">
        <f t="shared" si="26"/>
        <v>全</v>
      </c>
      <c r="AU38" s="679" t="str">
        <f t="shared" si="27"/>
        <v/>
      </c>
      <c r="AV38" s="679" t="str">
        <f t="shared" si="20"/>
        <v/>
      </c>
    </row>
    <row r="39" spans="1:48">
      <c r="A39" s="675">
        <f t="shared" si="28"/>
        <v>46205</v>
      </c>
      <c r="B39" s="676" t="s">
        <v>1037</v>
      </c>
      <c r="C39" s="676" t="s">
        <v>114</v>
      </c>
      <c r="D39" s="677"/>
      <c r="E39" s="678" t="str">
        <f>IF(ISNA(VLOOKUP(C39,條件!$A$1:$G$1021,5,0)),"",(VLOOKUP(C39,條件!$A$1:$G$1021,5,0)))</f>
        <v/>
      </c>
      <c r="F39" s="679" t="str">
        <f>IF(ISNA(VLOOKUP(C39,條件!$A$1:$G$1021,6,0)),"",(VLOOKUP(C39,條件!$A$1:$G$1021,6,0)))</f>
        <v/>
      </c>
      <c r="G39" s="679" t="str">
        <f>IF(ISNA(VLOOKUP(C39,條件!$A$1:$G$1021,7,0)),"",(VLOOKUP(C39,條件!$A$1:$G$1021,7,0)))</f>
        <v/>
      </c>
      <c r="H39" s="679" t="str">
        <f>IF(ISNA(VLOOKUP(C39,條件!$A$1:$K$1021,11,0)),"",(VLOOKUP(C39,條件!$A$1:$K$1021,11,0)))</f>
        <v/>
      </c>
      <c r="I39" s="680" t="str">
        <f>IF(ISNA(VLOOKUP(C39,條件!$A$1:$L$1021,12,0)),"",(VLOOKUP(C39,條件!$A$1:$L$1021,12,0)))</f>
        <v/>
      </c>
      <c r="J39" s="681"/>
      <c r="K39" s="681"/>
      <c r="L39" s="682" t="s">
        <v>114</v>
      </c>
      <c r="M39" s="682"/>
      <c r="N39" s="683"/>
      <c r="O39" s="681"/>
      <c r="P39" s="682" t="s">
        <v>114</v>
      </c>
      <c r="Q39" s="682"/>
      <c r="R39" s="683"/>
      <c r="S39" s="681"/>
      <c r="T39" s="682" t="s">
        <v>114</v>
      </c>
      <c r="U39" s="682"/>
      <c r="V39" s="683"/>
      <c r="W39" s="681"/>
      <c r="X39" s="682" t="s">
        <v>114</v>
      </c>
      <c r="Y39" s="684"/>
      <c r="Z39" s="685" t="str">
        <f>IFERROR(VLOOKUP(C39, 條件!$A:$L, 3, 0), "")</f>
        <v/>
      </c>
      <c r="AA39" s="685" t="str">
        <f>IF(OR(L39={"改紡","檢修","了機","清車","FINAL","停機","SAMPLE","TEST","絲開發","待料","跳車","降速","升速"}), L39, IFERROR(IF(C39="", "", (SUM(J39, N39, R39, V39)/3 * AG39) * IF(AND(AF39="S", AS39="雙"), 0.5, 1)), ""))</f>
        <v>停機</v>
      </c>
      <c r="AB39" s="718" t="str">
        <f t="shared" si="21"/>
        <v/>
      </c>
      <c r="AC39" s="685" t="str">
        <f>IF(OR(L39={"改紡","檢修","了機","清車","FINAL","停機","SAMPLE","TEST","絲開發","待料","跳車","降速","升速"}), "", IFERROR(IF(C39="", "", AVERAGE(L39:M39, P39:Q39, T39:U39, X39:Y39)/100), ""))</f>
        <v/>
      </c>
      <c r="AD39" s="685" t="str">
        <f t="shared" si="22"/>
        <v/>
      </c>
      <c r="AE39" s="685" t="str">
        <f t="shared" si="23"/>
        <v/>
      </c>
      <c r="AF39" s="686" t="str">
        <f t="shared" si="24"/>
        <v>A</v>
      </c>
      <c r="AG39" s="686">
        <v>1</v>
      </c>
      <c r="AH39" s="728" t="s">
        <v>885</v>
      </c>
      <c r="AI39" s="728" t="s">
        <v>885</v>
      </c>
      <c r="AJ39" s="741" t="s">
        <v>885</v>
      </c>
      <c r="AK39" s="741" t="s">
        <v>885</v>
      </c>
      <c r="AL39" s="690"/>
      <c r="AM39" s="800"/>
      <c r="AN39" s="800"/>
      <c r="AO39" s="800"/>
      <c r="AP39" s="800"/>
      <c r="AQ39" s="800"/>
      <c r="AR39" s="692"/>
      <c r="AS39" s="679" t="str">
        <f t="shared" si="25"/>
        <v>單</v>
      </c>
      <c r="AT39" s="679" t="str">
        <f t="shared" si="26"/>
        <v>全</v>
      </c>
      <c r="AU39" s="679" t="str">
        <f t="shared" si="27"/>
        <v/>
      </c>
      <c r="AV39" s="679" t="str">
        <f t="shared" si="20"/>
        <v/>
      </c>
    </row>
    <row r="40" spans="1:48">
      <c r="A40" s="675">
        <f t="shared" si="28"/>
        <v>46205</v>
      </c>
      <c r="B40" s="676" t="s">
        <v>1038</v>
      </c>
      <c r="C40" s="676" t="s">
        <v>114</v>
      </c>
      <c r="D40" s="677"/>
      <c r="E40" s="678" t="str">
        <f>IF(ISNA(VLOOKUP(C40,條件!$A$1:$G$1021,5,0)),"",(VLOOKUP(C40,條件!$A$1:$G$1021,5,0)))</f>
        <v/>
      </c>
      <c r="F40" s="679" t="str">
        <f>IF(ISNA(VLOOKUP(C40,條件!$A$1:$G$1021,6,0)),"",(VLOOKUP(C40,條件!$A$1:$G$1021,6,0)))</f>
        <v/>
      </c>
      <c r="G40" s="679" t="str">
        <f>IF(ISNA(VLOOKUP(C40,條件!$A$1:$G$1021,7,0)),"",(VLOOKUP(C40,條件!$A$1:$G$1021,7,0)))</f>
        <v/>
      </c>
      <c r="H40" s="679" t="str">
        <f>IF(ISNA(VLOOKUP(C40,條件!$A$1:$K$1021,11,0)),"",(VLOOKUP(C40,條件!$A$1:$K$1021,11,0)))</f>
        <v/>
      </c>
      <c r="I40" s="680" t="str">
        <f>IF(ISNA(VLOOKUP(C40,條件!$A$1:$L$1021,12,0)),"",(VLOOKUP(C40,條件!$A$1:$L$1021,12,0)))</f>
        <v/>
      </c>
      <c r="J40" s="681"/>
      <c r="K40" s="681"/>
      <c r="L40" s="682" t="s">
        <v>114</v>
      </c>
      <c r="M40" s="682"/>
      <c r="N40" s="683"/>
      <c r="O40" s="681"/>
      <c r="P40" s="682" t="s">
        <v>114</v>
      </c>
      <c r="Q40" s="682"/>
      <c r="R40" s="683"/>
      <c r="S40" s="681"/>
      <c r="T40" s="682" t="s">
        <v>114</v>
      </c>
      <c r="U40" s="682"/>
      <c r="V40" s="683"/>
      <c r="W40" s="681"/>
      <c r="X40" s="682" t="s">
        <v>114</v>
      </c>
      <c r="Y40" s="684"/>
      <c r="Z40" s="685" t="str">
        <f>IFERROR(VLOOKUP(C40, 條件!$A:$L, 3, 0), "")</f>
        <v/>
      </c>
      <c r="AA40" s="685" t="str">
        <f>IF(OR(L40={"改紡","檢修","了機","清車","FINAL","停機","SAMPLE","TEST","絲開發","待料","跳車","降速","升速"}), L40, IFERROR(IF(C40="", "", (SUM(J40, N40, R40, V40)/3 * AG40) * IF(AND(AF40="S", AS40="雙"), 0.5, 1)), ""))</f>
        <v>停機</v>
      </c>
      <c r="AB40" s="718" t="str">
        <f t="shared" si="21"/>
        <v/>
      </c>
      <c r="AC40" s="685" t="str">
        <f>IF(OR(L40={"改紡","檢修","了機","清車","FINAL","停機","SAMPLE","TEST","絲開發","待料","跳車","降速","升速"}), "", IFERROR(IF(C40="", "", AVERAGE(L40:M40, P40:Q40, T40:U40, X40:Y40)/100), ""))</f>
        <v/>
      </c>
      <c r="AD40" s="685" t="str">
        <f t="shared" si="22"/>
        <v/>
      </c>
      <c r="AE40" s="685" t="str">
        <f t="shared" si="23"/>
        <v/>
      </c>
      <c r="AF40" s="686" t="str">
        <f t="shared" si="24"/>
        <v>A</v>
      </c>
      <c r="AG40" s="686">
        <v>1</v>
      </c>
      <c r="AH40" s="728" t="s">
        <v>885</v>
      </c>
      <c r="AI40" s="728" t="s">
        <v>885</v>
      </c>
      <c r="AJ40" s="741" t="s">
        <v>885</v>
      </c>
      <c r="AK40" s="741" t="s">
        <v>885</v>
      </c>
      <c r="AL40" s="690"/>
      <c r="AM40" s="801"/>
      <c r="AN40" s="800"/>
      <c r="AO40" s="800"/>
      <c r="AP40" s="800"/>
      <c r="AQ40" s="800"/>
      <c r="AR40" s="692"/>
      <c r="AS40" s="679" t="str">
        <f t="shared" si="25"/>
        <v>單</v>
      </c>
      <c r="AT40" s="679" t="str">
        <f t="shared" si="26"/>
        <v>全</v>
      </c>
      <c r="AU40" s="679" t="str">
        <f t="shared" si="27"/>
        <v/>
      </c>
      <c r="AV40" s="679" t="str">
        <f t="shared" si="20"/>
        <v/>
      </c>
    </row>
    <row r="41" spans="1:48">
      <c r="A41" s="675">
        <f t="shared" si="28"/>
        <v>46205</v>
      </c>
      <c r="B41" s="676" t="s">
        <v>1039</v>
      </c>
      <c r="C41" s="676" t="s">
        <v>1893</v>
      </c>
      <c r="D41" s="677" t="s">
        <v>572</v>
      </c>
      <c r="E41" s="678" t="str">
        <f>IF(ISNA(VLOOKUP(C41,條件!$A$1:$G$1021,5,0)),"",(VLOOKUP(C41,條件!$A$1:$G$1021,5,0)))</f>
        <v>50/72F2FC</v>
      </c>
      <c r="F41" s="679" t="str">
        <f>IF(ISNA(VLOOKUP(C41,條件!$A$1:$G$1021,6,0)),"",(VLOOKUP(C41,條件!$A$1:$G$1021,6,0)))</f>
        <v>FP00413</v>
      </c>
      <c r="G41" s="679">
        <f>IF(ISNA(VLOOKUP(C41,條件!$A$1:$G$1021,7,0)),"",(VLOOKUP(C41,條件!$A$1:$G$1021,7,0)))</f>
        <v>550</v>
      </c>
      <c r="H41" s="679" t="str">
        <f>IF(ISNA(VLOOKUP(C41,條件!$A$1:$K$1021,11,0)),"",(VLOOKUP(C41,條件!$A$1:$K$1021,11,0)))</f>
        <v>白綠方塊</v>
      </c>
      <c r="I41" s="680">
        <f>IF(ISNA(VLOOKUP(C41,條件!$A$1:$L$1021,12,0)),"",(VLOOKUP(C41,條件!$A$1:$L$1021,12,0)))</f>
        <v>2</v>
      </c>
      <c r="J41" s="681">
        <v>30</v>
      </c>
      <c r="K41" s="681">
        <v>2</v>
      </c>
      <c r="L41" s="682">
        <v>9275</v>
      </c>
      <c r="M41" s="682" t="s">
        <v>2878</v>
      </c>
      <c r="N41" s="683">
        <v>4</v>
      </c>
      <c r="O41" s="681">
        <v>0</v>
      </c>
      <c r="P41" s="682">
        <v>9474</v>
      </c>
      <c r="Q41" s="682" t="s">
        <v>2878</v>
      </c>
      <c r="R41" s="683">
        <v>5</v>
      </c>
      <c r="S41" s="681">
        <v>0</v>
      </c>
      <c r="T41" s="682">
        <v>9437</v>
      </c>
      <c r="U41" s="682" t="s">
        <v>2878</v>
      </c>
      <c r="V41" s="683"/>
      <c r="W41" s="681"/>
      <c r="X41" s="682"/>
      <c r="Y41" s="684" t="s">
        <v>114</v>
      </c>
      <c r="Z41" s="685">
        <f>IFERROR(VLOOKUP(C41, 條件!$A:$L, 3, 0), "")</f>
        <v>2.1492537313432836</v>
      </c>
      <c r="AA41" s="685">
        <f>IF(OR(L41={"改紡","檢修","了機","清車","FINAL","停機","SAMPLE","TEST","絲開發","待料","跳車","降速","升速"}), L41, IFERROR(IF(C41="", "", (SUM(J41, N41, R41, V41)/3 * AG41) * IF(AND(AF41="S", AS41="雙"), 0.5, 1)), ""))</f>
        <v>26</v>
      </c>
      <c r="AB41" s="718">
        <f t="shared" si="21"/>
        <v>0.99552617521367526</v>
      </c>
      <c r="AC41" s="685">
        <f>IF(OR(L41={"改紡","檢修","了機","清車","FINAL","停機","SAMPLE","TEST","絲開發","待料","跳車","降速","升速"}), "", IFERROR(IF(C41="", "", AVERAGE(L41:M41, P41:Q41, T41:U41, X41:Y41)/100), ""))</f>
        <v>93.953333333333333</v>
      </c>
      <c r="AD41" s="685">
        <f t="shared" si="22"/>
        <v>3.25</v>
      </c>
      <c r="AE41" s="685">
        <f t="shared" si="23"/>
        <v>3.0833333333333335</v>
      </c>
      <c r="AF41" s="686" t="str">
        <f t="shared" si="24"/>
        <v>A</v>
      </c>
      <c r="AG41" s="686">
        <v>2</v>
      </c>
      <c r="AH41" s="728" t="s">
        <v>2959</v>
      </c>
      <c r="AI41" s="728" t="s">
        <v>2959</v>
      </c>
      <c r="AJ41" s="736" t="s">
        <v>889</v>
      </c>
      <c r="AK41" s="736" t="s">
        <v>889</v>
      </c>
      <c r="AL41" s="690"/>
      <c r="AM41" s="800"/>
      <c r="AN41" s="800"/>
      <c r="AO41" s="800"/>
      <c r="AP41" s="800"/>
      <c r="AQ41" s="800"/>
      <c r="AR41" s="692"/>
      <c r="AS41" s="679" t="str">
        <f t="shared" si="25"/>
        <v>單</v>
      </c>
      <c r="AT41" s="679" t="str">
        <f t="shared" si="26"/>
        <v>半</v>
      </c>
      <c r="AU41" s="679" t="str">
        <f t="shared" si="27"/>
        <v>50</v>
      </c>
      <c r="AV41" s="679">
        <f t="shared" si="20"/>
        <v>0.44646623999999996</v>
      </c>
    </row>
    <row r="42" spans="1:48">
      <c r="A42" s="675">
        <f t="shared" si="28"/>
        <v>46205</v>
      </c>
      <c r="B42" s="676" t="s">
        <v>1040</v>
      </c>
      <c r="C42" s="676" t="s">
        <v>1894</v>
      </c>
      <c r="D42" s="677" t="s">
        <v>572</v>
      </c>
      <c r="E42" s="678" t="str">
        <f>IF(ISNA(VLOOKUP(C42,條件!$A$1:$G$1021,5,0)),"",(VLOOKUP(C42,條件!$A$1:$G$1021,5,0)))</f>
        <v>75/72F2FC</v>
      </c>
      <c r="F42" s="679" t="str">
        <f>IF(ISNA(VLOOKUP(C42,條件!$A$1:$G$1021,6,0)),"",(VLOOKUP(C42,條件!$A$1:$G$1021,6,0)))</f>
        <v>FP01436</v>
      </c>
      <c r="G42" s="679">
        <f>IF(ISNA(VLOOKUP(C42,條件!$A$1:$G$1021,7,0)),"",(VLOOKUP(C42,條件!$A$1:$G$1021,7,0)))</f>
        <v>600</v>
      </c>
      <c r="H42" s="679" t="str">
        <f>IF(ISNA(VLOOKUP(C42,條件!$A$1:$K$1021,11,0)),"",(VLOOKUP(C42,條件!$A$1:$K$1021,11,0)))</f>
        <v>白底紅星</v>
      </c>
      <c r="I42" s="680">
        <f>IF(ISNA(VLOOKUP(C42,條件!$A$1:$L$1021,12,0)),"",(VLOOKUP(C42,條件!$A$1:$L$1021,12,0)))</f>
        <v>3</v>
      </c>
      <c r="J42" s="681">
        <v>9</v>
      </c>
      <c r="K42" s="681">
        <v>0</v>
      </c>
      <c r="L42" s="682">
        <v>7919</v>
      </c>
      <c r="M42" s="682" t="s">
        <v>2878</v>
      </c>
      <c r="N42" s="683">
        <v>5</v>
      </c>
      <c r="O42" s="681">
        <v>0</v>
      </c>
      <c r="P42" s="682">
        <v>7923</v>
      </c>
      <c r="Q42" s="682" t="s">
        <v>2878</v>
      </c>
      <c r="R42" s="683">
        <v>2</v>
      </c>
      <c r="S42" s="681">
        <v>0</v>
      </c>
      <c r="T42" s="682">
        <v>7870</v>
      </c>
      <c r="U42" s="682" t="s">
        <v>2878</v>
      </c>
      <c r="V42" s="683"/>
      <c r="W42" s="681"/>
      <c r="X42" s="682"/>
      <c r="Y42" s="684" t="s">
        <v>114</v>
      </c>
      <c r="Z42" s="685">
        <f>IFERROR(VLOOKUP(C42, 條件!$A:$L, 3, 0), "")</f>
        <v>2.4</v>
      </c>
      <c r="AA42" s="685">
        <f>IF(OR(L42={"改紡","檢修","了機","清車","FINAL","停機","SAMPLE","TEST","絲開發","待料","跳車","降速","升速"}), L42, IFERROR(IF(C42="", "", (SUM(J42, N42, R42, V42)/3 * AG42) * IF(AND(AF42="S", AS42="雙"), 0.5, 1)), ""))</f>
        <v>10.666666666666666</v>
      </c>
      <c r="AB42" s="718">
        <f t="shared" si="21"/>
        <v>1</v>
      </c>
      <c r="AC42" s="685">
        <f>IF(OR(L42={"改紡","檢修","了機","清車","FINAL","停機","SAMPLE","TEST","絲開發","待料","跳車","降速","升速"}), "", IFERROR(IF(C42="", "", AVERAGE(L42:M42, P42:Q42, T42:U42, X42:Y42)/100), ""))</f>
        <v>79.040000000000006</v>
      </c>
      <c r="AD42" s="685">
        <f t="shared" si="22"/>
        <v>1.3333333333333333</v>
      </c>
      <c r="AE42" s="685">
        <f t="shared" si="23"/>
        <v>1.3333333333333333</v>
      </c>
      <c r="AF42" s="686" t="str">
        <f t="shared" si="24"/>
        <v>A</v>
      </c>
      <c r="AG42" s="686">
        <v>2</v>
      </c>
      <c r="AH42" s="728" t="s">
        <v>2959</v>
      </c>
      <c r="AI42" s="728" t="s">
        <v>2959</v>
      </c>
      <c r="AJ42" s="740" t="s">
        <v>889</v>
      </c>
      <c r="AK42" s="736" t="s">
        <v>889</v>
      </c>
      <c r="AL42" s="690"/>
      <c r="AM42" s="800"/>
      <c r="AN42" s="800"/>
      <c r="AO42" s="800"/>
      <c r="AP42" s="800"/>
      <c r="AQ42" s="800"/>
      <c r="AR42" s="692"/>
      <c r="AS42" s="679" t="str">
        <f t="shared" si="25"/>
        <v>單</v>
      </c>
      <c r="AT42" s="679" t="str">
        <f t="shared" si="26"/>
        <v>半</v>
      </c>
      <c r="AU42" s="679" t="str">
        <f t="shared" si="27"/>
        <v>75</v>
      </c>
      <c r="AV42" s="679">
        <f t="shared" si="20"/>
        <v>0.61461504000000011</v>
      </c>
    </row>
    <row r="43" spans="1:48">
      <c r="A43" s="675">
        <f t="shared" si="28"/>
        <v>46205</v>
      </c>
      <c r="B43" s="676" t="s">
        <v>1041</v>
      </c>
      <c r="C43" s="676" t="s">
        <v>1895</v>
      </c>
      <c r="D43" s="677"/>
      <c r="E43" s="678" t="str">
        <f>IF(ISNA(VLOOKUP(C43,條件!$A$1:$G$1021,5,0)),"",(VLOOKUP(C43,條件!$A$1:$G$1021,5,0)))</f>
        <v>165/48/2SR6</v>
      </c>
      <c r="F43" s="679" t="str">
        <f>IF(ISNA(VLOOKUP(C43,條件!$A$1:$G$1021,6,0)),"",(VLOOKUP(C43,條件!$A$1:$G$1021,6,0)))</f>
        <v>FP82659×2</v>
      </c>
      <c r="G43" s="679">
        <f>IF(ISNA(VLOOKUP(C43,條件!$A$1:$G$1021,7,0)),"",(VLOOKUP(C43,條件!$A$1:$G$1021,7,0)))</f>
        <v>550</v>
      </c>
      <c r="H43" s="679" t="str">
        <f>IF(ISNA(VLOOKUP(C43,條件!$A$1:$K$1021,11,0)),"",(VLOOKUP(C43,條件!$A$1:$K$1021,11,0)))</f>
        <v>黃色</v>
      </c>
      <c r="I43" s="680">
        <f>IF(ISNA(VLOOKUP(C43,條件!$A$1:$L$1021,12,0)),"",(VLOOKUP(C43,條件!$A$1:$L$1021,12,0)))</f>
        <v>5</v>
      </c>
      <c r="J43" s="681"/>
      <c r="K43" s="681"/>
      <c r="L43" s="682" t="s">
        <v>2960</v>
      </c>
      <c r="M43" s="682"/>
      <c r="N43" s="683"/>
      <c r="O43" s="681"/>
      <c r="P43" s="682" t="s">
        <v>2960</v>
      </c>
      <c r="Q43" s="682"/>
      <c r="R43" s="683"/>
      <c r="S43" s="681"/>
      <c r="T43" s="682" t="s">
        <v>2960</v>
      </c>
      <c r="U43" s="682"/>
      <c r="V43" s="683"/>
      <c r="W43" s="681"/>
      <c r="X43" s="682" t="s">
        <v>2960</v>
      </c>
      <c r="Y43" s="684"/>
      <c r="Z43" s="685">
        <f>IFERROR(VLOOKUP(C43, 條件!$A:$L, 3, 0), "")</f>
        <v>5.5598455598455603</v>
      </c>
      <c r="AA43" s="685" t="str">
        <f>IF(OR(L43={"改紡","檢修","了機","清車","FINAL","停機","SAMPLE","TEST","絲開發","待料","跳車","降速","升速"}), L43, IFERROR(IF(C43="", "", (SUM(J43, N43, R43, V43)/3 * AG43) * IF(AND(AF43="S", AS43="雙"), 0.5, 1)), ""))</f>
        <v>清車</v>
      </c>
      <c r="AB43" s="718" t="str">
        <f t="shared" si="21"/>
        <v/>
      </c>
      <c r="AC43" s="685" t="str">
        <f>IF(OR(L43={"改紡","檢修","了機","清車","FINAL","停機","SAMPLE","TEST","絲開發","待料","跳車","降速","升速"}), "", IFERROR(IF(C43="", "", AVERAGE(L43:M43, P43:Q43, T43:U43, X43:Y43)/100), ""))</f>
        <v/>
      </c>
      <c r="AD43" s="685" t="str">
        <f t="shared" si="22"/>
        <v/>
      </c>
      <c r="AE43" s="685" t="str">
        <f t="shared" si="23"/>
        <v/>
      </c>
      <c r="AF43" s="686" t="str">
        <f t="shared" si="24"/>
        <v>A</v>
      </c>
      <c r="AG43" s="686">
        <v>0.5</v>
      </c>
      <c r="AH43" s="728" t="s">
        <v>2959</v>
      </c>
      <c r="AI43" s="728" t="s">
        <v>2959</v>
      </c>
      <c r="AJ43" s="741" t="s">
        <v>889</v>
      </c>
      <c r="AK43" s="741" t="s">
        <v>889</v>
      </c>
      <c r="AL43" s="690"/>
      <c r="AM43" s="800"/>
      <c r="AN43" s="800"/>
      <c r="AO43" s="800"/>
      <c r="AP43" s="800"/>
      <c r="AQ43" s="800"/>
      <c r="AR43" s="692"/>
      <c r="AS43" s="679" t="str">
        <f t="shared" si="25"/>
        <v>雙</v>
      </c>
      <c r="AT43" s="679" t="str">
        <f t="shared" si="26"/>
        <v>全</v>
      </c>
      <c r="AU43" s="679" t="str">
        <f t="shared" si="27"/>
        <v>165</v>
      </c>
      <c r="AV43" s="679" t="str">
        <f t="shared" si="20"/>
        <v/>
      </c>
    </row>
    <row r="44" spans="1:48">
      <c r="A44" s="675">
        <f t="shared" si="28"/>
        <v>46205</v>
      </c>
      <c r="B44" s="676" t="s">
        <v>1042</v>
      </c>
      <c r="C44" s="676" t="s">
        <v>114</v>
      </c>
      <c r="D44" s="677"/>
      <c r="E44" s="678" t="str">
        <f>IF(ISNA(VLOOKUP(C44,條件!$A$1:$G$1021,5,0)),"",(VLOOKUP(C44,條件!$A$1:$G$1021,5,0)))</f>
        <v/>
      </c>
      <c r="F44" s="679" t="str">
        <f>IF(ISNA(VLOOKUP(C44,條件!$A$1:$G$1021,6,0)),"",(VLOOKUP(C44,條件!$A$1:$G$1021,6,0)))</f>
        <v/>
      </c>
      <c r="G44" s="679" t="str">
        <f>IF(ISNA(VLOOKUP(C44,條件!$A$1:$G$1021,7,0)),"",(VLOOKUP(C44,條件!$A$1:$G$1021,7,0)))</f>
        <v/>
      </c>
      <c r="H44" s="679" t="str">
        <f>IF(ISNA(VLOOKUP(C44,條件!$A$1:$K$1021,11,0)),"",(VLOOKUP(C44,條件!$A$1:$K$1021,11,0)))</f>
        <v/>
      </c>
      <c r="I44" s="680" t="str">
        <f>IF(ISNA(VLOOKUP(C44,條件!$A$1:$L$1021,12,0)),"",(VLOOKUP(C44,條件!$A$1:$L$1021,12,0)))</f>
        <v/>
      </c>
      <c r="J44" s="681"/>
      <c r="K44" s="681"/>
      <c r="L44" s="682" t="s">
        <v>114</v>
      </c>
      <c r="M44" s="682"/>
      <c r="N44" s="683"/>
      <c r="O44" s="681"/>
      <c r="P44" s="682" t="s">
        <v>114</v>
      </c>
      <c r="Q44" s="682"/>
      <c r="R44" s="683"/>
      <c r="S44" s="681"/>
      <c r="T44" s="682" t="s">
        <v>114</v>
      </c>
      <c r="U44" s="682"/>
      <c r="V44" s="683"/>
      <c r="W44" s="681"/>
      <c r="X44" s="682" t="s">
        <v>114</v>
      </c>
      <c r="Y44" s="684"/>
      <c r="Z44" s="685" t="str">
        <f>IFERROR(VLOOKUP(C44, 條件!$A:$L, 3, 0), "")</f>
        <v/>
      </c>
      <c r="AA44" s="685" t="str">
        <f>IF(OR(L44={"改紡","檢修","了機","清車","FINAL","停機","SAMPLE","TEST","絲開發","待料","跳車","降速","升速"}), L44, IFERROR(IF(C44="", "", (SUM(J44, N44, R44, V44)/3 * AG44) * IF(AND(AF44="S", AS44="雙"), 0.5, 1)), ""))</f>
        <v>停機</v>
      </c>
      <c r="AB44" s="718" t="str">
        <f t="shared" si="21"/>
        <v/>
      </c>
      <c r="AC44" s="685" t="str">
        <f>IF(OR(L44={"改紡","檢修","了機","清車","FINAL","停機","SAMPLE","TEST","絲開發","待料","跳車","降速","升速"}), "", IFERROR(IF(C44="", "", AVERAGE(L44:M44, P44:Q44, T44:U44, X44:Y44)/100), ""))</f>
        <v/>
      </c>
      <c r="AD44" s="685" t="str">
        <f t="shared" si="22"/>
        <v/>
      </c>
      <c r="AE44" s="685" t="str">
        <f t="shared" si="23"/>
        <v/>
      </c>
      <c r="AF44" s="686" t="str">
        <f t="shared" si="24"/>
        <v>A</v>
      </c>
      <c r="AG44" s="686">
        <v>1</v>
      </c>
      <c r="AH44" s="728" t="s">
        <v>885</v>
      </c>
      <c r="AI44" s="728" t="s">
        <v>885</v>
      </c>
      <c r="AJ44" s="741" t="s">
        <v>885</v>
      </c>
      <c r="AK44" s="741" t="s">
        <v>885</v>
      </c>
      <c r="AL44" s="690"/>
      <c r="AM44" s="801"/>
      <c r="AN44" s="800"/>
      <c r="AO44" s="800"/>
      <c r="AP44" s="800"/>
      <c r="AQ44" s="800"/>
      <c r="AR44" s="692"/>
      <c r="AS44" s="679" t="str">
        <f t="shared" si="25"/>
        <v>單</v>
      </c>
      <c r="AT44" s="679" t="str">
        <f t="shared" si="26"/>
        <v>全</v>
      </c>
      <c r="AU44" s="679" t="str">
        <f t="shared" si="27"/>
        <v/>
      </c>
      <c r="AV44" s="679" t="str">
        <f t="shared" si="20"/>
        <v/>
      </c>
    </row>
    <row r="45" spans="1:48">
      <c r="A45" s="675">
        <f t="shared" si="28"/>
        <v>46205</v>
      </c>
      <c r="B45" s="676" t="s">
        <v>1043</v>
      </c>
      <c r="C45" s="676" t="s">
        <v>114</v>
      </c>
      <c r="D45" s="677"/>
      <c r="E45" s="678" t="str">
        <f>IF(ISNA(VLOOKUP(C45,條件!$A$1:$G$1021,5,0)),"",(VLOOKUP(C45,條件!$A$1:$G$1021,5,0)))</f>
        <v/>
      </c>
      <c r="F45" s="679" t="str">
        <f>IF(ISNA(VLOOKUP(C45,條件!$A$1:$G$1021,6,0)),"",(VLOOKUP(C45,條件!$A$1:$G$1021,6,0)))</f>
        <v/>
      </c>
      <c r="G45" s="679" t="str">
        <f>IF(ISNA(VLOOKUP(C45,條件!$A$1:$G$1021,7,0)),"",(VLOOKUP(C45,條件!$A$1:$G$1021,7,0)))</f>
        <v/>
      </c>
      <c r="H45" s="679" t="str">
        <f>IF(ISNA(VLOOKUP(C45,條件!$A$1:$K$1021,11,0)),"",(VLOOKUP(C45,條件!$A$1:$K$1021,11,0)))</f>
        <v/>
      </c>
      <c r="I45" s="680" t="str">
        <f>IF(ISNA(VLOOKUP(C45,條件!$A$1:$L$1021,12,0)),"",(VLOOKUP(C45,條件!$A$1:$L$1021,12,0)))</f>
        <v/>
      </c>
      <c r="J45" s="681"/>
      <c r="K45" s="681"/>
      <c r="L45" s="682" t="s">
        <v>114</v>
      </c>
      <c r="M45" s="682"/>
      <c r="N45" s="683"/>
      <c r="O45" s="681"/>
      <c r="P45" s="682" t="s">
        <v>114</v>
      </c>
      <c r="Q45" s="682"/>
      <c r="R45" s="683"/>
      <c r="S45" s="681"/>
      <c r="T45" s="682" t="s">
        <v>114</v>
      </c>
      <c r="U45" s="682"/>
      <c r="V45" s="683"/>
      <c r="W45" s="681"/>
      <c r="X45" s="682" t="s">
        <v>114</v>
      </c>
      <c r="Y45" s="684"/>
      <c r="Z45" s="685" t="str">
        <f>IFERROR(VLOOKUP(C45, 條件!$A:$L, 3, 0), "")</f>
        <v/>
      </c>
      <c r="AA45" s="685" t="str">
        <f>IF(OR(L45={"改紡","檢修","了機","清車","FINAL","停機","SAMPLE","TEST","絲開發","待料","跳車","降速","升速"}), L45, IFERROR(IF(C45="", "", (SUM(J45, N45, R45, V45)/3 * AG45) * IF(AND(AF45="S", AS45="雙"), 0.5, 1)), ""))</f>
        <v>停機</v>
      </c>
      <c r="AB45" s="718" t="str">
        <f t="shared" si="21"/>
        <v/>
      </c>
      <c r="AC45" s="685" t="str">
        <f>IF(OR(L45={"改紡","檢修","了機","清車","FINAL","停機","SAMPLE","TEST","絲開發","待料","跳車","降速","升速"}), "", IFERROR(IF(C45="", "", AVERAGE(L45:M45, P45:Q45, T45:U45, X45:Y45)/100), ""))</f>
        <v/>
      </c>
      <c r="AD45" s="685" t="str">
        <f t="shared" si="22"/>
        <v/>
      </c>
      <c r="AE45" s="685" t="str">
        <f t="shared" si="23"/>
        <v/>
      </c>
      <c r="AF45" s="686" t="str">
        <f t="shared" si="24"/>
        <v>A</v>
      </c>
      <c r="AG45" s="686">
        <v>1</v>
      </c>
      <c r="AH45" s="728" t="s">
        <v>885</v>
      </c>
      <c r="AI45" s="728" t="s">
        <v>885</v>
      </c>
      <c r="AJ45" s="736" t="s">
        <v>885</v>
      </c>
      <c r="AK45" s="736" t="s">
        <v>885</v>
      </c>
      <c r="AL45" s="690"/>
      <c r="AM45" s="800"/>
      <c r="AN45" s="800"/>
      <c r="AO45" s="800"/>
      <c r="AP45" s="800"/>
      <c r="AQ45" s="800"/>
      <c r="AR45" s="692"/>
      <c r="AS45" s="679" t="str">
        <f t="shared" si="25"/>
        <v>單</v>
      </c>
      <c r="AT45" s="679" t="str">
        <f t="shared" si="26"/>
        <v>全</v>
      </c>
      <c r="AU45" s="679" t="str">
        <f t="shared" si="27"/>
        <v/>
      </c>
      <c r="AV45" s="679" t="str">
        <f t="shared" si="20"/>
        <v/>
      </c>
    </row>
    <row r="46" spans="1:48">
      <c r="A46" s="675">
        <f t="shared" si="28"/>
        <v>46205</v>
      </c>
      <c r="B46" s="676" t="s">
        <v>1044</v>
      </c>
      <c r="C46" s="676" t="s">
        <v>114</v>
      </c>
      <c r="D46" s="677"/>
      <c r="E46" s="678" t="str">
        <f>IF(ISNA(VLOOKUP(C46,條件!$A$1:$G$1021,5,0)),"",(VLOOKUP(C46,條件!$A$1:$G$1021,5,0)))</f>
        <v/>
      </c>
      <c r="F46" s="679" t="str">
        <f>IF(ISNA(VLOOKUP(C46,條件!$A$1:$G$1021,6,0)),"",(VLOOKUP(C46,條件!$A$1:$G$1021,6,0)))</f>
        <v/>
      </c>
      <c r="G46" s="679" t="str">
        <f>IF(ISNA(VLOOKUP(C46,條件!$A$1:$G$1021,7,0)),"",(VLOOKUP(C46,條件!$A$1:$G$1021,7,0)))</f>
        <v/>
      </c>
      <c r="H46" s="679" t="str">
        <f>IF(ISNA(VLOOKUP(C46,條件!$A$1:$K$1021,11,0)),"",(VLOOKUP(C46,條件!$A$1:$K$1021,11,0)))</f>
        <v/>
      </c>
      <c r="I46" s="680" t="str">
        <f>IF(ISNA(VLOOKUP(C46,條件!$A$1:$L$1021,12,0)),"",(VLOOKUP(C46,條件!$A$1:$L$1021,12,0)))</f>
        <v/>
      </c>
      <c r="J46" s="681"/>
      <c r="K46" s="681"/>
      <c r="L46" s="682" t="s">
        <v>114</v>
      </c>
      <c r="M46" s="682"/>
      <c r="N46" s="683"/>
      <c r="O46" s="681"/>
      <c r="P46" s="682" t="s">
        <v>114</v>
      </c>
      <c r="Q46" s="682"/>
      <c r="R46" s="683"/>
      <c r="S46" s="681"/>
      <c r="T46" s="682" t="s">
        <v>114</v>
      </c>
      <c r="U46" s="682"/>
      <c r="V46" s="683"/>
      <c r="W46" s="681"/>
      <c r="X46" s="682" t="s">
        <v>114</v>
      </c>
      <c r="Y46" s="684"/>
      <c r="Z46" s="685" t="str">
        <f>IFERROR(VLOOKUP(C46, 條件!$A:$L, 3, 0), "")</f>
        <v/>
      </c>
      <c r="AA46" s="685" t="str">
        <f>IF(OR(L46={"改紡","檢修","了機","清車","FINAL","停機","SAMPLE","TEST","絲開發","待料","跳車","降速","升速"}), L46, IFERROR(IF(C46="", "", (SUM(J46, N46, R46, V46)/3 * AG46) * IF(AND(AF46="S", AS46="雙"), 0.5, 1)), ""))</f>
        <v>停機</v>
      </c>
      <c r="AB46" s="718" t="str">
        <f t="shared" si="21"/>
        <v/>
      </c>
      <c r="AC46" s="685" t="str">
        <f>IF(OR(L46={"改紡","檢修","了機","清車","FINAL","停機","SAMPLE","TEST","絲開發","待料","跳車","降速","升速"}), "", IFERROR(IF(C46="", "", AVERAGE(L46:M46, P46:Q46, T46:U46, X46:Y46)/100), ""))</f>
        <v/>
      </c>
      <c r="AD46" s="685" t="str">
        <f t="shared" si="22"/>
        <v/>
      </c>
      <c r="AE46" s="685" t="str">
        <f t="shared" si="23"/>
        <v/>
      </c>
      <c r="AF46" s="686" t="str">
        <f t="shared" si="24"/>
        <v>A</v>
      </c>
      <c r="AG46" s="686">
        <v>1</v>
      </c>
      <c r="AH46" s="728" t="s">
        <v>885</v>
      </c>
      <c r="AI46" s="728" t="s">
        <v>885</v>
      </c>
      <c r="AJ46" s="736" t="s">
        <v>885</v>
      </c>
      <c r="AK46" s="736" t="s">
        <v>885</v>
      </c>
      <c r="AL46" s="690"/>
      <c r="AM46" s="800"/>
      <c r="AN46" s="800"/>
      <c r="AO46" s="800"/>
      <c r="AP46" s="800"/>
      <c r="AQ46" s="800"/>
      <c r="AR46" s="692"/>
      <c r="AS46" s="679" t="str">
        <f t="shared" si="25"/>
        <v>單</v>
      </c>
      <c r="AT46" s="679" t="str">
        <f t="shared" si="26"/>
        <v>全</v>
      </c>
      <c r="AU46" s="679" t="str">
        <f t="shared" si="27"/>
        <v/>
      </c>
      <c r="AV46" s="679" t="str">
        <f t="shared" si="20"/>
        <v/>
      </c>
    </row>
    <row r="47" spans="1:48">
      <c r="A47" s="675">
        <f t="shared" si="28"/>
        <v>46205</v>
      </c>
      <c r="B47" s="676" t="s">
        <v>1045</v>
      </c>
      <c r="C47" s="676" t="s">
        <v>1896</v>
      </c>
      <c r="D47" s="677"/>
      <c r="E47" s="678" t="str">
        <f>IF(ISNA(VLOOKUP(C47,條件!$A$1:$G$1021,5,0)),"",(VLOOKUP(C47,條件!$A$1:$G$1021,5,0)))</f>
        <v>150/48/2HC</v>
      </c>
      <c r="F47" s="679" t="str">
        <f>IF(ISNA(VLOOKUP(C47,條件!$A$1:$G$1021,6,0)),"",(VLOOKUP(C47,條件!$A$1:$G$1021,6,0)))</f>
        <v>FP82781×2</v>
      </c>
      <c r="G47" s="679">
        <f>IF(ISNA(VLOOKUP(C47,條件!$A$1:$G$1021,7,0)),"",(VLOOKUP(C47,條件!$A$1:$G$1021,7,0)))</f>
        <v>550</v>
      </c>
      <c r="H47" s="679" t="str">
        <f>IF(ISNA(VLOOKUP(C47,條件!$A$1:$K$1021,11,0)),"",(VLOOKUP(C47,條件!$A$1:$K$1021,11,0)))</f>
        <v>黃底白點</v>
      </c>
      <c r="I47" s="680">
        <f>IF(ISNA(VLOOKUP(C47,條件!$A$1:$L$1021,12,0)),"",(VLOOKUP(C47,條件!$A$1:$L$1021,12,0)))</f>
        <v>5.5</v>
      </c>
      <c r="J47" s="681">
        <v>24</v>
      </c>
      <c r="K47" s="681">
        <v>0</v>
      </c>
      <c r="L47" s="682">
        <v>9141</v>
      </c>
      <c r="M47" s="682">
        <v>7129</v>
      </c>
      <c r="N47" s="683">
        <v>12</v>
      </c>
      <c r="O47" s="681">
        <v>0</v>
      </c>
      <c r="P47" s="682">
        <v>6100</v>
      </c>
      <c r="Q47" s="682">
        <v>7540</v>
      </c>
      <c r="R47" s="683">
        <v>6</v>
      </c>
      <c r="S47" s="681">
        <v>0</v>
      </c>
      <c r="T47" s="682">
        <v>6015</v>
      </c>
      <c r="U47" s="682">
        <v>7355</v>
      </c>
      <c r="V47" s="683"/>
      <c r="W47" s="681"/>
      <c r="X47" s="682"/>
      <c r="Y47" s="684"/>
      <c r="Z47" s="685">
        <f>IFERROR(VLOOKUP(C47, 條件!$A:$L, 3, 0), "")</f>
        <v>4.7058823529411766</v>
      </c>
      <c r="AA47" s="685">
        <f>IF(OR(L47={"改紡","檢修","了機","清車","FINAL","停機","SAMPLE","TEST","絲開發","待料","跳車","降速","升速"}), L47, IFERROR(IF(C47="", "", (SUM(J47, N47, R47, V47)/3 * AG47) * IF(AND(AF47="S", AS47="雙"), 0.5, 1)), ""))</f>
        <v>7</v>
      </c>
      <c r="AB47" s="718">
        <f t="shared" si="21"/>
        <v>1</v>
      </c>
      <c r="AC47" s="685">
        <f>IF(OR(L47={"改紡","檢修","了機","清車","FINAL","停機","SAMPLE","TEST","絲開發","待料","跳車","降速","升速"}), "", IFERROR(IF(C47="", "", AVERAGE(L47:M47, P47:Q47, T47:U47, X47:Y47)/100), ""))</f>
        <v>72.133333333333326</v>
      </c>
      <c r="AD47" s="685">
        <f t="shared" si="22"/>
        <v>0.875</v>
      </c>
      <c r="AE47" s="685">
        <f t="shared" si="23"/>
        <v>0.875</v>
      </c>
      <c r="AF47" s="686" t="str">
        <f t="shared" si="24"/>
        <v>A</v>
      </c>
      <c r="AG47" s="686">
        <v>0.5</v>
      </c>
      <c r="AH47" s="728" t="s">
        <v>2959</v>
      </c>
      <c r="AI47" s="728" t="s">
        <v>2959</v>
      </c>
      <c r="AJ47" s="736" t="s">
        <v>889</v>
      </c>
      <c r="AK47" s="736" t="s">
        <v>889</v>
      </c>
      <c r="AL47" s="690"/>
      <c r="AM47" s="800"/>
      <c r="AN47" s="800"/>
      <c r="AO47" s="800"/>
      <c r="AP47" s="800"/>
      <c r="AQ47" s="800"/>
      <c r="AR47" s="692"/>
      <c r="AS47" s="679" t="str">
        <f t="shared" si="25"/>
        <v>雙</v>
      </c>
      <c r="AT47" s="679" t="str">
        <f t="shared" si="26"/>
        <v>全</v>
      </c>
      <c r="AU47" s="679" t="str">
        <f t="shared" si="27"/>
        <v>150</v>
      </c>
      <c r="AV47" s="679">
        <f t="shared" si="20"/>
        <v>2.0566655999999996</v>
      </c>
    </row>
    <row r="48" spans="1:48">
      <c r="A48" s="675">
        <f t="shared" si="28"/>
        <v>46205</v>
      </c>
      <c r="B48" s="676" t="s">
        <v>1046</v>
      </c>
      <c r="C48" s="676" t="s">
        <v>114</v>
      </c>
      <c r="D48" s="677"/>
      <c r="E48" s="678" t="str">
        <f>IF(ISNA(VLOOKUP(C48,條件!$A$1:$G$1021,5,0)),"",(VLOOKUP(C48,條件!$A$1:$G$1021,5,0)))</f>
        <v/>
      </c>
      <c r="F48" s="679" t="str">
        <f>IF(ISNA(VLOOKUP(C48,條件!$A$1:$G$1021,6,0)),"",(VLOOKUP(C48,條件!$A$1:$G$1021,6,0)))</f>
        <v/>
      </c>
      <c r="G48" s="679" t="str">
        <f>IF(ISNA(VLOOKUP(C48,條件!$A$1:$G$1021,7,0)),"",(VLOOKUP(C48,條件!$A$1:$G$1021,7,0)))</f>
        <v/>
      </c>
      <c r="H48" s="679" t="str">
        <f>IF(ISNA(VLOOKUP(C48,條件!$A$1:$K$1021,11,0)),"",(VLOOKUP(C48,條件!$A$1:$K$1021,11,0)))</f>
        <v/>
      </c>
      <c r="I48" s="680" t="str">
        <f>IF(ISNA(VLOOKUP(C48,條件!$A$1:$L$1021,12,0)),"",(VLOOKUP(C48,條件!$A$1:$L$1021,12,0)))</f>
        <v/>
      </c>
      <c r="J48" s="681"/>
      <c r="K48" s="681"/>
      <c r="L48" s="682" t="s">
        <v>114</v>
      </c>
      <c r="M48" s="682"/>
      <c r="N48" s="683"/>
      <c r="O48" s="681"/>
      <c r="P48" s="682" t="s">
        <v>114</v>
      </c>
      <c r="Q48" s="682"/>
      <c r="R48" s="683"/>
      <c r="S48" s="681"/>
      <c r="T48" s="682" t="s">
        <v>114</v>
      </c>
      <c r="U48" s="682"/>
      <c r="V48" s="683"/>
      <c r="W48" s="681"/>
      <c r="X48" s="682" t="s">
        <v>114</v>
      </c>
      <c r="Y48" s="684"/>
      <c r="Z48" s="685" t="str">
        <f>IFERROR(VLOOKUP(C48, 條件!$A:$L, 3, 0), "")</f>
        <v/>
      </c>
      <c r="AA48" s="685" t="str">
        <f>IF(OR(L48={"改紡","檢修","了機","清車","FINAL","停機","SAMPLE","TEST","絲開發","待料","跳車","降速","升速"}), L48, IFERROR(IF(C48="", "", (SUM(J48, N48, R48, V48)/3 * AG48) * IF(AND(AF48="S", AS48="雙"), 0.5, 1)), ""))</f>
        <v>停機</v>
      </c>
      <c r="AB48" s="718" t="str">
        <f t="shared" si="21"/>
        <v/>
      </c>
      <c r="AC48" s="685" t="str">
        <f>IF(OR(L48={"改紡","檢修","了機","清車","FINAL","停機","SAMPLE","TEST","絲開發","待料","跳車","降速","升速"}), "", IFERROR(IF(C48="", "", AVERAGE(L48:M48, P48:Q48, T48:U48, X48:Y48)/100), ""))</f>
        <v/>
      </c>
      <c r="AD48" s="685" t="str">
        <f t="shared" si="22"/>
        <v/>
      </c>
      <c r="AE48" s="685" t="str">
        <f t="shared" si="23"/>
        <v/>
      </c>
      <c r="AF48" s="686" t="str">
        <f t="shared" si="24"/>
        <v>A</v>
      </c>
      <c r="AG48" s="686">
        <v>1</v>
      </c>
      <c r="AH48" s="728" t="s">
        <v>885</v>
      </c>
      <c r="AI48" s="728" t="s">
        <v>885</v>
      </c>
      <c r="AJ48" s="740" t="s">
        <v>885</v>
      </c>
      <c r="AK48" s="736" t="s">
        <v>885</v>
      </c>
      <c r="AL48" s="690"/>
      <c r="AM48" s="800"/>
      <c r="AN48" s="800"/>
      <c r="AO48" s="800"/>
      <c r="AP48" s="800"/>
      <c r="AQ48" s="800"/>
      <c r="AR48" s="692"/>
      <c r="AS48" s="679" t="str">
        <f t="shared" si="25"/>
        <v>單</v>
      </c>
      <c r="AT48" s="679" t="str">
        <f t="shared" si="26"/>
        <v>全</v>
      </c>
      <c r="AU48" s="679" t="str">
        <f t="shared" si="27"/>
        <v/>
      </c>
      <c r="AV48" s="679" t="str">
        <f t="shared" si="20"/>
        <v/>
      </c>
    </row>
    <row r="49" spans="1:48">
      <c r="A49" s="675">
        <f t="shared" si="28"/>
        <v>46205</v>
      </c>
      <c r="B49" s="676" t="s">
        <v>1028</v>
      </c>
      <c r="C49" s="676" t="s">
        <v>114</v>
      </c>
      <c r="D49" s="677"/>
      <c r="E49" s="678" t="str">
        <f>IF(ISNA(VLOOKUP(C49,條件!$A$1:$G$1021,5,0)),"",(VLOOKUP(C49,條件!$A$1:$G$1021,5,0)))</f>
        <v/>
      </c>
      <c r="F49" s="679" t="str">
        <f>IF(ISNA(VLOOKUP(C49,條件!$A$1:$G$1021,6,0)),"",(VLOOKUP(C49,條件!$A$1:$G$1021,6,0)))</f>
        <v/>
      </c>
      <c r="G49" s="679" t="str">
        <f>IF(ISNA(VLOOKUP(C49,條件!$A$1:$G$1021,7,0)),"",(VLOOKUP(C49,條件!$A$1:$G$1021,7,0)))</f>
        <v/>
      </c>
      <c r="H49" s="679" t="str">
        <f>IF(ISNA(VLOOKUP(C49,條件!$A$1:$K$1021,11,0)),"",(VLOOKUP(C49,條件!$A$1:$K$1021,11,0)))</f>
        <v/>
      </c>
      <c r="I49" s="680" t="str">
        <f>IF(ISNA(VLOOKUP(C49,條件!$A$1:$L$1021,12,0)),"",(VLOOKUP(C49,條件!$A$1:$L$1021,12,0)))</f>
        <v/>
      </c>
      <c r="J49" s="681"/>
      <c r="K49" s="681"/>
      <c r="L49" s="682" t="s">
        <v>114</v>
      </c>
      <c r="M49" s="682"/>
      <c r="N49" s="683"/>
      <c r="O49" s="681"/>
      <c r="P49" s="682" t="s">
        <v>114</v>
      </c>
      <c r="Q49" s="682"/>
      <c r="R49" s="683"/>
      <c r="S49" s="681"/>
      <c r="T49" s="682" t="s">
        <v>114</v>
      </c>
      <c r="U49" s="682"/>
      <c r="V49" s="683"/>
      <c r="W49" s="681"/>
      <c r="X49" s="682" t="s">
        <v>114</v>
      </c>
      <c r="Y49" s="684"/>
      <c r="Z49" s="685" t="str">
        <f>IFERROR(VLOOKUP(C49, 條件!$A:$L, 3, 0), "")</f>
        <v/>
      </c>
      <c r="AA49" s="685" t="str">
        <f>IF(OR(L49={"改紡","檢修","了機","清車","FINAL","停機","SAMPLE","TEST","絲開發","待料","跳車","降速","升速"}), L49, IFERROR(IF(C49="", "", (SUM(J49, N49, R49, V49)/3 * AG49) * IF(AND(AF49="S", AS49="雙"), 0.5, 1)), ""))</f>
        <v>停機</v>
      </c>
      <c r="AB49" s="718" t="str">
        <f t="shared" si="21"/>
        <v/>
      </c>
      <c r="AC49" s="685" t="str">
        <f>IF(OR(L49={"改紡","檢修","了機","清車","FINAL","停機","SAMPLE","TEST","絲開發","待料","跳車","降速","升速"}), "", IFERROR(IF(C49="", "", AVERAGE(L49:M49, P49:Q49, T49:U49, X49:Y49)/100), ""))</f>
        <v/>
      </c>
      <c r="AD49" s="685" t="str">
        <f t="shared" si="22"/>
        <v/>
      </c>
      <c r="AE49" s="685" t="str">
        <f t="shared" si="23"/>
        <v/>
      </c>
      <c r="AF49" s="686" t="str">
        <f t="shared" si="24"/>
        <v>A</v>
      </c>
      <c r="AG49" s="686">
        <v>1</v>
      </c>
      <c r="AH49" s="728" t="s">
        <v>885</v>
      </c>
      <c r="AI49" s="728" t="s">
        <v>885</v>
      </c>
      <c r="AJ49" s="739" t="s">
        <v>885</v>
      </c>
      <c r="AK49" s="739" t="s">
        <v>885</v>
      </c>
      <c r="AL49" s="744"/>
      <c r="AM49" s="800"/>
      <c r="AN49" s="800"/>
      <c r="AO49" s="800"/>
      <c r="AP49" s="800"/>
      <c r="AQ49" s="800"/>
      <c r="AR49" s="692"/>
      <c r="AS49" s="679" t="str">
        <f t="shared" si="25"/>
        <v>單</v>
      </c>
      <c r="AT49" s="679" t="str">
        <f t="shared" si="26"/>
        <v>全</v>
      </c>
      <c r="AU49" s="679" t="str">
        <f t="shared" si="27"/>
        <v/>
      </c>
      <c r="AV49" s="679" t="str">
        <f t="shared" si="20"/>
        <v/>
      </c>
    </row>
    <row r="50" spans="1:48">
      <c r="A50" s="675">
        <f t="shared" si="28"/>
        <v>46205</v>
      </c>
      <c r="B50" s="676" t="s">
        <v>1047</v>
      </c>
      <c r="C50" s="676" t="s">
        <v>114</v>
      </c>
      <c r="D50" s="677"/>
      <c r="E50" s="678" t="str">
        <f>IF(ISNA(VLOOKUP(C50,條件!$A$1:$G$1021,5,0)),"",(VLOOKUP(C50,條件!$A$1:$G$1021,5,0)))</f>
        <v/>
      </c>
      <c r="F50" s="679" t="str">
        <f>IF(ISNA(VLOOKUP(C50,條件!$A$1:$G$1021,6,0)),"",(VLOOKUP(C50,條件!$A$1:$G$1021,6,0)))</f>
        <v/>
      </c>
      <c r="G50" s="679" t="str">
        <f>IF(ISNA(VLOOKUP(C50,條件!$A$1:$G$1021,7,0)),"",(VLOOKUP(C50,條件!$A$1:$G$1021,7,0)))</f>
        <v/>
      </c>
      <c r="H50" s="679" t="str">
        <f>IF(ISNA(VLOOKUP(C50,條件!$A$1:$K$1021,11,0)),"",(VLOOKUP(C50,條件!$A$1:$K$1021,11,0)))</f>
        <v/>
      </c>
      <c r="I50" s="680" t="str">
        <f>IF(ISNA(VLOOKUP(C50,條件!$A$1:$L$1021,12,0)),"",(VLOOKUP(C50,條件!$A$1:$L$1021,12,0)))</f>
        <v/>
      </c>
      <c r="J50" s="681"/>
      <c r="K50" s="681"/>
      <c r="L50" s="682" t="s">
        <v>114</v>
      </c>
      <c r="M50" s="682"/>
      <c r="N50" s="683"/>
      <c r="O50" s="681"/>
      <c r="P50" s="682" t="s">
        <v>114</v>
      </c>
      <c r="Q50" s="682"/>
      <c r="R50" s="683"/>
      <c r="S50" s="681"/>
      <c r="T50" s="682" t="s">
        <v>114</v>
      </c>
      <c r="U50" s="682"/>
      <c r="V50" s="683"/>
      <c r="W50" s="681"/>
      <c r="X50" s="682" t="s">
        <v>114</v>
      </c>
      <c r="Y50" s="684"/>
      <c r="Z50" s="685" t="str">
        <f>IFERROR(VLOOKUP(C50, 條件!$A:$L, 3, 0), "")</f>
        <v/>
      </c>
      <c r="AA50" s="685" t="str">
        <f>IF(OR(L50={"改紡","檢修","了機","清車","FINAL","停機","SAMPLE","TEST","絲開發","待料","跳車","降速","升速"}), L50, IFERROR(IF(C50="", "", (SUM(J50, N50, R50, V50)/3 * AG50) * IF(AND(AF50="S", AS50="雙"), 0.5, 1)), ""))</f>
        <v>停機</v>
      </c>
      <c r="AB50" s="718" t="str">
        <f t="shared" si="21"/>
        <v/>
      </c>
      <c r="AC50" s="685" t="str">
        <f>IF(OR(L50={"改紡","檢修","了機","清車","FINAL","停機","SAMPLE","TEST","絲開發","待料","跳車","降速","升速"}), "", IFERROR(IF(C50="", "", AVERAGE(L50:M50, P50:Q50, T50:U50, X50:Y50)/100), ""))</f>
        <v/>
      </c>
      <c r="AD50" s="685" t="str">
        <f t="shared" si="22"/>
        <v/>
      </c>
      <c r="AE50" s="685" t="str">
        <f t="shared" si="23"/>
        <v/>
      </c>
      <c r="AF50" s="686" t="str">
        <f t="shared" si="24"/>
        <v>J</v>
      </c>
      <c r="AG50" s="686">
        <v>1</v>
      </c>
      <c r="AH50" s="728" t="s">
        <v>885</v>
      </c>
      <c r="AI50" s="728" t="s">
        <v>885</v>
      </c>
      <c r="AJ50" s="729" t="s">
        <v>885</v>
      </c>
      <c r="AK50" s="729" t="s">
        <v>885</v>
      </c>
      <c r="AL50" s="743"/>
      <c r="AM50" s="800"/>
      <c r="AN50" s="800"/>
      <c r="AO50" s="800"/>
      <c r="AP50" s="800"/>
      <c r="AQ50" s="800"/>
      <c r="AR50" s="692"/>
      <c r="AS50" s="679" t="str">
        <f t="shared" si="25"/>
        <v>單</v>
      </c>
      <c r="AT50" s="679" t="str">
        <f t="shared" si="26"/>
        <v>全</v>
      </c>
      <c r="AU50" s="679" t="str">
        <f t="shared" si="27"/>
        <v/>
      </c>
      <c r="AV50" s="679" t="str">
        <f t="shared" si="20"/>
        <v/>
      </c>
    </row>
    <row r="51" spans="1:48">
      <c r="A51" s="675">
        <f t="shared" si="28"/>
        <v>46205</v>
      </c>
      <c r="B51" s="676" t="s">
        <v>1029</v>
      </c>
      <c r="C51" s="676" t="s">
        <v>1897</v>
      </c>
      <c r="D51" s="677" t="s">
        <v>579</v>
      </c>
      <c r="E51" s="678" t="str">
        <f>IF(ISNA(VLOOKUP(C51,條件!$A$1:$G$1021,5,0)),"",(VLOOKUP(C51,條件!$A$1:$G$1021,5,0)))</f>
        <v>150/48/2SDr</v>
      </c>
      <c r="F51" s="679" t="str">
        <f>IF(ISNA(VLOOKUP(C51,條件!$A$1:$G$1021,6,0)),"",(VLOOKUP(C51,條件!$A$1:$G$1021,6,0)))</f>
        <v>FP82180R×2</v>
      </c>
      <c r="G51" s="679">
        <f>IF(ISNA(VLOOKUP(C51,條件!$A$1:$G$1021,7,0)),"",(VLOOKUP(C51,條件!$A$1:$G$1021,7,0)))</f>
        <v>600</v>
      </c>
      <c r="H51" s="679" t="str">
        <f>IF(ISNA(VLOOKUP(C51,條件!$A$1:$K$1021,11,0)),"",(VLOOKUP(C51,條件!$A$1:$K$1021,11,0)))</f>
        <v>藍黑直條</v>
      </c>
      <c r="I51" s="680">
        <f>IF(ISNA(VLOOKUP(C51,條件!$A$1:$L$1021,12,0)),"",(VLOOKUP(C51,條件!$A$1:$L$1021,12,0)))</f>
        <v>5.5</v>
      </c>
      <c r="J51" s="681">
        <v>24</v>
      </c>
      <c r="K51" s="681">
        <v>7</v>
      </c>
      <c r="L51" s="682">
        <v>6960</v>
      </c>
      <c r="M51" s="682"/>
      <c r="N51" s="683">
        <v>3</v>
      </c>
      <c r="O51" s="681">
        <v>1</v>
      </c>
      <c r="P51" s="682">
        <v>7180</v>
      </c>
      <c r="Q51" s="682"/>
      <c r="R51" s="683">
        <v>12</v>
      </c>
      <c r="S51" s="681">
        <v>0</v>
      </c>
      <c r="T51" s="682">
        <v>7150</v>
      </c>
      <c r="U51" s="682"/>
      <c r="V51" s="683"/>
      <c r="W51" s="681"/>
      <c r="X51" s="682"/>
      <c r="Y51" s="684"/>
      <c r="Z51" s="685">
        <f>IFERROR(VLOOKUP(C51, 條件!$A:$L, 3, 0), "")</f>
        <v>5.0526315789473681</v>
      </c>
      <c r="AA51" s="685">
        <f>IF(OR(L51={"改紡","檢修","了機","清車","FINAL","停機","SAMPLE","TEST","絲開發","待料","跳車","降速","升速"}), L51, IFERROR(IF(C51="", "", (SUM(J51, N51, R51, V51)/3 * AG51) * IF(AND(AF51="S", AS51="雙"), 0.5, 1)), ""))</f>
        <v>13</v>
      </c>
      <c r="AB51" s="718">
        <f t="shared" si="21"/>
        <v>0.99238782051282048</v>
      </c>
      <c r="AC51" s="685">
        <f>IF(OR(L51={"改紡","檢修","了機","清車","FINAL","停機","SAMPLE","TEST","絲開發","待料","跳車","降速","升速"}), "", IFERROR(IF(C51="", "", AVERAGE(L51:M51, P51:Q51, T51:U51, X51:Y51)/100), ""))</f>
        <v>70.966666666666669</v>
      </c>
      <c r="AD51" s="685">
        <f t="shared" si="22"/>
        <v>1.625</v>
      </c>
      <c r="AE51" s="685">
        <f t="shared" si="23"/>
        <v>1.2916666666666667</v>
      </c>
      <c r="AF51" s="686" t="str">
        <f t="shared" si="24"/>
        <v>J</v>
      </c>
      <c r="AG51" s="686">
        <v>1</v>
      </c>
      <c r="AH51" s="728" t="s">
        <v>2824</v>
      </c>
      <c r="AI51" s="728" t="s">
        <v>2824</v>
      </c>
      <c r="AJ51" s="729" t="s">
        <v>2993</v>
      </c>
      <c r="AK51" s="729" t="s">
        <v>2992</v>
      </c>
      <c r="AL51" s="690"/>
      <c r="AM51" s="800"/>
      <c r="AN51" s="800"/>
      <c r="AO51" s="800"/>
      <c r="AP51" s="800"/>
      <c r="AQ51" s="800"/>
      <c r="AR51" s="692"/>
      <c r="AS51" s="679" t="str">
        <f t="shared" si="25"/>
        <v>雙</v>
      </c>
      <c r="AT51" s="679" t="str">
        <f t="shared" si="26"/>
        <v>全</v>
      </c>
      <c r="AU51" s="679" t="str">
        <f t="shared" si="27"/>
        <v>150</v>
      </c>
      <c r="AV51" s="679">
        <f t="shared" si="20"/>
        <v>4.4146944000000001</v>
      </c>
    </row>
    <row r="52" spans="1:48">
      <c r="A52" s="675">
        <f t="shared" si="28"/>
        <v>46205</v>
      </c>
      <c r="B52" s="676" t="s">
        <v>1048</v>
      </c>
      <c r="C52" s="676" t="s">
        <v>114</v>
      </c>
      <c r="D52" s="677"/>
      <c r="E52" s="678" t="str">
        <f>IF(ISNA(VLOOKUP(C52,條件!$A$1:$G$1021,5,0)),"",(VLOOKUP(C52,條件!$A$1:$G$1021,5,0)))</f>
        <v/>
      </c>
      <c r="F52" s="679" t="str">
        <f>IF(ISNA(VLOOKUP(C52,條件!$A$1:$G$1021,6,0)),"",(VLOOKUP(C52,條件!$A$1:$G$1021,6,0)))</f>
        <v/>
      </c>
      <c r="G52" s="679" t="str">
        <f>IF(ISNA(VLOOKUP(C52,條件!$A$1:$G$1021,7,0)),"",(VLOOKUP(C52,條件!$A$1:$G$1021,7,0)))</f>
        <v/>
      </c>
      <c r="H52" s="679" t="str">
        <f>IF(ISNA(VLOOKUP(C52,條件!$A$1:$K$1021,11,0)),"",(VLOOKUP(C52,條件!$A$1:$K$1021,11,0)))</f>
        <v/>
      </c>
      <c r="I52" s="680" t="str">
        <f>IF(ISNA(VLOOKUP(C52,條件!$A$1:$L$1021,12,0)),"",(VLOOKUP(C52,條件!$A$1:$L$1021,12,0)))</f>
        <v/>
      </c>
      <c r="J52" s="681"/>
      <c r="K52" s="681"/>
      <c r="L52" s="682" t="s">
        <v>114</v>
      </c>
      <c r="M52" s="682"/>
      <c r="N52" s="683"/>
      <c r="O52" s="681"/>
      <c r="P52" s="682" t="s">
        <v>114</v>
      </c>
      <c r="Q52" s="682"/>
      <c r="R52" s="683"/>
      <c r="S52" s="681"/>
      <c r="T52" s="682" t="s">
        <v>114</v>
      </c>
      <c r="U52" s="682"/>
      <c r="V52" s="683"/>
      <c r="W52" s="681"/>
      <c r="X52" s="682" t="s">
        <v>114</v>
      </c>
      <c r="Y52" s="684"/>
      <c r="Z52" s="685" t="str">
        <f>IFERROR(VLOOKUP(C52, 條件!$A:$L, 3, 0), "")</f>
        <v/>
      </c>
      <c r="AA52" s="685" t="str">
        <f>IF(OR(L52={"改紡","檢修","了機","清車","FINAL","停機","SAMPLE","TEST","絲開發","待料","跳車","降速","升速"}), L52, IFERROR(IF(C52="", "", (SUM(J52, N52, R52, V52)/3 * AG52) * IF(AND(AF52="S", AS52="雙"), 0.5, 1)), ""))</f>
        <v>停機</v>
      </c>
      <c r="AB52" s="718" t="str">
        <f t="shared" si="21"/>
        <v/>
      </c>
      <c r="AC52" s="685" t="str">
        <f>IF(OR(L52={"改紡","檢修","了機","清車","FINAL","停機","SAMPLE","TEST","絲開發","待料","跳車","降速","升速"}), "", IFERROR(IF(C52="", "", AVERAGE(L52:M52, P52:Q52, T52:U52, X52:Y52)/100), ""))</f>
        <v/>
      </c>
      <c r="AD52" s="685" t="str">
        <f t="shared" si="22"/>
        <v/>
      </c>
      <c r="AE52" s="685" t="str">
        <f t="shared" si="23"/>
        <v/>
      </c>
      <c r="AF52" s="686" t="str">
        <f t="shared" si="24"/>
        <v>J</v>
      </c>
      <c r="AG52" s="686">
        <v>1</v>
      </c>
      <c r="AH52" s="728" t="s">
        <v>885</v>
      </c>
      <c r="AI52" s="728" t="s">
        <v>885</v>
      </c>
      <c r="AJ52" s="729" t="s">
        <v>885</v>
      </c>
      <c r="AK52" s="729" t="s">
        <v>885</v>
      </c>
      <c r="AL52" s="690"/>
      <c r="AM52" s="800"/>
      <c r="AN52" s="800"/>
      <c r="AO52" s="800"/>
      <c r="AP52" s="800"/>
      <c r="AQ52" s="800"/>
      <c r="AR52" s="692"/>
      <c r="AS52" s="679" t="str">
        <f t="shared" si="25"/>
        <v>單</v>
      </c>
      <c r="AT52" s="679" t="str">
        <f t="shared" si="26"/>
        <v>全</v>
      </c>
      <c r="AU52" s="679" t="str">
        <f t="shared" si="27"/>
        <v/>
      </c>
      <c r="AV52" s="679" t="str">
        <f t="shared" si="20"/>
        <v/>
      </c>
    </row>
    <row r="53" spans="1:48">
      <c r="A53" s="675">
        <f t="shared" si="28"/>
        <v>46205</v>
      </c>
      <c r="B53" s="676" t="s">
        <v>1049</v>
      </c>
      <c r="C53" s="676" t="s">
        <v>1898</v>
      </c>
      <c r="D53" s="677" t="s">
        <v>579</v>
      </c>
      <c r="E53" s="678" t="str">
        <f>IF(ISNA(VLOOKUP(C53,條件!$A$1:$G$1021,5,0)),"",(VLOOKUP(C53,條件!$A$1:$G$1021,5,0)))</f>
        <v>150/48/2SDr</v>
      </c>
      <c r="F53" s="679" t="str">
        <f>IF(ISNA(VLOOKUP(C53,條件!$A$1:$G$1021,6,0)),"",(VLOOKUP(C53,條件!$A$1:$G$1021,6,0)))</f>
        <v>FP82184R×2</v>
      </c>
      <c r="G53" s="679">
        <f>IF(ISNA(VLOOKUP(C53,條件!$A$1:$G$1021,7,0)),"",(VLOOKUP(C53,條件!$A$1:$G$1021,7,0)))</f>
        <v>700</v>
      </c>
      <c r="H53" s="679" t="str">
        <f>IF(ISNA(VLOOKUP(C53,條件!$A$1:$K$1021,11,0)),"",(VLOOKUP(C53,條件!$A$1:$K$1021,11,0)))</f>
        <v>黃紅雙色</v>
      </c>
      <c r="I53" s="680">
        <f>IF(ISNA(VLOOKUP(C53,條件!$A$1:$L$1021,12,0)),"",(VLOOKUP(C53,條件!$A$1:$L$1021,12,0)))</f>
        <v>5.5</v>
      </c>
      <c r="J53" s="681">
        <v>36</v>
      </c>
      <c r="K53" s="681">
        <v>0</v>
      </c>
      <c r="L53" s="682">
        <v>9170</v>
      </c>
      <c r="M53" s="682">
        <v>9440</v>
      </c>
      <c r="N53" s="683">
        <v>19</v>
      </c>
      <c r="O53" s="681">
        <v>0</v>
      </c>
      <c r="P53" s="682">
        <v>9170</v>
      </c>
      <c r="Q53" s="682">
        <v>9810</v>
      </c>
      <c r="R53" s="683">
        <v>10</v>
      </c>
      <c r="S53" s="681">
        <v>0</v>
      </c>
      <c r="T53" s="682">
        <v>9070</v>
      </c>
      <c r="U53" s="682">
        <v>9810</v>
      </c>
      <c r="V53" s="683"/>
      <c r="W53" s="681"/>
      <c r="X53" s="682"/>
      <c r="Y53" s="684"/>
      <c r="Z53" s="685">
        <f>IFERROR(VLOOKUP(C53, 條件!$A:$L, 3, 0), "")</f>
        <v>5.8775510204081636</v>
      </c>
      <c r="AA53" s="685">
        <f>IF(OR(L53={"改紡","檢修","了機","清車","FINAL","停機","SAMPLE","TEST","絲開發","待料","跳車","降速","升速"}), L53, IFERROR(IF(C53="", "", (SUM(J53, N53, R53, V53)/3 * AG53) * IF(AND(AF53="S", AS53="雙"), 0.5, 1)), ""))</f>
        <v>21.666666666666668</v>
      </c>
      <c r="AB53" s="718">
        <f t="shared" si="21"/>
        <v>1</v>
      </c>
      <c r="AC53" s="685">
        <f>IF(OR(L53={"改紡","檢修","了機","清車","FINAL","停機","SAMPLE","TEST","絲開發","待料","跳車","降速","升速"}), "", IFERROR(IF(C53="", "", AVERAGE(L53:M53, P53:Q53, T53:U53, X53:Y53)/100), ""))</f>
        <v>94.11666666666666</v>
      </c>
      <c r="AD53" s="685">
        <f t="shared" si="22"/>
        <v>2.7083333333333335</v>
      </c>
      <c r="AE53" s="685">
        <f t="shared" si="23"/>
        <v>2.7083333333333335</v>
      </c>
      <c r="AF53" s="686" t="str">
        <f t="shared" si="24"/>
        <v>T</v>
      </c>
      <c r="AG53" s="686">
        <v>1</v>
      </c>
      <c r="AH53" s="728" t="s">
        <v>2825</v>
      </c>
      <c r="AI53" s="728" t="s">
        <v>2825</v>
      </c>
      <c r="AJ53" s="736" t="s">
        <v>2882</v>
      </c>
      <c r="AK53" s="736" t="s">
        <v>2881</v>
      </c>
      <c r="AL53" s="690"/>
      <c r="AM53" s="800"/>
      <c r="AN53" s="800"/>
      <c r="AO53" s="800"/>
      <c r="AP53" s="800"/>
      <c r="AQ53" s="800"/>
      <c r="AR53" s="692"/>
      <c r="AS53" s="679" t="str">
        <f t="shared" si="25"/>
        <v>雙</v>
      </c>
      <c r="AT53" s="679" t="str">
        <f t="shared" si="26"/>
        <v>全</v>
      </c>
      <c r="AU53" s="679" t="str">
        <f t="shared" si="27"/>
        <v>150</v>
      </c>
      <c r="AV53" s="679">
        <f t="shared" ref="AV53:AV61" si="29">IF(ISERROR((IF(AF53="S",AG53*AU53*G53*AC53/18*0.03456/100/1000,
AU53*G53*AC53*
(IF(OR(AND(AS53="單",AT53="全",OR(AF53="A",AF53="M")),AND(AS53="單",AT53="全",OR(AF53="T",AF53="J"))),1,0)+
IF(OR(AND(AS53="雙",AT53="全",OR(AF53="A",AF53="M")),AND(AS53="雙",AT53="半",OR(AF53="T",AF53="J"))),1,0)+
IF(AND(AS53="雙",AT53="全",OR(AF53="T",AF53="J")),2,0)+
IF(AND(AS53="單",AT53="半",OR(AF53="A",AF53="M")),0.5,0)+
IF(OR(AND(AS53="雙",AT53="半",OR(AF53="A",AF53="M")),AND(AS53="單",AT53="半",OR(AF53="T",AF53="J"))),0.5,0)
)*0.03456/100/1000
))),"",((IF(AF53="S",AG53*AU53*G53*AC53/18*0.03456/100/1000,
AU53*G53*AC53*
(IF(OR(AND(AS53="單",AT53="全",OR(AF53="A",AF53="M")),AND(AS53="單",AT53="全",OR(AF53="T",AF53="J"))),1,0)+
IF(OR(AND(AS53="雙",AT53="全",OR(AF53="A",AF53="M")),AND(AS53="雙",AT53="半",OR(AF53="T",AF53="J"))),1,0)+
IF(AND(AS53="雙",AT53="全",OR(AF53="T",AF53="J")),2,0)+
IF(AND(AS53="單",AT53="半",OR(AF53="A",AF53="M")),0.5,0)+
IF(OR(AND(AS53="雙",AT53="半",OR(AF53="A",AF53="M")),AND(AS53="單",AT53="半",OR(AF53="T",AF53="J"))),0.5,0)
)*0.03456/100/1000
))))</f>
        <v>6.8306111999999999</v>
      </c>
    </row>
    <row r="54" spans="1:48">
      <c r="A54" s="675">
        <f t="shared" si="28"/>
        <v>46205</v>
      </c>
      <c r="B54" s="676" t="s">
        <v>1050</v>
      </c>
      <c r="C54" s="676" t="s">
        <v>1899</v>
      </c>
      <c r="D54" s="677" t="s">
        <v>579</v>
      </c>
      <c r="E54" s="678" t="str">
        <f>IF(ISNA(VLOOKUP(C54,條件!$A$1:$G$1021,5,0)),"",(VLOOKUP(C54,條件!$A$1:$G$1021,5,0)))</f>
        <v>150/48/2SDr</v>
      </c>
      <c r="F54" s="679" t="str">
        <f>IF(ISNA(VLOOKUP(C54,條件!$A$1:$G$1021,6,0)),"",(VLOOKUP(C54,條件!$A$1:$G$1021,6,0)))</f>
        <v>FP82180R×2</v>
      </c>
      <c r="G54" s="679">
        <f>IF(ISNA(VLOOKUP(C54,條件!$A$1:$G$1021,7,0)),"",(VLOOKUP(C54,條件!$A$1:$G$1021,7,0)))</f>
        <v>700</v>
      </c>
      <c r="H54" s="679" t="str">
        <f>IF(ISNA(VLOOKUP(C54,條件!$A$1:$K$1021,11,0)),"",(VLOOKUP(C54,條件!$A$1:$K$1021,11,0)))</f>
        <v>白桔方塊</v>
      </c>
      <c r="I54" s="680">
        <f>IF(ISNA(VLOOKUP(C54,條件!$A$1:$L$1021,12,0)),"",(VLOOKUP(C54,條件!$A$1:$L$1021,12,0)))</f>
        <v>5.5</v>
      </c>
      <c r="J54" s="681">
        <v>49</v>
      </c>
      <c r="K54" s="681">
        <v>5</v>
      </c>
      <c r="L54" s="682">
        <v>8330</v>
      </c>
      <c r="M54" s="682">
        <v>7780</v>
      </c>
      <c r="N54" s="683">
        <v>53</v>
      </c>
      <c r="O54" s="681">
        <v>1</v>
      </c>
      <c r="P54" s="682">
        <v>8150</v>
      </c>
      <c r="Q54" s="682">
        <v>9350</v>
      </c>
      <c r="R54" s="683">
        <v>21</v>
      </c>
      <c r="S54" s="681">
        <v>0</v>
      </c>
      <c r="T54" s="682">
        <v>8330</v>
      </c>
      <c r="U54" s="682">
        <v>8060</v>
      </c>
      <c r="V54" s="683"/>
      <c r="W54" s="681"/>
      <c r="X54" s="682"/>
      <c r="Y54" s="684"/>
      <c r="Z54" s="685">
        <f>IFERROR(VLOOKUP(C54, 條件!$A:$L, 3, 0), "")</f>
        <v>5.8775510204081636</v>
      </c>
      <c r="AA54" s="685">
        <f>IF(OR(L54={"改紡","檢修","了機","清車","FINAL","停機","SAMPLE","TEST","絲開發","待料","跳車","降速","升速"}), L54, IFERROR(IF(C54="", "", (SUM(J54, N54, R54, V54)/3 * AG54) * IF(AND(AF54="S", AS54="雙"), 0.5, 1)), ""))</f>
        <v>41</v>
      </c>
      <c r="AB54" s="718">
        <f t="shared" si="21"/>
        <v>0.99509214743589747</v>
      </c>
      <c r="AC54" s="685">
        <f>IF(OR(L54={"改紡","檢修","了機","清車","FINAL","停機","SAMPLE","TEST","絲開發","待料","跳車","降速","升速"}), "", IFERROR(IF(C54="", "", AVERAGE(L54:M54, P54:Q54, T54:U54, X54:Y54)/100), ""))</f>
        <v>83.333333333333343</v>
      </c>
      <c r="AD54" s="685">
        <f t="shared" si="22"/>
        <v>5.125</v>
      </c>
      <c r="AE54" s="685">
        <f t="shared" si="23"/>
        <v>4.875</v>
      </c>
      <c r="AF54" s="686" t="str">
        <f t="shared" si="24"/>
        <v>T</v>
      </c>
      <c r="AG54" s="686">
        <v>1</v>
      </c>
      <c r="AH54" s="728" t="s">
        <v>2826</v>
      </c>
      <c r="AI54" s="728" t="s">
        <v>2826</v>
      </c>
      <c r="AJ54" s="729" t="s">
        <v>2994</v>
      </c>
      <c r="AK54" s="729" t="s">
        <v>887</v>
      </c>
      <c r="AL54" s="690"/>
      <c r="AM54" s="800"/>
      <c r="AN54" s="800"/>
      <c r="AO54" s="800"/>
      <c r="AP54" s="800"/>
      <c r="AQ54" s="800"/>
      <c r="AR54" s="692"/>
      <c r="AS54" s="679" t="str">
        <f t="shared" si="25"/>
        <v>雙</v>
      </c>
      <c r="AT54" s="679" t="str">
        <f t="shared" si="26"/>
        <v>全</v>
      </c>
      <c r="AU54" s="679" t="str">
        <f t="shared" si="27"/>
        <v>150</v>
      </c>
      <c r="AV54" s="679">
        <f t="shared" si="29"/>
        <v>6.0480000000000009</v>
      </c>
    </row>
    <row r="55" spans="1:48">
      <c r="A55" s="675">
        <f t="shared" si="28"/>
        <v>46205</v>
      </c>
      <c r="B55" s="676" t="s">
        <v>1051</v>
      </c>
      <c r="C55" s="676" t="s">
        <v>1900</v>
      </c>
      <c r="D55" s="677" t="s">
        <v>579</v>
      </c>
      <c r="E55" s="678" t="str">
        <f>IF(ISNA(VLOOKUP(C55,條件!$A$1:$G$1021,5,0)),"",(VLOOKUP(C55,條件!$A$1:$G$1021,5,0)))</f>
        <v>150/48/2SDr</v>
      </c>
      <c r="F55" s="679" t="str">
        <f>IF(ISNA(VLOOKUP(C55,條件!$A$1:$G$1021,6,0)),"",(VLOOKUP(C55,條件!$A$1:$G$1021,6,0)))</f>
        <v>FP12902R×2</v>
      </c>
      <c r="G55" s="679">
        <f>IF(ISNA(VLOOKUP(C55,條件!$A$1:$G$1021,7,0)),"",(VLOOKUP(C55,條件!$A$1:$G$1021,7,0)))</f>
        <v>600</v>
      </c>
      <c r="H55" s="679" t="str">
        <f>IF(ISNA(VLOOKUP(C55,條件!$A$1:$K$1021,11,0)),"",(VLOOKUP(C55,條件!$A$1:$K$1021,11,0)))</f>
        <v>棕色</v>
      </c>
      <c r="I55" s="680">
        <f>IF(ISNA(VLOOKUP(C55,條件!$A$1:$L$1021,12,0)),"",(VLOOKUP(C55,條件!$A$1:$L$1021,12,0)))</f>
        <v>5.5</v>
      </c>
      <c r="J55" s="681">
        <v>26</v>
      </c>
      <c r="K55" s="681">
        <v>0</v>
      </c>
      <c r="L55" s="682">
        <v>8570</v>
      </c>
      <c r="M55" s="682">
        <v>8890</v>
      </c>
      <c r="N55" s="683">
        <v>22</v>
      </c>
      <c r="O55" s="681">
        <v>0</v>
      </c>
      <c r="P55" s="682">
        <v>9350</v>
      </c>
      <c r="Q55" s="682">
        <v>9720</v>
      </c>
      <c r="R55" s="683">
        <v>12</v>
      </c>
      <c r="S55" s="681">
        <v>0</v>
      </c>
      <c r="T55" s="682">
        <v>9350</v>
      </c>
      <c r="U55" s="682">
        <v>9720</v>
      </c>
      <c r="V55" s="683"/>
      <c r="W55" s="681"/>
      <c r="X55" s="682"/>
      <c r="Y55" s="684"/>
      <c r="Z55" s="685">
        <f>IFERROR(VLOOKUP(C55, 條件!$A:$L, 3, 0), "")</f>
        <v>5.034965034965035</v>
      </c>
      <c r="AA55" s="685">
        <f>IF(OR(L55={"改紡","檢修","了機","清車","FINAL","停機","SAMPLE","TEST","絲開發","待料","跳車","降速","升速"}), L55, IFERROR(IF(C55="", "", (SUM(J55, N55, R55, V55)/3 * AG55) * IF(AND(AF55="S", AS55="雙"), 0.5, 1)), ""))</f>
        <v>20</v>
      </c>
      <c r="AB55" s="718">
        <f t="shared" si="21"/>
        <v>1</v>
      </c>
      <c r="AC55" s="685">
        <f>IF(OR(L55={"改紡","檢修","了機","清車","FINAL","停機","SAMPLE","TEST","絲開發","待料","跳車","降速","升速"}), "", IFERROR(IF(C55="", "", AVERAGE(L55:M55, P55:Q55, T55:U55, X55:Y55)/100), ""))</f>
        <v>92.666666666666657</v>
      </c>
      <c r="AD55" s="685">
        <f t="shared" si="22"/>
        <v>2.5</v>
      </c>
      <c r="AE55" s="685">
        <f t="shared" si="23"/>
        <v>2.5</v>
      </c>
      <c r="AF55" s="686" t="str">
        <f t="shared" si="24"/>
        <v>T</v>
      </c>
      <c r="AG55" s="686">
        <v>1</v>
      </c>
      <c r="AH55" s="728" t="s">
        <v>2825</v>
      </c>
      <c r="AI55" s="728" t="s">
        <v>2825</v>
      </c>
      <c r="AJ55" s="736" t="s">
        <v>2882</v>
      </c>
      <c r="AK55" s="729" t="s">
        <v>2881</v>
      </c>
      <c r="AL55" s="690"/>
      <c r="AM55" s="800"/>
      <c r="AN55" s="800"/>
      <c r="AO55" s="800"/>
      <c r="AP55" s="800"/>
      <c r="AQ55" s="800"/>
      <c r="AR55" s="692"/>
      <c r="AS55" s="679" t="str">
        <f t="shared" si="25"/>
        <v>雙</v>
      </c>
      <c r="AT55" s="679" t="str">
        <f t="shared" si="26"/>
        <v>全</v>
      </c>
      <c r="AU55" s="679" t="str">
        <f t="shared" si="27"/>
        <v>150</v>
      </c>
      <c r="AV55" s="679">
        <f t="shared" si="29"/>
        <v>5.7646079999999991</v>
      </c>
    </row>
    <row r="56" spans="1:48">
      <c r="A56" s="675">
        <f t="shared" si="28"/>
        <v>46205</v>
      </c>
      <c r="B56" s="676" t="s">
        <v>1052</v>
      </c>
      <c r="C56" s="676" t="s">
        <v>1901</v>
      </c>
      <c r="D56" s="677"/>
      <c r="E56" s="678" t="str">
        <f>IF(ISNA(VLOOKUP(C56,條件!$A$1:$G$1021,5,0)),"",(VLOOKUP(C56,條件!$A$1:$G$1021,5,0)))</f>
        <v>75/72/2PDR</v>
      </c>
      <c r="F56" s="679" t="str">
        <f>IF(ISNA(VLOOKUP(C56,條件!$A$1:$G$1021,6,0)),"",(VLOOKUP(C56,條件!$A$1:$G$1021,6,0)))</f>
        <v>FP81392R</v>
      </c>
      <c r="G56" s="679">
        <f>IF(ISNA(VLOOKUP(C56,條件!$A$1:$G$1021,7,0)),"",(VLOOKUP(C56,條件!$A$1:$G$1021,7,0)))</f>
        <v>600</v>
      </c>
      <c r="H56" s="679" t="str">
        <f>IF(ISNA(VLOOKUP(C56,條件!$A$1:$K$1021,11,0)),"",(VLOOKUP(C56,條件!$A$1:$K$1021,11,0)))</f>
        <v>紅底黃星</v>
      </c>
      <c r="I56" s="680">
        <f>IF(ISNA(VLOOKUP(C56,條件!$A$1:$L$1021,12,0)),"",(VLOOKUP(C56,條件!$A$1:$L$1021,12,0)))</f>
        <v>4</v>
      </c>
      <c r="J56" s="681">
        <v>11</v>
      </c>
      <c r="K56" s="681">
        <v>0</v>
      </c>
      <c r="L56" s="682">
        <v>9350</v>
      </c>
      <c r="M56" s="682"/>
      <c r="N56" s="683">
        <v>7</v>
      </c>
      <c r="O56" s="681">
        <v>3</v>
      </c>
      <c r="P56" s="682">
        <v>9350</v>
      </c>
      <c r="Q56" s="682"/>
      <c r="R56" s="683">
        <v>6</v>
      </c>
      <c r="S56" s="681">
        <v>0</v>
      </c>
      <c r="T56" s="682">
        <v>9440</v>
      </c>
      <c r="U56" s="682"/>
      <c r="V56" s="683"/>
      <c r="W56" s="681"/>
      <c r="X56" s="682"/>
      <c r="Y56" s="684"/>
      <c r="Z56" s="685">
        <f>IFERROR(VLOOKUP(C56, 條件!$A:$L, 3, 0), "")</f>
        <v>3.6</v>
      </c>
      <c r="AA56" s="685">
        <f>IF(OR(L56={"改紡","檢修","了機","清車","FINAL","停機","SAMPLE","TEST","絲開發","待料","跳車","降速","升速"}), L56, IFERROR(IF(C56="", "", (SUM(J56, N56, R56, V56)/3 * AG56) * IF(AND(AF56="S", AS56="雙"), 0.5, 1)), ""))</f>
        <v>16</v>
      </c>
      <c r="AB56" s="718">
        <f t="shared" si="21"/>
        <v>0.99599358974358976</v>
      </c>
      <c r="AC56" s="685">
        <f>IF(OR(L56={"改紡","檢修","了機","清車","FINAL","停機","SAMPLE","TEST","絲開發","待料","跳車","降速","升速"}), "", IFERROR(IF(C56="", "", AVERAGE(L56:M56, P56:Q56, T56:U56, X56:Y56)/100), ""))</f>
        <v>93.8</v>
      </c>
      <c r="AD56" s="685">
        <f t="shared" si="22"/>
        <v>2</v>
      </c>
      <c r="AE56" s="685">
        <f t="shared" si="23"/>
        <v>1.75</v>
      </c>
      <c r="AF56" s="686" t="str">
        <f t="shared" si="24"/>
        <v>T</v>
      </c>
      <c r="AG56" s="686">
        <v>2</v>
      </c>
      <c r="AH56" s="728" t="s">
        <v>2826</v>
      </c>
      <c r="AI56" s="728" t="s">
        <v>2826</v>
      </c>
      <c r="AJ56" s="729" t="s">
        <v>2994</v>
      </c>
      <c r="AK56" s="729" t="s">
        <v>887</v>
      </c>
      <c r="AL56" s="690"/>
      <c r="AM56" s="800"/>
      <c r="AN56" s="800"/>
      <c r="AO56" s="800"/>
      <c r="AP56" s="800"/>
      <c r="AQ56" s="800"/>
      <c r="AR56" s="692"/>
      <c r="AS56" s="679" t="str">
        <f t="shared" si="25"/>
        <v>單</v>
      </c>
      <c r="AT56" s="679" t="str">
        <f t="shared" si="26"/>
        <v>半</v>
      </c>
      <c r="AU56" s="679" t="str">
        <f t="shared" si="27"/>
        <v>75</v>
      </c>
      <c r="AV56" s="679">
        <f t="shared" si="29"/>
        <v>0.72938880000000006</v>
      </c>
    </row>
    <row r="57" spans="1:48">
      <c r="A57" s="675">
        <f t="shared" si="28"/>
        <v>46205</v>
      </c>
      <c r="B57" s="676" t="s">
        <v>1052</v>
      </c>
      <c r="C57" s="676" t="s">
        <v>1902</v>
      </c>
      <c r="D57" s="677"/>
      <c r="E57" s="678" t="str">
        <f>IF(ISNA(VLOOKUP(C57,條件!$A$1:$G$1021,5,0)),"",(VLOOKUP(C57,條件!$A$1:$G$1021,5,0)))</f>
        <v>225/72/2SDr</v>
      </c>
      <c r="F57" s="679" t="str">
        <f>IF(ISNA(VLOOKUP(C57,條件!$A$1:$G$1021,6,0)),"",(VLOOKUP(C57,條件!$A$1:$G$1021,6,0)))</f>
        <v>FP83025R×2</v>
      </c>
      <c r="G57" s="679">
        <f>IF(ISNA(VLOOKUP(C57,條件!$A$1:$G$1021,7,0)),"",(VLOOKUP(C57,條件!$A$1:$G$1021,7,0)))</f>
        <v>550</v>
      </c>
      <c r="H57" s="679" t="str">
        <f>IF(ISNA(VLOOKUP(C57,條件!$A$1:$K$1021,11,0)),"",(VLOOKUP(C57,條件!$A$1:$K$1021,11,0)))</f>
        <v>白紅條紋</v>
      </c>
      <c r="I57" s="680">
        <f>IF(ISNA(VLOOKUP(C57,條件!$A$1:$L$1021,12,0)),"",(VLOOKUP(C57,條件!$A$1:$L$1021,12,0)))</f>
        <v>5.5</v>
      </c>
      <c r="J57" s="681">
        <v>28</v>
      </c>
      <c r="K57" s="681">
        <v>10</v>
      </c>
      <c r="L57" s="682"/>
      <c r="M57" s="682">
        <v>9630</v>
      </c>
      <c r="N57" s="683">
        <v>7</v>
      </c>
      <c r="O57" s="681">
        <v>0</v>
      </c>
      <c r="P57" s="682"/>
      <c r="Q57" s="682">
        <v>9610</v>
      </c>
      <c r="R57" s="683">
        <v>5</v>
      </c>
      <c r="S57" s="681">
        <v>0</v>
      </c>
      <c r="T57" s="682"/>
      <c r="U57" s="682">
        <v>9440</v>
      </c>
      <c r="V57" s="683"/>
      <c r="W57" s="681"/>
      <c r="X57" s="682"/>
      <c r="Y57" s="684"/>
      <c r="Z57" s="685">
        <f>IFERROR(VLOOKUP(C57, 條件!$A:$L, 3, 0), "")</f>
        <v>6.6055045871559646</v>
      </c>
      <c r="AA57" s="685">
        <f>IF(OR(L57={"改紡","檢修","了機","清車","FINAL","停機","SAMPLE","TEST","絲開發","待料","跳車","降速","升速"}), L57, IFERROR(IF(C57="", "", (SUM(J57, N57, R57, V57)/3 * AG57) * IF(AND(AF57="S", AS57="雙"), 0.5, 1)), ""))</f>
        <v>26.666666666666668</v>
      </c>
      <c r="AB57" s="718">
        <f t="shared" si="21"/>
        <v>0.99272168803418803</v>
      </c>
      <c r="AC57" s="685">
        <f>IF(OR(L57={"改紡","檢修","了機","清車","FINAL","停機","SAMPLE","TEST","絲開發","待料","跳車","降速","升速"}), "", IFERROR(IF(C57="", "", AVERAGE(L57:M57, P57:Q57, T57:U57, X57:Y57)/100), ""))</f>
        <v>95.6</v>
      </c>
      <c r="AD57" s="685">
        <f t="shared" si="22"/>
        <v>3.3333333333333335</v>
      </c>
      <c r="AE57" s="685">
        <f t="shared" si="23"/>
        <v>2.5</v>
      </c>
      <c r="AF57" s="686" t="str">
        <f t="shared" si="24"/>
        <v>T</v>
      </c>
      <c r="AG57" s="686">
        <v>2</v>
      </c>
      <c r="AH57" s="728" t="s">
        <v>2826</v>
      </c>
      <c r="AI57" s="728" t="s">
        <v>2826</v>
      </c>
      <c r="AJ57" s="729" t="s">
        <v>2994</v>
      </c>
      <c r="AK57" s="729" t="s">
        <v>887</v>
      </c>
      <c r="AL57" s="690"/>
      <c r="AM57" s="800"/>
      <c r="AN57" s="800"/>
      <c r="AO57" s="800"/>
      <c r="AP57" s="800"/>
      <c r="AQ57" s="800"/>
      <c r="AR57" s="692"/>
      <c r="AS57" s="679" t="str">
        <f t="shared" si="25"/>
        <v>雙</v>
      </c>
      <c r="AT57" s="679" t="str">
        <f t="shared" si="26"/>
        <v>半</v>
      </c>
      <c r="AU57" s="679" t="str">
        <f t="shared" si="27"/>
        <v>225</v>
      </c>
      <c r="AV57" s="679">
        <f t="shared" si="29"/>
        <v>4.0886208000000002</v>
      </c>
    </row>
    <row r="58" spans="1:48">
      <c r="A58" s="675">
        <f t="shared" si="28"/>
        <v>46205</v>
      </c>
      <c r="B58" s="676" t="s">
        <v>1548</v>
      </c>
      <c r="C58" s="676" t="s">
        <v>1903</v>
      </c>
      <c r="D58" s="677" t="s">
        <v>579</v>
      </c>
      <c r="E58" s="678" t="str">
        <f>IF(ISNA(VLOOKUP(C58,條件!$A$1:$G$1021,5,0)),"",(VLOOKUP(C58,條件!$A$1:$G$1021,5,0)))</f>
        <v>150/48/2SDr</v>
      </c>
      <c r="F58" s="679" t="str">
        <f>IF(ISNA(VLOOKUP(C58,條件!$A$1:$G$1021,6,0)),"",(VLOOKUP(C58,條件!$A$1:$G$1021,6,0)))</f>
        <v>FP82184R×2</v>
      </c>
      <c r="G58" s="679">
        <f>IF(ISNA(VLOOKUP(C58,條件!$A$1:$G$1021,7,0)),"",(VLOOKUP(C58,條件!$A$1:$G$1021,7,0)))</f>
        <v>700</v>
      </c>
      <c r="H58" s="679" t="str">
        <f>IF(ISNA(VLOOKUP(C58,條件!$A$1:$K$1021,11,0)),"",(VLOOKUP(C58,條件!$A$1:$K$1021,11,0)))</f>
        <v>白桔雙色</v>
      </c>
      <c r="I58" s="680">
        <f>IF(ISNA(VLOOKUP(C58,條件!$A$1:$L$1021,12,0)),"",(VLOOKUP(C58,條件!$A$1:$L$1021,12,0)))</f>
        <v>5.5</v>
      </c>
      <c r="J58" s="681">
        <v>32</v>
      </c>
      <c r="K58" s="681">
        <v>0</v>
      </c>
      <c r="L58" s="682" t="s">
        <v>2878</v>
      </c>
      <c r="M58" s="682">
        <v>9910</v>
      </c>
      <c r="N58" s="683">
        <v>9</v>
      </c>
      <c r="O58" s="681">
        <v>0</v>
      </c>
      <c r="P58" s="682" t="s">
        <v>2878</v>
      </c>
      <c r="Q58" s="682">
        <v>9910</v>
      </c>
      <c r="R58" s="683">
        <v>4</v>
      </c>
      <c r="S58" s="681">
        <v>0</v>
      </c>
      <c r="T58" s="682" t="s">
        <v>2878</v>
      </c>
      <c r="U58" s="682">
        <v>9910</v>
      </c>
      <c r="V58" s="683"/>
      <c r="W58" s="681"/>
      <c r="X58" s="682" t="s">
        <v>114</v>
      </c>
      <c r="Y58" s="684"/>
      <c r="Z58" s="685">
        <f>IFERROR(VLOOKUP(C58, 條件!$A:$L, 3, 0), "")</f>
        <v>5.8299595141700413</v>
      </c>
      <c r="AA58" s="685" t="str">
        <f>IF(OR(L58={"改紡","檢修","了機","清車","FINAL","停機","SAMPLE","TEST","絲開發","待料","跳車","降速","升速"}), L58, IFERROR(IF(C58="", "", (SUM(J58, N58, R58, V58)/3 * AG58) * IF(AND(AF58="S", AS58="雙"), 0.5, 1)), ""))</f>
        <v>停機</v>
      </c>
      <c r="AB58" s="718">
        <f t="shared" si="21"/>
        <v>1</v>
      </c>
      <c r="AC58" s="685" t="str">
        <f>IF(OR(L58={"改紡","檢修","了機","清車","FINAL","停機","SAMPLE","TEST","絲開發","待料","跳車","降速","升速"}), "", IFERROR(IF(C58="", "", AVERAGE(L58:M58, P58:Q58, T58:U58, X58:Y58)/100), ""))</f>
        <v/>
      </c>
      <c r="AD58" s="685" t="str">
        <f t="shared" si="22"/>
        <v/>
      </c>
      <c r="AE58" s="685">
        <f t="shared" si="23"/>
        <v>3.75</v>
      </c>
      <c r="AF58" s="686" t="str">
        <f t="shared" si="24"/>
        <v>T</v>
      </c>
      <c r="AG58" s="686">
        <v>2</v>
      </c>
      <c r="AH58" s="728" t="s">
        <v>2825</v>
      </c>
      <c r="AI58" s="728" t="s">
        <v>2825</v>
      </c>
      <c r="AJ58" s="729" t="s">
        <v>2882</v>
      </c>
      <c r="AK58" s="729" t="s">
        <v>2881</v>
      </c>
      <c r="AL58" s="690"/>
      <c r="AM58" s="800"/>
      <c r="AN58" s="800"/>
      <c r="AO58" s="800"/>
      <c r="AP58" s="800"/>
      <c r="AQ58" s="800"/>
      <c r="AR58" s="692"/>
      <c r="AS58" s="679" t="str">
        <f t="shared" si="25"/>
        <v>雙</v>
      </c>
      <c r="AT58" s="679" t="str">
        <f t="shared" si="26"/>
        <v>半</v>
      </c>
      <c r="AU58" s="679" t="str">
        <f t="shared" si="27"/>
        <v>150</v>
      </c>
      <c r="AV58" s="679" t="str">
        <f t="shared" si="29"/>
        <v/>
      </c>
    </row>
    <row r="59" spans="1:48">
      <c r="A59" s="675">
        <f t="shared" si="28"/>
        <v>46205</v>
      </c>
      <c r="B59" s="676" t="s">
        <v>1549</v>
      </c>
      <c r="C59" s="676" t="s">
        <v>1904</v>
      </c>
      <c r="D59" s="677" t="s">
        <v>579</v>
      </c>
      <c r="E59" s="678" t="str">
        <f>IF(ISNA(VLOOKUP(C59,條件!$A$1:$G$1021,5,0)),"",(VLOOKUP(C59,條件!$A$1:$G$1021,5,0)))</f>
        <v>150/48/2SDr</v>
      </c>
      <c r="F59" s="679" t="str">
        <f>IF(ISNA(VLOOKUP(C59,條件!$A$1:$G$1021,6,0)),"",(VLOOKUP(C59,條件!$A$1:$G$1021,6,0)))</f>
        <v>FP82184R×2</v>
      </c>
      <c r="G59" s="679">
        <f>IF(ISNA(VLOOKUP(C59,條件!$A$1:$G$1021,7,0)),"",(VLOOKUP(C59,條件!$A$1:$G$1021,7,0)))</f>
        <v>700</v>
      </c>
      <c r="H59" s="679" t="str">
        <f>IF(ISNA(VLOOKUP(C59,條件!$A$1:$K$1021,11,0)),"",(VLOOKUP(C59,條件!$A$1:$K$1021,11,0)))</f>
        <v>藍色</v>
      </c>
      <c r="I59" s="680">
        <f>IF(ISNA(VLOOKUP(C59,條件!$A$1:$L$1021,12,0)),"",(VLOOKUP(C59,條件!$A$1:$L$1021,12,0)))</f>
        <v>5.5</v>
      </c>
      <c r="J59" s="681">
        <v>26</v>
      </c>
      <c r="K59" s="681">
        <v>0</v>
      </c>
      <c r="L59" s="682">
        <v>9910</v>
      </c>
      <c r="M59" s="682">
        <v>9540</v>
      </c>
      <c r="N59" s="683">
        <v>23</v>
      </c>
      <c r="O59" s="681">
        <v>0</v>
      </c>
      <c r="P59" s="682">
        <v>10000</v>
      </c>
      <c r="Q59" s="682">
        <v>9720</v>
      </c>
      <c r="R59" s="683">
        <v>15</v>
      </c>
      <c r="S59" s="681">
        <v>0</v>
      </c>
      <c r="T59" s="682">
        <v>9910</v>
      </c>
      <c r="U59" s="682">
        <v>9070</v>
      </c>
      <c r="V59" s="683"/>
      <c r="W59" s="681"/>
      <c r="X59" s="682"/>
      <c r="Y59" s="684"/>
      <c r="Z59" s="685">
        <f>IFERROR(VLOOKUP(C59, 條件!$A:$L, 3, 0), "")</f>
        <v>5.8299595141700413</v>
      </c>
      <c r="AA59" s="685">
        <f>IF(OR(L59={"改紡","檢修","了機","清車","FINAL","停機","SAMPLE","TEST","絲開發","待料","跳車","降速","升速"}), L59, IFERROR(IF(C59="", "", (SUM(J59, N59, R59, V59)/3 * AG59) * IF(AND(AF59="S", AS59="雙"), 0.5, 1)), ""))</f>
        <v>21.333333333333332</v>
      </c>
      <c r="AB59" s="718">
        <f t="shared" si="21"/>
        <v>1</v>
      </c>
      <c r="AC59" s="685">
        <f>IF(OR(L59={"改紡","檢修","了機","清車","FINAL","停機","SAMPLE","TEST","絲開發","待料","跳車","降速","升速"}), "", IFERROR(IF(C59="", "", AVERAGE(L59:M59, P59:Q59, T59:U59, X59:Y59)/100), ""))</f>
        <v>96.916666666666657</v>
      </c>
      <c r="AD59" s="685">
        <f t="shared" si="22"/>
        <v>2.6666666666666665</v>
      </c>
      <c r="AE59" s="685">
        <f t="shared" si="23"/>
        <v>2.6666666666666665</v>
      </c>
      <c r="AF59" s="686" t="str">
        <f t="shared" si="24"/>
        <v>T</v>
      </c>
      <c r="AG59" s="686">
        <v>1</v>
      </c>
      <c r="AH59" s="728" t="s">
        <v>2826</v>
      </c>
      <c r="AI59" s="728" t="s">
        <v>2826</v>
      </c>
      <c r="AJ59" s="729" t="s">
        <v>2994</v>
      </c>
      <c r="AK59" s="729" t="s">
        <v>887</v>
      </c>
      <c r="AL59" s="690"/>
      <c r="AM59" s="800"/>
      <c r="AN59" s="800"/>
      <c r="AO59" s="800"/>
      <c r="AP59" s="800"/>
      <c r="AQ59" s="800"/>
      <c r="AR59" s="692"/>
      <c r="AS59" s="679" t="str">
        <f t="shared" si="25"/>
        <v>雙</v>
      </c>
      <c r="AT59" s="679" t="str">
        <f t="shared" si="26"/>
        <v>全</v>
      </c>
      <c r="AU59" s="679" t="str">
        <f t="shared" si="27"/>
        <v>150</v>
      </c>
      <c r="AV59" s="679">
        <f t="shared" si="29"/>
        <v>7.0338239999999983</v>
      </c>
    </row>
    <row r="60" spans="1:48">
      <c r="A60" s="675">
        <f t="shared" si="28"/>
        <v>46205</v>
      </c>
      <c r="B60" s="676" t="s">
        <v>1053</v>
      </c>
      <c r="C60" s="676" t="s">
        <v>114</v>
      </c>
      <c r="D60" s="677"/>
      <c r="E60" s="678" t="str">
        <f>IF(ISNA(VLOOKUP(C60,條件!$A$1:$G$1021,5,0)),"",(VLOOKUP(C60,條件!$A$1:$G$1021,5,0)))</f>
        <v/>
      </c>
      <c r="F60" s="679" t="str">
        <f>IF(ISNA(VLOOKUP(C60,條件!$A$1:$G$1021,6,0)),"",(VLOOKUP(C60,條件!$A$1:$G$1021,6,0)))</f>
        <v/>
      </c>
      <c r="G60" s="679" t="str">
        <f>IF(ISNA(VLOOKUP(C60,條件!$A$1:$G$1021,7,0)),"",(VLOOKUP(C60,條件!$A$1:$G$1021,7,0)))</f>
        <v/>
      </c>
      <c r="H60" s="679" t="str">
        <f>IF(ISNA(VLOOKUP(C60,條件!$A$1:$K$1021,11,0)),"",(VLOOKUP(C60,條件!$A$1:$K$1021,11,0)))</f>
        <v/>
      </c>
      <c r="I60" s="680" t="str">
        <f>IF(ISNA(VLOOKUP(C60,條件!$A$1:$L$1021,12,0)),"",(VLOOKUP(C60,條件!$A$1:$L$1021,12,0)))</f>
        <v/>
      </c>
      <c r="J60" s="681"/>
      <c r="K60" s="681"/>
      <c r="L60" s="682" t="s">
        <v>114</v>
      </c>
      <c r="M60" s="682"/>
      <c r="N60" s="683"/>
      <c r="O60" s="681"/>
      <c r="P60" s="682" t="s">
        <v>114</v>
      </c>
      <c r="Q60" s="682"/>
      <c r="R60" s="683"/>
      <c r="S60" s="681"/>
      <c r="T60" s="682" t="s">
        <v>114</v>
      </c>
      <c r="U60" s="682"/>
      <c r="V60" s="683"/>
      <c r="W60" s="681"/>
      <c r="X60" s="682" t="s">
        <v>114</v>
      </c>
      <c r="Y60" s="684"/>
      <c r="Z60" s="685" t="str">
        <f>IFERROR(VLOOKUP(C60, 條件!$A:$L, 3, 0), "")</f>
        <v/>
      </c>
      <c r="AA60" s="685" t="str">
        <f>IF(OR(L60={"改紡","檢修","了機","清車","FINAL","停機","SAMPLE","TEST","絲開發","待料","跳車","降速","升速"}), L60, IFERROR(IF(C60="", "", (SUM(J60, N60, R60, V60)/3 * AG60) * IF(AND(AF60="S", AS60="雙"), 0.5, 1)), ""))</f>
        <v>停機</v>
      </c>
      <c r="AB60" s="718" t="str">
        <f t="shared" si="21"/>
        <v/>
      </c>
      <c r="AC60" s="685" t="str">
        <f>IF(OR(L60={"改紡","檢修","了機","清車","FINAL","停機","SAMPLE","TEST","絲開發","待料","跳車","降速","升速"}), "", IFERROR(IF(C60="", "", AVERAGE(L60:M60, P60:Q60, T60:U60, X60:Y60)/100), ""))</f>
        <v/>
      </c>
      <c r="AD60" s="685" t="str">
        <f t="shared" si="22"/>
        <v/>
      </c>
      <c r="AE60" s="685" t="str">
        <f t="shared" si="23"/>
        <v/>
      </c>
      <c r="AF60" s="686" t="str">
        <f t="shared" si="24"/>
        <v>S</v>
      </c>
      <c r="AG60" s="686">
        <v>12</v>
      </c>
      <c r="AH60" s="728" t="s">
        <v>885</v>
      </c>
      <c r="AI60" s="728" t="s">
        <v>885</v>
      </c>
      <c r="AJ60" s="729" t="s">
        <v>885</v>
      </c>
      <c r="AK60" s="729" t="s">
        <v>885</v>
      </c>
      <c r="AL60" s="690"/>
      <c r="AM60" s="800"/>
      <c r="AN60" s="800"/>
      <c r="AO60" s="800"/>
      <c r="AP60" s="800"/>
      <c r="AQ60" s="800"/>
      <c r="AR60" s="692"/>
      <c r="AS60" s="679" t="str">
        <f t="shared" si="25"/>
        <v>單</v>
      </c>
      <c r="AT60" s="679" t="str">
        <f t="shared" si="26"/>
        <v>12sec</v>
      </c>
      <c r="AU60" s="679" t="str">
        <f t="shared" si="27"/>
        <v/>
      </c>
      <c r="AV60" s="679" t="str">
        <f t="shared" si="29"/>
        <v/>
      </c>
    </row>
    <row r="61" spans="1:48" ht="17.25" thickBot="1">
      <c r="A61" s="693">
        <f>A60</f>
        <v>46205</v>
      </c>
      <c r="B61" s="694" t="s">
        <v>1564</v>
      </c>
      <c r="C61" s="694" t="s">
        <v>1616</v>
      </c>
      <c r="D61" s="695"/>
      <c r="E61" s="696" t="str">
        <f>IF(ISNA(VLOOKUP(C61,條件!$A$1:$G$1021,5,0)),"",(VLOOKUP(C61,條件!$A$1:$G$1021,5,0)))</f>
        <v/>
      </c>
      <c r="F61" s="697" t="str">
        <f>IF(ISNA(VLOOKUP(C61,條件!$A$1:$G$1021,6,0)),"",(VLOOKUP(C61,條件!$A$1:$G$1021,6,0)))</f>
        <v/>
      </c>
      <c r="G61" s="697" t="str">
        <f>IF(ISNA(VLOOKUP(C61,條件!$A$1:$G$1021,7,0)),"",(VLOOKUP(C61,條件!$A$1:$G$1021,7,0)))</f>
        <v/>
      </c>
      <c r="H61" s="697" t="str">
        <f>IF(ISNA(VLOOKUP(C61,條件!$A$1:$K$1021,11,0)),"",(VLOOKUP(C61,條件!$A$1:$K$1021,11,0)))</f>
        <v/>
      </c>
      <c r="I61" s="698" t="str">
        <f>IF(ISNA(VLOOKUP(C61,條件!$A$1:$L$1021,12,0)),"",(VLOOKUP(C61,條件!$A$1:$L$1021,12,0)))</f>
        <v/>
      </c>
      <c r="J61" s="699"/>
      <c r="K61" s="699"/>
      <c r="L61" s="700" t="s">
        <v>1616</v>
      </c>
      <c r="M61" s="700"/>
      <c r="N61" s="701"/>
      <c r="O61" s="699"/>
      <c r="P61" s="700" t="s">
        <v>1616</v>
      </c>
      <c r="Q61" s="700"/>
      <c r="R61" s="701"/>
      <c r="S61" s="699"/>
      <c r="T61" s="700" t="s">
        <v>1616</v>
      </c>
      <c r="U61" s="700"/>
      <c r="V61" s="701"/>
      <c r="W61" s="699"/>
      <c r="X61" s="700" t="s">
        <v>1616</v>
      </c>
      <c r="Y61" s="702"/>
      <c r="Z61" s="804" t="str">
        <f>IFERROR(VLOOKUP(C61, 條件!$A:$L, 3, 0), "")</f>
        <v/>
      </c>
      <c r="AA61" s="804" t="str">
        <f>IF(OR(L61={"改紡","檢修","了機","清車","FINAL","停機","SAMPLE","TEST","絲開發","待料","跳車","降速","升速"}), L61, IFERROR(IF(C61="", "", (SUM(J61, N61, R61, V61)/3 * AG61) * IF(AND(AF61="S", AS61="雙"), 0.5, 1)), ""))</f>
        <v>絲開發</v>
      </c>
      <c r="AB61" s="805" t="str">
        <f t="shared" si="21"/>
        <v/>
      </c>
      <c r="AC61" s="804" t="str">
        <f>IF(OR(L61={"改紡","檢修","了機","清車","FINAL","停機","SAMPLE","TEST","絲開發","待料","跳車","降速","升速"}), "", IFERROR(IF(C61="", "", AVERAGE(L61:M61, P61:Q61, T61:U61, X61:Y61)/100), ""))</f>
        <v/>
      </c>
      <c r="AD61" s="804" t="str">
        <f t="shared" si="22"/>
        <v/>
      </c>
      <c r="AE61" s="804" t="str">
        <f t="shared" si="23"/>
        <v/>
      </c>
      <c r="AF61" s="806" t="str">
        <f t="shared" si="24"/>
        <v>S</v>
      </c>
      <c r="AG61" s="806">
        <v>5</v>
      </c>
      <c r="AH61" s="730" t="s">
        <v>2827</v>
      </c>
      <c r="AI61" s="730" t="s">
        <v>2827</v>
      </c>
      <c r="AJ61" s="731" t="s">
        <v>2883</v>
      </c>
      <c r="AK61" s="731" t="s">
        <v>888</v>
      </c>
      <c r="AL61" s="708"/>
      <c r="AM61" s="802"/>
      <c r="AN61" s="802"/>
      <c r="AO61" s="802"/>
      <c r="AP61" s="802"/>
      <c r="AQ61" s="802"/>
      <c r="AR61" s="710"/>
      <c r="AS61" s="697" t="str">
        <f t="shared" si="25"/>
        <v>單</v>
      </c>
      <c r="AT61" s="697" t="str">
        <f t="shared" si="26"/>
        <v>5sec</v>
      </c>
      <c r="AU61" s="697" t="str">
        <f t="shared" si="27"/>
        <v/>
      </c>
      <c r="AV61" s="697" t="str">
        <f t="shared" si="29"/>
        <v/>
      </c>
    </row>
  </sheetData>
  <phoneticPr fontId="5" type="noConversion"/>
  <conditionalFormatting sqref="F1:F10 F15:F31 F62:F1048576">
    <cfRule type="containsText" dxfId="1404" priority="318" operator="containsText" text="×2">
      <formula>NOT(ISERROR(SEARCH("×2",F1)))</formula>
    </cfRule>
  </conditionalFormatting>
  <conditionalFormatting sqref="L1:L6 M2:M6 P2:Q6 T2:U6 X2:Y7 L31:M31 T31:U31 P31:Q31 X17:Y17 Y8:Y10 Y15:Y16 X21:Y21 Y18:Y20 X23:Y29 Y22 X31:Y31 Y30 L62:L1048576">
    <cfRule type="containsText" dxfId="1403" priority="317" operator="containsText" text="了機">
      <formula>NOT(ISERROR(SEARCH("了機",L1)))</formula>
    </cfRule>
  </conditionalFormatting>
  <conditionalFormatting sqref="L2:M6 P2:Q6 T2:U6 X2:Y7 T31:U31 P31:Q31 X17:Y17 Y8:Y10 Y15:Y16 X21:Y21 Y18:Y20 X23:Y29 Y22 L31:M31 X31:Y31 Y30">
    <cfRule type="containsText" dxfId="1402" priority="315" operator="containsText" text="清車">
      <formula>NOT(ISERROR(SEARCH("清車",L2)))</formula>
    </cfRule>
    <cfRule type="containsText" dxfId="1401" priority="316" operator="containsText" text="改紡">
      <formula>NOT(ISERROR(SEARCH("改紡",L2)))</formula>
    </cfRule>
  </conditionalFormatting>
  <conditionalFormatting sqref="F11:F14">
    <cfRule type="containsText" dxfId="1373" priority="174" operator="containsText" text="×2">
      <formula>NOT(ISERROR(SEARCH("×2",F11)))</formula>
    </cfRule>
  </conditionalFormatting>
  <conditionalFormatting sqref="X11:Y13 Y14">
    <cfRule type="containsText" dxfId="1372" priority="173" operator="containsText" text="了機">
      <formula>NOT(ISERROR(SEARCH("了機",X11)))</formula>
    </cfRule>
  </conditionalFormatting>
  <conditionalFormatting sqref="X11:Y13 Y14">
    <cfRule type="containsText" dxfId="1371" priority="171" operator="containsText" text="清車">
      <formula>NOT(ISERROR(SEARCH("清車",X11)))</formula>
    </cfRule>
    <cfRule type="containsText" dxfId="1370" priority="172" operator="containsText" text="改紡">
      <formula>NOT(ISERROR(SEARCH("改紡",X11)))</formula>
    </cfRule>
  </conditionalFormatting>
  <conditionalFormatting sqref="X8">
    <cfRule type="containsText" dxfId="1369" priority="170" operator="containsText" text="了機">
      <formula>NOT(ISERROR(SEARCH("了機",X8)))</formula>
    </cfRule>
  </conditionalFormatting>
  <conditionalFormatting sqref="X8">
    <cfRule type="containsText" dxfId="1368" priority="168" operator="containsText" text="清車">
      <formula>NOT(ISERROR(SEARCH("清車",X8)))</formula>
    </cfRule>
    <cfRule type="containsText" dxfId="1367" priority="169" operator="containsText" text="改紡">
      <formula>NOT(ISERROR(SEARCH("改紡",X8)))</formula>
    </cfRule>
  </conditionalFormatting>
  <conditionalFormatting sqref="X9">
    <cfRule type="containsText" dxfId="1366" priority="167" operator="containsText" text="了機">
      <formula>NOT(ISERROR(SEARCH("了機",X9)))</formula>
    </cfRule>
  </conditionalFormatting>
  <conditionalFormatting sqref="X9">
    <cfRule type="containsText" dxfId="1365" priority="165" operator="containsText" text="清車">
      <formula>NOT(ISERROR(SEARCH("清車",X9)))</formula>
    </cfRule>
    <cfRule type="containsText" dxfId="1364" priority="166" operator="containsText" text="改紡">
      <formula>NOT(ISERROR(SEARCH("改紡",X9)))</formula>
    </cfRule>
  </conditionalFormatting>
  <conditionalFormatting sqref="X10">
    <cfRule type="containsText" dxfId="1363" priority="164" operator="containsText" text="了機">
      <formula>NOT(ISERROR(SEARCH("了機",X10)))</formula>
    </cfRule>
  </conditionalFormatting>
  <conditionalFormatting sqref="X10">
    <cfRule type="containsText" dxfId="1362" priority="162" operator="containsText" text="清車">
      <formula>NOT(ISERROR(SEARCH("清車",X10)))</formula>
    </cfRule>
    <cfRule type="containsText" dxfId="1361" priority="163" operator="containsText" text="改紡">
      <formula>NOT(ISERROR(SEARCH("改紡",X10)))</formula>
    </cfRule>
  </conditionalFormatting>
  <conditionalFormatting sqref="X14">
    <cfRule type="containsText" dxfId="1360" priority="161" operator="containsText" text="了機">
      <formula>NOT(ISERROR(SEARCH("了機",X14)))</formula>
    </cfRule>
  </conditionalFormatting>
  <conditionalFormatting sqref="X14">
    <cfRule type="containsText" dxfId="1359" priority="159" operator="containsText" text="清車">
      <formula>NOT(ISERROR(SEARCH("清車",X14)))</formula>
    </cfRule>
    <cfRule type="containsText" dxfId="1358" priority="160" operator="containsText" text="改紡">
      <formula>NOT(ISERROR(SEARCH("改紡",X14)))</formula>
    </cfRule>
  </conditionalFormatting>
  <conditionalFormatting sqref="X15">
    <cfRule type="containsText" dxfId="1357" priority="158" operator="containsText" text="了機">
      <formula>NOT(ISERROR(SEARCH("了機",X15)))</formula>
    </cfRule>
  </conditionalFormatting>
  <conditionalFormatting sqref="X15">
    <cfRule type="containsText" dxfId="1356" priority="156" operator="containsText" text="清車">
      <formula>NOT(ISERROR(SEARCH("清車",X15)))</formula>
    </cfRule>
    <cfRule type="containsText" dxfId="1355" priority="157" operator="containsText" text="改紡">
      <formula>NOT(ISERROR(SEARCH("改紡",X15)))</formula>
    </cfRule>
  </conditionalFormatting>
  <conditionalFormatting sqref="X16">
    <cfRule type="containsText" dxfId="1354" priority="155" operator="containsText" text="了機">
      <formula>NOT(ISERROR(SEARCH("了機",X16)))</formula>
    </cfRule>
  </conditionalFormatting>
  <conditionalFormatting sqref="X16">
    <cfRule type="containsText" dxfId="1353" priority="153" operator="containsText" text="清車">
      <formula>NOT(ISERROR(SEARCH("清車",X16)))</formula>
    </cfRule>
    <cfRule type="containsText" dxfId="1352" priority="154" operator="containsText" text="改紡">
      <formula>NOT(ISERROR(SEARCH("改紡",X16)))</formula>
    </cfRule>
  </conditionalFormatting>
  <conditionalFormatting sqref="X18">
    <cfRule type="containsText" dxfId="1351" priority="152" operator="containsText" text="了機">
      <formula>NOT(ISERROR(SEARCH("了機",X18)))</formula>
    </cfRule>
  </conditionalFormatting>
  <conditionalFormatting sqref="X18">
    <cfRule type="containsText" dxfId="1350" priority="150" operator="containsText" text="清車">
      <formula>NOT(ISERROR(SEARCH("清車",X18)))</formula>
    </cfRule>
    <cfRule type="containsText" dxfId="1349" priority="151" operator="containsText" text="改紡">
      <formula>NOT(ISERROR(SEARCH("改紡",X18)))</formula>
    </cfRule>
  </conditionalFormatting>
  <conditionalFormatting sqref="X19">
    <cfRule type="containsText" dxfId="1348" priority="149" operator="containsText" text="了機">
      <formula>NOT(ISERROR(SEARCH("了機",X19)))</formula>
    </cfRule>
  </conditionalFormatting>
  <conditionalFormatting sqref="X19">
    <cfRule type="containsText" dxfId="1347" priority="147" operator="containsText" text="清車">
      <formula>NOT(ISERROR(SEARCH("清車",X19)))</formula>
    </cfRule>
    <cfRule type="containsText" dxfId="1346" priority="148" operator="containsText" text="改紡">
      <formula>NOT(ISERROR(SEARCH("改紡",X19)))</formula>
    </cfRule>
  </conditionalFormatting>
  <conditionalFormatting sqref="X20">
    <cfRule type="containsText" dxfId="1345" priority="146" operator="containsText" text="了機">
      <formula>NOT(ISERROR(SEARCH("了機",X20)))</formula>
    </cfRule>
  </conditionalFormatting>
  <conditionalFormatting sqref="X20">
    <cfRule type="containsText" dxfId="1344" priority="144" operator="containsText" text="清車">
      <formula>NOT(ISERROR(SEARCH("清車",X20)))</formula>
    </cfRule>
    <cfRule type="containsText" dxfId="1343" priority="145" operator="containsText" text="改紡">
      <formula>NOT(ISERROR(SEARCH("改紡",X20)))</formula>
    </cfRule>
  </conditionalFormatting>
  <conditionalFormatting sqref="X22">
    <cfRule type="containsText" dxfId="1342" priority="143" operator="containsText" text="了機">
      <formula>NOT(ISERROR(SEARCH("了機",X22)))</formula>
    </cfRule>
  </conditionalFormatting>
  <conditionalFormatting sqref="X22">
    <cfRule type="containsText" dxfId="1341" priority="141" operator="containsText" text="清車">
      <formula>NOT(ISERROR(SEARCH("清車",X22)))</formula>
    </cfRule>
    <cfRule type="containsText" dxfId="1340" priority="142" operator="containsText" text="改紡">
      <formula>NOT(ISERROR(SEARCH("改紡",X22)))</formula>
    </cfRule>
  </conditionalFormatting>
  <conditionalFormatting sqref="L30:M30 P30:Q30 T30:U30 X30">
    <cfRule type="containsText" dxfId="1339" priority="140" operator="containsText" text="了機">
      <formula>NOT(ISERROR(SEARCH("了機",L30)))</formula>
    </cfRule>
  </conditionalFormatting>
  <conditionalFormatting sqref="L30:M30 P30:Q30 T30:U30 X30">
    <cfRule type="containsText" dxfId="1338" priority="138" operator="containsText" text="清車">
      <formula>NOT(ISERROR(SEARCH("清車",L30)))</formula>
    </cfRule>
    <cfRule type="containsText" dxfId="1337" priority="139" operator="containsText" text="改紡">
      <formula>NOT(ISERROR(SEARCH("改紡",L30)))</formula>
    </cfRule>
  </conditionalFormatting>
  <conditionalFormatting sqref="F32:F40 F45:F61">
    <cfRule type="containsText" dxfId="1336" priority="137" operator="containsText" text="×2">
      <formula>NOT(ISERROR(SEARCH("×2",F32)))</formula>
    </cfRule>
  </conditionalFormatting>
  <conditionalFormatting sqref="L32:M37 P32:Q37 T32:U37 X32:Y37 T47:U47 P47:Q47 L47:M47 L61:M61 T61:U61 P61:Q61 X47:Y47 Y38:Y40 Y45:Y46 X51:Y51 L51:M51 P51:Q51 T51:U51 Y48:Y50 Q53:Q59 L53:M57 X53:Y59 Y52 X61:Y61 Y60 L59:M59 M58">
    <cfRule type="containsText" dxfId="1335" priority="136" operator="containsText" text="了機">
      <formula>NOT(ISERROR(SEARCH("了機",L32)))</formula>
    </cfRule>
  </conditionalFormatting>
  <conditionalFormatting sqref="L32:M37 P32:Q37 T32:U37 X32:Y37 T47:U47 P47:Q47 T61:U61 P61:Q61 X47:Y47 L47:M47 Y38:Y40 Y45:Y46 L51:M51 X51:Y51 P51:Q51 T51:U51 Y48:Y50 Q53:Q59 X53:Y59 Y52 L53:M57 L61:M61 X61:Y61 Y60 L59:M59 M58">
    <cfRule type="containsText" dxfId="1334" priority="134" operator="containsText" text="清車">
      <formula>NOT(ISERROR(SEARCH("清車",L32)))</formula>
    </cfRule>
    <cfRule type="containsText" dxfId="1333" priority="135" operator="containsText" text="改紡">
      <formula>NOT(ISERROR(SEARCH("改紡",L32)))</formula>
    </cfRule>
  </conditionalFormatting>
  <conditionalFormatting sqref="P54:P56 P58">
    <cfRule type="containsText" dxfId="1332" priority="133" operator="containsText" text="了機">
      <formula>NOT(ISERROR(SEARCH("了機",P54)))</formula>
    </cfRule>
  </conditionalFormatting>
  <conditionalFormatting sqref="P54:P56 P58">
    <cfRule type="containsText" dxfId="1331" priority="131" operator="containsText" text="清車">
      <formula>NOT(ISERROR(SEARCH("清車",P54)))</formula>
    </cfRule>
    <cfRule type="containsText" dxfId="1330" priority="132" operator="containsText" text="改紡">
      <formula>NOT(ISERROR(SEARCH("改紡",P54)))</formula>
    </cfRule>
  </conditionalFormatting>
  <conditionalFormatting sqref="T54:T58">
    <cfRule type="containsText" dxfId="1329" priority="130" operator="containsText" text="了機">
      <formula>NOT(ISERROR(SEARCH("了機",T54)))</formula>
    </cfRule>
  </conditionalFormatting>
  <conditionalFormatting sqref="T54:T58">
    <cfRule type="containsText" dxfId="1328" priority="128" operator="containsText" text="清車">
      <formula>NOT(ISERROR(SEARCH("清車",T54)))</formula>
    </cfRule>
    <cfRule type="containsText" dxfId="1327" priority="129" operator="containsText" text="改紡">
      <formula>NOT(ISERROR(SEARCH("改紡",T54)))</formula>
    </cfRule>
  </conditionalFormatting>
  <conditionalFormatting sqref="U54:U59">
    <cfRule type="containsText" dxfId="1326" priority="127" operator="containsText" text="了機">
      <formula>NOT(ISERROR(SEARCH("了機",U54)))</formula>
    </cfRule>
  </conditionalFormatting>
  <conditionalFormatting sqref="U54:U59">
    <cfRule type="containsText" dxfId="1325" priority="125" operator="containsText" text="清車">
      <formula>NOT(ISERROR(SEARCH("清車",U54)))</formula>
    </cfRule>
    <cfRule type="containsText" dxfId="1324" priority="126" operator="containsText" text="改紡">
      <formula>NOT(ISERROR(SEARCH("改紡",U54)))</formula>
    </cfRule>
  </conditionalFormatting>
  <conditionalFormatting sqref="P59">
    <cfRule type="containsText" dxfId="1323" priority="124" operator="containsText" text="了機">
      <formula>NOT(ISERROR(SEARCH("了機",P59)))</formula>
    </cfRule>
  </conditionalFormatting>
  <conditionalFormatting sqref="P59">
    <cfRule type="containsText" dxfId="1322" priority="122" operator="containsText" text="清車">
      <formula>NOT(ISERROR(SEARCH("清車",P59)))</formula>
    </cfRule>
    <cfRule type="containsText" dxfId="1321" priority="123" operator="containsText" text="改紡">
      <formula>NOT(ISERROR(SEARCH("改紡",P59)))</formula>
    </cfRule>
  </conditionalFormatting>
  <conditionalFormatting sqref="T59">
    <cfRule type="containsText" dxfId="1320" priority="121" operator="containsText" text="了機">
      <formula>NOT(ISERROR(SEARCH("了機",T59)))</formula>
    </cfRule>
  </conditionalFormatting>
  <conditionalFormatting sqref="T59">
    <cfRule type="containsText" dxfId="1319" priority="119" operator="containsText" text="清車">
      <formula>NOT(ISERROR(SEARCH("清車",T59)))</formula>
    </cfRule>
    <cfRule type="containsText" dxfId="1318" priority="120" operator="containsText" text="改紡">
      <formula>NOT(ISERROR(SEARCH("改紡",T59)))</formula>
    </cfRule>
  </conditionalFormatting>
  <conditionalFormatting sqref="P53">
    <cfRule type="containsText" dxfId="1317" priority="118" operator="containsText" text="了機">
      <formula>NOT(ISERROR(SEARCH("了機",P53)))</formula>
    </cfRule>
  </conditionalFormatting>
  <conditionalFormatting sqref="P53">
    <cfRule type="containsText" dxfId="1316" priority="116" operator="containsText" text="清車">
      <formula>NOT(ISERROR(SEARCH("清車",P53)))</formula>
    </cfRule>
    <cfRule type="containsText" dxfId="1315" priority="117" operator="containsText" text="改紡">
      <formula>NOT(ISERROR(SEARCH("改紡",P53)))</formula>
    </cfRule>
  </conditionalFormatting>
  <conditionalFormatting sqref="U53">
    <cfRule type="containsText" dxfId="1314" priority="115" operator="containsText" text="了機">
      <formula>NOT(ISERROR(SEARCH("了機",U53)))</formula>
    </cfRule>
  </conditionalFormatting>
  <conditionalFormatting sqref="U53">
    <cfRule type="containsText" dxfId="1313" priority="113" operator="containsText" text="清車">
      <formula>NOT(ISERROR(SEARCH("清車",U53)))</formula>
    </cfRule>
    <cfRule type="containsText" dxfId="1312" priority="114" operator="containsText" text="改紡">
      <formula>NOT(ISERROR(SEARCH("改紡",U53)))</formula>
    </cfRule>
  </conditionalFormatting>
  <conditionalFormatting sqref="T53">
    <cfRule type="containsText" dxfId="1311" priority="112" operator="containsText" text="了機">
      <formula>NOT(ISERROR(SEARCH("了機",T53)))</formula>
    </cfRule>
  </conditionalFormatting>
  <conditionalFormatting sqref="T53">
    <cfRule type="containsText" dxfId="1310" priority="110" operator="containsText" text="清車">
      <formula>NOT(ISERROR(SEARCH("清車",T53)))</formula>
    </cfRule>
    <cfRule type="containsText" dxfId="1309" priority="111" operator="containsText" text="改紡">
      <formula>NOT(ISERROR(SEARCH("改紡",T53)))</formula>
    </cfRule>
  </conditionalFormatting>
  <conditionalFormatting sqref="P57">
    <cfRule type="containsText" dxfId="1308" priority="109" operator="containsText" text="了機">
      <formula>NOT(ISERROR(SEARCH("了機",P57)))</formula>
    </cfRule>
  </conditionalFormatting>
  <conditionalFormatting sqref="P57">
    <cfRule type="containsText" dxfId="1307" priority="107" operator="containsText" text="清車">
      <formula>NOT(ISERROR(SEARCH("清車",P57)))</formula>
    </cfRule>
    <cfRule type="containsText" dxfId="1306" priority="108" operator="containsText" text="改紡">
      <formula>NOT(ISERROR(SEARCH("改紡",P57)))</formula>
    </cfRule>
  </conditionalFormatting>
  <conditionalFormatting sqref="F41:F44">
    <cfRule type="containsText" dxfId="1305" priority="106" operator="containsText" text="×2">
      <formula>NOT(ISERROR(SEARCH("×2",F41)))</formula>
    </cfRule>
  </conditionalFormatting>
  <conditionalFormatting sqref="L41:M43 Y44 P41:Q43 T41:U43 X41:Y43">
    <cfRule type="containsText" dxfId="1304" priority="105" operator="containsText" text="了機">
      <formula>NOT(ISERROR(SEARCH("了機",L41)))</formula>
    </cfRule>
  </conditionalFormatting>
  <conditionalFormatting sqref="L41:M43 Y44 P41:Q43 T41:U43 X41:Y43">
    <cfRule type="containsText" dxfId="1303" priority="103" operator="containsText" text="清車">
      <formula>NOT(ISERROR(SEARCH("清車",L41)))</formula>
    </cfRule>
    <cfRule type="containsText" dxfId="1302" priority="104" operator="containsText" text="改紡">
      <formula>NOT(ISERROR(SEARCH("改紡",L41)))</formula>
    </cfRule>
  </conditionalFormatting>
  <conditionalFormatting sqref="L38:M38 P38:Q38 T38:U38 X38">
    <cfRule type="containsText" dxfId="1301" priority="102" operator="containsText" text="了機">
      <formula>NOT(ISERROR(SEARCH("了機",L38)))</formula>
    </cfRule>
  </conditionalFormatting>
  <conditionalFormatting sqref="L38:M38 P38:Q38 T38:U38 X38">
    <cfRule type="containsText" dxfId="1300" priority="100" operator="containsText" text="清車">
      <formula>NOT(ISERROR(SEARCH("清車",L38)))</formula>
    </cfRule>
    <cfRule type="containsText" dxfId="1299" priority="101" operator="containsText" text="改紡">
      <formula>NOT(ISERROR(SEARCH("改紡",L38)))</formula>
    </cfRule>
  </conditionalFormatting>
  <conditionalFormatting sqref="L39:M39 P39:Q39 T39:U39 X39">
    <cfRule type="containsText" dxfId="1298" priority="99" operator="containsText" text="了機">
      <formula>NOT(ISERROR(SEARCH("了機",L39)))</formula>
    </cfRule>
  </conditionalFormatting>
  <conditionalFormatting sqref="L39:M39 P39:Q39 T39:U39 X39">
    <cfRule type="containsText" dxfId="1297" priority="97" operator="containsText" text="清車">
      <formula>NOT(ISERROR(SEARCH("清車",L39)))</formula>
    </cfRule>
    <cfRule type="containsText" dxfId="1296" priority="98" operator="containsText" text="改紡">
      <formula>NOT(ISERROR(SEARCH("改紡",L39)))</formula>
    </cfRule>
  </conditionalFormatting>
  <conditionalFormatting sqref="L40:M40 P40:Q40 T40:U40 X40">
    <cfRule type="containsText" dxfId="1295" priority="96" operator="containsText" text="了機">
      <formula>NOT(ISERROR(SEARCH("了機",L40)))</formula>
    </cfRule>
  </conditionalFormatting>
  <conditionalFormatting sqref="L40:M40 P40:Q40 T40:U40 X40">
    <cfRule type="containsText" dxfId="1294" priority="94" operator="containsText" text="清車">
      <formula>NOT(ISERROR(SEARCH("清車",L40)))</formula>
    </cfRule>
    <cfRule type="containsText" dxfId="1293" priority="95" operator="containsText" text="改紡">
      <formula>NOT(ISERROR(SEARCH("改紡",L40)))</formula>
    </cfRule>
  </conditionalFormatting>
  <conditionalFormatting sqref="L44:M44 P44:Q44 T44:U44 X44">
    <cfRule type="containsText" dxfId="1292" priority="93" operator="containsText" text="了機">
      <formula>NOT(ISERROR(SEARCH("了機",L44)))</formula>
    </cfRule>
  </conditionalFormatting>
  <conditionalFormatting sqref="L44:M44 P44:Q44 T44:U44 X44">
    <cfRule type="containsText" dxfId="1291" priority="91" operator="containsText" text="清車">
      <formula>NOT(ISERROR(SEARCH("清車",L44)))</formula>
    </cfRule>
    <cfRule type="containsText" dxfId="1290" priority="92" operator="containsText" text="改紡">
      <formula>NOT(ISERROR(SEARCH("改紡",L44)))</formula>
    </cfRule>
  </conditionalFormatting>
  <conditionalFormatting sqref="L45:M45 P45:Q45 T45:U45 X45">
    <cfRule type="containsText" dxfId="1289" priority="90" operator="containsText" text="了機">
      <formula>NOT(ISERROR(SEARCH("了機",L45)))</formula>
    </cfRule>
  </conditionalFormatting>
  <conditionalFormatting sqref="L45:M45 P45:Q45 T45:U45 X45">
    <cfRule type="containsText" dxfId="1288" priority="88" operator="containsText" text="清車">
      <formula>NOT(ISERROR(SEARCH("清車",L45)))</formula>
    </cfRule>
    <cfRule type="containsText" dxfId="1287" priority="89" operator="containsText" text="改紡">
      <formula>NOT(ISERROR(SEARCH("改紡",L45)))</formula>
    </cfRule>
  </conditionalFormatting>
  <conditionalFormatting sqref="L46:M46 P46:Q46 T46:U46 X46">
    <cfRule type="containsText" dxfId="1286" priority="87" operator="containsText" text="了機">
      <formula>NOT(ISERROR(SEARCH("了機",L46)))</formula>
    </cfRule>
  </conditionalFormatting>
  <conditionalFormatting sqref="L46:M46 P46:Q46 T46:U46 X46">
    <cfRule type="containsText" dxfId="1285" priority="85" operator="containsText" text="清車">
      <formula>NOT(ISERROR(SEARCH("清車",L46)))</formula>
    </cfRule>
    <cfRule type="containsText" dxfId="1284" priority="86" operator="containsText" text="改紡">
      <formula>NOT(ISERROR(SEARCH("改紡",L46)))</formula>
    </cfRule>
  </conditionalFormatting>
  <conditionalFormatting sqref="L48:M48 P48:Q48 T48:U48 X48">
    <cfRule type="containsText" dxfId="1283" priority="84" operator="containsText" text="了機">
      <formula>NOT(ISERROR(SEARCH("了機",L48)))</formula>
    </cfRule>
  </conditionalFormatting>
  <conditionalFormatting sqref="L48:M48 P48:Q48 T48:U48 X48">
    <cfRule type="containsText" dxfId="1282" priority="82" operator="containsText" text="清車">
      <formula>NOT(ISERROR(SEARCH("清車",L48)))</formula>
    </cfRule>
    <cfRule type="containsText" dxfId="1281" priority="83" operator="containsText" text="改紡">
      <formula>NOT(ISERROR(SEARCH("改紡",L48)))</formula>
    </cfRule>
  </conditionalFormatting>
  <conditionalFormatting sqref="L49:M49 P49:Q49 T49:U49 X49">
    <cfRule type="containsText" dxfId="1280" priority="81" operator="containsText" text="了機">
      <formula>NOT(ISERROR(SEARCH("了機",L49)))</formula>
    </cfRule>
  </conditionalFormatting>
  <conditionalFormatting sqref="L49:M49 P49:Q49 T49:U49 X49">
    <cfRule type="containsText" dxfId="1279" priority="79" operator="containsText" text="清車">
      <formula>NOT(ISERROR(SEARCH("清車",L49)))</formula>
    </cfRule>
    <cfRule type="containsText" dxfId="1278" priority="80" operator="containsText" text="改紡">
      <formula>NOT(ISERROR(SEARCH("改紡",L49)))</formula>
    </cfRule>
  </conditionalFormatting>
  <conditionalFormatting sqref="L50:M50 P50:Q50 T50:U50 X50">
    <cfRule type="containsText" dxfId="1277" priority="78" operator="containsText" text="了機">
      <formula>NOT(ISERROR(SEARCH("了機",L50)))</formula>
    </cfRule>
  </conditionalFormatting>
  <conditionalFormatting sqref="L50:M50 P50:Q50 T50:U50 X50">
    <cfRule type="containsText" dxfId="1276" priority="76" operator="containsText" text="清車">
      <formula>NOT(ISERROR(SEARCH("清車",L50)))</formula>
    </cfRule>
    <cfRule type="containsText" dxfId="1275" priority="77" operator="containsText" text="改紡">
      <formula>NOT(ISERROR(SEARCH("改紡",L50)))</formula>
    </cfRule>
  </conditionalFormatting>
  <conditionalFormatting sqref="L52:M52 P52:Q52 T52:U52 X52">
    <cfRule type="containsText" dxfId="1274" priority="75" operator="containsText" text="了機">
      <formula>NOT(ISERROR(SEARCH("了機",L52)))</formula>
    </cfRule>
  </conditionalFormatting>
  <conditionalFormatting sqref="L52:M52 P52:Q52 T52:U52 X52">
    <cfRule type="containsText" dxfId="1273" priority="73" operator="containsText" text="清車">
      <formula>NOT(ISERROR(SEARCH("清車",L52)))</formula>
    </cfRule>
    <cfRule type="containsText" dxfId="1272" priority="74" operator="containsText" text="改紡">
      <formula>NOT(ISERROR(SEARCH("改紡",L52)))</formula>
    </cfRule>
  </conditionalFormatting>
  <conditionalFormatting sqref="L60:M60 P60:Q60 T60:U60 X60">
    <cfRule type="containsText" dxfId="1271" priority="72" operator="containsText" text="了機">
      <formula>NOT(ISERROR(SEARCH("了機",L60)))</formula>
    </cfRule>
  </conditionalFormatting>
  <conditionalFormatting sqref="L60:M60 P60:Q60 T60:U60 X60">
    <cfRule type="containsText" dxfId="1270" priority="70" operator="containsText" text="清車">
      <formula>NOT(ISERROR(SEARCH("清車",L60)))</formula>
    </cfRule>
    <cfRule type="containsText" dxfId="1269" priority="71" operator="containsText" text="改紡">
      <formula>NOT(ISERROR(SEARCH("改紡",L60)))</formula>
    </cfRule>
  </conditionalFormatting>
  <conditionalFormatting sqref="L58">
    <cfRule type="containsText" dxfId="1268" priority="3" operator="containsText" text="了機">
      <formula>NOT(ISERROR(SEARCH("了機",L58)))</formula>
    </cfRule>
  </conditionalFormatting>
  <conditionalFormatting sqref="L58">
    <cfRule type="containsText" dxfId="1267" priority="1" operator="containsText" text="清車">
      <formula>NOT(ISERROR(SEARCH("清車",L58)))</formula>
    </cfRule>
    <cfRule type="containsText" dxfId="1266" priority="2" operator="containsText" text="改紡">
      <formula>NOT(ISERROR(SEARCH("改紡",L58)))</formula>
    </cfRule>
  </conditionalFormatting>
  <conditionalFormatting sqref="L7:M7 P7:Q7 T7:U7 T17:U17 P17:Q17 L17:M17 L21:M21 P21:Q21 T21:U21 Q23:Q29 L23:M29">
    <cfRule type="containsText" dxfId="1265" priority="66" operator="containsText" text="了機">
      <formula>NOT(ISERROR(SEARCH("了機",L7)))</formula>
    </cfRule>
  </conditionalFormatting>
  <conditionalFormatting sqref="L7:M7 P7:Q7 T7:U7 T17:U17 P17:Q17 L17:M17 L21:M21 P21:Q21 T21:U21 Q23:Q29 L23:M29">
    <cfRule type="containsText" dxfId="1264" priority="64" operator="containsText" text="清車">
      <formula>NOT(ISERROR(SEARCH("清車",L7)))</formula>
    </cfRule>
    <cfRule type="containsText" dxfId="1263" priority="65" operator="containsText" text="改紡">
      <formula>NOT(ISERROR(SEARCH("改紡",L7)))</formula>
    </cfRule>
  </conditionalFormatting>
  <conditionalFormatting sqref="P24:P26 P28">
    <cfRule type="containsText" dxfId="1262" priority="63" operator="containsText" text="了機">
      <formula>NOT(ISERROR(SEARCH("了機",P24)))</formula>
    </cfRule>
  </conditionalFormatting>
  <conditionalFormatting sqref="P24:P26 P28">
    <cfRule type="containsText" dxfId="1261" priority="61" operator="containsText" text="清車">
      <formula>NOT(ISERROR(SEARCH("清車",P24)))</formula>
    </cfRule>
    <cfRule type="containsText" dxfId="1260" priority="62" operator="containsText" text="改紡">
      <formula>NOT(ISERROR(SEARCH("改紡",P24)))</formula>
    </cfRule>
  </conditionalFormatting>
  <conditionalFormatting sqref="T24:T28">
    <cfRule type="containsText" dxfId="1259" priority="60" operator="containsText" text="了機">
      <formula>NOT(ISERROR(SEARCH("了機",T24)))</formula>
    </cfRule>
  </conditionalFormatting>
  <conditionalFormatting sqref="T24:T28">
    <cfRule type="containsText" dxfId="1258" priority="58" operator="containsText" text="清車">
      <formula>NOT(ISERROR(SEARCH("清車",T24)))</formula>
    </cfRule>
    <cfRule type="containsText" dxfId="1257" priority="59" operator="containsText" text="改紡">
      <formula>NOT(ISERROR(SEARCH("改紡",T24)))</formula>
    </cfRule>
  </conditionalFormatting>
  <conditionalFormatting sqref="U24:U29">
    <cfRule type="containsText" dxfId="1256" priority="57" operator="containsText" text="了機">
      <formula>NOT(ISERROR(SEARCH("了機",U24)))</formula>
    </cfRule>
  </conditionalFormatting>
  <conditionalFormatting sqref="U24:U29">
    <cfRule type="containsText" dxfId="1255" priority="55" operator="containsText" text="清車">
      <formula>NOT(ISERROR(SEARCH("清車",U24)))</formula>
    </cfRule>
    <cfRule type="containsText" dxfId="1254" priority="56" operator="containsText" text="改紡">
      <formula>NOT(ISERROR(SEARCH("改紡",U24)))</formula>
    </cfRule>
  </conditionalFormatting>
  <conditionalFormatting sqref="P29">
    <cfRule type="containsText" dxfId="1253" priority="54" operator="containsText" text="了機">
      <formula>NOT(ISERROR(SEARCH("了機",P29)))</formula>
    </cfRule>
  </conditionalFormatting>
  <conditionalFormatting sqref="P29">
    <cfRule type="containsText" dxfId="1252" priority="52" operator="containsText" text="清車">
      <formula>NOT(ISERROR(SEARCH("清車",P29)))</formula>
    </cfRule>
    <cfRule type="containsText" dxfId="1251" priority="53" operator="containsText" text="改紡">
      <formula>NOT(ISERROR(SEARCH("改紡",P29)))</formula>
    </cfRule>
  </conditionalFormatting>
  <conditionalFormatting sqref="T29">
    <cfRule type="containsText" dxfId="1250" priority="51" operator="containsText" text="了機">
      <formula>NOT(ISERROR(SEARCH("了機",T29)))</formula>
    </cfRule>
  </conditionalFormatting>
  <conditionalFormatting sqref="T29">
    <cfRule type="containsText" dxfId="1249" priority="49" operator="containsText" text="清車">
      <formula>NOT(ISERROR(SEARCH("清車",T29)))</formula>
    </cfRule>
    <cfRule type="containsText" dxfId="1248" priority="50" operator="containsText" text="改紡">
      <formula>NOT(ISERROR(SEARCH("改紡",T29)))</formula>
    </cfRule>
  </conditionalFormatting>
  <conditionalFormatting sqref="P23">
    <cfRule type="containsText" dxfId="1247" priority="48" operator="containsText" text="了機">
      <formula>NOT(ISERROR(SEARCH("了機",P23)))</formula>
    </cfRule>
  </conditionalFormatting>
  <conditionalFormatting sqref="P23">
    <cfRule type="containsText" dxfId="1246" priority="46" operator="containsText" text="清車">
      <formula>NOT(ISERROR(SEARCH("清車",P23)))</formula>
    </cfRule>
    <cfRule type="containsText" dxfId="1245" priority="47" operator="containsText" text="改紡">
      <formula>NOT(ISERROR(SEARCH("改紡",P23)))</formula>
    </cfRule>
  </conditionalFormatting>
  <conditionalFormatting sqref="U23">
    <cfRule type="containsText" dxfId="1244" priority="45" operator="containsText" text="了機">
      <formula>NOT(ISERROR(SEARCH("了機",U23)))</formula>
    </cfRule>
  </conditionalFormatting>
  <conditionalFormatting sqref="U23">
    <cfRule type="containsText" dxfId="1243" priority="43" operator="containsText" text="清車">
      <formula>NOT(ISERROR(SEARCH("清車",U23)))</formula>
    </cfRule>
    <cfRule type="containsText" dxfId="1242" priority="44" operator="containsText" text="改紡">
      <formula>NOT(ISERROR(SEARCH("改紡",U23)))</formula>
    </cfRule>
  </conditionalFormatting>
  <conditionalFormatting sqref="T23">
    <cfRule type="containsText" dxfId="1241" priority="42" operator="containsText" text="了機">
      <formula>NOT(ISERROR(SEARCH("了機",T23)))</formula>
    </cfRule>
  </conditionalFormatting>
  <conditionalFormatting sqref="T23">
    <cfRule type="containsText" dxfId="1240" priority="40" operator="containsText" text="清車">
      <formula>NOT(ISERROR(SEARCH("清車",T23)))</formula>
    </cfRule>
    <cfRule type="containsText" dxfId="1239" priority="41" operator="containsText" text="改紡">
      <formula>NOT(ISERROR(SEARCH("改紡",T23)))</formula>
    </cfRule>
  </conditionalFormatting>
  <conditionalFormatting sqref="P27">
    <cfRule type="containsText" dxfId="1238" priority="39" operator="containsText" text="了機">
      <formula>NOT(ISERROR(SEARCH("了機",P27)))</formula>
    </cfRule>
  </conditionalFormatting>
  <conditionalFormatting sqref="P27">
    <cfRule type="containsText" dxfId="1237" priority="37" operator="containsText" text="清車">
      <formula>NOT(ISERROR(SEARCH("清車",P27)))</formula>
    </cfRule>
    <cfRule type="containsText" dxfId="1236" priority="38" operator="containsText" text="改紡">
      <formula>NOT(ISERROR(SEARCH("改紡",P27)))</formula>
    </cfRule>
  </conditionalFormatting>
  <conditionalFormatting sqref="L11:M13 P11:Q13 T11:U13">
    <cfRule type="containsText" dxfId="1235" priority="36" operator="containsText" text="了機">
      <formula>NOT(ISERROR(SEARCH("了機",L11)))</formula>
    </cfRule>
  </conditionalFormatting>
  <conditionalFormatting sqref="L11:M13 P11:Q13 T11:U13">
    <cfRule type="containsText" dxfId="1234" priority="34" operator="containsText" text="清車">
      <formula>NOT(ISERROR(SEARCH("清車",L11)))</formula>
    </cfRule>
    <cfRule type="containsText" dxfId="1233" priority="35" operator="containsText" text="改紡">
      <formula>NOT(ISERROR(SEARCH("改紡",L11)))</formula>
    </cfRule>
  </conditionalFormatting>
  <conditionalFormatting sqref="L8:M8 P8:Q8 T8:U8">
    <cfRule type="containsText" dxfId="1232" priority="33" operator="containsText" text="了機">
      <formula>NOT(ISERROR(SEARCH("了機",L8)))</formula>
    </cfRule>
  </conditionalFormatting>
  <conditionalFormatting sqref="L8:M8 P8:Q8 T8:U8">
    <cfRule type="containsText" dxfId="1231" priority="31" operator="containsText" text="清車">
      <formula>NOT(ISERROR(SEARCH("清車",L8)))</formula>
    </cfRule>
    <cfRule type="containsText" dxfId="1230" priority="32" operator="containsText" text="改紡">
      <formula>NOT(ISERROR(SEARCH("改紡",L8)))</formula>
    </cfRule>
  </conditionalFormatting>
  <conditionalFormatting sqref="L9:M9 P9:Q9 T9:U9">
    <cfRule type="containsText" dxfId="1229" priority="30" operator="containsText" text="了機">
      <formula>NOT(ISERROR(SEARCH("了機",L9)))</formula>
    </cfRule>
  </conditionalFormatting>
  <conditionalFormatting sqref="L9:M9 P9:Q9 T9:U9">
    <cfRule type="containsText" dxfId="1228" priority="28" operator="containsText" text="清車">
      <formula>NOT(ISERROR(SEARCH("清車",L9)))</formula>
    </cfRule>
    <cfRule type="containsText" dxfId="1227" priority="29" operator="containsText" text="改紡">
      <formula>NOT(ISERROR(SEARCH("改紡",L9)))</formula>
    </cfRule>
  </conditionalFormatting>
  <conditionalFormatting sqref="L10:M10 P10:Q10 T10:U10">
    <cfRule type="containsText" dxfId="1226" priority="27" operator="containsText" text="了機">
      <formula>NOT(ISERROR(SEARCH("了機",L10)))</formula>
    </cfRule>
  </conditionalFormatting>
  <conditionalFormatting sqref="L10:M10 P10:Q10 T10:U10">
    <cfRule type="containsText" dxfId="1225" priority="25" operator="containsText" text="清車">
      <formula>NOT(ISERROR(SEARCH("清車",L10)))</formula>
    </cfRule>
    <cfRule type="containsText" dxfId="1224" priority="26" operator="containsText" text="改紡">
      <formula>NOT(ISERROR(SEARCH("改紡",L10)))</formula>
    </cfRule>
  </conditionalFormatting>
  <conditionalFormatting sqref="L14:M14 P14:Q14 T14:U14">
    <cfRule type="containsText" dxfId="1223" priority="24" operator="containsText" text="了機">
      <formula>NOT(ISERROR(SEARCH("了機",L14)))</formula>
    </cfRule>
  </conditionalFormatting>
  <conditionalFormatting sqref="L14:M14 P14:Q14 T14:U14">
    <cfRule type="containsText" dxfId="1222" priority="22" operator="containsText" text="清車">
      <formula>NOT(ISERROR(SEARCH("清車",L14)))</formula>
    </cfRule>
    <cfRule type="containsText" dxfId="1221" priority="23" operator="containsText" text="改紡">
      <formula>NOT(ISERROR(SEARCH("改紡",L14)))</formula>
    </cfRule>
  </conditionalFormatting>
  <conditionalFormatting sqref="L15:M15 P15:Q15 T15:U15">
    <cfRule type="containsText" dxfId="1220" priority="21" operator="containsText" text="了機">
      <formula>NOT(ISERROR(SEARCH("了機",L15)))</formula>
    </cfRule>
  </conditionalFormatting>
  <conditionalFormatting sqref="L15:M15 P15:Q15 T15:U15">
    <cfRule type="containsText" dxfId="1219" priority="19" operator="containsText" text="清車">
      <formula>NOT(ISERROR(SEARCH("清車",L15)))</formula>
    </cfRule>
    <cfRule type="containsText" dxfId="1218" priority="20" operator="containsText" text="改紡">
      <formula>NOT(ISERROR(SEARCH("改紡",L15)))</formula>
    </cfRule>
  </conditionalFormatting>
  <conditionalFormatting sqref="L16:M16 P16:Q16 T16:U16">
    <cfRule type="containsText" dxfId="1217" priority="18" operator="containsText" text="了機">
      <formula>NOT(ISERROR(SEARCH("了機",L16)))</formula>
    </cfRule>
  </conditionalFormatting>
  <conditionalFormatting sqref="L16:M16 P16:Q16 T16:U16">
    <cfRule type="containsText" dxfId="1216" priority="16" operator="containsText" text="清車">
      <formula>NOT(ISERROR(SEARCH("清車",L16)))</formula>
    </cfRule>
    <cfRule type="containsText" dxfId="1215" priority="17" operator="containsText" text="改紡">
      <formula>NOT(ISERROR(SEARCH("改紡",L16)))</formula>
    </cfRule>
  </conditionalFormatting>
  <conditionalFormatting sqref="L18:M18 P18:Q18 T18:U18">
    <cfRule type="containsText" dxfId="1214" priority="15" operator="containsText" text="了機">
      <formula>NOT(ISERROR(SEARCH("了機",L18)))</formula>
    </cfRule>
  </conditionalFormatting>
  <conditionalFormatting sqref="L18:M18 P18:Q18 T18:U18">
    <cfRule type="containsText" dxfId="1213" priority="13" operator="containsText" text="清車">
      <formula>NOT(ISERROR(SEARCH("清車",L18)))</formula>
    </cfRule>
    <cfRule type="containsText" dxfId="1212" priority="14" operator="containsText" text="改紡">
      <formula>NOT(ISERROR(SEARCH("改紡",L18)))</formula>
    </cfRule>
  </conditionalFormatting>
  <conditionalFormatting sqref="L19:M19 P19:Q19 T19:U19">
    <cfRule type="containsText" dxfId="1211" priority="12" operator="containsText" text="了機">
      <formula>NOT(ISERROR(SEARCH("了機",L19)))</formula>
    </cfRule>
  </conditionalFormatting>
  <conditionalFormatting sqref="L19:M19 P19:Q19 T19:U19">
    <cfRule type="containsText" dxfId="1210" priority="10" operator="containsText" text="清車">
      <formula>NOT(ISERROR(SEARCH("清車",L19)))</formula>
    </cfRule>
    <cfRule type="containsText" dxfId="1209" priority="11" operator="containsText" text="改紡">
      <formula>NOT(ISERROR(SEARCH("改紡",L19)))</formula>
    </cfRule>
  </conditionalFormatting>
  <conditionalFormatting sqref="L20:M20 P20:Q20 T20:U20">
    <cfRule type="containsText" dxfId="1208" priority="9" operator="containsText" text="了機">
      <formula>NOT(ISERROR(SEARCH("了機",L20)))</formula>
    </cfRule>
  </conditionalFormatting>
  <conditionalFormatting sqref="L20:M20 P20:Q20 T20:U20">
    <cfRule type="containsText" dxfId="1207" priority="7" operator="containsText" text="清車">
      <formula>NOT(ISERROR(SEARCH("清車",L20)))</formula>
    </cfRule>
    <cfRule type="containsText" dxfId="1206" priority="8" operator="containsText" text="改紡">
      <formula>NOT(ISERROR(SEARCH("改紡",L20)))</formula>
    </cfRule>
  </conditionalFormatting>
  <conditionalFormatting sqref="L22:M22 P22:Q22 T22:U22">
    <cfRule type="containsText" dxfId="1205" priority="6" operator="containsText" text="了機">
      <formula>NOT(ISERROR(SEARCH("了機",L22)))</formula>
    </cfRule>
  </conditionalFormatting>
  <conditionalFormatting sqref="L22:M22 P22:Q22 T22:U22">
    <cfRule type="containsText" dxfId="1204" priority="4" operator="containsText" text="清車">
      <formula>NOT(ISERROR(SEARCH("清車",L22)))</formula>
    </cfRule>
    <cfRule type="containsText" dxfId="1203" priority="5" operator="containsText" text="改紡">
      <formula>NOT(ISERROR(SEARCH("改紡",L22)))</formula>
    </cfRule>
  </conditionalFormatting>
  <pageMargins left="0.23622047244094491" right="0.23622047244094491" top="0.74803149606299213" bottom="0.74803149606299213" header="0.31496062992125984" footer="0.31496062992125984"/>
  <pageSetup paperSize="9" scale="40" orientation="landscape" horizontalDpi="4294967293" verticalDpi="0" r:id="rId1"/>
  <headerFooter>
    <oddHeader>&amp;C&amp;"標楷體,標準"&amp;14遠東新世紀股份有限公司 化纖總廠
撚二科 值班日誌</oddHeader>
    <oddFooter>&amp;R&amp;"Times New Roman,標準"  5KFT5QR001-04</oddFooter>
  </headerFooter>
  <rowBreaks count="1" manualBreakCount="1">
    <brk id="31" max="16383" man="1"/>
  </rowBreak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5222D8"/>
    <pageSetUpPr fitToPage="1"/>
  </sheetPr>
  <dimension ref="A1:N115"/>
  <sheetViews>
    <sheetView showGridLines="0" topLeftCell="B1" workbookViewId="0">
      <pane ySplit="11" topLeftCell="A12" activePane="bottomLeft" state="frozen"/>
      <selection pane="bottomLeft" activeCell="Q16" sqref="Q16"/>
    </sheetView>
  </sheetViews>
  <sheetFormatPr defaultRowHeight="21.75" customHeight="1"/>
  <cols>
    <col min="1" max="1" width="5.125" style="159" customWidth="1"/>
    <col min="2" max="2" width="10.625" style="159" customWidth="1"/>
    <col min="3" max="3" width="6" style="159" customWidth="1"/>
    <col min="4" max="4" width="10.25" style="159" customWidth="1"/>
    <col min="5" max="5" width="5.375" style="159" customWidth="1"/>
    <col min="6" max="6" width="16.75" style="159" customWidth="1"/>
    <col min="7" max="7" width="14.125" style="159" customWidth="1"/>
    <col min="8" max="8" width="11.625" style="159" customWidth="1"/>
    <col min="9" max="9" width="12.25" style="159" customWidth="1"/>
    <col min="10" max="10" width="10.125" style="159" customWidth="1"/>
    <col min="11" max="11" width="14.25" style="159" customWidth="1"/>
    <col min="12" max="12" width="17.25" style="159" customWidth="1"/>
    <col min="13" max="13" width="14.375" style="159" customWidth="1"/>
    <col min="14" max="16384" width="9" style="159"/>
  </cols>
  <sheetData>
    <row r="1" spans="1:14" ht="21.75" customHeight="1">
      <c r="A1" s="261" t="s">
        <v>92</v>
      </c>
      <c r="B1" s="261" t="s">
        <v>239</v>
      </c>
      <c r="C1" s="261" t="s">
        <v>240</v>
      </c>
      <c r="D1" s="261" t="s">
        <v>94</v>
      </c>
      <c r="E1" s="261" t="s">
        <v>241</v>
      </c>
      <c r="F1" s="261" t="s">
        <v>242</v>
      </c>
      <c r="G1" s="261" t="s">
        <v>243</v>
      </c>
      <c r="H1" s="261" t="s">
        <v>244</v>
      </c>
      <c r="I1" s="261" t="s">
        <v>245</v>
      </c>
      <c r="J1" s="262" t="s">
        <v>246</v>
      </c>
      <c r="K1" s="262" t="s">
        <v>247</v>
      </c>
      <c r="L1" s="261" t="s">
        <v>248</v>
      </c>
      <c r="M1" s="261" t="s">
        <v>717</v>
      </c>
    </row>
    <row r="2" spans="1:14" ht="21.75" customHeight="1">
      <c r="A2" s="495">
        <v>1</v>
      </c>
      <c r="B2" s="494">
        <v>46199</v>
      </c>
      <c r="C2" s="495" t="s">
        <v>1548</v>
      </c>
      <c r="D2" s="496" t="s">
        <v>2885</v>
      </c>
      <c r="E2" s="497" t="s">
        <v>579</v>
      </c>
      <c r="F2" s="266" t="str">
        <f>IF(ISNA(VLOOKUP(D2,條件!$A$1:$L$65585,5,0)),"",(VLOOKUP(D2,條件!$A$1:$L$65585,5,0)))</f>
        <v>150/48/2SDr</v>
      </c>
      <c r="G2" s="263" t="str">
        <f>IF(ISNA(VLOOKUP(D2,條件!$A$1:$L$65585,11,0)),"",(VLOOKUP(D2,條件!$A$1:$L$65585,11,0)))</f>
        <v>白底黑點</v>
      </c>
      <c r="H2" s="498" t="s">
        <v>12</v>
      </c>
      <c r="I2" s="592">
        <v>46204</v>
      </c>
      <c r="J2" s="593" t="s">
        <v>2987</v>
      </c>
      <c r="K2" s="594">
        <v>46205</v>
      </c>
      <c r="L2" s="495"/>
      <c r="M2" s="495"/>
    </row>
    <row r="3" spans="1:14" ht="21.75" customHeight="1">
      <c r="A3" s="495">
        <v>2</v>
      </c>
      <c r="B3" s="494">
        <v>46200</v>
      </c>
      <c r="C3" s="495" t="s">
        <v>1044</v>
      </c>
      <c r="D3" s="496" t="s">
        <v>2698</v>
      </c>
      <c r="E3" s="497"/>
      <c r="F3" s="266" t="str">
        <f>IF(ISNA(VLOOKUP(D3,條件!$A$1:$L$65585,5,0)),"",(VLOOKUP(D3,條件!$A$1:$L$65585,5,0)))</f>
        <v>165/48SR6</v>
      </c>
      <c r="G3" s="263" t="str">
        <f>IF(ISNA(VLOOKUP(D3,條件!$A$1:$L$65585,11,0)),"",(VLOOKUP(D3,條件!$A$1:$L$65585,11,0)))</f>
        <v>綠藍三角</v>
      </c>
      <c r="H3" s="498" t="s">
        <v>1475</v>
      </c>
      <c r="I3" s="592">
        <v>46204</v>
      </c>
      <c r="J3" s="593" t="s">
        <v>2987</v>
      </c>
      <c r="K3" s="594">
        <v>46205</v>
      </c>
      <c r="L3" s="495"/>
      <c r="M3" s="495"/>
    </row>
    <row r="4" spans="1:14" ht="21.75" customHeight="1">
      <c r="A4" s="495">
        <v>3</v>
      </c>
      <c r="B4" s="494">
        <v>46200</v>
      </c>
      <c r="C4" s="495" t="s">
        <v>1034</v>
      </c>
      <c r="D4" s="496" t="s">
        <v>2887</v>
      </c>
      <c r="E4" s="497"/>
      <c r="F4" s="266" t="str">
        <f>IF(ISNA(VLOOKUP(D4,條件!$A$1:$L$65585,5,0)),"",(VLOOKUP(D4,條件!$A$1:$L$65585,5,0)))</f>
        <v>75/72SR6</v>
      </c>
      <c r="G4" s="263" t="str">
        <f>IF(ISNA(VLOOKUP(D4,條件!$A$1:$L$65585,11,0)),"",(VLOOKUP(D4,條件!$A$1:$L$65585,11,0)))</f>
        <v>橘底黑三角</v>
      </c>
      <c r="H4" s="498" t="s">
        <v>12</v>
      </c>
      <c r="I4" s="592"/>
      <c r="J4" s="593"/>
      <c r="K4" s="594"/>
      <c r="L4" s="495"/>
      <c r="M4" s="1042" t="s">
        <v>3029</v>
      </c>
      <c r="N4" s="159" t="s">
        <v>2886</v>
      </c>
    </row>
    <row r="5" spans="1:14" ht="21.75" customHeight="1">
      <c r="A5" s="495">
        <v>4</v>
      </c>
      <c r="B5" s="494">
        <v>46202</v>
      </c>
      <c r="C5" s="495" t="s">
        <v>2745</v>
      </c>
      <c r="D5" s="496" t="s">
        <v>1925</v>
      </c>
      <c r="E5" s="497" t="s">
        <v>1668</v>
      </c>
      <c r="F5" s="266" t="str">
        <f>IF(ISNA(VLOOKUP(D5,條件!$A$1:$L$65585,5,0)),"",(VLOOKUP(D5,條件!$A$1:$L$65585,5,0)))</f>
        <v>75/72/2PDR</v>
      </c>
      <c r="G5" s="263" t="s">
        <v>1641</v>
      </c>
      <c r="H5" s="498" t="s">
        <v>985</v>
      </c>
      <c r="I5" s="592"/>
      <c r="J5" s="593"/>
      <c r="K5" s="594"/>
      <c r="L5" s="495" t="s">
        <v>2888</v>
      </c>
      <c r="M5" s="495"/>
      <c r="N5" s="159" t="s">
        <v>3030</v>
      </c>
    </row>
    <row r="6" spans="1:14" ht="21.75" customHeight="1">
      <c r="A6" s="495">
        <v>5</v>
      </c>
      <c r="B6" s="494">
        <v>46203</v>
      </c>
      <c r="C6" s="495" t="s">
        <v>2745</v>
      </c>
      <c r="D6" s="496" t="s">
        <v>2887</v>
      </c>
      <c r="E6" s="497"/>
      <c r="F6" s="266" t="str">
        <f>IF(ISNA(VLOOKUP(D6,條件!$A$1:$L$65585,5,0)),"",(VLOOKUP(D6,條件!$A$1:$L$65585,5,0)))</f>
        <v>75/72SR6</v>
      </c>
      <c r="G6" s="263" t="s">
        <v>2528</v>
      </c>
      <c r="H6" s="498" t="s">
        <v>1475</v>
      </c>
      <c r="I6" s="592"/>
      <c r="J6" s="593"/>
      <c r="K6" s="594"/>
      <c r="L6" s="495" t="s">
        <v>2890</v>
      </c>
      <c r="M6" s="495"/>
      <c r="N6" s="159" t="s">
        <v>2889</v>
      </c>
    </row>
    <row r="7" spans="1:14" ht="21.75" customHeight="1">
      <c r="A7" s="495">
        <v>6</v>
      </c>
      <c r="B7" s="494">
        <v>46204</v>
      </c>
      <c r="C7" s="495" t="s">
        <v>1041</v>
      </c>
      <c r="D7" s="496" t="s">
        <v>1895</v>
      </c>
      <c r="E7" s="497"/>
      <c r="F7" s="266" t="str">
        <f>IF(ISNA(VLOOKUP(D7,條件!$A$1:$L$65585,5,0)),"",(VLOOKUP(D7,條件!$A$1:$L$65585,5,0)))</f>
        <v>165/48/2SR6</v>
      </c>
      <c r="G7" s="263" t="str">
        <f>IF(ISNA(VLOOKUP(D7,條件!$A$1:$L$65585,11,0)),"",(VLOOKUP(D7,條件!$A$1:$L$65585,11,0)))</f>
        <v>黃色</v>
      </c>
      <c r="H7" s="498" t="s">
        <v>985</v>
      </c>
      <c r="I7" s="592"/>
      <c r="J7" s="593"/>
      <c r="K7" s="594"/>
      <c r="L7" s="495"/>
      <c r="M7" s="495"/>
    </row>
    <row r="8" spans="1:14" ht="21.75" customHeight="1">
      <c r="A8" s="495">
        <v>7</v>
      </c>
      <c r="B8" s="494">
        <v>46205</v>
      </c>
      <c r="C8" s="495" t="s">
        <v>3073</v>
      </c>
      <c r="D8" s="496" t="s">
        <v>3074</v>
      </c>
      <c r="E8" s="497" t="s">
        <v>3075</v>
      </c>
      <c r="F8" s="266" t="s">
        <v>3076</v>
      </c>
      <c r="G8" s="263" t="s">
        <v>3077</v>
      </c>
      <c r="H8" s="498" t="s">
        <v>20</v>
      </c>
      <c r="I8" s="592"/>
      <c r="J8" s="593"/>
      <c r="K8" s="594"/>
      <c r="L8" s="495" t="s">
        <v>3078</v>
      </c>
      <c r="M8" s="495"/>
    </row>
    <row r="9" spans="1:14" ht="21.75" customHeight="1">
      <c r="A9" s="495">
        <v>8</v>
      </c>
      <c r="B9" s="494"/>
      <c r="C9" s="495"/>
      <c r="D9" s="496"/>
      <c r="E9" s="497"/>
      <c r="F9" s="266" t="str">
        <f>IF(ISNA(VLOOKUP(D9,條件!$A$1:$L$65585,5,0)),"",(VLOOKUP(D9,條件!$A$1:$L$65585,5,0)))</f>
        <v/>
      </c>
      <c r="G9" s="263" t="str">
        <f>IF(ISNA(VLOOKUP(D9,條件!$A$1:$L$65585,11,0)),"",(VLOOKUP(D9,條件!$A$1:$L$65585,11,0)))</f>
        <v/>
      </c>
      <c r="H9" s="498"/>
      <c r="I9" s="592"/>
      <c r="J9" s="593"/>
      <c r="K9" s="594"/>
      <c r="L9" s="495"/>
      <c r="M9" s="495"/>
    </row>
    <row r="10" spans="1:14" ht="21.75" customHeight="1">
      <c r="A10" s="495">
        <v>9</v>
      </c>
      <c r="B10" s="494"/>
      <c r="C10" s="495"/>
      <c r="D10" s="496"/>
      <c r="E10" s="497"/>
      <c r="F10" s="266" t="str">
        <f>IF(ISNA(VLOOKUP(D10,條件!$A$1:$L$65585,5,0)),"",(VLOOKUP(D10,條件!$A$1:$L$65585,5,0)))</f>
        <v/>
      </c>
      <c r="G10" s="263" t="str">
        <f>IF(ISNA(VLOOKUP(D10,條件!$A$1:$L$65585,11,0)),"",(VLOOKUP(D10,條件!$A$1:$L$65585,11,0)))</f>
        <v/>
      </c>
      <c r="H10" s="498"/>
      <c r="I10" s="592"/>
      <c r="J10" s="593"/>
      <c r="K10" s="594"/>
      <c r="L10" s="495"/>
      <c r="M10" s="495"/>
    </row>
    <row r="11" spans="1:14" ht="21.75" customHeight="1">
      <c r="A11" s="495">
        <v>10</v>
      </c>
      <c r="B11" s="494"/>
      <c r="C11" s="495"/>
      <c r="D11" s="496"/>
      <c r="E11" s="497"/>
      <c r="F11" s="266" t="str">
        <f>IF(ISNA(VLOOKUP(D11,條件!$A$1:$L$65585,5,0)),"",(VLOOKUP(D11,條件!$A$1:$L$65585,5,0)))</f>
        <v/>
      </c>
      <c r="G11" s="263" t="str">
        <f>IF(ISNA(VLOOKUP(D11,條件!$A$1:$L$65585,11,0)),"",(VLOOKUP(D11,條件!$A$1:$L$65585,11,0)))</f>
        <v/>
      </c>
      <c r="H11" s="498"/>
      <c r="I11" s="592"/>
      <c r="J11" s="593"/>
      <c r="K11" s="594"/>
      <c r="L11" s="495"/>
      <c r="M11" s="495"/>
    </row>
    <row r="12" spans="1:14" ht="21.75" customHeight="1">
      <c r="A12" s="495">
        <v>11</v>
      </c>
      <c r="B12" s="494"/>
      <c r="C12" s="495"/>
      <c r="D12" s="496"/>
      <c r="E12" s="497"/>
      <c r="F12" s="266" t="str">
        <f>IF(ISNA(VLOOKUP(D12,條件!$A$1:$L$65585,5,0)),"",(VLOOKUP(D12,條件!$A$1:$L$65585,5,0)))</f>
        <v/>
      </c>
      <c r="G12" s="263" t="str">
        <f>IF(ISNA(VLOOKUP(D12,條件!$A$1:$L$65585,11,0)),"",(VLOOKUP(D12,條件!$A$1:$L$65585,11,0)))</f>
        <v/>
      </c>
      <c r="H12" s="498"/>
      <c r="I12" s="592"/>
      <c r="J12" s="593"/>
      <c r="K12" s="594"/>
      <c r="L12" s="495"/>
      <c r="M12" s="495"/>
    </row>
    <row r="13" spans="1:14" ht="21.75" customHeight="1">
      <c r="A13" s="495">
        <v>12</v>
      </c>
      <c r="B13" s="494"/>
      <c r="C13" s="495"/>
      <c r="D13" s="496"/>
      <c r="E13" s="497"/>
      <c r="F13" s="266" t="str">
        <f>IF(ISNA(VLOOKUP(D13,條件!$A$1:$L$65585,5,0)),"",(VLOOKUP(D13,條件!$A$1:$L$65585,5,0)))</f>
        <v/>
      </c>
      <c r="G13" s="263" t="str">
        <f>IF(ISNA(VLOOKUP(D13,條件!$A$1:$L$65585,11,0)),"",(VLOOKUP(D13,條件!$A$1:$L$65585,11,0)))</f>
        <v/>
      </c>
      <c r="H13" s="498"/>
      <c r="I13" s="592"/>
      <c r="J13" s="593"/>
      <c r="K13" s="594"/>
      <c r="L13" s="495"/>
      <c r="M13" s="495"/>
    </row>
    <row r="14" spans="1:14" ht="21.75" customHeight="1">
      <c r="A14" s="495">
        <v>13</v>
      </c>
      <c r="B14" s="494"/>
      <c r="C14" s="495"/>
      <c r="D14" s="496"/>
      <c r="E14" s="497"/>
      <c r="F14" s="266" t="str">
        <f>IF(ISNA(VLOOKUP(D14,條件!$A$1:$L$65585,5,0)),"",(VLOOKUP(D14,條件!$A$1:$L$65585,5,0)))</f>
        <v/>
      </c>
      <c r="G14" s="263" t="str">
        <f>IF(ISNA(VLOOKUP(D14,條件!$A$1:$L$65585,11,0)),"",(VLOOKUP(D14,條件!$A$1:$L$65585,11,0)))</f>
        <v/>
      </c>
      <c r="H14" s="498"/>
      <c r="I14" s="592"/>
      <c r="J14" s="593"/>
      <c r="K14" s="594"/>
      <c r="L14" s="495"/>
      <c r="M14" s="495"/>
    </row>
    <row r="15" spans="1:14" ht="21.75" customHeight="1">
      <c r="A15" s="495">
        <v>14</v>
      </c>
      <c r="B15" s="494"/>
      <c r="C15" s="495"/>
      <c r="D15" s="496"/>
      <c r="E15" s="497"/>
      <c r="F15" s="266" t="str">
        <f>IF(ISNA(VLOOKUP(D15,條件!$A$1:$L$65585,5,0)),"",(VLOOKUP(D15,條件!$A$1:$L$65585,5,0)))</f>
        <v/>
      </c>
      <c r="G15" s="263" t="str">
        <f>IF(ISNA(VLOOKUP(D15,條件!$A$1:$L$65585,11,0)),"",(VLOOKUP(D15,條件!$A$1:$L$65585,11,0)))</f>
        <v/>
      </c>
      <c r="H15" s="498"/>
      <c r="I15" s="592"/>
      <c r="J15" s="593"/>
      <c r="K15" s="594"/>
      <c r="L15" s="495"/>
      <c r="M15" s="495"/>
    </row>
    <row r="16" spans="1:14" ht="21.75" customHeight="1">
      <c r="A16" s="495">
        <v>15</v>
      </c>
      <c r="B16" s="494"/>
      <c r="C16" s="495"/>
      <c r="D16" s="496"/>
      <c r="E16" s="497"/>
      <c r="F16" s="266" t="str">
        <f>IF(ISNA(VLOOKUP(D16,條件!$A$1:$L$65585,5,0)),"",(VLOOKUP(D16,條件!$A$1:$L$65585,5,0)))</f>
        <v/>
      </c>
      <c r="G16" s="263" t="str">
        <f>IF(ISNA(VLOOKUP(D16,條件!$A$1:$L$65585,11,0)),"",(VLOOKUP(D16,條件!$A$1:$L$65585,11,0)))</f>
        <v/>
      </c>
      <c r="H16" s="498"/>
      <c r="I16" s="592"/>
      <c r="J16" s="593"/>
      <c r="K16" s="594"/>
      <c r="L16" s="495"/>
      <c r="M16" s="495"/>
    </row>
    <row r="17" spans="1:13" ht="21.75" customHeight="1">
      <c r="A17" s="495">
        <v>16</v>
      </c>
      <c r="B17" s="494"/>
      <c r="C17" s="495"/>
      <c r="D17" s="496"/>
      <c r="E17" s="497"/>
      <c r="F17" s="266" t="str">
        <f>IF(ISNA(VLOOKUP(D17,條件!$A$1:$L$65585,5,0)),"",(VLOOKUP(D17,條件!$A$1:$L$65585,5,0)))</f>
        <v/>
      </c>
      <c r="G17" s="263" t="str">
        <f>IF(ISNA(VLOOKUP(D17,條件!$A$1:$L$65585,11,0)),"",(VLOOKUP(D17,條件!$A$1:$L$65585,11,0)))</f>
        <v/>
      </c>
      <c r="H17" s="498"/>
      <c r="I17" s="592"/>
      <c r="J17" s="593"/>
      <c r="K17" s="594"/>
      <c r="L17" s="495"/>
      <c r="M17" s="495"/>
    </row>
    <row r="18" spans="1:13" ht="21.75" customHeight="1">
      <c r="A18" s="495">
        <v>17</v>
      </c>
      <c r="B18" s="494"/>
      <c r="C18" s="495"/>
      <c r="D18" s="496"/>
      <c r="E18" s="497"/>
      <c r="F18" s="266" t="str">
        <f>IF(ISNA(VLOOKUP(D18,條件!$A$1:$L$65585,5,0)),"",(VLOOKUP(D18,條件!$A$1:$L$65585,5,0)))</f>
        <v/>
      </c>
      <c r="G18" s="263" t="str">
        <f>IF(ISNA(VLOOKUP(D18,條件!$A$1:$L$65585,11,0)),"",(VLOOKUP(D18,條件!$A$1:$L$65585,11,0)))</f>
        <v/>
      </c>
      <c r="H18" s="498"/>
      <c r="I18" s="592"/>
      <c r="J18" s="593"/>
      <c r="K18" s="594"/>
      <c r="L18" s="495"/>
      <c r="M18" s="495"/>
    </row>
    <row r="19" spans="1:13" ht="21.75" customHeight="1">
      <c r="A19" s="495">
        <v>18</v>
      </c>
      <c r="B19" s="494"/>
      <c r="C19" s="495"/>
      <c r="D19" s="496"/>
      <c r="E19" s="497"/>
      <c r="F19" s="266" t="str">
        <f>IF(ISNA(VLOOKUP(D19,條件!$A$1:$L$65585,5,0)),"",(VLOOKUP(D19,條件!$A$1:$L$65585,5,0)))</f>
        <v/>
      </c>
      <c r="G19" s="263" t="str">
        <f>IF(ISNA(VLOOKUP(D19,條件!$A$1:$L$65585,11,0)),"",(VLOOKUP(D19,條件!$A$1:$L$65585,11,0)))</f>
        <v/>
      </c>
      <c r="H19" s="498"/>
      <c r="I19" s="592"/>
      <c r="J19" s="593"/>
      <c r="K19" s="594"/>
      <c r="L19" s="495"/>
      <c r="M19" s="495"/>
    </row>
    <row r="20" spans="1:13" ht="21.75" customHeight="1">
      <c r="A20" s="495">
        <v>19</v>
      </c>
      <c r="B20" s="494"/>
      <c r="C20" s="495"/>
      <c r="D20" s="496"/>
      <c r="E20" s="497"/>
      <c r="F20" s="266" t="str">
        <f>IF(ISNA(VLOOKUP(D20,條件!$A$1:$L$65585,5,0)),"",(VLOOKUP(D20,條件!$A$1:$L$65585,5,0)))</f>
        <v/>
      </c>
      <c r="G20" s="263" t="str">
        <f>IF(ISNA(VLOOKUP(D20,條件!$A$1:$L$65585,11,0)),"",(VLOOKUP(D20,條件!$A$1:$L$65585,11,0)))</f>
        <v/>
      </c>
      <c r="H20" s="498"/>
      <c r="I20" s="592"/>
      <c r="J20" s="593"/>
      <c r="K20" s="594"/>
      <c r="L20" s="495"/>
      <c r="M20" s="495"/>
    </row>
    <row r="21" spans="1:13" ht="21.75" customHeight="1">
      <c r="A21" s="495">
        <v>20</v>
      </c>
      <c r="B21" s="494"/>
      <c r="C21" s="495"/>
      <c r="D21" s="496"/>
      <c r="E21" s="497"/>
      <c r="F21" s="266" t="str">
        <f>IF(ISNA(VLOOKUP(D21,條件!$A$1:$L$65585,5,0)),"",(VLOOKUP(D21,條件!$A$1:$L$65585,5,0)))</f>
        <v/>
      </c>
      <c r="G21" s="263" t="str">
        <f>IF(ISNA(VLOOKUP(D21,條件!$A$1:$L$65585,11,0)),"",(VLOOKUP(D21,條件!$A$1:$L$65585,11,0)))</f>
        <v/>
      </c>
      <c r="H21" s="498"/>
      <c r="I21" s="592"/>
      <c r="J21" s="593"/>
      <c r="K21" s="594"/>
      <c r="L21" s="495"/>
      <c r="M21" s="495"/>
    </row>
    <row r="22" spans="1:13" ht="21.75" customHeight="1">
      <c r="A22" s="495">
        <v>21</v>
      </c>
      <c r="B22" s="494"/>
      <c r="C22" s="495"/>
      <c r="D22" s="496"/>
      <c r="E22" s="497"/>
      <c r="F22" s="266" t="str">
        <f>IF(ISNA(VLOOKUP(D22,條件!$A$1:$L$65585,5,0)),"",(VLOOKUP(D22,條件!$A$1:$L$65585,5,0)))</f>
        <v/>
      </c>
      <c r="G22" s="263" t="str">
        <f>IF(ISNA(VLOOKUP(D22,條件!$A$1:$L$65585,11,0)),"",(VLOOKUP(D22,條件!$A$1:$L$65585,11,0)))</f>
        <v/>
      </c>
      <c r="H22" s="498"/>
      <c r="I22" s="592"/>
      <c r="J22" s="593"/>
      <c r="K22" s="594"/>
      <c r="L22" s="495"/>
      <c r="M22" s="495"/>
    </row>
    <row r="23" spans="1:13" ht="21.75" customHeight="1">
      <c r="A23" s="495">
        <v>22</v>
      </c>
      <c r="B23" s="494"/>
      <c r="C23" s="495"/>
      <c r="D23" s="496"/>
      <c r="E23" s="497"/>
      <c r="F23" s="266" t="str">
        <f>IF(ISNA(VLOOKUP(D23,條件!$A$1:$L$65585,5,0)),"",(VLOOKUP(D23,條件!$A$1:$L$65585,5,0)))</f>
        <v/>
      </c>
      <c r="G23" s="263" t="str">
        <f>IF(ISNA(VLOOKUP(D23,條件!$A$1:$L$65585,11,0)),"",(VLOOKUP(D23,條件!$A$1:$L$65585,11,0)))</f>
        <v/>
      </c>
      <c r="H23" s="498"/>
      <c r="I23" s="592"/>
      <c r="J23" s="593"/>
      <c r="K23" s="594"/>
      <c r="L23" s="495"/>
      <c r="M23" s="495"/>
    </row>
    <row r="24" spans="1:13" ht="21.75" customHeight="1">
      <c r="A24" s="495">
        <v>23</v>
      </c>
      <c r="B24" s="494"/>
      <c r="C24" s="495"/>
      <c r="D24" s="496"/>
      <c r="E24" s="497"/>
      <c r="F24" s="266" t="str">
        <f>IF(ISNA(VLOOKUP(D24,條件!$A$1:$L$65585,5,0)),"",(VLOOKUP(D24,條件!$A$1:$L$65585,5,0)))</f>
        <v/>
      </c>
      <c r="G24" s="495"/>
      <c r="H24" s="498"/>
      <c r="I24" s="592"/>
      <c r="J24" s="593"/>
      <c r="K24" s="594"/>
      <c r="L24" s="495"/>
      <c r="M24" s="495"/>
    </row>
    <row r="25" spans="1:13" ht="21.75" customHeight="1">
      <c r="A25" s="495">
        <v>24</v>
      </c>
      <c r="B25" s="494"/>
      <c r="C25" s="495"/>
      <c r="D25" s="496"/>
      <c r="E25" s="497"/>
      <c r="F25" s="591"/>
      <c r="G25" s="495"/>
      <c r="H25" s="498"/>
      <c r="I25" s="592"/>
      <c r="J25" s="593"/>
      <c r="K25" s="594"/>
      <c r="L25" s="495"/>
      <c r="M25" s="495"/>
    </row>
    <row r="26" spans="1:13" ht="21.75" customHeight="1">
      <c r="A26" s="495">
        <v>25</v>
      </c>
      <c r="B26" s="494"/>
      <c r="C26" s="495"/>
      <c r="D26" s="496"/>
      <c r="E26" s="497"/>
      <c r="F26" s="591"/>
      <c r="G26" s="495"/>
      <c r="H26" s="498"/>
      <c r="I26" s="592"/>
      <c r="J26" s="593"/>
      <c r="K26" s="594"/>
      <c r="L26" s="495"/>
      <c r="M26" s="495"/>
    </row>
    <row r="27" spans="1:13" ht="21.75" customHeight="1">
      <c r="A27" s="495">
        <v>26</v>
      </c>
      <c r="B27" s="494"/>
      <c r="C27" s="495"/>
      <c r="D27" s="496"/>
      <c r="E27" s="497"/>
      <c r="F27" s="591"/>
      <c r="G27" s="495"/>
      <c r="H27" s="498"/>
      <c r="I27" s="592"/>
      <c r="J27" s="593"/>
      <c r="K27" s="594"/>
      <c r="L27" s="495"/>
      <c r="M27" s="495"/>
    </row>
    <row r="28" spans="1:13" ht="21.75" customHeight="1">
      <c r="A28" s="495">
        <v>27</v>
      </c>
      <c r="B28" s="494"/>
      <c r="C28" s="495"/>
      <c r="D28" s="496"/>
      <c r="E28" s="497"/>
      <c r="F28" s="591"/>
      <c r="G28" s="495"/>
      <c r="H28" s="498"/>
      <c r="I28" s="592"/>
      <c r="J28" s="593"/>
      <c r="K28" s="594"/>
      <c r="L28" s="495"/>
      <c r="M28" s="495"/>
    </row>
    <row r="29" spans="1:13" ht="21.75" customHeight="1">
      <c r="A29" s="495">
        <v>28</v>
      </c>
      <c r="B29" s="494"/>
      <c r="C29" s="495"/>
      <c r="D29" s="496"/>
      <c r="E29" s="497"/>
      <c r="F29" s="591"/>
      <c r="G29" s="495"/>
      <c r="H29" s="498"/>
      <c r="I29" s="592"/>
      <c r="J29" s="593"/>
      <c r="K29" s="594"/>
      <c r="L29" s="499"/>
      <c r="M29" s="495"/>
    </row>
    <row r="30" spans="1:13" ht="21.75" customHeight="1">
      <c r="A30" s="495">
        <v>29</v>
      </c>
      <c r="B30" s="494"/>
      <c r="C30" s="495"/>
      <c r="D30" s="496"/>
      <c r="E30" s="497"/>
      <c r="F30" s="591"/>
      <c r="G30" s="495"/>
      <c r="H30" s="498"/>
      <c r="I30" s="592"/>
      <c r="J30" s="593"/>
      <c r="K30" s="594"/>
      <c r="L30" s="495"/>
      <c r="M30" s="495"/>
    </row>
    <row r="31" spans="1:13" ht="21.75" customHeight="1">
      <c r="A31" s="495">
        <v>30</v>
      </c>
      <c r="B31" s="494"/>
      <c r="C31" s="495"/>
      <c r="D31" s="496"/>
      <c r="E31" s="497"/>
      <c r="F31" s="591" t="s">
        <v>1496</v>
      </c>
      <c r="G31" s="495" t="s">
        <v>1496</v>
      </c>
      <c r="H31" s="498"/>
      <c r="I31" s="592"/>
      <c r="J31" s="593"/>
      <c r="K31" s="594"/>
      <c r="L31" s="495"/>
      <c r="M31" s="495"/>
    </row>
    <row r="32" spans="1:13" ht="21.75" customHeight="1">
      <c r="A32" s="495">
        <v>31</v>
      </c>
      <c r="B32" s="494"/>
      <c r="C32" s="495"/>
      <c r="D32" s="496"/>
      <c r="E32" s="497"/>
      <c r="F32" s="591" t="s">
        <v>1496</v>
      </c>
      <c r="G32" s="495" t="s">
        <v>1496</v>
      </c>
      <c r="H32" s="498"/>
      <c r="I32" s="592"/>
      <c r="J32" s="593"/>
      <c r="K32" s="594"/>
      <c r="L32" s="495"/>
      <c r="M32" s="495"/>
    </row>
    <row r="33" spans="1:13" ht="21.75" customHeight="1">
      <c r="A33" s="495">
        <v>32</v>
      </c>
      <c r="B33" s="264"/>
      <c r="C33" s="263"/>
      <c r="D33" s="474"/>
      <c r="E33" s="265"/>
      <c r="F33" s="266" t="str">
        <f>IF(ISNA(VLOOKUP(D33,條件!$A$1:$L$65585,5,0)),"",(VLOOKUP(D33,條件!$A$1:$L$65585,5,0)))</f>
        <v/>
      </c>
      <c r="G33" s="263"/>
      <c r="H33" s="267"/>
      <c r="I33" s="268"/>
      <c r="J33" s="269"/>
      <c r="K33" s="270"/>
      <c r="L33" s="263"/>
      <c r="M33" s="263"/>
    </row>
    <row r="34" spans="1:13" ht="21.75" customHeight="1">
      <c r="A34" s="495">
        <v>33</v>
      </c>
      <c r="B34" s="264"/>
      <c r="C34" s="263"/>
      <c r="D34" s="474"/>
      <c r="E34" s="265"/>
      <c r="F34" s="266" t="str">
        <f>IF(ISNA(VLOOKUP(D34,條件!$A$1:$L$65585,5,0)),"",(VLOOKUP(D34,條件!$A$1:$L$65585,5,0)))</f>
        <v/>
      </c>
      <c r="G34" s="263"/>
      <c r="H34" s="267"/>
      <c r="I34" s="268"/>
      <c r="J34" s="269"/>
      <c r="K34" s="270"/>
      <c r="L34" s="263"/>
      <c r="M34" s="263"/>
    </row>
    <row r="35" spans="1:13" ht="21.75" customHeight="1">
      <c r="A35" s="495">
        <v>34</v>
      </c>
      <c r="B35" s="264"/>
      <c r="C35" s="263"/>
      <c r="D35" s="474"/>
      <c r="E35" s="265"/>
      <c r="F35" s="266" t="str">
        <f>IF(ISNA(VLOOKUP(D35,條件!$A$1:$L$65585,5,0)),"",(VLOOKUP(D35,條件!$A$1:$L$65585,5,0)))</f>
        <v/>
      </c>
      <c r="G35" s="263"/>
      <c r="H35" s="267"/>
      <c r="I35" s="268"/>
      <c r="J35" s="269"/>
      <c r="K35" s="270"/>
      <c r="L35" s="263"/>
      <c r="M35" s="263"/>
    </row>
    <row r="36" spans="1:13" ht="21.75" customHeight="1">
      <c r="A36" s="495">
        <v>35</v>
      </c>
      <c r="B36" s="264"/>
      <c r="C36" s="263"/>
      <c r="D36" s="474"/>
      <c r="E36" s="265"/>
      <c r="F36" s="266" t="str">
        <f>IF(ISNA(VLOOKUP(D36,條件!$A$1:$L$65585,5,0)),"",(VLOOKUP(D36,條件!$A$1:$L$65585,5,0)))</f>
        <v/>
      </c>
      <c r="G36" s="263"/>
      <c r="H36" s="267"/>
      <c r="I36" s="268"/>
      <c r="J36" s="269"/>
      <c r="K36" s="270"/>
      <c r="L36" s="263"/>
      <c r="M36" s="263"/>
    </row>
    <row r="37" spans="1:13" ht="21.75" customHeight="1">
      <c r="A37" s="495">
        <v>36</v>
      </c>
      <c r="B37" s="264"/>
      <c r="C37" s="263"/>
      <c r="D37" s="474"/>
      <c r="E37" s="265"/>
      <c r="F37" s="266" t="str">
        <f>IF(ISNA(VLOOKUP(D37,條件!$A$1:$L$65585,5,0)),"",(VLOOKUP(D37,條件!$A$1:$L$65585,5,0)))</f>
        <v/>
      </c>
      <c r="G37" s="263"/>
      <c r="H37" s="267"/>
      <c r="I37" s="268"/>
      <c r="J37" s="269"/>
      <c r="K37" s="270"/>
      <c r="L37" s="263"/>
      <c r="M37" s="263"/>
    </row>
    <row r="38" spans="1:13" ht="21.75" customHeight="1">
      <c r="A38" s="495">
        <v>37</v>
      </c>
      <c r="B38" s="264"/>
      <c r="C38" s="263"/>
      <c r="D38" s="474"/>
      <c r="E38" s="265"/>
      <c r="F38" s="266" t="str">
        <f>IF(ISNA(VLOOKUP(D38,條件!$A$1:$L$65585,5,0)),"",(VLOOKUP(D38,條件!$A$1:$L$65585,5,0)))</f>
        <v/>
      </c>
      <c r="G38" s="263"/>
      <c r="H38" s="267"/>
      <c r="I38" s="268"/>
      <c r="J38" s="269"/>
      <c r="K38" s="270"/>
      <c r="L38" s="263"/>
      <c r="M38" s="263"/>
    </row>
    <row r="39" spans="1:13" ht="21.75" customHeight="1">
      <c r="A39" s="495">
        <v>38</v>
      </c>
      <c r="B39" s="264"/>
      <c r="C39" s="263"/>
      <c r="D39" s="474"/>
      <c r="E39" s="265"/>
      <c r="F39" s="266" t="str">
        <f>IF(ISNA(VLOOKUP(D39,條件!$A$1:$L$65585,5,0)),"",(VLOOKUP(D39,條件!$A$1:$L$65585,5,0)))</f>
        <v/>
      </c>
      <c r="G39" s="263"/>
      <c r="H39" s="267"/>
      <c r="I39" s="268"/>
      <c r="J39" s="269"/>
      <c r="K39" s="270"/>
      <c r="L39" s="263"/>
      <c r="M39" s="263"/>
    </row>
    <row r="40" spans="1:13" ht="21.75" customHeight="1">
      <c r="A40" s="495">
        <v>39</v>
      </c>
      <c r="B40" s="264"/>
      <c r="C40" s="263"/>
      <c r="D40" s="474"/>
      <c r="E40" s="265"/>
      <c r="F40" s="266" t="str">
        <f>IF(ISNA(VLOOKUP(D40,條件!$A$1:$L$65585,5,0)),"",(VLOOKUP(D40,條件!$A$1:$L$65585,5,0)))</f>
        <v/>
      </c>
      <c r="G40" s="263"/>
      <c r="H40" s="267"/>
      <c r="I40" s="268"/>
      <c r="J40" s="269"/>
      <c r="K40" s="270"/>
      <c r="L40" s="263"/>
      <c r="M40" s="263"/>
    </row>
    <row r="41" spans="1:13" ht="21.75" customHeight="1">
      <c r="A41" s="495">
        <v>40</v>
      </c>
      <c r="B41" s="264"/>
      <c r="C41" s="263"/>
      <c r="D41" s="474"/>
      <c r="E41" s="265"/>
      <c r="F41" s="266" t="str">
        <f>IF(ISNA(VLOOKUP(D41,條件!$A$1:$L$65585,5,0)),"",(VLOOKUP(D41,條件!$A$1:$L$65585,5,0)))</f>
        <v/>
      </c>
      <c r="G41" s="263"/>
      <c r="H41" s="267"/>
      <c r="I41" s="268"/>
      <c r="J41" s="269"/>
      <c r="K41" s="270"/>
      <c r="L41" s="263"/>
      <c r="M41" s="263"/>
    </row>
    <row r="42" spans="1:13" ht="21.75" customHeight="1">
      <c r="A42" s="495">
        <v>41</v>
      </c>
      <c r="B42" s="264"/>
      <c r="C42" s="263"/>
      <c r="D42" s="474"/>
      <c r="E42" s="265"/>
      <c r="F42" s="266" t="str">
        <f>IF(ISNA(VLOOKUP(D42,條件!$A$1:$L$65585,5,0)),"",(VLOOKUP(D42,條件!$A$1:$L$65585,5,0)))</f>
        <v/>
      </c>
      <c r="G42" s="263"/>
      <c r="H42" s="267"/>
      <c r="I42" s="268"/>
      <c r="J42" s="269"/>
      <c r="K42" s="270"/>
      <c r="L42" s="263"/>
      <c r="M42" s="263"/>
    </row>
    <row r="43" spans="1:13" ht="21.75" customHeight="1">
      <c r="A43" s="495">
        <v>42</v>
      </c>
      <c r="B43" s="264"/>
      <c r="C43" s="263"/>
      <c r="D43" s="474"/>
      <c r="E43" s="265"/>
      <c r="F43" s="266" t="str">
        <f>IF(ISNA(VLOOKUP(D43,條件!$A$1:$L$65585,5,0)),"",(VLOOKUP(D43,條件!$A$1:$L$65585,5,0)))</f>
        <v/>
      </c>
      <c r="G43" s="263"/>
      <c r="H43" s="267"/>
      <c r="I43" s="268"/>
      <c r="J43" s="269"/>
      <c r="K43" s="270"/>
      <c r="L43" s="263"/>
      <c r="M43" s="263"/>
    </row>
    <row r="44" spans="1:13" ht="21.75" customHeight="1">
      <c r="A44" s="495">
        <v>43</v>
      </c>
      <c r="B44" s="264"/>
      <c r="C44" s="263"/>
      <c r="D44" s="474"/>
      <c r="E44" s="265"/>
      <c r="F44" s="266" t="str">
        <f>IF(ISNA(VLOOKUP(D44,條件!$A$1:$L$65585,5,0)),"",(VLOOKUP(D44,條件!$A$1:$L$65585,5,0)))</f>
        <v/>
      </c>
      <c r="G44" s="263"/>
      <c r="H44" s="267"/>
      <c r="I44" s="268"/>
      <c r="J44" s="269"/>
      <c r="K44" s="270"/>
      <c r="L44" s="263"/>
      <c r="M44" s="263"/>
    </row>
    <row r="45" spans="1:13" ht="21.75" customHeight="1">
      <c r="A45" s="495">
        <v>44</v>
      </c>
      <c r="B45" s="264"/>
      <c r="C45" s="263"/>
      <c r="D45" s="474"/>
      <c r="E45" s="265"/>
      <c r="F45" s="266" t="str">
        <f>IF(ISNA(VLOOKUP(D45,條件!$A$1:$L$65585,5,0)),"",(VLOOKUP(D45,條件!$A$1:$L$65585,5,0)))</f>
        <v/>
      </c>
      <c r="G45" s="263"/>
      <c r="H45" s="267"/>
      <c r="I45" s="268"/>
      <c r="J45" s="269"/>
      <c r="K45" s="270"/>
      <c r="L45" s="263"/>
      <c r="M45" s="263"/>
    </row>
    <row r="46" spans="1:13" ht="21.75" customHeight="1">
      <c r="A46" s="495">
        <v>45</v>
      </c>
      <c r="B46" s="264"/>
      <c r="C46" s="263"/>
      <c r="D46" s="474"/>
      <c r="E46" s="265"/>
      <c r="F46" s="266" t="str">
        <f>IF(ISNA(VLOOKUP(D46,條件!$A$1:$L$65585,5,0)),"",(VLOOKUP(D46,條件!$A$1:$L$65585,5,0)))</f>
        <v/>
      </c>
      <c r="G46" s="263"/>
      <c r="H46" s="267"/>
      <c r="I46" s="268"/>
      <c r="J46" s="269"/>
      <c r="K46" s="270"/>
      <c r="L46" s="263"/>
      <c r="M46" s="263"/>
    </row>
    <row r="47" spans="1:13" ht="21.75" customHeight="1">
      <c r="A47" s="495">
        <v>46</v>
      </c>
      <c r="B47" s="264"/>
      <c r="C47" s="263"/>
      <c r="D47" s="474"/>
      <c r="E47" s="265"/>
      <c r="F47" s="266" t="str">
        <f>IF(ISNA(VLOOKUP(D47,條件!$A$1:$L$65585,5,0)),"",(VLOOKUP(D47,條件!$A$1:$L$65585,5,0)))</f>
        <v/>
      </c>
      <c r="G47" s="263"/>
      <c r="H47" s="267"/>
      <c r="I47" s="268"/>
      <c r="J47" s="269"/>
      <c r="K47" s="270"/>
      <c r="L47" s="263"/>
      <c r="M47" s="263"/>
    </row>
    <row r="48" spans="1:13" ht="21.75" customHeight="1">
      <c r="A48" s="495">
        <v>47</v>
      </c>
      <c r="B48" s="264"/>
      <c r="C48" s="263"/>
      <c r="D48" s="474"/>
      <c r="E48" s="265"/>
      <c r="F48" s="266" t="str">
        <f>IF(ISNA(VLOOKUP(D48,條件!$A$1:$L$65585,5,0)),"",(VLOOKUP(D48,條件!$A$1:$L$65585,5,0)))</f>
        <v/>
      </c>
      <c r="G48" s="263"/>
      <c r="H48" s="267"/>
      <c r="I48" s="268"/>
      <c r="J48" s="269"/>
      <c r="K48" s="270"/>
      <c r="L48" s="263"/>
      <c r="M48" s="263"/>
    </row>
    <row r="49" spans="1:13" ht="21.75" customHeight="1">
      <c r="A49" s="495">
        <v>48</v>
      </c>
      <c r="B49" s="264"/>
      <c r="C49" s="263"/>
      <c r="D49" s="474"/>
      <c r="E49" s="265"/>
      <c r="F49" s="266" t="str">
        <f>IF(ISNA(VLOOKUP(D49,條件!$A$1:$L$65585,5,0)),"",(VLOOKUP(D49,條件!$A$1:$L$65585,5,0)))</f>
        <v/>
      </c>
      <c r="G49" s="263"/>
      <c r="H49" s="267"/>
      <c r="I49" s="268"/>
      <c r="J49" s="269"/>
      <c r="K49" s="270"/>
      <c r="L49" s="263"/>
      <c r="M49" s="263"/>
    </row>
    <row r="50" spans="1:13" ht="21.75" customHeight="1">
      <c r="A50" s="495">
        <v>49</v>
      </c>
      <c r="B50" s="264"/>
      <c r="C50" s="263"/>
      <c r="D50" s="474"/>
      <c r="E50" s="265"/>
      <c r="F50" s="266" t="str">
        <f>IF(ISNA(VLOOKUP(D50,條件!$A$1:$L$65585,5,0)),"",(VLOOKUP(D50,條件!$A$1:$L$65585,5,0)))</f>
        <v/>
      </c>
      <c r="G50" s="263"/>
      <c r="H50" s="267"/>
      <c r="I50" s="268"/>
      <c r="J50" s="269"/>
      <c r="K50" s="270"/>
      <c r="L50" s="263"/>
      <c r="M50" s="263"/>
    </row>
    <row r="51" spans="1:13" ht="21.75" customHeight="1">
      <c r="A51" s="495">
        <v>50</v>
      </c>
      <c r="B51" s="264"/>
      <c r="C51" s="263"/>
      <c r="D51" s="474"/>
      <c r="E51" s="265"/>
      <c r="F51" s="266" t="str">
        <f>IF(ISNA(VLOOKUP(D51,條件!$A$1:$L$65585,5,0)),"",(VLOOKUP(D51,條件!$A$1:$L$65585,5,0)))</f>
        <v/>
      </c>
      <c r="G51" s="263"/>
      <c r="H51" s="267"/>
      <c r="I51" s="268"/>
      <c r="J51" s="269"/>
      <c r="K51" s="270"/>
      <c r="L51" s="263"/>
      <c r="M51" s="263"/>
    </row>
    <row r="52" spans="1:13" ht="21.75" customHeight="1">
      <c r="A52" s="495">
        <v>51</v>
      </c>
      <c r="B52" s="264"/>
      <c r="C52" s="263"/>
      <c r="D52" s="474"/>
      <c r="E52" s="265"/>
      <c r="F52" s="266" t="str">
        <f>IF(ISNA(VLOOKUP(D52,條件!$A$1:$L$65585,5,0)),"",(VLOOKUP(D52,條件!$A$1:$L$65585,5,0)))</f>
        <v/>
      </c>
      <c r="G52" s="263"/>
      <c r="H52" s="267"/>
      <c r="I52" s="268"/>
      <c r="J52" s="269"/>
      <c r="K52" s="270"/>
      <c r="L52" s="263"/>
      <c r="M52" s="263"/>
    </row>
    <row r="53" spans="1:13" ht="21.75" customHeight="1">
      <c r="A53" s="495">
        <v>52</v>
      </c>
      <c r="B53" s="264"/>
      <c r="C53" s="263"/>
      <c r="D53" s="474"/>
      <c r="E53" s="265"/>
      <c r="F53" s="266" t="str">
        <f>IF(ISNA(VLOOKUP(D53,條件!$A$1:$L$65585,5,0)),"",(VLOOKUP(D53,條件!$A$1:$L$65585,5,0)))</f>
        <v/>
      </c>
      <c r="G53" s="263"/>
      <c r="H53" s="267"/>
      <c r="I53" s="268"/>
      <c r="J53" s="269"/>
      <c r="K53" s="270"/>
      <c r="L53" s="263"/>
      <c r="M53" s="263"/>
    </row>
    <row r="54" spans="1:13" ht="21.75" customHeight="1">
      <c r="A54" s="495">
        <v>53</v>
      </c>
      <c r="B54" s="264"/>
      <c r="C54" s="263"/>
      <c r="D54" s="474"/>
      <c r="E54" s="265"/>
      <c r="F54" s="266" t="str">
        <f>IF(ISNA(VLOOKUP(D54,條件!$A$1:$L$65585,5,0)),"",(VLOOKUP(D54,條件!$A$1:$L$65585,5,0)))</f>
        <v/>
      </c>
      <c r="G54" s="263"/>
      <c r="H54" s="267"/>
      <c r="I54" s="268"/>
      <c r="J54" s="269"/>
      <c r="K54" s="270"/>
      <c r="L54" s="263"/>
      <c r="M54" s="263"/>
    </row>
    <row r="55" spans="1:13" ht="21.75" customHeight="1">
      <c r="A55" s="495">
        <v>54</v>
      </c>
      <c r="B55" s="264"/>
      <c r="C55" s="263"/>
      <c r="D55" s="474"/>
      <c r="E55" s="265"/>
      <c r="F55" s="266" t="str">
        <f>IF(ISNA(VLOOKUP(D55,條件!$A$1:$L$65585,5,0)),"",(VLOOKUP(D55,條件!$A$1:$L$65585,5,0)))</f>
        <v/>
      </c>
      <c r="G55" s="263"/>
      <c r="H55" s="267"/>
      <c r="I55" s="268"/>
      <c r="J55" s="269"/>
      <c r="K55" s="270"/>
      <c r="L55" s="263"/>
      <c r="M55" s="263"/>
    </row>
    <row r="56" spans="1:13" ht="21.75" customHeight="1">
      <c r="A56" s="495">
        <v>55</v>
      </c>
      <c r="B56" s="264"/>
      <c r="C56" s="263"/>
      <c r="D56" s="474"/>
      <c r="E56" s="265"/>
      <c r="F56" s="266" t="str">
        <f>IF(ISNA(VLOOKUP(D56,條件!$A$1:$L$65585,5,0)),"",(VLOOKUP(D56,條件!$A$1:$L$65585,5,0)))</f>
        <v/>
      </c>
      <c r="G56" s="263"/>
      <c r="H56" s="267"/>
      <c r="I56" s="268"/>
      <c r="J56" s="269"/>
      <c r="K56" s="270"/>
      <c r="L56" s="263"/>
      <c r="M56" s="263"/>
    </row>
    <row r="57" spans="1:13" ht="21.75" customHeight="1">
      <c r="A57" s="495">
        <v>56</v>
      </c>
      <c r="B57" s="264"/>
      <c r="C57" s="263"/>
      <c r="D57" s="474"/>
      <c r="E57" s="265"/>
      <c r="F57" s="266" t="str">
        <f>IF(ISNA(VLOOKUP(D57,條件!$A$1:$L$65585,5,0)),"",(VLOOKUP(D57,條件!$A$1:$L$65585,5,0)))</f>
        <v/>
      </c>
      <c r="G57" s="263"/>
      <c r="H57" s="267"/>
      <c r="I57" s="268"/>
      <c r="J57" s="269"/>
      <c r="K57" s="270"/>
      <c r="L57" s="263"/>
      <c r="M57" s="263"/>
    </row>
    <row r="58" spans="1:13" ht="21.75" customHeight="1">
      <c r="A58" s="495">
        <v>57</v>
      </c>
      <c r="B58" s="264"/>
      <c r="C58" s="263"/>
      <c r="D58" s="474"/>
      <c r="E58" s="265"/>
      <c r="F58" s="266" t="str">
        <f>IF(ISNA(VLOOKUP(D58,條件!$A$1:$L$65585,5,0)),"",(VLOOKUP(D58,條件!$A$1:$L$65585,5,0)))</f>
        <v/>
      </c>
      <c r="G58" s="263"/>
      <c r="H58" s="267"/>
      <c r="I58" s="268"/>
      <c r="J58" s="269"/>
      <c r="K58" s="270"/>
      <c r="L58" s="263"/>
      <c r="M58" s="263"/>
    </row>
    <row r="59" spans="1:13" ht="21.75" customHeight="1">
      <c r="A59" s="495">
        <v>58</v>
      </c>
      <c r="B59" s="264"/>
      <c r="C59" s="263"/>
      <c r="D59" s="474"/>
      <c r="E59" s="265"/>
      <c r="F59" s="266" t="str">
        <f>IF(ISNA(VLOOKUP(D59,條件!$A$1:$L$65585,5,0)),"",(VLOOKUP(D59,條件!$A$1:$L$65585,5,0)))</f>
        <v/>
      </c>
      <c r="G59" s="263"/>
      <c r="H59" s="267"/>
      <c r="I59" s="268"/>
      <c r="J59" s="269"/>
      <c r="K59" s="270"/>
      <c r="L59" s="263"/>
      <c r="M59" s="263"/>
    </row>
    <row r="60" spans="1:13" ht="21.75" customHeight="1">
      <c r="A60" s="495">
        <v>59</v>
      </c>
      <c r="B60" s="264"/>
      <c r="C60" s="263"/>
      <c r="D60" s="474"/>
      <c r="E60" s="265"/>
      <c r="F60" s="266" t="str">
        <f>IF(ISNA(VLOOKUP(D60,條件!$A$1:$L$65585,5,0)),"",(VLOOKUP(D60,條件!$A$1:$L$65585,5,0)))</f>
        <v/>
      </c>
      <c r="G60" s="263"/>
      <c r="H60" s="267"/>
      <c r="I60" s="268"/>
      <c r="J60" s="269"/>
      <c r="K60" s="270"/>
      <c r="L60" s="263"/>
      <c r="M60" s="263"/>
    </row>
    <row r="61" spans="1:13" ht="21.75" customHeight="1">
      <c r="A61" s="495">
        <v>60</v>
      </c>
      <c r="B61" s="264"/>
      <c r="C61" s="263"/>
      <c r="D61" s="474"/>
      <c r="E61" s="265"/>
      <c r="F61" s="266" t="str">
        <f>IF(ISNA(VLOOKUP(D61,條件!$A$1:$L$65585,5,0)),"",(VLOOKUP(D61,條件!$A$1:$L$65585,5,0)))</f>
        <v/>
      </c>
      <c r="G61" s="263"/>
      <c r="H61" s="267"/>
      <c r="I61" s="268"/>
      <c r="J61" s="269"/>
      <c r="K61" s="270"/>
      <c r="L61" s="263"/>
      <c r="M61" s="263"/>
    </row>
    <row r="62" spans="1:13" ht="21.75" customHeight="1">
      <c r="A62" s="495">
        <v>61</v>
      </c>
      <c r="B62" s="264"/>
      <c r="C62" s="263"/>
      <c r="D62" s="474"/>
      <c r="E62" s="265"/>
      <c r="F62" s="266" t="str">
        <f>IF(ISNA(VLOOKUP(D62,條件!$A$1:$L$65585,5,0)),"",(VLOOKUP(D62,條件!$A$1:$L$65585,5,0)))</f>
        <v/>
      </c>
      <c r="G62" s="263"/>
      <c r="H62" s="267"/>
      <c r="I62" s="268"/>
      <c r="J62" s="269"/>
      <c r="K62" s="270"/>
      <c r="L62" s="263"/>
      <c r="M62" s="263"/>
    </row>
    <row r="63" spans="1:13" ht="21.75" customHeight="1">
      <c r="A63" s="495">
        <v>62</v>
      </c>
      <c r="B63" s="264"/>
      <c r="C63" s="263"/>
      <c r="D63" s="474"/>
      <c r="E63" s="265"/>
      <c r="F63" s="266" t="str">
        <f>IF(ISNA(VLOOKUP(D63,條件!$A$1:$L$65585,5,0)),"",(VLOOKUP(D63,條件!$A$1:$L$65585,5,0)))</f>
        <v/>
      </c>
      <c r="G63" s="263"/>
      <c r="H63" s="267"/>
      <c r="I63" s="268"/>
      <c r="J63" s="269"/>
      <c r="K63" s="270"/>
      <c r="L63" s="263"/>
      <c r="M63" s="263"/>
    </row>
    <row r="64" spans="1:13" ht="21.75" customHeight="1">
      <c r="A64" s="495">
        <v>63</v>
      </c>
      <c r="B64" s="264"/>
      <c r="C64" s="263"/>
      <c r="D64" s="474"/>
      <c r="E64" s="265"/>
      <c r="F64" s="266" t="str">
        <f>IF(ISNA(VLOOKUP(D64,條件!$A$1:$L$65585,5,0)),"",(VLOOKUP(D64,條件!$A$1:$L$65585,5,0)))</f>
        <v/>
      </c>
      <c r="G64" s="263"/>
      <c r="H64" s="267"/>
      <c r="I64" s="268"/>
      <c r="J64" s="269"/>
      <c r="K64" s="270"/>
      <c r="L64" s="263"/>
      <c r="M64" s="263"/>
    </row>
    <row r="65" spans="1:13" ht="21.75" customHeight="1">
      <c r="A65" s="495">
        <v>64</v>
      </c>
      <c r="B65" s="264"/>
      <c r="C65" s="263"/>
      <c r="D65" s="474"/>
      <c r="E65" s="265"/>
      <c r="F65" s="266" t="str">
        <f>IF(ISNA(VLOOKUP(D65,條件!$A$1:$L$65585,5,0)),"",(VLOOKUP(D65,條件!$A$1:$L$65585,5,0)))</f>
        <v/>
      </c>
      <c r="G65" s="263" t="str">
        <f>IF(ISNA(VLOOKUP(D65,條件!$A$1:$L$65585,11,0)),"",(VLOOKUP(D65,條件!$A$1:$L$65585,11,0)))</f>
        <v/>
      </c>
      <c r="H65" s="267"/>
      <c r="I65" s="268"/>
      <c r="J65" s="269"/>
      <c r="K65" s="270"/>
      <c r="L65" s="263"/>
      <c r="M65" s="263"/>
    </row>
    <row r="66" spans="1:13" ht="21.75" customHeight="1">
      <c r="A66" s="495">
        <v>65</v>
      </c>
      <c r="B66" s="264"/>
      <c r="C66" s="263"/>
      <c r="D66" s="474"/>
      <c r="E66" s="265"/>
      <c r="F66" s="266" t="str">
        <f>IF(ISNA(VLOOKUP(D66,條件!$A$1:$L$65585,5,0)),"",(VLOOKUP(D66,條件!$A$1:$L$65585,5,0)))</f>
        <v/>
      </c>
      <c r="G66" s="263" t="str">
        <f>IF(ISNA(VLOOKUP(D66,條件!$A$1:$L$65585,11,0)),"",(VLOOKUP(D66,條件!$A$1:$L$65585,11,0)))</f>
        <v/>
      </c>
      <c r="H66" s="267"/>
      <c r="I66" s="268"/>
      <c r="J66" s="269"/>
      <c r="K66" s="270"/>
      <c r="L66" s="263"/>
      <c r="M66" s="263"/>
    </row>
    <row r="67" spans="1:13" ht="21.75" customHeight="1">
      <c r="A67" s="495">
        <v>66</v>
      </c>
      <c r="B67" s="264"/>
      <c r="C67" s="263"/>
      <c r="D67" s="474"/>
      <c r="E67" s="265"/>
      <c r="F67" s="266" t="str">
        <f>IF(ISNA(VLOOKUP(D67,條件!$A$1:$L$65585,5,0)),"",(VLOOKUP(D67,條件!$A$1:$L$65585,5,0)))</f>
        <v/>
      </c>
      <c r="G67" s="263" t="str">
        <f>IF(ISNA(VLOOKUP(D67,條件!$A$1:$L$65585,11,0)),"",(VLOOKUP(D67,條件!$A$1:$L$65585,11,0)))</f>
        <v/>
      </c>
      <c r="H67" s="267"/>
      <c r="I67" s="268"/>
      <c r="J67" s="269"/>
      <c r="K67" s="270"/>
      <c r="L67" s="263"/>
      <c r="M67" s="263"/>
    </row>
    <row r="68" spans="1:13" ht="21.75" customHeight="1">
      <c r="A68" s="495">
        <v>67</v>
      </c>
      <c r="B68" s="264"/>
      <c r="C68" s="263"/>
      <c r="D68" s="474"/>
      <c r="E68" s="265"/>
      <c r="F68" s="266" t="str">
        <f>IF(ISNA(VLOOKUP(D68,條件!$A$1:$L$65585,5,0)),"",(VLOOKUP(D68,條件!$A$1:$L$65585,5,0)))</f>
        <v/>
      </c>
      <c r="G68" s="263" t="str">
        <f>IF(ISNA(VLOOKUP(D68,條件!$A$1:$L$65585,11,0)),"",(VLOOKUP(D68,條件!$A$1:$L$65585,11,0)))</f>
        <v/>
      </c>
      <c r="H68" s="267"/>
      <c r="I68" s="268"/>
      <c r="J68" s="269"/>
      <c r="K68" s="270"/>
      <c r="L68" s="263"/>
      <c r="M68" s="263"/>
    </row>
    <row r="69" spans="1:13" ht="21.75" customHeight="1">
      <c r="A69" s="495">
        <v>68</v>
      </c>
      <c r="B69" s="264"/>
      <c r="C69" s="263"/>
      <c r="D69" s="474"/>
      <c r="E69" s="265"/>
      <c r="F69" s="266" t="str">
        <f>IF(ISNA(VLOOKUP(D69,條件!$A$1:$L$65585,5,0)),"",(VLOOKUP(D69,條件!$A$1:$L$65585,5,0)))</f>
        <v/>
      </c>
      <c r="G69" s="263" t="str">
        <f>IF(ISNA(VLOOKUP(D69,條件!$A$1:$L$65585,11,0)),"",(VLOOKUP(D69,條件!$A$1:$L$65585,11,0)))</f>
        <v/>
      </c>
      <c r="H69" s="267"/>
      <c r="I69" s="268"/>
      <c r="J69" s="269"/>
      <c r="K69" s="270"/>
      <c r="L69" s="263"/>
      <c r="M69" s="263"/>
    </row>
    <row r="70" spans="1:13" ht="21.75" customHeight="1">
      <c r="A70" s="495">
        <v>69</v>
      </c>
      <c r="B70" s="264"/>
      <c r="C70" s="263"/>
      <c r="D70" s="474"/>
      <c r="E70" s="265"/>
      <c r="F70" s="266" t="str">
        <f>IF(ISNA(VLOOKUP(D70,條件!$A$1:$L$65585,5,0)),"",(VLOOKUP(D70,條件!$A$1:$L$65585,5,0)))</f>
        <v/>
      </c>
      <c r="G70" s="263" t="str">
        <f>IF(ISNA(VLOOKUP(D70,條件!$A$1:$L$65585,11,0)),"",(VLOOKUP(D70,條件!$A$1:$L$65585,11,0)))</f>
        <v/>
      </c>
      <c r="H70" s="267"/>
      <c r="I70" s="268"/>
      <c r="J70" s="269"/>
      <c r="K70" s="270"/>
      <c r="L70" s="263"/>
      <c r="M70" s="263"/>
    </row>
    <row r="71" spans="1:13" ht="21.75" customHeight="1">
      <c r="A71" s="495">
        <v>70</v>
      </c>
      <c r="B71" s="264"/>
      <c r="C71" s="263"/>
      <c r="D71" s="474"/>
      <c r="E71" s="265"/>
      <c r="F71" s="266" t="str">
        <f>IF(ISNA(VLOOKUP(D71,條件!$A$1:$L$65585,5,0)),"",(VLOOKUP(D71,條件!$A$1:$L$65585,5,0)))</f>
        <v/>
      </c>
      <c r="G71" s="263" t="str">
        <f>IF(ISNA(VLOOKUP(D71,條件!$A$1:$L$65585,11,0)),"",(VLOOKUP(D71,條件!$A$1:$L$65585,11,0)))</f>
        <v/>
      </c>
      <c r="H71" s="267"/>
      <c r="I71" s="268"/>
      <c r="J71" s="269"/>
      <c r="K71" s="270"/>
      <c r="L71" s="263"/>
      <c r="M71" s="263"/>
    </row>
    <row r="72" spans="1:13" ht="21.75" customHeight="1">
      <c r="A72" s="495">
        <v>71</v>
      </c>
      <c r="B72" s="264"/>
      <c r="C72" s="263"/>
      <c r="D72" s="474"/>
      <c r="E72" s="265"/>
      <c r="F72" s="266" t="str">
        <f>IF(ISNA(VLOOKUP(D72,條件!$A$1:$L$65585,5,0)),"",(VLOOKUP(D72,條件!$A$1:$L$65585,5,0)))</f>
        <v/>
      </c>
      <c r="G72" s="263" t="str">
        <f>IF(ISNA(VLOOKUP(D72,條件!$A$1:$L$65585,11,0)),"",(VLOOKUP(D72,條件!$A$1:$L$65585,11,0)))</f>
        <v/>
      </c>
      <c r="H72" s="267"/>
      <c r="I72" s="268"/>
      <c r="J72" s="269"/>
      <c r="K72" s="270"/>
      <c r="L72" s="263"/>
      <c r="M72" s="263"/>
    </row>
    <row r="73" spans="1:13" ht="21.75" customHeight="1">
      <c r="A73" s="495">
        <v>72</v>
      </c>
      <c r="B73" s="264"/>
      <c r="C73" s="263"/>
      <c r="D73" s="474"/>
      <c r="E73" s="265"/>
      <c r="F73" s="266" t="str">
        <f>IF(ISNA(VLOOKUP(D73,條件!$A$1:$L$65585,5,0)),"",(VLOOKUP(D73,條件!$A$1:$L$65585,5,0)))</f>
        <v/>
      </c>
      <c r="G73" s="263" t="str">
        <f>IF(ISNA(VLOOKUP(D73,條件!$A$1:$L$65585,11,0)),"",(VLOOKUP(D73,條件!$A$1:$L$65585,11,0)))</f>
        <v/>
      </c>
      <c r="H73" s="267"/>
      <c r="I73" s="268"/>
      <c r="J73" s="269"/>
      <c r="K73" s="270"/>
      <c r="L73" s="263"/>
      <c r="M73" s="263"/>
    </row>
    <row r="74" spans="1:13" ht="21.75" customHeight="1">
      <c r="A74" s="495">
        <v>73</v>
      </c>
      <c r="B74" s="264"/>
      <c r="C74" s="263"/>
      <c r="D74" s="474"/>
      <c r="E74" s="265"/>
      <c r="F74" s="266" t="str">
        <f>IF(ISNA(VLOOKUP(D74,條件!$A$1:$L$65585,5,0)),"",(VLOOKUP(D74,條件!$A$1:$L$65585,5,0)))</f>
        <v/>
      </c>
      <c r="G74" s="263" t="str">
        <f>IF(ISNA(VLOOKUP(D74,條件!$A$1:$L$65585,11,0)),"",(VLOOKUP(D74,條件!$A$1:$L$65585,11,0)))</f>
        <v/>
      </c>
      <c r="H74" s="267"/>
      <c r="I74" s="268"/>
      <c r="J74" s="269"/>
      <c r="K74" s="270"/>
      <c r="L74" s="263"/>
      <c r="M74" s="263"/>
    </row>
    <row r="75" spans="1:13" ht="21.75" customHeight="1">
      <c r="A75" s="495">
        <v>74</v>
      </c>
      <c r="B75" s="264"/>
      <c r="C75" s="263"/>
      <c r="D75" s="474"/>
      <c r="E75" s="265"/>
      <c r="F75" s="266" t="str">
        <f>IF(ISNA(VLOOKUP(D75,條件!$A$1:$L$65585,5,0)),"",(VLOOKUP(D75,條件!$A$1:$L$65585,5,0)))</f>
        <v/>
      </c>
      <c r="G75" s="263" t="str">
        <f>IF(ISNA(VLOOKUP(D75,條件!$A$1:$L$65585,11,0)),"",(VLOOKUP(D75,條件!$A$1:$L$65585,11,0)))</f>
        <v/>
      </c>
      <c r="H75" s="267"/>
      <c r="I75" s="268"/>
      <c r="J75" s="269"/>
      <c r="K75" s="270"/>
      <c r="L75" s="263"/>
      <c r="M75" s="263"/>
    </row>
    <row r="76" spans="1:13" ht="21.75" customHeight="1">
      <c r="A76" s="495">
        <v>75</v>
      </c>
      <c r="B76" s="264"/>
      <c r="C76" s="263"/>
      <c r="D76" s="474"/>
      <c r="E76" s="265"/>
      <c r="F76" s="266" t="str">
        <f>IF(ISNA(VLOOKUP(D76,條件!$A$1:$L$65585,5,0)),"",(VLOOKUP(D76,條件!$A$1:$L$65585,5,0)))</f>
        <v/>
      </c>
      <c r="G76" s="263" t="str">
        <f>IF(ISNA(VLOOKUP(D76,條件!$A$1:$L$65585,11,0)),"",(VLOOKUP(D76,條件!$A$1:$L$65585,11,0)))</f>
        <v/>
      </c>
      <c r="H76" s="267"/>
      <c r="I76" s="268"/>
      <c r="J76" s="269"/>
      <c r="K76" s="270"/>
      <c r="L76" s="263"/>
      <c r="M76" s="263"/>
    </row>
    <row r="77" spans="1:13" ht="21.75" customHeight="1">
      <c r="A77" s="495">
        <v>76</v>
      </c>
      <c r="B77" s="264"/>
      <c r="C77" s="263"/>
      <c r="D77" s="474"/>
      <c r="E77" s="265"/>
      <c r="F77" s="266" t="str">
        <f>IF(ISNA(VLOOKUP(D77,條件!$A$1:$L$65585,5,0)),"",(VLOOKUP(D77,條件!$A$1:$L$65585,5,0)))</f>
        <v/>
      </c>
      <c r="G77" s="263" t="str">
        <f>IF(ISNA(VLOOKUP(D77,條件!$A$1:$L$65585,11,0)),"",(VLOOKUP(D77,條件!$A$1:$L$65585,11,0)))</f>
        <v/>
      </c>
      <c r="H77" s="267"/>
      <c r="I77" s="268"/>
      <c r="J77" s="269"/>
      <c r="K77" s="270"/>
      <c r="L77" s="263"/>
      <c r="M77" s="263"/>
    </row>
    <row r="78" spans="1:13" ht="21.75" customHeight="1">
      <c r="A78" s="495">
        <v>77</v>
      </c>
      <c r="B78" s="264"/>
      <c r="C78" s="263"/>
      <c r="D78" s="474"/>
      <c r="E78" s="265"/>
      <c r="F78" s="266" t="str">
        <f>IF(ISNA(VLOOKUP(D78,條件!$A$1:$L$65585,5,0)),"",(VLOOKUP(D78,條件!$A$1:$L$65585,5,0)))</f>
        <v/>
      </c>
      <c r="G78" s="263" t="str">
        <f>IF(ISNA(VLOOKUP(D78,條件!$A$1:$L$65585,11,0)),"",(VLOOKUP(D78,條件!$A$1:$L$65585,11,0)))</f>
        <v/>
      </c>
      <c r="H78" s="267"/>
      <c r="I78" s="268"/>
      <c r="J78" s="269"/>
      <c r="K78" s="270"/>
      <c r="L78" s="263"/>
      <c r="M78" s="263"/>
    </row>
    <row r="79" spans="1:13" ht="21.75" customHeight="1">
      <c r="A79" s="495">
        <v>78</v>
      </c>
      <c r="B79" s="264"/>
      <c r="C79" s="263"/>
      <c r="D79" s="474"/>
      <c r="E79" s="265"/>
      <c r="F79" s="266" t="str">
        <f>IF(ISNA(VLOOKUP(D79,條件!$A$1:$L$65585,5,0)),"",(VLOOKUP(D79,條件!$A$1:$L$65585,5,0)))</f>
        <v/>
      </c>
      <c r="G79" s="263" t="str">
        <f>IF(ISNA(VLOOKUP(D79,條件!$A$1:$L$65585,11,0)),"",(VLOOKUP(D79,條件!$A$1:$L$65585,11,0)))</f>
        <v/>
      </c>
      <c r="H79" s="267"/>
      <c r="I79" s="268"/>
      <c r="J79" s="269"/>
      <c r="K79" s="270"/>
      <c r="L79" s="263"/>
      <c r="M79" s="263"/>
    </row>
    <row r="80" spans="1:13" ht="21.75" customHeight="1">
      <c r="A80" s="495">
        <v>79</v>
      </c>
      <c r="B80" s="264"/>
      <c r="C80" s="263"/>
      <c r="D80" s="474"/>
      <c r="E80" s="265"/>
      <c r="F80" s="266" t="str">
        <f>IF(ISNA(VLOOKUP(D80,條件!$A$1:$L$65585,5,0)),"",(VLOOKUP(D80,條件!$A$1:$L$65585,5,0)))</f>
        <v/>
      </c>
      <c r="G80" s="263" t="str">
        <f>IF(ISNA(VLOOKUP(D80,條件!$A$1:$L$65585,11,0)),"",(VLOOKUP(D80,條件!$A$1:$L$65585,11,0)))</f>
        <v/>
      </c>
      <c r="H80" s="267"/>
      <c r="I80" s="268"/>
      <c r="J80" s="269"/>
      <c r="K80" s="270"/>
      <c r="L80" s="263"/>
      <c r="M80" s="263"/>
    </row>
    <row r="81" spans="1:13" ht="21.75" customHeight="1">
      <c r="A81" s="495">
        <v>80</v>
      </c>
      <c r="B81" s="264"/>
      <c r="C81" s="263"/>
      <c r="D81" s="474"/>
      <c r="E81" s="265"/>
      <c r="F81" s="266" t="str">
        <f>IF(ISNA(VLOOKUP(D81,條件!$A$1:$L$65585,5,0)),"",(VLOOKUP(D81,條件!$A$1:$L$65585,5,0)))</f>
        <v/>
      </c>
      <c r="G81" s="263" t="str">
        <f>IF(ISNA(VLOOKUP(D81,條件!$A$1:$L$65585,11,0)),"",(VLOOKUP(D81,條件!$A$1:$L$65585,11,0)))</f>
        <v/>
      </c>
      <c r="H81" s="267"/>
      <c r="I81" s="268"/>
      <c r="J81" s="269"/>
      <c r="K81" s="270"/>
      <c r="L81" s="263"/>
      <c r="M81" s="263"/>
    </row>
    <row r="82" spans="1:13" ht="21.75" customHeight="1">
      <c r="A82" s="495">
        <v>81</v>
      </c>
      <c r="B82" s="264"/>
      <c r="C82" s="263"/>
      <c r="D82" s="474"/>
      <c r="E82" s="265"/>
      <c r="F82" s="266" t="str">
        <f>IF(ISNA(VLOOKUP(D82,條件!$A$1:$L$65585,5,0)),"",(VLOOKUP(D82,條件!$A$1:$L$65585,5,0)))</f>
        <v/>
      </c>
      <c r="G82" s="263" t="str">
        <f>IF(ISNA(VLOOKUP(D82,條件!$A$1:$L$65585,11,0)),"",(VLOOKUP(D82,條件!$A$1:$L$65585,11,0)))</f>
        <v/>
      </c>
      <c r="H82" s="267"/>
      <c r="I82" s="268"/>
      <c r="J82" s="269"/>
      <c r="K82" s="270"/>
      <c r="L82" s="263"/>
      <c r="M82" s="263"/>
    </row>
    <row r="83" spans="1:13" ht="21.75" customHeight="1">
      <c r="A83" s="495">
        <v>82</v>
      </c>
      <c r="B83" s="264"/>
      <c r="C83" s="263"/>
      <c r="D83" s="474"/>
      <c r="E83" s="265"/>
      <c r="F83" s="266" t="str">
        <f>IF(ISNA(VLOOKUP(D83,條件!$A$1:$L$65585,5,0)),"",(VLOOKUP(D83,條件!$A$1:$L$65585,5,0)))</f>
        <v/>
      </c>
      <c r="G83" s="263" t="str">
        <f>IF(ISNA(VLOOKUP(D83,條件!$A$1:$L$65585,11,0)),"",(VLOOKUP(D83,條件!$A$1:$L$65585,11,0)))</f>
        <v/>
      </c>
      <c r="H83" s="267"/>
      <c r="I83" s="268"/>
      <c r="J83" s="269"/>
      <c r="K83" s="270"/>
      <c r="L83" s="263"/>
      <c r="M83" s="263"/>
    </row>
    <row r="84" spans="1:13" ht="21.75" customHeight="1">
      <c r="A84" s="495">
        <v>83</v>
      </c>
      <c r="B84" s="264"/>
      <c r="C84" s="263"/>
      <c r="D84" s="474"/>
      <c r="E84" s="265"/>
      <c r="F84" s="266" t="str">
        <f>IF(ISNA(VLOOKUP(D84,條件!$A$1:$L$65585,5,0)),"",(VLOOKUP(D84,條件!$A$1:$L$65585,5,0)))</f>
        <v/>
      </c>
      <c r="G84" s="263" t="str">
        <f>IF(ISNA(VLOOKUP(D84,條件!$A$1:$L$65585,11,0)),"",(VLOOKUP(D84,條件!$A$1:$L$65585,11,0)))</f>
        <v/>
      </c>
      <c r="H84" s="267"/>
      <c r="I84" s="268"/>
      <c r="J84" s="269"/>
      <c r="K84" s="270"/>
      <c r="L84" s="263"/>
      <c r="M84" s="263"/>
    </row>
    <row r="85" spans="1:13" ht="21.75" customHeight="1">
      <c r="A85" s="495">
        <v>84</v>
      </c>
      <c r="B85" s="264"/>
      <c r="C85" s="263"/>
      <c r="D85" s="474"/>
      <c r="E85" s="265"/>
      <c r="F85" s="266" t="str">
        <f>IF(ISNA(VLOOKUP(D85,條件!$A$1:$L$65585,5,0)),"",(VLOOKUP(D85,條件!$A$1:$L$65585,5,0)))</f>
        <v/>
      </c>
      <c r="G85" s="263" t="str">
        <f>IF(ISNA(VLOOKUP(D85,條件!$A$1:$L$65585,11,0)),"",(VLOOKUP(D85,條件!$A$1:$L$65585,11,0)))</f>
        <v/>
      </c>
      <c r="H85" s="267"/>
      <c r="I85" s="268"/>
      <c r="J85" s="269"/>
      <c r="K85" s="270"/>
      <c r="L85" s="263"/>
      <c r="M85" s="263"/>
    </row>
    <row r="86" spans="1:13" ht="21.75" customHeight="1">
      <c r="A86" s="495">
        <v>85</v>
      </c>
      <c r="B86" s="264"/>
      <c r="C86" s="263"/>
      <c r="D86" s="474"/>
      <c r="E86" s="265"/>
      <c r="F86" s="266" t="str">
        <f>IF(ISNA(VLOOKUP(D86,條件!$A$1:$L$65585,5,0)),"",(VLOOKUP(D86,條件!$A$1:$L$65585,5,0)))</f>
        <v/>
      </c>
      <c r="G86" s="263" t="str">
        <f>IF(ISNA(VLOOKUP(D86,條件!$A$1:$L$65585,11,0)),"",(VLOOKUP(D86,條件!$A$1:$L$65585,11,0)))</f>
        <v/>
      </c>
      <c r="H86" s="267"/>
      <c r="I86" s="268"/>
      <c r="J86" s="269"/>
      <c r="K86" s="270"/>
      <c r="L86" s="263"/>
      <c r="M86" s="263"/>
    </row>
    <row r="87" spans="1:13" ht="21.75" customHeight="1">
      <c r="A87" s="495">
        <v>86</v>
      </c>
      <c r="B87" s="264"/>
      <c r="C87" s="263"/>
      <c r="D87" s="474"/>
      <c r="E87" s="265"/>
      <c r="F87" s="266" t="str">
        <f>IF(ISNA(VLOOKUP(D87,條件!$A$1:$L$65585,5,0)),"",(VLOOKUP(D87,條件!$A$1:$L$65585,5,0)))</f>
        <v/>
      </c>
      <c r="G87" s="263" t="str">
        <f>IF(ISNA(VLOOKUP(D87,條件!$A$1:$L$65585,11,0)),"",(VLOOKUP(D87,條件!$A$1:$L$65585,11,0)))</f>
        <v/>
      </c>
      <c r="H87" s="267"/>
      <c r="I87" s="268"/>
      <c r="J87" s="269"/>
      <c r="K87" s="270"/>
      <c r="L87" s="263"/>
      <c r="M87" s="263"/>
    </row>
    <row r="88" spans="1:13" ht="21.75" customHeight="1">
      <c r="A88" s="495">
        <v>87</v>
      </c>
      <c r="B88" s="264"/>
      <c r="C88" s="263"/>
      <c r="D88" s="474"/>
      <c r="E88" s="265"/>
      <c r="F88" s="266" t="str">
        <f>IF(ISNA(VLOOKUP(D88,條件!$A$1:$L$65585,5,0)),"",(VLOOKUP(D88,條件!$A$1:$L$65585,5,0)))</f>
        <v/>
      </c>
      <c r="G88" s="263" t="str">
        <f>IF(ISNA(VLOOKUP(D88,條件!$A$1:$L$65585,11,0)),"",(VLOOKUP(D88,條件!$A$1:$L$65585,11,0)))</f>
        <v/>
      </c>
      <c r="H88" s="267"/>
      <c r="I88" s="268"/>
      <c r="J88" s="269"/>
      <c r="K88" s="270"/>
      <c r="L88" s="263"/>
      <c r="M88" s="263"/>
    </row>
    <row r="89" spans="1:13" ht="21.75" customHeight="1">
      <c r="A89" s="495">
        <v>88</v>
      </c>
      <c r="B89" s="264"/>
      <c r="C89" s="263"/>
      <c r="D89" s="474"/>
      <c r="E89" s="265"/>
      <c r="F89" s="266" t="str">
        <f>IF(ISNA(VLOOKUP(D89,條件!$A$1:$L$65585,5,0)),"",(VLOOKUP(D89,條件!$A$1:$L$65585,5,0)))</f>
        <v/>
      </c>
      <c r="G89" s="263" t="str">
        <f>IF(ISNA(VLOOKUP(D89,條件!$A$1:$L$65585,11,0)),"",(VLOOKUP(D89,條件!$A$1:$L$65585,11,0)))</f>
        <v/>
      </c>
      <c r="H89" s="267"/>
      <c r="I89" s="268"/>
      <c r="J89" s="269"/>
      <c r="K89" s="270"/>
      <c r="L89" s="263"/>
      <c r="M89" s="263"/>
    </row>
    <row r="90" spans="1:13" ht="21.75" customHeight="1">
      <c r="A90" s="495">
        <v>89</v>
      </c>
      <c r="B90" s="264"/>
      <c r="C90" s="263"/>
      <c r="D90" s="474"/>
      <c r="E90" s="265"/>
      <c r="F90" s="266" t="str">
        <f>IF(ISNA(VLOOKUP(D90,條件!$A$1:$L$65585,5,0)),"",(VLOOKUP(D90,條件!$A$1:$L$65585,5,0)))</f>
        <v/>
      </c>
      <c r="G90" s="263" t="str">
        <f>IF(ISNA(VLOOKUP(D90,條件!$A$1:$L$65585,11,0)),"",(VLOOKUP(D90,條件!$A$1:$L$65585,11,0)))</f>
        <v/>
      </c>
      <c r="H90" s="267"/>
      <c r="I90" s="268"/>
      <c r="J90" s="269"/>
      <c r="K90" s="270"/>
      <c r="L90" s="263"/>
      <c r="M90" s="263"/>
    </row>
    <row r="91" spans="1:13" ht="21.75" customHeight="1">
      <c r="A91" s="495">
        <v>90</v>
      </c>
      <c r="B91" s="264"/>
      <c r="C91" s="263"/>
      <c r="D91" s="474"/>
      <c r="E91" s="265"/>
      <c r="F91" s="266" t="str">
        <f>IF(ISNA(VLOOKUP(D91,條件!$A$1:$L$65585,5,0)),"",(VLOOKUP(D91,條件!$A$1:$L$65585,5,0)))</f>
        <v/>
      </c>
      <c r="G91" s="263" t="str">
        <f>IF(ISNA(VLOOKUP(D91,條件!$A$1:$L$65585,11,0)),"",(VLOOKUP(D91,條件!$A$1:$L$65585,11,0)))</f>
        <v/>
      </c>
      <c r="H91" s="267"/>
      <c r="I91" s="268"/>
      <c r="J91" s="269"/>
      <c r="K91" s="270"/>
      <c r="L91" s="263"/>
      <c r="M91" s="263"/>
    </row>
    <row r="92" spans="1:13" ht="21.75" customHeight="1">
      <c r="A92" s="495">
        <v>91</v>
      </c>
      <c r="B92" s="264"/>
      <c r="C92" s="263"/>
      <c r="D92" s="474"/>
      <c r="E92" s="265"/>
      <c r="F92" s="266" t="str">
        <f>IF(ISNA(VLOOKUP(D92,條件!$A$1:$L$65585,5,0)),"",(VLOOKUP(D92,條件!$A$1:$L$65585,5,0)))</f>
        <v/>
      </c>
      <c r="G92" s="263" t="str">
        <f>IF(ISNA(VLOOKUP(D92,條件!$A$1:$L$65585,11,0)),"",(VLOOKUP(D92,條件!$A$1:$L$65585,11,0)))</f>
        <v/>
      </c>
      <c r="H92" s="267"/>
      <c r="I92" s="268"/>
      <c r="J92" s="269"/>
      <c r="K92" s="270"/>
      <c r="L92" s="263"/>
      <c r="M92" s="263"/>
    </row>
    <row r="93" spans="1:13" ht="21.75" customHeight="1">
      <c r="A93" s="495">
        <v>92</v>
      </c>
      <c r="B93" s="264"/>
      <c r="C93" s="263"/>
      <c r="D93" s="474"/>
      <c r="E93" s="265"/>
      <c r="F93" s="266" t="str">
        <f>IF(ISNA(VLOOKUP(D93,條件!$A$1:$L$65585,5,0)),"",(VLOOKUP(D93,條件!$A$1:$L$65585,5,0)))</f>
        <v/>
      </c>
      <c r="G93" s="263" t="str">
        <f>IF(ISNA(VLOOKUP(D93,條件!$A$1:$L$65585,11,0)),"",(VLOOKUP(D93,條件!$A$1:$L$65585,11,0)))</f>
        <v/>
      </c>
      <c r="H93" s="267"/>
      <c r="I93" s="268"/>
      <c r="J93" s="269"/>
      <c r="K93" s="270"/>
      <c r="L93" s="263"/>
      <c r="M93" s="263"/>
    </row>
    <row r="94" spans="1:13" ht="21.75" customHeight="1">
      <c r="A94" s="495">
        <v>93</v>
      </c>
      <c r="B94" s="264"/>
      <c r="C94" s="263"/>
      <c r="D94" s="474"/>
      <c r="E94" s="265"/>
      <c r="F94" s="266" t="str">
        <f>IF(ISNA(VLOOKUP(D94,條件!$A$1:$L$65585,5,0)),"",(VLOOKUP(D94,條件!$A$1:$L$65585,5,0)))</f>
        <v/>
      </c>
      <c r="G94" s="263" t="str">
        <f>IF(ISNA(VLOOKUP(D94,條件!$A$1:$L$65585,11,0)),"",(VLOOKUP(D94,條件!$A$1:$L$65585,11,0)))</f>
        <v/>
      </c>
      <c r="H94" s="267"/>
      <c r="I94" s="268"/>
      <c r="J94" s="269"/>
      <c r="K94" s="270"/>
      <c r="L94" s="263"/>
      <c r="M94" s="263"/>
    </row>
    <row r="95" spans="1:13" ht="21.75" customHeight="1">
      <c r="A95" s="495">
        <v>94</v>
      </c>
      <c r="B95" s="264"/>
      <c r="C95" s="263"/>
      <c r="D95" s="474"/>
      <c r="E95" s="265"/>
      <c r="F95" s="266" t="str">
        <f>IF(ISNA(VLOOKUP(D95,條件!$A$1:$L$65585,5,0)),"",(VLOOKUP(D95,條件!$A$1:$L$65585,5,0)))</f>
        <v/>
      </c>
      <c r="G95" s="263" t="str">
        <f>IF(ISNA(VLOOKUP(D95,條件!$A$1:$L$65585,11,0)),"",(VLOOKUP(D95,條件!$A$1:$L$65585,11,0)))</f>
        <v/>
      </c>
      <c r="H95" s="267"/>
      <c r="I95" s="268"/>
      <c r="J95" s="269"/>
      <c r="K95" s="270"/>
      <c r="L95" s="263"/>
      <c r="M95" s="263"/>
    </row>
    <row r="96" spans="1:13" ht="21.75" customHeight="1">
      <c r="A96" s="495">
        <v>95</v>
      </c>
      <c r="B96" s="264"/>
      <c r="C96" s="263"/>
      <c r="D96" s="474"/>
      <c r="E96" s="265"/>
      <c r="F96" s="266" t="str">
        <f>IF(ISNA(VLOOKUP(D96,條件!$A$1:$L$65585,5,0)),"",(VLOOKUP(D96,條件!$A$1:$L$65585,5,0)))</f>
        <v/>
      </c>
      <c r="G96" s="263" t="str">
        <f>IF(ISNA(VLOOKUP(D96,條件!$A$1:$L$65585,11,0)),"",(VLOOKUP(D96,條件!$A$1:$L$65585,11,0)))</f>
        <v/>
      </c>
      <c r="H96" s="267"/>
      <c r="I96" s="268"/>
      <c r="J96" s="269"/>
      <c r="K96" s="270"/>
      <c r="L96" s="263"/>
      <c r="M96" s="263"/>
    </row>
    <row r="97" spans="1:13" ht="21.75" customHeight="1">
      <c r="A97" s="495">
        <v>96</v>
      </c>
      <c r="B97" s="264"/>
      <c r="C97" s="263"/>
      <c r="D97" s="474"/>
      <c r="E97" s="265"/>
      <c r="F97" s="266" t="str">
        <f>IF(ISNA(VLOOKUP(D97,條件!$A$1:$L$65585,5,0)),"",(VLOOKUP(D97,條件!$A$1:$L$65585,5,0)))</f>
        <v/>
      </c>
      <c r="G97" s="263" t="str">
        <f>IF(ISNA(VLOOKUP(D97,條件!$A$1:$L$65585,11,0)),"",(VLOOKUP(D97,條件!$A$1:$L$65585,11,0)))</f>
        <v/>
      </c>
      <c r="H97" s="267"/>
      <c r="I97" s="268"/>
      <c r="J97" s="269"/>
      <c r="K97" s="270"/>
      <c r="L97" s="263"/>
      <c r="M97" s="263"/>
    </row>
    <row r="98" spans="1:13" ht="21.75" customHeight="1">
      <c r="A98" s="495">
        <v>97</v>
      </c>
      <c r="B98" s="264"/>
      <c r="C98" s="263"/>
      <c r="D98" s="474"/>
      <c r="E98" s="265"/>
      <c r="F98" s="266" t="str">
        <f>IF(ISNA(VLOOKUP(D98,條件!$A$1:$L$65585,5,0)),"",(VLOOKUP(D98,條件!$A$1:$L$65585,5,0)))</f>
        <v/>
      </c>
      <c r="G98" s="263" t="str">
        <f>IF(ISNA(VLOOKUP(D98,條件!$A$1:$L$65585,11,0)),"",(VLOOKUP(D98,條件!$A$1:$L$65585,11,0)))</f>
        <v/>
      </c>
      <c r="H98" s="267"/>
      <c r="I98" s="268"/>
      <c r="J98" s="269"/>
      <c r="K98" s="270"/>
      <c r="L98" s="263"/>
      <c r="M98" s="263"/>
    </row>
    <row r="99" spans="1:13" ht="21.75" customHeight="1">
      <c r="A99" s="495">
        <v>98</v>
      </c>
      <c r="B99" s="264"/>
      <c r="C99" s="263"/>
      <c r="D99" s="474"/>
      <c r="E99" s="265"/>
      <c r="F99" s="266" t="str">
        <f>IF(ISNA(VLOOKUP(D99,條件!$A$1:$L$65585,5,0)),"",(VLOOKUP(D99,條件!$A$1:$L$65585,5,0)))</f>
        <v/>
      </c>
      <c r="G99" s="263" t="str">
        <f>IF(ISNA(VLOOKUP(D99,條件!$A$1:$L$65585,11,0)),"",(VLOOKUP(D99,條件!$A$1:$L$65585,11,0)))</f>
        <v/>
      </c>
      <c r="H99" s="267"/>
      <c r="I99" s="268"/>
      <c r="J99" s="269"/>
      <c r="K99" s="270"/>
      <c r="L99" s="263"/>
      <c r="M99" s="263"/>
    </row>
    <row r="100" spans="1:13" ht="21.75" customHeight="1">
      <c r="A100" s="495">
        <v>99</v>
      </c>
      <c r="B100" s="264"/>
      <c r="C100" s="263"/>
      <c r="D100" s="474"/>
      <c r="E100" s="265"/>
      <c r="F100" s="266" t="str">
        <f>IF(ISNA(VLOOKUP(D100,條件!$A$1:$L$65585,5,0)),"",(VLOOKUP(D100,條件!$A$1:$L$65585,5,0)))</f>
        <v/>
      </c>
      <c r="G100" s="263" t="str">
        <f>IF(ISNA(VLOOKUP(D100,條件!$A$1:$L$65585,11,0)),"",(VLOOKUP(D100,條件!$A$1:$L$65585,11,0)))</f>
        <v/>
      </c>
      <c r="H100" s="267"/>
      <c r="I100" s="268"/>
      <c r="J100" s="269"/>
      <c r="K100" s="270"/>
      <c r="L100" s="263"/>
      <c r="M100" s="263"/>
    </row>
    <row r="101" spans="1:13" ht="21.75" customHeight="1">
      <c r="A101" s="495">
        <v>100</v>
      </c>
      <c r="B101" s="264"/>
      <c r="C101" s="263"/>
      <c r="D101" s="474"/>
      <c r="E101" s="265"/>
      <c r="F101" s="266" t="str">
        <f>IF(ISNA(VLOOKUP(D101,條件!$A$1:$L$65585,5,0)),"",(VLOOKUP(D101,條件!$A$1:$L$65585,5,0)))</f>
        <v/>
      </c>
      <c r="G101" s="263" t="str">
        <f>IF(ISNA(VLOOKUP(D101,條件!$A$1:$L$65585,11,0)),"",(VLOOKUP(D101,條件!$A$1:$L$65585,11,0)))</f>
        <v/>
      </c>
      <c r="H101" s="267"/>
      <c r="I101" s="268"/>
      <c r="J101" s="269"/>
      <c r="K101" s="270"/>
      <c r="L101" s="263"/>
      <c r="M101" s="263"/>
    </row>
    <row r="102" spans="1:13" ht="21.75" customHeight="1">
      <c r="A102" s="495">
        <v>101</v>
      </c>
      <c r="B102" s="264"/>
      <c r="C102" s="263"/>
      <c r="D102" s="474"/>
      <c r="E102" s="265"/>
      <c r="F102" s="266" t="str">
        <f>IF(ISNA(VLOOKUP(D102,條件!$A$1:$L$65585,5,0)),"",(VLOOKUP(D102,條件!$A$1:$L$65585,5,0)))</f>
        <v/>
      </c>
      <c r="G102" s="263" t="str">
        <f>IF(ISNA(VLOOKUP(D102,條件!$A$1:$L$65585,11,0)),"",(VLOOKUP(D102,條件!$A$1:$L$65585,11,0)))</f>
        <v/>
      </c>
      <c r="H102" s="267"/>
      <c r="I102" s="268"/>
      <c r="J102" s="269"/>
      <c r="K102" s="270"/>
      <c r="L102" s="263"/>
      <c r="M102" s="263"/>
    </row>
    <row r="103" spans="1:13" ht="21.75" customHeight="1">
      <c r="A103" s="495">
        <v>102</v>
      </c>
      <c r="B103" s="264"/>
      <c r="C103" s="263"/>
      <c r="D103" s="474"/>
      <c r="E103" s="265"/>
      <c r="F103" s="266" t="str">
        <f>IF(ISNA(VLOOKUP(D103,條件!$A$1:$L$65585,5,0)),"",(VLOOKUP(D103,條件!$A$1:$L$65585,5,0)))</f>
        <v/>
      </c>
      <c r="G103" s="263" t="str">
        <f>IF(ISNA(VLOOKUP(D103,條件!$A$1:$L$65585,11,0)),"",(VLOOKUP(D103,條件!$A$1:$L$65585,11,0)))</f>
        <v/>
      </c>
      <c r="H103" s="267"/>
      <c r="I103" s="268"/>
      <c r="J103" s="269"/>
      <c r="K103" s="270"/>
      <c r="L103" s="263"/>
      <c r="M103" s="263"/>
    </row>
    <row r="104" spans="1:13" ht="21.75" customHeight="1">
      <c r="A104" s="495">
        <v>103</v>
      </c>
      <c r="B104" s="264"/>
      <c r="C104" s="263"/>
      <c r="D104" s="474"/>
      <c r="E104" s="265"/>
      <c r="F104" s="266" t="str">
        <f>IF(ISNA(VLOOKUP(D104,條件!$A$1:$L$65585,5,0)),"",(VLOOKUP(D104,條件!$A$1:$L$65585,5,0)))</f>
        <v/>
      </c>
      <c r="G104" s="263" t="str">
        <f>IF(ISNA(VLOOKUP(D104,條件!$A$1:$L$65585,11,0)),"",(VLOOKUP(D104,條件!$A$1:$L$65585,11,0)))</f>
        <v/>
      </c>
      <c r="H104" s="267"/>
      <c r="I104" s="268"/>
      <c r="J104" s="269"/>
      <c r="K104" s="270"/>
      <c r="L104" s="263"/>
      <c r="M104" s="263"/>
    </row>
    <row r="105" spans="1:13" ht="21.75" customHeight="1">
      <c r="A105" s="495">
        <v>104</v>
      </c>
      <c r="B105" s="264"/>
      <c r="C105" s="263"/>
      <c r="D105" s="474"/>
      <c r="E105" s="265"/>
      <c r="F105" s="266" t="str">
        <f>IF(ISNA(VLOOKUP(D105,條件!$A$1:$L$65585,5,0)),"",(VLOOKUP(D105,條件!$A$1:$L$65585,5,0)))</f>
        <v/>
      </c>
      <c r="G105" s="263" t="str">
        <f>IF(ISNA(VLOOKUP(D105,條件!$A$1:$L$65585,11,0)),"",(VLOOKUP(D105,條件!$A$1:$L$65585,11,0)))</f>
        <v/>
      </c>
      <c r="H105" s="267"/>
      <c r="I105" s="268"/>
      <c r="J105" s="269"/>
      <c r="K105" s="270"/>
      <c r="L105" s="263"/>
      <c r="M105" s="263"/>
    </row>
    <row r="106" spans="1:13" ht="21.75" customHeight="1">
      <c r="A106" s="495">
        <v>105</v>
      </c>
      <c r="B106" s="264"/>
      <c r="C106" s="263"/>
      <c r="D106" s="474"/>
      <c r="E106" s="265"/>
      <c r="F106" s="266" t="str">
        <f>IF(ISNA(VLOOKUP(D106,條件!$A$1:$L$65585,5,0)),"",(VLOOKUP(D106,條件!$A$1:$L$65585,5,0)))</f>
        <v/>
      </c>
      <c r="G106" s="263" t="str">
        <f>IF(ISNA(VLOOKUP(D106,條件!$A$1:$L$65585,11,0)),"",(VLOOKUP(D106,條件!$A$1:$L$65585,11,0)))</f>
        <v/>
      </c>
      <c r="H106" s="267"/>
      <c r="I106" s="268"/>
      <c r="J106" s="269"/>
      <c r="K106" s="270"/>
      <c r="L106" s="263"/>
      <c r="M106" s="263"/>
    </row>
    <row r="107" spans="1:13" ht="21.75" customHeight="1">
      <c r="A107" s="495">
        <v>106</v>
      </c>
      <c r="B107" s="264"/>
      <c r="C107" s="263"/>
      <c r="D107" s="474"/>
      <c r="E107" s="265"/>
      <c r="F107" s="266" t="str">
        <f>IF(ISNA(VLOOKUP(D107,條件!$A$1:$L$65585,5,0)),"",(VLOOKUP(D107,條件!$A$1:$L$65585,5,0)))</f>
        <v/>
      </c>
      <c r="G107" s="263" t="str">
        <f>IF(ISNA(VLOOKUP(D107,條件!$A$1:$L$65585,11,0)),"",(VLOOKUP(D107,條件!$A$1:$L$65585,11,0)))</f>
        <v/>
      </c>
      <c r="H107" s="267"/>
      <c r="I107" s="268"/>
      <c r="J107" s="269"/>
      <c r="K107" s="270"/>
      <c r="L107" s="263"/>
      <c r="M107" s="263"/>
    </row>
    <row r="108" spans="1:13" ht="21.75" customHeight="1">
      <c r="A108" s="495">
        <v>107</v>
      </c>
      <c r="B108" s="264"/>
      <c r="C108" s="263"/>
      <c r="D108" s="474"/>
      <c r="E108" s="265"/>
      <c r="F108" s="266" t="str">
        <f>IF(ISNA(VLOOKUP(D108,條件!$A$1:$L$65585,5,0)),"",(VLOOKUP(D108,條件!$A$1:$L$65585,5,0)))</f>
        <v/>
      </c>
      <c r="G108" s="263" t="str">
        <f>IF(ISNA(VLOOKUP(D108,條件!$A$1:$L$65585,11,0)),"",(VLOOKUP(D108,條件!$A$1:$L$65585,11,0)))</f>
        <v/>
      </c>
      <c r="H108" s="267"/>
      <c r="I108" s="268"/>
      <c r="J108" s="269"/>
      <c r="K108" s="270"/>
      <c r="L108" s="263"/>
      <c r="M108" s="263"/>
    </row>
    <row r="109" spans="1:13" ht="21.75" customHeight="1">
      <c r="A109" s="495">
        <v>108</v>
      </c>
      <c r="B109" s="264"/>
      <c r="C109" s="263"/>
      <c r="D109" s="474"/>
      <c r="E109" s="265"/>
      <c r="F109" s="266" t="str">
        <f>IF(ISNA(VLOOKUP(D109,條件!$A$1:$L$65585,5,0)),"",(VLOOKUP(D109,條件!$A$1:$L$65585,5,0)))</f>
        <v/>
      </c>
      <c r="G109" s="263" t="str">
        <f>IF(ISNA(VLOOKUP(D109,條件!$A$1:$L$65585,11,0)),"",(VLOOKUP(D109,條件!$A$1:$L$65585,11,0)))</f>
        <v/>
      </c>
      <c r="H109" s="267"/>
      <c r="I109" s="268"/>
      <c r="J109" s="269"/>
      <c r="K109" s="270"/>
      <c r="L109" s="263"/>
      <c r="M109" s="263"/>
    </row>
    <row r="110" spans="1:13" ht="21.75" customHeight="1">
      <c r="A110" s="495">
        <v>109</v>
      </c>
      <c r="B110" s="264"/>
      <c r="C110" s="263"/>
      <c r="D110" s="474"/>
      <c r="E110" s="265"/>
      <c r="F110" s="266" t="str">
        <f>IF(ISNA(VLOOKUP(D110,條件!$A$1:$L$65585,5,0)),"",(VLOOKUP(D110,條件!$A$1:$L$65585,5,0)))</f>
        <v/>
      </c>
      <c r="G110" s="263" t="str">
        <f>IF(ISNA(VLOOKUP(D110,條件!$A$1:$L$65585,11,0)),"",(VLOOKUP(D110,條件!$A$1:$L$65585,11,0)))</f>
        <v/>
      </c>
      <c r="H110" s="267"/>
      <c r="I110" s="268"/>
      <c r="J110" s="269"/>
      <c r="K110" s="270"/>
      <c r="L110" s="263"/>
      <c r="M110" s="263"/>
    </row>
    <row r="111" spans="1:13" ht="21.75" customHeight="1">
      <c r="A111" s="495">
        <v>110</v>
      </c>
      <c r="B111" s="264"/>
      <c r="C111" s="263"/>
      <c r="D111" s="474"/>
      <c r="E111" s="265"/>
      <c r="F111" s="266" t="str">
        <f>IF(ISNA(VLOOKUP(D111,條件!$A$1:$L$65585,5,0)),"",(VLOOKUP(D111,條件!$A$1:$L$65585,5,0)))</f>
        <v/>
      </c>
      <c r="G111" s="263" t="str">
        <f>IF(ISNA(VLOOKUP(D111,條件!$A$1:$L$65585,11,0)),"",(VLOOKUP(D111,條件!$A$1:$L$65585,11,0)))</f>
        <v/>
      </c>
      <c r="H111" s="267"/>
      <c r="I111" s="268"/>
      <c r="J111" s="269"/>
      <c r="K111" s="270"/>
      <c r="L111" s="263"/>
      <c r="M111" s="263"/>
    </row>
    <row r="112" spans="1:13" ht="21.75" customHeight="1">
      <c r="A112" s="495">
        <v>111</v>
      </c>
      <c r="B112" s="264"/>
      <c r="C112" s="263"/>
      <c r="D112" s="474"/>
      <c r="E112" s="265"/>
      <c r="F112" s="266" t="str">
        <f>IF(ISNA(VLOOKUP(D112,條件!$A$1:$L$65585,5,0)),"",(VLOOKUP(D112,條件!$A$1:$L$65585,5,0)))</f>
        <v/>
      </c>
      <c r="G112" s="263" t="str">
        <f>IF(ISNA(VLOOKUP(D112,條件!$A$1:$L$65585,11,0)),"",(VLOOKUP(D112,條件!$A$1:$L$65585,11,0)))</f>
        <v/>
      </c>
      <c r="H112" s="267"/>
      <c r="I112" s="268"/>
      <c r="J112" s="269"/>
      <c r="K112" s="270"/>
      <c r="L112" s="263"/>
      <c r="M112" s="263"/>
    </row>
    <row r="113" spans="1:13" ht="21.75" customHeight="1">
      <c r="A113" s="495">
        <v>112</v>
      </c>
      <c r="B113" s="264"/>
      <c r="C113" s="263"/>
      <c r="D113" s="474"/>
      <c r="E113" s="265"/>
      <c r="F113" s="266" t="str">
        <f>IF(ISNA(VLOOKUP(D113,條件!$A$1:$L$65585,5,0)),"",(VLOOKUP(D113,條件!$A$1:$L$65585,5,0)))</f>
        <v/>
      </c>
      <c r="G113" s="263" t="str">
        <f>IF(ISNA(VLOOKUP(D113,條件!$A$1:$L$65585,11,0)),"",(VLOOKUP(D113,條件!$A$1:$L$65585,11,0)))</f>
        <v/>
      </c>
      <c r="H113" s="267"/>
      <c r="I113" s="268"/>
      <c r="J113" s="269"/>
      <c r="K113" s="270"/>
      <c r="L113" s="263"/>
      <c r="M113" s="263"/>
    </row>
    <row r="114" spans="1:13" ht="21.75" customHeight="1">
      <c r="A114" s="495">
        <v>113</v>
      </c>
      <c r="B114" s="264"/>
      <c r="C114" s="263"/>
      <c r="D114" s="474"/>
      <c r="E114" s="265"/>
      <c r="F114" s="266" t="str">
        <f>IF(ISNA(VLOOKUP(D114,條件!$A$1:$L$65585,5,0)),"",(VLOOKUP(D114,條件!$A$1:$L$65585,5,0)))</f>
        <v/>
      </c>
      <c r="G114" s="263" t="str">
        <f>IF(ISNA(VLOOKUP(D114,條件!$A$1:$L$65585,11,0)),"",(VLOOKUP(D114,條件!$A$1:$L$65585,11,0)))</f>
        <v/>
      </c>
      <c r="H114" s="267"/>
      <c r="I114" s="268"/>
      <c r="J114" s="269"/>
      <c r="K114" s="270"/>
      <c r="L114" s="263"/>
      <c r="M114" s="263"/>
    </row>
    <row r="115" spans="1:13" ht="21.75" customHeight="1">
      <c r="A115" s="495">
        <v>114</v>
      </c>
      <c r="B115" s="264"/>
      <c r="C115" s="263"/>
      <c r="D115" s="474"/>
      <c r="E115" s="265"/>
      <c r="F115" s="266" t="str">
        <f>IF(ISNA(VLOOKUP(D115,條件!$A$1:$L$65585,5,0)),"",(VLOOKUP(D115,條件!$A$1:$L$65585,5,0)))</f>
        <v/>
      </c>
      <c r="G115" s="263" t="str">
        <f>IF(ISNA(VLOOKUP(D115,條件!$A$1:$L$65585,11,0)),"",(VLOOKUP(D115,條件!$A$1:$L$65585,11,0)))</f>
        <v/>
      </c>
      <c r="H115" s="267"/>
      <c r="I115" s="268"/>
      <c r="J115" s="269"/>
      <c r="K115" s="270"/>
      <c r="L115" s="263"/>
      <c r="M115" s="263"/>
    </row>
  </sheetData>
  <phoneticPr fontId="5" type="noConversion"/>
  <conditionalFormatting sqref="D2:D91">
    <cfRule type="cellIs" dxfId="1199" priority="4360" stopIfTrue="1" operator="equal">
      <formula>"FINAL"</formula>
    </cfRule>
    <cfRule type="cellIs" dxfId="1198" priority="4361" stopIfTrue="1" operator="equal">
      <formula>"清車"</formula>
    </cfRule>
    <cfRule type="cellIs" dxfId="1197" priority="4362" stopIfTrue="1" operator="equal">
      <formula>"改紡"</formula>
    </cfRule>
  </conditionalFormatting>
  <conditionalFormatting sqref="D91:D96">
    <cfRule type="cellIs" dxfId="1196" priority="4357" stopIfTrue="1" operator="equal">
      <formula>"FINAL"</formula>
    </cfRule>
    <cfRule type="cellIs" dxfId="1195" priority="4358" stopIfTrue="1" operator="equal">
      <formula>"清車"</formula>
    </cfRule>
    <cfRule type="cellIs" dxfId="1194" priority="4359" stopIfTrue="1" operator="equal">
      <formula>"改紡"</formula>
    </cfRule>
  </conditionalFormatting>
  <conditionalFormatting sqref="D95:D98">
    <cfRule type="cellIs" dxfId="1193" priority="4354" stopIfTrue="1" operator="equal">
      <formula>"FINAL"</formula>
    </cfRule>
    <cfRule type="cellIs" dxfId="1192" priority="4355" stopIfTrue="1" operator="equal">
      <formula>"清車"</formula>
    </cfRule>
    <cfRule type="cellIs" dxfId="1191" priority="4356" stopIfTrue="1" operator="equal">
      <formula>"改紡"</formula>
    </cfRule>
  </conditionalFormatting>
  <conditionalFormatting sqref="D97:D115">
    <cfRule type="cellIs" dxfId="1190" priority="4351" stopIfTrue="1" operator="equal">
      <formula>"FINAL"</formula>
    </cfRule>
    <cfRule type="cellIs" dxfId="1189" priority="4352" stopIfTrue="1" operator="equal">
      <formula>"清車"</formula>
    </cfRule>
    <cfRule type="cellIs" dxfId="1188" priority="4353" stopIfTrue="1" operator="equal">
      <formula>"改紡"</formula>
    </cfRule>
  </conditionalFormatting>
  <conditionalFormatting sqref="D95">
    <cfRule type="cellIs" dxfId="1187" priority="4348" stopIfTrue="1" operator="equal">
      <formula>"FINAL"</formula>
    </cfRule>
    <cfRule type="cellIs" dxfId="1186" priority="4349" stopIfTrue="1" operator="equal">
      <formula>"清車"</formula>
    </cfRule>
    <cfRule type="cellIs" dxfId="1185" priority="4350" stopIfTrue="1" operator="equal">
      <formula>"改紡"</formula>
    </cfRule>
  </conditionalFormatting>
  <conditionalFormatting sqref="D91">
    <cfRule type="cellIs" dxfId="1184" priority="4345" stopIfTrue="1" operator="equal">
      <formula>"FINAL"</formula>
    </cfRule>
    <cfRule type="cellIs" dxfId="1183" priority="4346" stopIfTrue="1" operator="equal">
      <formula>"清車"</formula>
    </cfRule>
    <cfRule type="cellIs" dxfId="1182" priority="4347" stopIfTrue="1" operator="equal">
      <formula>"改紡"</formula>
    </cfRule>
  </conditionalFormatting>
  <conditionalFormatting sqref="D101">
    <cfRule type="cellIs" dxfId="1181" priority="4342" stopIfTrue="1" operator="equal">
      <formula>"FINAL"</formula>
    </cfRule>
    <cfRule type="cellIs" dxfId="1180" priority="4343" stopIfTrue="1" operator="equal">
      <formula>"清車"</formula>
    </cfRule>
    <cfRule type="cellIs" dxfId="1179" priority="4344" stopIfTrue="1" operator="equal">
      <formula>"改紡"</formula>
    </cfRule>
  </conditionalFormatting>
  <conditionalFormatting sqref="D101">
    <cfRule type="cellIs" dxfId="1178" priority="4339" stopIfTrue="1" operator="equal">
      <formula>"FINAL"</formula>
    </cfRule>
    <cfRule type="cellIs" dxfId="1177" priority="4340" stopIfTrue="1" operator="equal">
      <formula>"清車"</formula>
    </cfRule>
    <cfRule type="cellIs" dxfId="1176" priority="4341" stopIfTrue="1" operator="equal">
      <formula>"改紡"</formula>
    </cfRule>
  </conditionalFormatting>
  <conditionalFormatting sqref="D109">
    <cfRule type="cellIs" dxfId="1175" priority="4336" stopIfTrue="1" operator="equal">
      <formula>"FINAL"</formula>
    </cfRule>
    <cfRule type="cellIs" dxfId="1174" priority="4337" stopIfTrue="1" operator="equal">
      <formula>"清車"</formula>
    </cfRule>
    <cfRule type="cellIs" dxfId="1173" priority="4338" stopIfTrue="1" operator="equal">
      <formula>"改紡"</formula>
    </cfRule>
  </conditionalFormatting>
  <conditionalFormatting sqref="D109">
    <cfRule type="cellIs" dxfId="1172" priority="4333" stopIfTrue="1" operator="equal">
      <formula>"FINAL"</formula>
    </cfRule>
    <cfRule type="cellIs" dxfId="1171" priority="4334" stopIfTrue="1" operator="equal">
      <formula>"清車"</formula>
    </cfRule>
    <cfRule type="cellIs" dxfId="1170" priority="4335" stopIfTrue="1" operator="equal">
      <formula>"改紡"</formula>
    </cfRule>
  </conditionalFormatting>
  <conditionalFormatting sqref="D102">
    <cfRule type="cellIs" dxfId="1169" priority="4330" stopIfTrue="1" operator="equal">
      <formula>"FINAL"</formula>
    </cfRule>
    <cfRule type="cellIs" dxfId="1168" priority="4331" stopIfTrue="1" operator="equal">
      <formula>"清車"</formula>
    </cfRule>
    <cfRule type="cellIs" dxfId="1167" priority="4332" stopIfTrue="1" operator="equal">
      <formula>"改紡"</formula>
    </cfRule>
  </conditionalFormatting>
  <conditionalFormatting sqref="D94">
    <cfRule type="cellIs" dxfId="1166" priority="4327" stopIfTrue="1" operator="equal">
      <formula>"FINAL"</formula>
    </cfRule>
    <cfRule type="cellIs" dxfId="1165" priority="4328" stopIfTrue="1" operator="equal">
      <formula>"清車"</formula>
    </cfRule>
    <cfRule type="cellIs" dxfId="1164" priority="4329" stopIfTrue="1" operator="equal">
      <formula>"改紡"</formula>
    </cfRule>
  </conditionalFormatting>
  <conditionalFormatting sqref="D90">
    <cfRule type="cellIs" dxfId="1163" priority="4324" stopIfTrue="1" operator="equal">
      <formula>"FINAL"</formula>
    </cfRule>
    <cfRule type="cellIs" dxfId="1162" priority="4325" stopIfTrue="1" operator="equal">
      <formula>"清車"</formula>
    </cfRule>
    <cfRule type="cellIs" dxfId="1161" priority="4326" stopIfTrue="1" operator="equal">
      <formula>"改紡"</formula>
    </cfRule>
  </conditionalFormatting>
  <conditionalFormatting sqref="D100">
    <cfRule type="cellIs" dxfId="1160" priority="4321" stopIfTrue="1" operator="equal">
      <formula>"FINAL"</formula>
    </cfRule>
    <cfRule type="cellIs" dxfId="1159" priority="4322" stopIfTrue="1" operator="equal">
      <formula>"清車"</formula>
    </cfRule>
    <cfRule type="cellIs" dxfId="1158" priority="4323" stopIfTrue="1" operator="equal">
      <formula>"改紡"</formula>
    </cfRule>
  </conditionalFormatting>
  <conditionalFormatting sqref="D100">
    <cfRule type="cellIs" dxfId="1157" priority="4318" stopIfTrue="1" operator="equal">
      <formula>"FINAL"</formula>
    </cfRule>
    <cfRule type="cellIs" dxfId="1156" priority="4319" stopIfTrue="1" operator="equal">
      <formula>"清車"</formula>
    </cfRule>
    <cfRule type="cellIs" dxfId="1155" priority="4320" stopIfTrue="1" operator="equal">
      <formula>"改紡"</formula>
    </cfRule>
  </conditionalFormatting>
  <conditionalFormatting sqref="D101">
    <cfRule type="cellIs" dxfId="1154" priority="4315" stopIfTrue="1" operator="equal">
      <formula>"FINAL"</formula>
    </cfRule>
    <cfRule type="cellIs" dxfId="1153" priority="4316" stopIfTrue="1" operator="equal">
      <formula>"清車"</formula>
    </cfRule>
    <cfRule type="cellIs" dxfId="1152" priority="4317" stopIfTrue="1" operator="equal">
      <formula>"改紡"</formula>
    </cfRule>
  </conditionalFormatting>
  <conditionalFormatting sqref="D102">
    <cfRule type="cellIs" dxfId="1151" priority="4312" stopIfTrue="1" operator="equal">
      <formula>"FINAL"</formula>
    </cfRule>
    <cfRule type="cellIs" dxfId="1150" priority="4313" stopIfTrue="1" operator="equal">
      <formula>"清車"</formula>
    </cfRule>
    <cfRule type="cellIs" dxfId="1149" priority="4314" stopIfTrue="1" operator="equal">
      <formula>"改紡"</formula>
    </cfRule>
  </conditionalFormatting>
  <conditionalFormatting sqref="D94">
    <cfRule type="cellIs" dxfId="1148" priority="4309" stopIfTrue="1" operator="equal">
      <formula>"FINAL"</formula>
    </cfRule>
    <cfRule type="cellIs" dxfId="1147" priority="4310" stopIfTrue="1" operator="equal">
      <formula>"清車"</formula>
    </cfRule>
    <cfRule type="cellIs" dxfId="1146" priority="4311" stopIfTrue="1" operator="equal">
      <formula>"改紡"</formula>
    </cfRule>
  </conditionalFormatting>
  <conditionalFormatting sqref="D93">
    <cfRule type="cellIs" dxfId="1145" priority="4306" stopIfTrue="1" operator="equal">
      <formula>"FINAL"</formula>
    </cfRule>
    <cfRule type="cellIs" dxfId="1144" priority="4307" stopIfTrue="1" operator="equal">
      <formula>"清車"</formula>
    </cfRule>
    <cfRule type="cellIs" dxfId="1143" priority="4308" stopIfTrue="1" operator="equal">
      <formula>"改紡"</formula>
    </cfRule>
  </conditionalFormatting>
  <conditionalFormatting sqref="D102">
    <cfRule type="cellIs" dxfId="1142" priority="4303" stopIfTrue="1" operator="equal">
      <formula>"FINAL"</formula>
    </cfRule>
    <cfRule type="cellIs" dxfId="1141" priority="4304" stopIfTrue="1" operator="equal">
      <formula>"清車"</formula>
    </cfRule>
    <cfRule type="cellIs" dxfId="1140" priority="4305" stopIfTrue="1" operator="equal">
      <formula>"改紡"</formula>
    </cfRule>
  </conditionalFormatting>
  <conditionalFormatting sqref="D102">
    <cfRule type="cellIs" dxfId="1139" priority="4300" stopIfTrue="1" operator="equal">
      <formula>"FINAL"</formula>
    </cfRule>
    <cfRule type="cellIs" dxfId="1138" priority="4301" stopIfTrue="1" operator="equal">
      <formula>"清車"</formula>
    </cfRule>
    <cfRule type="cellIs" dxfId="1137" priority="4302" stopIfTrue="1" operator="equal">
      <formula>"改紡"</formula>
    </cfRule>
  </conditionalFormatting>
  <conditionalFormatting sqref="D103">
    <cfRule type="cellIs" dxfId="1136" priority="4297" stopIfTrue="1" operator="equal">
      <formula>"FINAL"</formula>
    </cfRule>
    <cfRule type="cellIs" dxfId="1135" priority="4298" stopIfTrue="1" operator="equal">
      <formula>"清車"</formula>
    </cfRule>
    <cfRule type="cellIs" dxfId="1134" priority="4299" stopIfTrue="1" operator="equal">
      <formula>"改紡"</formula>
    </cfRule>
  </conditionalFormatting>
  <conditionalFormatting sqref="D102">
    <cfRule type="cellIs" dxfId="1133" priority="4294" stopIfTrue="1" operator="equal">
      <formula>"FINAL"</formula>
    </cfRule>
    <cfRule type="cellIs" dxfId="1132" priority="4295" stopIfTrue="1" operator="equal">
      <formula>"清車"</formula>
    </cfRule>
    <cfRule type="cellIs" dxfId="1131" priority="4296" stopIfTrue="1" operator="equal">
      <formula>"改紡"</formula>
    </cfRule>
  </conditionalFormatting>
  <conditionalFormatting sqref="D103">
    <cfRule type="cellIs" dxfId="1130" priority="4291" stopIfTrue="1" operator="equal">
      <formula>"FINAL"</formula>
    </cfRule>
    <cfRule type="cellIs" dxfId="1129" priority="4292" stopIfTrue="1" operator="equal">
      <formula>"清車"</formula>
    </cfRule>
    <cfRule type="cellIs" dxfId="1128" priority="4293" stopIfTrue="1" operator="equal">
      <formula>"改紡"</formula>
    </cfRule>
  </conditionalFormatting>
  <conditionalFormatting sqref="D101">
    <cfRule type="cellIs" dxfId="1127" priority="4288" stopIfTrue="1" operator="equal">
      <formula>"FINAL"</formula>
    </cfRule>
    <cfRule type="cellIs" dxfId="1126" priority="4289" stopIfTrue="1" operator="equal">
      <formula>"清車"</formula>
    </cfRule>
    <cfRule type="cellIs" dxfId="1125" priority="4290" stopIfTrue="1" operator="equal">
      <formula>"改紡"</formula>
    </cfRule>
  </conditionalFormatting>
  <conditionalFormatting sqref="D101">
    <cfRule type="cellIs" dxfId="1124" priority="4285" stopIfTrue="1" operator="equal">
      <formula>"FINAL"</formula>
    </cfRule>
    <cfRule type="cellIs" dxfId="1123" priority="4286" stopIfTrue="1" operator="equal">
      <formula>"清車"</formula>
    </cfRule>
    <cfRule type="cellIs" dxfId="1122" priority="4287" stopIfTrue="1" operator="equal">
      <formula>"改紡"</formula>
    </cfRule>
  </conditionalFormatting>
  <conditionalFormatting sqref="D101">
    <cfRule type="cellIs" dxfId="1121" priority="4282" stopIfTrue="1" operator="equal">
      <formula>"FINAL"</formula>
    </cfRule>
    <cfRule type="cellIs" dxfId="1120" priority="4283" stopIfTrue="1" operator="equal">
      <formula>"清車"</formula>
    </cfRule>
    <cfRule type="cellIs" dxfId="1119" priority="4284" stopIfTrue="1" operator="equal">
      <formula>"改紡"</formula>
    </cfRule>
  </conditionalFormatting>
  <conditionalFormatting sqref="D101">
    <cfRule type="cellIs" dxfId="1118" priority="4279" stopIfTrue="1" operator="equal">
      <formula>"FINAL"</formula>
    </cfRule>
    <cfRule type="cellIs" dxfId="1117" priority="4280" stopIfTrue="1" operator="equal">
      <formula>"清車"</formula>
    </cfRule>
    <cfRule type="cellIs" dxfId="1116" priority="4281" stopIfTrue="1" operator="equal">
      <formula>"改紡"</formula>
    </cfRule>
  </conditionalFormatting>
  <conditionalFormatting sqref="D102">
    <cfRule type="cellIs" dxfId="1115" priority="4276" stopIfTrue="1" operator="equal">
      <formula>"FINAL"</formula>
    </cfRule>
    <cfRule type="cellIs" dxfId="1114" priority="4277" stopIfTrue="1" operator="equal">
      <formula>"清車"</formula>
    </cfRule>
    <cfRule type="cellIs" dxfId="1113" priority="4278" stopIfTrue="1" operator="equal">
      <formula>"改紡"</formula>
    </cfRule>
  </conditionalFormatting>
  <conditionalFormatting sqref="D101">
    <cfRule type="cellIs" dxfId="1112" priority="4273" stopIfTrue="1" operator="equal">
      <formula>"FINAL"</formula>
    </cfRule>
    <cfRule type="cellIs" dxfId="1111" priority="4274" stopIfTrue="1" operator="equal">
      <formula>"清車"</formula>
    </cfRule>
    <cfRule type="cellIs" dxfId="1110" priority="4275" stopIfTrue="1" operator="equal">
      <formula>"改紡"</formula>
    </cfRule>
  </conditionalFormatting>
  <conditionalFormatting sqref="D102">
    <cfRule type="cellIs" dxfId="1109" priority="4270" stopIfTrue="1" operator="equal">
      <formula>"FINAL"</formula>
    </cfRule>
    <cfRule type="cellIs" dxfId="1108" priority="4271" stopIfTrue="1" operator="equal">
      <formula>"清車"</formula>
    </cfRule>
    <cfRule type="cellIs" dxfId="1107" priority="4272" stopIfTrue="1" operator="equal">
      <formula>"改紡"</formula>
    </cfRule>
  </conditionalFormatting>
  <conditionalFormatting sqref="D102">
    <cfRule type="cellIs" dxfId="1106" priority="4267" stopIfTrue="1" operator="equal">
      <formula>"FINAL"</formula>
    </cfRule>
    <cfRule type="cellIs" dxfId="1105" priority="4268" stopIfTrue="1" operator="equal">
      <formula>"清車"</formula>
    </cfRule>
    <cfRule type="cellIs" dxfId="1104" priority="4269" stopIfTrue="1" operator="equal">
      <formula>"改紡"</formula>
    </cfRule>
  </conditionalFormatting>
  <conditionalFormatting sqref="D102">
    <cfRule type="cellIs" dxfId="1103" priority="4264" stopIfTrue="1" operator="equal">
      <formula>"FINAL"</formula>
    </cfRule>
    <cfRule type="cellIs" dxfId="1102" priority="4265" stopIfTrue="1" operator="equal">
      <formula>"清車"</formula>
    </cfRule>
    <cfRule type="cellIs" dxfId="1101" priority="4266" stopIfTrue="1" operator="equal">
      <formula>"改紡"</formula>
    </cfRule>
  </conditionalFormatting>
  <conditionalFormatting sqref="D103">
    <cfRule type="cellIs" dxfId="1100" priority="4261" stopIfTrue="1" operator="equal">
      <formula>"FINAL"</formula>
    </cfRule>
    <cfRule type="cellIs" dxfId="1099" priority="4262" stopIfTrue="1" operator="equal">
      <formula>"清車"</formula>
    </cfRule>
    <cfRule type="cellIs" dxfId="1098" priority="4263" stopIfTrue="1" operator="equal">
      <formula>"改紡"</formula>
    </cfRule>
  </conditionalFormatting>
  <conditionalFormatting sqref="D101">
    <cfRule type="cellIs" dxfId="1097" priority="4258" stopIfTrue="1" operator="equal">
      <formula>"FINAL"</formula>
    </cfRule>
    <cfRule type="cellIs" dxfId="1096" priority="4259" stopIfTrue="1" operator="equal">
      <formula>"清車"</formula>
    </cfRule>
    <cfRule type="cellIs" dxfId="1095" priority="4260" stopIfTrue="1" operator="equal">
      <formula>"改紡"</formula>
    </cfRule>
  </conditionalFormatting>
  <conditionalFormatting sqref="D101">
    <cfRule type="cellIs" dxfId="1094" priority="4255" stopIfTrue="1" operator="equal">
      <formula>"FINAL"</formula>
    </cfRule>
    <cfRule type="cellIs" dxfId="1093" priority="4256" stopIfTrue="1" operator="equal">
      <formula>"清車"</formula>
    </cfRule>
    <cfRule type="cellIs" dxfId="1092" priority="4257" stopIfTrue="1" operator="equal">
      <formula>"改紡"</formula>
    </cfRule>
  </conditionalFormatting>
  <conditionalFormatting sqref="D102">
    <cfRule type="cellIs" dxfId="1091" priority="4252" stopIfTrue="1" operator="equal">
      <formula>"FINAL"</formula>
    </cfRule>
    <cfRule type="cellIs" dxfId="1090" priority="4253" stopIfTrue="1" operator="equal">
      <formula>"清車"</formula>
    </cfRule>
    <cfRule type="cellIs" dxfId="1089" priority="4254" stopIfTrue="1" operator="equal">
      <formula>"改紡"</formula>
    </cfRule>
  </conditionalFormatting>
  <conditionalFormatting sqref="D103">
    <cfRule type="cellIs" dxfId="1088" priority="4249" stopIfTrue="1" operator="equal">
      <formula>"FINAL"</formula>
    </cfRule>
    <cfRule type="cellIs" dxfId="1087" priority="4250" stopIfTrue="1" operator="equal">
      <formula>"清車"</formula>
    </cfRule>
    <cfRule type="cellIs" dxfId="1086" priority="4251" stopIfTrue="1" operator="equal">
      <formula>"改紡"</formula>
    </cfRule>
  </conditionalFormatting>
  <conditionalFormatting sqref="D103">
    <cfRule type="cellIs" dxfId="1085" priority="4246" stopIfTrue="1" operator="equal">
      <formula>"FINAL"</formula>
    </cfRule>
    <cfRule type="cellIs" dxfId="1084" priority="4247" stopIfTrue="1" operator="equal">
      <formula>"清車"</formula>
    </cfRule>
    <cfRule type="cellIs" dxfId="1083" priority="4248" stopIfTrue="1" operator="equal">
      <formula>"改紡"</formula>
    </cfRule>
  </conditionalFormatting>
  <conditionalFormatting sqref="D103">
    <cfRule type="cellIs" dxfId="1082" priority="4243" stopIfTrue="1" operator="equal">
      <formula>"FINAL"</formula>
    </cfRule>
    <cfRule type="cellIs" dxfId="1081" priority="4244" stopIfTrue="1" operator="equal">
      <formula>"清車"</formula>
    </cfRule>
    <cfRule type="cellIs" dxfId="1080" priority="4245" stopIfTrue="1" operator="equal">
      <formula>"改紡"</formula>
    </cfRule>
  </conditionalFormatting>
  <conditionalFormatting sqref="D103">
    <cfRule type="cellIs" dxfId="1079" priority="4240" stopIfTrue="1" operator="equal">
      <formula>"FINAL"</formula>
    </cfRule>
    <cfRule type="cellIs" dxfId="1078" priority="4241" stopIfTrue="1" operator="equal">
      <formula>"清車"</formula>
    </cfRule>
    <cfRule type="cellIs" dxfId="1077" priority="4242" stopIfTrue="1" operator="equal">
      <formula>"改紡"</formula>
    </cfRule>
  </conditionalFormatting>
  <conditionalFormatting sqref="D102">
    <cfRule type="cellIs" dxfId="1076" priority="4237" stopIfTrue="1" operator="equal">
      <formula>"FINAL"</formula>
    </cfRule>
    <cfRule type="cellIs" dxfId="1075" priority="4238" stopIfTrue="1" operator="equal">
      <formula>"清車"</formula>
    </cfRule>
    <cfRule type="cellIs" dxfId="1074" priority="4239" stopIfTrue="1" operator="equal">
      <formula>"改紡"</formula>
    </cfRule>
  </conditionalFormatting>
  <conditionalFormatting sqref="D102">
    <cfRule type="cellIs" dxfId="1073" priority="4234" stopIfTrue="1" operator="equal">
      <formula>"FINAL"</formula>
    </cfRule>
    <cfRule type="cellIs" dxfId="1072" priority="4235" stopIfTrue="1" operator="equal">
      <formula>"清車"</formula>
    </cfRule>
    <cfRule type="cellIs" dxfId="1071" priority="4236" stopIfTrue="1" operator="equal">
      <formula>"改紡"</formula>
    </cfRule>
  </conditionalFormatting>
  <conditionalFormatting sqref="D102">
    <cfRule type="cellIs" dxfId="1070" priority="4231" stopIfTrue="1" operator="equal">
      <formula>"FINAL"</formula>
    </cfRule>
    <cfRule type="cellIs" dxfId="1069" priority="4232" stopIfTrue="1" operator="equal">
      <formula>"清車"</formula>
    </cfRule>
    <cfRule type="cellIs" dxfId="1068" priority="4233" stopIfTrue="1" operator="equal">
      <formula>"改紡"</formula>
    </cfRule>
  </conditionalFormatting>
  <conditionalFormatting sqref="D102">
    <cfRule type="cellIs" dxfId="1067" priority="4228" stopIfTrue="1" operator="equal">
      <formula>"FINAL"</formula>
    </cfRule>
    <cfRule type="cellIs" dxfId="1066" priority="4229" stopIfTrue="1" operator="equal">
      <formula>"清車"</formula>
    </cfRule>
    <cfRule type="cellIs" dxfId="1065" priority="4230" stopIfTrue="1" operator="equal">
      <formula>"改紡"</formula>
    </cfRule>
  </conditionalFormatting>
  <conditionalFormatting sqref="D103">
    <cfRule type="cellIs" dxfId="1064" priority="4225" stopIfTrue="1" operator="equal">
      <formula>"FINAL"</formula>
    </cfRule>
    <cfRule type="cellIs" dxfId="1063" priority="4226" stopIfTrue="1" operator="equal">
      <formula>"清車"</formula>
    </cfRule>
    <cfRule type="cellIs" dxfId="1062" priority="4227" stopIfTrue="1" operator="equal">
      <formula>"改紡"</formula>
    </cfRule>
  </conditionalFormatting>
  <conditionalFormatting sqref="D102">
    <cfRule type="cellIs" dxfId="1061" priority="4222" stopIfTrue="1" operator="equal">
      <formula>"FINAL"</formula>
    </cfRule>
    <cfRule type="cellIs" dxfId="1060" priority="4223" stopIfTrue="1" operator="equal">
      <formula>"清車"</formula>
    </cfRule>
    <cfRule type="cellIs" dxfId="1059" priority="4224" stopIfTrue="1" operator="equal">
      <formula>"改紡"</formula>
    </cfRule>
  </conditionalFormatting>
  <conditionalFormatting sqref="D103">
    <cfRule type="cellIs" dxfId="1058" priority="4219" stopIfTrue="1" operator="equal">
      <formula>"FINAL"</formula>
    </cfRule>
    <cfRule type="cellIs" dxfId="1057" priority="4220" stopIfTrue="1" operator="equal">
      <formula>"清車"</formula>
    </cfRule>
    <cfRule type="cellIs" dxfId="1056" priority="4221" stopIfTrue="1" operator="equal">
      <formula>"改紡"</formula>
    </cfRule>
  </conditionalFormatting>
  <conditionalFormatting sqref="D112">
    <cfRule type="cellIs" dxfId="1055" priority="4216" stopIfTrue="1" operator="equal">
      <formula>"FINAL"</formula>
    </cfRule>
    <cfRule type="cellIs" dxfId="1054" priority="4217" stopIfTrue="1" operator="equal">
      <formula>"清車"</formula>
    </cfRule>
    <cfRule type="cellIs" dxfId="1053" priority="4218" stopIfTrue="1" operator="equal">
      <formula>"改紡"</formula>
    </cfRule>
  </conditionalFormatting>
  <conditionalFormatting sqref="D112">
    <cfRule type="cellIs" dxfId="1052" priority="4213" stopIfTrue="1" operator="equal">
      <formula>"FINAL"</formula>
    </cfRule>
    <cfRule type="cellIs" dxfId="1051" priority="4214" stopIfTrue="1" operator="equal">
      <formula>"清車"</formula>
    </cfRule>
    <cfRule type="cellIs" dxfId="1050" priority="4215" stopIfTrue="1" operator="equal">
      <formula>"改紡"</formula>
    </cfRule>
  </conditionalFormatting>
  <conditionalFormatting sqref="D114">
    <cfRule type="cellIs" dxfId="1049" priority="4210" stopIfTrue="1" operator="equal">
      <formula>"FINAL"</formula>
    </cfRule>
    <cfRule type="cellIs" dxfId="1048" priority="4211" stopIfTrue="1" operator="equal">
      <formula>"清車"</formula>
    </cfRule>
    <cfRule type="cellIs" dxfId="1047" priority="4212" stopIfTrue="1" operator="equal">
      <formula>"改紡"</formula>
    </cfRule>
  </conditionalFormatting>
  <conditionalFormatting sqref="D114">
    <cfRule type="cellIs" dxfId="1046" priority="4207" stopIfTrue="1" operator="equal">
      <formula>"FINAL"</formula>
    </cfRule>
    <cfRule type="cellIs" dxfId="1045" priority="4208" stopIfTrue="1" operator="equal">
      <formula>"清車"</formula>
    </cfRule>
    <cfRule type="cellIs" dxfId="1044" priority="4209" stopIfTrue="1" operator="equal">
      <formula>"改紡"</formula>
    </cfRule>
  </conditionalFormatting>
  <conditionalFormatting sqref="D24:D25">
    <cfRule type="cellIs" dxfId="1043" priority="4195" stopIfTrue="1" operator="equal">
      <formula>"FINAL"</formula>
    </cfRule>
    <cfRule type="cellIs" dxfId="1042" priority="4196" stopIfTrue="1" operator="equal">
      <formula>"清車"</formula>
    </cfRule>
    <cfRule type="cellIs" dxfId="1041" priority="4197" stopIfTrue="1" operator="equal">
      <formula>"改紡"</formula>
    </cfRule>
  </conditionalFormatting>
  <conditionalFormatting sqref="D24:D25">
    <cfRule type="cellIs" dxfId="1040" priority="4147" stopIfTrue="1" operator="equal">
      <formula>"FINAL"</formula>
    </cfRule>
    <cfRule type="cellIs" dxfId="1039" priority="4148" stopIfTrue="1" operator="equal">
      <formula>"清車"</formula>
    </cfRule>
    <cfRule type="cellIs" dxfId="1038" priority="4149" stopIfTrue="1" operator="equal">
      <formula>"改紡"</formula>
    </cfRule>
  </conditionalFormatting>
  <conditionalFormatting sqref="D25">
    <cfRule type="cellIs" dxfId="1037" priority="4144" stopIfTrue="1" operator="equal">
      <formula>"FINAL"</formula>
    </cfRule>
    <cfRule type="cellIs" dxfId="1036" priority="4145" stopIfTrue="1" operator="equal">
      <formula>"清車"</formula>
    </cfRule>
    <cfRule type="cellIs" dxfId="1035" priority="4146" stopIfTrue="1" operator="equal">
      <formula>"改紡"</formula>
    </cfRule>
  </conditionalFormatting>
  <conditionalFormatting sqref="D25">
    <cfRule type="cellIs" dxfId="1034" priority="4141" stopIfTrue="1" operator="equal">
      <formula>"FINAL"</formula>
    </cfRule>
    <cfRule type="cellIs" dxfId="1033" priority="4142" stopIfTrue="1" operator="equal">
      <formula>"清車"</formula>
    </cfRule>
    <cfRule type="cellIs" dxfId="1032" priority="4143" stopIfTrue="1" operator="equal">
      <formula>"改紡"</formula>
    </cfRule>
  </conditionalFormatting>
  <conditionalFormatting sqref="D24">
    <cfRule type="cellIs" dxfId="1031" priority="4138" stopIfTrue="1" operator="equal">
      <formula>"FINAL"</formula>
    </cfRule>
    <cfRule type="cellIs" dxfId="1030" priority="4139" stopIfTrue="1" operator="equal">
      <formula>"清車"</formula>
    </cfRule>
    <cfRule type="cellIs" dxfId="1029" priority="4140" stopIfTrue="1" operator="equal">
      <formula>"改紡"</formula>
    </cfRule>
  </conditionalFormatting>
  <conditionalFormatting sqref="D31:D32">
    <cfRule type="cellIs" dxfId="1028" priority="4075" stopIfTrue="1" operator="equal">
      <formula>"FINAL"</formula>
    </cfRule>
    <cfRule type="cellIs" dxfId="1027" priority="4076" stopIfTrue="1" operator="equal">
      <formula>"清車"</formula>
    </cfRule>
    <cfRule type="cellIs" dxfId="1026" priority="4077" stopIfTrue="1" operator="equal">
      <formula>"改紡"</formula>
    </cfRule>
  </conditionalFormatting>
  <conditionalFormatting sqref="D31:D32">
    <cfRule type="cellIs" dxfId="1025" priority="4072" stopIfTrue="1" operator="equal">
      <formula>"FINAL"</formula>
    </cfRule>
    <cfRule type="cellIs" dxfId="1024" priority="4073" stopIfTrue="1" operator="equal">
      <formula>"清車"</formula>
    </cfRule>
    <cfRule type="cellIs" dxfId="1023" priority="4074" stopIfTrue="1" operator="equal">
      <formula>"改紡"</formula>
    </cfRule>
  </conditionalFormatting>
  <conditionalFormatting sqref="D31:D32">
    <cfRule type="cellIs" dxfId="1022" priority="4069" stopIfTrue="1" operator="equal">
      <formula>"FINAL"</formula>
    </cfRule>
    <cfRule type="cellIs" dxfId="1021" priority="4070" stopIfTrue="1" operator="equal">
      <formula>"清車"</formula>
    </cfRule>
    <cfRule type="cellIs" dxfId="1020" priority="4071" stopIfTrue="1" operator="equal">
      <formula>"改紡"</formula>
    </cfRule>
  </conditionalFormatting>
  <conditionalFormatting sqref="D32">
    <cfRule type="cellIs" dxfId="1019" priority="4066" stopIfTrue="1" operator="equal">
      <formula>"FINAL"</formula>
    </cfRule>
    <cfRule type="cellIs" dxfId="1018" priority="4067" stopIfTrue="1" operator="equal">
      <formula>"清車"</formula>
    </cfRule>
    <cfRule type="cellIs" dxfId="1017" priority="4068" stopIfTrue="1" operator="equal">
      <formula>"改紡"</formula>
    </cfRule>
  </conditionalFormatting>
  <conditionalFormatting sqref="D32">
    <cfRule type="cellIs" dxfId="1016" priority="4063" stopIfTrue="1" operator="equal">
      <formula>"FINAL"</formula>
    </cfRule>
    <cfRule type="cellIs" dxfId="1015" priority="4064" stopIfTrue="1" operator="equal">
      <formula>"清車"</formula>
    </cfRule>
    <cfRule type="cellIs" dxfId="1014" priority="4065" stopIfTrue="1" operator="equal">
      <formula>"改紡"</formula>
    </cfRule>
  </conditionalFormatting>
  <conditionalFormatting sqref="D31">
    <cfRule type="cellIs" dxfId="1013" priority="4060" stopIfTrue="1" operator="equal">
      <formula>"FINAL"</formula>
    </cfRule>
    <cfRule type="cellIs" dxfId="1012" priority="4061" stopIfTrue="1" operator="equal">
      <formula>"清車"</formula>
    </cfRule>
    <cfRule type="cellIs" dxfId="1011" priority="4062" stopIfTrue="1" operator="equal">
      <formula>"改紡"</formula>
    </cfRule>
  </conditionalFormatting>
  <conditionalFormatting sqref="D23">
    <cfRule type="cellIs" dxfId="1010" priority="4057" stopIfTrue="1" operator="equal">
      <formula>"FINAL"</formula>
    </cfRule>
    <cfRule type="cellIs" dxfId="1009" priority="4058" stopIfTrue="1" operator="equal">
      <formula>"清車"</formula>
    </cfRule>
    <cfRule type="cellIs" dxfId="1008" priority="4059" stopIfTrue="1" operator="equal">
      <formula>"改紡"</formula>
    </cfRule>
  </conditionalFormatting>
  <conditionalFormatting sqref="D23">
    <cfRule type="cellIs" dxfId="1007" priority="4036" stopIfTrue="1" operator="equal">
      <formula>"FINAL"</formula>
    </cfRule>
    <cfRule type="cellIs" dxfId="1006" priority="4037" stopIfTrue="1" operator="equal">
      <formula>"清車"</formula>
    </cfRule>
    <cfRule type="cellIs" dxfId="1005" priority="4038" stopIfTrue="1" operator="equal">
      <formula>"改紡"</formula>
    </cfRule>
  </conditionalFormatting>
  <conditionalFormatting sqref="D23">
    <cfRule type="cellIs" dxfId="1004" priority="4033" stopIfTrue="1" operator="equal">
      <formula>"FINAL"</formula>
    </cfRule>
    <cfRule type="cellIs" dxfId="1003" priority="4034" stopIfTrue="1" operator="equal">
      <formula>"清車"</formula>
    </cfRule>
    <cfRule type="cellIs" dxfId="1002" priority="4035" stopIfTrue="1" operator="equal">
      <formula>"改紡"</formula>
    </cfRule>
  </conditionalFormatting>
  <conditionalFormatting sqref="D35:D36">
    <cfRule type="cellIs" dxfId="1001" priority="3970" stopIfTrue="1" operator="equal">
      <formula>"FINAL"</formula>
    </cfRule>
    <cfRule type="cellIs" dxfId="1000" priority="3971" stopIfTrue="1" operator="equal">
      <formula>"清車"</formula>
    </cfRule>
    <cfRule type="cellIs" dxfId="999" priority="3972" stopIfTrue="1" operator="equal">
      <formula>"改紡"</formula>
    </cfRule>
  </conditionalFormatting>
  <conditionalFormatting sqref="D35:D36">
    <cfRule type="cellIs" dxfId="998" priority="3967" stopIfTrue="1" operator="equal">
      <formula>"FINAL"</formula>
    </cfRule>
    <cfRule type="cellIs" dxfId="997" priority="3968" stopIfTrue="1" operator="equal">
      <formula>"清車"</formula>
    </cfRule>
    <cfRule type="cellIs" dxfId="996" priority="3969" stopIfTrue="1" operator="equal">
      <formula>"改紡"</formula>
    </cfRule>
  </conditionalFormatting>
  <conditionalFormatting sqref="D35:D36">
    <cfRule type="cellIs" dxfId="995" priority="3964" stopIfTrue="1" operator="equal">
      <formula>"FINAL"</formula>
    </cfRule>
    <cfRule type="cellIs" dxfId="994" priority="3965" stopIfTrue="1" operator="equal">
      <formula>"清車"</formula>
    </cfRule>
    <cfRule type="cellIs" dxfId="993" priority="3966" stopIfTrue="1" operator="equal">
      <formula>"改紡"</formula>
    </cfRule>
  </conditionalFormatting>
  <conditionalFormatting sqref="D36">
    <cfRule type="cellIs" dxfId="992" priority="3961" stopIfTrue="1" operator="equal">
      <formula>"FINAL"</formula>
    </cfRule>
    <cfRule type="cellIs" dxfId="991" priority="3962" stopIfTrue="1" operator="equal">
      <formula>"清車"</formula>
    </cfRule>
    <cfRule type="cellIs" dxfId="990" priority="3963" stopIfTrue="1" operator="equal">
      <formula>"改紡"</formula>
    </cfRule>
  </conditionalFormatting>
  <conditionalFormatting sqref="D36">
    <cfRule type="cellIs" dxfId="989" priority="3958" stopIfTrue="1" operator="equal">
      <formula>"FINAL"</formula>
    </cfRule>
    <cfRule type="cellIs" dxfId="988" priority="3959" stopIfTrue="1" operator="equal">
      <formula>"清車"</formula>
    </cfRule>
    <cfRule type="cellIs" dxfId="987" priority="3960" stopIfTrue="1" operator="equal">
      <formula>"改紡"</formula>
    </cfRule>
  </conditionalFormatting>
  <conditionalFormatting sqref="D35">
    <cfRule type="cellIs" dxfId="986" priority="3955" stopIfTrue="1" operator="equal">
      <formula>"FINAL"</formula>
    </cfRule>
    <cfRule type="cellIs" dxfId="985" priority="3956" stopIfTrue="1" operator="equal">
      <formula>"清車"</formula>
    </cfRule>
    <cfRule type="cellIs" dxfId="984" priority="3957" stopIfTrue="1" operator="equal">
      <formula>"改紡"</formula>
    </cfRule>
  </conditionalFormatting>
  <conditionalFormatting sqref="D40:D41">
    <cfRule type="cellIs" dxfId="983" priority="3952" stopIfTrue="1" operator="equal">
      <formula>"FINAL"</formula>
    </cfRule>
    <cfRule type="cellIs" dxfId="982" priority="3953" stopIfTrue="1" operator="equal">
      <formula>"清車"</formula>
    </cfRule>
    <cfRule type="cellIs" dxfId="981" priority="3954" stopIfTrue="1" operator="equal">
      <formula>"改紡"</formula>
    </cfRule>
  </conditionalFormatting>
  <conditionalFormatting sqref="D40:D41">
    <cfRule type="cellIs" dxfId="980" priority="3949" stopIfTrue="1" operator="equal">
      <formula>"FINAL"</formula>
    </cfRule>
    <cfRule type="cellIs" dxfId="979" priority="3950" stopIfTrue="1" operator="equal">
      <formula>"清車"</formula>
    </cfRule>
    <cfRule type="cellIs" dxfId="978" priority="3951" stopIfTrue="1" operator="equal">
      <formula>"改紡"</formula>
    </cfRule>
  </conditionalFormatting>
  <conditionalFormatting sqref="D40:D41">
    <cfRule type="cellIs" dxfId="977" priority="3946" stopIfTrue="1" operator="equal">
      <formula>"FINAL"</formula>
    </cfRule>
    <cfRule type="cellIs" dxfId="976" priority="3947" stopIfTrue="1" operator="equal">
      <formula>"清車"</formula>
    </cfRule>
    <cfRule type="cellIs" dxfId="975" priority="3948" stopIfTrue="1" operator="equal">
      <formula>"改紡"</formula>
    </cfRule>
  </conditionalFormatting>
  <conditionalFormatting sqref="D41">
    <cfRule type="cellIs" dxfId="974" priority="3943" stopIfTrue="1" operator="equal">
      <formula>"FINAL"</formula>
    </cfRule>
    <cfRule type="cellIs" dxfId="973" priority="3944" stopIfTrue="1" operator="equal">
      <formula>"清車"</formula>
    </cfRule>
    <cfRule type="cellIs" dxfId="972" priority="3945" stopIfTrue="1" operator="equal">
      <formula>"改紡"</formula>
    </cfRule>
  </conditionalFormatting>
  <conditionalFormatting sqref="D41">
    <cfRule type="cellIs" dxfId="971" priority="3940" stopIfTrue="1" operator="equal">
      <formula>"FINAL"</formula>
    </cfRule>
    <cfRule type="cellIs" dxfId="970" priority="3941" stopIfTrue="1" operator="equal">
      <formula>"清車"</formula>
    </cfRule>
    <cfRule type="cellIs" dxfId="969" priority="3942" stopIfTrue="1" operator="equal">
      <formula>"改紡"</formula>
    </cfRule>
  </conditionalFormatting>
  <conditionalFormatting sqref="D40">
    <cfRule type="cellIs" dxfId="968" priority="3937" stopIfTrue="1" operator="equal">
      <formula>"FINAL"</formula>
    </cfRule>
    <cfRule type="cellIs" dxfId="967" priority="3938" stopIfTrue="1" operator="equal">
      <formula>"清車"</formula>
    </cfRule>
    <cfRule type="cellIs" dxfId="966" priority="3939" stopIfTrue="1" operator="equal">
      <formula>"改紡"</formula>
    </cfRule>
  </conditionalFormatting>
  <conditionalFormatting sqref="D23:D24">
    <cfRule type="cellIs" dxfId="965" priority="3427" stopIfTrue="1" operator="equal">
      <formula>"FINAL"</formula>
    </cfRule>
    <cfRule type="cellIs" dxfId="964" priority="3428" stopIfTrue="1" operator="equal">
      <formula>"清車"</formula>
    </cfRule>
    <cfRule type="cellIs" dxfId="963" priority="3429" stopIfTrue="1" operator="equal">
      <formula>"改紡"</formula>
    </cfRule>
  </conditionalFormatting>
  <conditionalFormatting sqref="D23">
    <cfRule type="cellIs" dxfId="962" priority="3424" stopIfTrue="1" operator="equal">
      <formula>"FINAL"</formula>
    </cfRule>
    <cfRule type="cellIs" dxfId="961" priority="3425" stopIfTrue="1" operator="equal">
      <formula>"清車"</formula>
    </cfRule>
    <cfRule type="cellIs" dxfId="960" priority="3426" stopIfTrue="1" operator="equal">
      <formula>"改紡"</formula>
    </cfRule>
  </conditionalFormatting>
  <conditionalFormatting sqref="D23">
    <cfRule type="cellIs" dxfId="959" priority="3421" stopIfTrue="1" operator="equal">
      <formula>"FINAL"</formula>
    </cfRule>
    <cfRule type="cellIs" dxfId="958" priority="3422" stopIfTrue="1" operator="equal">
      <formula>"清車"</formula>
    </cfRule>
    <cfRule type="cellIs" dxfId="957" priority="3423" stopIfTrue="1" operator="equal">
      <formula>"改紡"</formula>
    </cfRule>
  </conditionalFormatting>
  <conditionalFormatting sqref="D23">
    <cfRule type="cellIs" dxfId="956" priority="3418" stopIfTrue="1" operator="equal">
      <formula>"FINAL"</formula>
    </cfRule>
    <cfRule type="cellIs" dxfId="955" priority="3419" stopIfTrue="1" operator="equal">
      <formula>"清車"</formula>
    </cfRule>
    <cfRule type="cellIs" dxfId="954" priority="3420" stopIfTrue="1" operator="equal">
      <formula>"改紡"</formula>
    </cfRule>
  </conditionalFormatting>
  <conditionalFormatting sqref="D24">
    <cfRule type="cellIs" dxfId="953" priority="3415" stopIfTrue="1" operator="equal">
      <formula>"FINAL"</formula>
    </cfRule>
    <cfRule type="cellIs" dxfId="952" priority="3416" stopIfTrue="1" operator="equal">
      <formula>"清車"</formula>
    </cfRule>
    <cfRule type="cellIs" dxfId="951" priority="3417" stopIfTrue="1" operator="equal">
      <formula>"改紡"</formula>
    </cfRule>
  </conditionalFormatting>
  <conditionalFormatting sqref="D23">
    <cfRule type="cellIs" dxfId="950" priority="3412" stopIfTrue="1" operator="equal">
      <formula>"FINAL"</formula>
    </cfRule>
    <cfRule type="cellIs" dxfId="949" priority="3413" stopIfTrue="1" operator="equal">
      <formula>"清車"</formula>
    </cfRule>
    <cfRule type="cellIs" dxfId="948" priority="3414" stopIfTrue="1" operator="equal">
      <formula>"改紡"</formula>
    </cfRule>
  </conditionalFormatting>
  <conditionalFormatting sqref="D24">
    <cfRule type="cellIs" dxfId="947" priority="3409" stopIfTrue="1" operator="equal">
      <formula>"FINAL"</formula>
    </cfRule>
    <cfRule type="cellIs" dxfId="946" priority="3410" stopIfTrue="1" operator="equal">
      <formula>"清車"</formula>
    </cfRule>
    <cfRule type="cellIs" dxfId="945" priority="3411" stopIfTrue="1" operator="equal">
      <formula>"改紡"</formula>
    </cfRule>
  </conditionalFormatting>
  <conditionalFormatting sqref="D24">
    <cfRule type="cellIs" dxfId="944" priority="3406" stopIfTrue="1" operator="equal">
      <formula>"FINAL"</formula>
    </cfRule>
    <cfRule type="cellIs" dxfId="943" priority="3407" stopIfTrue="1" operator="equal">
      <formula>"清車"</formula>
    </cfRule>
    <cfRule type="cellIs" dxfId="942" priority="3408" stopIfTrue="1" operator="equal">
      <formula>"改紡"</formula>
    </cfRule>
  </conditionalFormatting>
  <conditionalFormatting sqref="D23">
    <cfRule type="cellIs" dxfId="941" priority="3403" stopIfTrue="1" operator="equal">
      <formula>"FINAL"</formula>
    </cfRule>
    <cfRule type="cellIs" dxfId="940" priority="3404" stopIfTrue="1" operator="equal">
      <formula>"清車"</formula>
    </cfRule>
    <cfRule type="cellIs" dxfId="939" priority="3405" stopIfTrue="1" operator="equal">
      <formula>"改紡"</formula>
    </cfRule>
  </conditionalFormatting>
  <conditionalFormatting sqref="D23">
    <cfRule type="cellIs" dxfId="938" priority="3400" stopIfTrue="1" operator="equal">
      <formula>"FINAL"</formula>
    </cfRule>
    <cfRule type="cellIs" dxfId="937" priority="3401" stopIfTrue="1" operator="equal">
      <formula>"清車"</formula>
    </cfRule>
    <cfRule type="cellIs" dxfId="936" priority="3402" stopIfTrue="1" operator="equal">
      <formula>"改紡"</formula>
    </cfRule>
  </conditionalFormatting>
  <conditionalFormatting sqref="D24">
    <cfRule type="cellIs" dxfId="935" priority="3397" stopIfTrue="1" operator="equal">
      <formula>"FINAL"</formula>
    </cfRule>
    <cfRule type="cellIs" dxfId="934" priority="3398" stopIfTrue="1" operator="equal">
      <formula>"清車"</formula>
    </cfRule>
    <cfRule type="cellIs" dxfId="933" priority="3399" stopIfTrue="1" operator="equal">
      <formula>"改紡"</formula>
    </cfRule>
  </conditionalFormatting>
  <conditionalFormatting sqref="D23">
    <cfRule type="cellIs" dxfId="932" priority="3394" stopIfTrue="1" operator="equal">
      <formula>"FINAL"</formula>
    </cfRule>
    <cfRule type="cellIs" dxfId="931" priority="3395" stopIfTrue="1" operator="equal">
      <formula>"清車"</formula>
    </cfRule>
    <cfRule type="cellIs" dxfId="930" priority="3396" stopIfTrue="1" operator="equal">
      <formula>"改紡"</formula>
    </cfRule>
  </conditionalFormatting>
  <conditionalFormatting sqref="D23">
    <cfRule type="cellIs" dxfId="929" priority="3391" stopIfTrue="1" operator="equal">
      <formula>"FINAL"</formula>
    </cfRule>
    <cfRule type="cellIs" dxfId="928" priority="3392" stopIfTrue="1" operator="equal">
      <formula>"清車"</formula>
    </cfRule>
    <cfRule type="cellIs" dxfId="927" priority="3393" stopIfTrue="1" operator="equal">
      <formula>"改紡"</formula>
    </cfRule>
  </conditionalFormatting>
  <conditionalFormatting sqref="D23">
    <cfRule type="cellIs" dxfId="926" priority="3388" stopIfTrue="1" operator="equal">
      <formula>"FINAL"</formula>
    </cfRule>
    <cfRule type="cellIs" dxfId="925" priority="3389" stopIfTrue="1" operator="equal">
      <formula>"清車"</formula>
    </cfRule>
    <cfRule type="cellIs" dxfId="924" priority="3390" stopIfTrue="1" operator="equal">
      <formula>"改紡"</formula>
    </cfRule>
  </conditionalFormatting>
  <conditionalFormatting sqref="D23:D24">
    <cfRule type="cellIs" dxfId="923" priority="3385" stopIfTrue="1" operator="equal">
      <formula>"FINAL"</formula>
    </cfRule>
    <cfRule type="cellIs" dxfId="922" priority="3386" stopIfTrue="1" operator="equal">
      <formula>"清車"</formula>
    </cfRule>
    <cfRule type="cellIs" dxfId="921" priority="3387" stopIfTrue="1" operator="equal">
      <formula>"改紡"</formula>
    </cfRule>
  </conditionalFormatting>
  <conditionalFormatting sqref="D23">
    <cfRule type="cellIs" dxfId="920" priority="3382" stopIfTrue="1" operator="equal">
      <formula>"FINAL"</formula>
    </cfRule>
    <cfRule type="cellIs" dxfId="919" priority="3383" stopIfTrue="1" operator="equal">
      <formula>"清車"</formula>
    </cfRule>
    <cfRule type="cellIs" dxfId="918" priority="3384" stopIfTrue="1" operator="equal">
      <formula>"改紡"</formula>
    </cfRule>
  </conditionalFormatting>
  <conditionalFormatting sqref="D23">
    <cfRule type="cellIs" dxfId="917" priority="3379" stopIfTrue="1" operator="equal">
      <formula>"FINAL"</formula>
    </cfRule>
    <cfRule type="cellIs" dxfId="916" priority="3380" stopIfTrue="1" operator="equal">
      <formula>"清車"</formula>
    </cfRule>
    <cfRule type="cellIs" dxfId="915" priority="3381" stopIfTrue="1" operator="equal">
      <formula>"改紡"</formula>
    </cfRule>
  </conditionalFormatting>
  <conditionalFormatting sqref="D23:D24">
    <cfRule type="cellIs" dxfId="914" priority="3376" stopIfTrue="1" operator="equal">
      <formula>"FINAL"</formula>
    </cfRule>
    <cfRule type="cellIs" dxfId="913" priority="3377" stopIfTrue="1" operator="equal">
      <formula>"清車"</formula>
    </cfRule>
    <cfRule type="cellIs" dxfId="912" priority="3378" stopIfTrue="1" operator="equal">
      <formula>"改紡"</formula>
    </cfRule>
  </conditionalFormatting>
  <conditionalFormatting sqref="D23">
    <cfRule type="cellIs" dxfId="911" priority="3373" stopIfTrue="1" operator="equal">
      <formula>"FINAL"</formula>
    </cfRule>
    <cfRule type="cellIs" dxfId="910" priority="3374" stopIfTrue="1" operator="equal">
      <formula>"清車"</formula>
    </cfRule>
    <cfRule type="cellIs" dxfId="909" priority="3375" stopIfTrue="1" operator="equal">
      <formula>"改紡"</formula>
    </cfRule>
  </conditionalFormatting>
  <conditionalFormatting sqref="D24">
    <cfRule type="cellIs" dxfId="908" priority="3370" stopIfTrue="1" operator="equal">
      <formula>"FINAL"</formula>
    </cfRule>
    <cfRule type="cellIs" dxfId="907" priority="3371" stopIfTrue="1" operator="equal">
      <formula>"清車"</formula>
    </cfRule>
    <cfRule type="cellIs" dxfId="906" priority="3372" stopIfTrue="1" operator="equal">
      <formula>"改紡"</formula>
    </cfRule>
  </conditionalFormatting>
  <conditionalFormatting sqref="D23">
    <cfRule type="cellIs" dxfId="905" priority="3367" stopIfTrue="1" operator="equal">
      <formula>"FINAL"</formula>
    </cfRule>
    <cfRule type="cellIs" dxfId="904" priority="3368" stopIfTrue="1" operator="equal">
      <formula>"清車"</formula>
    </cfRule>
    <cfRule type="cellIs" dxfId="903" priority="3369" stopIfTrue="1" operator="equal">
      <formula>"改紡"</formula>
    </cfRule>
  </conditionalFormatting>
  <conditionalFormatting sqref="D24">
    <cfRule type="cellIs" dxfId="902" priority="3364" stopIfTrue="1" operator="equal">
      <formula>"FINAL"</formula>
    </cfRule>
    <cfRule type="cellIs" dxfId="901" priority="3365" stopIfTrue="1" operator="equal">
      <formula>"清車"</formula>
    </cfRule>
    <cfRule type="cellIs" dxfId="900" priority="3366" stopIfTrue="1" operator="equal">
      <formula>"改紡"</formula>
    </cfRule>
  </conditionalFormatting>
  <conditionalFormatting sqref="D24">
    <cfRule type="cellIs" dxfId="899" priority="3361" stopIfTrue="1" operator="equal">
      <formula>"FINAL"</formula>
    </cfRule>
    <cfRule type="cellIs" dxfId="898" priority="3362" stopIfTrue="1" operator="equal">
      <formula>"清車"</formula>
    </cfRule>
    <cfRule type="cellIs" dxfId="897" priority="3363" stopIfTrue="1" operator="equal">
      <formula>"改紡"</formula>
    </cfRule>
  </conditionalFormatting>
  <conditionalFormatting sqref="D23">
    <cfRule type="cellIs" dxfId="896" priority="3358" stopIfTrue="1" operator="equal">
      <formula>"FINAL"</formula>
    </cfRule>
    <cfRule type="cellIs" dxfId="895" priority="3359" stopIfTrue="1" operator="equal">
      <formula>"清車"</formula>
    </cfRule>
    <cfRule type="cellIs" dxfId="894" priority="3360" stopIfTrue="1" operator="equal">
      <formula>"改紡"</formula>
    </cfRule>
  </conditionalFormatting>
  <conditionalFormatting sqref="D23">
    <cfRule type="cellIs" dxfId="893" priority="3355" stopIfTrue="1" operator="equal">
      <formula>"FINAL"</formula>
    </cfRule>
    <cfRule type="cellIs" dxfId="892" priority="3356" stopIfTrue="1" operator="equal">
      <formula>"清車"</formula>
    </cfRule>
    <cfRule type="cellIs" dxfId="891" priority="3357" stopIfTrue="1" operator="equal">
      <formula>"改紡"</formula>
    </cfRule>
  </conditionalFormatting>
  <conditionalFormatting sqref="D24">
    <cfRule type="cellIs" dxfId="890" priority="3352" stopIfTrue="1" operator="equal">
      <formula>"FINAL"</formula>
    </cfRule>
    <cfRule type="cellIs" dxfId="889" priority="3353" stopIfTrue="1" operator="equal">
      <formula>"清車"</formula>
    </cfRule>
    <cfRule type="cellIs" dxfId="888" priority="3354" stopIfTrue="1" operator="equal">
      <formula>"改紡"</formula>
    </cfRule>
  </conditionalFormatting>
  <conditionalFormatting sqref="D24">
    <cfRule type="cellIs" dxfId="887" priority="3349" stopIfTrue="1" operator="equal">
      <formula>"FINAL"</formula>
    </cfRule>
    <cfRule type="cellIs" dxfId="886" priority="3350" stopIfTrue="1" operator="equal">
      <formula>"清車"</formula>
    </cfRule>
    <cfRule type="cellIs" dxfId="885" priority="3351" stopIfTrue="1" operator="equal">
      <formula>"改紡"</formula>
    </cfRule>
  </conditionalFormatting>
  <conditionalFormatting sqref="D24">
    <cfRule type="cellIs" dxfId="884" priority="3346" stopIfTrue="1" operator="equal">
      <formula>"FINAL"</formula>
    </cfRule>
    <cfRule type="cellIs" dxfId="883" priority="3347" stopIfTrue="1" operator="equal">
      <formula>"清車"</formula>
    </cfRule>
    <cfRule type="cellIs" dxfId="882" priority="3348" stopIfTrue="1" operator="equal">
      <formula>"改紡"</formula>
    </cfRule>
  </conditionalFormatting>
  <conditionalFormatting sqref="D23">
    <cfRule type="cellIs" dxfId="881" priority="3343" stopIfTrue="1" operator="equal">
      <formula>"FINAL"</formula>
    </cfRule>
    <cfRule type="cellIs" dxfId="880" priority="3344" stopIfTrue="1" operator="equal">
      <formula>"清車"</formula>
    </cfRule>
    <cfRule type="cellIs" dxfId="879" priority="3345" stopIfTrue="1" operator="equal">
      <formula>"改紡"</formula>
    </cfRule>
  </conditionalFormatting>
  <conditionalFormatting sqref="D23">
    <cfRule type="cellIs" dxfId="878" priority="3340" stopIfTrue="1" operator="equal">
      <formula>"FINAL"</formula>
    </cfRule>
    <cfRule type="cellIs" dxfId="877" priority="3341" stopIfTrue="1" operator="equal">
      <formula>"清車"</formula>
    </cfRule>
    <cfRule type="cellIs" dxfId="876" priority="3342" stopIfTrue="1" operator="equal">
      <formula>"改紡"</formula>
    </cfRule>
  </conditionalFormatting>
  <conditionalFormatting sqref="D23">
    <cfRule type="cellIs" dxfId="875" priority="3337" stopIfTrue="1" operator="equal">
      <formula>"FINAL"</formula>
    </cfRule>
    <cfRule type="cellIs" dxfId="874" priority="3338" stopIfTrue="1" operator="equal">
      <formula>"清車"</formula>
    </cfRule>
    <cfRule type="cellIs" dxfId="873" priority="3339" stopIfTrue="1" operator="equal">
      <formula>"改紡"</formula>
    </cfRule>
  </conditionalFormatting>
  <conditionalFormatting sqref="D23">
    <cfRule type="cellIs" dxfId="872" priority="3334" stopIfTrue="1" operator="equal">
      <formula>"FINAL"</formula>
    </cfRule>
    <cfRule type="cellIs" dxfId="871" priority="3335" stopIfTrue="1" operator="equal">
      <formula>"清車"</formula>
    </cfRule>
    <cfRule type="cellIs" dxfId="870" priority="3336" stopIfTrue="1" operator="equal">
      <formula>"改紡"</formula>
    </cfRule>
  </conditionalFormatting>
  <conditionalFormatting sqref="D23">
    <cfRule type="cellIs" dxfId="869" priority="3331" stopIfTrue="1" operator="equal">
      <formula>"FINAL"</formula>
    </cfRule>
    <cfRule type="cellIs" dxfId="868" priority="3332" stopIfTrue="1" operator="equal">
      <formula>"清車"</formula>
    </cfRule>
    <cfRule type="cellIs" dxfId="867" priority="3333" stopIfTrue="1" operator="equal">
      <formula>"改紡"</formula>
    </cfRule>
  </conditionalFormatting>
  <conditionalFormatting sqref="D23">
    <cfRule type="cellIs" dxfId="866" priority="3328" stopIfTrue="1" operator="equal">
      <formula>"FINAL"</formula>
    </cfRule>
    <cfRule type="cellIs" dxfId="865" priority="3329" stopIfTrue="1" operator="equal">
      <formula>"清車"</formula>
    </cfRule>
    <cfRule type="cellIs" dxfId="864" priority="3330" stopIfTrue="1" operator="equal">
      <formula>"改紡"</formula>
    </cfRule>
  </conditionalFormatting>
  <conditionalFormatting sqref="D24">
    <cfRule type="cellIs" dxfId="863" priority="3325" stopIfTrue="1" operator="equal">
      <formula>"FINAL"</formula>
    </cfRule>
    <cfRule type="cellIs" dxfId="862" priority="3326" stopIfTrue="1" operator="equal">
      <formula>"清車"</formula>
    </cfRule>
    <cfRule type="cellIs" dxfId="861" priority="3327" stopIfTrue="1" operator="equal">
      <formula>"改紡"</formula>
    </cfRule>
  </conditionalFormatting>
  <conditionalFormatting sqref="D23">
    <cfRule type="cellIs" dxfId="860" priority="3322" stopIfTrue="1" operator="equal">
      <formula>"FINAL"</formula>
    </cfRule>
    <cfRule type="cellIs" dxfId="859" priority="3323" stopIfTrue="1" operator="equal">
      <formula>"清車"</formula>
    </cfRule>
    <cfRule type="cellIs" dxfId="858" priority="3324" stopIfTrue="1" operator="equal">
      <formula>"改紡"</formula>
    </cfRule>
  </conditionalFormatting>
  <conditionalFormatting sqref="D24">
    <cfRule type="cellIs" dxfId="857" priority="3319" stopIfTrue="1" operator="equal">
      <formula>"FINAL"</formula>
    </cfRule>
    <cfRule type="cellIs" dxfId="856" priority="3320" stopIfTrue="1" operator="equal">
      <formula>"清車"</formula>
    </cfRule>
    <cfRule type="cellIs" dxfId="855" priority="3321" stopIfTrue="1" operator="equal">
      <formula>"改紡"</formula>
    </cfRule>
  </conditionalFormatting>
  <conditionalFormatting sqref="D24">
    <cfRule type="cellIs" dxfId="854" priority="3316" stopIfTrue="1" operator="equal">
      <formula>"FINAL"</formula>
    </cfRule>
    <cfRule type="cellIs" dxfId="853" priority="3317" stopIfTrue="1" operator="equal">
      <formula>"清車"</formula>
    </cfRule>
    <cfRule type="cellIs" dxfId="852" priority="3318" stopIfTrue="1" operator="equal">
      <formula>"改紡"</formula>
    </cfRule>
  </conditionalFormatting>
  <conditionalFormatting sqref="D23">
    <cfRule type="cellIs" dxfId="851" priority="3313" stopIfTrue="1" operator="equal">
      <formula>"FINAL"</formula>
    </cfRule>
    <cfRule type="cellIs" dxfId="850" priority="3314" stopIfTrue="1" operator="equal">
      <formula>"清車"</formula>
    </cfRule>
    <cfRule type="cellIs" dxfId="849" priority="3315" stopIfTrue="1" operator="equal">
      <formula>"改紡"</formula>
    </cfRule>
  </conditionalFormatting>
  <conditionalFormatting sqref="D23">
    <cfRule type="cellIs" dxfId="848" priority="3310" stopIfTrue="1" operator="equal">
      <formula>"FINAL"</formula>
    </cfRule>
    <cfRule type="cellIs" dxfId="847" priority="3311" stopIfTrue="1" operator="equal">
      <formula>"清車"</formula>
    </cfRule>
    <cfRule type="cellIs" dxfId="846" priority="3312" stopIfTrue="1" operator="equal">
      <formula>"改紡"</formula>
    </cfRule>
  </conditionalFormatting>
  <conditionalFormatting sqref="D23">
    <cfRule type="cellIs" dxfId="845" priority="3307" stopIfTrue="1" operator="equal">
      <formula>"FINAL"</formula>
    </cfRule>
    <cfRule type="cellIs" dxfId="844" priority="3308" stopIfTrue="1" operator="equal">
      <formula>"清車"</formula>
    </cfRule>
    <cfRule type="cellIs" dxfId="843" priority="3309" stopIfTrue="1" operator="equal">
      <formula>"改紡"</formula>
    </cfRule>
  </conditionalFormatting>
  <conditionalFormatting sqref="D24">
    <cfRule type="cellIs" dxfId="842" priority="3304" stopIfTrue="1" operator="equal">
      <formula>"FINAL"</formula>
    </cfRule>
    <cfRule type="cellIs" dxfId="841" priority="3305" stopIfTrue="1" operator="equal">
      <formula>"清車"</formula>
    </cfRule>
    <cfRule type="cellIs" dxfId="840" priority="3306" stopIfTrue="1" operator="equal">
      <formula>"改紡"</formula>
    </cfRule>
  </conditionalFormatting>
  <conditionalFormatting sqref="D23">
    <cfRule type="cellIs" dxfId="839" priority="3301" stopIfTrue="1" operator="equal">
      <formula>"FINAL"</formula>
    </cfRule>
    <cfRule type="cellIs" dxfId="838" priority="3302" stopIfTrue="1" operator="equal">
      <formula>"清車"</formula>
    </cfRule>
    <cfRule type="cellIs" dxfId="837" priority="3303" stopIfTrue="1" operator="equal">
      <formula>"改紡"</formula>
    </cfRule>
  </conditionalFormatting>
  <conditionalFormatting sqref="D24">
    <cfRule type="cellIs" dxfId="836" priority="3298" stopIfTrue="1" operator="equal">
      <formula>"FINAL"</formula>
    </cfRule>
    <cfRule type="cellIs" dxfId="835" priority="3299" stopIfTrue="1" operator="equal">
      <formula>"清車"</formula>
    </cfRule>
    <cfRule type="cellIs" dxfId="834" priority="3300" stopIfTrue="1" operator="equal">
      <formula>"改紡"</formula>
    </cfRule>
  </conditionalFormatting>
  <conditionalFormatting sqref="D24">
    <cfRule type="cellIs" dxfId="833" priority="3295" stopIfTrue="1" operator="equal">
      <formula>"FINAL"</formula>
    </cfRule>
    <cfRule type="cellIs" dxfId="832" priority="3296" stopIfTrue="1" operator="equal">
      <formula>"清車"</formula>
    </cfRule>
    <cfRule type="cellIs" dxfId="831" priority="3297" stopIfTrue="1" operator="equal">
      <formula>"改紡"</formula>
    </cfRule>
  </conditionalFormatting>
  <conditionalFormatting sqref="D24">
    <cfRule type="cellIs" dxfId="830" priority="3148" stopIfTrue="1" operator="equal">
      <formula>"FINAL"</formula>
    </cfRule>
    <cfRule type="cellIs" dxfId="829" priority="3149" stopIfTrue="1" operator="equal">
      <formula>"清車"</formula>
    </cfRule>
    <cfRule type="cellIs" dxfId="828" priority="3150" stopIfTrue="1" operator="equal">
      <formula>"改紡"</formula>
    </cfRule>
  </conditionalFormatting>
  <conditionalFormatting sqref="D24">
    <cfRule type="cellIs" dxfId="827" priority="3145" stopIfTrue="1" operator="equal">
      <formula>"FINAL"</formula>
    </cfRule>
    <cfRule type="cellIs" dxfId="826" priority="3146" stopIfTrue="1" operator="equal">
      <formula>"清車"</formula>
    </cfRule>
    <cfRule type="cellIs" dxfId="825" priority="3147" stopIfTrue="1" operator="equal">
      <formula>"改紡"</formula>
    </cfRule>
  </conditionalFormatting>
  <conditionalFormatting sqref="D24">
    <cfRule type="cellIs" dxfId="824" priority="3142" stopIfTrue="1" operator="equal">
      <formula>"FINAL"</formula>
    </cfRule>
    <cfRule type="cellIs" dxfId="823" priority="3143" stopIfTrue="1" operator="equal">
      <formula>"清車"</formula>
    </cfRule>
    <cfRule type="cellIs" dxfId="822" priority="3144" stopIfTrue="1" operator="equal">
      <formula>"改紡"</formula>
    </cfRule>
  </conditionalFormatting>
  <conditionalFormatting sqref="D24">
    <cfRule type="cellIs" dxfId="821" priority="3139" stopIfTrue="1" operator="equal">
      <formula>"FINAL"</formula>
    </cfRule>
    <cfRule type="cellIs" dxfId="820" priority="3140" stopIfTrue="1" operator="equal">
      <formula>"清車"</formula>
    </cfRule>
    <cfRule type="cellIs" dxfId="819" priority="3141" stopIfTrue="1" operator="equal">
      <formula>"改紡"</formula>
    </cfRule>
  </conditionalFormatting>
  <conditionalFormatting sqref="D24">
    <cfRule type="cellIs" dxfId="818" priority="3136" stopIfTrue="1" operator="equal">
      <formula>"FINAL"</formula>
    </cfRule>
    <cfRule type="cellIs" dxfId="817" priority="3137" stopIfTrue="1" operator="equal">
      <formula>"清車"</formula>
    </cfRule>
    <cfRule type="cellIs" dxfId="816" priority="3138" stopIfTrue="1" operator="equal">
      <formula>"改紡"</formula>
    </cfRule>
  </conditionalFormatting>
  <conditionalFormatting sqref="D24">
    <cfRule type="cellIs" dxfId="815" priority="3133" stopIfTrue="1" operator="equal">
      <formula>"FINAL"</formula>
    </cfRule>
    <cfRule type="cellIs" dxfId="814" priority="3134" stopIfTrue="1" operator="equal">
      <formula>"清車"</formula>
    </cfRule>
    <cfRule type="cellIs" dxfId="813" priority="3135" stopIfTrue="1" operator="equal">
      <formula>"改紡"</formula>
    </cfRule>
  </conditionalFormatting>
  <conditionalFormatting sqref="D24">
    <cfRule type="cellIs" dxfId="812" priority="3130" stopIfTrue="1" operator="equal">
      <formula>"FINAL"</formula>
    </cfRule>
    <cfRule type="cellIs" dxfId="811" priority="3131" stopIfTrue="1" operator="equal">
      <formula>"清車"</formula>
    </cfRule>
    <cfRule type="cellIs" dxfId="810" priority="3132" stopIfTrue="1" operator="equal">
      <formula>"改紡"</formula>
    </cfRule>
  </conditionalFormatting>
  <conditionalFormatting sqref="D26">
    <cfRule type="cellIs" dxfId="809" priority="3127" stopIfTrue="1" operator="equal">
      <formula>"FINAL"</formula>
    </cfRule>
    <cfRule type="cellIs" dxfId="808" priority="3128" stopIfTrue="1" operator="equal">
      <formula>"清車"</formula>
    </cfRule>
    <cfRule type="cellIs" dxfId="807" priority="3129" stopIfTrue="1" operator="equal">
      <formula>"改紡"</formula>
    </cfRule>
  </conditionalFormatting>
  <conditionalFormatting sqref="D26">
    <cfRule type="cellIs" dxfId="806" priority="3124" stopIfTrue="1" operator="equal">
      <formula>"FINAL"</formula>
    </cfRule>
    <cfRule type="cellIs" dxfId="805" priority="3125" stopIfTrue="1" operator="equal">
      <formula>"清車"</formula>
    </cfRule>
    <cfRule type="cellIs" dxfId="804" priority="3126" stopIfTrue="1" operator="equal">
      <formula>"改紡"</formula>
    </cfRule>
  </conditionalFormatting>
  <conditionalFormatting sqref="D26">
    <cfRule type="cellIs" dxfId="803" priority="3121" stopIfTrue="1" operator="equal">
      <formula>"FINAL"</formula>
    </cfRule>
    <cfRule type="cellIs" dxfId="802" priority="3122" stopIfTrue="1" operator="equal">
      <formula>"清車"</formula>
    </cfRule>
    <cfRule type="cellIs" dxfId="801" priority="3123" stopIfTrue="1" operator="equal">
      <formula>"改紡"</formula>
    </cfRule>
  </conditionalFormatting>
  <conditionalFormatting sqref="D26">
    <cfRule type="cellIs" dxfId="800" priority="3118" stopIfTrue="1" operator="equal">
      <formula>"FINAL"</formula>
    </cfRule>
    <cfRule type="cellIs" dxfId="799" priority="3119" stopIfTrue="1" operator="equal">
      <formula>"清車"</formula>
    </cfRule>
    <cfRule type="cellIs" dxfId="798" priority="3120" stopIfTrue="1" operator="equal">
      <formula>"改紡"</formula>
    </cfRule>
  </conditionalFormatting>
  <conditionalFormatting sqref="D26">
    <cfRule type="cellIs" dxfId="797" priority="3115" stopIfTrue="1" operator="equal">
      <formula>"FINAL"</formula>
    </cfRule>
    <cfRule type="cellIs" dxfId="796" priority="3116" stopIfTrue="1" operator="equal">
      <formula>"清車"</formula>
    </cfRule>
    <cfRule type="cellIs" dxfId="795" priority="3117" stopIfTrue="1" operator="equal">
      <formula>"改紡"</formula>
    </cfRule>
  </conditionalFormatting>
  <conditionalFormatting sqref="D26">
    <cfRule type="cellIs" dxfId="794" priority="3112" stopIfTrue="1" operator="equal">
      <formula>"FINAL"</formula>
    </cfRule>
    <cfRule type="cellIs" dxfId="793" priority="3113" stopIfTrue="1" operator="equal">
      <formula>"清車"</formula>
    </cfRule>
    <cfRule type="cellIs" dxfId="792" priority="3114" stopIfTrue="1" operator="equal">
      <formula>"改紡"</formula>
    </cfRule>
  </conditionalFormatting>
  <conditionalFormatting sqref="D26">
    <cfRule type="cellIs" dxfId="791" priority="3109" stopIfTrue="1" operator="equal">
      <formula>"FINAL"</formula>
    </cfRule>
    <cfRule type="cellIs" dxfId="790" priority="3110" stopIfTrue="1" operator="equal">
      <formula>"清車"</formula>
    </cfRule>
    <cfRule type="cellIs" dxfId="789" priority="3111" stopIfTrue="1" operator="equal">
      <formula>"改紡"</formula>
    </cfRule>
  </conditionalFormatting>
  <conditionalFormatting sqref="D26">
    <cfRule type="cellIs" dxfId="788" priority="3106" stopIfTrue="1" operator="equal">
      <formula>"FINAL"</formula>
    </cfRule>
    <cfRule type="cellIs" dxfId="787" priority="3107" stopIfTrue="1" operator="equal">
      <formula>"清車"</formula>
    </cfRule>
    <cfRule type="cellIs" dxfId="786" priority="3108" stopIfTrue="1" operator="equal">
      <formula>"改紡"</formula>
    </cfRule>
  </conditionalFormatting>
  <conditionalFormatting sqref="D26">
    <cfRule type="cellIs" dxfId="785" priority="3103" stopIfTrue="1" operator="equal">
      <formula>"FINAL"</formula>
    </cfRule>
    <cfRule type="cellIs" dxfId="784" priority="3104" stopIfTrue="1" operator="equal">
      <formula>"清車"</formula>
    </cfRule>
    <cfRule type="cellIs" dxfId="783" priority="3105" stopIfTrue="1" operator="equal">
      <formula>"改紡"</formula>
    </cfRule>
  </conditionalFormatting>
  <conditionalFormatting sqref="D26">
    <cfRule type="cellIs" dxfId="782" priority="3100" stopIfTrue="1" operator="equal">
      <formula>"FINAL"</formula>
    </cfRule>
    <cfRule type="cellIs" dxfId="781" priority="3101" stopIfTrue="1" operator="equal">
      <formula>"清車"</formula>
    </cfRule>
    <cfRule type="cellIs" dxfId="780" priority="3102" stopIfTrue="1" operator="equal">
      <formula>"改紡"</formula>
    </cfRule>
  </conditionalFormatting>
  <conditionalFormatting sqref="D26">
    <cfRule type="cellIs" dxfId="779" priority="3097" stopIfTrue="1" operator="equal">
      <formula>"FINAL"</formula>
    </cfRule>
    <cfRule type="cellIs" dxfId="778" priority="3098" stopIfTrue="1" operator="equal">
      <formula>"清車"</formula>
    </cfRule>
    <cfRule type="cellIs" dxfId="777" priority="3099" stopIfTrue="1" operator="equal">
      <formula>"改紡"</formula>
    </cfRule>
  </conditionalFormatting>
  <conditionalFormatting sqref="D26">
    <cfRule type="cellIs" dxfId="776" priority="3094" stopIfTrue="1" operator="equal">
      <formula>"FINAL"</formula>
    </cfRule>
    <cfRule type="cellIs" dxfId="775" priority="3095" stopIfTrue="1" operator="equal">
      <formula>"清車"</formula>
    </cfRule>
    <cfRule type="cellIs" dxfId="774" priority="3096" stopIfTrue="1" operator="equal">
      <formula>"改紡"</formula>
    </cfRule>
  </conditionalFormatting>
  <conditionalFormatting sqref="D26">
    <cfRule type="cellIs" dxfId="773" priority="3091" stopIfTrue="1" operator="equal">
      <formula>"FINAL"</formula>
    </cfRule>
    <cfRule type="cellIs" dxfId="772" priority="3092" stopIfTrue="1" operator="equal">
      <formula>"清車"</formula>
    </cfRule>
    <cfRule type="cellIs" dxfId="771" priority="3093" stopIfTrue="1" operator="equal">
      <formula>"改紡"</formula>
    </cfRule>
  </conditionalFormatting>
  <conditionalFormatting sqref="D26">
    <cfRule type="cellIs" dxfId="770" priority="3088" stopIfTrue="1" operator="equal">
      <formula>"FINAL"</formula>
    </cfRule>
    <cfRule type="cellIs" dxfId="769" priority="3089" stopIfTrue="1" operator="equal">
      <formula>"清車"</formula>
    </cfRule>
    <cfRule type="cellIs" dxfId="768" priority="3090" stopIfTrue="1" operator="equal">
      <formula>"改紡"</formula>
    </cfRule>
  </conditionalFormatting>
  <conditionalFormatting sqref="D26">
    <cfRule type="cellIs" dxfId="767" priority="3085" stopIfTrue="1" operator="equal">
      <formula>"FINAL"</formula>
    </cfRule>
    <cfRule type="cellIs" dxfId="766" priority="3086" stopIfTrue="1" operator="equal">
      <formula>"清車"</formula>
    </cfRule>
    <cfRule type="cellIs" dxfId="765" priority="3087" stopIfTrue="1" operator="equal">
      <formula>"改紡"</formula>
    </cfRule>
  </conditionalFormatting>
  <conditionalFormatting sqref="D26">
    <cfRule type="cellIs" dxfId="764" priority="3082" stopIfTrue="1" operator="equal">
      <formula>"FINAL"</formula>
    </cfRule>
    <cfRule type="cellIs" dxfId="763" priority="3083" stopIfTrue="1" operator="equal">
      <formula>"清車"</formula>
    </cfRule>
    <cfRule type="cellIs" dxfId="762" priority="3084" stopIfTrue="1" operator="equal">
      <formula>"改紡"</formula>
    </cfRule>
  </conditionalFormatting>
  <conditionalFormatting sqref="D26">
    <cfRule type="cellIs" dxfId="761" priority="3079" stopIfTrue="1" operator="equal">
      <formula>"FINAL"</formula>
    </cfRule>
    <cfRule type="cellIs" dxfId="760" priority="3080" stopIfTrue="1" operator="equal">
      <formula>"清車"</formula>
    </cfRule>
    <cfRule type="cellIs" dxfId="759" priority="3081" stopIfTrue="1" operator="equal">
      <formula>"改紡"</formula>
    </cfRule>
  </conditionalFormatting>
  <conditionalFormatting sqref="D26">
    <cfRule type="cellIs" dxfId="758" priority="3076" stopIfTrue="1" operator="equal">
      <formula>"FINAL"</formula>
    </cfRule>
    <cfRule type="cellIs" dxfId="757" priority="3077" stopIfTrue="1" operator="equal">
      <formula>"清車"</formula>
    </cfRule>
    <cfRule type="cellIs" dxfId="756" priority="3078" stopIfTrue="1" operator="equal">
      <formula>"改紡"</formula>
    </cfRule>
  </conditionalFormatting>
  <conditionalFormatting sqref="D26">
    <cfRule type="cellIs" dxfId="755" priority="3073" stopIfTrue="1" operator="equal">
      <formula>"FINAL"</formula>
    </cfRule>
    <cfRule type="cellIs" dxfId="754" priority="3074" stopIfTrue="1" operator="equal">
      <formula>"清車"</formula>
    </cfRule>
    <cfRule type="cellIs" dxfId="753" priority="3075" stopIfTrue="1" operator="equal">
      <formula>"改紡"</formula>
    </cfRule>
  </conditionalFormatting>
  <conditionalFormatting sqref="D26">
    <cfRule type="cellIs" dxfId="752" priority="3070" stopIfTrue="1" operator="equal">
      <formula>"FINAL"</formula>
    </cfRule>
    <cfRule type="cellIs" dxfId="751" priority="3071" stopIfTrue="1" operator="equal">
      <formula>"清車"</formula>
    </cfRule>
    <cfRule type="cellIs" dxfId="750" priority="3072" stopIfTrue="1" operator="equal">
      <formula>"改紡"</formula>
    </cfRule>
  </conditionalFormatting>
  <conditionalFormatting sqref="D26">
    <cfRule type="cellIs" dxfId="749" priority="3067" stopIfTrue="1" operator="equal">
      <formula>"FINAL"</formula>
    </cfRule>
    <cfRule type="cellIs" dxfId="748" priority="3068" stopIfTrue="1" operator="equal">
      <formula>"清車"</formula>
    </cfRule>
    <cfRule type="cellIs" dxfId="747" priority="3069" stopIfTrue="1" operator="equal">
      <formula>"改紡"</formula>
    </cfRule>
  </conditionalFormatting>
  <conditionalFormatting sqref="D26">
    <cfRule type="cellIs" dxfId="746" priority="3064" stopIfTrue="1" operator="equal">
      <formula>"FINAL"</formula>
    </cfRule>
    <cfRule type="cellIs" dxfId="745" priority="3065" stopIfTrue="1" operator="equal">
      <formula>"清車"</formula>
    </cfRule>
    <cfRule type="cellIs" dxfId="744" priority="3066" stopIfTrue="1" operator="equal">
      <formula>"改紡"</formula>
    </cfRule>
  </conditionalFormatting>
  <conditionalFormatting sqref="D26">
    <cfRule type="cellIs" dxfId="743" priority="3061" stopIfTrue="1" operator="equal">
      <formula>"FINAL"</formula>
    </cfRule>
    <cfRule type="cellIs" dxfId="742" priority="3062" stopIfTrue="1" operator="equal">
      <formula>"清車"</formula>
    </cfRule>
    <cfRule type="cellIs" dxfId="741" priority="3063" stopIfTrue="1" operator="equal">
      <formula>"改紡"</formula>
    </cfRule>
  </conditionalFormatting>
  <conditionalFormatting sqref="D26">
    <cfRule type="cellIs" dxfId="740" priority="3058" stopIfTrue="1" operator="equal">
      <formula>"FINAL"</formula>
    </cfRule>
    <cfRule type="cellIs" dxfId="739" priority="3059" stopIfTrue="1" operator="equal">
      <formula>"清車"</formula>
    </cfRule>
    <cfRule type="cellIs" dxfId="738" priority="3060" stopIfTrue="1" operator="equal">
      <formula>"改紡"</formula>
    </cfRule>
  </conditionalFormatting>
  <conditionalFormatting sqref="D26">
    <cfRule type="cellIs" dxfId="737" priority="3055" stopIfTrue="1" operator="equal">
      <formula>"FINAL"</formula>
    </cfRule>
    <cfRule type="cellIs" dxfId="736" priority="3056" stopIfTrue="1" operator="equal">
      <formula>"清車"</formula>
    </cfRule>
    <cfRule type="cellIs" dxfId="735" priority="3057" stopIfTrue="1" operator="equal">
      <formula>"改紡"</formula>
    </cfRule>
  </conditionalFormatting>
  <conditionalFormatting sqref="D26">
    <cfRule type="cellIs" dxfId="734" priority="3052" stopIfTrue="1" operator="equal">
      <formula>"FINAL"</formula>
    </cfRule>
    <cfRule type="cellIs" dxfId="733" priority="3053" stopIfTrue="1" operator="equal">
      <formula>"清車"</formula>
    </cfRule>
    <cfRule type="cellIs" dxfId="732" priority="3054" stopIfTrue="1" operator="equal">
      <formula>"改紡"</formula>
    </cfRule>
  </conditionalFormatting>
  <conditionalFormatting sqref="D26">
    <cfRule type="cellIs" dxfId="731" priority="3049" stopIfTrue="1" operator="equal">
      <formula>"FINAL"</formula>
    </cfRule>
    <cfRule type="cellIs" dxfId="730" priority="3050" stopIfTrue="1" operator="equal">
      <formula>"清車"</formula>
    </cfRule>
    <cfRule type="cellIs" dxfId="729" priority="3051" stopIfTrue="1" operator="equal">
      <formula>"改紡"</formula>
    </cfRule>
  </conditionalFormatting>
  <conditionalFormatting sqref="D26">
    <cfRule type="cellIs" dxfId="728" priority="3046" stopIfTrue="1" operator="equal">
      <formula>"FINAL"</formula>
    </cfRule>
    <cfRule type="cellIs" dxfId="727" priority="3047" stopIfTrue="1" operator="equal">
      <formula>"清車"</formula>
    </cfRule>
    <cfRule type="cellIs" dxfId="726" priority="3048" stopIfTrue="1" operator="equal">
      <formula>"改紡"</formula>
    </cfRule>
  </conditionalFormatting>
  <conditionalFormatting sqref="D26">
    <cfRule type="cellIs" dxfId="725" priority="3043" stopIfTrue="1" operator="equal">
      <formula>"FINAL"</formula>
    </cfRule>
    <cfRule type="cellIs" dxfId="724" priority="3044" stopIfTrue="1" operator="equal">
      <formula>"清車"</formula>
    </cfRule>
    <cfRule type="cellIs" dxfId="723" priority="3045" stopIfTrue="1" operator="equal">
      <formula>"改紡"</formula>
    </cfRule>
  </conditionalFormatting>
  <conditionalFormatting sqref="D26">
    <cfRule type="cellIs" dxfId="722" priority="3040" stopIfTrue="1" operator="equal">
      <formula>"FINAL"</formula>
    </cfRule>
    <cfRule type="cellIs" dxfId="721" priority="3041" stopIfTrue="1" operator="equal">
      <formula>"清車"</formula>
    </cfRule>
    <cfRule type="cellIs" dxfId="720" priority="3042" stopIfTrue="1" operator="equal">
      <formula>"改紡"</formula>
    </cfRule>
  </conditionalFormatting>
  <conditionalFormatting sqref="D26">
    <cfRule type="cellIs" dxfId="719" priority="3037" stopIfTrue="1" operator="equal">
      <formula>"FINAL"</formula>
    </cfRule>
    <cfRule type="cellIs" dxfId="718" priority="3038" stopIfTrue="1" operator="equal">
      <formula>"清車"</formula>
    </cfRule>
    <cfRule type="cellIs" dxfId="717" priority="3039" stopIfTrue="1" operator="equal">
      <formula>"改紡"</formula>
    </cfRule>
  </conditionalFormatting>
  <conditionalFormatting sqref="D26">
    <cfRule type="cellIs" dxfId="716" priority="3034" stopIfTrue="1" operator="equal">
      <formula>"FINAL"</formula>
    </cfRule>
    <cfRule type="cellIs" dxfId="715" priority="3035" stopIfTrue="1" operator="equal">
      <formula>"清車"</formula>
    </cfRule>
    <cfRule type="cellIs" dxfId="714" priority="3036" stopIfTrue="1" operator="equal">
      <formula>"改紡"</formula>
    </cfRule>
  </conditionalFormatting>
  <conditionalFormatting sqref="D26">
    <cfRule type="cellIs" dxfId="713" priority="3031" stopIfTrue="1" operator="equal">
      <formula>"FINAL"</formula>
    </cfRule>
    <cfRule type="cellIs" dxfId="712" priority="3032" stopIfTrue="1" operator="equal">
      <formula>"清車"</formula>
    </cfRule>
    <cfRule type="cellIs" dxfId="711" priority="3033" stopIfTrue="1" operator="equal">
      <formula>"改紡"</formula>
    </cfRule>
  </conditionalFormatting>
  <conditionalFormatting sqref="D26">
    <cfRule type="cellIs" dxfId="710" priority="3028" stopIfTrue="1" operator="equal">
      <formula>"FINAL"</formula>
    </cfRule>
    <cfRule type="cellIs" dxfId="709" priority="3029" stopIfTrue="1" operator="equal">
      <formula>"清車"</formula>
    </cfRule>
    <cfRule type="cellIs" dxfId="708" priority="3030" stopIfTrue="1" operator="equal">
      <formula>"改紡"</formula>
    </cfRule>
  </conditionalFormatting>
  <conditionalFormatting sqref="D23">
    <cfRule type="cellIs" dxfId="707" priority="3025" stopIfTrue="1" operator="equal">
      <formula>"FINAL"</formula>
    </cfRule>
    <cfRule type="cellIs" dxfId="706" priority="3026" stopIfTrue="1" operator="equal">
      <formula>"清車"</formula>
    </cfRule>
    <cfRule type="cellIs" dxfId="705" priority="3027" stopIfTrue="1" operator="equal">
      <formula>"改紡"</formula>
    </cfRule>
  </conditionalFormatting>
  <conditionalFormatting sqref="D23">
    <cfRule type="cellIs" dxfId="704" priority="3022" stopIfTrue="1" operator="equal">
      <formula>"FINAL"</formula>
    </cfRule>
    <cfRule type="cellIs" dxfId="703" priority="3023" stopIfTrue="1" operator="equal">
      <formula>"清車"</formula>
    </cfRule>
    <cfRule type="cellIs" dxfId="702" priority="3024" stopIfTrue="1" operator="equal">
      <formula>"改紡"</formula>
    </cfRule>
  </conditionalFormatting>
  <conditionalFormatting sqref="D23">
    <cfRule type="cellIs" dxfId="701" priority="3019" stopIfTrue="1" operator="equal">
      <formula>"FINAL"</formula>
    </cfRule>
    <cfRule type="cellIs" dxfId="700" priority="3020" stopIfTrue="1" operator="equal">
      <formula>"清車"</formula>
    </cfRule>
    <cfRule type="cellIs" dxfId="699" priority="3021" stopIfTrue="1" operator="equal">
      <formula>"改紡"</formula>
    </cfRule>
  </conditionalFormatting>
  <conditionalFormatting sqref="D23">
    <cfRule type="cellIs" dxfId="698" priority="3016" stopIfTrue="1" operator="equal">
      <formula>"FINAL"</formula>
    </cfRule>
    <cfRule type="cellIs" dxfId="697" priority="3017" stopIfTrue="1" operator="equal">
      <formula>"清車"</formula>
    </cfRule>
    <cfRule type="cellIs" dxfId="696" priority="3018" stopIfTrue="1" operator="equal">
      <formula>"改紡"</formula>
    </cfRule>
  </conditionalFormatting>
  <conditionalFormatting sqref="D23">
    <cfRule type="cellIs" dxfId="695" priority="3013" stopIfTrue="1" operator="equal">
      <formula>"FINAL"</formula>
    </cfRule>
    <cfRule type="cellIs" dxfId="694" priority="3014" stopIfTrue="1" operator="equal">
      <formula>"清車"</formula>
    </cfRule>
    <cfRule type="cellIs" dxfId="693" priority="3015" stopIfTrue="1" operator="equal">
      <formula>"改紡"</formula>
    </cfRule>
  </conditionalFormatting>
  <conditionalFormatting sqref="D23">
    <cfRule type="cellIs" dxfId="692" priority="3010" stopIfTrue="1" operator="equal">
      <formula>"FINAL"</formula>
    </cfRule>
    <cfRule type="cellIs" dxfId="691" priority="3011" stopIfTrue="1" operator="equal">
      <formula>"清車"</formula>
    </cfRule>
    <cfRule type="cellIs" dxfId="690" priority="3012" stopIfTrue="1" operator="equal">
      <formula>"改紡"</formula>
    </cfRule>
  </conditionalFormatting>
  <conditionalFormatting sqref="D23">
    <cfRule type="cellIs" dxfId="689" priority="3007" stopIfTrue="1" operator="equal">
      <formula>"FINAL"</formula>
    </cfRule>
    <cfRule type="cellIs" dxfId="688" priority="3008" stopIfTrue="1" operator="equal">
      <formula>"清車"</formula>
    </cfRule>
    <cfRule type="cellIs" dxfId="687" priority="3009" stopIfTrue="1" operator="equal">
      <formula>"改紡"</formula>
    </cfRule>
  </conditionalFormatting>
  <conditionalFormatting sqref="D27">
    <cfRule type="cellIs" dxfId="686" priority="3004" stopIfTrue="1" operator="equal">
      <formula>"FINAL"</formula>
    </cfRule>
    <cfRule type="cellIs" dxfId="685" priority="3005" stopIfTrue="1" operator="equal">
      <formula>"清車"</formula>
    </cfRule>
    <cfRule type="cellIs" dxfId="684" priority="3006" stopIfTrue="1" operator="equal">
      <formula>"改紡"</formula>
    </cfRule>
  </conditionalFormatting>
  <conditionalFormatting sqref="D27">
    <cfRule type="cellIs" dxfId="683" priority="3001" stopIfTrue="1" operator="equal">
      <formula>"FINAL"</formula>
    </cfRule>
    <cfRule type="cellIs" dxfId="682" priority="3002" stopIfTrue="1" operator="equal">
      <formula>"清車"</formula>
    </cfRule>
    <cfRule type="cellIs" dxfId="681" priority="3003" stopIfTrue="1" operator="equal">
      <formula>"改紡"</formula>
    </cfRule>
  </conditionalFormatting>
  <conditionalFormatting sqref="D27">
    <cfRule type="cellIs" dxfId="680" priority="2998" stopIfTrue="1" operator="equal">
      <formula>"FINAL"</formula>
    </cfRule>
    <cfRule type="cellIs" dxfId="679" priority="2999" stopIfTrue="1" operator="equal">
      <formula>"清車"</formula>
    </cfRule>
    <cfRule type="cellIs" dxfId="678" priority="3000" stopIfTrue="1" operator="equal">
      <formula>"改紡"</formula>
    </cfRule>
  </conditionalFormatting>
  <conditionalFormatting sqref="D27">
    <cfRule type="cellIs" dxfId="677" priority="2995" stopIfTrue="1" operator="equal">
      <formula>"FINAL"</formula>
    </cfRule>
    <cfRule type="cellIs" dxfId="676" priority="2996" stopIfTrue="1" operator="equal">
      <formula>"清車"</formula>
    </cfRule>
    <cfRule type="cellIs" dxfId="675" priority="2997" stopIfTrue="1" operator="equal">
      <formula>"改紡"</formula>
    </cfRule>
  </conditionalFormatting>
  <conditionalFormatting sqref="D27">
    <cfRule type="cellIs" dxfId="674" priority="2992" stopIfTrue="1" operator="equal">
      <formula>"FINAL"</formula>
    </cfRule>
    <cfRule type="cellIs" dxfId="673" priority="2993" stopIfTrue="1" operator="equal">
      <formula>"清車"</formula>
    </cfRule>
    <cfRule type="cellIs" dxfId="672" priority="2994" stopIfTrue="1" operator="equal">
      <formula>"改紡"</formula>
    </cfRule>
  </conditionalFormatting>
  <conditionalFormatting sqref="D27">
    <cfRule type="cellIs" dxfId="671" priority="2989" stopIfTrue="1" operator="equal">
      <formula>"FINAL"</formula>
    </cfRule>
    <cfRule type="cellIs" dxfId="670" priority="2990" stopIfTrue="1" operator="equal">
      <formula>"清車"</formula>
    </cfRule>
    <cfRule type="cellIs" dxfId="669" priority="2991" stopIfTrue="1" operator="equal">
      <formula>"改紡"</formula>
    </cfRule>
  </conditionalFormatting>
  <conditionalFormatting sqref="D27">
    <cfRule type="cellIs" dxfId="668" priority="2986" stopIfTrue="1" operator="equal">
      <formula>"FINAL"</formula>
    </cfRule>
    <cfRule type="cellIs" dxfId="667" priority="2987" stopIfTrue="1" operator="equal">
      <formula>"清車"</formula>
    </cfRule>
    <cfRule type="cellIs" dxfId="666" priority="2988" stopIfTrue="1" operator="equal">
      <formula>"改紡"</formula>
    </cfRule>
  </conditionalFormatting>
  <conditionalFormatting sqref="D27">
    <cfRule type="cellIs" dxfId="665" priority="2983" stopIfTrue="1" operator="equal">
      <formula>"FINAL"</formula>
    </cfRule>
    <cfRule type="cellIs" dxfId="664" priority="2984" stopIfTrue="1" operator="equal">
      <formula>"清車"</formula>
    </cfRule>
    <cfRule type="cellIs" dxfId="663" priority="2985" stopIfTrue="1" operator="equal">
      <formula>"改紡"</formula>
    </cfRule>
  </conditionalFormatting>
  <conditionalFormatting sqref="D27">
    <cfRule type="cellIs" dxfId="662" priority="2980" stopIfTrue="1" operator="equal">
      <formula>"FINAL"</formula>
    </cfRule>
    <cfRule type="cellIs" dxfId="661" priority="2981" stopIfTrue="1" operator="equal">
      <formula>"清車"</formula>
    </cfRule>
    <cfRule type="cellIs" dxfId="660" priority="2982" stopIfTrue="1" operator="equal">
      <formula>"改紡"</formula>
    </cfRule>
  </conditionalFormatting>
  <conditionalFormatting sqref="D23">
    <cfRule type="cellIs" dxfId="659" priority="2413" stopIfTrue="1" operator="equal">
      <formula>"FINAL"</formula>
    </cfRule>
    <cfRule type="cellIs" dxfId="658" priority="2414" stopIfTrue="1" operator="equal">
      <formula>"清車"</formula>
    </cfRule>
    <cfRule type="cellIs" dxfId="657" priority="2415" stopIfTrue="1" operator="equal">
      <formula>"改紡"</formula>
    </cfRule>
  </conditionalFormatting>
  <conditionalFormatting sqref="D23">
    <cfRule type="cellIs" dxfId="656" priority="2410" stopIfTrue="1" operator="equal">
      <formula>"FINAL"</formula>
    </cfRule>
    <cfRule type="cellIs" dxfId="655" priority="2411" stopIfTrue="1" operator="equal">
      <formula>"清車"</formula>
    </cfRule>
    <cfRule type="cellIs" dxfId="654" priority="2412" stopIfTrue="1" operator="equal">
      <formula>"改紡"</formula>
    </cfRule>
  </conditionalFormatting>
  <conditionalFormatting sqref="D23">
    <cfRule type="cellIs" dxfId="653" priority="2407" stopIfTrue="1" operator="equal">
      <formula>"FINAL"</formula>
    </cfRule>
    <cfRule type="cellIs" dxfId="652" priority="2408" stopIfTrue="1" operator="equal">
      <formula>"清車"</formula>
    </cfRule>
    <cfRule type="cellIs" dxfId="651" priority="2409" stopIfTrue="1" operator="equal">
      <formula>"改紡"</formula>
    </cfRule>
  </conditionalFormatting>
  <conditionalFormatting sqref="D23">
    <cfRule type="cellIs" dxfId="650" priority="2404" stopIfTrue="1" operator="equal">
      <formula>"FINAL"</formula>
    </cfRule>
    <cfRule type="cellIs" dxfId="649" priority="2405" stopIfTrue="1" operator="equal">
      <formula>"清車"</formula>
    </cfRule>
    <cfRule type="cellIs" dxfId="648" priority="2406" stopIfTrue="1" operator="equal">
      <formula>"改紡"</formula>
    </cfRule>
  </conditionalFormatting>
  <conditionalFormatting sqref="D23">
    <cfRule type="cellIs" dxfId="647" priority="2401" stopIfTrue="1" operator="equal">
      <formula>"FINAL"</formula>
    </cfRule>
    <cfRule type="cellIs" dxfId="646" priority="2402" stopIfTrue="1" operator="equal">
      <formula>"清車"</formula>
    </cfRule>
    <cfRule type="cellIs" dxfId="645" priority="2403" stopIfTrue="1" operator="equal">
      <formula>"改紡"</formula>
    </cfRule>
  </conditionalFormatting>
  <conditionalFormatting sqref="D23">
    <cfRule type="cellIs" dxfId="644" priority="2398" stopIfTrue="1" operator="equal">
      <formula>"FINAL"</formula>
    </cfRule>
    <cfRule type="cellIs" dxfId="643" priority="2399" stopIfTrue="1" operator="equal">
      <formula>"清車"</formula>
    </cfRule>
    <cfRule type="cellIs" dxfId="642" priority="2400" stopIfTrue="1" operator="equal">
      <formula>"改紡"</formula>
    </cfRule>
  </conditionalFormatting>
  <conditionalFormatting sqref="D23">
    <cfRule type="cellIs" dxfId="641" priority="2395" stopIfTrue="1" operator="equal">
      <formula>"FINAL"</formula>
    </cfRule>
    <cfRule type="cellIs" dxfId="640" priority="2396" stopIfTrue="1" operator="equal">
      <formula>"清車"</formula>
    </cfRule>
    <cfRule type="cellIs" dxfId="639" priority="2397" stopIfTrue="1" operator="equal">
      <formula>"改紡"</formula>
    </cfRule>
  </conditionalFormatting>
  <conditionalFormatting sqref="D23">
    <cfRule type="cellIs" dxfId="638" priority="2392" stopIfTrue="1" operator="equal">
      <formula>"FINAL"</formula>
    </cfRule>
    <cfRule type="cellIs" dxfId="637" priority="2393" stopIfTrue="1" operator="equal">
      <formula>"清車"</formula>
    </cfRule>
    <cfRule type="cellIs" dxfId="636" priority="2394" stopIfTrue="1" operator="equal">
      <formula>"改紡"</formula>
    </cfRule>
  </conditionalFormatting>
  <conditionalFormatting sqref="D23">
    <cfRule type="cellIs" dxfId="635" priority="2389" stopIfTrue="1" operator="equal">
      <formula>"FINAL"</formula>
    </cfRule>
    <cfRule type="cellIs" dxfId="634" priority="2390" stopIfTrue="1" operator="equal">
      <formula>"清車"</formula>
    </cfRule>
    <cfRule type="cellIs" dxfId="633" priority="2391" stopIfTrue="1" operator="equal">
      <formula>"改紡"</formula>
    </cfRule>
  </conditionalFormatting>
  <conditionalFormatting sqref="D23">
    <cfRule type="cellIs" dxfId="632" priority="2386" stopIfTrue="1" operator="equal">
      <formula>"FINAL"</formula>
    </cfRule>
    <cfRule type="cellIs" dxfId="631" priority="2387" stopIfTrue="1" operator="equal">
      <formula>"清車"</formula>
    </cfRule>
    <cfRule type="cellIs" dxfId="630" priority="2388" stopIfTrue="1" operator="equal">
      <formula>"改紡"</formula>
    </cfRule>
  </conditionalFormatting>
  <conditionalFormatting sqref="D23">
    <cfRule type="cellIs" dxfId="629" priority="2383" stopIfTrue="1" operator="equal">
      <formula>"FINAL"</formula>
    </cfRule>
    <cfRule type="cellIs" dxfId="628" priority="2384" stopIfTrue="1" operator="equal">
      <formula>"清車"</formula>
    </cfRule>
    <cfRule type="cellIs" dxfId="627" priority="2385" stopIfTrue="1" operator="equal">
      <formula>"改紡"</formula>
    </cfRule>
  </conditionalFormatting>
  <conditionalFormatting sqref="D23">
    <cfRule type="cellIs" dxfId="626" priority="2380" stopIfTrue="1" operator="equal">
      <formula>"FINAL"</formula>
    </cfRule>
    <cfRule type="cellIs" dxfId="625" priority="2381" stopIfTrue="1" operator="equal">
      <formula>"清車"</formula>
    </cfRule>
    <cfRule type="cellIs" dxfId="624" priority="2382" stopIfTrue="1" operator="equal">
      <formula>"改紡"</formula>
    </cfRule>
  </conditionalFormatting>
  <conditionalFormatting sqref="D23">
    <cfRule type="cellIs" dxfId="623" priority="2377" stopIfTrue="1" operator="equal">
      <formula>"FINAL"</formula>
    </cfRule>
    <cfRule type="cellIs" dxfId="622" priority="2378" stopIfTrue="1" operator="equal">
      <formula>"清車"</formula>
    </cfRule>
    <cfRule type="cellIs" dxfId="621" priority="2379" stopIfTrue="1" operator="equal">
      <formula>"改紡"</formula>
    </cfRule>
  </conditionalFormatting>
  <conditionalFormatting sqref="D23">
    <cfRule type="cellIs" dxfId="620" priority="2374" stopIfTrue="1" operator="equal">
      <formula>"FINAL"</formula>
    </cfRule>
    <cfRule type="cellIs" dxfId="619" priority="2375" stopIfTrue="1" operator="equal">
      <formula>"清車"</formula>
    </cfRule>
    <cfRule type="cellIs" dxfId="618" priority="2376" stopIfTrue="1" operator="equal">
      <formula>"改紡"</formula>
    </cfRule>
  </conditionalFormatting>
  <conditionalFormatting sqref="D23">
    <cfRule type="cellIs" dxfId="617" priority="2371" stopIfTrue="1" operator="equal">
      <formula>"FINAL"</formula>
    </cfRule>
    <cfRule type="cellIs" dxfId="616" priority="2372" stopIfTrue="1" operator="equal">
      <formula>"清車"</formula>
    </cfRule>
    <cfRule type="cellIs" dxfId="615" priority="2373" stopIfTrue="1" operator="equal">
      <formula>"改紡"</formula>
    </cfRule>
  </conditionalFormatting>
  <conditionalFormatting sqref="D23">
    <cfRule type="cellIs" dxfId="614" priority="2368" stopIfTrue="1" operator="equal">
      <formula>"FINAL"</formula>
    </cfRule>
    <cfRule type="cellIs" dxfId="613" priority="2369" stopIfTrue="1" operator="equal">
      <formula>"清車"</formula>
    </cfRule>
    <cfRule type="cellIs" dxfId="612" priority="2370" stopIfTrue="1" operator="equal">
      <formula>"改紡"</formula>
    </cfRule>
  </conditionalFormatting>
  <conditionalFormatting sqref="D23">
    <cfRule type="cellIs" dxfId="611" priority="2365" stopIfTrue="1" operator="equal">
      <formula>"FINAL"</formula>
    </cfRule>
    <cfRule type="cellIs" dxfId="610" priority="2366" stopIfTrue="1" operator="equal">
      <formula>"清車"</formula>
    </cfRule>
    <cfRule type="cellIs" dxfId="609" priority="2367" stopIfTrue="1" operator="equal">
      <formula>"改紡"</formula>
    </cfRule>
  </conditionalFormatting>
  <conditionalFormatting sqref="D23">
    <cfRule type="cellIs" dxfId="608" priority="2362" stopIfTrue="1" operator="equal">
      <formula>"FINAL"</formula>
    </cfRule>
    <cfRule type="cellIs" dxfId="607" priority="2363" stopIfTrue="1" operator="equal">
      <formula>"清車"</formula>
    </cfRule>
    <cfRule type="cellIs" dxfId="606" priority="2364" stopIfTrue="1" operator="equal">
      <formula>"改紡"</formula>
    </cfRule>
  </conditionalFormatting>
  <conditionalFormatting sqref="D23">
    <cfRule type="cellIs" dxfId="605" priority="2359" stopIfTrue="1" operator="equal">
      <formula>"FINAL"</formula>
    </cfRule>
    <cfRule type="cellIs" dxfId="604" priority="2360" stopIfTrue="1" operator="equal">
      <formula>"清車"</formula>
    </cfRule>
    <cfRule type="cellIs" dxfId="603" priority="2361" stopIfTrue="1" operator="equal">
      <formula>"改紡"</formula>
    </cfRule>
  </conditionalFormatting>
  <conditionalFormatting sqref="D23">
    <cfRule type="cellIs" dxfId="602" priority="2356" stopIfTrue="1" operator="equal">
      <formula>"FINAL"</formula>
    </cfRule>
    <cfRule type="cellIs" dxfId="601" priority="2357" stopIfTrue="1" operator="equal">
      <formula>"清車"</formula>
    </cfRule>
    <cfRule type="cellIs" dxfId="600" priority="2358" stopIfTrue="1" operator="equal">
      <formula>"改紡"</formula>
    </cfRule>
  </conditionalFormatting>
  <conditionalFormatting sqref="D23">
    <cfRule type="cellIs" dxfId="599" priority="2353" stopIfTrue="1" operator="equal">
      <formula>"FINAL"</formula>
    </cfRule>
    <cfRule type="cellIs" dxfId="598" priority="2354" stopIfTrue="1" operator="equal">
      <formula>"清車"</formula>
    </cfRule>
    <cfRule type="cellIs" dxfId="597" priority="2355" stopIfTrue="1" operator="equal">
      <formula>"改紡"</formula>
    </cfRule>
  </conditionalFormatting>
  <conditionalFormatting sqref="D23">
    <cfRule type="cellIs" dxfId="596" priority="2350" stopIfTrue="1" operator="equal">
      <formula>"FINAL"</formula>
    </cfRule>
    <cfRule type="cellIs" dxfId="595" priority="2351" stopIfTrue="1" operator="equal">
      <formula>"清車"</formula>
    </cfRule>
    <cfRule type="cellIs" dxfId="594" priority="2352" stopIfTrue="1" operator="equal">
      <formula>"改紡"</formula>
    </cfRule>
  </conditionalFormatting>
  <conditionalFormatting sqref="D23">
    <cfRule type="cellIs" dxfId="593" priority="2347" stopIfTrue="1" operator="equal">
      <formula>"FINAL"</formula>
    </cfRule>
    <cfRule type="cellIs" dxfId="592" priority="2348" stopIfTrue="1" operator="equal">
      <formula>"清車"</formula>
    </cfRule>
    <cfRule type="cellIs" dxfId="591" priority="2349" stopIfTrue="1" operator="equal">
      <formula>"改紡"</formula>
    </cfRule>
  </conditionalFormatting>
  <conditionalFormatting sqref="D23">
    <cfRule type="cellIs" dxfId="590" priority="2344" stopIfTrue="1" operator="equal">
      <formula>"FINAL"</formula>
    </cfRule>
    <cfRule type="cellIs" dxfId="589" priority="2345" stopIfTrue="1" operator="equal">
      <formula>"清車"</formula>
    </cfRule>
    <cfRule type="cellIs" dxfId="588" priority="2346" stopIfTrue="1" operator="equal">
      <formula>"改紡"</formula>
    </cfRule>
  </conditionalFormatting>
  <conditionalFormatting sqref="D23">
    <cfRule type="cellIs" dxfId="587" priority="2341" stopIfTrue="1" operator="equal">
      <formula>"FINAL"</formula>
    </cfRule>
    <cfRule type="cellIs" dxfId="586" priority="2342" stopIfTrue="1" operator="equal">
      <formula>"清車"</formula>
    </cfRule>
    <cfRule type="cellIs" dxfId="585" priority="2343" stopIfTrue="1" operator="equal">
      <formula>"改紡"</formula>
    </cfRule>
  </conditionalFormatting>
  <conditionalFormatting sqref="D23">
    <cfRule type="cellIs" dxfId="584" priority="2338" stopIfTrue="1" operator="equal">
      <formula>"FINAL"</formula>
    </cfRule>
    <cfRule type="cellIs" dxfId="583" priority="2339" stopIfTrue="1" operator="equal">
      <formula>"清車"</formula>
    </cfRule>
    <cfRule type="cellIs" dxfId="582" priority="2340" stopIfTrue="1" operator="equal">
      <formula>"改紡"</formula>
    </cfRule>
  </conditionalFormatting>
  <conditionalFormatting sqref="D24">
    <cfRule type="cellIs" dxfId="581" priority="2017" stopIfTrue="1" operator="equal">
      <formula>"FINAL"</formula>
    </cfRule>
    <cfRule type="cellIs" dxfId="580" priority="2018" stopIfTrue="1" operator="equal">
      <formula>"清車"</formula>
    </cfRule>
    <cfRule type="cellIs" dxfId="579" priority="2019" stopIfTrue="1" operator="equal">
      <formula>"改紡"</formula>
    </cfRule>
  </conditionalFormatting>
  <conditionalFormatting sqref="D24">
    <cfRule type="cellIs" dxfId="578" priority="2014" stopIfTrue="1" operator="equal">
      <formula>"FINAL"</formula>
    </cfRule>
    <cfRule type="cellIs" dxfId="577" priority="2015" stopIfTrue="1" operator="equal">
      <formula>"清車"</formula>
    </cfRule>
    <cfRule type="cellIs" dxfId="576" priority="2016" stopIfTrue="1" operator="equal">
      <formula>"改紡"</formula>
    </cfRule>
  </conditionalFormatting>
  <conditionalFormatting sqref="D24">
    <cfRule type="cellIs" dxfId="575" priority="2011" stopIfTrue="1" operator="equal">
      <formula>"FINAL"</formula>
    </cfRule>
    <cfRule type="cellIs" dxfId="574" priority="2012" stopIfTrue="1" operator="equal">
      <formula>"清車"</formula>
    </cfRule>
    <cfRule type="cellIs" dxfId="573" priority="2013" stopIfTrue="1" operator="equal">
      <formula>"改紡"</formula>
    </cfRule>
  </conditionalFormatting>
  <conditionalFormatting sqref="D24">
    <cfRule type="cellIs" dxfId="572" priority="2008" stopIfTrue="1" operator="equal">
      <formula>"FINAL"</formula>
    </cfRule>
    <cfRule type="cellIs" dxfId="571" priority="2009" stopIfTrue="1" operator="equal">
      <formula>"清車"</formula>
    </cfRule>
    <cfRule type="cellIs" dxfId="570" priority="2010" stopIfTrue="1" operator="equal">
      <formula>"改紡"</formula>
    </cfRule>
  </conditionalFormatting>
  <conditionalFormatting sqref="D24">
    <cfRule type="cellIs" dxfId="569" priority="2005" stopIfTrue="1" operator="equal">
      <formula>"FINAL"</formula>
    </cfRule>
    <cfRule type="cellIs" dxfId="568" priority="2006" stopIfTrue="1" operator="equal">
      <formula>"清車"</formula>
    </cfRule>
    <cfRule type="cellIs" dxfId="567" priority="2007" stopIfTrue="1" operator="equal">
      <formula>"改紡"</formula>
    </cfRule>
  </conditionalFormatting>
  <conditionalFormatting sqref="D24">
    <cfRule type="cellIs" dxfId="566" priority="2002" stopIfTrue="1" operator="equal">
      <formula>"FINAL"</formula>
    </cfRule>
    <cfRule type="cellIs" dxfId="565" priority="2003" stopIfTrue="1" operator="equal">
      <formula>"清車"</formula>
    </cfRule>
    <cfRule type="cellIs" dxfId="564" priority="2004" stopIfTrue="1" operator="equal">
      <formula>"改紡"</formula>
    </cfRule>
  </conditionalFormatting>
  <conditionalFormatting sqref="D24">
    <cfRule type="cellIs" dxfId="563" priority="1999" stopIfTrue="1" operator="equal">
      <formula>"FINAL"</formula>
    </cfRule>
    <cfRule type="cellIs" dxfId="562" priority="2000" stopIfTrue="1" operator="equal">
      <formula>"清車"</formula>
    </cfRule>
    <cfRule type="cellIs" dxfId="561" priority="2001" stopIfTrue="1" operator="equal">
      <formula>"改紡"</formula>
    </cfRule>
  </conditionalFormatting>
  <conditionalFormatting sqref="D24">
    <cfRule type="cellIs" dxfId="560" priority="1996" stopIfTrue="1" operator="equal">
      <formula>"FINAL"</formula>
    </cfRule>
    <cfRule type="cellIs" dxfId="559" priority="1997" stopIfTrue="1" operator="equal">
      <formula>"清車"</formula>
    </cfRule>
    <cfRule type="cellIs" dxfId="558" priority="1998" stopIfTrue="1" operator="equal">
      <formula>"改紡"</formula>
    </cfRule>
  </conditionalFormatting>
  <conditionalFormatting sqref="D24">
    <cfRule type="cellIs" dxfId="557" priority="1993" stopIfTrue="1" operator="equal">
      <formula>"FINAL"</formula>
    </cfRule>
    <cfRule type="cellIs" dxfId="556" priority="1994" stopIfTrue="1" operator="equal">
      <formula>"清車"</formula>
    </cfRule>
    <cfRule type="cellIs" dxfId="555" priority="1995" stopIfTrue="1" operator="equal">
      <formula>"改紡"</formula>
    </cfRule>
  </conditionalFormatting>
  <conditionalFormatting sqref="D24">
    <cfRule type="cellIs" dxfId="554" priority="1990" stopIfTrue="1" operator="equal">
      <formula>"FINAL"</formula>
    </cfRule>
    <cfRule type="cellIs" dxfId="553" priority="1991" stopIfTrue="1" operator="equal">
      <formula>"清車"</formula>
    </cfRule>
    <cfRule type="cellIs" dxfId="552" priority="1992" stopIfTrue="1" operator="equal">
      <formula>"改紡"</formula>
    </cfRule>
  </conditionalFormatting>
  <conditionalFormatting sqref="D24">
    <cfRule type="cellIs" dxfId="551" priority="1987" stopIfTrue="1" operator="equal">
      <formula>"FINAL"</formula>
    </cfRule>
    <cfRule type="cellIs" dxfId="550" priority="1988" stopIfTrue="1" operator="equal">
      <formula>"清車"</formula>
    </cfRule>
    <cfRule type="cellIs" dxfId="549" priority="1989" stopIfTrue="1" operator="equal">
      <formula>"改紡"</formula>
    </cfRule>
  </conditionalFormatting>
  <conditionalFormatting sqref="D24">
    <cfRule type="cellIs" dxfId="548" priority="1984" stopIfTrue="1" operator="equal">
      <formula>"FINAL"</formula>
    </cfRule>
    <cfRule type="cellIs" dxfId="547" priority="1985" stopIfTrue="1" operator="equal">
      <formula>"清車"</formula>
    </cfRule>
    <cfRule type="cellIs" dxfId="546" priority="1986" stopIfTrue="1" operator="equal">
      <formula>"改紡"</formula>
    </cfRule>
  </conditionalFormatting>
  <conditionalFormatting sqref="D24">
    <cfRule type="cellIs" dxfId="545" priority="1981" stopIfTrue="1" operator="equal">
      <formula>"FINAL"</formula>
    </cfRule>
    <cfRule type="cellIs" dxfId="544" priority="1982" stopIfTrue="1" operator="equal">
      <formula>"清車"</formula>
    </cfRule>
    <cfRule type="cellIs" dxfId="543" priority="1983" stopIfTrue="1" operator="equal">
      <formula>"改紡"</formula>
    </cfRule>
  </conditionalFormatting>
  <conditionalFormatting sqref="D24">
    <cfRule type="cellIs" dxfId="542" priority="1978" stopIfTrue="1" operator="equal">
      <formula>"FINAL"</formula>
    </cfRule>
    <cfRule type="cellIs" dxfId="541" priority="1979" stopIfTrue="1" operator="equal">
      <formula>"清車"</formula>
    </cfRule>
    <cfRule type="cellIs" dxfId="540" priority="1980" stopIfTrue="1" operator="equal">
      <formula>"改紡"</formula>
    </cfRule>
  </conditionalFormatting>
  <conditionalFormatting sqref="D24">
    <cfRule type="cellIs" dxfId="539" priority="1975" stopIfTrue="1" operator="equal">
      <formula>"FINAL"</formula>
    </cfRule>
    <cfRule type="cellIs" dxfId="538" priority="1976" stopIfTrue="1" operator="equal">
      <formula>"清車"</formula>
    </cfRule>
    <cfRule type="cellIs" dxfId="537" priority="1977" stopIfTrue="1" operator="equal">
      <formula>"改紡"</formula>
    </cfRule>
  </conditionalFormatting>
  <conditionalFormatting sqref="D24">
    <cfRule type="cellIs" dxfId="536" priority="1972" stopIfTrue="1" operator="equal">
      <formula>"FINAL"</formula>
    </cfRule>
    <cfRule type="cellIs" dxfId="535" priority="1973" stopIfTrue="1" operator="equal">
      <formula>"清車"</formula>
    </cfRule>
    <cfRule type="cellIs" dxfId="534" priority="1974" stopIfTrue="1" operator="equal">
      <formula>"改紡"</formula>
    </cfRule>
  </conditionalFormatting>
  <conditionalFormatting sqref="D24">
    <cfRule type="cellIs" dxfId="533" priority="1969" stopIfTrue="1" operator="equal">
      <formula>"FINAL"</formula>
    </cfRule>
    <cfRule type="cellIs" dxfId="532" priority="1970" stopIfTrue="1" operator="equal">
      <formula>"清車"</formula>
    </cfRule>
    <cfRule type="cellIs" dxfId="531" priority="1971" stopIfTrue="1" operator="equal">
      <formula>"改紡"</formula>
    </cfRule>
  </conditionalFormatting>
  <conditionalFormatting sqref="D24">
    <cfRule type="cellIs" dxfId="530" priority="1966" stopIfTrue="1" operator="equal">
      <formula>"FINAL"</formula>
    </cfRule>
    <cfRule type="cellIs" dxfId="529" priority="1967" stopIfTrue="1" operator="equal">
      <formula>"清車"</formula>
    </cfRule>
    <cfRule type="cellIs" dxfId="528" priority="1968" stopIfTrue="1" operator="equal">
      <formula>"改紡"</formula>
    </cfRule>
  </conditionalFormatting>
  <conditionalFormatting sqref="D29">
    <cfRule type="cellIs" dxfId="527" priority="556" stopIfTrue="1" operator="equal">
      <formula>"FINAL"</formula>
    </cfRule>
    <cfRule type="cellIs" dxfId="526" priority="557" stopIfTrue="1" operator="equal">
      <formula>"清車"</formula>
    </cfRule>
    <cfRule type="cellIs" dxfId="525" priority="558" stopIfTrue="1" operator="equal">
      <formula>"改紡"</formula>
    </cfRule>
  </conditionalFormatting>
  <conditionalFormatting sqref="D29">
    <cfRule type="cellIs" dxfId="524" priority="553" stopIfTrue="1" operator="equal">
      <formula>"FINAL"</formula>
    </cfRule>
    <cfRule type="cellIs" dxfId="523" priority="554" stopIfTrue="1" operator="equal">
      <formula>"清車"</formula>
    </cfRule>
    <cfRule type="cellIs" dxfId="522" priority="555" stopIfTrue="1" operator="equal">
      <formula>"改紡"</formula>
    </cfRule>
  </conditionalFormatting>
  <conditionalFormatting sqref="D29">
    <cfRule type="cellIs" dxfId="521" priority="550" stopIfTrue="1" operator="equal">
      <formula>"FINAL"</formula>
    </cfRule>
    <cfRule type="cellIs" dxfId="520" priority="551" stopIfTrue="1" operator="equal">
      <formula>"清車"</formula>
    </cfRule>
    <cfRule type="cellIs" dxfId="519" priority="552" stopIfTrue="1" operator="equal">
      <formula>"改紡"</formula>
    </cfRule>
  </conditionalFormatting>
  <conditionalFormatting sqref="D29">
    <cfRule type="cellIs" dxfId="518" priority="547" stopIfTrue="1" operator="equal">
      <formula>"FINAL"</formula>
    </cfRule>
    <cfRule type="cellIs" dxfId="517" priority="548" stopIfTrue="1" operator="equal">
      <formula>"清車"</formula>
    </cfRule>
    <cfRule type="cellIs" dxfId="516" priority="549" stopIfTrue="1" operator="equal">
      <formula>"改紡"</formula>
    </cfRule>
  </conditionalFormatting>
  <conditionalFormatting sqref="D29">
    <cfRule type="cellIs" dxfId="515" priority="544" stopIfTrue="1" operator="equal">
      <formula>"FINAL"</formula>
    </cfRule>
    <cfRule type="cellIs" dxfId="514" priority="545" stopIfTrue="1" operator="equal">
      <formula>"清車"</formula>
    </cfRule>
    <cfRule type="cellIs" dxfId="513" priority="546" stopIfTrue="1" operator="equal">
      <formula>"改紡"</formula>
    </cfRule>
  </conditionalFormatting>
  <conditionalFormatting sqref="D29">
    <cfRule type="cellIs" dxfId="512" priority="541" stopIfTrue="1" operator="equal">
      <formula>"FINAL"</formula>
    </cfRule>
    <cfRule type="cellIs" dxfId="511" priority="542" stopIfTrue="1" operator="equal">
      <formula>"清車"</formula>
    </cfRule>
    <cfRule type="cellIs" dxfId="510" priority="543" stopIfTrue="1" operator="equal">
      <formula>"改紡"</formula>
    </cfRule>
  </conditionalFormatting>
  <conditionalFormatting sqref="D29">
    <cfRule type="cellIs" dxfId="509" priority="538" stopIfTrue="1" operator="equal">
      <formula>"FINAL"</formula>
    </cfRule>
    <cfRule type="cellIs" dxfId="508" priority="539" stopIfTrue="1" operator="equal">
      <formula>"清車"</formula>
    </cfRule>
    <cfRule type="cellIs" dxfId="507" priority="540" stopIfTrue="1" operator="equal">
      <formula>"改紡"</formula>
    </cfRule>
  </conditionalFormatting>
  <conditionalFormatting sqref="D29">
    <cfRule type="cellIs" dxfId="506" priority="535" stopIfTrue="1" operator="equal">
      <formula>"FINAL"</formula>
    </cfRule>
    <cfRule type="cellIs" dxfId="505" priority="536" stopIfTrue="1" operator="equal">
      <formula>"清車"</formula>
    </cfRule>
    <cfRule type="cellIs" dxfId="504" priority="537" stopIfTrue="1" operator="equal">
      <formula>"改紡"</formula>
    </cfRule>
  </conditionalFormatting>
  <conditionalFormatting sqref="D29">
    <cfRule type="cellIs" dxfId="503" priority="532" stopIfTrue="1" operator="equal">
      <formula>"FINAL"</formula>
    </cfRule>
    <cfRule type="cellIs" dxfId="502" priority="533" stopIfTrue="1" operator="equal">
      <formula>"清車"</formula>
    </cfRule>
    <cfRule type="cellIs" dxfId="501" priority="534" stopIfTrue="1" operator="equal">
      <formula>"改紡"</formula>
    </cfRule>
  </conditionalFormatting>
  <conditionalFormatting sqref="D29">
    <cfRule type="cellIs" dxfId="500" priority="529" stopIfTrue="1" operator="equal">
      <formula>"FINAL"</formula>
    </cfRule>
    <cfRule type="cellIs" dxfId="499" priority="530" stopIfTrue="1" operator="equal">
      <formula>"清車"</formula>
    </cfRule>
    <cfRule type="cellIs" dxfId="498" priority="531" stopIfTrue="1" operator="equal">
      <formula>"改紡"</formula>
    </cfRule>
  </conditionalFormatting>
  <conditionalFormatting sqref="D29">
    <cfRule type="cellIs" dxfId="497" priority="526" stopIfTrue="1" operator="equal">
      <formula>"FINAL"</formula>
    </cfRule>
    <cfRule type="cellIs" dxfId="496" priority="527" stopIfTrue="1" operator="equal">
      <formula>"清車"</formula>
    </cfRule>
    <cfRule type="cellIs" dxfId="495" priority="528" stopIfTrue="1" operator="equal">
      <formula>"改紡"</formula>
    </cfRule>
  </conditionalFormatting>
  <conditionalFormatting sqref="D29">
    <cfRule type="cellIs" dxfId="494" priority="523" stopIfTrue="1" operator="equal">
      <formula>"FINAL"</formula>
    </cfRule>
    <cfRule type="cellIs" dxfId="493" priority="524" stopIfTrue="1" operator="equal">
      <formula>"清車"</formula>
    </cfRule>
    <cfRule type="cellIs" dxfId="492" priority="525" stopIfTrue="1" operator="equal">
      <formula>"改紡"</formula>
    </cfRule>
  </conditionalFormatting>
  <conditionalFormatting sqref="D29">
    <cfRule type="cellIs" dxfId="491" priority="520" stopIfTrue="1" operator="equal">
      <formula>"FINAL"</formula>
    </cfRule>
    <cfRule type="cellIs" dxfId="490" priority="521" stopIfTrue="1" operator="equal">
      <formula>"清車"</formula>
    </cfRule>
    <cfRule type="cellIs" dxfId="489" priority="522" stopIfTrue="1" operator="equal">
      <formula>"改紡"</formula>
    </cfRule>
  </conditionalFormatting>
  <conditionalFormatting sqref="D29">
    <cfRule type="cellIs" dxfId="488" priority="517" stopIfTrue="1" operator="equal">
      <formula>"FINAL"</formula>
    </cfRule>
    <cfRule type="cellIs" dxfId="487" priority="518" stopIfTrue="1" operator="equal">
      <formula>"清車"</formula>
    </cfRule>
    <cfRule type="cellIs" dxfId="486" priority="519" stopIfTrue="1" operator="equal">
      <formula>"改紡"</formula>
    </cfRule>
  </conditionalFormatting>
  <conditionalFormatting sqref="D29">
    <cfRule type="cellIs" dxfId="485" priority="514" stopIfTrue="1" operator="equal">
      <formula>"FINAL"</formula>
    </cfRule>
    <cfRule type="cellIs" dxfId="484" priority="515" stopIfTrue="1" operator="equal">
      <formula>"清車"</formula>
    </cfRule>
    <cfRule type="cellIs" dxfId="483" priority="516" stopIfTrue="1" operator="equal">
      <formula>"改紡"</formula>
    </cfRule>
  </conditionalFormatting>
  <conditionalFormatting sqref="D29">
    <cfRule type="cellIs" dxfId="482" priority="511" stopIfTrue="1" operator="equal">
      <formula>"FINAL"</formula>
    </cfRule>
    <cfRule type="cellIs" dxfId="481" priority="512" stopIfTrue="1" operator="equal">
      <formula>"清車"</formula>
    </cfRule>
    <cfRule type="cellIs" dxfId="480" priority="513" stopIfTrue="1" operator="equal">
      <formula>"改紡"</formula>
    </cfRule>
  </conditionalFormatting>
  <conditionalFormatting sqref="D29">
    <cfRule type="cellIs" dxfId="479" priority="508" stopIfTrue="1" operator="equal">
      <formula>"FINAL"</formula>
    </cfRule>
    <cfRule type="cellIs" dxfId="478" priority="509" stopIfTrue="1" operator="equal">
      <formula>"清車"</formula>
    </cfRule>
    <cfRule type="cellIs" dxfId="477" priority="510" stopIfTrue="1" operator="equal">
      <formula>"改紡"</formula>
    </cfRule>
  </conditionalFormatting>
  <conditionalFormatting sqref="D29">
    <cfRule type="cellIs" dxfId="476" priority="505" stopIfTrue="1" operator="equal">
      <formula>"FINAL"</formula>
    </cfRule>
    <cfRule type="cellIs" dxfId="475" priority="506" stopIfTrue="1" operator="equal">
      <formula>"清車"</formula>
    </cfRule>
    <cfRule type="cellIs" dxfId="474" priority="507" stopIfTrue="1" operator="equal">
      <formula>"改紡"</formula>
    </cfRule>
  </conditionalFormatting>
  <conditionalFormatting sqref="D29">
    <cfRule type="cellIs" dxfId="473" priority="502" stopIfTrue="1" operator="equal">
      <formula>"FINAL"</formula>
    </cfRule>
    <cfRule type="cellIs" dxfId="472" priority="503" stopIfTrue="1" operator="equal">
      <formula>"清車"</formula>
    </cfRule>
    <cfRule type="cellIs" dxfId="471" priority="504" stopIfTrue="1" operator="equal">
      <formula>"改紡"</formula>
    </cfRule>
  </conditionalFormatting>
  <conditionalFormatting sqref="D29">
    <cfRule type="cellIs" dxfId="470" priority="499" stopIfTrue="1" operator="equal">
      <formula>"FINAL"</formula>
    </cfRule>
    <cfRule type="cellIs" dxfId="469" priority="500" stopIfTrue="1" operator="equal">
      <formula>"清車"</formula>
    </cfRule>
    <cfRule type="cellIs" dxfId="468" priority="501" stopIfTrue="1" operator="equal">
      <formula>"改紡"</formula>
    </cfRule>
  </conditionalFormatting>
  <conditionalFormatting sqref="D29">
    <cfRule type="cellIs" dxfId="467" priority="496" stopIfTrue="1" operator="equal">
      <formula>"FINAL"</formula>
    </cfRule>
    <cfRule type="cellIs" dxfId="466" priority="497" stopIfTrue="1" operator="equal">
      <formula>"清車"</formula>
    </cfRule>
    <cfRule type="cellIs" dxfId="465" priority="498" stopIfTrue="1" operator="equal">
      <formula>"改紡"</formula>
    </cfRule>
  </conditionalFormatting>
  <conditionalFormatting sqref="D29">
    <cfRule type="cellIs" dxfId="464" priority="493" stopIfTrue="1" operator="equal">
      <formula>"FINAL"</formula>
    </cfRule>
    <cfRule type="cellIs" dxfId="463" priority="494" stopIfTrue="1" operator="equal">
      <formula>"清車"</formula>
    </cfRule>
    <cfRule type="cellIs" dxfId="462" priority="495" stopIfTrue="1" operator="equal">
      <formula>"改紡"</formula>
    </cfRule>
  </conditionalFormatting>
  <conditionalFormatting sqref="D29">
    <cfRule type="cellIs" dxfId="461" priority="490" stopIfTrue="1" operator="equal">
      <formula>"FINAL"</formula>
    </cfRule>
    <cfRule type="cellIs" dxfId="460" priority="491" stopIfTrue="1" operator="equal">
      <formula>"清車"</formula>
    </cfRule>
    <cfRule type="cellIs" dxfId="459" priority="492" stopIfTrue="1" operator="equal">
      <formula>"改紡"</formula>
    </cfRule>
  </conditionalFormatting>
  <conditionalFormatting sqref="D29">
    <cfRule type="cellIs" dxfId="458" priority="487" stopIfTrue="1" operator="equal">
      <formula>"FINAL"</formula>
    </cfRule>
    <cfRule type="cellIs" dxfId="457" priority="488" stopIfTrue="1" operator="equal">
      <formula>"清車"</formula>
    </cfRule>
    <cfRule type="cellIs" dxfId="456" priority="489" stopIfTrue="1" operator="equal">
      <formula>"改紡"</formula>
    </cfRule>
  </conditionalFormatting>
  <conditionalFormatting sqref="D29">
    <cfRule type="cellIs" dxfId="455" priority="484" stopIfTrue="1" operator="equal">
      <formula>"FINAL"</formula>
    </cfRule>
    <cfRule type="cellIs" dxfId="454" priority="485" stopIfTrue="1" operator="equal">
      <formula>"清車"</formula>
    </cfRule>
    <cfRule type="cellIs" dxfId="453" priority="486" stopIfTrue="1" operator="equal">
      <formula>"改紡"</formula>
    </cfRule>
  </conditionalFormatting>
  <conditionalFormatting sqref="D29">
    <cfRule type="cellIs" dxfId="452" priority="481" stopIfTrue="1" operator="equal">
      <formula>"FINAL"</formula>
    </cfRule>
    <cfRule type="cellIs" dxfId="451" priority="482" stopIfTrue="1" operator="equal">
      <formula>"清車"</formula>
    </cfRule>
    <cfRule type="cellIs" dxfId="450" priority="483" stopIfTrue="1" operator="equal">
      <formula>"改紡"</formula>
    </cfRule>
  </conditionalFormatting>
  <conditionalFormatting sqref="D29">
    <cfRule type="cellIs" dxfId="449" priority="478" stopIfTrue="1" operator="equal">
      <formula>"FINAL"</formula>
    </cfRule>
    <cfRule type="cellIs" dxfId="448" priority="479" stopIfTrue="1" operator="equal">
      <formula>"清車"</formula>
    </cfRule>
    <cfRule type="cellIs" dxfId="447" priority="480" stopIfTrue="1" operator="equal">
      <formula>"改紡"</formula>
    </cfRule>
  </conditionalFormatting>
  <conditionalFormatting sqref="D29">
    <cfRule type="cellIs" dxfId="446" priority="475" stopIfTrue="1" operator="equal">
      <formula>"FINAL"</formula>
    </cfRule>
    <cfRule type="cellIs" dxfId="445" priority="476" stopIfTrue="1" operator="equal">
      <formula>"清車"</formula>
    </cfRule>
    <cfRule type="cellIs" dxfId="444" priority="477" stopIfTrue="1" operator="equal">
      <formula>"改紡"</formula>
    </cfRule>
  </conditionalFormatting>
  <conditionalFormatting sqref="D29">
    <cfRule type="cellIs" dxfId="443" priority="472" stopIfTrue="1" operator="equal">
      <formula>"FINAL"</formula>
    </cfRule>
    <cfRule type="cellIs" dxfId="442" priority="473" stopIfTrue="1" operator="equal">
      <formula>"清車"</formula>
    </cfRule>
    <cfRule type="cellIs" dxfId="441" priority="474" stopIfTrue="1" operator="equal">
      <formula>"改紡"</formula>
    </cfRule>
  </conditionalFormatting>
  <conditionalFormatting sqref="D29">
    <cfRule type="cellIs" dxfId="440" priority="469" stopIfTrue="1" operator="equal">
      <formula>"FINAL"</formula>
    </cfRule>
    <cfRule type="cellIs" dxfId="439" priority="470" stopIfTrue="1" operator="equal">
      <formula>"清車"</formula>
    </cfRule>
    <cfRule type="cellIs" dxfId="438" priority="471" stopIfTrue="1" operator="equal">
      <formula>"改紡"</formula>
    </cfRule>
  </conditionalFormatting>
  <conditionalFormatting sqref="D29">
    <cfRule type="cellIs" dxfId="437" priority="466" stopIfTrue="1" operator="equal">
      <formula>"FINAL"</formula>
    </cfRule>
    <cfRule type="cellIs" dxfId="436" priority="467" stopIfTrue="1" operator="equal">
      <formula>"清車"</formula>
    </cfRule>
    <cfRule type="cellIs" dxfId="435" priority="468" stopIfTrue="1" operator="equal">
      <formula>"改紡"</formula>
    </cfRule>
  </conditionalFormatting>
  <conditionalFormatting sqref="D29">
    <cfRule type="cellIs" dxfId="434" priority="463" stopIfTrue="1" operator="equal">
      <formula>"FINAL"</formula>
    </cfRule>
    <cfRule type="cellIs" dxfId="433" priority="464" stopIfTrue="1" operator="equal">
      <formula>"清車"</formula>
    </cfRule>
    <cfRule type="cellIs" dxfId="432" priority="465" stopIfTrue="1" operator="equal">
      <formula>"改紡"</formula>
    </cfRule>
  </conditionalFormatting>
  <conditionalFormatting sqref="D29">
    <cfRule type="cellIs" dxfId="431" priority="460" stopIfTrue="1" operator="equal">
      <formula>"FINAL"</formula>
    </cfRule>
    <cfRule type="cellIs" dxfId="430" priority="461" stopIfTrue="1" operator="equal">
      <formula>"清車"</formula>
    </cfRule>
    <cfRule type="cellIs" dxfId="429" priority="462" stopIfTrue="1" operator="equal">
      <formula>"改紡"</formula>
    </cfRule>
  </conditionalFormatting>
  <conditionalFormatting sqref="D29">
    <cfRule type="cellIs" dxfId="428" priority="457" stopIfTrue="1" operator="equal">
      <formula>"FINAL"</formula>
    </cfRule>
    <cfRule type="cellIs" dxfId="427" priority="458" stopIfTrue="1" operator="equal">
      <formula>"清車"</formula>
    </cfRule>
    <cfRule type="cellIs" dxfId="426" priority="459" stopIfTrue="1" operator="equal">
      <formula>"改紡"</formula>
    </cfRule>
  </conditionalFormatting>
  <conditionalFormatting sqref="D29">
    <cfRule type="cellIs" dxfId="425" priority="454" stopIfTrue="1" operator="equal">
      <formula>"FINAL"</formula>
    </cfRule>
    <cfRule type="cellIs" dxfId="424" priority="455" stopIfTrue="1" operator="equal">
      <formula>"清車"</formula>
    </cfRule>
    <cfRule type="cellIs" dxfId="423" priority="456" stopIfTrue="1" operator="equal">
      <formula>"改紡"</formula>
    </cfRule>
  </conditionalFormatting>
  <conditionalFormatting sqref="D29">
    <cfRule type="cellIs" dxfId="422" priority="451" stopIfTrue="1" operator="equal">
      <formula>"FINAL"</formula>
    </cfRule>
    <cfRule type="cellIs" dxfId="421" priority="452" stopIfTrue="1" operator="equal">
      <formula>"清車"</formula>
    </cfRule>
    <cfRule type="cellIs" dxfId="420" priority="453" stopIfTrue="1" operator="equal">
      <formula>"改紡"</formula>
    </cfRule>
  </conditionalFormatting>
  <conditionalFormatting sqref="D29">
    <cfRule type="cellIs" dxfId="419" priority="448" stopIfTrue="1" operator="equal">
      <formula>"FINAL"</formula>
    </cfRule>
    <cfRule type="cellIs" dxfId="418" priority="449" stopIfTrue="1" operator="equal">
      <formula>"清車"</formula>
    </cfRule>
    <cfRule type="cellIs" dxfId="417" priority="450" stopIfTrue="1" operator="equal">
      <formula>"改紡"</formula>
    </cfRule>
  </conditionalFormatting>
  <conditionalFormatting sqref="D29">
    <cfRule type="cellIs" dxfId="416" priority="445" stopIfTrue="1" operator="equal">
      <formula>"FINAL"</formula>
    </cfRule>
    <cfRule type="cellIs" dxfId="415" priority="446" stopIfTrue="1" operator="equal">
      <formula>"清車"</formula>
    </cfRule>
    <cfRule type="cellIs" dxfId="414" priority="447" stopIfTrue="1" operator="equal">
      <formula>"改紡"</formula>
    </cfRule>
  </conditionalFormatting>
  <conditionalFormatting sqref="D29">
    <cfRule type="cellIs" dxfId="413" priority="442" stopIfTrue="1" operator="equal">
      <formula>"FINAL"</formula>
    </cfRule>
    <cfRule type="cellIs" dxfId="412" priority="443" stopIfTrue="1" operator="equal">
      <formula>"清車"</formula>
    </cfRule>
    <cfRule type="cellIs" dxfId="411" priority="444" stopIfTrue="1" operator="equal">
      <formula>"改紡"</formula>
    </cfRule>
  </conditionalFormatting>
  <conditionalFormatting sqref="D29">
    <cfRule type="cellIs" dxfId="410" priority="439" stopIfTrue="1" operator="equal">
      <formula>"FINAL"</formula>
    </cfRule>
    <cfRule type="cellIs" dxfId="409" priority="440" stopIfTrue="1" operator="equal">
      <formula>"清車"</formula>
    </cfRule>
    <cfRule type="cellIs" dxfId="408" priority="441" stopIfTrue="1" operator="equal">
      <formula>"改紡"</formula>
    </cfRule>
  </conditionalFormatting>
  <conditionalFormatting sqref="D29">
    <cfRule type="cellIs" dxfId="407" priority="436" stopIfTrue="1" operator="equal">
      <formula>"FINAL"</formula>
    </cfRule>
    <cfRule type="cellIs" dxfId="406" priority="437" stopIfTrue="1" operator="equal">
      <formula>"清車"</formula>
    </cfRule>
    <cfRule type="cellIs" dxfId="405" priority="438" stopIfTrue="1" operator="equal">
      <formula>"改紡"</formula>
    </cfRule>
  </conditionalFormatting>
  <conditionalFormatting sqref="D29">
    <cfRule type="cellIs" dxfId="404" priority="433" stopIfTrue="1" operator="equal">
      <formula>"FINAL"</formula>
    </cfRule>
    <cfRule type="cellIs" dxfId="403" priority="434" stopIfTrue="1" operator="equal">
      <formula>"清車"</formula>
    </cfRule>
    <cfRule type="cellIs" dxfId="402" priority="435" stopIfTrue="1" operator="equal">
      <formula>"改紡"</formula>
    </cfRule>
  </conditionalFormatting>
  <conditionalFormatting sqref="D29">
    <cfRule type="cellIs" dxfId="401" priority="430" stopIfTrue="1" operator="equal">
      <formula>"FINAL"</formula>
    </cfRule>
    <cfRule type="cellIs" dxfId="400" priority="431" stopIfTrue="1" operator="equal">
      <formula>"清車"</formula>
    </cfRule>
    <cfRule type="cellIs" dxfId="399" priority="432" stopIfTrue="1" operator="equal">
      <formula>"改紡"</formula>
    </cfRule>
  </conditionalFormatting>
  <conditionalFormatting sqref="D29">
    <cfRule type="cellIs" dxfId="398" priority="427" stopIfTrue="1" operator="equal">
      <formula>"FINAL"</formula>
    </cfRule>
    <cfRule type="cellIs" dxfId="397" priority="428" stopIfTrue="1" operator="equal">
      <formula>"清車"</formula>
    </cfRule>
    <cfRule type="cellIs" dxfId="396" priority="429" stopIfTrue="1" operator="equal">
      <formula>"改紡"</formula>
    </cfRule>
  </conditionalFormatting>
  <conditionalFormatting sqref="D29">
    <cfRule type="cellIs" dxfId="395" priority="424" stopIfTrue="1" operator="equal">
      <formula>"FINAL"</formula>
    </cfRule>
    <cfRule type="cellIs" dxfId="394" priority="425" stopIfTrue="1" operator="equal">
      <formula>"清車"</formula>
    </cfRule>
    <cfRule type="cellIs" dxfId="393" priority="426" stopIfTrue="1" operator="equal">
      <formula>"改紡"</formula>
    </cfRule>
  </conditionalFormatting>
  <conditionalFormatting sqref="D29">
    <cfRule type="cellIs" dxfId="392" priority="421" stopIfTrue="1" operator="equal">
      <formula>"FINAL"</formula>
    </cfRule>
    <cfRule type="cellIs" dxfId="391" priority="422" stopIfTrue="1" operator="equal">
      <formula>"清車"</formula>
    </cfRule>
    <cfRule type="cellIs" dxfId="390" priority="423" stopIfTrue="1" operator="equal">
      <formula>"改紡"</formula>
    </cfRule>
  </conditionalFormatting>
  <conditionalFormatting sqref="D29">
    <cfRule type="cellIs" dxfId="389" priority="418" stopIfTrue="1" operator="equal">
      <formula>"FINAL"</formula>
    </cfRule>
    <cfRule type="cellIs" dxfId="388" priority="419" stopIfTrue="1" operator="equal">
      <formula>"清車"</formula>
    </cfRule>
    <cfRule type="cellIs" dxfId="387" priority="420" stopIfTrue="1" operator="equal">
      <formula>"改紡"</formula>
    </cfRule>
  </conditionalFormatting>
  <conditionalFormatting sqref="D29">
    <cfRule type="cellIs" dxfId="386" priority="415" stopIfTrue="1" operator="equal">
      <formula>"FINAL"</formula>
    </cfRule>
    <cfRule type="cellIs" dxfId="385" priority="416" stopIfTrue="1" operator="equal">
      <formula>"清車"</formula>
    </cfRule>
    <cfRule type="cellIs" dxfId="384" priority="417" stopIfTrue="1" operator="equal">
      <formula>"改紡"</formula>
    </cfRule>
  </conditionalFormatting>
  <conditionalFormatting sqref="D29">
    <cfRule type="cellIs" dxfId="383" priority="412" stopIfTrue="1" operator="equal">
      <formula>"FINAL"</formula>
    </cfRule>
    <cfRule type="cellIs" dxfId="382" priority="413" stopIfTrue="1" operator="equal">
      <formula>"清車"</formula>
    </cfRule>
    <cfRule type="cellIs" dxfId="381" priority="414" stopIfTrue="1" operator="equal">
      <formula>"改紡"</formula>
    </cfRule>
  </conditionalFormatting>
  <conditionalFormatting sqref="D24">
    <cfRule type="cellIs" dxfId="380" priority="409" stopIfTrue="1" operator="equal">
      <formula>"FINAL"</formula>
    </cfRule>
    <cfRule type="cellIs" dxfId="379" priority="410" stopIfTrue="1" operator="equal">
      <formula>"清車"</formula>
    </cfRule>
    <cfRule type="cellIs" dxfId="378" priority="411" stopIfTrue="1" operator="equal">
      <formula>"改紡"</formula>
    </cfRule>
  </conditionalFormatting>
  <conditionalFormatting sqref="D24">
    <cfRule type="cellIs" dxfId="377" priority="406" stopIfTrue="1" operator="equal">
      <formula>"FINAL"</formula>
    </cfRule>
    <cfRule type="cellIs" dxfId="376" priority="407" stopIfTrue="1" operator="equal">
      <formula>"清車"</formula>
    </cfRule>
    <cfRule type="cellIs" dxfId="375" priority="408" stopIfTrue="1" operator="equal">
      <formula>"改紡"</formula>
    </cfRule>
  </conditionalFormatting>
  <conditionalFormatting sqref="D24">
    <cfRule type="cellIs" dxfId="374" priority="403" stopIfTrue="1" operator="equal">
      <formula>"FINAL"</formula>
    </cfRule>
    <cfRule type="cellIs" dxfId="373" priority="404" stopIfTrue="1" operator="equal">
      <formula>"清車"</formula>
    </cfRule>
    <cfRule type="cellIs" dxfId="372" priority="405" stopIfTrue="1" operator="equal">
      <formula>"改紡"</formula>
    </cfRule>
  </conditionalFormatting>
  <conditionalFormatting sqref="D24">
    <cfRule type="cellIs" dxfId="371" priority="400" stopIfTrue="1" operator="equal">
      <formula>"FINAL"</formula>
    </cfRule>
    <cfRule type="cellIs" dxfId="370" priority="401" stopIfTrue="1" operator="equal">
      <formula>"清車"</formula>
    </cfRule>
    <cfRule type="cellIs" dxfId="369" priority="402" stopIfTrue="1" operator="equal">
      <formula>"改紡"</formula>
    </cfRule>
  </conditionalFormatting>
  <conditionalFormatting sqref="D24">
    <cfRule type="cellIs" dxfId="368" priority="397" stopIfTrue="1" operator="equal">
      <formula>"FINAL"</formula>
    </cfRule>
    <cfRule type="cellIs" dxfId="367" priority="398" stopIfTrue="1" operator="equal">
      <formula>"清車"</formula>
    </cfRule>
    <cfRule type="cellIs" dxfId="366" priority="399" stopIfTrue="1" operator="equal">
      <formula>"改紡"</formula>
    </cfRule>
  </conditionalFormatting>
  <conditionalFormatting sqref="D23">
    <cfRule type="cellIs" dxfId="365" priority="199" stopIfTrue="1" operator="equal">
      <formula>"FINAL"</formula>
    </cfRule>
    <cfRule type="cellIs" dxfId="364" priority="200" stopIfTrue="1" operator="equal">
      <formula>"清車"</formula>
    </cfRule>
    <cfRule type="cellIs" dxfId="363" priority="201" stopIfTrue="1" operator="equal">
      <formula>"改紡"</formula>
    </cfRule>
  </conditionalFormatting>
  <conditionalFormatting sqref="D23">
    <cfRule type="cellIs" dxfId="362" priority="196" stopIfTrue="1" operator="equal">
      <formula>"FINAL"</formula>
    </cfRule>
    <cfRule type="cellIs" dxfId="361" priority="197" stopIfTrue="1" operator="equal">
      <formula>"清車"</formula>
    </cfRule>
    <cfRule type="cellIs" dxfId="360" priority="198" stopIfTrue="1" operator="equal">
      <formula>"改紡"</formula>
    </cfRule>
  </conditionalFormatting>
  <conditionalFormatting sqref="D23">
    <cfRule type="cellIs" dxfId="359" priority="193" stopIfTrue="1" operator="equal">
      <formula>"FINAL"</formula>
    </cfRule>
    <cfRule type="cellIs" dxfId="358" priority="194" stopIfTrue="1" operator="equal">
      <formula>"清車"</formula>
    </cfRule>
    <cfRule type="cellIs" dxfId="357" priority="195" stopIfTrue="1" operator="equal">
      <formula>"改紡"</formula>
    </cfRule>
  </conditionalFormatting>
  <conditionalFormatting sqref="D23">
    <cfRule type="cellIs" dxfId="356" priority="190" stopIfTrue="1" operator="equal">
      <formula>"FINAL"</formula>
    </cfRule>
    <cfRule type="cellIs" dxfId="355" priority="191" stopIfTrue="1" operator="equal">
      <formula>"清車"</formula>
    </cfRule>
    <cfRule type="cellIs" dxfId="354" priority="192" stopIfTrue="1" operator="equal">
      <formula>"改紡"</formula>
    </cfRule>
  </conditionalFormatting>
  <conditionalFormatting sqref="D23">
    <cfRule type="cellIs" dxfId="353" priority="187" stopIfTrue="1" operator="equal">
      <formula>"FINAL"</formula>
    </cfRule>
    <cfRule type="cellIs" dxfId="352" priority="188" stopIfTrue="1" operator="equal">
      <formula>"清車"</formula>
    </cfRule>
    <cfRule type="cellIs" dxfId="351" priority="189" stopIfTrue="1" operator="equal">
      <formula>"改紡"</formula>
    </cfRule>
  </conditionalFormatting>
  <conditionalFormatting sqref="D23">
    <cfRule type="cellIs" dxfId="350" priority="184" stopIfTrue="1" operator="equal">
      <formula>"FINAL"</formula>
    </cfRule>
    <cfRule type="cellIs" dxfId="349" priority="185" stopIfTrue="1" operator="equal">
      <formula>"清車"</formula>
    </cfRule>
    <cfRule type="cellIs" dxfId="348" priority="186" stopIfTrue="1" operator="equal">
      <formula>"改紡"</formula>
    </cfRule>
  </conditionalFormatting>
  <conditionalFormatting sqref="D23">
    <cfRule type="cellIs" dxfId="347" priority="181" stopIfTrue="1" operator="equal">
      <formula>"FINAL"</formula>
    </cfRule>
    <cfRule type="cellIs" dxfId="346" priority="182" stopIfTrue="1" operator="equal">
      <formula>"清車"</formula>
    </cfRule>
    <cfRule type="cellIs" dxfId="345" priority="183" stopIfTrue="1" operator="equal">
      <formula>"改紡"</formula>
    </cfRule>
  </conditionalFormatting>
  <conditionalFormatting sqref="D23">
    <cfRule type="cellIs" dxfId="344" priority="178" stopIfTrue="1" operator="equal">
      <formula>"FINAL"</formula>
    </cfRule>
    <cfRule type="cellIs" dxfId="343" priority="179" stopIfTrue="1" operator="equal">
      <formula>"清車"</formula>
    </cfRule>
    <cfRule type="cellIs" dxfId="342" priority="180" stopIfTrue="1" operator="equal">
      <formula>"改紡"</formula>
    </cfRule>
  </conditionalFormatting>
  <conditionalFormatting sqref="D23">
    <cfRule type="cellIs" dxfId="341" priority="175" stopIfTrue="1" operator="equal">
      <formula>"FINAL"</formula>
    </cfRule>
    <cfRule type="cellIs" dxfId="340" priority="176" stopIfTrue="1" operator="equal">
      <formula>"清車"</formula>
    </cfRule>
    <cfRule type="cellIs" dxfId="339" priority="177" stopIfTrue="1" operator="equal">
      <formula>"改紡"</formula>
    </cfRule>
  </conditionalFormatting>
  <conditionalFormatting sqref="D23">
    <cfRule type="cellIs" dxfId="338" priority="172" stopIfTrue="1" operator="equal">
      <formula>"FINAL"</formula>
    </cfRule>
    <cfRule type="cellIs" dxfId="337" priority="173" stopIfTrue="1" operator="equal">
      <formula>"清車"</formula>
    </cfRule>
    <cfRule type="cellIs" dxfId="336" priority="174" stopIfTrue="1" operator="equal">
      <formula>"改紡"</formula>
    </cfRule>
  </conditionalFormatting>
  <conditionalFormatting sqref="D23">
    <cfRule type="cellIs" dxfId="335" priority="169" stopIfTrue="1" operator="equal">
      <formula>"FINAL"</formula>
    </cfRule>
    <cfRule type="cellIs" dxfId="334" priority="170" stopIfTrue="1" operator="equal">
      <formula>"清車"</formula>
    </cfRule>
    <cfRule type="cellIs" dxfId="333" priority="171" stopIfTrue="1" operator="equal">
      <formula>"改紡"</formula>
    </cfRule>
  </conditionalFormatting>
  <conditionalFormatting sqref="D23">
    <cfRule type="cellIs" dxfId="332" priority="166" stopIfTrue="1" operator="equal">
      <formula>"FINAL"</formula>
    </cfRule>
    <cfRule type="cellIs" dxfId="331" priority="167" stopIfTrue="1" operator="equal">
      <formula>"清車"</formula>
    </cfRule>
    <cfRule type="cellIs" dxfId="330" priority="168" stopIfTrue="1" operator="equal">
      <formula>"改紡"</formula>
    </cfRule>
  </conditionalFormatting>
  <conditionalFormatting sqref="D23">
    <cfRule type="cellIs" dxfId="329" priority="163" stopIfTrue="1" operator="equal">
      <formula>"FINAL"</formula>
    </cfRule>
    <cfRule type="cellIs" dxfId="328" priority="164" stopIfTrue="1" operator="equal">
      <formula>"清車"</formula>
    </cfRule>
    <cfRule type="cellIs" dxfId="327" priority="165" stopIfTrue="1" operator="equal">
      <formula>"改紡"</formula>
    </cfRule>
  </conditionalFormatting>
  <conditionalFormatting sqref="D23">
    <cfRule type="cellIs" dxfId="326" priority="160" stopIfTrue="1" operator="equal">
      <formula>"FINAL"</formula>
    </cfRule>
    <cfRule type="cellIs" dxfId="325" priority="161" stopIfTrue="1" operator="equal">
      <formula>"清車"</formula>
    </cfRule>
    <cfRule type="cellIs" dxfId="324" priority="162" stopIfTrue="1" operator="equal">
      <formula>"改紡"</formula>
    </cfRule>
  </conditionalFormatting>
  <conditionalFormatting sqref="D23">
    <cfRule type="cellIs" dxfId="323" priority="157" stopIfTrue="1" operator="equal">
      <formula>"FINAL"</formula>
    </cfRule>
    <cfRule type="cellIs" dxfId="322" priority="158" stopIfTrue="1" operator="equal">
      <formula>"清車"</formula>
    </cfRule>
    <cfRule type="cellIs" dxfId="321" priority="159" stopIfTrue="1" operator="equal">
      <formula>"改紡"</formula>
    </cfRule>
  </conditionalFormatting>
  <conditionalFormatting sqref="D23">
    <cfRule type="cellIs" dxfId="320" priority="154" stopIfTrue="1" operator="equal">
      <formula>"FINAL"</formula>
    </cfRule>
    <cfRule type="cellIs" dxfId="319" priority="155" stopIfTrue="1" operator="equal">
      <formula>"清車"</formula>
    </cfRule>
    <cfRule type="cellIs" dxfId="318" priority="156" stopIfTrue="1" operator="equal">
      <formula>"改紡"</formula>
    </cfRule>
  </conditionalFormatting>
  <conditionalFormatting sqref="D23">
    <cfRule type="cellIs" dxfId="317" priority="151" stopIfTrue="1" operator="equal">
      <formula>"FINAL"</formula>
    </cfRule>
    <cfRule type="cellIs" dxfId="316" priority="152" stopIfTrue="1" operator="equal">
      <formula>"清車"</formula>
    </cfRule>
    <cfRule type="cellIs" dxfId="315" priority="153" stopIfTrue="1" operator="equal">
      <formula>"改紡"</formula>
    </cfRule>
  </conditionalFormatting>
  <conditionalFormatting sqref="D23">
    <cfRule type="cellIs" dxfId="314" priority="148" stopIfTrue="1" operator="equal">
      <formula>"FINAL"</formula>
    </cfRule>
    <cfRule type="cellIs" dxfId="313" priority="149" stopIfTrue="1" operator="equal">
      <formula>"清車"</formula>
    </cfRule>
    <cfRule type="cellIs" dxfId="312" priority="150" stopIfTrue="1" operator="equal">
      <formula>"改紡"</formula>
    </cfRule>
  </conditionalFormatting>
  <conditionalFormatting sqref="D23">
    <cfRule type="cellIs" dxfId="311" priority="145" stopIfTrue="1" operator="equal">
      <formula>"FINAL"</formula>
    </cfRule>
    <cfRule type="cellIs" dxfId="310" priority="146" stopIfTrue="1" operator="equal">
      <formula>"清車"</formula>
    </cfRule>
    <cfRule type="cellIs" dxfId="309" priority="147" stopIfTrue="1" operator="equal">
      <formula>"改紡"</formula>
    </cfRule>
  </conditionalFormatting>
  <conditionalFormatting sqref="D23">
    <cfRule type="cellIs" dxfId="308" priority="142" stopIfTrue="1" operator="equal">
      <formula>"FINAL"</formula>
    </cfRule>
    <cfRule type="cellIs" dxfId="307" priority="143" stopIfTrue="1" operator="equal">
      <formula>"清車"</formula>
    </cfRule>
    <cfRule type="cellIs" dxfId="306" priority="144" stopIfTrue="1" operator="equal">
      <formula>"改紡"</formula>
    </cfRule>
  </conditionalFormatting>
  <conditionalFormatting sqref="D23">
    <cfRule type="cellIs" dxfId="305" priority="139" stopIfTrue="1" operator="equal">
      <formula>"FINAL"</formula>
    </cfRule>
    <cfRule type="cellIs" dxfId="304" priority="140" stopIfTrue="1" operator="equal">
      <formula>"清車"</formula>
    </cfRule>
    <cfRule type="cellIs" dxfId="303" priority="141" stopIfTrue="1" operator="equal">
      <formula>"改紡"</formula>
    </cfRule>
  </conditionalFormatting>
  <conditionalFormatting sqref="D23">
    <cfRule type="cellIs" dxfId="302" priority="136" stopIfTrue="1" operator="equal">
      <formula>"FINAL"</formula>
    </cfRule>
    <cfRule type="cellIs" dxfId="301" priority="137" stopIfTrue="1" operator="equal">
      <formula>"清車"</formula>
    </cfRule>
    <cfRule type="cellIs" dxfId="300" priority="138" stopIfTrue="1" operator="equal">
      <formula>"改紡"</formula>
    </cfRule>
  </conditionalFormatting>
  <conditionalFormatting sqref="D23">
    <cfRule type="cellIs" dxfId="299" priority="133" stopIfTrue="1" operator="equal">
      <formula>"FINAL"</formula>
    </cfRule>
    <cfRule type="cellIs" dxfId="298" priority="134" stopIfTrue="1" operator="equal">
      <formula>"清車"</formula>
    </cfRule>
    <cfRule type="cellIs" dxfId="297" priority="135" stopIfTrue="1" operator="equal">
      <formula>"改紡"</formula>
    </cfRule>
  </conditionalFormatting>
  <conditionalFormatting sqref="D23">
    <cfRule type="cellIs" dxfId="296" priority="130" stopIfTrue="1" operator="equal">
      <formula>"FINAL"</formula>
    </cfRule>
    <cfRule type="cellIs" dxfId="295" priority="131" stopIfTrue="1" operator="equal">
      <formula>"清車"</formula>
    </cfRule>
    <cfRule type="cellIs" dxfId="294" priority="132" stopIfTrue="1" operator="equal">
      <formula>"改紡"</formula>
    </cfRule>
  </conditionalFormatting>
  <conditionalFormatting sqref="D23">
    <cfRule type="cellIs" dxfId="293" priority="127" stopIfTrue="1" operator="equal">
      <formula>"FINAL"</formula>
    </cfRule>
    <cfRule type="cellIs" dxfId="292" priority="128" stopIfTrue="1" operator="equal">
      <formula>"清車"</formula>
    </cfRule>
    <cfRule type="cellIs" dxfId="291" priority="129" stopIfTrue="1" operator="equal">
      <formula>"改紡"</formula>
    </cfRule>
  </conditionalFormatting>
  <conditionalFormatting sqref="D23">
    <cfRule type="cellIs" dxfId="290" priority="124" stopIfTrue="1" operator="equal">
      <formula>"FINAL"</formula>
    </cfRule>
    <cfRule type="cellIs" dxfId="289" priority="125" stopIfTrue="1" operator="equal">
      <formula>"清車"</formula>
    </cfRule>
    <cfRule type="cellIs" dxfId="288" priority="126" stopIfTrue="1" operator="equal">
      <formula>"改紡"</formula>
    </cfRule>
  </conditionalFormatting>
  <conditionalFormatting sqref="D23">
    <cfRule type="cellIs" dxfId="287" priority="121" stopIfTrue="1" operator="equal">
      <formula>"FINAL"</formula>
    </cfRule>
    <cfRule type="cellIs" dxfId="286" priority="122" stopIfTrue="1" operator="equal">
      <formula>"清車"</formula>
    </cfRule>
    <cfRule type="cellIs" dxfId="285" priority="123" stopIfTrue="1" operator="equal">
      <formula>"改紡"</formula>
    </cfRule>
  </conditionalFormatting>
  <conditionalFormatting sqref="D23">
    <cfRule type="cellIs" dxfId="284" priority="118" stopIfTrue="1" operator="equal">
      <formula>"FINAL"</formula>
    </cfRule>
    <cfRule type="cellIs" dxfId="283" priority="119" stopIfTrue="1" operator="equal">
      <formula>"清車"</formula>
    </cfRule>
    <cfRule type="cellIs" dxfId="282" priority="120" stopIfTrue="1" operator="equal">
      <formula>"改紡"</formula>
    </cfRule>
  </conditionalFormatting>
  <conditionalFormatting sqref="D23">
    <cfRule type="cellIs" dxfId="281" priority="115" stopIfTrue="1" operator="equal">
      <formula>"FINAL"</formula>
    </cfRule>
    <cfRule type="cellIs" dxfId="280" priority="116" stopIfTrue="1" operator="equal">
      <formula>"清車"</formula>
    </cfRule>
    <cfRule type="cellIs" dxfId="279" priority="117" stopIfTrue="1" operator="equal">
      <formula>"改紡"</formula>
    </cfRule>
  </conditionalFormatting>
  <conditionalFormatting sqref="D23">
    <cfRule type="cellIs" dxfId="278" priority="112" stopIfTrue="1" operator="equal">
      <formula>"FINAL"</formula>
    </cfRule>
    <cfRule type="cellIs" dxfId="277" priority="113" stopIfTrue="1" operator="equal">
      <formula>"清車"</formula>
    </cfRule>
    <cfRule type="cellIs" dxfId="276" priority="114" stopIfTrue="1" operator="equal">
      <formula>"改紡"</formula>
    </cfRule>
  </conditionalFormatting>
  <conditionalFormatting sqref="D23">
    <cfRule type="cellIs" dxfId="275" priority="109" stopIfTrue="1" operator="equal">
      <formula>"FINAL"</formula>
    </cfRule>
    <cfRule type="cellIs" dxfId="274" priority="110" stopIfTrue="1" operator="equal">
      <formula>"清車"</formula>
    </cfRule>
    <cfRule type="cellIs" dxfId="273" priority="111" stopIfTrue="1" operator="equal">
      <formula>"改紡"</formula>
    </cfRule>
  </conditionalFormatting>
  <conditionalFormatting sqref="D23">
    <cfRule type="cellIs" dxfId="272" priority="106" stopIfTrue="1" operator="equal">
      <formula>"FINAL"</formula>
    </cfRule>
    <cfRule type="cellIs" dxfId="271" priority="107" stopIfTrue="1" operator="equal">
      <formula>"清車"</formula>
    </cfRule>
    <cfRule type="cellIs" dxfId="270" priority="108" stopIfTrue="1" operator="equal">
      <formula>"改紡"</formula>
    </cfRule>
  </conditionalFormatting>
  <conditionalFormatting sqref="D23">
    <cfRule type="cellIs" dxfId="269" priority="103" stopIfTrue="1" operator="equal">
      <formula>"FINAL"</formula>
    </cfRule>
    <cfRule type="cellIs" dxfId="268" priority="104" stopIfTrue="1" operator="equal">
      <formula>"清車"</formula>
    </cfRule>
    <cfRule type="cellIs" dxfId="267" priority="105" stopIfTrue="1" operator="equal">
      <formula>"改紡"</formula>
    </cfRule>
  </conditionalFormatting>
  <conditionalFormatting sqref="D23">
    <cfRule type="cellIs" dxfId="266" priority="100" stopIfTrue="1" operator="equal">
      <formula>"FINAL"</formula>
    </cfRule>
    <cfRule type="cellIs" dxfId="265" priority="101" stopIfTrue="1" operator="equal">
      <formula>"清車"</formula>
    </cfRule>
    <cfRule type="cellIs" dxfId="264" priority="102" stopIfTrue="1" operator="equal">
      <formula>"改紡"</formula>
    </cfRule>
  </conditionalFormatting>
  <conditionalFormatting sqref="D23">
    <cfRule type="cellIs" dxfId="263" priority="97" stopIfTrue="1" operator="equal">
      <formula>"FINAL"</formula>
    </cfRule>
    <cfRule type="cellIs" dxfId="262" priority="98" stopIfTrue="1" operator="equal">
      <formula>"清車"</formula>
    </cfRule>
    <cfRule type="cellIs" dxfId="261" priority="99" stopIfTrue="1" operator="equal">
      <formula>"改紡"</formula>
    </cfRule>
  </conditionalFormatting>
  <conditionalFormatting sqref="D23">
    <cfRule type="cellIs" dxfId="260" priority="94" stopIfTrue="1" operator="equal">
      <formula>"FINAL"</formula>
    </cfRule>
    <cfRule type="cellIs" dxfId="259" priority="95" stopIfTrue="1" operator="equal">
      <formula>"清車"</formula>
    </cfRule>
    <cfRule type="cellIs" dxfId="258" priority="96" stopIfTrue="1" operator="equal">
      <formula>"改紡"</formula>
    </cfRule>
  </conditionalFormatting>
  <conditionalFormatting sqref="D23">
    <cfRule type="cellIs" dxfId="257" priority="91" stopIfTrue="1" operator="equal">
      <formula>"FINAL"</formula>
    </cfRule>
    <cfRule type="cellIs" dxfId="256" priority="92" stopIfTrue="1" operator="equal">
      <formula>"清車"</formula>
    </cfRule>
    <cfRule type="cellIs" dxfId="255" priority="93" stopIfTrue="1" operator="equal">
      <formula>"改紡"</formula>
    </cfRule>
  </conditionalFormatting>
  <conditionalFormatting sqref="D23">
    <cfRule type="cellIs" dxfId="254" priority="88" stopIfTrue="1" operator="equal">
      <formula>"FINAL"</formula>
    </cfRule>
    <cfRule type="cellIs" dxfId="253" priority="89" stopIfTrue="1" operator="equal">
      <formula>"清車"</formula>
    </cfRule>
    <cfRule type="cellIs" dxfId="252" priority="90" stopIfTrue="1" operator="equal">
      <formula>"改紡"</formula>
    </cfRule>
  </conditionalFormatting>
  <conditionalFormatting sqref="D23">
    <cfRule type="cellIs" dxfId="251" priority="85" stopIfTrue="1" operator="equal">
      <formula>"FINAL"</formula>
    </cfRule>
    <cfRule type="cellIs" dxfId="250" priority="86" stopIfTrue="1" operator="equal">
      <formula>"清車"</formula>
    </cfRule>
    <cfRule type="cellIs" dxfId="249" priority="87" stopIfTrue="1" operator="equal">
      <formula>"改紡"</formula>
    </cfRule>
  </conditionalFormatting>
  <conditionalFormatting sqref="D23">
    <cfRule type="cellIs" dxfId="248" priority="82" stopIfTrue="1" operator="equal">
      <formula>"FINAL"</formula>
    </cfRule>
    <cfRule type="cellIs" dxfId="247" priority="83" stopIfTrue="1" operator="equal">
      <formula>"清車"</formula>
    </cfRule>
    <cfRule type="cellIs" dxfId="246" priority="84" stopIfTrue="1" operator="equal">
      <formula>"改紡"</formula>
    </cfRule>
  </conditionalFormatting>
  <conditionalFormatting sqref="D23">
    <cfRule type="cellIs" dxfId="245" priority="79" stopIfTrue="1" operator="equal">
      <formula>"FINAL"</formula>
    </cfRule>
    <cfRule type="cellIs" dxfId="244" priority="80" stopIfTrue="1" operator="equal">
      <formula>"清車"</formula>
    </cfRule>
    <cfRule type="cellIs" dxfId="243" priority="81" stopIfTrue="1" operator="equal">
      <formula>"改紡"</formula>
    </cfRule>
  </conditionalFormatting>
  <conditionalFormatting sqref="D23">
    <cfRule type="cellIs" dxfId="242" priority="76" stopIfTrue="1" operator="equal">
      <formula>"FINAL"</formula>
    </cfRule>
    <cfRule type="cellIs" dxfId="241" priority="77" stopIfTrue="1" operator="equal">
      <formula>"清車"</formula>
    </cfRule>
    <cfRule type="cellIs" dxfId="240" priority="78" stopIfTrue="1" operator="equal">
      <formula>"改紡"</formula>
    </cfRule>
  </conditionalFormatting>
  <conditionalFormatting sqref="D23">
    <cfRule type="cellIs" dxfId="239" priority="73" stopIfTrue="1" operator="equal">
      <formula>"FINAL"</formula>
    </cfRule>
    <cfRule type="cellIs" dxfId="238" priority="74" stopIfTrue="1" operator="equal">
      <formula>"清車"</formula>
    </cfRule>
    <cfRule type="cellIs" dxfId="237" priority="75" stopIfTrue="1" operator="equal">
      <formula>"改紡"</formula>
    </cfRule>
  </conditionalFormatting>
  <conditionalFormatting sqref="D23">
    <cfRule type="cellIs" dxfId="236" priority="70" stopIfTrue="1" operator="equal">
      <formula>"FINAL"</formula>
    </cfRule>
    <cfRule type="cellIs" dxfId="235" priority="71" stopIfTrue="1" operator="equal">
      <formula>"清車"</formula>
    </cfRule>
    <cfRule type="cellIs" dxfId="234" priority="72" stopIfTrue="1" operator="equal">
      <formula>"改紡"</formula>
    </cfRule>
  </conditionalFormatting>
  <conditionalFormatting sqref="D23">
    <cfRule type="cellIs" dxfId="233" priority="67" stopIfTrue="1" operator="equal">
      <formula>"FINAL"</formula>
    </cfRule>
    <cfRule type="cellIs" dxfId="232" priority="68" stopIfTrue="1" operator="equal">
      <formula>"清車"</formula>
    </cfRule>
    <cfRule type="cellIs" dxfId="231" priority="69" stopIfTrue="1" operator="equal">
      <formula>"改紡"</formula>
    </cfRule>
  </conditionalFormatting>
  <conditionalFormatting sqref="D23">
    <cfRule type="cellIs" dxfId="230" priority="64" stopIfTrue="1" operator="equal">
      <formula>"FINAL"</formula>
    </cfRule>
    <cfRule type="cellIs" dxfId="229" priority="65" stopIfTrue="1" operator="equal">
      <formula>"清車"</formula>
    </cfRule>
    <cfRule type="cellIs" dxfId="228" priority="66" stopIfTrue="1" operator="equal">
      <formula>"改紡"</formula>
    </cfRule>
  </conditionalFormatting>
  <conditionalFormatting sqref="D23">
    <cfRule type="cellIs" dxfId="227" priority="61" stopIfTrue="1" operator="equal">
      <formula>"FINAL"</formula>
    </cfRule>
    <cfRule type="cellIs" dxfId="226" priority="62" stopIfTrue="1" operator="equal">
      <formula>"清車"</formula>
    </cfRule>
    <cfRule type="cellIs" dxfId="225" priority="63" stopIfTrue="1" operator="equal">
      <formula>"改紡"</formula>
    </cfRule>
  </conditionalFormatting>
  <conditionalFormatting sqref="D23">
    <cfRule type="cellIs" dxfId="224" priority="58" stopIfTrue="1" operator="equal">
      <formula>"FINAL"</formula>
    </cfRule>
    <cfRule type="cellIs" dxfId="223" priority="59" stopIfTrue="1" operator="equal">
      <formula>"清車"</formula>
    </cfRule>
    <cfRule type="cellIs" dxfId="222" priority="60" stopIfTrue="1" operator="equal">
      <formula>"改紡"</formula>
    </cfRule>
  </conditionalFormatting>
  <conditionalFormatting sqref="D23">
    <cfRule type="cellIs" dxfId="221" priority="55" stopIfTrue="1" operator="equal">
      <formula>"FINAL"</formula>
    </cfRule>
    <cfRule type="cellIs" dxfId="220" priority="56" stopIfTrue="1" operator="equal">
      <formula>"清車"</formula>
    </cfRule>
    <cfRule type="cellIs" dxfId="219" priority="57" stopIfTrue="1" operator="equal">
      <formula>"改紡"</formula>
    </cfRule>
  </conditionalFormatting>
  <conditionalFormatting sqref="D29">
    <cfRule type="cellIs" dxfId="218" priority="52" stopIfTrue="1" operator="equal">
      <formula>"FINAL"</formula>
    </cfRule>
    <cfRule type="cellIs" dxfId="217" priority="53" stopIfTrue="1" operator="equal">
      <formula>"清車"</formula>
    </cfRule>
    <cfRule type="cellIs" dxfId="216" priority="54" stopIfTrue="1" operator="equal">
      <formula>"改紡"</formula>
    </cfRule>
  </conditionalFormatting>
  <conditionalFormatting sqref="D29">
    <cfRule type="cellIs" dxfId="215" priority="49" stopIfTrue="1" operator="equal">
      <formula>"FINAL"</formula>
    </cfRule>
    <cfRule type="cellIs" dxfId="214" priority="50" stopIfTrue="1" operator="equal">
      <formula>"清車"</formula>
    </cfRule>
    <cfRule type="cellIs" dxfId="213" priority="51" stopIfTrue="1" operator="equal">
      <formula>"改紡"</formula>
    </cfRule>
  </conditionalFormatting>
  <conditionalFormatting sqref="D29">
    <cfRule type="cellIs" dxfId="212" priority="46" stopIfTrue="1" operator="equal">
      <formula>"FINAL"</formula>
    </cfRule>
    <cfRule type="cellIs" dxfId="211" priority="47" stopIfTrue="1" operator="equal">
      <formula>"清車"</formula>
    </cfRule>
    <cfRule type="cellIs" dxfId="210" priority="48" stopIfTrue="1" operator="equal">
      <formula>"改紡"</formula>
    </cfRule>
  </conditionalFormatting>
  <conditionalFormatting sqref="D29">
    <cfRule type="cellIs" dxfId="209" priority="43" stopIfTrue="1" operator="equal">
      <formula>"FINAL"</formula>
    </cfRule>
    <cfRule type="cellIs" dxfId="208" priority="44" stopIfTrue="1" operator="equal">
      <formula>"清車"</formula>
    </cfRule>
    <cfRule type="cellIs" dxfId="207" priority="45" stopIfTrue="1" operator="equal">
      <formula>"改紡"</formula>
    </cfRule>
  </conditionalFormatting>
  <conditionalFormatting sqref="D29">
    <cfRule type="cellIs" dxfId="206" priority="40" stopIfTrue="1" operator="equal">
      <formula>"FINAL"</formula>
    </cfRule>
    <cfRule type="cellIs" dxfId="205" priority="41" stopIfTrue="1" operator="equal">
      <formula>"清車"</formula>
    </cfRule>
    <cfRule type="cellIs" dxfId="204" priority="42" stopIfTrue="1" operator="equal">
      <formula>"改紡"</formula>
    </cfRule>
  </conditionalFormatting>
  <conditionalFormatting sqref="D28">
    <cfRule type="cellIs" dxfId="203" priority="37" stopIfTrue="1" operator="equal">
      <formula>"FINAL"</formula>
    </cfRule>
    <cfRule type="cellIs" dxfId="202" priority="38" stopIfTrue="1" operator="equal">
      <formula>"清車"</formula>
    </cfRule>
    <cfRule type="cellIs" dxfId="201" priority="39" stopIfTrue="1" operator="equal">
      <formula>"改紡"</formula>
    </cfRule>
  </conditionalFormatting>
  <conditionalFormatting sqref="D28">
    <cfRule type="cellIs" dxfId="200" priority="34" stopIfTrue="1" operator="equal">
      <formula>"FINAL"</formula>
    </cfRule>
    <cfRule type="cellIs" dxfId="199" priority="35" stopIfTrue="1" operator="equal">
      <formula>"清車"</formula>
    </cfRule>
    <cfRule type="cellIs" dxfId="198" priority="36" stopIfTrue="1" operator="equal">
      <formula>"改紡"</formula>
    </cfRule>
  </conditionalFormatting>
  <conditionalFormatting sqref="D28">
    <cfRule type="cellIs" dxfId="197" priority="31" stopIfTrue="1" operator="equal">
      <formula>"FINAL"</formula>
    </cfRule>
    <cfRule type="cellIs" dxfId="196" priority="32" stopIfTrue="1" operator="equal">
      <formula>"清車"</formula>
    </cfRule>
    <cfRule type="cellIs" dxfId="195" priority="33" stopIfTrue="1" operator="equal">
      <formula>"改紡"</formula>
    </cfRule>
  </conditionalFormatting>
  <conditionalFormatting sqref="D28">
    <cfRule type="cellIs" dxfId="194" priority="28" stopIfTrue="1" operator="equal">
      <formula>"FINAL"</formula>
    </cfRule>
    <cfRule type="cellIs" dxfId="193" priority="29" stopIfTrue="1" operator="equal">
      <formula>"清車"</formula>
    </cfRule>
    <cfRule type="cellIs" dxfId="192" priority="30" stopIfTrue="1" operator="equal">
      <formula>"改紡"</formula>
    </cfRule>
  </conditionalFormatting>
  <conditionalFormatting sqref="D28">
    <cfRule type="cellIs" dxfId="191" priority="25" stopIfTrue="1" operator="equal">
      <formula>"FINAL"</formula>
    </cfRule>
    <cfRule type="cellIs" dxfId="190" priority="26" stopIfTrue="1" operator="equal">
      <formula>"清車"</formula>
    </cfRule>
    <cfRule type="cellIs" dxfId="189" priority="27" stopIfTrue="1" operator="equal">
      <formula>"改紡"</formula>
    </cfRule>
  </conditionalFormatting>
  <conditionalFormatting sqref="D28">
    <cfRule type="cellIs" dxfId="188" priority="22" stopIfTrue="1" operator="equal">
      <formula>"FINAL"</formula>
    </cfRule>
    <cfRule type="cellIs" dxfId="187" priority="23" stopIfTrue="1" operator="equal">
      <formula>"清車"</formula>
    </cfRule>
    <cfRule type="cellIs" dxfId="186" priority="24" stopIfTrue="1" operator="equal">
      <formula>"改紡"</formula>
    </cfRule>
  </conditionalFormatting>
  <conditionalFormatting sqref="D28">
    <cfRule type="cellIs" dxfId="185" priority="19" stopIfTrue="1" operator="equal">
      <formula>"FINAL"</formula>
    </cfRule>
    <cfRule type="cellIs" dxfId="184" priority="20" stopIfTrue="1" operator="equal">
      <formula>"清車"</formula>
    </cfRule>
    <cfRule type="cellIs" dxfId="183" priority="21" stopIfTrue="1" operator="equal">
      <formula>"改紡"</formula>
    </cfRule>
  </conditionalFormatting>
  <conditionalFormatting sqref="D28">
    <cfRule type="cellIs" dxfId="182" priority="16" stopIfTrue="1" operator="equal">
      <formula>"FINAL"</formula>
    </cfRule>
    <cfRule type="cellIs" dxfId="181" priority="17" stopIfTrue="1" operator="equal">
      <formula>"清車"</formula>
    </cfRule>
    <cfRule type="cellIs" dxfId="180" priority="18" stopIfTrue="1" operator="equal">
      <formula>"改紡"</formula>
    </cfRule>
  </conditionalFormatting>
  <conditionalFormatting sqref="D28">
    <cfRule type="cellIs" dxfId="179" priority="13" stopIfTrue="1" operator="equal">
      <formula>"FINAL"</formula>
    </cfRule>
    <cfRule type="cellIs" dxfId="178" priority="14" stopIfTrue="1" operator="equal">
      <formula>"清車"</formula>
    </cfRule>
    <cfRule type="cellIs" dxfId="177" priority="15" stopIfTrue="1" operator="equal">
      <formula>"改紡"</formula>
    </cfRule>
  </conditionalFormatting>
  <conditionalFormatting sqref="D31:D32">
    <cfRule type="cellIs" dxfId="176" priority="7" stopIfTrue="1" operator="equal">
      <formula>"FINAL"</formula>
    </cfRule>
    <cfRule type="cellIs" dxfId="175" priority="8" stopIfTrue="1" operator="equal">
      <formula>"清車"</formula>
    </cfRule>
    <cfRule type="cellIs" dxfId="174" priority="9" stopIfTrue="1" operator="equal">
      <formula>"改紡"</formula>
    </cfRule>
  </conditionalFormatting>
  <conditionalFormatting sqref="D29">
    <cfRule type="cellIs" dxfId="173" priority="4" stopIfTrue="1" operator="equal">
      <formula>"FINAL"</formula>
    </cfRule>
    <cfRule type="cellIs" dxfId="172" priority="5" stopIfTrue="1" operator="equal">
      <formula>"清車"</formula>
    </cfRule>
    <cfRule type="cellIs" dxfId="171" priority="6" stopIfTrue="1" operator="equal">
      <formula>"改紡"</formula>
    </cfRule>
  </conditionalFormatting>
  <conditionalFormatting sqref="D29">
    <cfRule type="cellIs" dxfId="170" priority="1" stopIfTrue="1" operator="equal">
      <formula>"FINAL"</formula>
    </cfRule>
    <cfRule type="cellIs" dxfId="169" priority="2" stopIfTrue="1" operator="equal">
      <formula>"清車"</formula>
    </cfRule>
    <cfRule type="cellIs" dxfId="168" priority="3" stopIfTrue="1" operator="equal">
      <formula>"改紡"</formula>
    </cfRule>
  </conditionalFormatting>
  <dataValidations count="2">
    <dataValidation type="list" allowBlank="1" showInputMessage="1" showErrorMessage="1" sqref="H2:H115">
      <formula1>值班主管</formula1>
    </dataValidation>
    <dataValidation type="list" allowBlank="1" showInputMessage="1" showErrorMessage="1" sqref="J2:J115">
      <formula1>稽核人員</formula1>
    </dataValidation>
  </dataValidations>
  <pageMargins left="0.39370078740157483" right="0.19685039370078741" top="0.39370078740157483" bottom="0.74803149606299213" header="0.31496062992125984" footer="0.31496062992125984"/>
  <pageSetup paperSize="9" scale="63" fitToHeight="2"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70C0"/>
  </sheetPr>
  <dimension ref="A1:AH1335"/>
  <sheetViews>
    <sheetView showGridLines="0" zoomScale="85" zoomScaleNormal="85" workbookViewId="0">
      <pane xSplit="12" ySplit="2" topLeftCell="M73" activePane="bottomRight" state="frozen"/>
      <selection pane="topRight" activeCell="K1" sqref="K1"/>
      <selection pane="bottomLeft" activeCell="A3" sqref="A3"/>
      <selection pane="bottomRight" activeCell="G95" sqref="G95"/>
    </sheetView>
  </sheetViews>
  <sheetFormatPr defaultRowHeight="15.75"/>
  <cols>
    <col min="1" max="1" width="6.5" style="418" customWidth="1"/>
    <col min="2" max="2" width="5" style="434" customWidth="1"/>
    <col min="3" max="3" width="8.375" style="65" customWidth="1"/>
    <col min="4" max="4" width="10.75" style="65" customWidth="1"/>
    <col min="5" max="5" width="4.5" style="65" customWidth="1"/>
    <col min="6" max="6" width="15" style="487" customWidth="1"/>
    <col min="7" max="7" width="13" style="545" customWidth="1"/>
    <col min="8" max="9" width="6.875" style="23" customWidth="1"/>
    <col min="10" max="11" width="9" style="23" customWidth="1"/>
    <col min="12" max="12" width="10.125" style="65" customWidth="1"/>
    <col min="13" max="13" width="9.625" style="360" customWidth="1"/>
    <col min="14" max="14" width="8.875" style="360" customWidth="1"/>
    <col min="15" max="15" width="9.625" style="360" customWidth="1"/>
    <col min="16" max="16" width="8.875" style="362" customWidth="1"/>
    <col min="17" max="17" width="10.875" style="363" customWidth="1"/>
    <col min="18" max="18" width="10.875" style="359" customWidth="1"/>
    <col min="19" max="22" width="10" style="361" customWidth="1"/>
    <col min="23" max="25" width="10" style="360" customWidth="1"/>
    <col min="26" max="27" width="9.5" style="360" customWidth="1"/>
    <col min="28" max="28" width="9" style="359"/>
    <col min="29" max="29" width="57.75" style="364" bestFit="1" customWidth="1"/>
    <col min="30" max="30" width="6.625" style="364" customWidth="1"/>
    <col min="31" max="32" width="6.625" style="365" customWidth="1"/>
    <col min="33" max="34" width="6.625" style="364" customWidth="1"/>
    <col min="35" max="16384" width="9" style="359"/>
  </cols>
  <sheetData>
    <row r="1" spans="1:29" ht="21.75" thickBot="1">
      <c r="A1" s="417"/>
      <c r="B1" s="439" t="s">
        <v>675</v>
      </c>
      <c r="C1" s="514"/>
      <c r="D1" s="514"/>
      <c r="E1" s="514"/>
      <c r="F1" s="514"/>
      <c r="G1" s="514"/>
      <c r="H1" s="514"/>
      <c r="I1" s="514"/>
      <c r="J1" s="515"/>
      <c r="K1" s="515"/>
      <c r="L1" s="516"/>
      <c r="M1" s="384"/>
      <c r="N1" s="384"/>
      <c r="O1" s="385"/>
      <c r="P1" s="386"/>
      <c r="Q1" s="387"/>
      <c r="R1" s="387"/>
      <c r="S1" s="884" t="s">
        <v>676</v>
      </c>
      <c r="T1" s="885"/>
      <c r="U1" s="885"/>
      <c r="V1" s="885"/>
      <c r="W1" s="885"/>
      <c r="X1" s="885"/>
      <c r="Y1" s="885"/>
      <c r="Z1" s="577"/>
      <c r="AA1" s="577"/>
      <c r="AC1" s="359" t="s">
        <v>802</v>
      </c>
    </row>
    <row r="2" spans="1:29" ht="50.25" customHeight="1" thickBot="1">
      <c r="A2" s="429" t="s">
        <v>193</v>
      </c>
      <c r="B2" s="433" t="s">
        <v>794</v>
      </c>
      <c r="C2" s="411" t="s">
        <v>288</v>
      </c>
      <c r="D2" s="517" t="s">
        <v>188</v>
      </c>
      <c r="E2" s="518" t="s">
        <v>287</v>
      </c>
      <c r="F2" s="519" t="s">
        <v>189</v>
      </c>
      <c r="G2" s="520" t="s">
        <v>1085</v>
      </c>
      <c r="H2" s="521" t="s">
        <v>290</v>
      </c>
      <c r="I2" s="522" t="s">
        <v>289</v>
      </c>
      <c r="J2" s="521" t="s">
        <v>795</v>
      </c>
      <c r="K2" s="522" t="s">
        <v>1086</v>
      </c>
      <c r="L2" s="523" t="s">
        <v>677</v>
      </c>
      <c r="M2" s="414" t="s">
        <v>796</v>
      </c>
      <c r="N2" s="415" t="s">
        <v>797</v>
      </c>
      <c r="O2" s="416" t="s">
        <v>798</v>
      </c>
      <c r="P2" s="415" t="s">
        <v>799</v>
      </c>
      <c r="Q2" s="411" t="s">
        <v>671</v>
      </c>
      <c r="R2" s="440" t="s">
        <v>672</v>
      </c>
      <c r="S2" s="422" t="s">
        <v>673</v>
      </c>
      <c r="T2" s="412" t="s">
        <v>674</v>
      </c>
      <c r="U2" s="412" t="s">
        <v>678</v>
      </c>
      <c r="V2" s="413" t="s">
        <v>679</v>
      </c>
      <c r="W2" s="423" t="s">
        <v>680</v>
      </c>
      <c r="X2" s="451" t="s">
        <v>800</v>
      </c>
      <c r="Y2" s="451" t="s">
        <v>801</v>
      </c>
      <c r="Z2" s="578" t="s">
        <v>1441</v>
      </c>
      <c r="AA2" s="578" t="s">
        <v>1442</v>
      </c>
      <c r="AC2" s="450" t="s">
        <v>808</v>
      </c>
    </row>
    <row r="3" spans="1:29" ht="16.5">
      <c r="A3" s="449">
        <f>'１１直送'!A3</f>
        <v>46204</v>
      </c>
      <c r="B3" s="431" t="s">
        <v>804</v>
      </c>
      <c r="C3" s="458" t="s">
        <v>1549</v>
      </c>
      <c r="D3" s="473" t="s">
        <v>2829</v>
      </c>
      <c r="E3" s="459"/>
      <c r="F3" s="506" t="s">
        <v>2830</v>
      </c>
      <c r="G3" s="506" t="s">
        <v>252</v>
      </c>
      <c r="H3" s="460">
        <v>5</v>
      </c>
      <c r="I3" s="461">
        <v>75</v>
      </c>
      <c r="J3" s="462">
        <v>300000</v>
      </c>
      <c r="K3" s="461">
        <v>1200</v>
      </c>
      <c r="L3" s="463">
        <v>36</v>
      </c>
      <c r="M3" s="407">
        <v>48</v>
      </c>
      <c r="N3" s="408">
        <v>12</v>
      </c>
      <c r="O3" s="409">
        <v>72</v>
      </c>
      <c r="P3" s="408">
        <v>12</v>
      </c>
      <c r="Q3" s="410" t="s">
        <v>2834</v>
      </c>
      <c r="R3" s="441" t="s">
        <v>2955</v>
      </c>
      <c r="S3" s="424">
        <f>K3*0.85</f>
        <v>1020</v>
      </c>
      <c r="T3" s="405">
        <f t="shared" ref="T3" si="0">IF(J3="",0,(1440/(J3/S3)))</f>
        <v>4.8959999999999999</v>
      </c>
      <c r="U3" s="405">
        <f>T3*L3*(N3+P3)/24*0.85</f>
        <v>149.8176</v>
      </c>
      <c r="V3" s="406">
        <f>M3+O3</f>
        <v>120</v>
      </c>
      <c r="W3" s="442">
        <f>IF(U3=0,"",((V3/U3)))</f>
        <v>0.80097398436498779</v>
      </c>
      <c r="X3" s="452">
        <f t="shared" ref="X3" si="1">IF(ISERROR((U3/(N3+P3)*N3)/250),"",((U3/(N3+P3)*N3)/250))</f>
        <v>0.29963519999999999</v>
      </c>
      <c r="Y3" s="452">
        <f t="shared" ref="Y3" si="2">IF(ISERROR(((U3/(N3+P3)*P3)/250)),"",(((U3/(N3+P3)*P3))/250))</f>
        <v>0.29963519999999999</v>
      </c>
      <c r="Z3" s="452" t="str">
        <f>'４.１倒筒機(樣品製作)'!X3</f>
        <v/>
      </c>
      <c r="AA3" s="452" t="str">
        <f>'４.１倒筒機(樣品製作)'!Y3</f>
        <v/>
      </c>
    </row>
    <row r="4" spans="1:29" ht="16.5">
      <c r="A4" s="383">
        <f>A3</f>
        <v>46204</v>
      </c>
      <c r="B4" s="432" t="s">
        <v>804</v>
      </c>
      <c r="C4" s="458" t="s">
        <v>1045</v>
      </c>
      <c r="D4" s="473" t="s">
        <v>2831</v>
      </c>
      <c r="E4" s="459" t="s">
        <v>2832</v>
      </c>
      <c r="F4" s="506" t="s">
        <v>1685</v>
      </c>
      <c r="G4" s="506" t="s">
        <v>2833</v>
      </c>
      <c r="H4" s="460">
        <v>4</v>
      </c>
      <c r="I4" s="461">
        <v>100</v>
      </c>
      <c r="J4" s="462">
        <v>358000</v>
      </c>
      <c r="K4" s="461">
        <v>1200</v>
      </c>
      <c r="L4" s="463">
        <v>84</v>
      </c>
      <c r="M4" s="388">
        <v>92</v>
      </c>
      <c r="N4" s="389">
        <v>12</v>
      </c>
      <c r="O4" s="390">
        <v>80</v>
      </c>
      <c r="P4" s="389">
        <v>12</v>
      </c>
      <c r="Q4" s="410" t="s">
        <v>2834</v>
      </c>
      <c r="R4" s="441" t="s">
        <v>2955</v>
      </c>
      <c r="S4" s="425">
        <f t="shared" ref="S4:S22" si="3">K4*0.85</f>
        <v>1020</v>
      </c>
      <c r="T4" s="392">
        <f t="shared" ref="T4:T22" si="4">IF(J4="",0,(1440/(J4/S4)))</f>
        <v>4.1027932960893851</v>
      </c>
      <c r="U4" s="405">
        <f t="shared" ref="U4:U22" si="5">T4*L4*(N4+P4)/24*0.85</f>
        <v>292.93944134078208</v>
      </c>
      <c r="V4" s="393">
        <f t="shared" ref="V4:V22" si="6">M4+O4</f>
        <v>172</v>
      </c>
      <c r="W4" s="442">
        <f t="shared" ref="W4:W22" si="7">IF(U4=0,"",((V4/U4)))</f>
        <v>0.58715207215783927</v>
      </c>
      <c r="X4" s="452">
        <f t="shared" ref="X4:X22" si="8">IF(ISERROR((U4/(N4+P4)*N4)/250),"",((U4/(N4+P4)*N4)/250))</f>
        <v>0.58587888268156418</v>
      </c>
      <c r="Y4" s="452">
        <f t="shared" ref="Y4:Y22" si="9">IF(ISERROR(((U4/(N4+P4)*P4)/250)),"",(((U4/(N4+P4)*P4))/250))</f>
        <v>0.58587888268156418</v>
      </c>
      <c r="Z4" s="452" t="str">
        <f>'４.１倒筒機(樣品製作)'!X4</f>
        <v/>
      </c>
      <c r="AA4" s="452" t="str">
        <f>'４.１倒筒機(樣品製作)'!Y4</f>
        <v/>
      </c>
    </row>
    <row r="5" spans="1:29" ht="16.5">
      <c r="A5" s="383">
        <f t="shared" ref="A5:A45" si="10">A4</f>
        <v>46204</v>
      </c>
      <c r="B5" s="432" t="s">
        <v>804</v>
      </c>
      <c r="C5" s="458"/>
      <c r="D5" s="473"/>
      <c r="E5" s="459"/>
      <c r="F5" s="506"/>
      <c r="G5" s="506"/>
      <c r="H5" s="460"/>
      <c r="I5" s="461"/>
      <c r="J5" s="462"/>
      <c r="K5" s="461"/>
      <c r="L5" s="463"/>
      <c r="M5" s="388"/>
      <c r="N5" s="389"/>
      <c r="O5" s="390"/>
      <c r="P5" s="389"/>
      <c r="Q5" s="410"/>
      <c r="R5" s="441"/>
      <c r="S5" s="425">
        <f t="shared" si="3"/>
        <v>0</v>
      </c>
      <c r="T5" s="392">
        <f t="shared" si="4"/>
        <v>0</v>
      </c>
      <c r="U5" s="405">
        <f t="shared" si="5"/>
        <v>0</v>
      </c>
      <c r="V5" s="393">
        <f t="shared" si="6"/>
        <v>0</v>
      </c>
      <c r="W5" s="442" t="str">
        <f t="shared" si="7"/>
        <v/>
      </c>
      <c r="X5" s="452" t="str">
        <f t="shared" si="8"/>
        <v/>
      </c>
      <c r="Y5" s="452" t="str">
        <f t="shared" si="9"/>
        <v/>
      </c>
      <c r="Z5" s="452" t="str">
        <f>'４.１倒筒機(樣品製作)'!X5</f>
        <v/>
      </c>
      <c r="AA5" s="452" t="str">
        <f>'４.１倒筒機(樣品製作)'!Y5</f>
        <v/>
      </c>
    </row>
    <row r="6" spans="1:29" ht="16.5">
      <c r="A6" s="383">
        <f t="shared" si="10"/>
        <v>46204</v>
      </c>
      <c r="B6" s="432" t="s">
        <v>804</v>
      </c>
      <c r="C6" s="748"/>
      <c r="D6" s="749"/>
      <c r="E6" s="750"/>
      <c r="F6" s="751"/>
      <c r="G6" s="751"/>
      <c r="H6" s="752"/>
      <c r="I6" s="753"/>
      <c r="J6" s="754"/>
      <c r="K6" s="753"/>
      <c r="L6" s="755"/>
      <c r="M6" s="388"/>
      <c r="N6" s="389"/>
      <c r="O6" s="390"/>
      <c r="P6" s="389"/>
      <c r="Q6" s="410"/>
      <c r="R6" s="441"/>
      <c r="S6" s="425">
        <f t="shared" si="3"/>
        <v>0</v>
      </c>
      <c r="T6" s="392">
        <f t="shared" si="4"/>
        <v>0</v>
      </c>
      <c r="U6" s="405">
        <f t="shared" si="5"/>
        <v>0</v>
      </c>
      <c r="V6" s="393">
        <f t="shared" si="6"/>
        <v>0</v>
      </c>
      <c r="W6" s="442" t="str">
        <f t="shared" si="7"/>
        <v/>
      </c>
      <c r="X6" s="452" t="str">
        <f t="shared" si="8"/>
        <v/>
      </c>
      <c r="Y6" s="452" t="str">
        <f t="shared" si="9"/>
        <v/>
      </c>
      <c r="Z6" s="452" t="str">
        <f>'４.１倒筒機(樣品製作)'!X6</f>
        <v/>
      </c>
      <c r="AA6" s="452" t="str">
        <f>'４.１倒筒機(樣品製作)'!Y6</f>
        <v/>
      </c>
    </row>
    <row r="7" spans="1:29" ht="16.5">
      <c r="A7" s="383">
        <f t="shared" si="10"/>
        <v>46204</v>
      </c>
      <c r="B7" s="432" t="s">
        <v>804</v>
      </c>
      <c r="C7" s="748"/>
      <c r="D7" s="749"/>
      <c r="E7" s="750"/>
      <c r="F7" s="751"/>
      <c r="G7" s="751"/>
      <c r="H7" s="752"/>
      <c r="I7" s="753"/>
      <c r="J7" s="754"/>
      <c r="K7" s="753"/>
      <c r="L7" s="755"/>
      <c r="M7" s="388"/>
      <c r="N7" s="389"/>
      <c r="O7" s="390"/>
      <c r="P7" s="389"/>
      <c r="Q7" s="410"/>
      <c r="R7" s="441"/>
      <c r="S7" s="425">
        <f t="shared" si="3"/>
        <v>0</v>
      </c>
      <c r="T7" s="392">
        <f t="shared" si="4"/>
        <v>0</v>
      </c>
      <c r="U7" s="405">
        <f t="shared" si="5"/>
        <v>0</v>
      </c>
      <c r="V7" s="393">
        <f t="shared" si="6"/>
        <v>0</v>
      </c>
      <c r="W7" s="442" t="str">
        <f t="shared" si="7"/>
        <v/>
      </c>
      <c r="X7" s="452" t="str">
        <f t="shared" si="8"/>
        <v/>
      </c>
      <c r="Y7" s="452" t="str">
        <f t="shared" si="9"/>
        <v/>
      </c>
      <c r="Z7" s="452" t="str">
        <f>'４.１倒筒機(樣品製作)'!X7</f>
        <v/>
      </c>
      <c r="AA7" s="452" t="str">
        <f>'４.１倒筒機(樣品製作)'!Y7</f>
        <v/>
      </c>
    </row>
    <row r="8" spans="1:29" ht="16.5">
      <c r="A8" s="383">
        <f t="shared" si="10"/>
        <v>46204</v>
      </c>
      <c r="B8" s="432" t="s">
        <v>804</v>
      </c>
      <c r="C8" s="458"/>
      <c r="D8" s="473"/>
      <c r="E8" s="459"/>
      <c r="F8" s="506"/>
      <c r="G8" s="506"/>
      <c r="H8" s="460"/>
      <c r="I8" s="461"/>
      <c r="J8" s="462"/>
      <c r="K8" s="461"/>
      <c r="L8" s="463"/>
      <c r="M8" s="388"/>
      <c r="N8" s="389"/>
      <c r="O8" s="390"/>
      <c r="P8" s="389"/>
      <c r="Q8" s="410"/>
      <c r="R8" s="443"/>
      <c r="S8" s="425">
        <f t="shared" si="3"/>
        <v>0</v>
      </c>
      <c r="T8" s="392">
        <f t="shared" si="4"/>
        <v>0</v>
      </c>
      <c r="U8" s="405">
        <f t="shared" si="5"/>
        <v>0</v>
      </c>
      <c r="V8" s="393">
        <f t="shared" si="6"/>
        <v>0</v>
      </c>
      <c r="W8" s="442" t="str">
        <f t="shared" si="7"/>
        <v/>
      </c>
      <c r="X8" s="452" t="str">
        <f t="shared" si="8"/>
        <v/>
      </c>
      <c r="Y8" s="452" t="str">
        <f t="shared" si="9"/>
        <v/>
      </c>
      <c r="Z8" s="452" t="str">
        <f>'４.１倒筒機(樣品製作)'!X8</f>
        <v/>
      </c>
      <c r="AA8" s="452" t="str">
        <f>'４.１倒筒機(樣品製作)'!Y8</f>
        <v/>
      </c>
    </row>
    <row r="9" spans="1:29" ht="16.5">
      <c r="A9" s="383">
        <f t="shared" si="10"/>
        <v>46204</v>
      </c>
      <c r="B9" s="432" t="s">
        <v>804</v>
      </c>
      <c r="C9" s="458"/>
      <c r="D9" s="473"/>
      <c r="E9" s="459"/>
      <c r="F9" s="506" t="str">
        <f>IF(ISNA(VLOOKUP(D9,條件!$A$1:$L$65585,5,0)),"",(VLOOKUP(D9,條件!$A$1:$L$65585,5,0)))</f>
        <v/>
      </c>
      <c r="G9" s="506" t="str">
        <f>IF(ISNA(VLOOKUP(D9,條件!$A$1:$L$65585,11,0)),"",(VLOOKUP(D9,條件!$A$1:$L$65585,11,0)))</f>
        <v/>
      </c>
      <c r="H9" s="460"/>
      <c r="I9" s="461"/>
      <c r="J9" s="462"/>
      <c r="K9" s="461"/>
      <c r="L9" s="463"/>
      <c r="M9" s="388"/>
      <c r="N9" s="389"/>
      <c r="O9" s="390"/>
      <c r="P9" s="389"/>
      <c r="Q9" s="410"/>
      <c r="R9" s="443"/>
      <c r="S9" s="425">
        <f t="shared" si="3"/>
        <v>0</v>
      </c>
      <c r="T9" s="392">
        <f t="shared" si="4"/>
        <v>0</v>
      </c>
      <c r="U9" s="405">
        <f t="shared" si="5"/>
        <v>0</v>
      </c>
      <c r="V9" s="393">
        <f t="shared" si="6"/>
        <v>0</v>
      </c>
      <c r="W9" s="442" t="str">
        <f t="shared" si="7"/>
        <v/>
      </c>
      <c r="X9" s="452" t="str">
        <f t="shared" si="8"/>
        <v/>
      </c>
      <c r="Y9" s="452" t="str">
        <f t="shared" si="9"/>
        <v/>
      </c>
      <c r="Z9" s="452" t="str">
        <f>'４.１倒筒機(樣品製作)'!X9</f>
        <v/>
      </c>
      <c r="AA9" s="452" t="str">
        <f>'４.１倒筒機(樣品製作)'!Y9</f>
        <v/>
      </c>
    </row>
    <row r="10" spans="1:29" ht="16.5">
      <c r="A10" s="383">
        <f t="shared" si="10"/>
        <v>46204</v>
      </c>
      <c r="B10" s="432" t="s">
        <v>804</v>
      </c>
      <c r="C10" s="458"/>
      <c r="D10" s="473"/>
      <c r="E10" s="459"/>
      <c r="F10" s="506" t="str">
        <f>IF(ISNA(VLOOKUP(D10,條件!$A$1:$L$65585,5,0)),"",(VLOOKUP(D10,條件!$A$1:$L$65585,5,0)))</f>
        <v/>
      </c>
      <c r="G10" s="506" t="str">
        <f>IF(ISNA(VLOOKUP(D10,條件!$A$1:$L$65585,11,0)),"",(VLOOKUP(D10,條件!$A$1:$L$65585,11,0)))</f>
        <v/>
      </c>
      <c r="H10" s="460"/>
      <c r="I10" s="461"/>
      <c r="J10" s="462"/>
      <c r="K10" s="461"/>
      <c r="L10" s="463"/>
      <c r="M10" s="388"/>
      <c r="N10" s="389"/>
      <c r="O10" s="390"/>
      <c r="P10" s="389"/>
      <c r="Q10" s="410"/>
      <c r="R10" s="443"/>
      <c r="S10" s="425">
        <f t="shared" si="3"/>
        <v>0</v>
      </c>
      <c r="T10" s="392">
        <f t="shared" si="4"/>
        <v>0</v>
      </c>
      <c r="U10" s="405">
        <f t="shared" si="5"/>
        <v>0</v>
      </c>
      <c r="V10" s="393">
        <f t="shared" si="6"/>
        <v>0</v>
      </c>
      <c r="W10" s="442" t="str">
        <f t="shared" si="7"/>
        <v/>
      </c>
      <c r="X10" s="452" t="str">
        <f t="shared" si="8"/>
        <v/>
      </c>
      <c r="Y10" s="452" t="str">
        <f t="shared" si="9"/>
        <v/>
      </c>
      <c r="Z10" s="452" t="str">
        <f>'４.１倒筒機(樣品製作)'!X10</f>
        <v/>
      </c>
      <c r="AA10" s="452" t="str">
        <f>'４.１倒筒機(樣品製作)'!Y10</f>
        <v/>
      </c>
    </row>
    <row r="11" spans="1:29" ht="16.5">
      <c r="A11" s="383">
        <f t="shared" si="10"/>
        <v>46204</v>
      </c>
      <c r="B11" s="432" t="s">
        <v>804</v>
      </c>
      <c r="C11" s="458"/>
      <c r="D11" s="473"/>
      <c r="E11" s="459"/>
      <c r="F11" s="506" t="str">
        <f>IF(ISNA(VLOOKUP(D11,條件!$A$1:$L$65585,5,0)),"",(VLOOKUP(D11,條件!$A$1:$L$65585,5,0)))</f>
        <v/>
      </c>
      <c r="G11" s="506" t="str">
        <f>IF(ISNA(VLOOKUP(D11,條件!$A$1:$L$65585,11,0)),"",(VLOOKUP(D11,條件!$A$1:$L$65585,11,0)))</f>
        <v/>
      </c>
      <c r="H11" s="460"/>
      <c r="I11" s="461"/>
      <c r="J11" s="462"/>
      <c r="K11" s="461"/>
      <c r="L11" s="463"/>
      <c r="M11" s="388"/>
      <c r="N11" s="389"/>
      <c r="O11" s="390"/>
      <c r="P11" s="389"/>
      <c r="Q11" s="410"/>
      <c r="R11" s="443"/>
      <c r="S11" s="425">
        <f t="shared" si="3"/>
        <v>0</v>
      </c>
      <c r="T11" s="392">
        <f t="shared" si="4"/>
        <v>0</v>
      </c>
      <c r="U11" s="405">
        <f t="shared" si="5"/>
        <v>0</v>
      </c>
      <c r="V11" s="393">
        <f t="shared" si="6"/>
        <v>0</v>
      </c>
      <c r="W11" s="442" t="str">
        <f t="shared" si="7"/>
        <v/>
      </c>
      <c r="X11" s="452" t="str">
        <f t="shared" si="8"/>
        <v/>
      </c>
      <c r="Y11" s="452" t="str">
        <f t="shared" si="9"/>
        <v/>
      </c>
      <c r="Z11" s="452" t="str">
        <f>'４.１倒筒機(樣品製作)'!X11</f>
        <v/>
      </c>
      <c r="AA11" s="452" t="str">
        <f>'４.１倒筒機(樣品製作)'!Y11</f>
        <v/>
      </c>
    </row>
    <row r="12" spans="1:29" ht="16.5">
      <c r="A12" s="383">
        <f t="shared" si="10"/>
        <v>46204</v>
      </c>
      <c r="B12" s="432" t="s">
        <v>804</v>
      </c>
      <c r="C12" s="458"/>
      <c r="D12" s="473"/>
      <c r="E12" s="459"/>
      <c r="F12" s="506" t="str">
        <f>IF(ISNA(VLOOKUP(D12,條件!$A$1:$L$65585,5,0)),"",(VLOOKUP(D12,條件!$A$1:$L$65585,5,0)))</f>
        <v/>
      </c>
      <c r="G12" s="506" t="str">
        <f>IF(ISNA(VLOOKUP(D12,條件!$A$1:$L$65585,11,0)),"",(VLOOKUP(D12,條件!$A$1:$L$65585,11,0)))</f>
        <v/>
      </c>
      <c r="H12" s="460"/>
      <c r="I12" s="461"/>
      <c r="J12" s="462"/>
      <c r="K12" s="461"/>
      <c r="L12" s="463"/>
      <c r="M12" s="388"/>
      <c r="N12" s="389"/>
      <c r="O12" s="390"/>
      <c r="P12" s="389"/>
      <c r="Q12" s="410"/>
      <c r="R12" s="443"/>
      <c r="S12" s="425">
        <f t="shared" si="3"/>
        <v>0</v>
      </c>
      <c r="T12" s="392">
        <f t="shared" si="4"/>
        <v>0</v>
      </c>
      <c r="U12" s="405">
        <f t="shared" si="5"/>
        <v>0</v>
      </c>
      <c r="V12" s="393">
        <f t="shared" si="6"/>
        <v>0</v>
      </c>
      <c r="W12" s="442" t="str">
        <f t="shared" si="7"/>
        <v/>
      </c>
      <c r="X12" s="452" t="str">
        <f t="shared" si="8"/>
        <v/>
      </c>
      <c r="Y12" s="452" t="str">
        <f t="shared" si="9"/>
        <v/>
      </c>
      <c r="Z12" s="452" t="str">
        <f>'４.１倒筒機(樣品製作)'!X12</f>
        <v/>
      </c>
      <c r="AA12" s="452" t="str">
        <f>'４.１倒筒機(樣品製作)'!Y12</f>
        <v/>
      </c>
    </row>
    <row r="13" spans="1:29" ht="16.5">
      <c r="A13" s="383">
        <f t="shared" si="10"/>
        <v>46204</v>
      </c>
      <c r="B13" s="432" t="s">
        <v>804</v>
      </c>
      <c r="C13" s="458"/>
      <c r="D13" s="473"/>
      <c r="E13" s="459"/>
      <c r="F13" s="506" t="str">
        <f>IF(ISNA(VLOOKUP(D13,條件!$A$1:$L$65585,5,0)),"",(VLOOKUP(D13,條件!$A$1:$L$65585,5,0)))</f>
        <v/>
      </c>
      <c r="G13" s="506" t="str">
        <f>IF(ISNA(VLOOKUP(D13,條件!$A$1:$L$65585,11,0)),"",(VLOOKUP(D13,條件!$A$1:$L$65585,11,0)))</f>
        <v/>
      </c>
      <c r="H13" s="460"/>
      <c r="I13" s="461"/>
      <c r="J13" s="462"/>
      <c r="K13" s="461"/>
      <c r="L13" s="463"/>
      <c r="M13" s="388"/>
      <c r="N13" s="389"/>
      <c r="O13" s="390"/>
      <c r="P13" s="389"/>
      <c r="Q13" s="410"/>
      <c r="R13" s="443"/>
      <c r="S13" s="425">
        <f t="shared" si="3"/>
        <v>0</v>
      </c>
      <c r="T13" s="392">
        <f t="shared" si="4"/>
        <v>0</v>
      </c>
      <c r="U13" s="405">
        <f t="shared" si="5"/>
        <v>0</v>
      </c>
      <c r="V13" s="393">
        <f t="shared" si="6"/>
        <v>0</v>
      </c>
      <c r="W13" s="442" t="str">
        <f t="shared" si="7"/>
        <v/>
      </c>
      <c r="X13" s="452" t="str">
        <f t="shared" si="8"/>
        <v/>
      </c>
      <c r="Y13" s="452" t="str">
        <f t="shared" si="9"/>
        <v/>
      </c>
      <c r="Z13" s="452" t="str">
        <f>'４.１倒筒機(樣品製作)'!X13</f>
        <v/>
      </c>
      <c r="AA13" s="452" t="str">
        <f>'４.１倒筒機(樣品製作)'!Y13</f>
        <v/>
      </c>
    </row>
    <row r="14" spans="1:29" ht="16.5">
      <c r="A14" s="383">
        <f t="shared" si="10"/>
        <v>46204</v>
      </c>
      <c r="B14" s="432" t="s">
        <v>804</v>
      </c>
      <c r="C14" s="458"/>
      <c r="D14" s="473"/>
      <c r="E14" s="459"/>
      <c r="F14" s="506" t="str">
        <f>IF(ISNA(VLOOKUP(D14,條件!$A$1:$L$65585,5,0)),"",(VLOOKUP(D14,條件!$A$1:$L$65585,5,0)))</f>
        <v/>
      </c>
      <c r="G14" s="506" t="str">
        <f>IF(ISNA(VLOOKUP(D14,條件!$A$1:$L$65585,11,0)),"",(VLOOKUP(D14,條件!$A$1:$L$65585,11,0)))</f>
        <v/>
      </c>
      <c r="H14" s="460"/>
      <c r="I14" s="461"/>
      <c r="J14" s="462"/>
      <c r="K14" s="461"/>
      <c r="L14" s="463"/>
      <c r="M14" s="388"/>
      <c r="N14" s="389"/>
      <c r="O14" s="390"/>
      <c r="P14" s="389"/>
      <c r="Q14" s="410"/>
      <c r="R14" s="443"/>
      <c r="S14" s="425">
        <f t="shared" si="3"/>
        <v>0</v>
      </c>
      <c r="T14" s="392">
        <f t="shared" si="4"/>
        <v>0</v>
      </c>
      <c r="U14" s="405">
        <f t="shared" si="5"/>
        <v>0</v>
      </c>
      <c r="V14" s="393">
        <f t="shared" si="6"/>
        <v>0</v>
      </c>
      <c r="W14" s="444" t="str">
        <f t="shared" si="7"/>
        <v/>
      </c>
      <c r="X14" s="452" t="str">
        <f t="shared" si="8"/>
        <v/>
      </c>
      <c r="Y14" s="452" t="str">
        <f t="shared" si="9"/>
        <v/>
      </c>
      <c r="Z14" s="452" t="str">
        <f>'４.１倒筒機(樣品製作)'!X14</f>
        <v/>
      </c>
      <c r="AA14" s="452" t="str">
        <f>'４.１倒筒機(樣品製作)'!Y14</f>
        <v/>
      </c>
    </row>
    <row r="15" spans="1:29" ht="16.5">
      <c r="A15" s="383">
        <f t="shared" si="10"/>
        <v>46204</v>
      </c>
      <c r="B15" s="432" t="s">
        <v>804</v>
      </c>
      <c r="C15" s="458"/>
      <c r="D15" s="473"/>
      <c r="E15" s="459"/>
      <c r="F15" s="506" t="str">
        <f>IF(ISNA(VLOOKUP(D15,條件!$A$1:$L$65585,5,0)),"",(VLOOKUP(D15,條件!$A$1:$L$65585,5,0)))</f>
        <v/>
      </c>
      <c r="G15" s="506" t="str">
        <f>IF(ISNA(VLOOKUP(D15,條件!$A$1:$L$65585,11,0)),"",(VLOOKUP(D15,條件!$A$1:$L$65585,11,0)))</f>
        <v/>
      </c>
      <c r="H15" s="460"/>
      <c r="I15" s="461"/>
      <c r="J15" s="462"/>
      <c r="K15" s="461"/>
      <c r="L15" s="463"/>
      <c r="M15" s="388"/>
      <c r="N15" s="389"/>
      <c r="O15" s="390"/>
      <c r="P15" s="389"/>
      <c r="Q15" s="410"/>
      <c r="R15" s="443"/>
      <c r="S15" s="425">
        <f t="shared" si="3"/>
        <v>0</v>
      </c>
      <c r="T15" s="392">
        <f t="shared" si="4"/>
        <v>0</v>
      </c>
      <c r="U15" s="405">
        <f t="shared" si="5"/>
        <v>0</v>
      </c>
      <c r="V15" s="393">
        <f t="shared" si="6"/>
        <v>0</v>
      </c>
      <c r="W15" s="444" t="str">
        <f t="shared" si="7"/>
        <v/>
      </c>
      <c r="X15" s="452" t="str">
        <f t="shared" si="8"/>
        <v/>
      </c>
      <c r="Y15" s="452" t="str">
        <f t="shared" si="9"/>
        <v/>
      </c>
      <c r="Z15" s="452" t="str">
        <f>'４.１倒筒機(樣品製作)'!X15</f>
        <v/>
      </c>
      <c r="AA15" s="452" t="str">
        <f>'４.１倒筒機(樣品製作)'!Y15</f>
        <v/>
      </c>
    </row>
    <row r="16" spans="1:29" ht="16.5">
      <c r="A16" s="383">
        <f t="shared" si="10"/>
        <v>46204</v>
      </c>
      <c r="B16" s="432" t="s">
        <v>804</v>
      </c>
      <c r="C16" s="458"/>
      <c r="D16" s="473"/>
      <c r="E16" s="459"/>
      <c r="F16" s="506" t="str">
        <f>IF(ISNA(VLOOKUP(D16,條件!$A$1:$L$65585,5,0)),"",(VLOOKUP(D16,條件!$A$1:$L$65585,5,0)))</f>
        <v/>
      </c>
      <c r="G16" s="506" t="str">
        <f>IF(ISNA(VLOOKUP(D16,條件!$A$1:$L$65585,11,0)),"",(VLOOKUP(D16,條件!$A$1:$L$65585,11,0)))</f>
        <v/>
      </c>
      <c r="H16" s="460"/>
      <c r="I16" s="461"/>
      <c r="J16" s="462"/>
      <c r="K16" s="461"/>
      <c r="L16" s="463"/>
      <c r="M16" s="388"/>
      <c r="N16" s="389"/>
      <c r="O16" s="390"/>
      <c r="P16" s="389"/>
      <c r="Q16" s="410"/>
      <c r="R16" s="443"/>
      <c r="S16" s="425">
        <f t="shared" si="3"/>
        <v>0</v>
      </c>
      <c r="T16" s="392">
        <f t="shared" si="4"/>
        <v>0</v>
      </c>
      <c r="U16" s="405">
        <f t="shared" si="5"/>
        <v>0</v>
      </c>
      <c r="V16" s="393">
        <f t="shared" si="6"/>
        <v>0</v>
      </c>
      <c r="W16" s="444" t="str">
        <f t="shared" si="7"/>
        <v/>
      </c>
      <c r="X16" s="452" t="str">
        <f t="shared" si="8"/>
        <v/>
      </c>
      <c r="Y16" s="452" t="str">
        <f t="shared" si="9"/>
        <v/>
      </c>
      <c r="Z16" s="452" t="str">
        <f>'４.１倒筒機(樣品製作)'!X16</f>
        <v/>
      </c>
      <c r="AA16" s="452" t="str">
        <f>'４.１倒筒機(樣品製作)'!Y16</f>
        <v/>
      </c>
    </row>
    <row r="17" spans="1:27" ht="16.5">
      <c r="A17" s="383">
        <f t="shared" si="10"/>
        <v>46204</v>
      </c>
      <c r="B17" s="432" t="s">
        <v>804</v>
      </c>
      <c r="C17" s="458"/>
      <c r="D17" s="473"/>
      <c r="E17" s="459"/>
      <c r="F17" s="506" t="str">
        <f>IF(ISNA(VLOOKUP(D17,條件!$A$1:$L$65585,5,0)),"",(VLOOKUP(D17,條件!$A$1:$L$65585,5,0)))</f>
        <v/>
      </c>
      <c r="G17" s="506" t="str">
        <f>IF(ISNA(VLOOKUP(D17,條件!$A$1:$L$65585,11,0)),"",(VLOOKUP(D17,條件!$A$1:$L$65585,11,0)))</f>
        <v/>
      </c>
      <c r="H17" s="460"/>
      <c r="I17" s="461"/>
      <c r="J17" s="462"/>
      <c r="K17" s="461"/>
      <c r="L17" s="463"/>
      <c r="M17" s="388"/>
      <c r="N17" s="389"/>
      <c r="O17" s="390"/>
      <c r="P17" s="389"/>
      <c r="Q17" s="410"/>
      <c r="R17" s="443"/>
      <c r="S17" s="425">
        <f t="shared" si="3"/>
        <v>0</v>
      </c>
      <c r="T17" s="392">
        <f t="shared" si="4"/>
        <v>0</v>
      </c>
      <c r="U17" s="405">
        <f t="shared" si="5"/>
        <v>0</v>
      </c>
      <c r="V17" s="393">
        <f t="shared" si="6"/>
        <v>0</v>
      </c>
      <c r="W17" s="444" t="str">
        <f t="shared" si="7"/>
        <v/>
      </c>
      <c r="X17" s="452" t="str">
        <f t="shared" si="8"/>
        <v/>
      </c>
      <c r="Y17" s="452" t="str">
        <f t="shared" si="9"/>
        <v/>
      </c>
      <c r="Z17" s="452" t="str">
        <f>'４.１倒筒機(樣品製作)'!X17</f>
        <v/>
      </c>
      <c r="AA17" s="452" t="str">
        <f>'４.１倒筒機(樣品製作)'!Y17</f>
        <v/>
      </c>
    </row>
    <row r="18" spans="1:27" ht="16.5">
      <c r="A18" s="383">
        <f t="shared" si="10"/>
        <v>46204</v>
      </c>
      <c r="B18" s="432" t="s">
        <v>804</v>
      </c>
      <c r="C18" s="458"/>
      <c r="D18" s="473"/>
      <c r="E18" s="459"/>
      <c r="F18" s="506" t="str">
        <f>IF(ISNA(VLOOKUP(D18,條件!$A$1:$L$65585,5,0)),"",(VLOOKUP(D18,條件!$A$1:$L$65585,5,0)))</f>
        <v/>
      </c>
      <c r="G18" s="506" t="str">
        <f>IF(ISNA(VLOOKUP(D18,條件!$A$1:$L$65585,11,0)),"",(VLOOKUP(D18,條件!$A$1:$L$65585,11,0)))</f>
        <v/>
      </c>
      <c r="H18" s="460"/>
      <c r="I18" s="461"/>
      <c r="J18" s="462"/>
      <c r="K18" s="461"/>
      <c r="L18" s="463"/>
      <c r="M18" s="388"/>
      <c r="N18" s="389"/>
      <c r="O18" s="390"/>
      <c r="P18" s="389"/>
      <c r="Q18" s="410"/>
      <c r="R18" s="443"/>
      <c r="S18" s="425">
        <f t="shared" si="3"/>
        <v>0</v>
      </c>
      <c r="T18" s="392">
        <f t="shared" si="4"/>
        <v>0</v>
      </c>
      <c r="U18" s="405">
        <f t="shared" si="5"/>
        <v>0</v>
      </c>
      <c r="V18" s="393">
        <f t="shared" si="6"/>
        <v>0</v>
      </c>
      <c r="W18" s="444" t="str">
        <f t="shared" si="7"/>
        <v/>
      </c>
      <c r="X18" s="452" t="str">
        <f t="shared" si="8"/>
        <v/>
      </c>
      <c r="Y18" s="452" t="str">
        <f t="shared" si="9"/>
        <v/>
      </c>
      <c r="Z18" s="452" t="str">
        <f>'４.１倒筒機(樣品製作)'!X18</f>
        <v/>
      </c>
      <c r="AA18" s="452" t="str">
        <f>'４.１倒筒機(樣品製作)'!Y18</f>
        <v/>
      </c>
    </row>
    <row r="19" spans="1:27" ht="16.5">
      <c r="A19" s="383">
        <f t="shared" si="10"/>
        <v>46204</v>
      </c>
      <c r="B19" s="432" t="s">
        <v>804</v>
      </c>
      <c r="C19" s="458"/>
      <c r="D19" s="473"/>
      <c r="E19" s="459"/>
      <c r="F19" s="506" t="str">
        <f>IF(ISNA(VLOOKUP(D19,條件!$A$1:$L$65585,5,0)),"",(VLOOKUP(D19,條件!$A$1:$L$65585,5,0)))</f>
        <v/>
      </c>
      <c r="G19" s="506" t="str">
        <f>IF(ISNA(VLOOKUP(D19,條件!$A$1:$L$65585,11,0)),"",(VLOOKUP(D19,條件!$A$1:$L$65585,11,0)))</f>
        <v/>
      </c>
      <c r="H19" s="460"/>
      <c r="I19" s="461"/>
      <c r="J19" s="462"/>
      <c r="K19" s="461"/>
      <c r="L19" s="463"/>
      <c r="M19" s="388"/>
      <c r="N19" s="389"/>
      <c r="O19" s="390"/>
      <c r="P19" s="389"/>
      <c r="Q19" s="391"/>
      <c r="R19" s="443"/>
      <c r="S19" s="425">
        <f t="shared" si="3"/>
        <v>0</v>
      </c>
      <c r="T19" s="392">
        <f t="shared" si="4"/>
        <v>0</v>
      </c>
      <c r="U19" s="405">
        <f t="shared" si="5"/>
        <v>0</v>
      </c>
      <c r="V19" s="393">
        <f t="shared" si="6"/>
        <v>0</v>
      </c>
      <c r="W19" s="444" t="str">
        <f t="shared" si="7"/>
        <v/>
      </c>
      <c r="X19" s="452" t="str">
        <f t="shared" si="8"/>
        <v/>
      </c>
      <c r="Y19" s="452" t="str">
        <f t="shared" si="9"/>
        <v/>
      </c>
      <c r="Z19" s="452" t="str">
        <f>'４.１倒筒機(樣品製作)'!X19</f>
        <v/>
      </c>
      <c r="AA19" s="452" t="str">
        <f>'４.１倒筒機(樣品製作)'!Y19</f>
        <v/>
      </c>
    </row>
    <row r="20" spans="1:27" ht="16.5">
      <c r="A20" s="383">
        <f t="shared" si="10"/>
        <v>46204</v>
      </c>
      <c r="B20" s="432" t="s">
        <v>804</v>
      </c>
      <c r="C20" s="458"/>
      <c r="D20" s="473"/>
      <c r="E20" s="459"/>
      <c r="F20" s="506" t="str">
        <f>IF(ISNA(VLOOKUP(D20,條件!$A$1:$L$65585,5,0)),"",(VLOOKUP(D20,條件!$A$1:$L$65585,5,0)))</f>
        <v/>
      </c>
      <c r="G20" s="506" t="str">
        <f>IF(ISNA(VLOOKUP(D20,條件!$A$1:$L$65585,11,0)),"",(VLOOKUP(D20,條件!$A$1:$L$65585,11,0)))</f>
        <v/>
      </c>
      <c r="H20" s="460"/>
      <c r="I20" s="461"/>
      <c r="J20" s="462"/>
      <c r="K20" s="461"/>
      <c r="L20" s="463"/>
      <c r="M20" s="388"/>
      <c r="N20" s="389"/>
      <c r="O20" s="390"/>
      <c r="P20" s="389"/>
      <c r="Q20" s="391"/>
      <c r="R20" s="443"/>
      <c r="S20" s="425">
        <f t="shared" si="3"/>
        <v>0</v>
      </c>
      <c r="T20" s="392">
        <f t="shared" si="4"/>
        <v>0</v>
      </c>
      <c r="U20" s="392">
        <f t="shared" si="5"/>
        <v>0</v>
      </c>
      <c r="V20" s="393">
        <f t="shared" si="6"/>
        <v>0</v>
      </c>
      <c r="W20" s="444" t="str">
        <f t="shared" si="7"/>
        <v/>
      </c>
      <c r="X20" s="452" t="str">
        <f t="shared" si="8"/>
        <v/>
      </c>
      <c r="Y20" s="452" t="str">
        <f t="shared" si="9"/>
        <v/>
      </c>
      <c r="Z20" s="452" t="str">
        <f>'４.１倒筒機(樣品製作)'!X20</f>
        <v/>
      </c>
      <c r="AA20" s="452" t="str">
        <f>'４.１倒筒機(樣品製作)'!Y20</f>
        <v/>
      </c>
    </row>
    <row r="21" spans="1:27" ht="16.5">
      <c r="A21" s="383">
        <f t="shared" si="10"/>
        <v>46204</v>
      </c>
      <c r="B21" s="432" t="s">
        <v>804</v>
      </c>
      <c r="C21" s="458"/>
      <c r="D21" s="473"/>
      <c r="E21" s="459"/>
      <c r="F21" s="506" t="str">
        <f>IF(ISNA(VLOOKUP(D21,條件!$A$1:$L$65585,5,0)),"",(VLOOKUP(D21,條件!$A$1:$L$65585,5,0)))</f>
        <v/>
      </c>
      <c r="G21" s="506" t="str">
        <f>IF(ISNA(VLOOKUP(D21,條件!$A$1:$L$65585,11,0)),"",(VLOOKUP(D21,條件!$A$1:$L$65585,11,0)))</f>
        <v/>
      </c>
      <c r="H21" s="460"/>
      <c r="I21" s="461"/>
      <c r="J21" s="462"/>
      <c r="K21" s="461"/>
      <c r="L21" s="463"/>
      <c r="M21" s="388"/>
      <c r="N21" s="389"/>
      <c r="O21" s="390"/>
      <c r="P21" s="389"/>
      <c r="Q21" s="391"/>
      <c r="R21" s="443"/>
      <c r="S21" s="425">
        <f t="shared" si="3"/>
        <v>0</v>
      </c>
      <c r="T21" s="392">
        <f t="shared" si="4"/>
        <v>0</v>
      </c>
      <c r="U21" s="392">
        <f t="shared" si="5"/>
        <v>0</v>
      </c>
      <c r="V21" s="393">
        <f t="shared" si="6"/>
        <v>0</v>
      </c>
      <c r="W21" s="444" t="str">
        <f t="shared" si="7"/>
        <v/>
      </c>
      <c r="X21" s="452" t="str">
        <f t="shared" si="8"/>
        <v/>
      </c>
      <c r="Y21" s="452" t="str">
        <f t="shared" si="9"/>
        <v/>
      </c>
      <c r="Z21" s="452" t="str">
        <f>'４.１倒筒機(樣品製作)'!X21</f>
        <v/>
      </c>
      <c r="AA21" s="452" t="str">
        <f>'４.１倒筒機(樣品製作)'!Y21</f>
        <v/>
      </c>
    </row>
    <row r="22" spans="1:27" ht="16.5">
      <c r="A22" s="383">
        <f t="shared" si="10"/>
        <v>46204</v>
      </c>
      <c r="B22" s="432" t="s">
        <v>804</v>
      </c>
      <c r="C22" s="458"/>
      <c r="D22" s="473"/>
      <c r="E22" s="459"/>
      <c r="F22" s="506" t="str">
        <f>IF(ISNA(VLOOKUP(D22,條件!$A$1:$L$65585,5,0)),"",(VLOOKUP(D22,條件!$A$1:$L$65585,5,0)))</f>
        <v/>
      </c>
      <c r="G22" s="506" t="str">
        <f>IF(ISNA(VLOOKUP(D22,條件!$A$1:$L$65585,11,0)),"",(VLOOKUP(D22,條件!$A$1:$L$65585,11,0)))</f>
        <v/>
      </c>
      <c r="H22" s="460"/>
      <c r="I22" s="461"/>
      <c r="J22" s="462"/>
      <c r="K22" s="461"/>
      <c r="L22" s="463"/>
      <c r="M22" s="388"/>
      <c r="N22" s="389"/>
      <c r="O22" s="390"/>
      <c r="P22" s="389"/>
      <c r="Q22" s="391"/>
      <c r="R22" s="443"/>
      <c r="S22" s="425">
        <f t="shared" si="3"/>
        <v>0</v>
      </c>
      <c r="T22" s="392">
        <f t="shared" si="4"/>
        <v>0</v>
      </c>
      <c r="U22" s="392">
        <f t="shared" si="5"/>
        <v>0</v>
      </c>
      <c r="V22" s="393">
        <f t="shared" si="6"/>
        <v>0</v>
      </c>
      <c r="W22" s="444" t="str">
        <f t="shared" si="7"/>
        <v/>
      </c>
      <c r="X22" s="452" t="str">
        <f t="shared" si="8"/>
        <v/>
      </c>
      <c r="Y22" s="452" t="str">
        <f t="shared" si="9"/>
        <v/>
      </c>
      <c r="Z22" s="452" t="str">
        <f>'４.１倒筒機(樣品製作)'!X22</f>
        <v/>
      </c>
      <c r="AA22" s="452" t="str">
        <f>'４.１倒筒機(樣品製作)'!Y22</f>
        <v/>
      </c>
    </row>
    <row r="23" spans="1:27" ht="16.5">
      <c r="A23" s="383">
        <f t="shared" si="10"/>
        <v>46204</v>
      </c>
      <c r="B23" s="398" t="s">
        <v>807</v>
      </c>
      <c r="C23" s="524"/>
      <c r="D23" s="525"/>
      <c r="E23" s="526"/>
      <c r="F23" s="527"/>
      <c r="G23" s="527"/>
      <c r="H23" s="528"/>
      <c r="I23" s="529">
        <f>COUNTA(I3:I22)</f>
        <v>2</v>
      </c>
      <c r="J23" s="529"/>
      <c r="K23" s="529"/>
      <c r="L23" s="530"/>
      <c r="M23" s="400"/>
      <c r="N23" s="401">
        <f>SUM(N3:N22)</f>
        <v>24</v>
      </c>
      <c r="O23" s="400"/>
      <c r="P23" s="401">
        <f>SUM(P3:P22)</f>
        <v>24</v>
      </c>
      <c r="Q23" s="402"/>
      <c r="R23" s="445"/>
      <c r="S23" s="426"/>
      <c r="T23" s="399"/>
      <c r="U23" s="399">
        <f>SUMIF(U3:U22,"&lt;9E307")</f>
        <v>442.75704134078205</v>
      </c>
      <c r="V23" s="399">
        <f>SUM(V3:V22)</f>
        <v>292</v>
      </c>
      <c r="W23" s="446">
        <f>IF(ISERROR(V23/U23),0,(V23/U23))</f>
        <v>0.65950391012585363</v>
      </c>
      <c r="X23" s="453">
        <f>SUMIF(X3:X22,"&lt;9E307")</f>
        <v>0.88551408268156417</v>
      </c>
      <c r="Y23" s="453">
        <f>SUMIF(Y3:Y22,"&lt;9E307")</f>
        <v>0.88551408268156417</v>
      </c>
      <c r="Z23" s="579">
        <f>'４.１倒筒機(樣品製作)'!X23</f>
        <v>0</v>
      </c>
      <c r="AA23" s="579">
        <f>'４.１倒筒機(樣品製作)'!Y23</f>
        <v>0</v>
      </c>
    </row>
    <row r="24" spans="1:27" ht="16.5">
      <c r="A24" s="383">
        <f t="shared" si="10"/>
        <v>46204</v>
      </c>
      <c r="B24" s="432" t="s">
        <v>805</v>
      </c>
      <c r="C24" s="458"/>
      <c r="D24" s="473"/>
      <c r="E24" s="459"/>
      <c r="F24" s="506"/>
      <c r="G24" s="506"/>
      <c r="H24" s="460"/>
      <c r="I24" s="461"/>
      <c r="J24" s="462"/>
      <c r="K24" s="461"/>
      <c r="L24" s="463"/>
      <c r="M24" s="388"/>
      <c r="N24" s="389"/>
      <c r="O24" s="390"/>
      <c r="P24" s="389"/>
      <c r="Q24" s="410"/>
      <c r="R24" s="443"/>
      <c r="S24" s="424">
        <f>K24*0.85</f>
        <v>0</v>
      </c>
      <c r="T24" s="392">
        <f t="shared" ref="T24:T43" si="11">IF(J24="",0,(1440/(J24/S24)))</f>
        <v>0</v>
      </c>
      <c r="U24" s="405">
        <f>T24*L24*(N24+P24)/24*0.85</f>
        <v>0</v>
      </c>
      <c r="V24" s="406">
        <f>M24+O24</f>
        <v>0</v>
      </c>
      <c r="W24" s="442" t="str">
        <f>IF(U24=0,"",((V24/U24)))</f>
        <v/>
      </c>
      <c r="X24" s="452" t="str">
        <f t="shared" ref="X24:X43" si="12">IF(ISERROR((U24/(N24+P24)*N24)/250),"",((U24/(N24+P24)*N24)/250))</f>
        <v/>
      </c>
      <c r="Y24" s="452" t="str">
        <f t="shared" ref="Y24:Y43" si="13">IF(ISERROR(((U24/(N24+P24)*P24)/250)),"",(((U24/(N24+P24)*P24))/250))</f>
        <v/>
      </c>
      <c r="Z24" s="452" t="str">
        <f>'４.１倒筒機(樣品製作)'!X24</f>
        <v/>
      </c>
      <c r="AA24" s="452" t="str">
        <f>'４.１倒筒機(樣品製作)'!Y24</f>
        <v/>
      </c>
    </row>
    <row r="25" spans="1:27" ht="16.5">
      <c r="A25" s="383">
        <f t="shared" si="10"/>
        <v>46204</v>
      </c>
      <c r="B25" s="432" t="s">
        <v>805</v>
      </c>
      <c r="C25" s="748"/>
      <c r="D25" s="749"/>
      <c r="E25" s="750"/>
      <c r="F25" s="751"/>
      <c r="G25" s="751"/>
      <c r="H25" s="752"/>
      <c r="I25" s="753"/>
      <c r="J25" s="754"/>
      <c r="K25" s="753"/>
      <c r="L25" s="755"/>
      <c r="M25" s="388"/>
      <c r="N25" s="389"/>
      <c r="O25" s="390"/>
      <c r="P25" s="389"/>
      <c r="Q25" s="410"/>
      <c r="R25" s="443"/>
      <c r="S25" s="425">
        <f t="shared" ref="S25:S43" si="14">K25*0.85</f>
        <v>0</v>
      </c>
      <c r="T25" s="392">
        <f t="shared" si="11"/>
        <v>0</v>
      </c>
      <c r="U25" s="405">
        <f t="shared" ref="U25:U43" si="15">T25*L25*(N25+P25)/24*0.85</f>
        <v>0</v>
      </c>
      <c r="V25" s="393">
        <f t="shared" ref="V25:V43" si="16">M25+O25</f>
        <v>0</v>
      </c>
      <c r="W25" s="442" t="str">
        <f t="shared" ref="W25:W43" si="17">IF(U25=0,"",((V25/U25)))</f>
        <v/>
      </c>
      <c r="X25" s="452" t="str">
        <f t="shared" si="12"/>
        <v/>
      </c>
      <c r="Y25" s="452" t="str">
        <f t="shared" si="13"/>
        <v/>
      </c>
      <c r="Z25" s="452" t="str">
        <f>'４.１倒筒機(樣品製作)'!X25</f>
        <v/>
      </c>
      <c r="AA25" s="452" t="str">
        <f>'４.１倒筒機(樣品製作)'!Y25</f>
        <v/>
      </c>
    </row>
    <row r="26" spans="1:27" ht="16.5">
      <c r="A26" s="383">
        <f t="shared" si="10"/>
        <v>46204</v>
      </c>
      <c r="B26" s="432" t="s">
        <v>805</v>
      </c>
      <c r="C26" s="748"/>
      <c r="D26" s="749"/>
      <c r="E26" s="750"/>
      <c r="F26" s="751"/>
      <c r="G26" s="751"/>
      <c r="H26" s="752"/>
      <c r="I26" s="753"/>
      <c r="J26" s="754"/>
      <c r="K26" s="753"/>
      <c r="L26" s="755"/>
      <c r="M26" s="388"/>
      <c r="N26" s="389"/>
      <c r="O26" s="390"/>
      <c r="P26" s="389"/>
      <c r="Q26" s="410"/>
      <c r="R26" s="443"/>
      <c r="S26" s="425">
        <f t="shared" si="14"/>
        <v>0</v>
      </c>
      <c r="T26" s="392">
        <f t="shared" si="11"/>
        <v>0</v>
      </c>
      <c r="U26" s="405">
        <f t="shared" si="15"/>
        <v>0</v>
      </c>
      <c r="V26" s="393">
        <f t="shared" si="16"/>
        <v>0</v>
      </c>
      <c r="W26" s="442" t="str">
        <f t="shared" si="17"/>
        <v/>
      </c>
      <c r="X26" s="452" t="str">
        <f t="shared" si="12"/>
        <v/>
      </c>
      <c r="Y26" s="452" t="str">
        <f t="shared" si="13"/>
        <v/>
      </c>
      <c r="Z26" s="452" t="str">
        <f>'４.１倒筒機(樣品製作)'!X26</f>
        <v/>
      </c>
      <c r="AA26" s="452" t="str">
        <f>'４.１倒筒機(樣品製作)'!Y26</f>
        <v/>
      </c>
    </row>
    <row r="27" spans="1:27" ht="16.5">
      <c r="A27" s="383">
        <f t="shared" si="10"/>
        <v>46204</v>
      </c>
      <c r="B27" s="432" t="s">
        <v>805</v>
      </c>
      <c r="C27" s="458"/>
      <c r="D27" s="473"/>
      <c r="E27" s="459"/>
      <c r="F27" s="506" t="str">
        <f>IF(ISNA(VLOOKUP(D27,條件!$A$1:$L$65585,5,0)),"",(VLOOKUP(D27,條件!$A$1:$L$65585,5,0)))</f>
        <v/>
      </c>
      <c r="G27" s="506" t="str">
        <f>IF(ISNA(VLOOKUP(D27,條件!$A$1:$L$65585,11,0)),"",(VLOOKUP(D27,條件!$A$1:$L$65585,11,0)))</f>
        <v/>
      </c>
      <c r="H27" s="460"/>
      <c r="I27" s="461"/>
      <c r="J27" s="462"/>
      <c r="K27" s="461"/>
      <c r="L27" s="463"/>
      <c r="M27" s="388"/>
      <c r="N27" s="389"/>
      <c r="O27" s="390"/>
      <c r="P27" s="389"/>
      <c r="Q27" s="410"/>
      <c r="R27" s="443"/>
      <c r="S27" s="425">
        <f t="shared" si="14"/>
        <v>0</v>
      </c>
      <c r="T27" s="392">
        <f t="shared" si="11"/>
        <v>0</v>
      </c>
      <c r="U27" s="405">
        <f t="shared" si="15"/>
        <v>0</v>
      </c>
      <c r="V27" s="393">
        <f t="shared" si="16"/>
        <v>0</v>
      </c>
      <c r="W27" s="442" t="str">
        <f t="shared" si="17"/>
        <v/>
      </c>
      <c r="X27" s="452" t="str">
        <f t="shared" si="12"/>
        <v/>
      </c>
      <c r="Y27" s="452" t="str">
        <f t="shared" si="13"/>
        <v/>
      </c>
      <c r="Z27" s="452" t="str">
        <f>'４.１倒筒機(樣品製作)'!X27</f>
        <v/>
      </c>
      <c r="AA27" s="452" t="str">
        <f>'４.１倒筒機(樣品製作)'!Y27</f>
        <v/>
      </c>
    </row>
    <row r="28" spans="1:27" ht="16.5">
      <c r="A28" s="383">
        <f t="shared" si="10"/>
        <v>46204</v>
      </c>
      <c r="B28" s="432" t="s">
        <v>805</v>
      </c>
      <c r="C28" s="458"/>
      <c r="D28" s="473"/>
      <c r="E28" s="459"/>
      <c r="F28" s="506" t="str">
        <f>IF(ISNA(VLOOKUP(D28,條件!$A$1:$L$65585,5,0)),"",(VLOOKUP(D28,條件!$A$1:$L$65585,5,0)))</f>
        <v/>
      </c>
      <c r="G28" s="506" t="str">
        <f>IF(ISNA(VLOOKUP(D28,條件!$A$1:$L$65585,11,0)),"",(VLOOKUP(D28,條件!$A$1:$L$65585,11,0)))</f>
        <v/>
      </c>
      <c r="H28" s="460"/>
      <c r="I28" s="461"/>
      <c r="J28" s="462"/>
      <c r="K28" s="461"/>
      <c r="L28" s="463"/>
      <c r="M28" s="388"/>
      <c r="N28" s="389"/>
      <c r="O28" s="390"/>
      <c r="P28" s="389"/>
      <c r="Q28" s="410"/>
      <c r="R28" s="443"/>
      <c r="S28" s="425">
        <f t="shared" si="14"/>
        <v>0</v>
      </c>
      <c r="T28" s="392">
        <f t="shared" si="11"/>
        <v>0</v>
      </c>
      <c r="U28" s="405">
        <f t="shared" si="15"/>
        <v>0</v>
      </c>
      <c r="V28" s="393">
        <f t="shared" si="16"/>
        <v>0</v>
      </c>
      <c r="W28" s="442" t="str">
        <f t="shared" si="17"/>
        <v/>
      </c>
      <c r="X28" s="452" t="str">
        <f t="shared" si="12"/>
        <v/>
      </c>
      <c r="Y28" s="452" t="str">
        <f t="shared" si="13"/>
        <v/>
      </c>
      <c r="Z28" s="452" t="str">
        <f>'４.１倒筒機(樣品製作)'!X28</f>
        <v/>
      </c>
      <c r="AA28" s="452" t="str">
        <f>'４.１倒筒機(樣品製作)'!Y28</f>
        <v/>
      </c>
    </row>
    <row r="29" spans="1:27" ht="16.5">
      <c r="A29" s="383">
        <f t="shared" si="10"/>
        <v>46204</v>
      </c>
      <c r="B29" s="432" t="s">
        <v>805</v>
      </c>
      <c r="C29" s="458"/>
      <c r="D29" s="473"/>
      <c r="E29" s="459"/>
      <c r="F29" s="506" t="str">
        <f>IF(ISNA(VLOOKUP(D29,條件!$A$1:$L$65585,5,0)),"",(VLOOKUP(D29,條件!$A$1:$L$65585,5,0)))</f>
        <v/>
      </c>
      <c r="G29" s="506" t="str">
        <f>IF(ISNA(VLOOKUP(D29,條件!$A$1:$L$65585,11,0)),"",(VLOOKUP(D29,條件!$A$1:$L$65585,11,0)))</f>
        <v/>
      </c>
      <c r="H29" s="460"/>
      <c r="I29" s="461"/>
      <c r="J29" s="462"/>
      <c r="K29" s="461"/>
      <c r="L29" s="463"/>
      <c r="M29" s="388"/>
      <c r="N29" s="389"/>
      <c r="O29" s="390"/>
      <c r="P29" s="389"/>
      <c r="Q29" s="410"/>
      <c r="R29" s="443"/>
      <c r="S29" s="425">
        <f t="shared" si="14"/>
        <v>0</v>
      </c>
      <c r="T29" s="392">
        <f t="shared" si="11"/>
        <v>0</v>
      </c>
      <c r="U29" s="405">
        <f t="shared" si="15"/>
        <v>0</v>
      </c>
      <c r="V29" s="393">
        <f t="shared" si="16"/>
        <v>0</v>
      </c>
      <c r="W29" s="442" t="str">
        <f t="shared" si="17"/>
        <v/>
      </c>
      <c r="X29" s="452" t="str">
        <f t="shared" si="12"/>
        <v/>
      </c>
      <c r="Y29" s="452" t="str">
        <f t="shared" si="13"/>
        <v/>
      </c>
      <c r="Z29" s="452" t="str">
        <f>'４.１倒筒機(樣品製作)'!X29</f>
        <v/>
      </c>
      <c r="AA29" s="452" t="str">
        <f>'４.１倒筒機(樣品製作)'!Y29</f>
        <v/>
      </c>
    </row>
    <row r="30" spans="1:27" ht="16.5">
      <c r="A30" s="383">
        <f t="shared" si="10"/>
        <v>46204</v>
      </c>
      <c r="B30" s="432" t="s">
        <v>805</v>
      </c>
      <c r="C30" s="458"/>
      <c r="D30" s="473"/>
      <c r="E30" s="459"/>
      <c r="F30" s="506" t="str">
        <f>IF(ISNA(VLOOKUP(D30,條件!$A$1:$L$65585,5,0)),"",(VLOOKUP(D30,條件!$A$1:$L$65585,5,0)))</f>
        <v/>
      </c>
      <c r="G30" s="506" t="str">
        <f>IF(ISNA(VLOOKUP(D30,條件!$A$1:$L$65585,11,0)),"",(VLOOKUP(D30,條件!$A$1:$L$65585,11,0)))</f>
        <v/>
      </c>
      <c r="H30" s="460"/>
      <c r="I30" s="461"/>
      <c r="J30" s="462"/>
      <c r="K30" s="461"/>
      <c r="L30" s="463"/>
      <c r="M30" s="388"/>
      <c r="N30" s="389"/>
      <c r="O30" s="390"/>
      <c r="P30" s="389"/>
      <c r="Q30" s="410"/>
      <c r="R30" s="443"/>
      <c r="S30" s="425">
        <f t="shared" si="14"/>
        <v>0</v>
      </c>
      <c r="T30" s="392">
        <f t="shared" si="11"/>
        <v>0</v>
      </c>
      <c r="U30" s="405">
        <f t="shared" si="15"/>
        <v>0</v>
      </c>
      <c r="V30" s="393">
        <f t="shared" si="16"/>
        <v>0</v>
      </c>
      <c r="W30" s="442" t="str">
        <f t="shared" si="17"/>
        <v/>
      </c>
      <c r="X30" s="452" t="str">
        <f t="shared" si="12"/>
        <v/>
      </c>
      <c r="Y30" s="452" t="str">
        <f t="shared" si="13"/>
        <v/>
      </c>
      <c r="Z30" s="452" t="str">
        <f>'４.１倒筒機(樣品製作)'!X30</f>
        <v/>
      </c>
      <c r="AA30" s="452" t="str">
        <f>'４.１倒筒機(樣品製作)'!Y30</f>
        <v/>
      </c>
    </row>
    <row r="31" spans="1:27" ht="16.5">
      <c r="A31" s="383">
        <f t="shared" si="10"/>
        <v>46204</v>
      </c>
      <c r="B31" s="432" t="s">
        <v>805</v>
      </c>
      <c r="C31" s="458"/>
      <c r="D31" s="473"/>
      <c r="E31" s="459"/>
      <c r="F31" s="506" t="str">
        <f>IF(ISNA(VLOOKUP(D31,條件!$A$1:$L$65585,5,0)),"",(VLOOKUP(D31,條件!$A$1:$L$65585,5,0)))</f>
        <v/>
      </c>
      <c r="G31" s="506" t="str">
        <f>IF(ISNA(VLOOKUP(D31,條件!$A$1:$L$65585,11,0)),"",(VLOOKUP(D31,條件!$A$1:$L$65585,11,0)))</f>
        <v/>
      </c>
      <c r="H31" s="460"/>
      <c r="I31" s="461"/>
      <c r="J31" s="462"/>
      <c r="K31" s="461"/>
      <c r="L31" s="463"/>
      <c r="M31" s="388"/>
      <c r="N31" s="389"/>
      <c r="O31" s="390"/>
      <c r="P31" s="389"/>
      <c r="Q31" s="391"/>
      <c r="R31" s="443"/>
      <c r="S31" s="425">
        <f t="shared" si="14"/>
        <v>0</v>
      </c>
      <c r="T31" s="392">
        <f t="shared" si="11"/>
        <v>0</v>
      </c>
      <c r="U31" s="405">
        <f t="shared" si="15"/>
        <v>0</v>
      </c>
      <c r="V31" s="393">
        <f t="shared" si="16"/>
        <v>0</v>
      </c>
      <c r="W31" s="442" t="str">
        <f t="shared" si="17"/>
        <v/>
      </c>
      <c r="X31" s="452" t="str">
        <f t="shared" si="12"/>
        <v/>
      </c>
      <c r="Y31" s="452" t="str">
        <f t="shared" si="13"/>
        <v/>
      </c>
      <c r="Z31" s="452" t="str">
        <f>'４.１倒筒機(樣品製作)'!X31</f>
        <v/>
      </c>
      <c r="AA31" s="452" t="str">
        <f>'４.１倒筒機(樣品製作)'!Y31</f>
        <v/>
      </c>
    </row>
    <row r="32" spans="1:27" ht="16.5">
      <c r="A32" s="383">
        <f t="shared" si="10"/>
        <v>46204</v>
      </c>
      <c r="B32" s="432" t="s">
        <v>805</v>
      </c>
      <c r="C32" s="458"/>
      <c r="D32" s="473"/>
      <c r="E32" s="459"/>
      <c r="F32" s="506" t="str">
        <f>IF(ISNA(VLOOKUP(D32,條件!$A$1:$L$65585,5,0)),"",(VLOOKUP(D32,條件!$A$1:$L$65585,5,0)))</f>
        <v/>
      </c>
      <c r="G32" s="506" t="str">
        <f>IF(ISNA(VLOOKUP(D32,條件!$A$1:$L$65585,11,0)),"",(VLOOKUP(D32,條件!$A$1:$L$65585,11,0)))</f>
        <v/>
      </c>
      <c r="H32" s="460"/>
      <c r="I32" s="461"/>
      <c r="J32" s="462"/>
      <c r="K32" s="461"/>
      <c r="L32" s="463"/>
      <c r="M32" s="388"/>
      <c r="N32" s="389"/>
      <c r="O32" s="390"/>
      <c r="P32" s="389"/>
      <c r="Q32" s="391"/>
      <c r="R32" s="443"/>
      <c r="S32" s="425">
        <f t="shared" si="14"/>
        <v>0</v>
      </c>
      <c r="T32" s="392">
        <f t="shared" si="11"/>
        <v>0</v>
      </c>
      <c r="U32" s="405">
        <f t="shared" si="15"/>
        <v>0</v>
      </c>
      <c r="V32" s="393">
        <f t="shared" si="16"/>
        <v>0</v>
      </c>
      <c r="W32" s="442" t="str">
        <f t="shared" si="17"/>
        <v/>
      </c>
      <c r="X32" s="452" t="str">
        <f t="shared" si="12"/>
        <v/>
      </c>
      <c r="Y32" s="452" t="str">
        <f t="shared" si="13"/>
        <v/>
      </c>
      <c r="Z32" s="452" t="str">
        <f>'４.１倒筒機(樣品製作)'!X32</f>
        <v/>
      </c>
      <c r="AA32" s="452" t="str">
        <f>'４.１倒筒機(樣品製作)'!Y32</f>
        <v/>
      </c>
    </row>
    <row r="33" spans="1:27" ht="16.5">
      <c r="A33" s="383">
        <f t="shared" si="10"/>
        <v>46204</v>
      </c>
      <c r="B33" s="432" t="s">
        <v>805</v>
      </c>
      <c r="C33" s="458"/>
      <c r="D33" s="473"/>
      <c r="E33" s="459"/>
      <c r="F33" s="506" t="str">
        <f>IF(ISNA(VLOOKUP(D33,條件!$A$1:$L$65585,5,0)),"",(VLOOKUP(D33,條件!$A$1:$L$65585,5,0)))</f>
        <v/>
      </c>
      <c r="G33" s="506" t="str">
        <f>IF(ISNA(VLOOKUP(D33,條件!$A$1:$L$65585,11,0)),"",(VLOOKUP(D33,條件!$A$1:$L$65585,11,0)))</f>
        <v/>
      </c>
      <c r="H33" s="460"/>
      <c r="I33" s="461"/>
      <c r="J33" s="462"/>
      <c r="K33" s="461"/>
      <c r="L33" s="463"/>
      <c r="M33" s="388"/>
      <c r="N33" s="389"/>
      <c r="O33" s="390"/>
      <c r="P33" s="389"/>
      <c r="Q33" s="391"/>
      <c r="R33" s="443"/>
      <c r="S33" s="425">
        <f t="shared" si="14"/>
        <v>0</v>
      </c>
      <c r="T33" s="392">
        <f t="shared" si="11"/>
        <v>0</v>
      </c>
      <c r="U33" s="405">
        <f t="shared" si="15"/>
        <v>0</v>
      </c>
      <c r="V33" s="393">
        <f t="shared" si="16"/>
        <v>0</v>
      </c>
      <c r="W33" s="442" t="str">
        <f t="shared" si="17"/>
        <v/>
      </c>
      <c r="X33" s="452" t="str">
        <f t="shared" si="12"/>
        <v/>
      </c>
      <c r="Y33" s="452" t="str">
        <f t="shared" si="13"/>
        <v/>
      </c>
      <c r="Z33" s="452" t="str">
        <f>'４.１倒筒機(樣品製作)'!X33</f>
        <v/>
      </c>
      <c r="AA33" s="452" t="str">
        <f>'４.１倒筒機(樣品製作)'!Y33</f>
        <v/>
      </c>
    </row>
    <row r="34" spans="1:27" ht="16.5">
      <c r="A34" s="383">
        <f t="shared" si="10"/>
        <v>46204</v>
      </c>
      <c r="B34" s="432" t="s">
        <v>805</v>
      </c>
      <c r="C34" s="458"/>
      <c r="D34" s="473"/>
      <c r="E34" s="459"/>
      <c r="F34" s="506" t="str">
        <f>IF(ISNA(VLOOKUP(D34,條件!$A$1:$L$65585,5,0)),"",(VLOOKUP(D34,條件!$A$1:$L$65585,5,0)))</f>
        <v/>
      </c>
      <c r="G34" s="506" t="str">
        <f>IF(ISNA(VLOOKUP(D34,條件!$A$1:$L$65585,11,0)),"",(VLOOKUP(D34,條件!$A$1:$L$65585,11,0)))</f>
        <v/>
      </c>
      <c r="H34" s="460"/>
      <c r="I34" s="461"/>
      <c r="J34" s="462"/>
      <c r="K34" s="461"/>
      <c r="L34" s="463"/>
      <c r="M34" s="388"/>
      <c r="N34" s="389"/>
      <c r="O34" s="390"/>
      <c r="P34" s="389"/>
      <c r="Q34" s="391"/>
      <c r="R34" s="443"/>
      <c r="S34" s="425">
        <f t="shared" si="14"/>
        <v>0</v>
      </c>
      <c r="T34" s="392">
        <f t="shared" si="11"/>
        <v>0</v>
      </c>
      <c r="U34" s="405">
        <f t="shared" si="15"/>
        <v>0</v>
      </c>
      <c r="V34" s="393">
        <f t="shared" si="16"/>
        <v>0</v>
      </c>
      <c r="W34" s="442" t="str">
        <f t="shared" si="17"/>
        <v/>
      </c>
      <c r="X34" s="452" t="str">
        <f t="shared" si="12"/>
        <v/>
      </c>
      <c r="Y34" s="452" t="str">
        <f t="shared" si="13"/>
        <v/>
      </c>
      <c r="Z34" s="452" t="str">
        <f>'４.１倒筒機(樣品製作)'!X34</f>
        <v/>
      </c>
      <c r="AA34" s="452" t="str">
        <f>'４.１倒筒機(樣品製作)'!Y34</f>
        <v/>
      </c>
    </row>
    <row r="35" spans="1:27" ht="16.5">
      <c r="A35" s="383">
        <f t="shared" si="10"/>
        <v>46204</v>
      </c>
      <c r="B35" s="432" t="s">
        <v>805</v>
      </c>
      <c r="C35" s="458"/>
      <c r="D35" s="473"/>
      <c r="E35" s="459"/>
      <c r="F35" s="506" t="str">
        <f>IF(ISNA(VLOOKUP(D35,條件!$A$1:$L$65585,5,0)),"",(VLOOKUP(D35,條件!$A$1:$L$65585,5,0)))</f>
        <v/>
      </c>
      <c r="G35" s="506" t="str">
        <f>IF(ISNA(VLOOKUP(D35,條件!$A$1:$L$65585,11,0)),"",(VLOOKUP(D35,條件!$A$1:$L$65585,11,0)))</f>
        <v/>
      </c>
      <c r="H35" s="460"/>
      <c r="I35" s="461"/>
      <c r="J35" s="462"/>
      <c r="K35" s="461"/>
      <c r="L35" s="463"/>
      <c r="M35" s="388"/>
      <c r="N35" s="389"/>
      <c r="O35" s="390"/>
      <c r="P35" s="389"/>
      <c r="Q35" s="391"/>
      <c r="R35" s="443"/>
      <c r="S35" s="425">
        <f t="shared" si="14"/>
        <v>0</v>
      </c>
      <c r="T35" s="392">
        <f t="shared" si="11"/>
        <v>0</v>
      </c>
      <c r="U35" s="392">
        <f t="shared" si="15"/>
        <v>0</v>
      </c>
      <c r="V35" s="393">
        <f t="shared" si="16"/>
        <v>0</v>
      </c>
      <c r="W35" s="444" t="str">
        <f t="shared" si="17"/>
        <v/>
      </c>
      <c r="X35" s="452" t="str">
        <f t="shared" si="12"/>
        <v/>
      </c>
      <c r="Y35" s="452" t="str">
        <f t="shared" si="13"/>
        <v/>
      </c>
      <c r="Z35" s="452" t="str">
        <f>'４.１倒筒機(樣品製作)'!X35</f>
        <v/>
      </c>
      <c r="AA35" s="452" t="str">
        <f>'４.１倒筒機(樣品製作)'!Y35</f>
        <v/>
      </c>
    </row>
    <row r="36" spans="1:27" ht="16.5">
      <c r="A36" s="383">
        <f t="shared" si="10"/>
        <v>46204</v>
      </c>
      <c r="B36" s="432" t="s">
        <v>805</v>
      </c>
      <c r="C36" s="458"/>
      <c r="D36" s="473"/>
      <c r="E36" s="459"/>
      <c r="F36" s="506" t="str">
        <f>IF(ISNA(VLOOKUP(D36,條件!$A$1:$L$65585,5,0)),"",(VLOOKUP(D36,條件!$A$1:$L$65585,5,0)))</f>
        <v/>
      </c>
      <c r="G36" s="506" t="str">
        <f>IF(ISNA(VLOOKUP(D36,條件!$A$1:$L$65585,11,0)),"",(VLOOKUP(D36,條件!$A$1:$L$65585,11,0)))</f>
        <v/>
      </c>
      <c r="H36" s="460"/>
      <c r="I36" s="461"/>
      <c r="J36" s="462"/>
      <c r="K36" s="461"/>
      <c r="L36" s="463"/>
      <c r="M36" s="388"/>
      <c r="N36" s="389"/>
      <c r="O36" s="390"/>
      <c r="P36" s="389"/>
      <c r="Q36" s="391"/>
      <c r="R36" s="443"/>
      <c r="S36" s="425">
        <f t="shared" si="14"/>
        <v>0</v>
      </c>
      <c r="T36" s="392">
        <f t="shared" si="11"/>
        <v>0</v>
      </c>
      <c r="U36" s="392">
        <f t="shared" si="15"/>
        <v>0</v>
      </c>
      <c r="V36" s="393">
        <f t="shared" si="16"/>
        <v>0</v>
      </c>
      <c r="W36" s="444" t="str">
        <f t="shared" si="17"/>
        <v/>
      </c>
      <c r="X36" s="452" t="str">
        <f t="shared" si="12"/>
        <v/>
      </c>
      <c r="Y36" s="452" t="str">
        <f t="shared" si="13"/>
        <v/>
      </c>
      <c r="Z36" s="452" t="str">
        <f>'４.１倒筒機(樣品製作)'!X36</f>
        <v/>
      </c>
      <c r="AA36" s="452" t="str">
        <f>'４.１倒筒機(樣品製作)'!Y36</f>
        <v/>
      </c>
    </row>
    <row r="37" spans="1:27" ht="16.5">
      <c r="A37" s="383">
        <f t="shared" si="10"/>
        <v>46204</v>
      </c>
      <c r="B37" s="432" t="s">
        <v>805</v>
      </c>
      <c r="C37" s="458"/>
      <c r="D37" s="473"/>
      <c r="E37" s="459"/>
      <c r="F37" s="506" t="str">
        <f>IF(ISNA(VLOOKUP(D37,條件!$A$1:$L$65585,5,0)),"",(VLOOKUP(D37,條件!$A$1:$L$65585,5,0)))</f>
        <v/>
      </c>
      <c r="G37" s="506" t="str">
        <f>IF(ISNA(VLOOKUP(D37,條件!$A$1:$L$65585,11,0)),"",(VLOOKUP(D37,條件!$A$1:$L$65585,11,0)))</f>
        <v/>
      </c>
      <c r="H37" s="460"/>
      <c r="I37" s="461"/>
      <c r="J37" s="462"/>
      <c r="K37" s="461"/>
      <c r="L37" s="463"/>
      <c r="M37" s="388"/>
      <c r="N37" s="389"/>
      <c r="O37" s="390"/>
      <c r="P37" s="389"/>
      <c r="Q37" s="391"/>
      <c r="R37" s="443"/>
      <c r="S37" s="425">
        <f t="shared" si="14"/>
        <v>0</v>
      </c>
      <c r="T37" s="392">
        <f t="shared" si="11"/>
        <v>0</v>
      </c>
      <c r="U37" s="392">
        <f t="shared" si="15"/>
        <v>0</v>
      </c>
      <c r="V37" s="393">
        <f t="shared" si="16"/>
        <v>0</v>
      </c>
      <c r="W37" s="444" t="str">
        <f t="shared" si="17"/>
        <v/>
      </c>
      <c r="X37" s="452" t="str">
        <f t="shared" si="12"/>
        <v/>
      </c>
      <c r="Y37" s="452" t="str">
        <f t="shared" si="13"/>
        <v/>
      </c>
      <c r="Z37" s="452" t="str">
        <f>'４.１倒筒機(樣品製作)'!X37</f>
        <v/>
      </c>
      <c r="AA37" s="452" t="str">
        <f>'４.１倒筒機(樣品製作)'!Y37</f>
        <v/>
      </c>
    </row>
    <row r="38" spans="1:27" ht="16.5">
      <c r="A38" s="383">
        <f t="shared" si="10"/>
        <v>46204</v>
      </c>
      <c r="B38" s="432" t="s">
        <v>805</v>
      </c>
      <c r="C38" s="458"/>
      <c r="D38" s="473"/>
      <c r="E38" s="459"/>
      <c r="F38" s="506" t="str">
        <f>IF(ISNA(VLOOKUP(D38,條件!$A$1:$L$65585,5,0)),"",(VLOOKUP(D38,條件!$A$1:$L$65585,5,0)))</f>
        <v/>
      </c>
      <c r="G38" s="506" t="str">
        <f>IF(ISNA(VLOOKUP(D38,條件!$A$1:$L$65585,11,0)),"",(VLOOKUP(D38,條件!$A$1:$L$65585,11,0)))</f>
        <v/>
      </c>
      <c r="H38" s="460"/>
      <c r="I38" s="461"/>
      <c r="J38" s="462"/>
      <c r="K38" s="461"/>
      <c r="L38" s="463"/>
      <c r="M38" s="388"/>
      <c r="N38" s="389"/>
      <c r="O38" s="390"/>
      <c r="P38" s="389"/>
      <c r="Q38" s="391"/>
      <c r="R38" s="443"/>
      <c r="S38" s="425">
        <f t="shared" si="14"/>
        <v>0</v>
      </c>
      <c r="T38" s="392">
        <f t="shared" si="11"/>
        <v>0</v>
      </c>
      <c r="U38" s="392">
        <f t="shared" si="15"/>
        <v>0</v>
      </c>
      <c r="V38" s="393">
        <f t="shared" si="16"/>
        <v>0</v>
      </c>
      <c r="W38" s="444" t="str">
        <f t="shared" si="17"/>
        <v/>
      </c>
      <c r="X38" s="452" t="str">
        <f t="shared" si="12"/>
        <v/>
      </c>
      <c r="Y38" s="452" t="str">
        <f t="shared" si="13"/>
        <v/>
      </c>
      <c r="Z38" s="452" t="str">
        <f>'４.１倒筒機(樣品製作)'!X38</f>
        <v/>
      </c>
      <c r="AA38" s="452" t="str">
        <f>'４.１倒筒機(樣品製作)'!Y38</f>
        <v/>
      </c>
    </row>
    <row r="39" spans="1:27" ht="16.5">
      <c r="A39" s="383">
        <f t="shared" si="10"/>
        <v>46204</v>
      </c>
      <c r="B39" s="432" t="s">
        <v>805</v>
      </c>
      <c r="C39" s="458"/>
      <c r="D39" s="473"/>
      <c r="E39" s="459"/>
      <c r="F39" s="506" t="str">
        <f>IF(ISNA(VLOOKUP(D39,條件!$A$1:$L$65585,5,0)),"",(VLOOKUP(D39,條件!$A$1:$L$65585,5,0)))</f>
        <v/>
      </c>
      <c r="G39" s="506" t="str">
        <f>IF(ISNA(VLOOKUP(D39,條件!$A$1:$L$65585,11,0)),"",(VLOOKUP(D39,條件!$A$1:$L$65585,11,0)))</f>
        <v/>
      </c>
      <c r="H39" s="460"/>
      <c r="I39" s="461"/>
      <c r="J39" s="462"/>
      <c r="K39" s="461"/>
      <c r="L39" s="463"/>
      <c r="M39" s="388"/>
      <c r="N39" s="389"/>
      <c r="O39" s="390"/>
      <c r="P39" s="389"/>
      <c r="Q39" s="391"/>
      <c r="R39" s="443"/>
      <c r="S39" s="425">
        <f t="shared" si="14"/>
        <v>0</v>
      </c>
      <c r="T39" s="392">
        <f t="shared" si="11"/>
        <v>0</v>
      </c>
      <c r="U39" s="392">
        <f t="shared" si="15"/>
        <v>0</v>
      </c>
      <c r="V39" s="393">
        <f t="shared" si="16"/>
        <v>0</v>
      </c>
      <c r="W39" s="444" t="str">
        <f t="shared" si="17"/>
        <v/>
      </c>
      <c r="X39" s="452" t="str">
        <f t="shared" si="12"/>
        <v/>
      </c>
      <c r="Y39" s="452" t="str">
        <f t="shared" si="13"/>
        <v/>
      </c>
      <c r="Z39" s="452" t="str">
        <f>'４.１倒筒機(樣品製作)'!X39</f>
        <v/>
      </c>
      <c r="AA39" s="452" t="str">
        <f>'４.１倒筒機(樣品製作)'!Y39</f>
        <v/>
      </c>
    </row>
    <row r="40" spans="1:27" ht="16.5">
      <c r="A40" s="383">
        <f t="shared" si="10"/>
        <v>46204</v>
      </c>
      <c r="B40" s="432" t="s">
        <v>805</v>
      </c>
      <c r="C40" s="458"/>
      <c r="D40" s="473"/>
      <c r="E40" s="459"/>
      <c r="F40" s="506" t="str">
        <f>IF(ISNA(VLOOKUP(D40,條件!$A$1:$L$65585,5,0)),"",(VLOOKUP(D40,條件!$A$1:$L$65585,5,0)))</f>
        <v/>
      </c>
      <c r="G40" s="506" t="str">
        <f>IF(ISNA(VLOOKUP(D40,條件!$A$1:$L$65585,11,0)),"",(VLOOKUP(D40,條件!$A$1:$L$65585,11,0)))</f>
        <v/>
      </c>
      <c r="H40" s="460"/>
      <c r="I40" s="461"/>
      <c r="J40" s="462"/>
      <c r="K40" s="461"/>
      <c r="L40" s="463"/>
      <c r="M40" s="388"/>
      <c r="N40" s="389"/>
      <c r="O40" s="390"/>
      <c r="P40" s="389"/>
      <c r="Q40" s="391"/>
      <c r="R40" s="443"/>
      <c r="S40" s="425">
        <f t="shared" si="14"/>
        <v>0</v>
      </c>
      <c r="T40" s="392">
        <f t="shared" si="11"/>
        <v>0</v>
      </c>
      <c r="U40" s="392">
        <f t="shared" si="15"/>
        <v>0</v>
      </c>
      <c r="V40" s="393">
        <f t="shared" si="16"/>
        <v>0</v>
      </c>
      <c r="W40" s="444" t="str">
        <f t="shared" si="17"/>
        <v/>
      </c>
      <c r="X40" s="452" t="str">
        <f t="shared" si="12"/>
        <v/>
      </c>
      <c r="Y40" s="452" t="str">
        <f t="shared" si="13"/>
        <v/>
      </c>
      <c r="Z40" s="452" t="str">
        <f>'４.１倒筒機(樣品製作)'!X40</f>
        <v/>
      </c>
      <c r="AA40" s="452" t="str">
        <f>'４.１倒筒機(樣品製作)'!Y40</f>
        <v/>
      </c>
    </row>
    <row r="41" spans="1:27" ht="16.5">
      <c r="A41" s="383">
        <f t="shared" si="10"/>
        <v>46204</v>
      </c>
      <c r="B41" s="432" t="s">
        <v>805</v>
      </c>
      <c r="C41" s="458"/>
      <c r="D41" s="473"/>
      <c r="E41" s="459"/>
      <c r="F41" s="506" t="str">
        <f>IF(ISNA(VLOOKUP(D41,條件!$A$1:$L$65585,5,0)),"",(VLOOKUP(D41,條件!$A$1:$L$65585,5,0)))</f>
        <v/>
      </c>
      <c r="G41" s="506" t="str">
        <f>IF(ISNA(VLOOKUP(D41,條件!$A$1:$L$65585,11,0)),"",(VLOOKUP(D41,條件!$A$1:$L$65585,11,0)))</f>
        <v/>
      </c>
      <c r="H41" s="460"/>
      <c r="I41" s="461"/>
      <c r="J41" s="462"/>
      <c r="K41" s="461"/>
      <c r="L41" s="463"/>
      <c r="M41" s="388"/>
      <c r="N41" s="389"/>
      <c r="O41" s="390"/>
      <c r="P41" s="389"/>
      <c r="Q41" s="391"/>
      <c r="R41" s="443"/>
      <c r="S41" s="425">
        <f t="shared" si="14"/>
        <v>0</v>
      </c>
      <c r="T41" s="392">
        <f t="shared" si="11"/>
        <v>0</v>
      </c>
      <c r="U41" s="392">
        <f t="shared" si="15"/>
        <v>0</v>
      </c>
      <c r="V41" s="393">
        <f t="shared" si="16"/>
        <v>0</v>
      </c>
      <c r="W41" s="444" t="str">
        <f t="shared" si="17"/>
        <v/>
      </c>
      <c r="X41" s="452" t="str">
        <f t="shared" si="12"/>
        <v/>
      </c>
      <c r="Y41" s="452" t="str">
        <f t="shared" si="13"/>
        <v/>
      </c>
      <c r="Z41" s="452" t="str">
        <f>'４.１倒筒機(樣品製作)'!X41</f>
        <v/>
      </c>
      <c r="AA41" s="452" t="str">
        <f>'４.１倒筒機(樣品製作)'!Y41</f>
        <v/>
      </c>
    </row>
    <row r="42" spans="1:27" ht="16.5">
      <c r="A42" s="383">
        <f t="shared" si="10"/>
        <v>46204</v>
      </c>
      <c r="B42" s="432" t="s">
        <v>805</v>
      </c>
      <c r="C42" s="458"/>
      <c r="D42" s="473"/>
      <c r="E42" s="459"/>
      <c r="F42" s="506" t="str">
        <f>IF(ISNA(VLOOKUP(D42,條件!$A$1:$L$65585,5,0)),"",(VLOOKUP(D42,條件!$A$1:$L$65585,5,0)))</f>
        <v/>
      </c>
      <c r="G42" s="506" t="str">
        <f>IF(ISNA(VLOOKUP(D42,條件!$A$1:$L$65585,11,0)),"",(VLOOKUP(D42,條件!$A$1:$L$65585,11,0)))</f>
        <v/>
      </c>
      <c r="H42" s="460"/>
      <c r="I42" s="461"/>
      <c r="J42" s="462"/>
      <c r="K42" s="461"/>
      <c r="L42" s="463"/>
      <c r="M42" s="388"/>
      <c r="N42" s="389"/>
      <c r="O42" s="390"/>
      <c r="P42" s="389"/>
      <c r="Q42" s="391"/>
      <c r="R42" s="443"/>
      <c r="S42" s="425">
        <f t="shared" si="14"/>
        <v>0</v>
      </c>
      <c r="T42" s="392">
        <f t="shared" si="11"/>
        <v>0</v>
      </c>
      <c r="U42" s="392">
        <f t="shared" si="15"/>
        <v>0</v>
      </c>
      <c r="V42" s="393">
        <f t="shared" si="16"/>
        <v>0</v>
      </c>
      <c r="W42" s="444" t="str">
        <f t="shared" si="17"/>
        <v/>
      </c>
      <c r="X42" s="452" t="str">
        <f t="shared" si="12"/>
        <v/>
      </c>
      <c r="Y42" s="452" t="str">
        <f t="shared" si="13"/>
        <v/>
      </c>
      <c r="Z42" s="452" t="str">
        <f>'４.１倒筒機(樣品製作)'!X42</f>
        <v/>
      </c>
      <c r="AA42" s="452" t="str">
        <f>'４.１倒筒機(樣品製作)'!Y42</f>
        <v/>
      </c>
    </row>
    <row r="43" spans="1:27" ht="16.5">
      <c r="A43" s="383">
        <f t="shared" si="10"/>
        <v>46204</v>
      </c>
      <c r="B43" s="432" t="s">
        <v>805</v>
      </c>
      <c r="C43" s="458"/>
      <c r="D43" s="473"/>
      <c r="E43" s="459"/>
      <c r="F43" s="506" t="str">
        <f>IF(ISNA(VLOOKUP(D43,條件!$A$1:$L$65585,5,0)),"",(VLOOKUP(D43,條件!$A$1:$L$65585,5,0)))</f>
        <v/>
      </c>
      <c r="G43" s="506" t="str">
        <f>IF(ISNA(VLOOKUP(D43,條件!$A$1:$L$65585,11,0)),"",(VLOOKUP(D43,條件!$A$1:$L$65585,11,0)))</f>
        <v/>
      </c>
      <c r="H43" s="460"/>
      <c r="I43" s="461"/>
      <c r="J43" s="462"/>
      <c r="K43" s="461"/>
      <c r="L43" s="463"/>
      <c r="M43" s="388"/>
      <c r="N43" s="389"/>
      <c r="O43" s="390"/>
      <c r="P43" s="389"/>
      <c r="Q43" s="391"/>
      <c r="R43" s="443"/>
      <c r="S43" s="425">
        <f t="shared" si="14"/>
        <v>0</v>
      </c>
      <c r="T43" s="392">
        <f t="shared" si="11"/>
        <v>0</v>
      </c>
      <c r="U43" s="392">
        <f t="shared" si="15"/>
        <v>0</v>
      </c>
      <c r="V43" s="393">
        <f t="shared" si="16"/>
        <v>0</v>
      </c>
      <c r="W43" s="444" t="str">
        <f t="shared" si="17"/>
        <v/>
      </c>
      <c r="X43" s="452" t="str">
        <f t="shared" si="12"/>
        <v/>
      </c>
      <c r="Y43" s="452" t="str">
        <f t="shared" si="13"/>
        <v/>
      </c>
      <c r="Z43" s="452" t="str">
        <f>'４.１倒筒機(樣品製作)'!X43</f>
        <v/>
      </c>
      <c r="AA43" s="452" t="str">
        <f>'４.１倒筒機(樣品製作)'!Y43</f>
        <v/>
      </c>
    </row>
    <row r="44" spans="1:27" ht="16.5">
      <c r="A44" s="383">
        <f t="shared" si="10"/>
        <v>46204</v>
      </c>
      <c r="B44" s="398" t="s">
        <v>803</v>
      </c>
      <c r="C44" s="524"/>
      <c r="D44" s="525"/>
      <c r="E44" s="526"/>
      <c r="F44" s="527">
        <v>0</v>
      </c>
      <c r="G44" s="527"/>
      <c r="H44" s="528"/>
      <c r="I44" s="529">
        <f>COUNTA(I24:I43)</f>
        <v>0</v>
      </c>
      <c r="J44" s="529"/>
      <c r="K44" s="529"/>
      <c r="L44" s="530"/>
      <c r="M44" s="400"/>
      <c r="N44" s="401">
        <f>SUM(N24:N43)</f>
        <v>0</v>
      </c>
      <c r="O44" s="400"/>
      <c r="P44" s="401">
        <f>SUM(P24:P43)</f>
        <v>0</v>
      </c>
      <c r="Q44" s="402"/>
      <c r="R44" s="445"/>
      <c r="S44" s="427"/>
      <c r="T44" s="403"/>
      <c r="U44" s="399">
        <f>SUMIF(U24:U43,"&lt;9E307")</f>
        <v>0</v>
      </c>
      <c r="V44" s="399">
        <f>SUM(V24:V43)</f>
        <v>0</v>
      </c>
      <c r="W44" s="446">
        <f>IF(ISERROR(V44/U44),0,(V44/U44))</f>
        <v>0</v>
      </c>
      <c r="X44" s="453">
        <f>SUMIF(X24:X43,"&lt;9E307")</f>
        <v>0</v>
      </c>
      <c r="Y44" s="453">
        <f>SUMIF(Y24:Y43,"&lt;9E307")</f>
        <v>0</v>
      </c>
      <c r="Z44" s="453">
        <f>'４.１倒筒機(樣品製作)'!X44</f>
        <v>0</v>
      </c>
      <c r="AA44" s="453">
        <f>'４.１倒筒機(樣品製作)'!Y44</f>
        <v>0</v>
      </c>
    </row>
    <row r="45" spans="1:27" ht="16.5">
      <c r="A45" s="383">
        <f t="shared" si="10"/>
        <v>46204</v>
      </c>
      <c r="B45" s="404" t="s">
        <v>806</v>
      </c>
      <c r="C45" s="531"/>
      <c r="D45" s="532"/>
      <c r="E45" s="533"/>
      <c r="F45" s="534"/>
      <c r="G45" s="534"/>
      <c r="H45" s="535"/>
      <c r="I45" s="536">
        <f>SUM(I23,I44)</f>
        <v>2</v>
      </c>
      <c r="J45" s="536"/>
      <c r="K45" s="536"/>
      <c r="L45" s="537"/>
      <c r="M45" s="419"/>
      <c r="N45" s="420">
        <f>SUM(N23,N44)</f>
        <v>24</v>
      </c>
      <c r="O45" s="419"/>
      <c r="P45" s="420">
        <f>SUM(P23,P44)</f>
        <v>24</v>
      </c>
      <c r="Q45" s="421"/>
      <c r="R45" s="447"/>
      <c r="S45" s="428"/>
      <c r="T45" s="394"/>
      <c r="U45" s="394">
        <f t="shared" ref="U45:V45" si="18">SUM(U23,U44)</f>
        <v>442.75704134078205</v>
      </c>
      <c r="V45" s="394">
        <f t="shared" si="18"/>
        <v>292</v>
      </c>
      <c r="W45" s="448">
        <f>IF(ISERROR(V45/U45),0,V45/U45)</f>
        <v>0.65950391012585363</v>
      </c>
      <c r="X45" s="454">
        <f>SUM(X23,X44)</f>
        <v>0.88551408268156417</v>
      </c>
      <c r="Y45" s="454">
        <f>SUM(Y23,Y44)</f>
        <v>0.88551408268156417</v>
      </c>
      <c r="Z45" s="454">
        <f>'４.１倒筒機(樣品製作)'!X45</f>
        <v>0</v>
      </c>
      <c r="AA45" s="454">
        <f>'４.１倒筒機(樣品製作)'!Y45</f>
        <v>0</v>
      </c>
    </row>
    <row r="46" spans="1:27" ht="16.5">
      <c r="A46" s="449">
        <f>A45+1</f>
        <v>46205</v>
      </c>
      <c r="B46" s="431" t="s">
        <v>804</v>
      </c>
      <c r="C46" s="458" t="s">
        <v>1549</v>
      </c>
      <c r="D46" s="473" t="s">
        <v>2829</v>
      </c>
      <c r="E46" s="459"/>
      <c r="F46" s="506" t="s">
        <v>2830</v>
      </c>
      <c r="G46" s="506" t="s">
        <v>252</v>
      </c>
      <c r="H46" s="460">
        <v>5</v>
      </c>
      <c r="I46" s="461">
        <v>150</v>
      </c>
      <c r="J46" s="462">
        <v>300000</v>
      </c>
      <c r="K46" s="461">
        <v>1200</v>
      </c>
      <c r="L46" s="463">
        <v>36</v>
      </c>
      <c r="M46" s="407">
        <v>72</v>
      </c>
      <c r="N46" s="408">
        <v>12</v>
      </c>
      <c r="O46" s="409">
        <v>72</v>
      </c>
      <c r="P46" s="408">
        <v>12</v>
      </c>
      <c r="Q46" s="410" t="s">
        <v>2834</v>
      </c>
      <c r="R46" s="441" t="s">
        <v>2954</v>
      </c>
      <c r="S46" s="424">
        <f>K46*0.85</f>
        <v>1020</v>
      </c>
      <c r="T46" s="405">
        <f t="shared" ref="T46:T65" si="19">IF(J46="",0,(1440/(J46/S46)))</f>
        <v>4.8959999999999999</v>
      </c>
      <c r="U46" s="405">
        <f>T46*L46*(N46+P46)/24*0.85</f>
        <v>149.8176</v>
      </c>
      <c r="V46" s="406">
        <f>M46+O46</f>
        <v>144</v>
      </c>
      <c r="W46" s="442">
        <f>IF(U46=0,"",((V46/U46)))</f>
        <v>0.96116878123798544</v>
      </c>
      <c r="X46" s="452">
        <f t="shared" ref="X46:X65" si="20">IF(ISERROR((U46/(N46+P46)*N46)/250),"",((U46/(N46+P46)*N46)/250))</f>
        <v>0.29963519999999999</v>
      </c>
      <c r="Y46" s="452">
        <f t="shared" ref="Y46:Y65" si="21">IF(ISERROR(((U46/(N46+P46)*P46)/250)),"",(((U46/(N46+P46)*P46))/250))</f>
        <v>0.29963519999999999</v>
      </c>
      <c r="Z46" s="452" t="str">
        <f>'４.１倒筒機(樣品製作)'!X46</f>
        <v/>
      </c>
      <c r="AA46" s="452" t="str">
        <f>'４.１倒筒機(樣品製作)'!Y46</f>
        <v/>
      </c>
    </row>
    <row r="47" spans="1:27" ht="16.5">
      <c r="A47" s="383">
        <f>A46</f>
        <v>46205</v>
      </c>
      <c r="B47" s="432" t="s">
        <v>804</v>
      </c>
      <c r="C47" s="748" t="s">
        <v>1045</v>
      </c>
      <c r="D47" s="749" t="s">
        <v>2831</v>
      </c>
      <c r="E47" s="750" t="s">
        <v>2832</v>
      </c>
      <c r="F47" s="751" t="s">
        <v>1685</v>
      </c>
      <c r="G47" s="751" t="s">
        <v>2833</v>
      </c>
      <c r="H47" s="752">
        <v>4</v>
      </c>
      <c r="I47" s="753">
        <v>100</v>
      </c>
      <c r="J47" s="754">
        <v>358000</v>
      </c>
      <c r="K47" s="753">
        <v>1200</v>
      </c>
      <c r="L47" s="755">
        <v>84</v>
      </c>
      <c r="M47" s="388">
        <v>80</v>
      </c>
      <c r="N47" s="389">
        <v>12</v>
      </c>
      <c r="O47" s="390">
        <v>80</v>
      </c>
      <c r="P47" s="389">
        <v>8</v>
      </c>
      <c r="Q47" s="410" t="s">
        <v>2834</v>
      </c>
      <c r="R47" s="441" t="s">
        <v>2954</v>
      </c>
      <c r="S47" s="425">
        <f t="shared" ref="S47:S65" si="22">K47*0.85</f>
        <v>1020</v>
      </c>
      <c r="T47" s="392">
        <f t="shared" si="19"/>
        <v>4.1027932960893851</v>
      </c>
      <c r="U47" s="405">
        <f t="shared" ref="U47:U65" si="23">T47*L47*(N47+P47)/24*0.85</f>
        <v>244.11620111731841</v>
      </c>
      <c r="V47" s="393">
        <f t="shared" ref="V47:V65" si="24">M47+O47</f>
        <v>160</v>
      </c>
      <c r="W47" s="442">
        <f t="shared" ref="W47:W65" si="25">IF(U47=0,"",((V47/U47)))</f>
        <v>0.65542556892037862</v>
      </c>
      <c r="X47" s="452">
        <f t="shared" si="20"/>
        <v>0.58587888268156418</v>
      </c>
      <c r="Y47" s="452">
        <f t="shared" si="21"/>
        <v>0.39058592178770946</v>
      </c>
      <c r="Z47" s="452" t="str">
        <f>'４.１倒筒機(樣品製作)'!X47</f>
        <v/>
      </c>
      <c r="AA47" s="452" t="str">
        <f>'４.１倒筒機(樣品製作)'!Y47</f>
        <v/>
      </c>
    </row>
    <row r="48" spans="1:27" ht="16.5">
      <c r="A48" s="383">
        <f t="shared" ref="A48:A88" si="26">A47</f>
        <v>46205</v>
      </c>
      <c r="B48" s="432" t="s">
        <v>804</v>
      </c>
      <c r="C48" s="748" t="s">
        <v>1549</v>
      </c>
      <c r="D48" s="749" t="s">
        <v>2829</v>
      </c>
      <c r="E48" s="750"/>
      <c r="F48" s="751" t="s">
        <v>2830</v>
      </c>
      <c r="G48" s="751" t="s">
        <v>252</v>
      </c>
      <c r="H48" s="752">
        <v>5</v>
      </c>
      <c r="I48" s="753">
        <v>150</v>
      </c>
      <c r="J48" s="754">
        <v>300000</v>
      </c>
      <c r="K48" s="753">
        <v>1200</v>
      </c>
      <c r="L48" s="755">
        <v>84</v>
      </c>
      <c r="M48" s="388"/>
      <c r="N48" s="389"/>
      <c r="O48" s="390">
        <v>0</v>
      </c>
      <c r="P48" s="389">
        <v>4</v>
      </c>
      <c r="Q48" s="410"/>
      <c r="R48" s="441" t="s">
        <v>2954</v>
      </c>
      <c r="S48" s="425">
        <f t="shared" si="22"/>
        <v>1020</v>
      </c>
      <c r="T48" s="392">
        <f t="shared" si="19"/>
        <v>4.8959999999999999</v>
      </c>
      <c r="U48" s="405">
        <f t="shared" si="23"/>
        <v>58.262399999999992</v>
      </c>
      <c r="V48" s="393">
        <f t="shared" si="24"/>
        <v>0</v>
      </c>
      <c r="W48" s="442">
        <f t="shared" si="25"/>
        <v>0</v>
      </c>
      <c r="X48" s="452">
        <f t="shared" si="20"/>
        <v>0</v>
      </c>
      <c r="Y48" s="452">
        <f t="shared" si="21"/>
        <v>0.23304959999999997</v>
      </c>
      <c r="Z48" s="452" t="str">
        <f>'４.１倒筒機(樣品製作)'!X48</f>
        <v/>
      </c>
      <c r="AA48" s="452" t="str">
        <f>'４.１倒筒機(樣品製作)'!Y48</f>
        <v/>
      </c>
    </row>
    <row r="49" spans="1:27" ht="16.5">
      <c r="A49" s="383">
        <f t="shared" si="26"/>
        <v>46205</v>
      </c>
      <c r="B49" s="432" t="s">
        <v>804</v>
      </c>
      <c r="C49" s="458"/>
      <c r="D49" s="473"/>
      <c r="E49" s="459"/>
      <c r="F49" s="506" t="str">
        <f>IF(ISNA(VLOOKUP(D49,條件!$A$1:$L$65585,5,0)),"",(VLOOKUP(D49,條件!$A$1:$L$65585,5,0)))</f>
        <v/>
      </c>
      <c r="G49" s="506" t="str">
        <f>IF(ISNA(VLOOKUP(D49,條件!$A$1:$L$65585,11,0)),"",(VLOOKUP(D49,條件!$A$1:$L$65585,11,0)))</f>
        <v/>
      </c>
      <c r="H49" s="460"/>
      <c r="I49" s="461"/>
      <c r="J49" s="462"/>
      <c r="K49" s="461"/>
      <c r="L49" s="463"/>
      <c r="M49" s="388"/>
      <c r="N49" s="389"/>
      <c r="O49" s="390"/>
      <c r="P49" s="389"/>
      <c r="Q49" s="410"/>
      <c r="R49" s="441"/>
      <c r="S49" s="425">
        <f t="shared" si="22"/>
        <v>0</v>
      </c>
      <c r="T49" s="392">
        <f t="shared" si="19"/>
        <v>0</v>
      </c>
      <c r="U49" s="405">
        <f t="shared" si="23"/>
        <v>0</v>
      </c>
      <c r="V49" s="393">
        <f t="shared" si="24"/>
        <v>0</v>
      </c>
      <c r="W49" s="442" t="str">
        <f t="shared" si="25"/>
        <v/>
      </c>
      <c r="X49" s="452" t="str">
        <f t="shared" si="20"/>
        <v/>
      </c>
      <c r="Y49" s="452" t="str">
        <f t="shared" si="21"/>
        <v/>
      </c>
      <c r="Z49" s="452" t="str">
        <f>'４.１倒筒機(樣品製作)'!X49</f>
        <v/>
      </c>
      <c r="AA49" s="452" t="str">
        <f>'４.１倒筒機(樣品製作)'!Y49</f>
        <v/>
      </c>
    </row>
    <row r="50" spans="1:27" ht="16.5">
      <c r="A50" s="383">
        <f t="shared" si="26"/>
        <v>46205</v>
      </c>
      <c r="B50" s="432" t="s">
        <v>804</v>
      </c>
      <c r="C50" s="458"/>
      <c r="D50" s="473"/>
      <c r="E50" s="459"/>
      <c r="F50" s="506" t="str">
        <f>IF(ISNA(VLOOKUP(D50,條件!$A$1:$L$65585,5,0)),"",(VLOOKUP(D50,條件!$A$1:$L$65585,5,0)))</f>
        <v/>
      </c>
      <c r="G50" s="506" t="str">
        <f>IF(ISNA(VLOOKUP(D50,條件!$A$1:$L$65585,11,0)),"",(VLOOKUP(D50,條件!$A$1:$L$65585,11,0)))</f>
        <v/>
      </c>
      <c r="H50" s="460"/>
      <c r="I50" s="461"/>
      <c r="J50" s="462"/>
      <c r="K50" s="461"/>
      <c r="L50" s="463"/>
      <c r="M50" s="388"/>
      <c r="N50" s="389"/>
      <c r="O50" s="390"/>
      <c r="P50" s="389"/>
      <c r="Q50" s="410"/>
      <c r="R50" s="441"/>
      <c r="S50" s="425">
        <f t="shared" si="22"/>
        <v>0</v>
      </c>
      <c r="T50" s="392">
        <f t="shared" si="19"/>
        <v>0</v>
      </c>
      <c r="U50" s="405">
        <f t="shared" si="23"/>
        <v>0</v>
      </c>
      <c r="V50" s="393">
        <f t="shared" si="24"/>
        <v>0</v>
      </c>
      <c r="W50" s="442" t="str">
        <f t="shared" si="25"/>
        <v/>
      </c>
      <c r="X50" s="452" t="str">
        <f t="shared" si="20"/>
        <v/>
      </c>
      <c r="Y50" s="452" t="str">
        <f t="shared" si="21"/>
        <v/>
      </c>
      <c r="Z50" s="452" t="str">
        <f>'４.１倒筒機(樣品製作)'!X50</f>
        <v/>
      </c>
      <c r="AA50" s="452" t="str">
        <f>'４.１倒筒機(樣品製作)'!Y50</f>
        <v/>
      </c>
    </row>
    <row r="51" spans="1:27" ht="16.5">
      <c r="A51" s="383">
        <f t="shared" si="26"/>
        <v>46205</v>
      </c>
      <c r="B51" s="431" t="s">
        <v>804</v>
      </c>
      <c r="C51" s="458"/>
      <c r="D51" s="473"/>
      <c r="E51" s="459"/>
      <c r="F51" s="506" t="str">
        <f>IF(ISNA(VLOOKUP(D51,條件!$A$1:$L$65585,5,0)),"",(VLOOKUP(D51,條件!$A$1:$L$65585,5,0)))</f>
        <v/>
      </c>
      <c r="G51" s="506" t="str">
        <f>IF(ISNA(VLOOKUP(D51,條件!$A$1:$L$65585,11,0)),"",(VLOOKUP(D51,條件!$A$1:$L$65585,11,0)))</f>
        <v/>
      </c>
      <c r="H51" s="460"/>
      <c r="I51" s="461"/>
      <c r="J51" s="462"/>
      <c r="K51" s="461"/>
      <c r="L51" s="463"/>
      <c r="M51" s="388"/>
      <c r="N51" s="389"/>
      <c r="O51" s="390"/>
      <c r="P51" s="389"/>
      <c r="Q51" s="410"/>
      <c r="R51" s="441"/>
      <c r="S51" s="425">
        <f t="shared" si="22"/>
        <v>0</v>
      </c>
      <c r="T51" s="392">
        <f t="shared" si="19"/>
        <v>0</v>
      </c>
      <c r="U51" s="405">
        <f t="shared" si="23"/>
        <v>0</v>
      </c>
      <c r="V51" s="393">
        <f t="shared" si="24"/>
        <v>0</v>
      </c>
      <c r="W51" s="442" t="str">
        <f t="shared" si="25"/>
        <v/>
      </c>
      <c r="X51" s="452" t="str">
        <f t="shared" si="20"/>
        <v/>
      </c>
      <c r="Y51" s="452" t="str">
        <f t="shared" si="21"/>
        <v/>
      </c>
      <c r="Z51" s="452" t="str">
        <f>'４.１倒筒機(樣品製作)'!X51</f>
        <v/>
      </c>
      <c r="AA51" s="452" t="str">
        <f>'４.１倒筒機(樣品製作)'!Y51</f>
        <v/>
      </c>
    </row>
    <row r="52" spans="1:27" ht="16.5">
      <c r="A52" s="383">
        <f t="shared" si="26"/>
        <v>46205</v>
      </c>
      <c r="B52" s="432" t="s">
        <v>804</v>
      </c>
      <c r="C52" s="458"/>
      <c r="D52" s="473"/>
      <c r="E52" s="459"/>
      <c r="F52" s="506" t="str">
        <f>IF(ISNA(VLOOKUP(D52,條件!$A$1:$L$65585,5,0)),"",(VLOOKUP(D52,條件!$A$1:$L$65585,5,0)))</f>
        <v/>
      </c>
      <c r="G52" s="506" t="str">
        <f>IF(ISNA(VLOOKUP(D52,條件!$A$1:$L$65585,11,0)),"",(VLOOKUP(D52,條件!$A$1:$L$65585,11,0)))</f>
        <v/>
      </c>
      <c r="H52" s="460"/>
      <c r="I52" s="461"/>
      <c r="J52" s="462"/>
      <c r="K52" s="461"/>
      <c r="L52" s="463"/>
      <c r="M52" s="388"/>
      <c r="N52" s="389"/>
      <c r="O52" s="390"/>
      <c r="P52" s="389"/>
      <c r="Q52" s="410"/>
      <c r="R52" s="441"/>
      <c r="S52" s="425">
        <f t="shared" si="22"/>
        <v>0</v>
      </c>
      <c r="T52" s="392">
        <f t="shared" si="19"/>
        <v>0</v>
      </c>
      <c r="U52" s="405">
        <f t="shared" si="23"/>
        <v>0</v>
      </c>
      <c r="V52" s="393">
        <f t="shared" si="24"/>
        <v>0</v>
      </c>
      <c r="W52" s="442" t="str">
        <f t="shared" si="25"/>
        <v/>
      </c>
      <c r="X52" s="452" t="str">
        <f t="shared" si="20"/>
        <v/>
      </c>
      <c r="Y52" s="452" t="str">
        <f t="shared" si="21"/>
        <v/>
      </c>
      <c r="Z52" s="452" t="str">
        <f>'４.１倒筒機(樣品製作)'!X52</f>
        <v/>
      </c>
      <c r="AA52" s="452" t="str">
        <f>'４.１倒筒機(樣品製作)'!Y52</f>
        <v/>
      </c>
    </row>
    <row r="53" spans="1:27" ht="16.5">
      <c r="A53" s="383">
        <f t="shared" si="26"/>
        <v>46205</v>
      </c>
      <c r="B53" s="432" t="s">
        <v>804</v>
      </c>
      <c r="C53" s="458"/>
      <c r="D53" s="473"/>
      <c r="E53" s="459"/>
      <c r="F53" s="506" t="str">
        <f>IF(ISNA(VLOOKUP(D53,條件!$A$1:$L$65585,5,0)),"",(VLOOKUP(D53,條件!$A$1:$L$65585,5,0)))</f>
        <v/>
      </c>
      <c r="G53" s="506" t="str">
        <f>IF(ISNA(VLOOKUP(D53,條件!$A$1:$L$65585,11,0)),"",(VLOOKUP(D53,條件!$A$1:$L$65585,11,0)))</f>
        <v/>
      </c>
      <c r="H53" s="460"/>
      <c r="I53" s="461"/>
      <c r="J53" s="462"/>
      <c r="K53" s="461"/>
      <c r="L53" s="463"/>
      <c r="M53" s="388"/>
      <c r="N53" s="389"/>
      <c r="O53" s="390"/>
      <c r="P53" s="389"/>
      <c r="Q53" s="410"/>
      <c r="R53" s="441"/>
      <c r="S53" s="425">
        <f t="shared" si="22"/>
        <v>0</v>
      </c>
      <c r="T53" s="392">
        <f t="shared" si="19"/>
        <v>0</v>
      </c>
      <c r="U53" s="405">
        <f t="shared" si="23"/>
        <v>0</v>
      </c>
      <c r="V53" s="393">
        <f t="shared" si="24"/>
        <v>0</v>
      </c>
      <c r="W53" s="442" t="str">
        <f t="shared" si="25"/>
        <v/>
      </c>
      <c r="X53" s="452" t="str">
        <f t="shared" si="20"/>
        <v/>
      </c>
      <c r="Y53" s="452" t="str">
        <f t="shared" si="21"/>
        <v/>
      </c>
      <c r="Z53" s="452" t="str">
        <f>'４.１倒筒機(樣品製作)'!X53</f>
        <v/>
      </c>
      <c r="AA53" s="452" t="str">
        <f>'４.１倒筒機(樣品製作)'!Y53</f>
        <v/>
      </c>
    </row>
    <row r="54" spans="1:27" ht="16.5">
      <c r="A54" s="383">
        <f t="shared" si="26"/>
        <v>46205</v>
      </c>
      <c r="B54" s="432" t="s">
        <v>804</v>
      </c>
      <c r="C54" s="458"/>
      <c r="D54" s="473"/>
      <c r="E54" s="459"/>
      <c r="F54" s="506"/>
      <c r="G54" s="506" t="str">
        <f>IF(ISNA(VLOOKUP(D54,條件!$A$1:$L$65585,11,0)),"",(VLOOKUP(D54,條件!$A$1:$L$65585,11,0)))</f>
        <v/>
      </c>
      <c r="H54" s="460"/>
      <c r="I54" s="461"/>
      <c r="J54" s="462"/>
      <c r="K54" s="461"/>
      <c r="L54" s="463"/>
      <c r="M54" s="388"/>
      <c r="N54" s="389"/>
      <c r="O54" s="390"/>
      <c r="P54" s="389"/>
      <c r="Q54" s="410"/>
      <c r="R54" s="441"/>
      <c r="S54" s="425">
        <f t="shared" si="22"/>
        <v>0</v>
      </c>
      <c r="T54" s="392">
        <f t="shared" si="19"/>
        <v>0</v>
      </c>
      <c r="U54" s="405">
        <f t="shared" si="23"/>
        <v>0</v>
      </c>
      <c r="V54" s="393">
        <f t="shared" si="24"/>
        <v>0</v>
      </c>
      <c r="W54" s="442" t="str">
        <f t="shared" si="25"/>
        <v/>
      </c>
      <c r="X54" s="452" t="str">
        <f t="shared" si="20"/>
        <v/>
      </c>
      <c r="Y54" s="452" t="str">
        <f t="shared" si="21"/>
        <v/>
      </c>
      <c r="Z54" s="452" t="str">
        <f>'４.１倒筒機(樣品製作)'!X54</f>
        <v/>
      </c>
      <c r="AA54" s="452" t="str">
        <f>'４.１倒筒機(樣品製作)'!Y54</f>
        <v/>
      </c>
    </row>
    <row r="55" spans="1:27" ht="16.5">
      <c r="A55" s="383">
        <f t="shared" si="26"/>
        <v>46205</v>
      </c>
      <c r="B55" s="432" t="s">
        <v>804</v>
      </c>
      <c r="C55" s="458"/>
      <c r="D55" s="473"/>
      <c r="E55" s="459"/>
      <c r="F55" s="506" t="str">
        <f>IF(ISNA(VLOOKUP(D55,條件!$A$1:$L$65585,5,0)),"",(VLOOKUP(D55,條件!$A$1:$L$65585,5,0)))</f>
        <v/>
      </c>
      <c r="G55" s="506" t="str">
        <f>IF(ISNA(VLOOKUP(D55,條件!$A$1:$L$65585,11,0)),"",(VLOOKUP(D55,條件!$A$1:$L$65585,11,0)))</f>
        <v/>
      </c>
      <c r="H55" s="460"/>
      <c r="I55" s="461"/>
      <c r="J55" s="462"/>
      <c r="K55" s="461"/>
      <c r="L55" s="463"/>
      <c r="M55" s="388"/>
      <c r="N55" s="389"/>
      <c r="O55" s="390"/>
      <c r="P55" s="389"/>
      <c r="Q55" s="410"/>
      <c r="R55" s="443"/>
      <c r="S55" s="425">
        <f t="shared" si="22"/>
        <v>0</v>
      </c>
      <c r="T55" s="392">
        <f t="shared" si="19"/>
        <v>0</v>
      </c>
      <c r="U55" s="405">
        <f t="shared" si="23"/>
        <v>0</v>
      </c>
      <c r="V55" s="393">
        <f t="shared" si="24"/>
        <v>0</v>
      </c>
      <c r="W55" s="442" t="str">
        <f t="shared" si="25"/>
        <v/>
      </c>
      <c r="X55" s="452" t="str">
        <f t="shared" si="20"/>
        <v/>
      </c>
      <c r="Y55" s="452" t="str">
        <f t="shared" si="21"/>
        <v/>
      </c>
      <c r="Z55" s="452" t="str">
        <f>'４.１倒筒機(樣品製作)'!X55</f>
        <v/>
      </c>
      <c r="AA55" s="452" t="str">
        <f>'４.１倒筒機(樣品製作)'!Y55</f>
        <v/>
      </c>
    </row>
    <row r="56" spans="1:27" ht="16.5">
      <c r="A56" s="383">
        <f t="shared" si="26"/>
        <v>46205</v>
      </c>
      <c r="B56" s="432" t="s">
        <v>804</v>
      </c>
      <c r="C56" s="458"/>
      <c r="D56" s="473"/>
      <c r="E56" s="459"/>
      <c r="F56" s="506" t="str">
        <f>IF(ISNA(VLOOKUP(D56,條件!$A$1:$L$65585,5,0)),"",(VLOOKUP(D56,條件!$A$1:$L$65585,5,0)))</f>
        <v/>
      </c>
      <c r="G56" s="506" t="str">
        <f>IF(ISNA(VLOOKUP(D56,條件!$A$1:$L$65585,11,0)),"",(VLOOKUP(D56,條件!$A$1:$L$65585,11,0)))</f>
        <v/>
      </c>
      <c r="H56" s="460"/>
      <c r="I56" s="461"/>
      <c r="J56" s="462"/>
      <c r="K56" s="461"/>
      <c r="L56" s="463"/>
      <c r="M56" s="388"/>
      <c r="N56" s="389"/>
      <c r="O56" s="390"/>
      <c r="P56" s="389"/>
      <c r="Q56" s="410"/>
      <c r="R56" s="443"/>
      <c r="S56" s="425">
        <f t="shared" si="22"/>
        <v>0</v>
      </c>
      <c r="T56" s="392">
        <f t="shared" si="19"/>
        <v>0</v>
      </c>
      <c r="U56" s="405">
        <f t="shared" si="23"/>
        <v>0</v>
      </c>
      <c r="V56" s="393">
        <f t="shared" si="24"/>
        <v>0</v>
      </c>
      <c r="W56" s="442" t="str">
        <f t="shared" si="25"/>
        <v/>
      </c>
      <c r="X56" s="452" t="str">
        <f t="shared" si="20"/>
        <v/>
      </c>
      <c r="Y56" s="452" t="str">
        <f t="shared" si="21"/>
        <v/>
      </c>
      <c r="Z56" s="452" t="str">
        <f>'４.１倒筒機(樣品製作)'!X56</f>
        <v/>
      </c>
      <c r="AA56" s="452" t="str">
        <f>'４.１倒筒機(樣品製作)'!Y56</f>
        <v/>
      </c>
    </row>
    <row r="57" spans="1:27" ht="16.5">
      <c r="A57" s="383">
        <f t="shared" si="26"/>
        <v>46205</v>
      </c>
      <c r="B57" s="432" t="s">
        <v>804</v>
      </c>
      <c r="C57" s="458"/>
      <c r="D57" s="473"/>
      <c r="E57" s="459"/>
      <c r="F57" s="506" t="str">
        <f>IF(ISNA(VLOOKUP(D57,條件!$A$1:$L$65585,5,0)),"",(VLOOKUP(D57,條件!$A$1:$L$65585,5,0)))</f>
        <v/>
      </c>
      <c r="G57" s="506" t="str">
        <f>IF(ISNA(VLOOKUP(D57,條件!$A$1:$L$65585,11,0)),"",(VLOOKUP(D57,條件!$A$1:$L$65585,11,0)))</f>
        <v/>
      </c>
      <c r="H57" s="460"/>
      <c r="I57" s="461"/>
      <c r="J57" s="462"/>
      <c r="K57" s="461"/>
      <c r="L57" s="463"/>
      <c r="M57" s="388"/>
      <c r="N57" s="389"/>
      <c r="O57" s="390"/>
      <c r="P57" s="389"/>
      <c r="Q57" s="410"/>
      <c r="R57" s="443"/>
      <c r="S57" s="425">
        <f t="shared" si="22"/>
        <v>0</v>
      </c>
      <c r="T57" s="392">
        <f t="shared" si="19"/>
        <v>0</v>
      </c>
      <c r="U57" s="392">
        <f t="shared" si="23"/>
        <v>0</v>
      </c>
      <c r="V57" s="393">
        <f t="shared" si="24"/>
        <v>0</v>
      </c>
      <c r="W57" s="442" t="str">
        <f t="shared" si="25"/>
        <v/>
      </c>
      <c r="X57" s="452" t="str">
        <f t="shared" si="20"/>
        <v/>
      </c>
      <c r="Y57" s="452" t="str">
        <f t="shared" si="21"/>
        <v/>
      </c>
      <c r="Z57" s="452" t="str">
        <f>'４.１倒筒機(樣品製作)'!X57</f>
        <v/>
      </c>
      <c r="AA57" s="452" t="str">
        <f>'４.１倒筒機(樣品製作)'!Y57</f>
        <v/>
      </c>
    </row>
    <row r="58" spans="1:27" ht="16.5">
      <c r="A58" s="383">
        <f t="shared" si="26"/>
        <v>46205</v>
      </c>
      <c r="B58" s="432" t="s">
        <v>804</v>
      </c>
      <c r="C58" s="458"/>
      <c r="D58" s="473"/>
      <c r="E58" s="459"/>
      <c r="F58" s="506" t="str">
        <f>IF(ISNA(VLOOKUP(D58,條件!$A$1:$L$65585,5,0)),"",(VLOOKUP(D58,條件!$A$1:$L$65585,5,0)))</f>
        <v/>
      </c>
      <c r="G58" s="506" t="str">
        <f>IF(ISNA(VLOOKUP(D58,條件!$A$1:$L$65585,11,0)),"",(VLOOKUP(D58,條件!$A$1:$L$65585,11,0)))</f>
        <v/>
      </c>
      <c r="H58" s="460"/>
      <c r="I58" s="461"/>
      <c r="J58" s="462"/>
      <c r="K58" s="461"/>
      <c r="L58" s="463"/>
      <c r="M58" s="388"/>
      <c r="N58" s="389"/>
      <c r="O58" s="390"/>
      <c r="P58" s="389"/>
      <c r="Q58" s="410"/>
      <c r="R58" s="443"/>
      <c r="S58" s="425">
        <f t="shared" si="22"/>
        <v>0</v>
      </c>
      <c r="T58" s="392">
        <f t="shared" si="19"/>
        <v>0</v>
      </c>
      <c r="U58" s="392">
        <f t="shared" si="23"/>
        <v>0</v>
      </c>
      <c r="V58" s="393">
        <f t="shared" si="24"/>
        <v>0</v>
      </c>
      <c r="W58" s="444" t="str">
        <f t="shared" si="25"/>
        <v/>
      </c>
      <c r="X58" s="452" t="str">
        <f t="shared" si="20"/>
        <v/>
      </c>
      <c r="Y58" s="452" t="str">
        <f t="shared" si="21"/>
        <v/>
      </c>
      <c r="Z58" s="452" t="str">
        <f>'４.１倒筒機(樣品製作)'!X58</f>
        <v/>
      </c>
      <c r="AA58" s="452" t="str">
        <f>'４.１倒筒機(樣品製作)'!Y58</f>
        <v/>
      </c>
    </row>
    <row r="59" spans="1:27" ht="16.5">
      <c r="A59" s="383">
        <f t="shared" si="26"/>
        <v>46205</v>
      </c>
      <c r="B59" s="432" t="s">
        <v>804</v>
      </c>
      <c r="C59" s="458"/>
      <c r="D59" s="473"/>
      <c r="E59" s="459"/>
      <c r="F59" s="506" t="str">
        <f>IF(ISNA(VLOOKUP(D59,條件!$A$1:$L$65585,5,0)),"",(VLOOKUP(D59,條件!$A$1:$L$65585,5,0)))</f>
        <v/>
      </c>
      <c r="G59" s="506" t="str">
        <f>IF(ISNA(VLOOKUP(D59,條件!$A$1:$L$65585,11,0)),"",(VLOOKUP(D59,條件!$A$1:$L$65585,11,0)))</f>
        <v/>
      </c>
      <c r="H59" s="460"/>
      <c r="I59" s="461"/>
      <c r="J59" s="462"/>
      <c r="K59" s="461"/>
      <c r="L59" s="463"/>
      <c r="M59" s="388"/>
      <c r="N59" s="389"/>
      <c r="O59" s="390"/>
      <c r="P59" s="389"/>
      <c r="Q59" s="410"/>
      <c r="R59" s="443"/>
      <c r="S59" s="425">
        <f t="shared" si="22"/>
        <v>0</v>
      </c>
      <c r="T59" s="392">
        <f t="shared" si="19"/>
        <v>0</v>
      </c>
      <c r="U59" s="392">
        <f t="shared" si="23"/>
        <v>0</v>
      </c>
      <c r="V59" s="393">
        <f t="shared" si="24"/>
        <v>0</v>
      </c>
      <c r="W59" s="444" t="str">
        <f t="shared" si="25"/>
        <v/>
      </c>
      <c r="X59" s="452" t="str">
        <f t="shared" si="20"/>
        <v/>
      </c>
      <c r="Y59" s="452" t="str">
        <f t="shared" si="21"/>
        <v/>
      </c>
      <c r="Z59" s="452" t="str">
        <f>'４.１倒筒機(樣品製作)'!X59</f>
        <v/>
      </c>
      <c r="AA59" s="452" t="str">
        <f>'４.１倒筒機(樣品製作)'!Y59</f>
        <v/>
      </c>
    </row>
    <row r="60" spans="1:27" ht="16.5">
      <c r="A60" s="383">
        <f t="shared" si="26"/>
        <v>46205</v>
      </c>
      <c r="B60" s="432" t="s">
        <v>804</v>
      </c>
      <c r="C60" s="458"/>
      <c r="D60" s="473"/>
      <c r="E60" s="459"/>
      <c r="F60" s="506" t="str">
        <f>IF(ISNA(VLOOKUP(D60,條件!$A$1:$L$65585,5,0)),"",(VLOOKUP(D60,條件!$A$1:$L$65585,5,0)))</f>
        <v/>
      </c>
      <c r="G60" s="506" t="str">
        <f>IF(ISNA(VLOOKUP(D60,條件!$A$1:$L$65585,11,0)),"",(VLOOKUP(D60,條件!$A$1:$L$65585,11,0)))</f>
        <v/>
      </c>
      <c r="H60" s="460"/>
      <c r="I60" s="461"/>
      <c r="J60" s="462"/>
      <c r="K60" s="461"/>
      <c r="L60" s="463"/>
      <c r="M60" s="388"/>
      <c r="N60" s="389"/>
      <c r="O60" s="390"/>
      <c r="P60" s="389"/>
      <c r="Q60" s="410"/>
      <c r="R60" s="443"/>
      <c r="S60" s="425">
        <f t="shared" si="22"/>
        <v>0</v>
      </c>
      <c r="T60" s="392">
        <f t="shared" si="19"/>
        <v>0</v>
      </c>
      <c r="U60" s="392">
        <f t="shared" si="23"/>
        <v>0</v>
      </c>
      <c r="V60" s="393">
        <f t="shared" si="24"/>
        <v>0</v>
      </c>
      <c r="W60" s="444" t="str">
        <f t="shared" si="25"/>
        <v/>
      </c>
      <c r="X60" s="452" t="str">
        <f t="shared" si="20"/>
        <v/>
      </c>
      <c r="Y60" s="452" t="str">
        <f t="shared" si="21"/>
        <v/>
      </c>
      <c r="Z60" s="452" t="str">
        <f>'４.１倒筒機(樣品製作)'!X60</f>
        <v/>
      </c>
      <c r="AA60" s="452" t="str">
        <f>'４.１倒筒機(樣品製作)'!Y60</f>
        <v/>
      </c>
    </row>
    <row r="61" spans="1:27" ht="16.5">
      <c r="A61" s="383">
        <f t="shared" si="26"/>
        <v>46205</v>
      </c>
      <c r="B61" s="432" t="s">
        <v>804</v>
      </c>
      <c r="C61" s="458"/>
      <c r="D61" s="473"/>
      <c r="E61" s="459"/>
      <c r="F61" s="506" t="str">
        <f>IF(ISNA(VLOOKUP(D61,條件!$A$1:$L$65585,5,0)),"",(VLOOKUP(D61,條件!$A$1:$L$65585,5,0)))</f>
        <v/>
      </c>
      <c r="G61" s="506" t="str">
        <f>IF(ISNA(VLOOKUP(D61,條件!$A$1:$L$65585,11,0)),"",(VLOOKUP(D61,條件!$A$1:$L$65585,11,0)))</f>
        <v/>
      </c>
      <c r="H61" s="460"/>
      <c r="I61" s="461"/>
      <c r="J61" s="462"/>
      <c r="K61" s="461"/>
      <c r="L61" s="463"/>
      <c r="M61" s="388"/>
      <c r="N61" s="389"/>
      <c r="O61" s="390"/>
      <c r="P61" s="389"/>
      <c r="Q61" s="410"/>
      <c r="R61" s="443"/>
      <c r="S61" s="425">
        <f t="shared" si="22"/>
        <v>0</v>
      </c>
      <c r="T61" s="392">
        <f t="shared" si="19"/>
        <v>0</v>
      </c>
      <c r="U61" s="392">
        <f t="shared" si="23"/>
        <v>0</v>
      </c>
      <c r="V61" s="393">
        <f t="shared" si="24"/>
        <v>0</v>
      </c>
      <c r="W61" s="444" t="str">
        <f t="shared" si="25"/>
        <v/>
      </c>
      <c r="X61" s="452" t="str">
        <f t="shared" si="20"/>
        <v/>
      </c>
      <c r="Y61" s="452" t="str">
        <f t="shared" si="21"/>
        <v/>
      </c>
      <c r="Z61" s="452" t="str">
        <f>'４.１倒筒機(樣品製作)'!X61</f>
        <v/>
      </c>
      <c r="AA61" s="452" t="str">
        <f>'４.１倒筒機(樣品製作)'!Y61</f>
        <v/>
      </c>
    </row>
    <row r="62" spans="1:27" ht="16.5">
      <c r="A62" s="383">
        <f t="shared" si="26"/>
        <v>46205</v>
      </c>
      <c r="B62" s="432" t="s">
        <v>804</v>
      </c>
      <c r="C62" s="458"/>
      <c r="D62" s="473"/>
      <c r="E62" s="459"/>
      <c r="F62" s="506" t="str">
        <f>IF(ISNA(VLOOKUP(D62,條件!$A$1:$L$65585,5,0)),"",(VLOOKUP(D62,條件!$A$1:$L$65585,5,0)))</f>
        <v/>
      </c>
      <c r="G62" s="506" t="str">
        <f>IF(ISNA(VLOOKUP(D62,條件!$A$1:$L$65585,11,0)),"",(VLOOKUP(D62,條件!$A$1:$L$65585,11,0)))</f>
        <v/>
      </c>
      <c r="H62" s="460"/>
      <c r="I62" s="461"/>
      <c r="J62" s="462"/>
      <c r="K62" s="461"/>
      <c r="L62" s="463"/>
      <c r="M62" s="388"/>
      <c r="N62" s="389"/>
      <c r="O62" s="390"/>
      <c r="P62" s="389"/>
      <c r="Q62" s="391"/>
      <c r="R62" s="443"/>
      <c r="S62" s="425">
        <f t="shared" si="22"/>
        <v>0</v>
      </c>
      <c r="T62" s="392">
        <f t="shared" si="19"/>
        <v>0</v>
      </c>
      <c r="U62" s="392">
        <f t="shared" si="23"/>
        <v>0</v>
      </c>
      <c r="V62" s="393">
        <f t="shared" si="24"/>
        <v>0</v>
      </c>
      <c r="W62" s="444" t="str">
        <f t="shared" si="25"/>
        <v/>
      </c>
      <c r="X62" s="452" t="str">
        <f t="shared" si="20"/>
        <v/>
      </c>
      <c r="Y62" s="452" t="str">
        <f t="shared" si="21"/>
        <v/>
      </c>
      <c r="Z62" s="452" t="str">
        <f>'４.１倒筒機(樣品製作)'!X62</f>
        <v/>
      </c>
      <c r="AA62" s="452" t="str">
        <f>'４.１倒筒機(樣品製作)'!Y62</f>
        <v/>
      </c>
    </row>
    <row r="63" spans="1:27" ht="16.5">
      <c r="A63" s="383">
        <f t="shared" si="26"/>
        <v>46205</v>
      </c>
      <c r="B63" s="432" t="s">
        <v>804</v>
      </c>
      <c r="C63" s="458"/>
      <c r="D63" s="473"/>
      <c r="E63" s="459"/>
      <c r="F63" s="506" t="str">
        <f>IF(ISNA(VLOOKUP(D63,條件!$A$1:$L$65585,5,0)),"",(VLOOKUP(D63,條件!$A$1:$L$65585,5,0)))</f>
        <v/>
      </c>
      <c r="G63" s="506" t="str">
        <f>IF(ISNA(VLOOKUP(D63,條件!$A$1:$L$65585,11,0)),"",(VLOOKUP(D63,條件!$A$1:$L$65585,11,0)))</f>
        <v/>
      </c>
      <c r="H63" s="460"/>
      <c r="I63" s="461"/>
      <c r="J63" s="462"/>
      <c r="K63" s="461"/>
      <c r="L63" s="463"/>
      <c r="M63" s="388"/>
      <c r="N63" s="389"/>
      <c r="O63" s="390"/>
      <c r="P63" s="389"/>
      <c r="Q63" s="391"/>
      <c r="R63" s="443"/>
      <c r="S63" s="425">
        <f t="shared" si="22"/>
        <v>0</v>
      </c>
      <c r="T63" s="392">
        <f t="shared" si="19"/>
        <v>0</v>
      </c>
      <c r="U63" s="392">
        <f t="shared" si="23"/>
        <v>0</v>
      </c>
      <c r="V63" s="393">
        <f t="shared" si="24"/>
        <v>0</v>
      </c>
      <c r="W63" s="444" t="str">
        <f t="shared" si="25"/>
        <v/>
      </c>
      <c r="X63" s="452" t="str">
        <f t="shared" si="20"/>
        <v/>
      </c>
      <c r="Y63" s="452" t="str">
        <f t="shared" si="21"/>
        <v/>
      </c>
      <c r="Z63" s="452" t="str">
        <f>'４.１倒筒機(樣品製作)'!X63</f>
        <v/>
      </c>
      <c r="AA63" s="452" t="str">
        <f>'４.１倒筒機(樣品製作)'!Y63</f>
        <v/>
      </c>
    </row>
    <row r="64" spans="1:27" ht="16.5">
      <c r="A64" s="383">
        <f t="shared" si="26"/>
        <v>46205</v>
      </c>
      <c r="B64" s="432" t="s">
        <v>804</v>
      </c>
      <c r="C64" s="458"/>
      <c r="D64" s="473"/>
      <c r="E64" s="459"/>
      <c r="F64" s="506" t="str">
        <f>IF(ISNA(VLOOKUP(D64,條件!$A$1:$L$65585,5,0)),"",(VLOOKUP(D64,條件!$A$1:$L$65585,5,0)))</f>
        <v/>
      </c>
      <c r="G64" s="506" t="str">
        <f>IF(ISNA(VLOOKUP(D64,條件!$A$1:$L$65585,11,0)),"",(VLOOKUP(D64,條件!$A$1:$L$65585,11,0)))</f>
        <v/>
      </c>
      <c r="H64" s="460"/>
      <c r="I64" s="461"/>
      <c r="J64" s="462"/>
      <c r="K64" s="461"/>
      <c r="L64" s="463"/>
      <c r="M64" s="388"/>
      <c r="N64" s="389"/>
      <c r="O64" s="390"/>
      <c r="P64" s="389"/>
      <c r="Q64" s="391"/>
      <c r="R64" s="443"/>
      <c r="S64" s="425">
        <f t="shared" si="22"/>
        <v>0</v>
      </c>
      <c r="T64" s="392">
        <f t="shared" si="19"/>
        <v>0</v>
      </c>
      <c r="U64" s="392">
        <f t="shared" si="23"/>
        <v>0</v>
      </c>
      <c r="V64" s="393">
        <f t="shared" si="24"/>
        <v>0</v>
      </c>
      <c r="W64" s="444" t="str">
        <f t="shared" si="25"/>
        <v/>
      </c>
      <c r="X64" s="452" t="str">
        <f t="shared" si="20"/>
        <v/>
      </c>
      <c r="Y64" s="452" t="str">
        <f t="shared" si="21"/>
        <v/>
      </c>
      <c r="Z64" s="452" t="str">
        <f>'４.１倒筒機(樣品製作)'!X64</f>
        <v/>
      </c>
      <c r="AA64" s="452" t="str">
        <f>'４.１倒筒機(樣品製作)'!Y64</f>
        <v/>
      </c>
    </row>
    <row r="65" spans="1:27" ht="16.5">
      <c r="A65" s="383">
        <f t="shared" si="26"/>
        <v>46205</v>
      </c>
      <c r="B65" s="432" t="s">
        <v>804</v>
      </c>
      <c r="C65" s="458"/>
      <c r="D65" s="473"/>
      <c r="E65" s="459"/>
      <c r="F65" s="506" t="str">
        <f>IF(ISNA(VLOOKUP(D65,條件!$A$1:$L$65585,5,0)),"",(VLOOKUP(D65,條件!$A$1:$L$65585,5,0)))</f>
        <v/>
      </c>
      <c r="G65" s="506" t="str">
        <f>IF(ISNA(VLOOKUP(D65,條件!$A$1:$L$65585,11,0)),"",(VLOOKUP(D65,條件!$A$1:$L$65585,11,0)))</f>
        <v/>
      </c>
      <c r="H65" s="460"/>
      <c r="I65" s="461"/>
      <c r="J65" s="462"/>
      <c r="K65" s="461"/>
      <c r="L65" s="463"/>
      <c r="M65" s="388"/>
      <c r="N65" s="389"/>
      <c r="O65" s="390"/>
      <c r="P65" s="389"/>
      <c r="Q65" s="391"/>
      <c r="R65" s="443"/>
      <c r="S65" s="425">
        <f t="shared" si="22"/>
        <v>0</v>
      </c>
      <c r="T65" s="392">
        <f t="shared" si="19"/>
        <v>0</v>
      </c>
      <c r="U65" s="392">
        <f t="shared" si="23"/>
        <v>0</v>
      </c>
      <c r="V65" s="393">
        <f t="shared" si="24"/>
        <v>0</v>
      </c>
      <c r="W65" s="444" t="str">
        <f t="shared" si="25"/>
        <v/>
      </c>
      <c r="X65" s="452" t="str">
        <f t="shared" si="20"/>
        <v/>
      </c>
      <c r="Y65" s="452" t="str">
        <f t="shared" si="21"/>
        <v/>
      </c>
      <c r="Z65" s="452" t="str">
        <f>'４.１倒筒機(樣品製作)'!X65</f>
        <v/>
      </c>
      <c r="AA65" s="452" t="str">
        <f>'４.１倒筒機(樣品製作)'!Y65</f>
        <v/>
      </c>
    </row>
    <row r="66" spans="1:27" ht="16.5">
      <c r="A66" s="383">
        <f t="shared" si="26"/>
        <v>46205</v>
      </c>
      <c r="B66" s="398" t="s">
        <v>807</v>
      </c>
      <c r="C66" s="524"/>
      <c r="D66" s="525"/>
      <c r="E66" s="526"/>
      <c r="F66" s="527"/>
      <c r="G66" s="527"/>
      <c r="H66" s="528"/>
      <c r="I66" s="529">
        <f>COUNTA(I46:I65)</f>
        <v>3</v>
      </c>
      <c r="J66" s="529"/>
      <c r="K66" s="529"/>
      <c r="L66" s="530"/>
      <c r="M66" s="400"/>
      <c r="N66" s="401">
        <f>SUM(N46:N65)</f>
        <v>24</v>
      </c>
      <c r="O66" s="400"/>
      <c r="P66" s="401">
        <f>SUM(P46:P65)</f>
        <v>24</v>
      </c>
      <c r="Q66" s="402"/>
      <c r="R66" s="445"/>
      <c r="S66" s="426"/>
      <c r="T66" s="399"/>
      <c r="U66" s="399">
        <f>SUMIF(U46:U65,"&lt;9E307")</f>
        <v>452.19620111731842</v>
      </c>
      <c r="V66" s="399">
        <f>SUM(V46:V65)</f>
        <v>304</v>
      </c>
      <c r="W66" s="446">
        <f>IF(ISERROR(V66/U66),0,(V66/U66))</f>
        <v>0.67227455526794622</v>
      </c>
      <c r="X66" s="453">
        <f>SUMIF(X46:X65,"&lt;9E307")</f>
        <v>0.88551408268156417</v>
      </c>
      <c r="Y66" s="453">
        <f>SUMIF(Y46:Y65,"&lt;9E307")</f>
        <v>0.92327072178770941</v>
      </c>
      <c r="Z66" s="579">
        <f>'４.１倒筒機(樣品製作)'!X66</f>
        <v>0</v>
      </c>
      <c r="AA66" s="579">
        <f>'４.１倒筒機(樣品製作)'!Y66</f>
        <v>0</v>
      </c>
    </row>
    <row r="67" spans="1:27" ht="16.5">
      <c r="A67" s="383">
        <f t="shared" si="26"/>
        <v>46205</v>
      </c>
      <c r="B67" s="432" t="s">
        <v>805</v>
      </c>
      <c r="C67" s="458"/>
      <c r="D67" s="473"/>
      <c r="E67" s="459"/>
      <c r="F67" s="506" t="str">
        <f>IF(ISNA(VLOOKUP(D67,條件!$A$1:$L$65585,5,0)),"",(VLOOKUP(D67,條件!$A$1:$L$65585,5,0)))</f>
        <v/>
      </c>
      <c r="G67" s="506" t="str">
        <f>IF(ISNA(VLOOKUP(D67,條件!$A$1:$L$65585,11,0)),"",(VLOOKUP(D67,條件!$A$1:$L$65585,11,0)))</f>
        <v/>
      </c>
      <c r="H67" s="460"/>
      <c r="I67" s="461"/>
      <c r="J67" s="462"/>
      <c r="K67" s="461"/>
      <c r="L67" s="463"/>
      <c r="M67" s="388"/>
      <c r="N67" s="389"/>
      <c r="O67" s="390"/>
      <c r="P67" s="389"/>
      <c r="Q67" s="410"/>
      <c r="R67" s="441"/>
      <c r="S67" s="424">
        <f>K67*0.85</f>
        <v>0</v>
      </c>
      <c r="T67" s="392">
        <f t="shared" ref="T67:T86" si="27">IF(J67="",0,(1440/(J67/S67)))</f>
        <v>0</v>
      </c>
      <c r="U67" s="405">
        <f>T67*L67*(N67+P67)/24*0.85</f>
        <v>0</v>
      </c>
      <c r="V67" s="406">
        <f>M67+O67</f>
        <v>0</v>
      </c>
      <c r="W67" s="442" t="str">
        <f>IF(U67=0,"",((V67/U67)))</f>
        <v/>
      </c>
      <c r="X67" s="452" t="str">
        <f t="shared" ref="X67:X86" si="28">IF(ISERROR((U67/(N67+P67)*N67)/250),"",((U67/(N67+P67)*N67)/250))</f>
        <v/>
      </c>
      <c r="Y67" s="452" t="str">
        <f t="shared" ref="Y67:Y86" si="29">IF(ISERROR(((U67/(N67+P67)*P67)/250)),"",(((U67/(N67+P67)*P67))/250))</f>
        <v/>
      </c>
      <c r="Z67" s="452" t="str">
        <f>'４.１倒筒機(樣品製作)'!X67</f>
        <v/>
      </c>
      <c r="AA67" s="452" t="str">
        <f>'４.１倒筒機(樣品製作)'!Y67</f>
        <v/>
      </c>
    </row>
    <row r="68" spans="1:27" ht="16.5">
      <c r="A68" s="383">
        <f t="shared" si="26"/>
        <v>46205</v>
      </c>
      <c r="B68" s="432" t="s">
        <v>805</v>
      </c>
      <c r="C68" s="458"/>
      <c r="D68" s="473"/>
      <c r="E68" s="459"/>
      <c r="F68" s="506" t="str">
        <f>IF(ISNA(VLOOKUP(D68,條件!$A$1:$L$65585,5,0)),"",(VLOOKUP(D68,條件!$A$1:$L$65585,5,0)))</f>
        <v/>
      </c>
      <c r="G68" s="506" t="str">
        <f>IF(ISNA(VLOOKUP(D68,條件!$A$1:$L$65585,11,0)),"",(VLOOKUP(D68,條件!$A$1:$L$65585,11,0)))</f>
        <v/>
      </c>
      <c r="H68" s="460"/>
      <c r="I68" s="461"/>
      <c r="J68" s="462"/>
      <c r="K68" s="461"/>
      <c r="L68" s="463"/>
      <c r="M68" s="388"/>
      <c r="N68" s="389"/>
      <c r="O68" s="390"/>
      <c r="P68" s="389"/>
      <c r="Q68" s="410"/>
      <c r="R68" s="441"/>
      <c r="S68" s="425">
        <f t="shared" ref="S68:S86" si="30">K68*0.85</f>
        <v>0</v>
      </c>
      <c r="T68" s="392">
        <f t="shared" si="27"/>
        <v>0</v>
      </c>
      <c r="U68" s="405">
        <f t="shared" ref="U68:U86" si="31">T68*L68*(N68+P68)/24*0.85</f>
        <v>0</v>
      </c>
      <c r="V68" s="393">
        <f t="shared" ref="V68:V86" si="32">M68+O68</f>
        <v>0</v>
      </c>
      <c r="W68" s="442" t="str">
        <f t="shared" ref="W68:W86" si="33">IF(U68=0,"",((V68/U68)))</f>
        <v/>
      </c>
      <c r="X68" s="452" t="str">
        <f t="shared" si="28"/>
        <v/>
      </c>
      <c r="Y68" s="452" t="str">
        <f t="shared" si="29"/>
        <v/>
      </c>
      <c r="Z68" s="452" t="str">
        <f>'４.１倒筒機(樣品製作)'!X68</f>
        <v/>
      </c>
      <c r="AA68" s="452" t="str">
        <f>'４.１倒筒機(樣品製作)'!Y68</f>
        <v/>
      </c>
    </row>
    <row r="69" spans="1:27" ht="16.5">
      <c r="A69" s="383">
        <f t="shared" si="26"/>
        <v>46205</v>
      </c>
      <c r="B69" s="432" t="s">
        <v>805</v>
      </c>
      <c r="C69" s="458"/>
      <c r="D69" s="473"/>
      <c r="E69" s="459"/>
      <c r="F69" s="506" t="str">
        <f>IF(ISNA(VLOOKUP(D69,條件!$A$1:$L$65585,5,0)),"",(VLOOKUP(D69,條件!$A$1:$L$65585,5,0)))</f>
        <v/>
      </c>
      <c r="G69" s="506" t="str">
        <f>IF(ISNA(VLOOKUP(D69,條件!$A$1:$L$65585,11,0)),"",(VLOOKUP(D69,條件!$A$1:$L$65585,11,0)))</f>
        <v/>
      </c>
      <c r="H69" s="460"/>
      <c r="I69" s="461"/>
      <c r="J69" s="462"/>
      <c r="K69" s="461"/>
      <c r="L69" s="463"/>
      <c r="M69" s="388"/>
      <c r="N69" s="389"/>
      <c r="O69" s="390"/>
      <c r="P69" s="389"/>
      <c r="Q69" s="410"/>
      <c r="R69" s="441"/>
      <c r="S69" s="425">
        <f t="shared" si="30"/>
        <v>0</v>
      </c>
      <c r="T69" s="392">
        <f t="shared" si="27"/>
        <v>0</v>
      </c>
      <c r="U69" s="405">
        <f t="shared" si="31"/>
        <v>0</v>
      </c>
      <c r="V69" s="393">
        <f t="shared" si="32"/>
        <v>0</v>
      </c>
      <c r="W69" s="442" t="str">
        <f t="shared" si="33"/>
        <v/>
      </c>
      <c r="X69" s="452" t="str">
        <f t="shared" si="28"/>
        <v/>
      </c>
      <c r="Y69" s="452" t="str">
        <f t="shared" si="29"/>
        <v/>
      </c>
      <c r="Z69" s="452" t="str">
        <f>'４.１倒筒機(樣品製作)'!X69</f>
        <v/>
      </c>
      <c r="AA69" s="452" t="str">
        <f>'４.１倒筒機(樣品製作)'!Y69</f>
        <v/>
      </c>
    </row>
    <row r="70" spans="1:27" ht="16.5">
      <c r="A70" s="383">
        <f t="shared" si="26"/>
        <v>46205</v>
      </c>
      <c r="B70" s="432" t="s">
        <v>805</v>
      </c>
      <c r="C70" s="458"/>
      <c r="D70" s="473"/>
      <c r="E70" s="459"/>
      <c r="F70" s="506" t="str">
        <f>IF(ISNA(VLOOKUP(D70,條件!$A$1:$L$65585,5,0)),"",(VLOOKUP(D70,條件!$A$1:$L$65585,5,0)))</f>
        <v/>
      </c>
      <c r="G70" s="506" t="str">
        <f>IF(ISNA(VLOOKUP(D70,條件!$A$1:$L$65585,11,0)),"",(VLOOKUP(D70,條件!$A$1:$L$65585,11,0)))</f>
        <v/>
      </c>
      <c r="H70" s="460"/>
      <c r="I70" s="461"/>
      <c r="J70" s="462"/>
      <c r="K70" s="461"/>
      <c r="L70" s="463"/>
      <c r="M70" s="388"/>
      <c r="N70" s="389"/>
      <c r="O70" s="390"/>
      <c r="P70" s="389"/>
      <c r="Q70" s="391"/>
      <c r="R70" s="443"/>
      <c r="S70" s="425">
        <f t="shared" si="30"/>
        <v>0</v>
      </c>
      <c r="T70" s="392">
        <f t="shared" si="27"/>
        <v>0</v>
      </c>
      <c r="U70" s="405">
        <f t="shared" si="31"/>
        <v>0</v>
      </c>
      <c r="V70" s="393">
        <f t="shared" si="32"/>
        <v>0</v>
      </c>
      <c r="W70" s="442" t="str">
        <f t="shared" si="33"/>
        <v/>
      </c>
      <c r="X70" s="452" t="str">
        <f t="shared" si="28"/>
        <v/>
      </c>
      <c r="Y70" s="452" t="str">
        <f t="shared" si="29"/>
        <v/>
      </c>
      <c r="Z70" s="452" t="str">
        <f>'４.１倒筒機(樣品製作)'!X70</f>
        <v/>
      </c>
      <c r="AA70" s="452" t="str">
        <f>'４.１倒筒機(樣品製作)'!Y70</f>
        <v/>
      </c>
    </row>
    <row r="71" spans="1:27" ht="16.5">
      <c r="A71" s="383">
        <f t="shared" si="26"/>
        <v>46205</v>
      </c>
      <c r="B71" s="432" t="s">
        <v>805</v>
      </c>
      <c r="C71" s="458"/>
      <c r="D71" s="473"/>
      <c r="E71" s="459"/>
      <c r="F71" s="506" t="str">
        <f>IF(ISNA(VLOOKUP(D71,條件!$A$1:$L$65585,5,0)),"",(VLOOKUP(D71,條件!$A$1:$L$65585,5,0)))</f>
        <v/>
      </c>
      <c r="G71" s="506" t="str">
        <f>IF(ISNA(VLOOKUP(D71,條件!$A$1:$L$65585,11,0)),"",(VLOOKUP(D71,條件!$A$1:$L$65585,11,0)))</f>
        <v/>
      </c>
      <c r="H71" s="460"/>
      <c r="I71" s="461"/>
      <c r="J71" s="462"/>
      <c r="K71" s="461"/>
      <c r="L71" s="463"/>
      <c r="M71" s="388"/>
      <c r="N71" s="389"/>
      <c r="O71" s="390"/>
      <c r="P71" s="389"/>
      <c r="Q71" s="391"/>
      <c r="R71" s="443"/>
      <c r="S71" s="425">
        <f t="shared" si="30"/>
        <v>0</v>
      </c>
      <c r="T71" s="392">
        <f t="shared" si="27"/>
        <v>0</v>
      </c>
      <c r="U71" s="405">
        <f t="shared" si="31"/>
        <v>0</v>
      </c>
      <c r="V71" s="393">
        <f t="shared" si="32"/>
        <v>0</v>
      </c>
      <c r="W71" s="442" t="str">
        <f t="shared" si="33"/>
        <v/>
      </c>
      <c r="X71" s="452" t="str">
        <f t="shared" si="28"/>
        <v/>
      </c>
      <c r="Y71" s="452" t="str">
        <f t="shared" si="29"/>
        <v/>
      </c>
      <c r="Z71" s="452" t="str">
        <f>'４.１倒筒機(樣品製作)'!X71</f>
        <v/>
      </c>
      <c r="AA71" s="452" t="str">
        <f>'４.１倒筒機(樣品製作)'!Y71</f>
        <v/>
      </c>
    </row>
    <row r="72" spans="1:27" ht="16.5">
      <c r="A72" s="383">
        <f t="shared" si="26"/>
        <v>46205</v>
      </c>
      <c r="B72" s="432" t="s">
        <v>805</v>
      </c>
      <c r="C72" s="458"/>
      <c r="D72" s="473"/>
      <c r="E72" s="459"/>
      <c r="F72" s="506" t="str">
        <f>IF(ISNA(VLOOKUP(D72,條件!$A$1:$L$65585,5,0)),"",(VLOOKUP(D72,條件!$A$1:$L$65585,5,0)))</f>
        <v/>
      </c>
      <c r="G72" s="506" t="str">
        <f>IF(ISNA(VLOOKUP(D72,條件!$A$1:$L$65585,11,0)),"",(VLOOKUP(D72,條件!$A$1:$L$65585,11,0)))</f>
        <v/>
      </c>
      <c r="H72" s="460"/>
      <c r="I72" s="461"/>
      <c r="J72" s="462"/>
      <c r="K72" s="461"/>
      <c r="L72" s="463"/>
      <c r="M72" s="388"/>
      <c r="N72" s="389"/>
      <c r="O72" s="390"/>
      <c r="P72" s="389"/>
      <c r="Q72" s="391"/>
      <c r="R72" s="443"/>
      <c r="S72" s="425">
        <f t="shared" si="30"/>
        <v>0</v>
      </c>
      <c r="T72" s="392">
        <f t="shared" si="27"/>
        <v>0</v>
      </c>
      <c r="U72" s="405">
        <f t="shared" si="31"/>
        <v>0</v>
      </c>
      <c r="V72" s="393">
        <f t="shared" si="32"/>
        <v>0</v>
      </c>
      <c r="W72" s="442" t="str">
        <f t="shared" si="33"/>
        <v/>
      </c>
      <c r="X72" s="452" t="str">
        <f t="shared" si="28"/>
        <v/>
      </c>
      <c r="Y72" s="452" t="str">
        <f t="shared" si="29"/>
        <v/>
      </c>
      <c r="Z72" s="452" t="str">
        <f>'４.１倒筒機(樣品製作)'!X72</f>
        <v/>
      </c>
      <c r="AA72" s="452" t="str">
        <f>'４.１倒筒機(樣品製作)'!Y72</f>
        <v/>
      </c>
    </row>
    <row r="73" spans="1:27" ht="16.5">
      <c r="A73" s="383">
        <f t="shared" si="26"/>
        <v>46205</v>
      </c>
      <c r="B73" s="432" t="s">
        <v>805</v>
      </c>
      <c r="C73" s="458"/>
      <c r="D73" s="473"/>
      <c r="E73" s="459"/>
      <c r="F73" s="506" t="str">
        <f>IF(ISNA(VLOOKUP(D73,條件!$A$1:$L$65585,5,0)),"",(VLOOKUP(D73,條件!$A$1:$L$65585,5,0)))</f>
        <v/>
      </c>
      <c r="G73" s="506" t="str">
        <f>IF(ISNA(VLOOKUP(D73,條件!$A$1:$L$65585,11,0)),"",(VLOOKUP(D73,條件!$A$1:$L$65585,11,0)))</f>
        <v/>
      </c>
      <c r="H73" s="460"/>
      <c r="I73" s="461"/>
      <c r="J73" s="462"/>
      <c r="K73" s="461"/>
      <c r="L73" s="463"/>
      <c r="M73" s="388"/>
      <c r="N73" s="389"/>
      <c r="O73" s="390"/>
      <c r="P73" s="389"/>
      <c r="Q73" s="391"/>
      <c r="R73" s="443"/>
      <c r="S73" s="425">
        <f t="shared" si="30"/>
        <v>0</v>
      </c>
      <c r="T73" s="392">
        <f t="shared" si="27"/>
        <v>0</v>
      </c>
      <c r="U73" s="405">
        <f t="shared" si="31"/>
        <v>0</v>
      </c>
      <c r="V73" s="393">
        <f t="shared" si="32"/>
        <v>0</v>
      </c>
      <c r="W73" s="442" t="str">
        <f t="shared" si="33"/>
        <v/>
      </c>
      <c r="X73" s="452" t="str">
        <f t="shared" si="28"/>
        <v/>
      </c>
      <c r="Y73" s="452" t="str">
        <f t="shared" si="29"/>
        <v/>
      </c>
      <c r="Z73" s="452" t="str">
        <f>'４.１倒筒機(樣品製作)'!X73</f>
        <v/>
      </c>
      <c r="AA73" s="452" t="str">
        <f>'４.１倒筒機(樣品製作)'!Y73</f>
        <v/>
      </c>
    </row>
    <row r="74" spans="1:27" ht="16.5">
      <c r="A74" s="383">
        <f t="shared" si="26"/>
        <v>46205</v>
      </c>
      <c r="B74" s="432" t="s">
        <v>805</v>
      </c>
      <c r="C74" s="458"/>
      <c r="D74" s="473"/>
      <c r="E74" s="459"/>
      <c r="F74" s="506" t="str">
        <f>IF(ISNA(VLOOKUP(D74,條件!$A$1:$L$65585,5,0)),"",(VLOOKUP(D74,條件!$A$1:$L$65585,5,0)))</f>
        <v/>
      </c>
      <c r="G74" s="506" t="str">
        <f>IF(ISNA(VLOOKUP(D74,條件!$A$1:$L$65585,11,0)),"",(VLOOKUP(D74,條件!$A$1:$L$65585,11,0)))</f>
        <v/>
      </c>
      <c r="H74" s="460"/>
      <c r="I74" s="461"/>
      <c r="J74" s="462"/>
      <c r="K74" s="461"/>
      <c r="L74" s="463"/>
      <c r="M74" s="388"/>
      <c r="N74" s="389"/>
      <c r="O74" s="390"/>
      <c r="P74" s="389"/>
      <c r="Q74" s="391"/>
      <c r="R74" s="443"/>
      <c r="S74" s="425">
        <f t="shared" si="30"/>
        <v>0</v>
      </c>
      <c r="T74" s="392">
        <f t="shared" si="27"/>
        <v>0</v>
      </c>
      <c r="U74" s="405">
        <f t="shared" si="31"/>
        <v>0</v>
      </c>
      <c r="V74" s="393">
        <f t="shared" si="32"/>
        <v>0</v>
      </c>
      <c r="W74" s="442" t="str">
        <f t="shared" si="33"/>
        <v/>
      </c>
      <c r="X74" s="452" t="str">
        <f t="shared" si="28"/>
        <v/>
      </c>
      <c r="Y74" s="452" t="str">
        <f t="shared" si="29"/>
        <v/>
      </c>
      <c r="Z74" s="452" t="str">
        <f>'４.１倒筒機(樣品製作)'!X74</f>
        <v/>
      </c>
      <c r="AA74" s="452" t="str">
        <f>'４.１倒筒機(樣品製作)'!Y74</f>
        <v/>
      </c>
    </row>
    <row r="75" spans="1:27" ht="16.5">
      <c r="A75" s="383">
        <f t="shared" si="26"/>
        <v>46205</v>
      </c>
      <c r="B75" s="432" t="s">
        <v>805</v>
      </c>
      <c r="C75" s="458"/>
      <c r="D75" s="473"/>
      <c r="E75" s="459"/>
      <c r="F75" s="506" t="str">
        <f>IF(ISNA(VLOOKUP(D75,條件!$A$1:$L$65585,5,0)),"",(VLOOKUP(D75,條件!$A$1:$L$65585,5,0)))</f>
        <v/>
      </c>
      <c r="G75" s="506" t="str">
        <f>IF(ISNA(VLOOKUP(D75,條件!$A$1:$L$65585,11,0)),"",(VLOOKUP(D75,條件!$A$1:$L$65585,11,0)))</f>
        <v/>
      </c>
      <c r="H75" s="460"/>
      <c r="I75" s="461"/>
      <c r="J75" s="462"/>
      <c r="K75" s="461"/>
      <c r="L75" s="463"/>
      <c r="M75" s="388"/>
      <c r="N75" s="389"/>
      <c r="O75" s="390"/>
      <c r="P75" s="389"/>
      <c r="Q75" s="391"/>
      <c r="R75" s="443"/>
      <c r="S75" s="425">
        <f t="shared" si="30"/>
        <v>0</v>
      </c>
      <c r="T75" s="392">
        <f t="shared" si="27"/>
        <v>0</v>
      </c>
      <c r="U75" s="405">
        <f t="shared" si="31"/>
        <v>0</v>
      </c>
      <c r="V75" s="393">
        <f t="shared" si="32"/>
        <v>0</v>
      </c>
      <c r="W75" s="442" t="str">
        <f t="shared" si="33"/>
        <v/>
      </c>
      <c r="X75" s="452" t="str">
        <f t="shared" si="28"/>
        <v/>
      </c>
      <c r="Y75" s="452" t="str">
        <f t="shared" si="29"/>
        <v/>
      </c>
      <c r="Z75" s="452" t="str">
        <f>'４.１倒筒機(樣品製作)'!X75</f>
        <v/>
      </c>
      <c r="AA75" s="452" t="str">
        <f>'４.１倒筒機(樣品製作)'!Y75</f>
        <v/>
      </c>
    </row>
    <row r="76" spans="1:27" ht="16.5">
      <c r="A76" s="383">
        <f t="shared" si="26"/>
        <v>46205</v>
      </c>
      <c r="B76" s="432" t="s">
        <v>805</v>
      </c>
      <c r="C76" s="458"/>
      <c r="D76" s="473"/>
      <c r="E76" s="459"/>
      <c r="F76" s="506" t="str">
        <f>IF(ISNA(VLOOKUP(D76,條件!$A$1:$L$65585,5,0)),"",(VLOOKUP(D76,條件!$A$1:$L$65585,5,0)))</f>
        <v/>
      </c>
      <c r="G76" s="506" t="str">
        <f>IF(ISNA(VLOOKUP(D76,條件!$A$1:$L$65585,11,0)),"",(VLOOKUP(D76,條件!$A$1:$L$65585,11,0)))</f>
        <v/>
      </c>
      <c r="H76" s="460"/>
      <c r="I76" s="461"/>
      <c r="J76" s="462"/>
      <c r="K76" s="461"/>
      <c r="L76" s="463"/>
      <c r="M76" s="388"/>
      <c r="N76" s="389"/>
      <c r="O76" s="390"/>
      <c r="P76" s="389"/>
      <c r="Q76" s="391"/>
      <c r="R76" s="443"/>
      <c r="S76" s="425">
        <f t="shared" si="30"/>
        <v>0</v>
      </c>
      <c r="T76" s="392">
        <f t="shared" si="27"/>
        <v>0</v>
      </c>
      <c r="U76" s="405">
        <f t="shared" si="31"/>
        <v>0</v>
      </c>
      <c r="V76" s="393">
        <f t="shared" si="32"/>
        <v>0</v>
      </c>
      <c r="W76" s="442" t="str">
        <f t="shared" si="33"/>
        <v/>
      </c>
      <c r="X76" s="452" t="str">
        <f t="shared" si="28"/>
        <v/>
      </c>
      <c r="Y76" s="452" t="str">
        <f t="shared" si="29"/>
        <v/>
      </c>
      <c r="Z76" s="452" t="str">
        <f>'４.１倒筒機(樣品製作)'!X76</f>
        <v/>
      </c>
      <c r="AA76" s="452" t="str">
        <f>'４.１倒筒機(樣品製作)'!Y76</f>
        <v/>
      </c>
    </row>
    <row r="77" spans="1:27" ht="16.5">
      <c r="A77" s="383">
        <f t="shared" si="26"/>
        <v>46205</v>
      </c>
      <c r="B77" s="432" t="s">
        <v>805</v>
      </c>
      <c r="C77" s="458"/>
      <c r="D77" s="473"/>
      <c r="E77" s="459"/>
      <c r="F77" s="506" t="str">
        <f>IF(ISNA(VLOOKUP(D77,條件!$A$1:$L$65585,5,0)),"",(VLOOKUP(D77,條件!$A$1:$L$65585,5,0)))</f>
        <v/>
      </c>
      <c r="G77" s="506" t="str">
        <f>IF(ISNA(VLOOKUP(D77,條件!$A$1:$L$65585,11,0)),"",(VLOOKUP(D77,條件!$A$1:$L$65585,11,0)))</f>
        <v/>
      </c>
      <c r="H77" s="460"/>
      <c r="I77" s="461"/>
      <c r="J77" s="462"/>
      <c r="K77" s="461"/>
      <c r="L77" s="463"/>
      <c r="M77" s="388"/>
      <c r="N77" s="389"/>
      <c r="O77" s="390"/>
      <c r="P77" s="389"/>
      <c r="Q77" s="391"/>
      <c r="R77" s="443"/>
      <c r="S77" s="425">
        <f t="shared" si="30"/>
        <v>0</v>
      </c>
      <c r="T77" s="392">
        <f t="shared" si="27"/>
        <v>0</v>
      </c>
      <c r="U77" s="405">
        <f t="shared" si="31"/>
        <v>0</v>
      </c>
      <c r="V77" s="393">
        <f t="shared" si="32"/>
        <v>0</v>
      </c>
      <c r="W77" s="442" t="str">
        <f t="shared" si="33"/>
        <v/>
      </c>
      <c r="X77" s="452" t="str">
        <f t="shared" si="28"/>
        <v/>
      </c>
      <c r="Y77" s="452" t="str">
        <f t="shared" si="29"/>
        <v/>
      </c>
      <c r="Z77" s="452" t="str">
        <f>'４.１倒筒機(樣品製作)'!X77</f>
        <v/>
      </c>
      <c r="AA77" s="452" t="str">
        <f>'４.１倒筒機(樣品製作)'!Y77</f>
        <v/>
      </c>
    </row>
    <row r="78" spans="1:27" ht="16.5">
      <c r="A78" s="383">
        <f t="shared" si="26"/>
        <v>46205</v>
      </c>
      <c r="B78" s="432" t="s">
        <v>805</v>
      </c>
      <c r="C78" s="458"/>
      <c r="D78" s="473"/>
      <c r="E78" s="459"/>
      <c r="F78" s="506" t="str">
        <f>IF(ISNA(VLOOKUP(D78,條件!$A$1:$L$65585,5,0)),"",(VLOOKUP(D78,條件!$A$1:$L$65585,5,0)))</f>
        <v/>
      </c>
      <c r="G78" s="506" t="str">
        <f>IF(ISNA(VLOOKUP(D78,條件!$A$1:$L$65585,11,0)),"",(VLOOKUP(D78,條件!$A$1:$L$65585,11,0)))</f>
        <v/>
      </c>
      <c r="H78" s="460"/>
      <c r="I78" s="461"/>
      <c r="J78" s="462"/>
      <c r="K78" s="461"/>
      <c r="L78" s="463"/>
      <c r="M78" s="388"/>
      <c r="N78" s="389"/>
      <c r="O78" s="390"/>
      <c r="P78" s="389"/>
      <c r="Q78" s="391"/>
      <c r="R78" s="443"/>
      <c r="S78" s="425">
        <f t="shared" si="30"/>
        <v>0</v>
      </c>
      <c r="T78" s="392">
        <f t="shared" si="27"/>
        <v>0</v>
      </c>
      <c r="U78" s="392">
        <f t="shared" si="31"/>
        <v>0</v>
      </c>
      <c r="V78" s="393">
        <f t="shared" si="32"/>
        <v>0</v>
      </c>
      <c r="W78" s="444" t="str">
        <f t="shared" si="33"/>
        <v/>
      </c>
      <c r="X78" s="452" t="str">
        <f t="shared" si="28"/>
        <v/>
      </c>
      <c r="Y78" s="452" t="str">
        <f t="shared" si="29"/>
        <v/>
      </c>
      <c r="Z78" s="452" t="str">
        <f>'４.１倒筒機(樣品製作)'!X78</f>
        <v/>
      </c>
      <c r="AA78" s="452" t="str">
        <f>'４.１倒筒機(樣品製作)'!Y78</f>
        <v/>
      </c>
    </row>
    <row r="79" spans="1:27" ht="16.5">
      <c r="A79" s="383">
        <f t="shared" si="26"/>
        <v>46205</v>
      </c>
      <c r="B79" s="432" t="s">
        <v>805</v>
      </c>
      <c r="C79" s="458"/>
      <c r="D79" s="473"/>
      <c r="E79" s="459"/>
      <c r="F79" s="506" t="str">
        <f>IF(ISNA(VLOOKUP(D79,條件!$A$1:$L$65585,5,0)),"",(VLOOKUP(D79,條件!$A$1:$L$65585,5,0)))</f>
        <v/>
      </c>
      <c r="G79" s="506" t="str">
        <f>IF(ISNA(VLOOKUP(D79,條件!$A$1:$L$65585,11,0)),"",(VLOOKUP(D79,條件!$A$1:$L$65585,11,0)))</f>
        <v/>
      </c>
      <c r="H79" s="460"/>
      <c r="I79" s="461"/>
      <c r="J79" s="462"/>
      <c r="K79" s="461"/>
      <c r="L79" s="463"/>
      <c r="M79" s="388"/>
      <c r="N79" s="389"/>
      <c r="O79" s="390"/>
      <c r="P79" s="389"/>
      <c r="Q79" s="391"/>
      <c r="R79" s="443"/>
      <c r="S79" s="425">
        <f t="shared" si="30"/>
        <v>0</v>
      </c>
      <c r="T79" s="392">
        <f t="shared" si="27"/>
        <v>0</v>
      </c>
      <c r="U79" s="392">
        <f t="shared" si="31"/>
        <v>0</v>
      </c>
      <c r="V79" s="393">
        <f t="shared" si="32"/>
        <v>0</v>
      </c>
      <c r="W79" s="444" t="str">
        <f t="shared" si="33"/>
        <v/>
      </c>
      <c r="X79" s="452" t="str">
        <f t="shared" si="28"/>
        <v/>
      </c>
      <c r="Y79" s="452" t="str">
        <f t="shared" si="29"/>
        <v/>
      </c>
      <c r="Z79" s="452" t="str">
        <f>'４.１倒筒機(樣品製作)'!X79</f>
        <v/>
      </c>
      <c r="AA79" s="452" t="str">
        <f>'４.１倒筒機(樣品製作)'!Y79</f>
        <v/>
      </c>
    </row>
    <row r="80" spans="1:27" ht="16.5">
      <c r="A80" s="383">
        <f t="shared" si="26"/>
        <v>46205</v>
      </c>
      <c r="B80" s="432" t="s">
        <v>805</v>
      </c>
      <c r="C80" s="458"/>
      <c r="D80" s="473"/>
      <c r="E80" s="459"/>
      <c r="F80" s="506" t="str">
        <f>IF(ISNA(VLOOKUP(D80,條件!$A$1:$L$65585,5,0)),"",(VLOOKUP(D80,條件!$A$1:$L$65585,5,0)))</f>
        <v/>
      </c>
      <c r="G80" s="506" t="str">
        <f>IF(ISNA(VLOOKUP(D80,條件!$A$1:$L$65585,11,0)),"",(VLOOKUP(D80,條件!$A$1:$L$65585,11,0)))</f>
        <v/>
      </c>
      <c r="H80" s="460"/>
      <c r="I80" s="461"/>
      <c r="J80" s="462"/>
      <c r="K80" s="461"/>
      <c r="L80" s="463"/>
      <c r="M80" s="388"/>
      <c r="N80" s="389"/>
      <c r="O80" s="390"/>
      <c r="P80" s="389"/>
      <c r="Q80" s="391"/>
      <c r="R80" s="443"/>
      <c r="S80" s="425">
        <f t="shared" si="30"/>
        <v>0</v>
      </c>
      <c r="T80" s="392">
        <f t="shared" si="27"/>
        <v>0</v>
      </c>
      <c r="U80" s="392">
        <f t="shared" si="31"/>
        <v>0</v>
      </c>
      <c r="V80" s="393">
        <f t="shared" si="32"/>
        <v>0</v>
      </c>
      <c r="W80" s="444" t="str">
        <f t="shared" si="33"/>
        <v/>
      </c>
      <c r="X80" s="452" t="str">
        <f t="shared" si="28"/>
        <v/>
      </c>
      <c r="Y80" s="452" t="str">
        <f t="shared" si="29"/>
        <v/>
      </c>
      <c r="Z80" s="452" t="str">
        <f>'４.１倒筒機(樣品製作)'!X80</f>
        <v/>
      </c>
      <c r="AA80" s="452" t="str">
        <f>'４.１倒筒機(樣品製作)'!Y80</f>
        <v/>
      </c>
    </row>
    <row r="81" spans="1:27" ht="16.5">
      <c r="A81" s="383">
        <f t="shared" si="26"/>
        <v>46205</v>
      </c>
      <c r="B81" s="432" t="s">
        <v>805</v>
      </c>
      <c r="C81" s="458"/>
      <c r="D81" s="473"/>
      <c r="E81" s="459"/>
      <c r="F81" s="506" t="str">
        <f>IF(ISNA(VLOOKUP(D81,條件!$A$1:$L$65585,5,0)),"",(VLOOKUP(D81,條件!$A$1:$L$65585,5,0)))</f>
        <v/>
      </c>
      <c r="G81" s="506" t="str">
        <f>IF(ISNA(VLOOKUP(D81,條件!$A$1:$L$65585,11,0)),"",(VLOOKUP(D81,條件!$A$1:$L$65585,11,0)))</f>
        <v/>
      </c>
      <c r="H81" s="460"/>
      <c r="I81" s="461"/>
      <c r="J81" s="462"/>
      <c r="K81" s="461"/>
      <c r="L81" s="463"/>
      <c r="M81" s="388"/>
      <c r="N81" s="389"/>
      <c r="O81" s="390"/>
      <c r="P81" s="389"/>
      <c r="Q81" s="391"/>
      <c r="R81" s="443"/>
      <c r="S81" s="425">
        <f t="shared" si="30"/>
        <v>0</v>
      </c>
      <c r="T81" s="392">
        <f t="shared" si="27"/>
        <v>0</v>
      </c>
      <c r="U81" s="392">
        <f t="shared" si="31"/>
        <v>0</v>
      </c>
      <c r="V81" s="393">
        <f t="shared" si="32"/>
        <v>0</v>
      </c>
      <c r="W81" s="444" t="str">
        <f t="shared" si="33"/>
        <v/>
      </c>
      <c r="X81" s="452" t="str">
        <f t="shared" si="28"/>
        <v/>
      </c>
      <c r="Y81" s="452" t="str">
        <f t="shared" si="29"/>
        <v/>
      </c>
      <c r="Z81" s="452" t="str">
        <f>'４.１倒筒機(樣品製作)'!X81</f>
        <v/>
      </c>
      <c r="AA81" s="452" t="str">
        <f>'４.１倒筒機(樣品製作)'!Y81</f>
        <v/>
      </c>
    </row>
    <row r="82" spans="1:27" ht="16.5">
      <c r="A82" s="383">
        <f t="shared" si="26"/>
        <v>46205</v>
      </c>
      <c r="B82" s="432" t="s">
        <v>805</v>
      </c>
      <c r="C82" s="458"/>
      <c r="D82" s="473"/>
      <c r="E82" s="459"/>
      <c r="F82" s="506" t="str">
        <f>IF(ISNA(VLOOKUP(D82,條件!$A$1:$L$65585,5,0)),"",(VLOOKUP(D82,條件!$A$1:$L$65585,5,0)))</f>
        <v/>
      </c>
      <c r="G82" s="506" t="str">
        <f>IF(ISNA(VLOOKUP(D82,條件!$A$1:$L$65585,11,0)),"",(VLOOKUP(D82,條件!$A$1:$L$65585,11,0)))</f>
        <v/>
      </c>
      <c r="H82" s="460"/>
      <c r="I82" s="461"/>
      <c r="J82" s="462"/>
      <c r="K82" s="461"/>
      <c r="L82" s="463"/>
      <c r="M82" s="388"/>
      <c r="N82" s="389"/>
      <c r="O82" s="390"/>
      <c r="P82" s="389"/>
      <c r="Q82" s="391"/>
      <c r="R82" s="443"/>
      <c r="S82" s="425">
        <f t="shared" si="30"/>
        <v>0</v>
      </c>
      <c r="T82" s="392">
        <f t="shared" si="27"/>
        <v>0</v>
      </c>
      <c r="U82" s="392">
        <f t="shared" si="31"/>
        <v>0</v>
      </c>
      <c r="V82" s="393">
        <f t="shared" si="32"/>
        <v>0</v>
      </c>
      <c r="W82" s="444" t="str">
        <f t="shared" si="33"/>
        <v/>
      </c>
      <c r="X82" s="452" t="str">
        <f t="shared" si="28"/>
        <v/>
      </c>
      <c r="Y82" s="452" t="str">
        <f t="shared" si="29"/>
        <v/>
      </c>
      <c r="Z82" s="452" t="str">
        <f>'４.１倒筒機(樣品製作)'!X82</f>
        <v/>
      </c>
      <c r="AA82" s="452" t="str">
        <f>'４.１倒筒機(樣品製作)'!Y82</f>
        <v/>
      </c>
    </row>
    <row r="83" spans="1:27" ht="16.5">
      <c r="A83" s="383">
        <f t="shared" si="26"/>
        <v>46205</v>
      </c>
      <c r="B83" s="432" t="s">
        <v>805</v>
      </c>
      <c r="C83" s="458"/>
      <c r="D83" s="473"/>
      <c r="E83" s="459"/>
      <c r="F83" s="506" t="str">
        <f>IF(ISNA(VLOOKUP(D83,條件!$A$1:$L$65585,5,0)),"",(VLOOKUP(D83,條件!$A$1:$L$65585,5,0)))</f>
        <v/>
      </c>
      <c r="G83" s="506" t="str">
        <f>IF(ISNA(VLOOKUP(D83,條件!$A$1:$L$65585,11,0)),"",(VLOOKUP(D83,條件!$A$1:$L$65585,11,0)))</f>
        <v/>
      </c>
      <c r="H83" s="460"/>
      <c r="I83" s="461"/>
      <c r="J83" s="462"/>
      <c r="K83" s="461"/>
      <c r="L83" s="463"/>
      <c r="M83" s="388"/>
      <c r="N83" s="389"/>
      <c r="O83" s="390"/>
      <c r="P83" s="389"/>
      <c r="Q83" s="391"/>
      <c r="R83" s="443"/>
      <c r="S83" s="425">
        <f t="shared" si="30"/>
        <v>0</v>
      </c>
      <c r="T83" s="392">
        <f t="shared" si="27"/>
        <v>0</v>
      </c>
      <c r="U83" s="392">
        <f t="shared" si="31"/>
        <v>0</v>
      </c>
      <c r="V83" s="393">
        <f t="shared" si="32"/>
        <v>0</v>
      </c>
      <c r="W83" s="444" t="str">
        <f t="shared" si="33"/>
        <v/>
      </c>
      <c r="X83" s="452" t="str">
        <f t="shared" si="28"/>
        <v/>
      </c>
      <c r="Y83" s="452" t="str">
        <f t="shared" si="29"/>
        <v/>
      </c>
      <c r="Z83" s="452" t="str">
        <f>'４.１倒筒機(樣品製作)'!X83</f>
        <v/>
      </c>
      <c r="AA83" s="452" t="str">
        <f>'４.１倒筒機(樣品製作)'!Y83</f>
        <v/>
      </c>
    </row>
    <row r="84" spans="1:27" ht="16.5">
      <c r="A84" s="383">
        <f t="shared" si="26"/>
        <v>46205</v>
      </c>
      <c r="B84" s="432" t="s">
        <v>805</v>
      </c>
      <c r="C84" s="458"/>
      <c r="D84" s="473"/>
      <c r="E84" s="459"/>
      <c r="F84" s="506" t="str">
        <f>IF(ISNA(VLOOKUP(D84,條件!$A$1:$L$65585,5,0)),"",(VLOOKUP(D84,條件!$A$1:$L$65585,5,0)))</f>
        <v/>
      </c>
      <c r="G84" s="506" t="str">
        <f>IF(ISNA(VLOOKUP(D84,條件!$A$1:$L$65585,11,0)),"",(VLOOKUP(D84,條件!$A$1:$L$65585,11,0)))</f>
        <v/>
      </c>
      <c r="H84" s="460"/>
      <c r="I84" s="461"/>
      <c r="J84" s="462"/>
      <c r="K84" s="461"/>
      <c r="L84" s="463"/>
      <c r="M84" s="388"/>
      <c r="N84" s="389"/>
      <c r="O84" s="390"/>
      <c r="P84" s="389"/>
      <c r="Q84" s="391"/>
      <c r="R84" s="443"/>
      <c r="S84" s="425">
        <f t="shared" si="30"/>
        <v>0</v>
      </c>
      <c r="T84" s="392">
        <f t="shared" si="27"/>
        <v>0</v>
      </c>
      <c r="U84" s="392">
        <f t="shared" si="31"/>
        <v>0</v>
      </c>
      <c r="V84" s="393">
        <f t="shared" si="32"/>
        <v>0</v>
      </c>
      <c r="W84" s="444" t="str">
        <f t="shared" si="33"/>
        <v/>
      </c>
      <c r="X84" s="452" t="str">
        <f t="shared" si="28"/>
        <v/>
      </c>
      <c r="Y84" s="452" t="str">
        <f t="shared" si="29"/>
        <v/>
      </c>
      <c r="Z84" s="452" t="str">
        <f>'４.１倒筒機(樣品製作)'!X84</f>
        <v/>
      </c>
      <c r="AA84" s="452" t="str">
        <f>'４.１倒筒機(樣品製作)'!Y84</f>
        <v/>
      </c>
    </row>
    <row r="85" spans="1:27" ht="16.5">
      <c r="A85" s="383">
        <f t="shared" si="26"/>
        <v>46205</v>
      </c>
      <c r="B85" s="432" t="s">
        <v>805</v>
      </c>
      <c r="C85" s="458"/>
      <c r="D85" s="473"/>
      <c r="E85" s="459"/>
      <c r="F85" s="506" t="str">
        <f>IF(ISNA(VLOOKUP(D85,條件!$A$1:$L$65585,5,0)),"",(VLOOKUP(D85,條件!$A$1:$L$65585,5,0)))</f>
        <v/>
      </c>
      <c r="G85" s="506" t="str">
        <f>IF(ISNA(VLOOKUP(D85,條件!$A$1:$L$65585,11,0)),"",(VLOOKUP(D85,條件!$A$1:$L$65585,11,0)))</f>
        <v/>
      </c>
      <c r="H85" s="460"/>
      <c r="I85" s="461"/>
      <c r="J85" s="462"/>
      <c r="K85" s="461"/>
      <c r="L85" s="463"/>
      <c r="M85" s="388"/>
      <c r="N85" s="389"/>
      <c r="O85" s="390"/>
      <c r="P85" s="389"/>
      <c r="Q85" s="391"/>
      <c r="R85" s="443"/>
      <c r="S85" s="425">
        <f t="shared" si="30"/>
        <v>0</v>
      </c>
      <c r="T85" s="392">
        <f t="shared" si="27"/>
        <v>0</v>
      </c>
      <c r="U85" s="392">
        <f t="shared" si="31"/>
        <v>0</v>
      </c>
      <c r="V85" s="393">
        <f t="shared" si="32"/>
        <v>0</v>
      </c>
      <c r="W85" s="444" t="str">
        <f t="shared" si="33"/>
        <v/>
      </c>
      <c r="X85" s="452" t="str">
        <f t="shared" si="28"/>
        <v/>
      </c>
      <c r="Y85" s="452" t="str">
        <f t="shared" si="29"/>
        <v/>
      </c>
      <c r="Z85" s="452" t="str">
        <f>'４.１倒筒機(樣品製作)'!X85</f>
        <v/>
      </c>
      <c r="AA85" s="452" t="str">
        <f>'４.１倒筒機(樣品製作)'!Y85</f>
        <v/>
      </c>
    </row>
    <row r="86" spans="1:27" ht="16.5">
      <c r="A86" s="383">
        <f t="shared" si="26"/>
        <v>46205</v>
      </c>
      <c r="B86" s="432" t="s">
        <v>805</v>
      </c>
      <c r="C86" s="458"/>
      <c r="D86" s="473"/>
      <c r="E86" s="459"/>
      <c r="F86" s="506" t="str">
        <f>IF(ISNA(VLOOKUP(D86,條件!$A$1:$L$65585,5,0)),"",(VLOOKUP(D86,條件!$A$1:$L$65585,5,0)))</f>
        <v/>
      </c>
      <c r="G86" s="506" t="str">
        <f>IF(ISNA(VLOOKUP(D86,條件!$A$1:$L$65585,11,0)),"",(VLOOKUP(D86,條件!$A$1:$L$65585,11,0)))</f>
        <v/>
      </c>
      <c r="H86" s="460"/>
      <c r="I86" s="461"/>
      <c r="J86" s="462"/>
      <c r="K86" s="461"/>
      <c r="L86" s="463"/>
      <c r="M86" s="388"/>
      <c r="N86" s="389"/>
      <c r="O86" s="390"/>
      <c r="P86" s="389"/>
      <c r="Q86" s="391"/>
      <c r="R86" s="443"/>
      <c r="S86" s="425">
        <f t="shared" si="30"/>
        <v>0</v>
      </c>
      <c r="T86" s="392">
        <f t="shared" si="27"/>
        <v>0</v>
      </c>
      <c r="U86" s="392">
        <f t="shared" si="31"/>
        <v>0</v>
      </c>
      <c r="V86" s="393">
        <f t="shared" si="32"/>
        <v>0</v>
      </c>
      <c r="W86" s="444" t="str">
        <f t="shared" si="33"/>
        <v/>
      </c>
      <c r="X86" s="452" t="str">
        <f t="shared" si="28"/>
        <v/>
      </c>
      <c r="Y86" s="452" t="str">
        <f t="shared" si="29"/>
        <v/>
      </c>
      <c r="Z86" s="452" t="str">
        <f>'４.１倒筒機(樣品製作)'!X86</f>
        <v/>
      </c>
      <c r="AA86" s="452" t="str">
        <f>'４.１倒筒機(樣品製作)'!Y86</f>
        <v/>
      </c>
    </row>
    <row r="87" spans="1:27" ht="16.5">
      <c r="A87" s="383">
        <f t="shared" si="26"/>
        <v>46205</v>
      </c>
      <c r="B87" s="398" t="s">
        <v>803</v>
      </c>
      <c r="C87" s="524"/>
      <c r="D87" s="525"/>
      <c r="E87" s="526"/>
      <c r="F87" s="527">
        <v>0</v>
      </c>
      <c r="G87" s="527"/>
      <c r="H87" s="528"/>
      <c r="I87" s="529">
        <f>COUNTA(I67:I86)</f>
        <v>0</v>
      </c>
      <c r="J87" s="529"/>
      <c r="K87" s="529"/>
      <c r="L87" s="530"/>
      <c r="M87" s="400"/>
      <c r="N87" s="401">
        <f>SUM(N67:N86)</f>
        <v>0</v>
      </c>
      <c r="O87" s="400"/>
      <c r="P87" s="401">
        <f>SUM(P67:P86)</f>
        <v>0</v>
      </c>
      <c r="Q87" s="402"/>
      <c r="R87" s="445"/>
      <c r="S87" s="427"/>
      <c r="T87" s="403"/>
      <c r="U87" s="399">
        <f>SUMIF(U67:U86,"&lt;9E307")</f>
        <v>0</v>
      </c>
      <c r="V87" s="399">
        <f>SUM(V67:V86)</f>
        <v>0</v>
      </c>
      <c r="W87" s="446">
        <f>IF(ISERROR(V87/U87),0,(V87/U87))</f>
        <v>0</v>
      </c>
      <c r="X87" s="453">
        <f>SUMIF(X67:X86,"&lt;9E307")</f>
        <v>0</v>
      </c>
      <c r="Y87" s="453">
        <f>SUMIF(Y67:Y86,"&lt;9E307")</f>
        <v>0</v>
      </c>
      <c r="Z87" s="453">
        <f>'４.１倒筒機(樣品製作)'!X87</f>
        <v>0</v>
      </c>
      <c r="AA87" s="453">
        <f>'４.１倒筒機(樣品製作)'!Y87</f>
        <v>0</v>
      </c>
    </row>
    <row r="88" spans="1:27" ht="16.5">
      <c r="A88" s="383">
        <f t="shared" si="26"/>
        <v>46205</v>
      </c>
      <c r="B88" s="404" t="s">
        <v>806</v>
      </c>
      <c r="C88" s="531"/>
      <c r="D88" s="532"/>
      <c r="E88" s="533"/>
      <c r="F88" s="534"/>
      <c r="G88" s="534"/>
      <c r="H88" s="535"/>
      <c r="I88" s="536">
        <f>SUM(I66,I87)</f>
        <v>3</v>
      </c>
      <c r="J88" s="536"/>
      <c r="K88" s="536"/>
      <c r="L88" s="537"/>
      <c r="M88" s="419"/>
      <c r="N88" s="420">
        <f>SUM(N66,N87)</f>
        <v>24</v>
      </c>
      <c r="O88" s="419"/>
      <c r="P88" s="420">
        <f>SUM(P66,P87)</f>
        <v>24</v>
      </c>
      <c r="Q88" s="421"/>
      <c r="R88" s="447"/>
      <c r="S88" s="428"/>
      <c r="T88" s="394"/>
      <c r="U88" s="394">
        <f t="shared" ref="U88:V88" si="34">SUM(U66,U87)</f>
        <v>452.19620111731842</v>
      </c>
      <c r="V88" s="394">
        <f t="shared" si="34"/>
        <v>304</v>
      </c>
      <c r="W88" s="448">
        <f>IF(ISERROR(V88/U88),0,V88/U88)</f>
        <v>0.67227455526794622</v>
      </c>
      <c r="X88" s="454">
        <f>SUM(X66,X87)</f>
        <v>0.88551408268156417</v>
      </c>
      <c r="Y88" s="454">
        <f>SUM(Y66,Y87)</f>
        <v>0.92327072178770941</v>
      </c>
      <c r="Z88" s="454">
        <f>'４.１倒筒機(樣品製作)'!X88</f>
        <v>0</v>
      </c>
      <c r="AA88" s="454">
        <f>'４.１倒筒機(樣品製作)'!Y88</f>
        <v>0</v>
      </c>
    </row>
    <row r="89" spans="1:27" ht="16.5">
      <c r="A89" s="449">
        <f>A88+1</f>
        <v>46206</v>
      </c>
      <c r="B89" s="431" t="s">
        <v>804</v>
      </c>
      <c r="C89" s="458" t="s">
        <v>1549</v>
      </c>
      <c r="D89" s="473" t="s">
        <v>2829</v>
      </c>
      <c r="E89" s="459"/>
      <c r="F89" s="506" t="s">
        <v>2830</v>
      </c>
      <c r="G89" s="506" t="s">
        <v>252</v>
      </c>
      <c r="H89" s="460">
        <v>5</v>
      </c>
      <c r="I89" s="461">
        <v>150</v>
      </c>
      <c r="J89" s="462">
        <v>300000</v>
      </c>
      <c r="K89" s="461">
        <v>1200</v>
      </c>
      <c r="L89" s="463">
        <v>120</v>
      </c>
      <c r="M89" s="407"/>
      <c r="N89" s="408">
        <v>12</v>
      </c>
      <c r="O89" s="409"/>
      <c r="P89" s="408"/>
      <c r="Q89" s="391"/>
      <c r="R89" s="441"/>
      <c r="S89" s="424">
        <f>K89*0.85</f>
        <v>1020</v>
      </c>
      <c r="T89" s="405">
        <f t="shared" ref="T89:T108" si="35">IF(J89="",0,(1440/(J89/S89)))</f>
        <v>4.8959999999999999</v>
      </c>
      <c r="U89" s="405">
        <f>T89*L89*(N89+P89)/24*0.85</f>
        <v>249.696</v>
      </c>
      <c r="V89" s="406">
        <f>M89+O89</f>
        <v>0</v>
      </c>
      <c r="W89" s="442">
        <f>IF(U89=0,"",((V89/U89)))</f>
        <v>0</v>
      </c>
      <c r="X89" s="452">
        <f t="shared" ref="X89:X108" si="36">IF(ISERROR((U89/(N89+P89)*N89)/250),"",((U89/(N89+P89)*N89)/250))</f>
        <v>0.99878400000000001</v>
      </c>
      <c r="Y89" s="452">
        <f t="shared" ref="Y89:Y108" si="37">IF(ISERROR(((U89/(N89+P89)*P89)/250)),"",(((U89/(N89+P89)*P89))/250))</f>
        <v>0</v>
      </c>
      <c r="Z89" s="452" t="str">
        <f>'４.１倒筒機(樣品製作)'!X89</f>
        <v/>
      </c>
      <c r="AA89" s="452" t="str">
        <f>'４.１倒筒機(樣品製作)'!Y89</f>
        <v/>
      </c>
    </row>
    <row r="90" spans="1:27" ht="16.5">
      <c r="A90" s="383">
        <f>A89</f>
        <v>46206</v>
      </c>
      <c r="B90" s="432" t="s">
        <v>804</v>
      </c>
      <c r="C90" s="458"/>
      <c r="D90" s="473"/>
      <c r="E90" s="459"/>
      <c r="F90" s="506" t="str">
        <f>IF(ISNA(VLOOKUP(D90,條件!$A$1:$L$65585,5,0)),"",(VLOOKUP(D90,條件!$A$1:$L$65585,5,0)))</f>
        <v/>
      </c>
      <c r="G90" s="506" t="str">
        <f>IF(ISNA(VLOOKUP(D90,條件!$A$1:$L$65585,11,0)),"",(VLOOKUP(D90,條件!$A$1:$L$65585,11,0)))</f>
        <v/>
      </c>
      <c r="H90" s="460"/>
      <c r="I90" s="461"/>
      <c r="J90" s="462"/>
      <c r="K90" s="461"/>
      <c r="L90" s="463"/>
      <c r="M90" s="388"/>
      <c r="N90" s="389"/>
      <c r="O90" s="390"/>
      <c r="P90" s="389"/>
      <c r="Q90" s="391"/>
      <c r="R90" s="441"/>
      <c r="S90" s="425">
        <f t="shared" ref="S90:S108" si="38">K90*0.85</f>
        <v>0</v>
      </c>
      <c r="T90" s="392">
        <f t="shared" si="35"/>
        <v>0</v>
      </c>
      <c r="U90" s="405">
        <f t="shared" ref="U90:U108" si="39">T90*L90*(N90+P90)/24*0.85</f>
        <v>0</v>
      </c>
      <c r="V90" s="393">
        <f t="shared" ref="V90:V108" si="40">M90+O90</f>
        <v>0</v>
      </c>
      <c r="W90" s="442" t="str">
        <f t="shared" ref="W90:W108" si="41">IF(U90=0,"",((V90/U90)))</f>
        <v/>
      </c>
      <c r="X90" s="452" t="str">
        <f t="shared" si="36"/>
        <v/>
      </c>
      <c r="Y90" s="452" t="str">
        <f t="shared" si="37"/>
        <v/>
      </c>
      <c r="Z90" s="452" t="str">
        <f>'４.１倒筒機(樣品製作)'!X90</f>
        <v/>
      </c>
      <c r="AA90" s="452" t="str">
        <f>'４.１倒筒機(樣品製作)'!Y90</f>
        <v/>
      </c>
    </row>
    <row r="91" spans="1:27" ht="16.5">
      <c r="A91" s="383">
        <f t="shared" ref="A91:A131" si="42">A90</f>
        <v>46206</v>
      </c>
      <c r="B91" s="432" t="s">
        <v>804</v>
      </c>
      <c r="C91" s="458"/>
      <c r="D91" s="473"/>
      <c r="E91" s="459"/>
      <c r="F91" s="506" t="str">
        <f>IF(ISNA(VLOOKUP(D91,條件!$A$1:$L$65585,5,0)),"",(VLOOKUP(D91,條件!$A$1:$L$65585,5,0)))</f>
        <v/>
      </c>
      <c r="G91" s="506" t="str">
        <f>IF(ISNA(VLOOKUP(D91,條件!$A$1:$L$65585,11,0)),"",(VLOOKUP(D91,條件!$A$1:$L$65585,11,0)))</f>
        <v/>
      </c>
      <c r="H91" s="460"/>
      <c r="I91" s="461"/>
      <c r="J91" s="462"/>
      <c r="K91" s="461"/>
      <c r="L91" s="463"/>
      <c r="M91" s="388"/>
      <c r="N91" s="389"/>
      <c r="O91" s="390"/>
      <c r="P91" s="389"/>
      <c r="Q91" s="391"/>
      <c r="R91" s="441"/>
      <c r="S91" s="425">
        <f t="shared" si="38"/>
        <v>0</v>
      </c>
      <c r="T91" s="392">
        <f t="shared" si="35"/>
        <v>0</v>
      </c>
      <c r="U91" s="405">
        <f t="shared" si="39"/>
        <v>0</v>
      </c>
      <c r="V91" s="393">
        <f t="shared" si="40"/>
        <v>0</v>
      </c>
      <c r="W91" s="442" t="str">
        <f t="shared" si="41"/>
        <v/>
      </c>
      <c r="X91" s="452" t="str">
        <f t="shared" si="36"/>
        <v/>
      </c>
      <c r="Y91" s="452" t="str">
        <f t="shared" si="37"/>
        <v/>
      </c>
      <c r="Z91" s="452" t="str">
        <f>'４.１倒筒機(樣品製作)'!X91</f>
        <v/>
      </c>
      <c r="AA91" s="452" t="str">
        <f>'４.１倒筒機(樣品製作)'!Y91</f>
        <v/>
      </c>
    </row>
    <row r="92" spans="1:27" ht="16.5">
      <c r="A92" s="383">
        <f t="shared" si="42"/>
        <v>46206</v>
      </c>
      <c r="B92" s="432" t="s">
        <v>804</v>
      </c>
      <c r="C92" s="458"/>
      <c r="D92" s="473"/>
      <c r="E92" s="459"/>
      <c r="F92" s="506" t="str">
        <f>IF(ISNA(VLOOKUP(D92,條件!$A$1:$L$65585,5,0)),"",(VLOOKUP(D92,條件!$A$1:$L$65585,5,0)))</f>
        <v/>
      </c>
      <c r="G92" s="506" t="str">
        <f>IF(ISNA(VLOOKUP(D92,條件!$A$1:$L$65585,11,0)),"",(VLOOKUP(D92,條件!$A$1:$L$65585,11,0)))</f>
        <v/>
      </c>
      <c r="H92" s="460"/>
      <c r="I92" s="461"/>
      <c r="J92" s="462"/>
      <c r="K92" s="461"/>
      <c r="L92" s="463"/>
      <c r="M92" s="388"/>
      <c r="N92" s="389"/>
      <c r="O92" s="390"/>
      <c r="P92" s="389"/>
      <c r="Q92" s="391"/>
      <c r="R92" s="441"/>
      <c r="S92" s="425">
        <f t="shared" si="38"/>
        <v>0</v>
      </c>
      <c r="T92" s="392">
        <f t="shared" si="35"/>
        <v>0</v>
      </c>
      <c r="U92" s="405">
        <f t="shared" si="39"/>
        <v>0</v>
      </c>
      <c r="V92" s="393">
        <f t="shared" si="40"/>
        <v>0</v>
      </c>
      <c r="W92" s="442" t="str">
        <f t="shared" si="41"/>
        <v/>
      </c>
      <c r="X92" s="452" t="str">
        <f t="shared" si="36"/>
        <v/>
      </c>
      <c r="Y92" s="452" t="str">
        <f t="shared" si="37"/>
        <v/>
      </c>
      <c r="Z92" s="452" t="str">
        <f>'４.１倒筒機(樣品製作)'!X92</f>
        <v/>
      </c>
      <c r="AA92" s="452" t="str">
        <f>'４.１倒筒機(樣品製作)'!Y92</f>
        <v/>
      </c>
    </row>
    <row r="93" spans="1:27" ht="16.5">
      <c r="A93" s="383">
        <f t="shared" si="42"/>
        <v>46206</v>
      </c>
      <c r="B93" s="432" t="s">
        <v>804</v>
      </c>
      <c r="C93" s="458"/>
      <c r="D93" s="473"/>
      <c r="E93" s="459"/>
      <c r="F93" s="506" t="str">
        <f>IF(ISNA(VLOOKUP(D93,條件!$A$1:$L$65585,5,0)),"",(VLOOKUP(D93,條件!$A$1:$L$65585,5,0)))</f>
        <v/>
      </c>
      <c r="G93" s="506" t="str">
        <f>IF(ISNA(VLOOKUP(D93,條件!$A$1:$L$65585,11,0)),"",(VLOOKUP(D93,條件!$A$1:$L$65585,11,0)))</f>
        <v/>
      </c>
      <c r="H93" s="460"/>
      <c r="I93" s="461"/>
      <c r="J93" s="462"/>
      <c r="K93" s="461"/>
      <c r="L93" s="463"/>
      <c r="M93" s="388"/>
      <c r="N93" s="389"/>
      <c r="O93" s="390"/>
      <c r="P93" s="389"/>
      <c r="Q93" s="391"/>
      <c r="R93" s="441"/>
      <c r="S93" s="425">
        <f t="shared" si="38"/>
        <v>0</v>
      </c>
      <c r="T93" s="392">
        <f t="shared" si="35"/>
        <v>0</v>
      </c>
      <c r="U93" s="405">
        <f t="shared" si="39"/>
        <v>0</v>
      </c>
      <c r="V93" s="393">
        <f t="shared" si="40"/>
        <v>0</v>
      </c>
      <c r="W93" s="442" t="str">
        <f t="shared" si="41"/>
        <v/>
      </c>
      <c r="X93" s="452" t="str">
        <f t="shared" si="36"/>
        <v/>
      </c>
      <c r="Y93" s="452" t="str">
        <f t="shared" si="37"/>
        <v/>
      </c>
      <c r="Z93" s="452" t="str">
        <f>'４.１倒筒機(樣品製作)'!X93</f>
        <v/>
      </c>
      <c r="AA93" s="452" t="str">
        <f>'４.１倒筒機(樣品製作)'!Y93</f>
        <v/>
      </c>
    </row>
    <row r="94" spans="1:27" ht="16.5">
      <c r="A94" s="383">
        <f t="shared" si="42"/>
        <v>46206</v>
      </c>
      <c r="B94" s="432" t="s">
        <v>804</v>
      </c>
      <c r="C94" s="458"/>
      <c r="D94" s="473"/>
      <c r="E94" s="459"/>
      <c r="F94" s="506" t="str">
        <f>IF(ISNA(VLOOKUP(D94,條件!$A$1:$L$65585,5,0)),"",(VLOOKUP(D94,條件!$A$1:$L$65585,5,0)))</f>
        <v/>
      </c>
      <c r="G94" s="506" t="str">
        <f>IF(ISNA(VLOOKUP(D94,條件!$A$1:$L$65585,11,0)),"",(VLOOKUP(D94,條件!$A$1:$L$65585,11,0)))</f>
        <v/>
      </c>
      <c r="H94" s="460"/>
      <c r="I94" s="461"/>
      <c r="J94" s="462"/>
      <c r="K94" s="461"/>
      <c r="L94" s="463"/>
      <c r="M94" s="388"/>
      <c r="N94" s="389"/>
      <c r="O94" s="390"/>
      <c r="P94" s="389"/>
      <c r="Q94" s="391"/>
      <c r="R94" s="441"/>
      <c r="S94" s="425">
        <f t="shared" si="38"/>
        <v>0</v>
      </c>
      <c r="T94" s="392">
        <f t="shared" si="35"/>
        <v>0</v>
      </c>
      <c r="U94" s="405">
        <f t="shared" si="39"/>
        <v>0</v>
      </c>
      <c r="V94" s="393">
        <f t="shared" si="40"/>
        <v>0</v>
      </c>
      <c r="W94" s="442" t="str">
        <f t="shared" si="41"/>
        <v/>
      </c>
      <c r="X94" s="452" t="str">
        <f t="shared" si="36"/>
        <v/>
      </c>
      <c r="Y94" s="452" t="str">
        <f t="shared" si="37"/>
        <v/>
      </c>
      <c r="Z94" s="452" t="str">
        <f>'４.１倒筒機(樣品製作)'!X94</f>
        <v/>
      </c>
      <c r="AA94" s="452" t="str">
        <f>'４.１倒筒機(樣品製作)'!Y94</f>
        <v/>
      </c>
    </row>
    <row r="95" spans="1:27" ht="16.5">
      <c r="A95" s="383">
        <f t="shared" si="42"/>
        <v>46206</v>
      </c>
      <c r="B95" s="432" t="s">
        <v>804</v>
      </c>
      <c r="C95" s="458"/>
      <c r="D95" s="473"/>
      <c r="E95" s="459"/>
      <c r="F95" s="506" t="str">
        <f>IF(ISNA(VLOOKUP(D95,條件!$A$1:$L$65585,5,0)),"",(VLOOKUP(D95,條件!$A$1:$L$65585,5,0)))</f>
        <v/>
      </c>
      <c r="G95" s="506" t="str">
        <f>IF(ISNA(VLOOKUP(D95,條件!$A$1:$L$65585,11,0)),"",(VLOOKUP(D95,條件!$A$1:$L$65585,11,0)))</f>
        <v/>
      </c>
      <c r="H95" s="460"/>
      <c r="I95" s="461"/>
      <c r="J95" s="462"/>
      <c r="K95" s="461"/>
      <c r="L95" s="463"/>
      <c r="M95" s="388"/>
      <c r="N95" s="389"/>
      <c r="O95" s="390"/>
      <c r="P95" s="389"/>
      <c r="Q95" s="391"/>
      <c r="R95" s="441"/>
      <c r="S95" s="425">
        <f t="shared" si="38"/>
        <v>0</v>
      </c>
      <c r="T95" s="392">
        <f t="shared" si="35"/>
        <v>0</v>
      </c>
      <c r="U95" s="405">
        <f t="shared" si="39"/>
        <v>0</v>
      </c>
      <c r="V95" s="393">
        <f t="shared" si="40"/>
        <v>0</v>
      </c>
      <c r="W95" s="442" t="str">
        <f t="shared" si="41"/>
        <v/>
      </c>
      <c r="X95" s="452" t="str">
        <f t="shared" si="36"/>
        <v/>
      </c>
      <c r="Y95" s="452" t="str">
        <f t="shared" si="37"/>
        <v/>
      </c>
      <c r="Z95" s="452" t="str">
        <f>'４.１倒筒機(樣品製作)'!X95</f>
        <v/>
      </c>
      <c r="AA95" s="452" t="str">
        <f>'４.１倒筒機(樣品製作)'!Y95</f>
        <v/>
      </c>
    </row>
    <row r="96" spans="1:27" ht="16.5">
      <c r="A96" s="383">
        <f t="shared" si="42"/>
        <v>46206</v>
      </c>
      <c r="B96" s="432" t="s">
        <v>804</v>
      </c>
      <c r="C96" s="458"/>
      <c r="D96" s="473"/>
      <c r="E96" s="459"/>
      <c r="F96" s="506" t="str">
        <f>IF(ISNA(VLOOKUP(D96,條件!$A$1:$L$65585,5,0)),"",(VLOOKUP(D96,條件!$A$1:$L$65585,5,0)))</f>
        <v/>
      </c>
      <c r="G96" s="506" t="str">
        <f>IF(ISNA(VLOOKUP(D96,條件!$A$1:$L$65585,11,0)),"",(VLOOKUP(D96,條件!$A$1:$L$65585,11,0)))</f>
        <v/>
      </c>
      <c r="H96" s="460"/>
      <c r="I96" s="461"/>
      <c r="J96" s="462"/>
      <c r="K96" s="461"/>
      <c r="L96" s="463"/>
      <c r="M96" s="388"/>
      <c r="N96" s="389"/>
      <c r="O96" s="390"/>
      <c r="P96" s="389"/>
      <c r="Q96" s="410"/>
      <c r="R96" s="441"/>
      <c r="S96" s="425">
        <f t="shared" si="38"/>
        <v>0</v>
      </c>
      <c r="T96" s="392">
        <f t="shared" si="35"/>
        <v>0</v>
      </c>
      <c r="U96" s="405">
        <f t="shared" si="39"/>
        <v>0</v>
      </c>
      <c r="V96" s="393">
        <f t="shared" si="40"/>
        <v>0</v>
      </c>
      <c r="W96" s="442" t="str">
        <f t="shared" si="41"/>
        <v/>
      </c>
      <c r="X96" s="452" t="str">
        <f t="shared" si="36"/>
        <v/>
      </c>
      <c r="Y96" s="452" t="str">
        <f t="shared" si="37"/>
        <v/>
      </c>
      <c r="Z96" s="452" t="str">
        <f>'４.１倒筒機(樣品製作)'!X96</f>
        <v/>
      </c>
      <c r="AA96" s="452" t="str">
        <f>'４.１倒筒機(樣品製作)'!Y96</f>
        <v/>
      </c>
    </row>
    <row r="97" spans="1:27" ht="16.5">
      <c r="A97" s="383">
        <f t="shared" si="42"/>
        <v>46206</v>
      </c>
      <c r="B97" s="432" t="s">
        <v>804</v>
      </c>
      <c r="C97" s="458"/>
      <c r="D97" s="473"/>
      <c r="E97" s="459"/>
      <c r="F97" s="506" t="str">
        <f>IF(ISNA(VLOOKUP(D97,條件!$A$1:$L$65585,5,0)),"",(VLOOKUP(D97,條件!$A$1:$L$65585,5,0)))</f>
        <v/>
      </c>
      <c r="G97" s="506" t="str">
        <f>IF(ISNA(VLOOKUP(D97,條件!$A$1:$L$65585,11,0)),"",(VLOOKUP(D97,條件!$A$1:$L$65585,11,0)))</f>
        <v/>
      </c>
      <c r="H97" s="460"/>
      <c r="I97" s="461"/>
      <c r="J97" s="462"/>
      <c r="K97" s="461"/>
      <c r="L97" s="463"/>
      <c r="M97" s="388"/>
      <c r="N97" s="389"/>
      <c r="O97" s="390"/>
      <c r="P97" s="389"/>
      <c r="Q97" s="410"/>
      <c r="R97" s="441"/>
      <c r="S97" s="425">
        <f t="shared" si="38"/>
        <v>0</v>
      </c>
      <c r="T97" s="392">
        <f t="shared" si="35"/>
        <v>0</v>
      </c>
      <c r="U97" s="405">
        <f t="shared" si="39"/>
        <v>0</v>
      </c>
      <c r="V97" s="393">
        <f t="shared" si="40"/>
        <v>0</v>
      </c>
      <c r="W97" s="442" t="str">
        <f t="shared" si="41"/>
        <v/>
      </c>
      <c r="X97" s="452" t="str">
        <f t="shared" si="36"/>
        <v/>
      </c>
      <c r="Y97" s="452" t="str">
        <f t="shared" si="37"/>
        <v/>
      </c>
      <c r="Z97" s="452" t="str">
        <f>'４.１倒筒機(樣品製作)'!X97</f>
        <v/>
      </c>
      <c r="AA97" s="452" t="str">
        <f>'４.１倒筒機(樣品製作)'!Y97</f>
        <v/>
      </c>
    </row>
    <row r="98" spans="1:27" ht="16.5">
      <c r="A98" s="383">
        <f t="shared" si="42"/>
        <v>46206</v>
      </c>
      <c r="B98" s="432" t="s">
        <v>804</v>
      </c>
      <c r="C98" s="458"/>
      <c r="D98" s="473"/>
      <c r="E98" s="459"/>
      <c r="F98" s="506" t="str">
        <f>IF(ISNA(VLOOKUP(D98,條件!$A$1:$L$65585,5,0)),"",(VLOOKUP(D98,條件!$A$1:$L$65585,5,0)))</f>
        <v/>
      </c>
      <c r="G98" s="506" t="str">
        <f>IF(ISNA(VLOOKUP(D98,條件!$A$1:$L$65585,11,0)),"",(VLOOKUP(D98,條件!$A$1:$L$65585,11,0)))</f>
        <v/>
      </c>
      <c r="H98" s="460"/>
      <c r="I98" s="461"/>
      <c r="J98" s="462"/>
      <c r="K98" s="461"/>
      <c r="L98" s="463"/>
      <c r="M98" s="388"/>
      <c r="N98" s="389"/>
      <c r="O98" s="390"/>
      <c r="P98" s="389"/>
      <c r="Q98" s="410"/>
      <c r="R98" s="443"/>
      <c r="S98" s="425">
        <f t="shared" si="38"/>
        <v>0</v>
      </c>
      <c r="T98" s="392">
        <f t="shared" si="35"/>
        <v>0</v>
      </c>
      <c r="U98" s="405">
        <f t="shared" si="39"/>
        <v>0</v>
      </c>
      <c r="V98" s="393">
        <f t="shared" si="40"/>
        <v>0</v>
      </c>
      <c r="W98" s="442" t="str">
        <f t="shared" si="41"/>
        <v/>
      </c>
      <c r="X98" s="452" t="str">
        <f t="shared" si="36"/>
        <v/>
      </c>
      <c r="Y98" s="452" t="str">
        <f t="shared" si="37"/>
        <v/>
      </c>
      <c r="Z98" s="452" t="str">
        <f>'４.１倒筒機(樣品製作)'!X98</f>
        <v/>
      </c>
      <c r="AA98" s="452" t="str">
        <f>'４.１倒筒機(樣品製作)'!Y98</f>
        <v/>
      </c>
    </row>
    <row r="99" spans="1:27" ht="16.5">
      <c r="A99" s="383">
        <f t="shared" si="42"/>
        <v>46206</v>
      </c>
      <c r="B99" s="432" t="s">
        <v>804</v>
      </c>
      <c r="C99" s="458"/>
      <c r="D99" s="473"/>
      <c r="E99" s="459"/>
      <c r="F99" s="506" t="str">
        <f>IF(ISNA(VLOOKUP(D99,條件!$A$1:$L$65585,5,0)),"",(VLOOKUP(D99,條件!$A$1:$L$65585,5,0)))</f>
        <v/>
      </c>
      <c r="G99" s="506" t="str">
        <f>IF(ISNA(VLOOKUP(D99,條件!$A$1:$L$65585,11,0)),"",(VLOOKUP(D99,條件!$A$1:$L$65585,11,0)))</f>
        <v/>
      </c>
      <c r="H99" s="460"/>
      <c r="I99" s="461"/>
      <c r="J99" s="462"/>
      <c r="K99" s="461"/>
      <c r="L99" s="463"/>
      <c r="M99" s="388"/>
      <c r="N99" s="389"/>
      <c r="O99" s="390"/>
      <c r="P99" s="389"/>
      <c r="Q99" s="410"/>
      <c r="R99" s="443"/>
      <c r="S99" s="425">
        <f t="shared" si="38"/>
        <v>0</v>
      </c>
      <c r="T99" s="392">
        <f t="shared" si="35"/>
        <v>0</v>
      </c>
      <c r="U99" s="405">
        <f t="shared" si="39"/>
        <v>0</v>
      </c>
      <c r="V99" s="393">
        <f t="shared" si="40"/>
        <v>0</v>
      </c>
      <c r="W99" s="442" t="str">
        <f t="shared" si="41"/>
        <v/>
      </c>
      <c r="X99" s="452" t="str">
        <f t="shared" si="36"/>
        <v/>
      </c>
      <c r="Y99" s="452" t="str">
        <f t="shared" si="37"/>
        <v/>
      </c>
      <c r="Z99" s="452" t="str">
        <f>'４.１倒筒機(樣品製作)'!X99</f>
        <v/>
      </c>
      <c r="AA99" s="452" t="str">
        <f>'４.１倒筒機(樣品製作)'!Y99</f>
        <v/>
      </c>
    </row>
    <row r="100" spans="1:27" ht="16.5">
      <c r="A100" s="383">
        <f t="shared" si="42"/>
        <v>46206</v>
      </c>
      <c r="B100" s="432" t="s">
        <v>804</v>
      </c>
      <c r="C100" s="458"/>
      <c r="D100" s="473"/>
      <c r="E100" s="459"/>
      <c r="F100" s="506" t="str">
        <f>IF(ISNA(VLOOKUP(D100,條件!$A$1:$L$65585,5,0)),"",(VLOOKUP(D100,條件!$A$1:$L$65585,5,0)))</f>
        <v/>
      </c>
      <c r="G100" s="506" t="str">
        <f>IF(ISNA(VLOOKUP(D100,條件!$A$1:$L$65585,11,0)),"",(VLOOKUP(D100,條件!$A$1:$L$65585,11,0)))</f>
        <v/>
      </c>
      <c r="H100" s="460"/>
      <c r="I100" s="461"/>
      <c r="J100" s="462"/>
      <c r="K100" s="461"/>
      <c r="L100" s="463"/>
      <c r="M100" s="388"/>
      <c r="N100" s="389"/>
      <c r="O100" s="390"/>
      <c r="P100" s="389"/>
      <c r="Q100" s="410"/>
      <c r="R100" s="443"/>
      <c r="S100" s="425">
        <f t="shared" si="38"/>
        <v>0</v>
      </c>
      <c r="T100" s="392">
        <f t="shared" si="35"/>
        <v>0</v>
      </c>
      <c r="U100" s="392">
        <f t="shared" si="39"/>
        <v>0</v>
      </c>
      <c r="V100" s="393">
        <f t="shared" si="40"/>
        <v>0</v>
      </c>
      <c r="W100" s="442" t="str">
        <f t="shared" si="41"/>
        <v/>
      </c>
      <c r="X100" s="452" t="str">
        <f t="shared" si="36"/>
        <v/>
      </c>
      <c r="Y100" s="452" t="str">
        <f t="shared" si="37"/>
        <v/>
      </c>
      <c r="Z100" s="452" t="str">
        <f>'４.１倒筒機(樣品製作)'!X100</f>
        <v/>
      </c>
      <c r="AA100" s="452" t="str">
        <f>'４.１倒筒機(樣品製作)'!Y100</f>
        <v/>
      </c>
    </row>
    <row r="101" spans="1:27" ht="16.5">
      <c r="A101" s="383">
        <f t="shared" si="42"/>
        <v>46206</v>
      </c>
      <c r="B101" s="432" t="s">
        <v>804</v>
      </c>
      <c r="C101" s="458"/>
      <c r="D101" s="473"/>
      <c r="E101" s="459"/>
      <c r="F101" s="506" t="str">
        <f>IF(ISNA(VLOOKUP(D101,條件!$A$1:$L$65585,5,0)),"",(VLOOKUP(D101,條件!$A$1:$L$65585,5,0)))</f>
        <v/>
      </c>
      <c r="G101" s="506" t="str">
        <f>IF(ISNA(VLOOKUP(D101,條件!$A$1:$L$65585,11,0)),"",(VLOOKUP(D101,條件!$A$1:$L$65585,11,0)))</f>
        <v/>
      </c>
      <c r="H101" s="460"/>
      <c r="I101" s="461"/>
      <c r="J101" s="462"/>
      <c r="K101" s="461"/>
      <c r="L101" s="463"/>
      <c r="M101" s="388"/>
      <c r="N101" s="389"/>
      <c r="O101" s="390"/>
      <c r="P101" s="389"/>
      <c r="Q101" s="410"/>
      <c r="R101" s="443"/>
      <c r="S101" s="425">
        <f t="shared" si="38"/>
        <v>0</v>
      </c>
      <c r="T101" s="392">
        <f t="shared" si="35"/>
        <v>0</v>
      </c>
      <c r="U101" s="392">
        <f t="shared" si="39"/>
        <v>0</v>
      </c>
      <c r="V101" s="393">
        <f t="shared" si="40"/>
        <v>0</v>
      </c>
      <c r="W101" s="444" t="str">
        <f t="shared" si="41"/>
        <v/>
      </c>
      <c r="X101" s="452" t="str">
        <f t="shared" si="36"/>
        <v/>
      </c>
      <c r="Y101" s="452" t="str">
        <f t="shared" si="37"/>
        <v/>
      </c>
      <c r="Z101" s="452" t="str">
        <f>'４.１倒筒機(樣品製作)'!X101</f>
        <v/>
      </c>
      <c r="AA101" s="452" t="str">
        <f>'４.１倒筒機(樣品製作)'!Y101</f>
        <v/>
      </c>
    </row>
    <row r="102" spans="1:27" ht="16.5">
      <c r="A102" s="383">
        <f t="shared" si="42"/>
        <v>46206</v>
      </c>
      <c r="B102" s="432" t="s">
        <v>804</v>
      </c>
      <c r="C102" s="458"/>
      <c r="D102" s="473"/>
      <c r="E102" s="459"/>
      <c r="F102" s="506" t="str">
        <f>IF(ISNA(VLOOKUP(D102,條件!$A$1:$L$65585,5,0)),"",(VLOOKUP(D102,條件!$A$1:$L$65585,5,0)))</f>
        <v/>
      </c>
      <c r="G102" s="506" t="str">
        <f>IF(ISNA(VLOOKUP(D102,條件!$A$1:$L$65585,11,0)),"",(VLOOKUP(D102,條件!$A$1:$L$65585,11,0)))</f>
        <v/>
      </c>
      <c r="H102" s="460"/>
      <c r="I102" s="461"/>
      <c r="J102" s="462"/>
      <c r="K102" s="461"/>
      <c r="L102" s="463"/>
      <c r="M102" s="388"/>
      <c r="N102" s="389"/>
      <c r="O102" s="390"/>
      <c r="P102" s="389"/>
      <c r="Q102" s="410"/>
      <c r="R102" s="443"/>
      <c r="S102" s="425">
        <f t="shared" si="38"/>
        <v>0</v>
      </c>
      <c r="T102" s="392">
        <f t="shared" si="35"/>
        <v>0</v>
      </c>
      <c r="U102" s="392">
        <f t="shared" si="39"/>
        <v>0</v>
      </c>
      <c r="V102" s="393">
        <f t="shared" si="40"/>
        <v>0</v>
      </c>
      <c r="W102" s="444" t="str">
        <f t="shared" si="41"/>
        <v/>
      </c>
      <c r="X102" s="452" t="str">
        <f t="shared" si="36"/>
        <v/>
      </c>
      <c r="Y102" s="452" t="str">
        <f t="shared" si="37"/>
        <v/>
      </c>
      <c r="Z102" s="452" t="str">
        <f>'４.１倒筒機(樣品製作)'!X102</f>
        <v/>
      </c>
      <c r="AA102" s="452" t="str">
        <f>'４.１倒筒機(樣品製作)'!Y102</f>
        <v/>
      </c>
    </row>
    <row r="103" spans="1:27" ht="16.5">
      <c r="A103" s="383">
        <f t="shared" si="42"/>
        <v>46206</v>
      </c>
      <c r="B103" s="432" t="s">
        <v>804</v>
      </c>
      <c r="C103" s="458"/>
      <c r="D103" s="473"/>
      <c r="E103" s="459"/>
      <c r="F103" s="506" t="str">
        <f>IF(ISNA(VLOOKUP(D103,條件!$A$1:$L$65585,5,0)),"",(VLOOKUP(D103,條件!$A$1:$L$65585,5,0)))</f>
        <v/>
      </c>
      <c r="G103" s="506" t="str">
        <f>IF(ISNA(VLOOKUP(D103,條件!$A$1:$L$65585,11,0)),"",(VLOOKUP(D103,條件!$A$1:$L$65585,11,0)))</f>
        <v/>
      </c>
      <c r="H103" s="460"/>
      <c r="I103" s="461"/>
      <c r="J103" s="462"/>
      <c r="K103" s="461"/>
      <c r="L103" s="463"/>
      <c r="M103" s="388"/>
      <c r="N103" s="389"/>
      <c r="O103" s="390"/>
      <c r="P103" s="389"/>
      <c r="Q103" s="410"/>
      <c r="R103" s="443"/>
      <c r="S103" s="425">
        <f t="shared" si="38"/>
        <v>0</v>
      </c>
      <c r="T103" s="392">
        <f t="shared" si="35"/>
        <v>0</v>
      </c>
      <c r="U103" s="392">
        <f t="shared" si="39"/>
        <v>0</v>
      </c>
      <c r="V103" s="393">
        <f t="shared" si="40"/>
        <v>0</v>
      </c>
      <c r="W103" s="444" t="str">
        <f t="shared" si="41"/>
        <v/>
      </c>
      <c r="X103" s="452" t="str">
        <f t="shared" si="36"/>
        <v/>
      </c>
      <c r="Y103" s="452" t="str">
        <f t="shared" si="37"/>
        <v/>
      </c>
      <c r="Z103" s="452" t="str">
        <f>'４.１倒筒機(樣品製作)'!X103</f>
        <v/>
      </c>
      <c r="AA103" s="452" t="str">
        <f>'４.１倒筒機(樣品製作)'!Y103</f>
        <v/>
      </c>
    </row>
    <row r="104" spans="1:27" ht="16.5">
      <c r="A104" s="383">
        <f t="shared" si="42"/>
        <v>46206</v>
      </c>
      <c r="B104" s="432" t="s">
        <v>804</v>
      </c>
      <c r="C104" s="458"/>
      <c r="D104" s="473"/>
      <c r="E104" s="459"/>
      <c r="F104" s="506" t="str">
        <f>IF(ISNA(VLOOKUP(D104,條件!$A$1:$L$65585,5,0)),"",(VLOOKUP(D104,條件!$A$1:$L$65585,5,0)))</f>
        <v/>
      </c>
      <c r="G104" s="506" t="str">
        <f>IF(ISNA(VLOOKUP(D104,條件!$A$1:$L$65585,11,0)),"",(VLOOKUP(D104,條件!$A$1:$L$65585,11,0)))</f>
        <v/>
      </c>
      <c r="H104" s="460"/>
      <c r="I104" s="461"/>
      <c r="J104" s="462"/>
      <c r="K104" s="461"/>
      <c r="L104" s="463"/>
      <c r="M104" s="388"/>
      <c r="N104" s="389"/>
      <c r="O104" s="390"/>
      <c r="P104" s="389"/>
      <c r="Q104" s="410"/>
      <c r="R104" s="443"/>
      <c r="S104" s="425">
        <f t="shared" si="38"/>
        <v>0</v>
      </c>
      <c r="T104" s="392">
        <f t="shared" si="35"/>
        <v>0</v>
      </c>
      <c r="U104" s="392">
        <f t="shared" si="39"/>
        <v>0</v>
      </c>
      <c r="V104" s="393">
        <f t="shared" si="40"/>
        <v>0</v>
      </c>
      <c r="W104" s="444" t="str">
        <f t="shared" si="41"/>
        <v/>
      </c>
      <c r="X104" s="452" t="str">
        <f t="shared" si="36"/>
        <v/>
      </c>
      <c r="Y104" s="452" t="str">
        <f t="shared" si="37"/>
        <v/>
      </c>
      <c r="Z104" s="452" t="str">
        <f>'４.１倒筒機(樣品製作)'!X104</f>
        <v/>
      </c>
      <c r="AA104" s="452" t="str">
        <f>'４.１倒筒機(樣品製作)'!Y104</f>
        <v/>
      </c>
    </row>
    <row r="105" spans="1:27" ht="16.5">
      <c r="A105" s="383">
        <f t="shared" si="42"/>
        <v>46206</v>
      </c>
      <c r="B105" s="432" t="s">
        <v>804</v>
      </c>
      <c r="C105" s="458"/>
      <c r="D105" s="473"/>
      <c r="E105" s="459"/>
      <c r="F105" s="506" t="str">
        <f>IF(ISNA(VLOOKUP(D105,條件!$A$1:$L$65585,5,0)),"",(VLOOKUP(D105,條件!$A$1:$L$65585,5,0)))</f>
        <v/>
      </c>
      <c r="G105" s="506" t="str">
        <f>IF(ISNA(VLOOKUP(D105,條件!$A$1:$L$65585,11,0)),"",(VLOOKUP(D105,條件!$A$1:$L$65585,11,0)))</f>
        <v/>
      </c>
      <c r="H105" s="460"/>
      <c r="I105" s="461"/>
      <c r="J105" s="462"/>
      <c r="K105" s="461"/>
      <c r="L105" s="463"/>
      <c r="M105" s="388"/>
      <c r="N105" s="389"/>
      <c r="O105" s="390"/>
      <c r="P105" s="389"/>
      <c r="Q105" s="391"/>
      <c r="R105" s="443"/>
      <c r="S105" s="425">
        <f t="shared" si="38"/>
        <v>0</v>
      </c>
      <c r="T105" s="392">
        <f t="shared" si="35"/>
        <v>0</v>
      </c>
      <c r="U105" s="392">
        <f t="shared" si="39"/>
        <v>0</v>
      </c>
      <c r="V105" s="393">
        <f t="shared" si="40"/>
        <v>0</v>
      </c>
      <c r="W105" s="444" t="str">
        <f t="shared" si="41"/>
        <v/>
      </c>
      <c r="X105" s="452" t="str">
        <f t="shared" si="36"/>
        <v/>
      </c>
      <c r="Y105" s="452" t="str">
        <f t="shared" si="37"/>
        <v/>
      </c>
      <c r="Z105" s="452" t="str">
        <f>'４.１倒筒機(樣品製作)'!X105</f>
        <v/>
      </c>
      <c r="AA105" s="452" t="str">
        <f>'４.１倒筒機(樣品製作)'!Y105</f>
        <v/>
      </c>
    </row>
    <row r="106" spans="1:27" ht="16.5">
      <c r="A106" s="383">
        <f t="shared" si="42"/>
        <v>46206</v>
      </c>
      <c r="B106" s="432" t="s">
        <v>804</v>
      </c>
      <c r="C106" s="458"/>
      <c r="D106" s="473"/>
      <c r="E106" s="459"/>
      <c r="F106" s="506" t="str">
        <f>IF(ISNA(VLOOKUP(D106,條件!$A$1:$L$65585,5,0)),"",(VLOOKUP(D106,條件!$A$1:$L$65585,5,0)))</f>
        <v/>
      </c>
      <c r="G106" s="506" t="str">
        <f>IF(ISNA(VLOOKUP(D106,條件!$A$1:$L$65585,11,0)),"",(VLOOKUP(D106,條件!$A$1:$L$65585,11,0)))</f>
        <v/>
      </c>
      <c r="H106" s="460"/>
      <c r="I106" s="461"/>
      <c r="J106" s="462"/>
      <c r="K106" s="461"/>
      <c r="L106" s="463"/>
      <c r="M106" s="388"/>
      <c r="N106" s="389"/>
      <c r="O106" s="390"/>
      <c r="P106" s="389"/>
      <c r="Q106" s="391"/>
      <c r="R106" s="443"/>
      <c r="S106" s="425">
        <f t="shared" si="38"/>
        <v>0</v>
      </c>
      <c r="T106" s="392">
        <f t="shared" si="35"/>
        <v>0</v>
      </c>
      <c r="U106" s="392">
        <f t="shared" si="39"/>
        <v>0</v>
      </c>
      <c r="V106" s="393">
        <f t="shared" si="40"/>
        <v>0</v>
      </c>
      <c r="W106" s="444" t="str">
        <f t="shared" si="41"/>
        <v/>
      </c>
      <c r="X106" s="452" t="str">
        <f t="shared" si="36"/>
        <v/>
      </c>
      <c r="Y106" s="452" t="str">
        <f t="shared" si="37"/>
        <v/>
      </c>
      <c r="Z106" s="452" t="str">
        <f>'４.１倒筒機(樣品製作)'!X106</f>
        <v/>
      </c>
      <c r="AA106" s="452" t="str">
        <f>'４.１倒筒機(樣品製作)'!Y106</f>
        <v/>
      </c>
    </row>
    <row r="107" spans="1:27" ht="16.5">
      <c r="A107" s="383">
        <f t="shared" si="42"/>
        <v>46206</v>
      </c>
      <c r="B107" s="432" t="s">
        <v>804</v>
      </c>
      <c r="C107" s="458"/>
      <c r="D107" s="473"/>
      <c r="E107" s="459"/>
      <c r="F107" s="506" t="str">
        <f>IF(ISNA(VLOOKUP(D107,條件!$A$1:$L$65585,5,0)),"",(VLOOKUP(D107,條件!$A$1:$L$65585,5,0)))</f>
        <v/>
      </c>
      <c r="G107" s="506" t="str">
        <f>IF(ISNA(VLOOKUP(D107,條件!$A$1:$L$65585,11,0)),"",(VLOOKUP(D107,條件!$A$1:$L$65585,11,0)))</f>
        <v/>
      </c>
      <c r="H107" s="460"/>
      <c r="I107" s="461"/>
      <c r="J107" s="462"/>
      <c r="K107" s="461"/>
      <c r="L107" s="463"/>
      <c r="M107" s="388"/>
      <c r="N107" s="389"/>
      <c r="O107" s="390"/>
      <c r="P107" s="389"/>
      <c r="Q107" s="391"/>
      <c r="R107" s="443"/>
      <c r="S107" s="425">
        <f t="shared" si="38"/>
        <v>0</v>
      </c>
      <c r="T107" s="392">
        <f t="shared" si="35"/>
        <v>0</v>
      </c>
      <c r="U107" s="392">
        <f t="shared" si="39"/>
        <v>0</v>
      </c>
      <c r="V107" s="393">
        <f t="shared" si="40"/>
        <v>0</v>
      </c>
      <c r="W107" s="444" t="str">
        <f t="shared" si="41"/>
        <v/>
      </c>
      <c r="X107" s="452" t="str">
        <f t="shared" si="36"/>
        <v/>
      </c>
      <c r="Y107" s="452" t="str">
        <f t="shared" si="37"/>
        <v/>
      </c>
      <c r="Z107" s="452" t="str">
        <f>'４.１倒筒機(樣品製作)'!X107</f>
        <v/>
      </c>
      <c r="AA107" s="452" t="str">
        <f>'４.１倒筒機(樣品製作)'!Y107</f>
        <v/>
      </c>
    </row>
    <row r="108" spans="1:27" ht="16.5">
      <c r="A108" s="383">
        <f t="shared" si="42"/>
        <v>46206</v>
      </c>
      <c r="B108" s="432" t="s">
        <v>804</v>
      </c>
      <c r="C108" s="458"/>
      <c r="D108" s="473"/>
      <c r="E108" s="459"/>
      <c r="F108" s="506" t="str">
        <f>IF(ISNA(VLOOKUP(D108,條件!$A$1:$L$65585,5,0)),"",(VLOOKUP(D108,條件!$A$1:$L$65585,5,0)))</f>
        <v/>
      </c>
      <c r="G108" s="506" t="str">
        <f>IF(ISNA(VLOOKUP(D108,條件!$A$1:$L$65585,11,0)),"",(VLOOKUP(D108,條件!$A$1:$L$65585,11,0)))</f>
        <v/>
      </c>
      <c r="H108" s="460"/>
      <c r="I108" s="461"/>
      <c r="J108" s="462"/>
      <c r="K108" s="461"/>
      <c r="L108" s="463"/>
      <c r="M108" s="388"/>
      <c r="N108" s="389"/>
      <c r="O108" s="390"/>
      <c r="P108" s="389"/>
      <c r="Q108" s="391"/>
      <c r="R108" s="443"/>
      <c r="S108" s="425">
        <f t="shared" si="38"/>
        <v>0</v>
      </c>
      <c r="T108" s="392">
        <f t="shared" si="35"/>
        <v>0</v>
      </c>
      <c r="U108" s="392">
        <f t="shared" si="39"/>
        <v>0</v>
      </c>
      <c r="V108" s="393">
        <f t="shared" si="40"/>
        <v>0</v>
      </c>
      <c r="W108" s="444" t="str">
        <f t="shared" si="41"/>
        <v/>
      </c>
      <c r="X108" s="452" t="str">
        <f t="shared" si="36"/>
        <v/>
      </c>
      <c r="Y108" s="452" t="str">
        <f t="shared" si="37"/>
        <v/>
      </c>
      <c r="Z108" s="452" t="str">
        <f>'４.１倒筒機(樣品製作)'!X108</f>
        <v/>
      </c>
      <c r="AA108" s="452" t="str">
        <f>'４.１倒筒機(樣品製作)'!Y108</f>
        <v/>
      </c>
    </row>
    <row r="109" spans="1:27" ht="16.5">
      <c r="A109" s="383">
        <f t="shared" si="42"/>
        <v>46206</v>
      </c>
      <c r="B109" s="398" t="s">
        <v>807</v>
      </c>
      <c r="C109" s="524"/>
      <c r="D109" s="525"/>
      <c r="E109" s="526"/>
      <c r="F109" s="527"/>
      <c r="G109" s="527"/>
      <c r="H109" s="528"/>
      <c r="I109" s="529">
        <f>COUNTA(I89:I108)</f>
        <v>1</v>
      </c>
      <c r="J109" s="529"/>
      <c r="K109" s="529"/>
      <c r="L109" s="530"/>
      <c r="M109" s="400"/>
      <c r="N109" s="401">
        <f>SUM(N89:N108)</f>
        <v>12</v>
      </c>
      <c r="O109" s="400"/>
      <c r="P109" s="401">
        <f>SUM(P89:P108)</f>
        <v>0</v>
      </c>
      <c r="Q109" s="402"/>
      <c r="R109" s="445"/>
      <c r="S109" s="426"/>
      <c r="T109" s="399"/>
      <c r="U109" s="399">
        <f>SUMIF(U89:U108,"&lt;9E307")</f>
        <v>249.696</v>
      </c>
      <c r="V109" s="399">
        <f>SUM(V89:V108)</f>
        <v>0</v>
      </c>
      <c r="W109" s="446">
        <f>IF(ISERROR(V109/U109),0,(V109/U109))</f>
        <v>0</v>
      </c>
      <c r="X109" s="453">
        <f>SUMIF(X89:X108,"&lt;9E307")</f>
        <v>0.99878400000000001</v>
      </c>
      <c r="Y109" s="453">
        <f>SUMIF(Y89:Y108,"&lt;9E307")</f>
        <v>0</v>
      </c>
      <c r="Z109" s="579">
        <f>'４.１倒筒機(樣品製作)'!X109</f>
        <v>0</v>
      </c>
      <c r="AA109" s="579">
        <f>'４.１倒筒機(樣品製作)'!Y109</f>
        <v>0</v>
      </c>
    </row>
    <row r="110" spans="1:27" ht="16.5">
      <c r="A110" s="383">
        <f t="shared" si="42"/>
        <v>46206</v>
      </c>
      <c r="B110" s="432" t="s">
        <v>805</v>
      </c>
      <c r="C110" s="458"/>
      <c r="D110" s="473"/>
      <c r="E110" s="459"/>
      <c r="F110" s="506" t="str">
        <f>IF(ISNA(VLOOKUP(D110,條件!$A$1:$L$65585,5,0)),"",(VLOOKUP(D110,條件!$A$1:$L$65585,5,0)))</f>
        <v/>
      </c>
      <c r="G110" s="506" t="str">
        <f>IF(ISNA(VLOOKUP(D110,條件!$A$1:$L$65585,11,0)),"",(VLOOKUP(D110,條件!$A$1:$L$65585,11,0)))</f>
        <v/>
      </c>
      <c r="H110" s="460"/>
      <c r="I110" s="461"/>
      <c r="J110" s="462"/>
      <c r="K110" s="461"/>
      <c r="L110" s="463"/>
      <c r="M110" s="388"/>
      <c r="N110" s="389"/>
      <c r="O110" s="390"/>
      <c r="P110" s="389"/>
      <c r="Q110" s="391"/>
      <c r="R110" s="443"/>
      <c r="S110" s="425">
        <f>K110*0.85</f>
        <v>0</v>
      </c>
      <c r="T110" s="392">
        <f t="shared" ref="T110:T129" si="43">IF(J110="",0,(1440/(J110/S110)))</f>
        <v>0</v>
      </c>
      <c r="U110" s="405">
        <f>T110*L110*(N110+P110)/24*0.85</f>
        <v>0</v>
      </c>
      <c r="V110" s="406">
        <f>M110+O110</f>
        <v>0</v>
      </c>
      <c r="W110" s="442" t="str">
        <f>IF(U110=0,"",((V110/U110)))</f>
        <v/>
      </c>
      <c r="X110" s="452" t="str">
        <f t="shared" ref="X110:X129" si="44">IF(ISERROR((U110/(N110+P110)*N110)/250),"",((U110/(N110+P110)*N110)/250))</f>
        <v/>
      </c>
      <c r="Y110" s="452" t="str">
        <f t="shared" ref="Y110:Y129" si="45">IF(ISERROR(((U110/(N110+P110)*P110)/250)),"",(((U110/(N110+P110)*P110))/250))</f>
        <v/>
      </c>
      <c r="Z110" s="452" t="str">
        <f>'４.１倒筒機(樣品製作)'!X110</f>
        <v/>
      </c>
      <c r="AA110" s="452" t="str">
        <f>'４.１倒筒機(樣品製作)'!Y110</f>
        <v/>
      </c>
    </row>
    <row r="111" spans="1:27" ht="16.5">
      <c r="A111" s="383">
        <f t="shared" si="42"/>
        <v>46206</v>
      </c>
      <c r="B111" s="432" t="s">
        <v>805</v>
      </c>
      <c r="C111" s="458"/>
      <c r="D111" s="473"/>
      <c r="E111" s="459"/>
      <c r="F111" s="506" t="str">
        <f>IF(ISNA(VLOOKUP(D111,條件!$A$1:$L$65585,5,0)),"",(VLOOKUP(D111,條件!$A$1:$L$65585,5,0)))</f>
        <v/>
      </c>
      <c r="G111" s="506" t="str">
        <f>IF(ISNA(VLOOKUP(D111,條件!$A$1:$L$65585,11,0)),"",(VLOOKUP(D111,條件!$A$1:$L$65585,11,0)))</f>
        <v/>
      </c>
      <c r="H111" s="460"/>
      <c r="I111" s="461"/>
      <c r="J111" s="462"/>
      <c r="K111" s="461"/>
      <c r="L111" s="463"/>
      <c r="M111" s="388"/>
      <c r="N111" s="389"/>
      <c r="O111" s="390"/>
      <c r="P111" s="389"/>
      <c r="Q111" s="391"/>
      <c r="R111" s="443"/>
      <c r="S111" s="425">
        <f t="shared" ref="S111:S129" si="46">K111*0.85</f>
        <v>0</v>
      </c>
      <c r="T111" s="392">
        <f t="shared" si="43"/>
        <v>0</v>
      </c>
      <c r="U111" s="405">
        <f t="shared" ref="U111:U129" si="47">T111*L111*(N111+P111)/24*0.85</f>
        <v>0</v>
      </c>
      <c r="V111" s="393">
        <f t="shared" ref="V111:V129" si="48">M111+O111</f>
        <v>0</v>
      </c>
      <c r="W111" s="442" t="str">
        <f t="shared" ref="W111:W129" si="49">IF(U111=0,"",((V111/U111)))</f>
        <v/>
      </c>
      <c r="X111" s="452" t="str">
        <f t="shared" si="44"/>
        <v/>
      </c>
      <c r="Y111" s="452" t="str">
        <f t="shared" si="45"/>
        <v/>
      </c>
      <c r="Z111" s="452" t="str">
        <f>'４.１倒筒機(樣品製作)'!X111</f>
        <v/>
      </c>
      <c r="AA111" s="452" t="str">
        <f>'４.１倒筒機(樣品製作)'!Y111</f>
        <v/>
      </c>
    </row>
    <row r="112" spans="1:27" ht="16.5">
      <c r="A112" s="383">
        <f t="shared" si="42"/>
        <v>46206</v>
      </c>
      <c r="B112" s="432" t="s">
        <v>805</v>
      </c>
      <c r="C112" s="458"/>
      <c r="D112" s="473"/>
      <c r="E112" s="459"/>
      <c r="F112" s="506" t="str">
        <f>IF(ISNA(VLOOKUP(D112,條件!$A$1:$L$65585,5,0)),"",(VLOOKUP(D112,條件!$A$1:$L$65585,5,0)))</f>
        <v/>
      </c>
      <c r="G112" s="506" t="str">
        <f>IF(ISNA(VLOOKUP(D112,條件!$A$1:$L$65585,11,0)),"",(VLOOKUP(D112,條件!$A$1:$L$65585,11,0)))</f>
        <v/>
      </c>
      <c r="H112" s="460"/>
      <c r="I112" s="461"/>
      <c r="J112" s="462"/>
      <c r="K112" s="461"/>
      <c r="L112" s="463"/>
      <c r="M112" s="388"/>
      <c r="N112" s="389"/>
      <c r="O112" s="390"/>
      <c r="P112" s="389"/>
      <c r="Q112" s="391"/>
      <c r="R112" s="443"/>
      <c r="S112" s="425">
        <f t="shared" si="46"/>
        <v>0</v>
      </c>
      <c r="T112" s="392">
        <f t="shared" si="43"/>
        <v>0</v>
      </c>
      <c r="U112" s="405">
        <f t="shared" si="47"/>
        <v>0</v>
      </c>
      <c r="V112" s="393">
        <f t="shared" si="48"/>
        <v>0</v>
      </c>
      <c r="W112" s="442" t="str">
        <f t="shared" si="49"/>
        <v/>
      </c>
      <c r="X112" s="452" t="str">
        <f t="shared" si="44"/>
        <v/>
      </c>
      <c r="Y112" s="452" t="str">
        <f t="shared" si="45"/>
        <v/>
      </c>
      <c r="Z112" s="452" t="str">
        <f>'４.１倒筒機(樣品製作)'!X112</f>
        <v/>
      </c>
      <c r="AA112" s="452" t="str">
        <f>'４.１倒筒機(樣品製作)'!Y112</f>
        <v/>
      </c>
    </row>
    <row r="113" spans="1:27" ht="16.5">
      <c r="A113" s="383">
        <f t="shared" si="42"/>
        <v>46206</v>
      </c>
      <c r="B113" s="432" t="s">
        <v>805</v>
      </c>
      <c r="C113" s="458"/>
      <c r="D113" s="473"/>
      <c r="E113" s="459"/>
      <c r="F113" s="506" t="str">
        <f>IF(ISNA(VLOOKUP(D113,條件!$A$1:$L$65585,5,0)),"",(VLOOKUP(D113,條件!$A$1:$L$65585,5,0)))</f>
        <v/>
      </c>
      <c r="G113" s="506" t="str">
        <f>IF(ISNA(VLOOKUP(D113,條件!$A$1:$L$65585,11,0)),"",(VLOOKUP(D113,條件!$A$1:$L$65585,11,0)))</f>
        <v/>
      </c>
      <c r="H113" s="460"/>
      <c r="I113" s="461"/>
      <c r="J113" s="462"/>
      <c r="K113" s="461"/>
      <c r="L113" s="463"/>
      <c r="M113" s="388"/>
      <c r="N113" s="389"/>
      <c r="O113" s="390"/>
      <c r="P113" s="389"/>
      <c r="Q113" s="391"/>
      <c r="R113" s="443"/>
      <c r="S113" s="425">
        <f t="shared" si="46"/>
        <v>0</v>
      </c>
      <c r="T113" s="392">
        <f t="shared" si="43"/>
        <v>0</v>
      </c>
      <c r="U113" s="405">
        <f t="shared" si="47"/>
        <v>0</v>
      </c>
      <c r="V113" s="393">
        <f t="shared" si="48"/>
        <v>0</v>
      </c>
      <c r="W113" s="442" t="str">
        <f t="shared" si="49"/>
        <v/>
      </c>
      <c r="X113" s="452" t="str">
        <f t="shared" si="44"/>
        <v/>
      </c>
      <c r="Y113" s="452" t="str">
        <f t="shared" si="45"/>
        <v/>
      </c>
      <c r="Z113" s="452" t="str">
        <f>'４.１倒筒機(樣品製作)'!X113</f>
        <v/>
      </c>
      <c r="AA113" s="452" t="str">
        <f>'４.１倒筒機(樣品製作)'!Y113</f>
        <v/>
      </c>
    </row>
    <row r="114" spans="1:27" ht="16.5">
      <c r="A114" s="383">
        <f t="shared" si="42"/>
        <v>46206</v>
      </c>
      <c r="B114" s="432" t="s">
        <v>805</v>
      </c>
      <c r="C114" s="458"/>
      <c r="D114" s="473"/>
      <c r="E114" s="459"/>
      <c r="F114" s="506" t="str">
        <f>IF(ISNA(VLOOKUP(D114,條件!$A$1:$L$65585,5,0)),"",(VLOOKUP(D114,條件!$A$1:$L$65585,5,0)))</f>
        <v/>
      </c>
      <c r="G114" s="506" t="str">
        <f>IF(ISNA(VLOOKUP(D114,條件!$A$1:$L$65585,11,0)),"",(VLOOKUP(D114,條件!$A$1:$L$65585,11,0)))</f>
        <v/>
      </c>
      <c r="H114" s="460"/>
      <c r="I114" s="461"/>
      <c r="J114" s="462"/>
      <c r="K114" s="461"/>
      <c r="L114" s="463"/>
      <c r="M114" s="388"/>
      <c r="N114" s="389"/>
      <c r="O114" s="390"/>
      <c r="P114" s="389"/>
      <c r="Q114" s="391"/>
      <c r="R114" s="443"/>
      <c r="S114" s="425">
        <f t="shared" si="46"/>
        <v>0</v>
      </c>
      <c r="T114" s="392">
        <f t="shared" si="43"/>
        <v>0</v>
      </c>
      <c r="U114" s="405">
        <f t="shared" si="47"/>
        <v>0</v>
      </c>
      <c r="V114" s="393">
        <f t="shared" si="48"/>
        <v>0</v>
      </c>
      <c r="W114" s="442" t="str">
        <f t="shared" si="49"/>
        <v/>
      </c>
      <c r="X114" s="452" t="str">
        <f t="shared" si="44"/>
        <v/>
      </c>
      <c r="Y114" s="452" t="str">
        <f t="shared" si="45"/>
        <v/>
      </c>
      <c r="Z114" s="452" t="str">
        <f>'４.１倒筒機(樣品製作)'!X114</f>
        <v/>
      </c>
      <c r="AA114" s="452" t="str">
        <f>'４.１倒筒機(樣品製作)'!Y114</f>
        <v/>
      </c>
    </row>
    <row r="115" spans="1:27" ht="16.5">
      <c r="A115" s="383">
        <f t="shared" si="42"/>
        <v>46206</v>
      </c>
      <c r="B115" s="432" t="s">
        <v>805</v>
      </c>
      <c r="C115" s="458"/>
      <c r="D115" s="473"/>
      <c r="E115" s="459"/>
      <c r="F115" s="506" t="str">
        <f>IF(ISNA(VLOOKUP(D115,條件!$A$1:$L$65585,5,0)),"",(VLOOKUP(D115,條件!$A$1:$L$65585,5,0)))</f>
        <v/>
      </c>
      <c r="G115" s="506" t="str">
        <f>IF(ISNA(VLOOKUP(D115,條件!$A$1:$L$65585,11,0)),"",(VLOOKUP(D115,條件!$A$1:$L$65585,11,0)))</f>
        <v/>
      </c>
      <c r="H115" s="460"/>
      <c r="I115" s="461"/>
      <c r="J115" s="462"/>
      <c r="K115" s="461"/>
      <c r="L115" s="463"/>
      <c r="M115" s="388"/>
      <c r="N115" s="389"/>
      <c r="O115" s="390"/>
      <c r="P115" s="389"/>
      <c r="Q115" s="391"/>
      <c r="R115" s="443"/>
      <c r="S115" s="425">
        <f t="shared" si="46"/>
        <v>0</v>
      </c>
      <c r="T115" s="392">
        <f t="shared" si="43"/>
        <v>0</v>
      </c>
      <c r="U115" s="405">
        <f t="shared" si="47"/>
        <v>0</v>
      </c>
      <c r="V115" s="393">
        <f t="shared" si="48"/>
        <v>0</v>
      </c>
      <c r="W115" s="442" t="str">
        <f t="shared" si="49"/>
        <v/>
      </c>
      <c r="X115" s="452" t="str">
        <f t="shared" si="44"/>
        <v/>
      </c>
      <c r="Y115" s="452" t="str">
        <f t="shared" si="45"/>
        <v/>
      </c>
      <c r="Z115" s="452" t="str">
        <f>'４.１倒筒機(樣品製作)'!X115</f>
        <v/>
      </c>
      <c r="AA115" s="452" t="str">
        <f>'４.１倒筒機(樣品製作)'!Y115</f>
        <v/>
      </c>
    </row>
    <row r="116" spans="1:27" ht="16.5">
      <c r="A116" s="383">
        <f t="shared" si="42"/>
        <v>46206</v>
      </c>
      <c r="B116" s="432" t="s">
        <v>805</v>
      </c>
      <c r="C116" s="458"/>
      <c r="D116" s="473"/>
      <c r="E116" s="459"/>
      <c r="F116" s="506" t="str">
        <f>IF(ISNA(VLOOKUP(D116,條件!$A$1:$L$65585,5,0)),"",(VLOOKUP(D116,條件!$A$1:$L$65585,5,0)))</f>
        <v/>
      </c>
      <c r="G116" s="506" t="str">
        <f>IF(ISNA(VLOOKUP(D116,條件!$A$1:$L$65585,11,0)),"",(VLOOKUP(D116,條件!$A$1:$L$65585,11,0)))</f>
        <v/>
      </c>
      <c r="H116" s="460"/>
      <c r="I116" s="461"/>
      <c r="J116" s="462"/>
      <c r="K116" s="461"/>
      <c r="L116" s="463"/>
      <c r="M116" s="388"/>
      <c r="N116" s="389"/>
      <c r="O116" s="390"/>
      <c r="P116" s="389"/>
      <c r="Q116" s="391"/>
      <c r="R116" s="443"/>
      <c r="S116" s="425">
        <f t="shared" si="46"/>
        <v>0</v>
      </c>
      <c r="T116" s="392">
        <f t="shared" si="43"/>
        <v>0</v>
      </c>
      <c r="U116" s="405">
        <f t="shared" si="47"/>
        <v>0</v>
      </c>
      <c r="V116" s="393">
        <f t="shared" si="48"/>
        <v>0</v>
      </c>
      <c r="W116" s="442" t="str">
        <f t="shared" si="49"/>
        <v/>
      </c>
      <c r="X116" s="452" t="str">
        <f t="shared" si="44"/>
        <v/>
      </c>
      <c r="Y116" s="452" t="str">
        <f t="shared" si="45"/>
        <v/>
      </c>
      <c r="Z116" s="452" t="str">
        <f>'４.１倒筒機(樣品製作)'!X116</f>
        <v/>
      </c>
      <c r="AA116" s="452" t="str">
        <f>'４.１倒筒機(樣品製作)'!Y116</f>
        <v/>
      </c>
    </row>
    <row r="117" spans="1:27" ht="16.5">
      <c r="A117" s="383">
        <f t="shared" si="42"/>
        <v>46206</v>
      </c>
      <c r="B117" s="432" t="s">
        <v>805</v>
      </c>
      <c r="C117" s="458"/>
      <c r="D117" s="473"/>
      <c r="E117" s="459"/>
      <c r="F117" s="506" t="str">
        <f>IF(ISNA(VLOOKUP(D117,條件!$A$1:$L$65585,5,0)),"",(VLOOKUP(D117,條件!$A$1:$L$65585,5,0)))</f>
        <v/>
      </c>
      <c r="G117" s="506" t="str">
        <f>IF(ISNA(VLOOKUP(D117,條件!$A$1:$L$65585,11,0)),"",(VLOOKUP(D117,條件!$A$1:$L$65585,11,0)))</f>
        <v/>
      </c>
      <c r="H117" s="460"/>
      <c r="I117" s="461"/>
      <c r="J117" s="462"/>
      <c r="K117" s="461"/>
      <c r="L117" s="463"/>
      <c r="M117" s="388"/>
      <c r="N117" s="389"/>
      <c r="O117" s="390"/>
      <c r="P117" s="389"/>
      <c r="Q117" s="391"/>
      <c r="R117" s="443"/>
      <c r="S117" s="425">
        <f t="shared" si="46"/>
        <v>0</v>
      </c>
      <c r="T117" s="392">
        <f t="shared" si="43"/>
        <v>0</v>
      </c>
      <c r="U117" s="405">
        <f t="shared" si="47"/>
        <v>0</v>
      </c>
      <c r="V117" s="393">
        <f t="shared" si="48"/>
        <v>0</v>
      </c>
      <c r="W117" s="442" t="str">
        <f t="shared" si="49"/>
        <v/>
      </c>
      <c r="X117" s="452" t="str">
        <f t="shared" si="44"/>
        <v/>
      </c>
      <c r="Y117" s="452" t="str">
        <f t="shared" si="45"/>
        <v/>
      </c>
      <c r="Z117" s="452" t="str">
        <f>'４.１倒筒機(樣品製作)'!X117</f>
        <v/>
      </c>
      <c r="AA117" s="452" t="str">
        <f>'４.１倒筒機(樣品製作)'!Y117</f>
        <v/>
      </c>
    </row>
    <row r="118" spans="1:27" ht="16.5">
      <c r="A118" s="383">
        <f t="shared" si="42"/>
        <v>46206</v>
      </c>
      <c r="B118" s="432" t="s">
        <v>805</v>
      </c>
      <c r="C118" s="458"/>
      <c r="D118" s="473"/>
      <c r="E118" s="459"/>
      <c r="F118" s="506" t="str">
        <f>IF(ISNA(VLOOKUP(D118,條件!$A$1:$L$65585,5,0)),"",(VLOOKUP(D118,條件!$A$1:$L$65585,5,0)))</f>
        <v/>
      </c>
      <c r="G118" s="506" t="str">
        <f>IF(ISNA(VLOOKUP(D118,條件!$A$1:$L$65585,11,0)),"",(VLOOKUP(D118,條件!$A$1:$L$65585,11,0)))</f>
        <v/>
      </c>
      <c r="H118" s="460"/>
      <c r="I118" s="461"/>
      <c r="J118" s="462"/>
      <c r="K118" s="461"/>
      <c r="L118" s="463"/>
      <c r="M118" s="388"/>
      <c r="N118" s="389"/>
      <c r="O118" s="390"/>
      <c r="P118" s="389"/>
      <c r="Q118" s="391"/>
      <c r="R118" s="443"/>
      <c r="S118" s="425">
        <f t="shared" si="46"/>
        <v>0</v>
      </c>
      <c r="T118" s="392">
        <f t="shared" si="43"/>
        <v>0</v>
      </c>
      <c r="U118" s="405">
        <f t="shared" si="47"/>
        <v>0</v>
      </c>
      <c r="V118" s="393">
        <f t="shared" si="48"/>
        <v>0</v>
      </c>
      <c r="W118" s="442" t="str">
        <f t="shared" si="49"/>
        <v/>
      </c>
      <c r="X118" s="452" t="str">
        <f t="shared" si="44"/>
        <v/>
      </c>
      <c r="Y118" s="452" t="str">
        <f t="shared" si="45"/>
        <v/>
      </c>
      <c r="Z118" s="452" t="str">
        <f>'４.１倒筒機(樣品製作)'!X118</f>
        <v/>
      </c>
      <c r="AA118" s="452" t="str">
        <f>'４.１倒筒機(樣品製作)'!Y118</f>
        <v/>
      </c>
    </row>
    <row r="119" spans="1:27" ht="16.5">
      <c r="A119" s="383">
        <f t="shared" si="42"/>
        <v>46206</v>
      </c>
      <c r="B119" s="432" t="s">
        <v>805</v>
      </c>
      <c r="C119" s="458"/>
      <c r="D119" s="473"/>
      <c r="E119" s="459"/>
      <c r="F119" s="506" t="str">
        <f>IF(ISNA(VLOOKUP(D119,條件!$A$1:$L$65585,5,0)),"",(VLOOKUP(D119,條件!$A$1:$L$65585,5,0)))</f>
        <v/>
      </c>
      <c r="G119" s="506" t="str">
        <f>IF(ISNA(VLOOKUP(D119,條件!$A$1:$L$65585,11,0)),"",(VLOOKUP(D119,條件!$A$1:$L$65585,11,0)))</f>
        <v/>
      </c>
      <c r="H119" s="460"/>
      <c r="I119" s="461"/>
      <c r="J119" s="462"/>
      <c r="K119" s="461"/>
      <c r="L119" s="463"/>
      <c r="M119" s="388"/>
      <c r="N119" s="389"/>
      <c r="O119" s="390"/>
      <c r="P119" s="389"/>
      <c r="Q119" s="391"/>
      <c r="R119" s="443"/>
      <c r="S119" s="425">
        <f t="shared" si="46"/>
        <v>0</v>
      </c>
      <c r="T119" s="392">
        <f t="shared" si="43"/>
        <v>0</v>
      </c>
      <c r="U119" s="405">
        <f t="shared" si="47"/>
        <v>0</v>
      </c>
      <c r="V119" s="393">
        <f t="shared" si="48"/>
        <v>0</v>
      </c>
      <c r="W119" s="442" t="str">
        <f t="shared" si="49"/>
        <v/>
      </c>
      <c r="X119" s="452" t="str">
        <f t="shared" si="44"/>
        <v/>
      </c>
      <c r="Y119" s="452" t="str">
        <f t="shared" si="45"/>
        <v/>
      </c>
      <c r="Z119" s="452" t="str">
        <f>'４.１倒筒機(樣品製作)'!X119</f>
        <v/>
      </c>
      <c r="AA119" s="452" t="str">
        <f>'４.１倒筒機(樣品製作)'!Y119</f>
        <v/>
      </c>
    </row>
    <row r="120" spans="1:27" ht="16.5">
      <c r="A120" s="383">
        <f t="shared" si="42"/>
        <v>46206</v>
      </c>
      <c r="B120" s="432" t="s">
        <v>805</v>
      </c>
      <c r="C120" s="458"/>
      <c r="D120" s="473"/>
      <c r="E120" s="459"/>
      <c r="F120" s="506" t="str">
        <f>IF(ISNA(VLOOKUP(D120,條件!$A$1:$L$65585,5,0)),"",(VLOOKUP(D120,條件!$A$1:$L$65585,5,0)))</f>
        <v/>
      </c>
      <c r="G120" s="506" t="str">
        <f>IF(ISNA(VLOOKUP(D120,條件!$A$1:$L$65585,11,0)),"",(VLOOKUP(D120,條件!$A$1:$L$65585,11,0)))</f>
        <v/>
      </c>
      <c r="H120" s="460"/>
      <c r="I120" s="461"/>
      <c r="J120" s="462"/>
      <c r="K120" s="461"/>
      <c r="L120" s="463"/>
      <c r="M120" s="388"/>
      <c r="N120" s="389"/>
      <c r="O120" s="390"/>
      <c r="P120" s="389"/>
      <c r="Q120" s="391"/>
      <c r="R120" s="443"/>
      <c r="S120" s="425">
        <f t="shared" si="46"/>
        <v>0</v>
      </c>
      <c r="T120" s="392">
        <f t="shared" si="43"/>
        <v>0</v>
      </c>
      <c r="U120" s="405">
        <f t="shared" si="47"/>
        <v>0</v>
      </c>
      <c r="V120" s="393">
        <f t="shared" si="48"/>
        <v>0</v>
      </c>
      <c r="W120" s="442" t="str">
        <f t="shared" si="49"/>
        <v/>
      </c>
      <c r="X120" s="452" t="str">
        <f t="shared" si="44"/>
        <v/>
      </c>
      <c r="Y120" s="452" t="str">
        <f t="shared" si="45"/>
        <v/>
      </c>
      <c r="Z120" s="452" t="str">
        <f>'４.１倒筒機(樣品製作)'!X120</f>
        <v/>
      </c>
      <c r="AA120" s="452" t="str">
        <f>'４.１倒筒機(樣品製作)'!Y120</f>
        <v/>
      </c>
    </row>
    <row r="121" spans="1:27" ht="16.5">
      <c r="A121" s="383">
        <f t="shared" si="42"/>
        <v>46206</v>
      </c>
      <c r="B121" s="432" t="s">
        <v>805</v>
      </c>
      <c r="C121" s="458"/>
      <c r="D121" s="473"/>
      <c r="E121" s="459"/>
      <c r="F121" s="506" t="str">
        <f>IF(ISNA(VLOOKUP(D121,條件!$A$1:$L$65585,5,0)),"",(VLOOKUP(D121,條件!$A$1:$L$65585,5,0)))</f>
        <v/>
      </c>
      <c r="G121" s="506" t="str">
        <f>IF(ISNA(VLOOKUP(D121,條件!$A$1:$L$65585,11,0)),"",(VLOOKUP(D121,條件!$A$1:$L$65585,11,0)))</f>
        <v/>
      </c>
      <c r="H121" s="460"/>
      <c r="I121" s="461"/>
      <c r="J121" s="462"/>
      <c r="K121" s="461"/>
      <c r="L121" s="463"/>
      <c r="M121" s="388"/>
      <c r="N121" s="389"/>
      <c r="O121" s="390"/>
      <c r="P121" s="389"/>
      <c r="Q121" s="391"/>
      <c r="R121" s="443"/>
      <c r="S121" s="425">
        <f t="shared" si="46"/>
        <v>0</v>
      </c>
      <c r="T121" s="392">
        <f t="shared" si="43"/>
        <v>0</v>
      </c>
      <c r="U121" s="392">
        <f t="shared" si="47"/>
        <v>0</v>
      </c>
      <c r="V121" s="393">
        <f t="shared" si="48"/>
        <v>0</v>
      </c>
      <c r="W121" s="444" t="str">
        <f t="shared" si="49"/>
        <v/>
      </c>
      <c r="X121" s="452" t="str">
        <f t="shared" si="44"/>
        <v/>
      </c>
      <c r="Y121" s="452" t="str">
        <f t="shared" si="45"/>
        <v/>
      </c>
      <c r="Z121" s="452" t="str">
        <f>'４.１倒筒機(樣品製作)'!X121</f>
        <v/>
      </c>
      <c r="AA121" s="452" t="str">
        <f>'４.１倒筒機(樣品製作)'!Y121</f>
        <v/>
      </c>
    </row>
    <row r="122" spans="1:27" ht="16.5">
      <c r="A122" s="383">
        <f t="shared" si="42"/>
        <v>46206</v>
      </c>
      <c r="B122" s="432" t="s">
        <v>805</v>
      </c>
      <c r="C122" s="458"/>
      <c r="D122" s="473"/>
      <c r="E122" s="459"/>
      <c r="F122" s="506" t="str">
        <f>IF(ISNA(VLOOKUP(D122,條件!$A$1:$L$65585,5,0)),"",(VLOOKUP(D122,條件!$A$1:$L$65585,5,0)))</f>
        <v/>
      </c>
      <c r="G122" s="506" t="str">
        <f>IF(ISNA(VLOOKUP(D122,條件!$A$1:$L$65585,11,0)),"",(VLOOKUP(D122,條件!$A$1:$L$65585,11,0)))</f>
        <v/>
      </c>
      <c r="H122" s="460"/>
      <c r="I122" s="461"/>
      <c r="J122" s="462"/>
      <c r="K122" s="461"/>
      <c r="L122" s="463"/>
      <c r="M122" s="388"/>
      <c r="N122" s="389"/>
      <c r="O122" s="390"/>
      <c r="P122" s="389"/>
      <c r="Q122" s="391"/>
      <c r="R122" s="443"/>
      <c r="S122" s="425">
        <f t="shared" si="46"/>
        <v>0</v>
      </c>
      <c r="T122" s="392">
        <f t="shared" si="43"/>
        <v>0</v>
      </c>
      <c r="U122" s="392">
        <f t="shared" si="47"/>
        <v>0</v>
      </c>
      <c r="V122" s="393">
        <f t="shared" si="48"/>
        <v>0</v>
      </c>
      <c r="W122" s="444" t="str">
        <f t="shared" si="49"/>
        <v/>
      </c>
      <c r="X122" s="452" t="str">
        <f t="shared" si="44"/>
        <v/>
      </c>
      <c r="Y122" s="452" t="str">
        <f t="shared" si="45"/>
        <v/>
      </c>
      <c r="Z122" s="452" t="str">
        <f>'４.１倒筒機(樣品製作)'!X122</f>
        <v/>
      </c>
      <c r="AA122" s="452" t="str">
        <f>'４.１倒筒機(樣品製作)'!Y122</f>
        <v/>
      </c>
    </row>
    <row r="123" spans="1:27" ht="16.5">
      <c r="A123" s="383">
        <f t="shared" si="42"/>
        <v>46206</v>
      </c>
      <c r="B123" s="432" t="s">
        <v>805</v>
      </c>
      <c r="C123" s="458"/>
      <c r="D123" s="473"/>
      <c r="E123" s="459"/>
      <c r="F123" s="506" t="str">
        <f>IF(ISNA(VLOOKUP(D123,條件!$A$1:$L$65585,5,0)),"",(VLOOKUP(D123,條件!$A$1:$L$65585,5,0)))</f>
        <v/>
      </c>
      <c r="G123" s="506" t="str">
        <f>IF(ISNA(VLOOKUP(D123,條件!$A$1:$L$65585,11,0)),"",(VLOOKUP(D123,條件!$A$1:$L$65585,11,0)))</f>
        <v/>
      </c>
      <c r="H123" s="460"/>
      <c r="I123" s="461"/>
      <c r="J123" s="462"/>
      <c r="K123" s="461"/>
      <c r="L123" s="463"/>
      <c r="M123" s="388"/>
      <c r="N123" s="389"/>
      <c r="O123" s="390"/>
      <c r="P123" s="389"/>
      <c r="Q123" s="391"/>
      <c r="R123" s="443"/>
      <c r="S123" s="425">
        <f t="shared" si="46"/>
        <v>0</v>
      </c>
      <c r="T123" s="392">
        <f t="shared" si="43"/>
        <v>0</v>
      </c>
      <c r="U123" s="392">
        <f t="shared" si="47"/>
        <v>0</v>
      </c>
      <c r="V123" s="393">
        <f t="shared" si="48"/>
        <v>0</v>
      </c>
      <c r="W123" s="444" t="str">
        <f t="shared" si="49"/>
        <v/>
      </c>
      <c r="X123" s="452" t="str">
        <f t="shared" si="44"/>
        <v/>
      </c>
      <c r="Y123" s="452" t="str">
        <f t="shared" si="45"/>
        <v/>
      </c>
      <c r="Z123" s="452" t="str">
        <f>'４.１倒筒機(樣品製作)'!X123</f>
        <v/>
      </c>
      <c r="AA123" s="452" t="str">
        <f>'４.１倒筒機(樣品製作)'!Y123</f>
        <v/>
      </c>
    </row>
    <row r="124" spans="1:27" ht="16.5">
      <c r="A124" s="383">
        <f t="shared" si="42"/>
        <v>46206</v>
      </c>
      <c r="B124" s="432" t="s">
        <v>805</v>
      </c>
      <c r="C124" s="458"/>
      <c r="D124" s="473"/>
      <c r="E124" s="459"/>
      <c r="F124" s="506" t="str">
        <f>IF(ISNA(VLOOKUP(D124,條件!$A$1:$L$65585,5,0)),"",(VLOOKUP(D124,條件!$A$1:$L$65585,5,0)))</f>
        <v/>
      </c>
      <c r="G124" s="506" t="str">
        <f>IF(ISNA(VLOOKUP(D124,條件!$A$1:$L$65585,11,0)),"",(VLOOKUP(D124,條件!$A$1:$L$65585,11,0)))</f>
        <v/>
      </c>
      <c r="H124" s="460"/>
      <c r="I124" s="461"/>
      <c r="J124" s="462"/>
      <c r="K124" s="461"/>
      <c r="L124" s="463"/>
      <c r="M124" s="388"/>
      <c r="N124" s="389"/>
      <c r="O124" s="390"/>
      <c r="P124" s="389"/>
      <c r="Q124" s="391"/>
      <c r="R124" s="443"/>
      <c r="S124" s="425">
        <f t="shared" si="46"/>
        <v>0</v>
      </c>
      <c r="T124" s="392">
        <f t="shared" si="43"/>
        <v>0</v>
      </c>
      <c r="U124" s="392">
        <f t="shared" si="47"/>
        <v>0</v>
      </c>
      <c r="V124" s="393">
        <f t="shared" si="48"/>
        <v>0</v>
      </c>
      <c r="W124" s="444" t="str">
        <f t="shared" si="49"/>
        <v/>
      </c>
      <c r="X124" s="452" t="str">
        <f t="shared" si="44"/>
        <v/>
      </c>
      <c r="Y124" s="452" t="str">
        <f t="shared" si="45"/>
        <v/>
      </c>
      <c r="Z124" s="452" t="str">
        <f>'４.１倒筒機(樣品製作)'!X124</f>
        <v/>
      </c>
      <c r="AA124" s="452" t="str">
        <f>'４.１倒筒機(樣品製作)'!Y124</f>
        <v/>
      </c>
    </row>
    <row r="125" spans="1:27" ht="16.5">
      <c r="A125" s="383">
        <f t="shared" si="42"/>
        <v>46206</v>
      </c>
      <c r="B125" s="432" t="s">
        <v>805</v>
      </c>
      <c r="C125" s="458"/>
      <c r="D125" s="473"/>
      <c r="E125" s="459"/>
      <c r="F125" s="506" t="str">
        <f>IF(ISNA(VLOOKUP(D125,條件!$A$1:$L$65585,5,0)),"",(VLOOKUP(D125,條件!$A$1:$L$65585,5,0)))</f>
        <v/>
      </c>
      <c r="G125" s="506" t="str">
        <f>IF(ISNA(VLOOKUP(D125,條件!$A$1:$L$65585,11,0)),"",(VLOOKUP(D125,條件!$A$1:$L$65585,11,0)))</f>
        <v/>
      </c>
      <c r="H125" s="460"/>
      <c r="I125" s="461"/>
      <c r="J125" s="462"/>
      <c r="K125" s="461"/>
      <c r="L125" s="463"/>
      <c r="M125" s="388"/>
      <c r="N125" s="389"/>
      <c r="O125" s="390"/>
      <c r="P125" s="389"/>
      <c r="Q125" s="391"/>
      <c r="R125" s="443"/>
      <c r="S125" s="425">
        <f t="shared" si="46"/>
        <v>0</v>
      </c>
      <c r="T125" s="392">
        <f t="shared" si="43"/>
        <v>0</v>
      </c>
      <c r="U125" s="392">
        <f t="shared" si="47"/>
        <v>0</v>
      </c>
      <c r="V125" s="393">
        <f t="shared" si="48"/>
        <v>0</v>
      </c>
      <c r="W125" s="444" t="str">
        <f t="shared" si="49"/>
        <v/>
      </c>
      <c r="X125" s="452" t="str">
        <f t="shared" si="44"/>
        <v/>
      </c>
      <c r="Y125" s="452" t="str">
        <f t="shared" si="45"/>
        <v/>
      </c>
      <c r="Z125" s="452" t="str">
        <f>'４.１倒筒機(樣品製作)'!X125</f>
        <v/>
      </c>
      <c r="AA125" s="452" t="str">
        <f>'４.１倒筒機(樣品製作)'!Y125</f>
        <v/>
      </c>
    </row>
    <row r="126" spans="1:27" ht="16.5">
      <c r="A126" s="383">
        <f t="shared" si="42"/>
        <v>46206</v>
      </c>
      <c r="B126" s="432" t="s">
        <v>805</v>
      </c>
      <c r="C126" s="458"/>
      <c r="D126" s="473"/>
      <c r="E126" s="459"/>
      <c r="F126" s="506" t="str">
        <f>IF(ISNA(VLOOKUP(D126,條件!$A$1:$L$65585,5,0)),"",(VLOOKUP(D126,條件!$A$1:$L$65585,5,0)))</f>
        <v/>
      </c>
      <c r="G126" s="506" t="str">
        <f>IF(ISNA(VLOOKUP(D126,條件!$A$1:$L$65585,11,0)),"",(VLOOKUP(D126,條件!$A$1:$L$65585,11,0)))</f>
        <v/>
      </c>
      <c r="H126" s="460"/>
      <c r="I126" s="461"/>
      <c r="J126" s="462"/>
      <c r="K126" s="461"/>
      <c r="L126" s="463"/>
      <c r="M126" s="388"/>
      <c r="N126" s="389"/>
      <c r="O126" s="390"/>
      <c r="P126" s="389"/>
      <c r="Q126" s="391"/>
      <c r="R126" s="443"/>
      <c r="S126" s="425">
        <f t="shared" si="46"/>
        <v>0</v>
      </c>
      <c r="T126" s="392">
        <f t="shared" si="43"/>
        <v>0</v>
      </c>
      <c r="U126" s="392">
        <f t="shared" si="47"/>
        <v>0</v>
      </c>
      <c r="V126" s="393">
        <f t="shared" si="48"/>
        <v>0</v>
      </c>
      <c r="W126" s="444" t="str">
        <f t="shared" si="49"/>
        <v/>
      </c>
      <c r="X126" s="452" t="str">
        <f t="shared" si="44"/>
        <v/>
      </c>
      <c r="Y126" s="452" t="str">
        <f t="shared" si="45"/>
        <v/>
      </c>
      <c r="Z126" s="452" t="str">
        <f>'４.１倒筒機(樣品製作)'!X126</f>
        <v/>
      </c>
      <c r="AA126" s="452" t="str">
        <f>'４.１倒筒機(樣品製作)'!Y126</f>
        <v/>
      </c>
    </row>
    <row r="127" spans="1:27" ht="16.5">
      <c r="A127" s="383">
        <f t="shared" si="42"/>
        <v>46206</v>
      </c>
      <c r="B127" s="432" t="s">
        <v>805</v>
      </c>
      <c r="C127" s="458"/>
      <c r="D127" s="473"/>
      <c r="E127" s="459"/>
      <c r="F127" s="506" t="str">
        <f>IF(ISNA(VLOOKUP(D127,條件!$A$1:$L$65585,5,0)),"",(VLOOKUP(D127,條件!$A$1:$L$65585,5,0)))</f>
        <v/>
      </c>
      <c r="G127" s="506" t="str">
        <f>IF(ISNA(VLOOKUP(D127,條件!$A$1:$L$65585,11,0)),"",(VLOOKUP(D127,條件!$A$1:$L$65585,11,0)))</f>
        <v/>
      </c>
      <c r="H127" s="460"/>
      <c r="I127" s="461"/>
      <c r="J127" s="462"/>
      <c r="K127" s="461"/>
      <c r="L127" s="463"/>
      <c r="M127" s="388"/>
      <c r="N127" s="389"/>
      <c r="O127" s="390"/>
      <c r="P127" s="389"/>
      <c r="Q127" s="391"/>
      <c r="R127" s="443"/>
      <c r="S127" s="425">
        <f t="shared" si="46"/>
        <v>0</v>
      </c>
      <c r="T127" s="392">
        <f t="shared" si="43"/>
        <v>0</v>
      </c>
      <c r="U127" s="392">
        <f t="shared" si="47"/>
        <v>0</v>
      </c>
      <c r="V127" s="393">
        <f t="shared" si="48"/>
        <v>0</v>
      </c>
      <c r="W127" s="444" t="str">
        <f t="shared" si="49"/>
        <v/>
      </c>
      <c r="X127" s="452" t="str">
        <f t="shared" si="44"/>
        <v/>
      </c>
      <c r="Y127" s="452" t="str">
        <f t="shared" si="45"/>
        <v/>
      </c>
      <c r="Z127" s="452" t="str">
        <f>'４.１倒筒機(樣品製作)'!X127</f>
        <v/>
      </c>
      <c r="AA127" s="452" t="str">
        <f>'４.１倒筒機(樣品製作)'!Y127</f>
        <v/>
      </c>
    </row>
    <row r="128" spans="1:27" ht="16.5">
      <c r="A128" s="383">
        <f t="shared" si="42"/>
        <v>46206</v>
      </c>
      <c r="B128" s="432" t="s">
        <v>805</v>
      </c>
      <c r="C128" s="458"/>
      <c r="D128" s="473"/>
      <c r="E128" s="459"/>
      <c r="F128" s="506" t="str">
        <f>IF(ISNA(VLOOKUP(D128,條件!$A$1:$L$65585,5,0)),"",(VLOOKUP(D128,條件!$A$1:$L$65585,5,0)))</f>
        <v/>
      </c>
      <c r="G128" s="506" t="str">
        <f>IF(ISNA(VLOOKUP(D128,條件!$A$1:$L$65585,11,0)),"",(VLOOKUP(D128,條件!$A$1:$L$65585,11,0)))</f>
        <v/>
      </c>
      <c r="H128" s="460"/>
      <c r="I128" s="461"/>
      <c r="J128" s="462"/>
      <c r="K128" s="461"/>
      <c r="L128" s="463"/>
      <c r="M128" s="388"/>
      <c r="N128" s="389"/>
      <c r="O128" s="390"/>
      <c r="P128" s="389"/>
      <c r="Q128" s="391"/>
      <c r="R128" s="443"/>
      <c r="S128" s="425">
        <f t="shared" si="46"/>
        <v>0</v>
      </c>
      <c r="T128" s="392">
        <f t="shared" si="43"/>
        <v>0</v>
      </c>
      <c r="U128" s="392">
        <f t="shared" si="47"/>
        <v>0</v>
      </c>
      <c r="V128" s="393">
        <f t="shared" si="48"/>
        <v>0</v>
      </c>
      <c r="W128" s="444" t="str">
        <f t="shared" si="49"/>
        <v/>
      </c>
      <c r="X128" s="452" t="str">
        <f t="shared" si="44"/>
        <v/>
      </c>
      <c r="Y128" s="452" t="str">
        <f t="shared" si="45"/>
        <v/>
      </c>
      <c r="Z128" s="452" t="str">
        <f>'４.１倒筒機(樣品製作)'!X128</f>
        <v/>
      </c>
      <c r="AA128" s="452" t="str">
        <f>'４.１倒筒機(樣品製作)'!Y128</f>
        <v/>
      </c>
    </row>
    <row r="129" spans="1:27" ht="16.5">
      <c r="A129" s="383">
        <f t="shared" si="42"/>
        <v>46206</v>
      </c>
      <c r="B129" s="432" t="s">
        <v>805</v>
      </c>
      <c r="C129" s="458"/>
      <c r="D129" s="473"/>
      <c r="E129" s="459"/>
      <c r="F129" s="506" t="str">
        <f>IF(ISNA(VLOOKUP(D129,條件!$A$1:$L$65585,5,0)),"",(VLOOKUP(D129,條件!$A$1:$L$65585,5,0)))</f>
        <v/>
      </c>
      <c r="G129" s="506" t="str">
        <f>IF(ISNA(VLOOKUP(D129,條件!$A$1:$L$65585,11,0)),"",(VLOOKUP(D129,條件!$A$1:$L$65585,11,0)))</f>
        <v/>
      </c>
      <c r="H129" s="460"/>
      <c r="I129" s="461"/>
      <c r="J129" s="462"/>
      <c r="K129" s="461"/>
      <c r="L129" s="463"/>
      <c r="M129" s="388"/>
      <c r="N129" s="389"/>
      <c r="O129" s="390"/>
      <c r="P129" s="389"/>
      <c r="Q129" s="391"/>
      <c r="R129" s="443"/>
      <c r="S129" s="425">
        <f t="shared" si="46"/>
        <v>0</v>
      </c>
      <c r="T129" s="392">
        <f t="shared" si="43"/>
        <v>0</v>
      </c>
      <c r="U129" s="392">
        <f t="shared" si="47"/>
        <v>0</v>
      </c>
      <c r="V129" s="393">
        <f t="shared" si="48"/>
        <v>0</v>
      </c>
      <c r="W129" s="444" t="str">
        <f t="shared" si="49"/>
        <v/>
      </c>
      <c r="X129" s="452" t="str">
        <f t="shared" si="44"/>
        <v/>
      </c>
      <c r="Y129" s="452" t="str">
        <f t="shared" si="45"/>
        <v/>
      </c>
      <c r="Z129" s="452" t="str">
        <f>'４.１倒筒機(樣品製作)'!X129</f>
        <v/>
      </c>
      <c r="AA129" s="452" t="str">
        <f>'４.１倒筒機(樣品製作)'!Y129</f>
        <v/>
      </c>
    </row>
    <row r="130" spans="1:27" ht="16.5">
      <c r="A130" s="383">
        <f t="shared" si="42"/>
        <v>46206</v>
      </c>
      <c r="B130" s="398" t="s">
        <v>803</v>
      </c>
      <c r="C130" s="524"/>
      <c r="D130" s="525"/>
      <c r="E130" s="526"/>
      <c r="F130" s="527">
        <v>0</v>
      </c>
      <c r="G130" s="527"/>
      <c r="H130" s="528"/>
      <c r="I130" s="529">
        <f>COUNTA(I110:I129)</f>
        <v>0</v>
      </c>
      <c r="J130" s="529"/>
      <c r="K130" s="529"/>
      <c r="L130" s="530"/>
      <c r="M130" s="400"/>
      <c r="N130" s="401">
        <f>SUM(N110:N129)</f>
        <v>0</v>
      </c>
      <c r="O130" s="400"/>
      <c r="P130" s="401">
        <f>SUM(P110:P129)</f>
        <v>0</v>
      </c>
      <c r="Q130" s="402"/>
      <c r="R130" s="445"/>
      <c r="S130" s="427"/>
      <c r="T130" s="403"/>
      <c r="U130" s="399">
        <f>SUMIF(U110:U129,"&lt;9E307")</f>
        <v>0</v>
      </c>
      <c r="V130" s="399">
        <f>SUM(V110:V129)</f>
        <v>0</v>
      </c>
      <c r="W130" s="446">
        <f>IF(ISERROR(V130/U130),0,(V130/U130))</f>
        <v>0</v>
      </c>
      <c r="X130" s="453">
        <f>SUMIF(X110:X129,"&lt;9E307")</f>
        <v>0</v>
      </c>
      <c r="Y130" s="453">
        <f>SUMIF(Y110:Y129,"&lt;9E307")</f>
        <v>0</v>
      </c>
      <c r="Z130" s="453">
        <f>'４.１倒筒機(樣品製作)'!X130</f>
        <v>0</v>
      </c>
      <c r="AA130" s="453">
        <f>'４.１倒筒機(樣品製作)'!Y130</f>
        <v>0</v>
      </c>
    </row>
    <row r="131" spans="1:27" ht="16.5">
      <c r="A131" s="383">
        <f t="shared" si="42"/>
        <v>46206</v>
      </c>
      <c r="B131" s="404" t="s">
        <v>806</v>
      </c>
      <c r="C131" s="531"/>
      <c r="D131" s="532"/>
      <c r="E131" s="533"/>
      <c r="F131" s="534"/>
      <c r="G131" s="534"/>
      <c r="H131" s="535"/>
      <c r="I131" s="536">
        <f>SUM(I109,I130)</f>
        <v>1</v>
      </c>
      <c r="J131" s="536"/>
      <c r="K131" s="536"/>
      <c r="L131" s="537"/>
      <c r="M131" s="419"/>
      <c r="N131" s="420">
        <f>SUM(N109,N130)</f>
        <v>12</v>
      </c>
      <c r="O131" s="419"/>
      <c r="P131" s="420">
        <f>SUM(P109,P130)</f>
        <v>0</v>
      </c>
      <c r="Q131" s="421"/>
      <c r="R131" s="447"/>
      <c r="S131" s="428"/>
      <c r="T131" s="394"/>
      <c r="U131" s="394">
        <f t="shared" ref="U131:V131" si="50">SUM(U109,U130)</f>
        <v>249.696</v>
      </c>
      <c r="V131" s="394">
        <f t="shared" si="50"/>
        <v>0</v>
      </c>
      <c r="W131" s="448">
        <f>IF(ISERROR(V131/U131),0,V131/U131)</f>
        <v>0</v>
      </c>
      <c r="X131" s="454">
        <f>SUM(X109,X130)</f>
        <v>0.99878400000000001</v>
      </c>
      <c r="Y131" s="454">
        <f>SUM(Y109,Y130)</f>
        <v>0</v>
      </c>
      <c r="Z131" s="454">
        <f>'４.１倒筒機(樣品製作)'!X131</f>
        <v>0</v>
      </c>
      <c r="AA131" s="454">
        <f>'４.１倒筒機(樣品製作)'!Y131</f>
        <v>0</v>
      </c>
    </row>
    <row r="132" spans="1:27" ht="16.5">
      <c r="A132" s="449">
        <f>A131+1</f>
        <v>46207</v>
      </c>
      <c r="B132" s="431" t="s">
        <v>804</v>
      </c>
      <c r="C132" s="458"/>
      <c r="D132" s="473"/>
      <c r="E132" s="459"/>
      <c r="F132" s="506" t="str">
        <f>IF(ISNA(VLOOKUP(D132,條件!$A$1:$L$65585,5,0)),"",(VLOOKUP(D132,條件!$A$1:$L$65585,5,0)))</f>
        <v/>
      </c>
      <c r="G132" s="506" t="str">
        <f>IF(ISNA(VLOOKUP(D132,條件!$A$1:$L$65585,11,0)),"",(VLOOKUP(D132,條件!$A$1:$L$65585,11,0)))</f>
        <v/>
      </c>
      <c r="H132" s="460"/>
      <c r="I132" s="461"/>
      <c r="J132" s="462"/>
      <c r="K132" s="461"/>
      <c r="L132" s="463"/>
      <c r="M132" s="407"/>
      <c r="N132" s="408"/>
      <c r="O132" s="409"/>
      <c r="P132" s="408"/>
      <c r="Q132" s="391"/>
      <c r="R132" s="441"/>
      <c r="S132" s="424">
        <f>K132*0.85</f>
        <v>0</v>
      </c>
      <c r="T132" s="405">
        <f t="shared" ref="T132:T151" si="51">IF(J132="",0,(1440/(J132/S132)))</f>
        <v>0</v>
      </c>
      <c r="U132" s="405">
        <f>T132*L132*(N132+P132)/24*0.85</f>
        <v>0</v>
      </c>
      <c r="V132" s="406">
        <f>M132+O132</f>
        <v>0</v>
      </c>
      <c r="W132" s="442" t="str">
        <f>IF(U132=0,"",((V132/U132)))</f>
        <v/>
      </c>
      <c r="X132" s="452" t="str">
        <f t="shared" ref="X132:X151" si="52">IF(ISERROR((U132/(N132+P132)*N132)/250),"",((U132/(N132+P132)*N132)/250))</f>
        <v/>
      </c>
      <c r="Y132" s="452" t="str">
        <f t="shared" ref="Y132:Y151" si="53">IF(ISERROR(((U132/(N132+P132)*P132)/250)),"",(((U132/(N132+P132)*P132))/250))</f>
        <v/>
      </c>
      <c r="Z132" s="452" t="str">
        <f>'４.１倒筒機(樣品製作)'!X132</f>
        <v/>
      </c>
      <c r="AA132" s="452" t="str">
        <f>'４.１倒筒機(樣品製作)'!Y132</f>
        <v/>
      </c>
    </row>
    <row r="133" spans="1:27" ht="16.5">
      <c r="A133" s="383">
        <f>A132</f>
        <v>46207</v>
      </c>
      <c r="B133" s="432" t="s">
        <v>804</v>
      </c>
      <c r="C133" s="458"/>
      <c r="D133" s="473"/>
      <c r="E133" s="459"/>
      <c r="F133" s="506" t="str">
        <f>IF(ISNA(VLOOKUP(D133,條件!$A$1:$L$65585,5,0)),"",(VLOOKUP(D133,條件!$A$1:$L$65585,5,0)))</f>
        <v/>
      </c>
      <c r="G133" s="506" t="str">
        <f>IF(ISNA(VLOOKUP(D133,條件!$A$1:$L$65585,11,0)),"",(VLOOKUP(D133,條件!$A$1:$L$65585,11,0)))</f>
        <v/>
      </c>
      <c r="H133" s="460"/>
      <c r="I133" s="461"/>
      <c r="J133" s="462"/>
      <c r="K133" s="461"/>
      <c r="L133" s="463"/>
      <c r="M133" s="388"/>
      <c r="N133" s="389"/>
      <c r="O133" s="390"/>
      <c r="P133" s="389"/>
      <c r="Q133" s="391"/>
      <c r="R133" s="441"/>
      <c r="S133" s="425">
        <f t="shared" ref="S133:S151" si="54">K133*0.85</f>
        <v>0</v>
      </c>
      <c r="T133" s="392">
        <f t="shared" si="51"/>
        <v>0</v>
      </c>
      <c r="U133" s="405">
        <f t="shared" ref="U133:U151" si="55">T133*L133*(N133+P133)/24*0.85</f>
        <v>0</v>
      </c>
      <c r="V133" s="393">
        <f t="shared" ref="V133:V151" si="56">M133+O133</f>
        <v>0</v>
      </c>
      <c r="W133" s="442" t="str">
        <f t="shared" ref="W133:W151" si="57">IF(U133=0,"",((V133/U133)))</f>
        <v/>
      </c>
      <c r="X133" s="452" t="str">
        <f t="shared" si="52"/>
        <v/>
      </c>
      <c r="Y133" s="452" t="str">
        <f t="shared" si="53"/>
        <v/>
      </c>
      <c r="Z133" s="452" t="str">
        <f>'４.１倒筒機(樣品製作)'!X133</f>
        <v/>
      </c>
      <c r="AA133" s="452" t="str">
        <f>'４.１倒筒機(樣品製作)'!Y133</f>
        <v/>
      </c>
    </row>
    <row r="134" spans="1:27" ht="16.5">
      <c r="A134" s="383">
        <f t="shared" ref="A134:A174" si="58">A133</f>
        <v>46207</v>
      </c>
      <c r="B134" s="432" t="s">
        <v>804</v>
      </c>
      <c r="C134" s="458"/>
      <c r="D134" s="473"/>
      <c r="E134" s="459"/>
      <c r="F134" s="506" t="str">
        <f>IF(ISNA(VLOOKUP(D134,條件!$A$1:$L$65585,5,0)),"",(VLOOKUP(D134,條件!$A$1:$L$65585,5,0)))</f>
        <v/>
      </c>
      <c r="G134" s="506" t="str">
        <f>IF(ISNA(VLOOKUP(D134,條件!$A$1:$L$65585,11,0)),"",(VLOOKUP(D134,條件!$A$1:$L$65585,11,0)))</f>
        <v/>
      </c>
      <c r="H134" s="460"/>
      <c r="I134" s="461"/>
      <c r="J134" s="462"/>
      <c r="K134" s="461"/>
      <c r="L134" s="463"/>
      <c r="M134" s="388"/>
      <c r="N134" s="389"/>
      <c r="O134" s="390"/>
      <c r="P134" s="389"/>
      <c r="Q134" s="391"/>
      <c r="R134" s="441"/>
      <c r="S134" s="425">
        <f t="shared" si="54"/>
        <v>0</v>
      </c>
      <c r="T134" s="392">
        <f t="shared" si="51"/>
        <v>0</v>
      </c>
      <c r="U134" s="405">
        <f t="shared" si="55"/>
        <v>0</v>
      </c>
      <c r="V134" s="393">
        <f t="shared" si="56"/>
        <v>0</v>
      </c>
      <c r="W134" s="442" t="str">
        <f t="shared" si="57"/>
        <v/>
      </c>
      <c r="X134" s="452" t="str">
        <f t="shared" si="52"/>
        <v/>
      </c>
      <c r="Y134" s="452" t="str">
        <f t="shared" si="53"/>
        <v/>
      </c>
      <c r="Z134" s="452" t="str">
        <f>'４.１倒筒機(樣品製作)'!X134</f>
        <v/>
      </c>
      <c r="AA134" s="452" t="str">
        <f>'４.１倒筒機(樣品製作)'!Y134</f>
        <v/>
      </c>
    </row>
    <row r="135" spans="1:27" ht="16.5">
      <c r="A135" s="383">
        <f t="shared" si="58"/>
        <v>46207</v>
      </c>
      <c r="B135" s="432" t="s">
        <v>804</v>
      </c>
      <c r="C135" s="458"/>
      <c r="D135" s="473"/>
      <c r="E135" s="459"/>
      <c r="F135" s="506" t="str">
        <f>IF(ISNA(VLOOKUP(D135,條件!$A$1:$L$65585,5,0)),"",(VLOOKUP(D135,條件!$A$1:$L$65585,5,0)))</f>
        <v/>
      </c>
      <c r="G135" s="506" t="str">
        <f>IF(ISNA(VLOOKUP(D135,條件!$A$1:$L$65585,11,0)),"",(VLOOKUP(D135,條件!$A$1:$L$65585,11,0)))</f>
        <v/>
      </c>
      <c r="H135" s="460"/>
      <c r="I135" s="461"/>
      <c r="J135" s="462"/>
      <c r="K135" s="461"/>
      <c r="L135" s="463"/>
      <c r="M135" s="388"/>
      <c r="N135" s="389"/>
      <c r="O135" s="390"/>
      <c r="P135" s="389"/>
      <c r="Q135" s="391"/>
      <c r="R135" s="441"/>
      <c r="S135" s="425">
        <f t="shared" si="54"/>
        <v>0</v>
      </c>
      <c r="T135" s="392">
        <f t="shared" si="51"/>
        <v>0</v>
      </c>
      <c r="U135" s="405">
        <f t="shared" si="55"/>
        <v>0</v>
      </c>
      <c r="V135" s="393">
        <f t="shared" si="56"/>
        <v>0</v>
      </c>
      <c r="W135" s="442" t="str">
        <f t="shared" si="57"/>
        <v/>
      </c>
      <c r="X135" s="452" t="str">
        <f t="shared" si="52"/>
        <v/>
      </c>
      <c r="Y135" s="452" t="str">
        <f t="shared" si="53"/>
        <v/>
      </c>
      <c r="Z135" s="452" t="str">
        <f>'４.１倒筒機(樣品製作)'!X135</f>
        <v/>
      </c>
      <c r="AA135" s="452" t="str">
        <f>'４.１倒筒機(樣品製作)'!Y135</f>
        <v/>
      </c>
    </row>
    <row r="136" spans="1:27" ht="16.5">
      <c r="A136" s="383">
        <f t="shared" si="58"/>
        <v>46207</v>
      </c>
      <c r="B136" s="432" t="s">
        <v>804</v>
      </c>
      <c r="C136" s="458"/>
      <c r="D136" s="473"/>
      <c r="E136" s="459"/>
      <c r="F136" s="506" t="str">
        <f>IF(ISNA(VLOOKUP(D136,條件!$A$1:$L$65585,5,0)),"",(VLOOKUP(D136,條件!$A$1:$L$65585,5,0)))</f>
        <v/>
      </c>
      <c r="G136" s="506" t="str">
        <f>IF(ISNA(VLOOKUP(D136,條件!$A$1:$L$65585,11,0)),"",(VLOOKUP(D136,條件!$A$1:$L$65585,11,0)))</f>
        <v/>
      </c>
      <c r="H136" s="460"/>
      <c r="I136" s="461"/>
      <c r="J136" s="462"/>
      <c r="K136" s="461"/>
      <c r="L136" s="463"/>
      <c r="M136" s="388"/>
      <c r="N136" s="389"/>
      <c r="O136" s="390"/>
      <c r="P136" s="389"/>
      <c r="Q136" s="391"/>
      <c r="R136" s="441"/>
      <c r="S136" s="425">
        <f t="shared" si="54"/>
        <v>0</v>
      </c>
      <c r="T136" s="392">
        <f t="shared" si="51"/>
        <v>0</v>
      </c>
      <c r="U136" s="405">
        <f t="shared" si="55"/>
        <v>0</v>
      </c>
      <c r="V136" s="393">
        <f t="shared" si="56"/>
        <v>0</v>
      </c>
      <c r="W136" s="442" t="str">
        <f t="shared" si="57"/>
        <v/>
      </c>
      <c r="X136" s="452" t="str">
        <f t="shared" si="52"/>
        <v/>
      </c>
      <c r="Y136" s="452" t="str">
        <f t="shared" si="53"/>
        <v/>
      </c>
      <c r="Z136" s="452" t="str">
        <f>'４.１倒筒機(樣品製作)'!X136</f>
        <v/>
      </c>
      <c r="AA136" s="452" t="str">
        <f>'４.１倒筒機(樣品製作)'!Y136</f>
        <v/>
      </c>
    </row>
    <row r="137" spans="1:27" ht="16.5">
      <c r="A137" s="383">
        <f t="shared" si="58"/>
        <v>46207</v>
      </c>
      <c r="B137" s="432" t="s">
        <v>804</v>
      </c>
      <c r="C137" s="458"/>
      <c r="D137" s="473"/>
      <c r="E137" s="459"/>
      <c r="F137" s="506" t="str">
        <f>IF(ISNA(VLOOKUP(D137,條件!$A$1:$L$65585,5,0)),"",(VLOOKUP(D137,條件!$A$1:$L$65585,5,0)))</f>
        <v/>
      </c>
      <c r="G137" s="506" t="str">
        <f>IF(ISNA(VLOOKUP(D137,條件!$A$1:$L$65585,11,0)),"",(VLOOKUP(D137,條件!$A$1:$L$65585,11,0)))</f>
        <v/>
      </c>
      <c r="H137" s="460"/>
      <c r="I137" s="461"/>
      <c r="J137" s="462"/>
      <c r="K137" s="461"/>
      <c r="L137" s="463"/>
      <c r="M137" s="388"/>
      <c r="N137" s="389"/>
      <c r="O137" s="390"/>
      <c r="P137" s="389"/>
      <c r="Q137" s="391"/>
      <c r="R137" s="441"/>
      <c r="S137" s="425">
        <f t="shared" si="54"/>
        <v>0</v>
      </c>
      <c r="T137" s="392">
        <f t="shared" si="51"/>
        <v>0</v>
      </c>
      <c r="U137" s="405">
        <f t="shared" si="55"/>
        <v>0</v>
      </c>
      <c r="V137" s="393">
        <f t="shared" si="56"/>
        <v>0</v>
      </c>
      <c r="W137" s="442" t="str">
        <f t="shared" si="57"/>
        <v/>
      </c>
      <c r="X137" s="452" t="str">
        <f t="shared" si="52"/>
        <v/>
      </c>
      <c r="Y137" s="452" t="str">
        <f t="shared" si="53"/>
        <v/>
      </c>
      <c r="Z137" s="452" t="str">
        <f>'４.１倒筒機(樣品製作)'!X137</f>
        <v/>
      </c>
      <c r="AA137" s="452" t="str">
        <f>'４.１倒筒機(樣品製作)'!Y137</f>
        <v/>
      </c>
    </row>
    <row r="138" spans="1:27" ht="16.5">
      <c r="A138" s="383">
        <f t="shared" si="58"/>
        <v>46207</v>
      </c>
      <c r="B138" s="432" t="s">
        <v>804</v>
      </c>
      <c r="C138" s="458"/>
      <c r="D138" s="473"/>
      <c r="E138" s="459"/>
      <c r="F138" s="506" t="str">
        <f>IF(ISNA(VLOOKUP(D138,條件!$A$1:$L$65585,5,0)),"",(VLOOKUP(D138,條件!$A$1:$L$65585,5,0)))</f>
        <v/>
      </c>
      <c r="G138" s="506" t="str">
        <f>IF(ISNA(VLOOKUP(D138,條件!$A$1:$L$65585,11,0)),"",(VLOOKUP(D138,條件!$A$1:$L$65585,11,0)))</f>
        <v/>
      </c>
      <c r="H138" s="460"/>
      <c r="I138" s="461"/>
      <c r="J138" s="462"/>
      <c r="K138" s="461"/>
      <c r="L138" s="463"/>
      <c r="M138" s="388"/>
      <c r="N138" s="389"/>
      <c r="O138" s="390"/>
      <c r="P138" s="389"/>
      <c r="Q138" s="391"/>
      <c r="R138" s="441"/>
      <c r="S138" s="425">
        <f t="shared" si="54"/>
        <v>0</v>
      </c>
      <c r="T138" s="392">
        <f t="shared" si="51"/>
        <v>0</v>
      </c>
      <c r="U138" s="405">
        <f t="shared" si="55"/>
        <v>0</v>
      </c>
      <c r="V138" s="393">
        <f t="shared" si="56"/>
        <v>0</v>
      </c>
      <c r="W138" s="442" t="str">
        <f t="shared" si="57"/>
        <v/>
      </c>
      <c r="X138" s="452" t="str">
        <f t="shared" si="52"/>
        <v/>
      </c>
      <c r="Y138" s="452" t="str">
        <f t="shared" si="53"/>
        <v/>
      </c>
      <c r="Z138" s="452" t="str">
        <f>'４.１倒筒機(樣品製作)'!X138</f>
        <v/>
      </c>
      <c r="AA138" s="452" t="str">
        <f>'４.１倒筒機(樣品製作)'!Y138</f>
        <v/>
      </c>
    </row>
    <row r="139" spans="1:27" ht="16.5">
      <c r="A139" s="383">
        <f t="shared" si="58"/>
        <v>46207</v>
      </c>
      <c r="B139" s="432" t="s">
        <v>804</v>
      </c>
      <c r="C139" s="458"/>
      <c r="D139" s="473"/>
      <c r="E139" s="459"/>
      <c r="F139" s="506" t="str">
        <f>IF(ISNA(VLOOKUP(D139,條件!$A$1:$L$65585,5,0)),"",(VLOOKUP(D139,條件!$A$1:$L$65585,5,0)))</f>
        <v/>
      </c>
      <c r="G139" s="506" t="str">
        <f>IF(ISNA(VLOOKUP(D139,條件!$A$1:$L$65585,11,0)),"",(VLOOKUP(D139,條件!$A$1:$L$65585,11,0)))</f>
        <v/>
      </c>
      <c r="H139" s="460"/>
      <c r="I139" s="461"/>
      <c r="J139" s="462"/>
      <c r="K139" s="461"/>
      <c r="L139" s="463"/>
      <c r="M139" s="388"/>
      <c r="N139" s="389"/>
      <c r="O139" s="390"/>
      <c r="P139" s="389"/>
      <c r="Q139" s="410"/>
      <c r="R139" s="443"/>
      <c r="S139" s="425">
        <f t="shared" si="54"/>
        <v>0</v>
      </c>
      <c r="T139" s="392">
        <f t="shared" si="51"/>
        <v>0</v>
      </c>
      <c r="U139" s="405">
        <f t="shared" si="55"/>
        <v>0</v>
      </c>
      <c r="V139" s="393">
        <f t="shared" si="56"/>
        <v>0</v>
      </c>
      <c r="W139" s="442" t="str">
        <f t="shared" si="57"/>
        <v/>
      </c>
      <c r="X139" s="452" t="str">
        <f t="shared" si="52"/>
        <v/>
      </c>
      <c r="Y139" s="452" t="str">
        <f t="shared" si="53"/>
        <v/>
      </c>
      <c r="Z139" s="452" t="str">
        <f>'４.１倒筒機(樣品製作)'!X139</f>
        <v/>
      </c>
      <c r="AA139" s="452" t="str">
        <f>'４.１倒筒機(樣品製作)'!Y139</f>
        <v/>
      </c>
    </row>
    <row r="140" spans="1:27" ht="16.5">
      <c r="A140" s="383">
        <f t="shared" si="58"/>
        <v>46207</v>
      </c>
      <c r="B140" s="432" t="s">
        <v>804</v>
      </c>
      <c r="C140" s="458"/>
      <c r="D140" s="473"/>
      <c r="E140" s="459"/>
      <c r="F140" s="506" t="str">
        <f>IF(ISNA(VLOOKUP(D140,條件!$A$1:$L$65585,5,0)),"",(VLOOKUP(D140,條件!$A$1:$L$65585,5,0)))</f>
        <v/>
      </c>
      <c r="G140" s="506" t="str">
        <f>IF(ISNA(VLOOKUP(D140,條件!$A$1:$L$65585,11,0)),"",(VLOOKUP(D140,條件!$A$1:$L$65585,11,0)))</f>
        <v/>
      </c>
      <c r="H140" s="460"/>
      <c r="I140" s="461"/>
      <c r="J140" s="462"/>
      <c r="K140" s="461"/>
      <c r="L140" s="463"/>
      <c r="M140" s="388"/>
      <c r="N140" s="389"/>
      <c r="O140" s="390"/>
      <c r="P140" s="389"/>
      <c r="Q140" s="410"/>
      <c r="R140" s="443"/>
      <c r="S140" s="425">
        <f t="shared" si="54"/>
        <v>0</v>
      </c>
      <c r="T140" s="392">
        <f t="shared" si="51"/>
        <v>0</v>
      </c>
      <c r="U140" s="405">
        <f t="shared" si="55"/>
        <v>0</v>
      </c>
      <c r="V140" s="393">
        <f t="shared" si="56"/>
        <v>0</v>
      </c>
      <c r="W140" s="442" t="str">
        <f t="shared" si="57"/>
        <v/>
      </c>
      <c r="X140" s="452" t="str">
        <f t="shared" si="52"/>
        <v/>
      </c>
      <c r="Y140" s="452" t="str">
        <f t="shared" si="53"/>
        <v/>
      </c>
      <c r="Z140" s="452" t="str">
        <f>'４.１倒筒機(樣品製作)'!X140</f>
        <v/>
      </c>
      <c r="AA140" s="452" t="str">
        <f>'４.１倒筒機(樣品製作)'!Y140</f>
        <v/>
      </c>
    </row>
    <row r="141" spans="1:27" ht="16.5">
      <c r="A141" s="383">
        <f t="shared" si="58"/>
        <v>46207</v>
      </c>
      <c r="B141" s="432" t="s">
        <v>804</v>
      </c>
      <c r="C141" s="458"/>
      <c r="D141" s="473"/>
      <c r="E141" s="459"/>
      <c r="F141" s="506" t="str">
        <f>IF(ISNA(VLOOKUP(D141,條件!$A$1:$L$65585,5,0)),"",(VLOOKUP(D141,條件!$A$1:$L$65585,5,0)))</f>
        <v/>
      </c>
      <c r="G141" s="506" t="str">
        <f>IF(ISNA(VLOOKUP(D141,條件!$A$1:$L$65585,11,0)),"",(VLOOKUP(D141,條件!$A$1:$L$65585,11,0)))</f>
        <v/>
      </c>
      <c r="H141" s="460"/>
      <c r="I141" s="461"/>
      <c r="J141" s="462"/>
      <c r="K141" s="461"/>
      <c r="L141" s="463"/>
      <c r="M141" s="388"/>
      <c r="N141" s="389"/>
      <c r="O141" s="390"/>
      <c r="P141" s="389"/>
      <c r="Q141" s="410"/>
      <c r="R141" s="443"/>
      <c r="S141" s="425">
        <f t="shared" si="54"/>
        <v>0</v>
      </c>
      <c r="T141" s="392">
        <f t="shared" si="51"/>
        <v>0</v>
      </c>
      <c r="U141" s="405">
        <f t="shared" si="55"/>
        <v>0</v>
      </c>
      <c r="V141" s="393">
        <f t="shared" si="56"/>
        <v>0</v>
      </c>
      <c r="W141" s="442" t="str">
        <f t="shared" si="57"/>
        <v/>
      </c>
      <c r="X141" s="452" t="str">
        <f t="shared" si="52"/>
        <v/>
      </c>
      <c r="Y141" s="452" t="str">
        <f t="shared" si="53"/>
        <v/>
      </c>
      <c r="Z141" s="452" t="str">
        <f>'４.１倒筒機(樣品製作)'!X141</f>
        <v/>
      </c>
      <c r="AA141" s="452" t="str">
        <f>'４.１倒筒機(樣品製作)'!Y141</f>
        <v/>
      </c>
    </row>
    <row r="142" spans="1:27" ht="16.5">
      <c r="A142" s="383">
        <f t="shared" si="58"/>
        <v>46207</v>
      </c>
      <c r="B142" s="432" t="s">
        <v>804</v>
      </c>
      <c r="C142" s="458"/>
      <c r="D142" s="473"/>
      <c r="E142" s="459"/>
      <c r="F142" s="506" t="str">
        <f>IF(ISNA(VLOOKUP(D142,條件!$A$1:$L$65585,5,0)),"",(VLOOKUP(D142,條件!$A$1:$L$65585,5,0)))</f>
        <v/>
      </c>
      <c r="G142" s="506" t="str">
        <f>IF(ISNA(VLOOKUP(D142,條件!$A$1:$L$65585,11,0)),"",(VLOOKUP(D142,條件!$A$1:$L$65585,11,0)))</f>
        <v/>
      </c>
      <c r="H142" s="460"/>
      <c r="I142" s="461"/>
      <c r="J142" s="462"/>
      <c r="K142" s="461"/>
      <c r="L142" s="463"/>
      <c r="M142" s="388"/>
      <c r="N142" s="389"/>
      <c r="O142" s="390"/>
      <c r="P142" s="389"/>
      <c r="Q142" s="410"/>
      <c r="R142" s="443"/>
      <c r="S142" s="425">
        <f t="shared" si="54"/>
        <v>0</v>
      </c>
      <c r="T142" s="392">
        <f t="shared" si="51"/>
        <v>0</v>
      </c>
      <c r="U142" s="405">
        <f t="shared" si="55"/>
        <v>0</v>
      </c>
      <c r="V142" s="393">
        <f t="shared" si="56"/>
        <v>0</v>
      </c>
      <c r="W142" s="442" t="str">
        <f t="shared" si="57"/>
        <v/>
      </c>
      <c r="X142" s="452" t="str">
        <f t="shared" si="52"/>
        <v/>
      </c>
      <c r="Y142" s="452" t="str">
        <f t="shared" si="53"/>
        <v/>
      </c>
      <c r="Z142" s="452" t="str">
        <f>'４.１倒筒機(樣品製作)'!X142</f>
        <v/>
      </c>
      <c r="AA142" s="452" t="str">
        <f>'４.１倒筒機(樣品製作)'!Y142</f>
        <v/>
      </c>
    </row>
    <row r="143" spans="1:27" ht="16.5">
      <c r="A143" s="383">
        <f t="shared" si="58"/>
        <v>46207</v>
      </c>
      <c r="B143" s="432" t="s">
        <v>804</v>
      </c>
      <c r="C143" s="458"/>
      <c r="D143" s="473"/>
      <c r="E143" s="459"/>
      <c r="F143" s="506" t="str">
        <f>IF(ISNA(VLOOKUP(D143,條件!$A$1:$L$65585,5,0)),"",(VLOOKUP(D143,條件!$A$1:$L$65585,5,0)))</f>
        <v/>
      </c>
      <c r="G143" s="506" t="str">
        <f>IF(ISNA(VLOOKUP(D143,條件!$A$1:$L$65585,11,0)),"",(VLOOKUP(D143,條件!$A$1:$L$65585,11,0)))</f>
        <v/>
      </c>
      <c r="H143" s="460"/>
      <c r="I143" s="461"/>
      <c r="J143" s="462"/>
      <c r="K143" s="461"/>
      <c r="L143" s="463"/>
      <c r="M143" s="388"/>
      <c r="N143" s="389"/>
      <c r="O143" s="390"/>
      <c r="P143" s="389"/>
      <c r="Q143" s="410"/>
      <c r="R143" s="443"/>
      <c r="S143" s="425">
        <f t="shared" si="54"/>
        <v>0</v>
      </c>
      <c r="T143" s="392">
        <f t="shared" si="51"/>
        <v>0</v>
      </c>
      <c r="U143" s="392">
        <f t="shared" si="55"/>
        <v>0</v>
      </c>
      <c r="V143" s="393">
        <f t="shared" si="56"/>
        <v>0</v>
      </c>
      <c r="W143" s="442" t="str">
        <f t="shared" si="57"/>
        <v/>
      </c>
      <c r="X143" s="452" t="str">
        <f t="shared" si="52"/>
        <v/>
      </c>
      <c r="Y143" s="452" t="str">
        <f t="shared" si="53"/>
        <v/>
      </c>
      <c r="Z143" s="452" t="str">
        <f>'４.１倒筒機(樣品製作)'!X143</f>
        <v/>
      </c>
      <c r="AA143" s="452" t="str">
        <f>'４.１倒筒機(樣品製作)'!Y143</f>
        <v/>
      </c>
    </row>
    <row r="144" spans="1:27" ht="16.5">
      <c r="A144" s="383">
        <f t="shared" si="58"/>
        <v>46207</v>
      </c>
      <c r="B144" s="432" t="s">
        <v>804</v>
      </c>
      <c r="C144" s="458"/>
      <c r="D144" s="473"/>
      <c r="E144" s="459"/>
      <c r="F144" s="506" t="str">
        <f>IF(ISNA(VLOOKUP(D144,條件!$A$1:$L$65585,5,0)),"",(VLOOKUP(D144,條件!$A$1:$L$65585,5,0)))</f>
        <v/>
      </c>
      <c r="G144" s="506" t="str">
        <f>IF(ISNA(VLOOKUP(D144,條件!$A$1:$L$65585,11,0)),"",(VLOOKUP(D144,條件!$A$1:$L$65585,11,0)))</f>
        <v/>
      </c>
      <c r="H144" s="460"/>
      <c r="I144" s="461"/>
      <c r="J144" s="462"/>
      <c r="K144" s="461"/>
      <c r="L144" s="463"/>
      <c r="M144" s="388"/>
      <c r="N144" s="389"/>
      <c r="O144" s="390"/>
      <c r="P144" s="389"/>
      <c r="Q144" s="410"/>
      <c r="R144" s="443"/>
      <c r="S144" s="425">
        <f t="shared" si="54"/>
        <v>0</v>
      </c>
      <c r="T144" s="392">
        <f t="shared" si="51"/>
        <v>0</v>
      </c>
      <c r="U144" s="392">
        <f t="shared" si="55"/>
        <v>0</v>
      </c>
      <c r="V144" s="393">
        <f t="shared" si="56"/>
        <v>0</v>
      </c>
      <c r="W144" s="444" t="str">
        <f t="shared" si="57"/>
        <v/>
      </c>
      <c r="X144" s="452" t="str">
        <f t="shared" si="52"/>
        <v/>
      </c>
      <c r="Y144" s="452" t="str">
        <f t="shared" si="53"/>
        <v/>
      </c>
      <c r="Z144" s="452" t="str">
        <f>'４.１倒筒機(樣品製作)'!X144</f>
        <v/>
      </c>
      <c r="AA144" s="452" t="str">
        <f>'４.１倒筒機(樣品製作)'!Y144</f>
        <v/>
      </c>
    </row>
    <row r="145" spans="1:27" ht="16.5">
      <c r="A145" s="383">
        <f t="shared" si="58"/>
        <v>46207</v>
      </c>
      <c r="B145" s="432" t="s">
        <v>804</v>
      </c>
      <c r="C145" s="458"/>
      <c r="D145" s="473"/>
      <c r="E145" s="459"/>
      <c r="F145" s="506" t="str">
        <f>IF(ISNA(VLOOKUP(D145,條件!$A$1:$L$65585,5,0)),"",(VLOOKUP(D145,條件!$A$1:$L$65585,5,0)))</f>
        <v/>
      </c>
      <c r="G145" s="506" t="str">
        <f>IF(ISNA(VLOOKUP(D145,條件!$A$1:$L$65585,11,0)),"",(VLOOKUP(D145,條件!$A$1:$L$65585,11,0)))</f>
        <v/>
      </c>
      <c r="H145" s="460"/>
      <c r="I145" s="461"/>
      <c r="J145" s="462"/>
      <c r="K145" s="461"/>
      <c r="L145" s="463"/>
      <c r="M145" s="388"/>
      <c r="N145" s="389"/>
      <c r="O145" s="390"/>
      <c r="P145" s="389"/>
      <c r="Q145" s="410"/>
      <c r="R145" s="443"/>
      <c r="S145" s="425">
        <f t="shared" si="54"/>
        <v>0</v>
      </c>
      <c r="T145" s="392">
        <f t="shared" si="51"/>
        <v>0</v>
      </c>
      <c r="U145" s="392">
        <f t="shared" si="55"/>
        <v>0</v>
      </c>
      <c r="V145" s="393">
        <f t="shared" si="56"/>
        <v>0</v>
      </c>
      <c r="W145" s="444" t="str">
        <f t="shared" si="57"/>
        <v/>
      </c>
      <c r="X145" s="452" t="str">
        <f t="shared" si="52"/>
        <v/>
      </c>
      <c r="Y145" s="452" t="str">
        <f t="shared" si="53"/>
        <v/>
      </c>
      <c r="Z145" s="452" t="str">
        <f>'４.１倒筒機(樣品製作)'!X145</f>
        <v/>
      </c>
      <c r="AA145" s="452" t="str">
        <f>'４.１倒筒機(樣品製作)'!Y145</f>
        <v/>
      </c>
    </row>
    <row r="146" spans="1:27" ht="16.5">
      <c r="A146" s="383">
        <f t="shared" si="58"/>
        <v>46207</v>
      </c>
      <c r="B146" s="432" t="s">
        <v>804</v>
      </c>
      <c r="C146" s="458"/>
      <c r="D146" s="473"/>
      <c r="E146" s="459"/>
      <c r="F146" s="506" t="str">
        <f>IF(ISNA(VLOOKUP(D146,條件!$A$1:$L$65585,5,0)),"",(VLOOKUP(D146,條件!$A$1:$L$65585,5,0)))</f>
        <v/>
      </c>
      <c r="G146" s="506" t="str">
        <f>IF(ISNA(VLOOKUP(D146,條件!$A$1:$L$65585,11,0)),"",(VLOOKUP(D146,條件!$A$1:$L$65585,11,0)))</f>
        <v/>
      </c>
      <c r="H146" s="460"/>
      <c r="I146" s="461"/>
      <c r="J146" s="462"/>
      <c r="K146" s="461"/>
      <c r="L146" s="463"/>
      <c r="M146" s="388"/>
      <c r="N146" s="389"/>
      <c r="O146" s="390"/>
      <c r="P146" s="389"/>
      <c r="Q146" s="410"/>
      <c r="R146" s="443"/>
      <c r="S146" s="425">
        <f t="shared" si="54"/>
        <v>0</v>
      </c>
      <c r="T146" s="392">
        <f t="shared" si="51"/>
        <v>0</v>
      </c>
      <c r="U146" s="392">
        <f t="shared" si="55"/>
        <v>0</v>
      </c>
      <c r="V146" s="393">
        <f t="shared" si="56"/>
        <v>0</v>
      </c>
      <c r="W146" s="444" t="str">
        <f t="shared" si="57"/>
        <v/>
      </c>
      <c r="X146" s="452" t="str">
        <f t="shared" si="52"/>
        <v/>
      </c>
      <c r="Y146" s="452" t="str">
        <f t="shared" si="53"/>
        <v/>
      </c>
      <c r="Z146" s="452" t="str">
        <f>'４.１倒筒機(樣品製作)'!X146</f>
        <v/>
      </c>
      <c r="AA146" s="452" t="str">
        <f>'４.１倒筒機(樣品製作)'!Y146</f>
        <v/>
      </c>
    </row>
    <row r="147" spans="1:27" ht="16.5">
      <c r="A147" s="383">
        <f t="shared" si="58"/>
        <v>46207</v>
      </c>
      <c r="B147" s="432" t="s">
        <v>804</v>
      </c>
      <c r="C147" s="458"/>
      <c r="D147" s="473"/>
      <c r="E147" s="459"/>
      <c r="F147" s="506" t="str">
        <f>IF(ISNA(VLOOKUP(D147,條件!$A$1:$L$65585,5,0)),"",(VLOOKUP(D147,條件!$A$1:$L$65585,5,0)))</f>
        <v/>
      </c>
      <c r="G147" s="506" t="str">
        <f>IF(ISNA(VLOOKUP(D147,條件!$A$1:$L$65585,11,0)),"",(VLOOKUP(D147,條件!$A$1:$L$65585,11,0)))</f>
        <v/>
      </c>
      <c r="H147" s="460"/>
      <c r="I147" s="461"/>
      <c r="J147" s="462"/>
      <c r="K147" s="461"/>
      <c r="L147" s="463"/>
      <c r="M147" s="388"/>
      <c r="N147" s="389"/>
      <c r="O147" s="390"/>
      <c r="P147" s="389"/>
      <c r="Q147" s="410"/>
      <c r="R147" s="443"/>
      <c r="S147" s="425">
        <f t="shared" si="54"/>
        <v>0</v>
      </c>
      <c r="T147" s="392">
        <f t="shared" si="51"/>
        <v>0</v>
      </c>
      <c r="U147" s="392">
        <f t="shared" si="55"/>
        <v>0</v>
      </c>
      <c r="V147" s="393">
        <f t="shared" si="56"/>
        <v>0</v>
      </c>
      <c r="W147" s="444" t="str">
        <f t="shared" si="57"/>
        <v/>
      </c>
      <c r="X147" s="452" t="str">
        <f t="shared" si="52"/>
        <v/>
      </c>
      <c r="Y147" s="452" t="str">
        <f t="shared" si="53"/>
        <v/>
      </c>
      <c r="Z147" s="452" t="str">
        <f>'４.１倒筒機(樣品製作)'!X147</f>
        <v/>
      </c>
      <c r="AA147" s="452" t="str">
        <f>'４.１倒筒機(樣品製作)'!Y147</f>
        <v/>
      </c>
    </row>
    <row r="148" spans="1:27" ht="16.5">
      <c r="A148" s="383">
        <f t="shared" si="58"/>
        <v>46207</v>
      </c>
      <c r="B148" s="432" t="s">
        <v>804</v>
      </c>
      <c r="C148" s="458"/>
      <c r="D148" s="473"/>
      <c r="E148" s="459"/>
      <c r="F148" s="506" t="str">
        <f>IF(ISNA(VLOOKUP(D148,條件!$A$1:$L$65585,5,0)),"",(VLOOKUP(D148,條件!$A$1:$L$65585,5,0)))</f>
        <v/>
      </c>
      <c r="G148" s="506" t="str">
        <f>IF(ISNA(VLOOKUP(D148,條件!$A$1:$L$65585,11,0)),"",(VLOOKUP(D148,條件!$A$1:$L$65585,11,0)))</f>
        <v/>
      </c>
      <c r="H148" s="460"/>
      <c r="I148" s="461"/>
      <c r="J148" s="462"/>
      <c r="K148" s="461"/>
      <c r="L148" s="463"/>
      <c r="M148" s="388"/>
      <c r="N148" s="389"/>
      <c r="O148" s="390"/>
      <c r="P148" s="389"/>
      <c r="Q148" s="391"/>
      <c r="R148" s="443"/>
      <c r="S148" s="425">
        <f t="shared" si="54"/>
        <v>0</v>
      </c>
      <c r="T148" s="392">
        <f t="shared" si="51"/>
        <v>0</v>
      </c>
      <c r="U148" s="392">
        <f t="shared" si="55"/>
        <v>0</v>
      </c>
      <c r="V148" s="393">
        <f t="shared" si="56"/>
        <v>0</v>
      </c>
      <c r="W148" s="444" t="str">
        <f t="shared" si="57"/>
        <v/>
      </c>
      <c r="X148" s="452" t="str">
        <f t="shared" si="52"/>
        <v/>
      </c>
      <c r="Y148" s="452" t="str">
        <f t="shared" si="53"/>
        <v/>
      </c>
      <c r="Z148" s="452" t="str">
        <f>'４.１倒筒機(樣品製作)'!X148</f>
        <v/>
      </c>
      <c r="AA148" s="452" t="str">
        <f>'４.１倒筒機(樣品製作)'!Y148</f>
        <v/>
      </c>
    </row>
    <row r="149" spans="1:27" ht="16.5">
      <c r="A149" s="383">
        <f t="shared" si="58"/>
        <v>46207</v>
      </c>
      <c r="B149" s="432" t="s">
        <v>804</v>
      </c>
      <c r="C149" s="458"/>
      <c r="D149" s="473"/>
      <c r="E149" s="459"/>
      <c r="F149" s="506" t="str">
        <f>IF(ISNA(VLOOKUP(D149,條件!$A$1:$L$65585,5,0)),"",(VLOOKUP(D149,條件!$A$1:$L$65585,5,0)))</f>
        <v/>
      </c>
      <c r="G149" s="506" t="str">
        <f>IF(ISNA(VLOOKUP(D149,條件!$A$1:$L$65585,11,0)),"",(VLOOKUP(D149,條件!$A$1:$L$65585,11,0)))</f>
        <v/>
      </c>
      <c r="H149" s="460"/>
      <c r="I149" s="461"/>
      <c r="J149" s="462"/>
      <c r="K149" s="461"/>
      <c r="L149" s="463"/>
      <c r="M149" s="388"/>
      <c r="N149" s="389"/>
      <c r="O149" s="390"/>
      <c r="P149" s="389"/>
      <c r="Q149" s="391"/>
      <c r="R149" s="443"/>
      <c r="S149" s="425">
        <f t="shared" si="54"/>
        <v>0</v>
      </c>
      <c r="T149" s="392">
        <f t="shared" si="51"/>
        <v>0</v>
      </c>
      <c r="U149" s="392">
        <f t="shared" si="55"/>
        <v>0</v>
      </c>
      <c r="V149" s="393">
        <f t="shared" si="56"/>
        <v>0</v>
      </c>
      <c r="W149" s="444" t="str">
        <f t="shared" si="57"/>
        <v/>
      </c>
      <c r="X149" s="452" t="str">
        <f t="shared" si="52"/>
        <v/>
      </c>
      <c r="Y149" s="452" t="str">
        <f t="shared" si="53"/>
        <v/>
      </c>
      <c r="Z149" s="452" t="str">
        <f>'４.１倒筒機(樣品製作)'!X149</f>
        <v/>
      </c>
      <c r="AA149" s="452" t="str">
        <f>'４.１倒筒機(樣品製作)'!Y149</f>
        <v/>
      </c>
    </row>
    <row r="150" spans="1:27" ht="16.5">
      <c r="A150" s="383">
        <f t="shared" si="58"/>
        <v>46207</v>
      </c>
      <c r="B150" s="432" t="s">
        <v>804</v>
      </c>
      <c r="C150" s="458"/>
      <c r="D150" s="473"/>
      <c r="E150" s="459"/>
      <c r="F150" s="506" t="str">
        <f>IF(ISNA(VLOOKUP(D150,條件!$A$1:$L$65585,5,0)),"",(VLOOKUP(D150,條件!$A$1:$L$65585,5,0)))</f>
        <v/>
      </c>
      <c r="G150" s="506" t="str">
        <f>IF(ISNA(VLOOKUP(D150,條件!$A$1:$L$65585,11,0)),"",(VLOOKUP(D150,條件!$A$1:$L$65585,11,0)))</f>
        <v/>
      </c>
      <c r="H150" s="460"/>
      <c r="I150" s="461"/>
      <c r="J150" s="462"/>
      <c r="K150" s="461"/>
      <c r="L150" s="463"/>
      <c r="M150" s="388"/>
      <c r="N150" s="389"/>
      <c r="O150" s="390"/>
      <c r="P150" s="389"/>
      <c r="Q150" s="391"/>
      <c r="R150" s="443"/>
      <c r="S150" s="425">
        <f t="shared" si="54"/>
        <v>0</v>
      </c>
      <c r="T150" s="392">
        <f t="shared" si="51"/>
        <v>0</v>
      </c>
      <c r="U150" s="392">
        <f t="shared" si="55"/>
        <v>0</v>
      </c>
      <c r="V150" s="393">
        <f t="shared" si="56"/>
        <v>0</v>
      </c>
      <c r="W150" s="444" t="str">
        <f t="shared" si="57"/>
        <v/>
      </c>
      <c r="X150" s="452" t="str">
        <f t="shared" si="52"/>
        <v/>
      </c>
      <c r="Y150" s="452" t="str">
        <f t="shared" si="53"/>
        <v/>
      </c>
      <c r="Z150" s="452" t="str">
        <f>'４.１倒筒機(樣品製作)'!X150</f>
        <v/>
      </c>
      <c r="AA150" s="452" t="str">
        <f>'４.１倒筒機(樣品製作)'!Y150</f>
        <v/>
      </c>
    </row>
    <row r="151" spans="1:27" ht="16.5">
      <c r="A151" s="383">
        <f t="shared" si="58"/>
        <v>46207</v>
      </c>
      <c r="B151" s="432" t="s">
        <v>804</v>
      </c>
      <c r="C151" s="458"/>
      <c r="D151" s="473"/>
      <c r="E151" s="459"/>
      <c r="F151" s="506" t="str">
        <f>IF(ISNA(VLOOKUP(D151,條件!$A$1:$L$65585,5,0)),"",(VLOOKUP(D151,條件!$A$1:$L$65585,5,0)))</f>
        <v/>
      </c>
      <c r="G151" s="506" t="str">
        <f>IF(ISNA(VLOOKUP(D151,條件!$A$1:$L$65585,11,0)),"",(VLOOKUP(D151,條件!$A$1:$L$65585,11,0)))</f>
        <v/>
      </c>
      <c r="H151" s="460"/>
      <c r="I151" s="461"/>
      <c r="J151" s="462"/>
      <c r="K151" s="461"/>
      <c r="L151" s="463"/>
      <c r="M151" s="388"/>
      <c r="N151" s="389"/>
      <c r="O151" s="390"/>
      <c r="P151" s="389"/>
      <c r="Q151" s="391"/>
      <c r="R151" s="443"/>
      <c r="S151" s="425">
        <f t="shared" si="54"/>
        <v>0</v>
      </c>
      <c r="T151" s="392">
        <f t="shared" si="51"/>
        <v>0</v>
      </c>
      <c r="U151" s="392">
        <f t="shared" si="55"/>
        <v>0</v>
      </c>
      <c r="V151" s="393">
        <f t="shared" si="56"/>
        <v>0</v>
      </c>
      <c r="W151" s="444" t="str">
        <f t="shared" si="57"/>
        <v/>
      </c>
      <c r="X151" s="452" t="str">
        <f t="shared" si="52"/>
        <v/>
      </c>
      <c r="Y151" s="452" t="str">
        <f t="shared" si="53"/>
        <v/>
      </c>
      <c r="Z151" s="452" t="str">
        <f>'４.１倒筒機(樣品製作)'!X151</f>
        <v/>
      </c>
      <c r="AA151" s="452" t="str">
        <f>'４.１倒筒機(樣品製作)'!Y151</f>
        <v/>
      </c>
    </row>
    <row r="152" spans="1:27" ht="16.5">
      <c r="A152" s="383">
        <f t="shared" si="58"/>
        <v>46207</v>
      </c>
      <c r="B152" s="398" t="s">
        <v>807</v>
      </c>
      <c r="C152" s="524"/>
      <c r="D152" s="525"/>
      <c r="E152" s="526"/>
      <c r="F152" s="527"/>
      <c r="G152" s="527"/>
      <c r="H152" s="528"/>
      <c r="I152" s="529">
        <f>COUNTA(I132:I151)</f>
        <v>0</v>
      </c>
      <c r="J152" s="529"/>
      <c r="K152" s="529"/>
      <c r="L152" s="530"/>
      <c r="M152" s="400"/>
      <c r="N152" s="401">
        <f>SUM(N132:N151)</f>
        <v>0</v>
      </c>
      <c r="O152" s="400"/>
      <c r="P152" s="401">
        <f>SUM(P132:P151)</f>
        <v>0</v>
      </c>
      <c r="Q152" s="402"/>
      <c r="R152" s="445"/>
      <c r="S152" s="426"/>
      <c r="T152" s="399"/>
      <c r="U152" s="399">
        <f>SUMIF(U132:U151,"&lt;9E307")</f>
        <v>0</v>
      </c>
      <c r="V152" s="399">
        <f>SUM(V132:V151)</f>
        <v>0</v>
      </c>
      <c r="W152" s="446">
        <f>IF(ISERROR(V152/U152),0,(V152/U152))</f>
        <v>0</v>
      </c>
      <c r="X152" s="453">
        <f>SUMIF(X132:X151,"&lt;9E307")</f>
        <v>0</v>
      </c>
      <c r="Y152" s="453">
        <f>SUMIF(Y132:Y151,"&lt;9E307")</f>
        <v>0</v>
      </c>
      <c r="Z152" s="579">
        <f>'４.１倒筒機(樣品製作)'!X152</f>
        <v>0</v>
      </c>
      <c r="AA152" s="579">
        <f>'４.１倒筒機(樣品製作)'!Y152</f>
        <v>0</v>
      </c>
    </row>
    <row r="153" spans="1:27" ht="16.5">
      <c r="A153" s="383">
        <f t="shared" si="58"/>
        <v>46207</v>
      </c>
      <c r="B153" s="432" t="s">
        <v>805</v>
      </c>
      <c r="C153" s="458"/>
      <c r="D153" s="473"/>
      <c r="E153" s="459"/>
      <c r="F153" s="506" t="str">
        <f>IF(ISNA(VLOOKUP(D153,條件!$A$1:$L$65585,5,0)),"",(VLOOKUP(D153,條件!$A$1:$L$65585,5,0)))</f>
        <v/>
      </c>
      <c r="G153" s="506" t="str">
        <f>IF(ISNA(VLOOKUP(D153,條件!$A$1:$L$65585,11,0)),"",(VLOOKUP(D153,條件!$A$1:$L$65585,11,0)))</f>
        <v/>
      </c>
      <c r="H153" s="460"/>
      <c r="I153" s="461"/>
      <c r="J153" s="462"/>
      <c r="K153" s="461"/>
      <c r="L153" s="463"/>
      <c r="M153" s="388"/>
      <c r="N153" s="389"/>
      <c r="O153" s="390"/>
      <c r="P153" s="389"/>
      <c r="Q153" s="391"/>
      <c r="R153" s="443"/>
      <c r="S153" s="425">
        <f>K153*0.85</f>
        <v>0</v>
      </c>
      <c r="T153" s="392">
        <f t="shared" ref="T153:T172" si="59">IF(J153="",0,(1440/(J153/S153)))</f>
        <v>0</v>
      </c>
      <c r="U153" s="405">
        <f>T153*L153*(N153+P153)/24*0.85</f>
        <v>0</v>
      </c>
      <c r="V153" s="406">
        <f>M153+O153</f>
        <v>0</v>
      </c>
      <c r="W153" s="442" t="str">
        <f>IF(U153=0,"",((V153/U153)))</f>
        <v/>
      </c>
      <c r="X153" s="452" t="str">
        <f t="shared" ref="X153:X172" si="60">IF(ISERROR((U153/(N153+P153)*N153)/250),"",((U153/(N153+P153)*N153)/250))</f>
        <v/>
      </c>
      <c r="Y153" s="452" t="str">
        <f t="shared" ref="Y153:Y172" si="61">IF(ISERROR(((U153/(N153+P153)*P153)/250)),"",(((U153/(N153+P153)*P153))/250))</f>
        <v/>
      </c>
      <c r="Z153" s="452" t="str">
        <f>'４.１倒筒機(樣品製作)'!X153</f>
        <v/>
      </c>
      <c r="AA153" s="452" t="str">
        <f>'４.１倒筒機(樣品製作)'!Y153</f>
        <v/>
      </c>
    </row>
    <row r="154" spans="1:27" ht="16.5">
      <c r="A154" s="383">
        <f t="shared" si="58"/>
        <v>46207</v>
      </c>
      <c r="B154" s="432" t="s">
        <v>805</v>
      </c>
      <c r="C154" s="458"/>
      <c r="D154" s="473"/>
      <c r="E154" s="459"/>
      <c r="F154" s="506" t="str">
        <f>IF(ISNA(VLOOKUP(D154,條件!$A$1:$L$65585,5,0)),"",(VLOOKUP(D154,條件!$A$1:$L$65585,5,0)))</f>
        <v/>
      </c>
      <c r="G154" s="506" t="str">
        <f>IF(ISNA(VLOOKUP(D154,條件!$A$1:$L$65585,11,0)),"",(VLOOKUP(D154,條件!$A$1:$L$65585,11,0)))</f>
        <v/>
      </c>
      <c r="H154" s="460"/>
      <c r="I154" s="461"/>
      <c r="J154" s="462"/>
      <c r="K154" s="461"/>
      <c r="L154" s="463"/>
      <c r="M154" s="388"/>
      <c r="N154" s="389"/>
      <c r="O154" s="390"/>
      <c r="P154" s="389"/>
      <c r="Q154" s="391"/>
      <c r="R154" s="443"/>
      <c r="S154" s="425">
        <f t="shared" ref="S154:S172" si="62">K154*0.85</f>
        <v>0</v>
      </c>
      <c r="T154" s="392">
        <f t="shared" si="59"/>
        <v>0</v>
      </c>
      <c r="U154" s="405">
        <f t="shared" ref="U154:U172" si="63">T154*L154*(N154+P154)/24*0.85</f>
        <v>0</v>
      </c>
      <c r="V154" s="393">
        <f t="shared" ref="V154:V172" si="64">M154+O154</f>
        <v>0</v>
      </c>
      <c r="W154" s="442" t="str">
        <f t="shared" ref="W154:W172" si="65">IF(U154=0,"",((V154/U154)))</f>
        <v/>
      </c>
      <c r="X154" s="452" t="str">
        <f t="shared" si="60"/>
        <v/>
      </c>
      <c r="Y154" s="452" t="str">
        <f t="shared" si="61"/>
        <v/>
      </c>
      <c r="Z154" s="452" t="str">
        <f>'４.１倒筒機(樣品製作)'!X154</f>
        <v/>
      </c>
      <c r="AA154" s="452" t="str">
        <f>'４.１倒筒機(樣品製作)'!Y154</f>
        <v/>
      </c>
    </row>
    <row r="155" spans="1:27" ht="16.5">
      <c r="A155" s="383">
        <f t="shared" si="58"/>
        <v>46207</v>
      </c>
      <c r="B155" s="432" t="s">
        <v>805</v>
      </c>
      <c r="C155" s="458"/>
      <c r="D155" s="473"/>
      <c r="E155" s="459"/>
      <c r="F155" s="506" t="str">
        <f>IF(ISNA(VLOOKUP(D155,條件!$A$1:$L$65585,5,0)),"",(VLOOKUP(D155,條件!$A$1:$L$65585,5,0)))</f>
        <v/>
      </c>
      <c r="G155" s="506" t="str">
        <f>IF(ISNA(VLOOKUP(D155,條件!$A$1:$L$65585,11,0)),"",(VLOOKUP(D155,條件!$A$1:$L$65585,11,0)))</f>
        <v/>
      </c>
      <c r="H155" s="460"/>
      <c r="I155" s="461"/>
      <c r="J155" s="462"/>
      <c r="K155" s="461"/>
      <c r="L155" s="463"/>
      <c r="M155" s="388"/>
      <c r="N155" s="389"/>
      <c r="O155" s="390"/>
      <c r="P155" s="389"/>
      <c r="Q155" s="391"/>
      <c r="R155" s="443"/>
      <c r="S155" s="425">
        <f t="shared" si="62"/>
        <v>0</v>
      </c>
      <c r="T155" s="392">
        <f t="shared" si="59"/>
        <v>0</v>
      </c>
      <c r="U155" s="405">
        <f t="shared" si="63"/>
        <v>0</v>
      </c>
      <c r="V155" s="393">
        <f t="shared" si="64"/>
        <v>0</v>
      </c>
      <c r="W155" s="442" t="str">
        <f t="shared" si="65"/>
        <v/>
      </c>
      <c r="X155" s="452" t="str">
        <f t="shared" si="60"/>
        <v/>
      </c>
      <c r="Y155" s="452" t="str">
        <f t="shared" si="61"/>
        <v/>
      </c>
      <c r="Z155" s="452" t="str">
        <f>'４.１倒筒機(樣品製作)'!X155</f>
        <v/>
      </c>
      <c r="AA155" s="452" t="str">
        <f>'４.１倒筒機(樣品製作)'!Y155</f>
        <v/>
      </c>
    </row>
    <row r="156" spans="1:27" ht="16.5">
      <c r="A156" s="383">
        <f t="shared" si="58"/>
        <v>46207</v>
      </c>
      <c r="B156" s="432" t="s">
        <v>805</v>
      </c>
      <c r="C156" s="458"/>
      <c r="D156" s="473"/>
      <c r="E156" s="459"/>
      <c r="F156" s="506" t="str">
        <f>IF(ISNA(VLOOKUP(D156,條件!$A$1:$L$65585,5,0)),"",(VLOOKUP(D156,條件!$A$1:$L$65585,5,0)))</f>
        <v/>
      </c>
      <c r="G156" s="506" t="str">
        <f>IF(ISNA(VLOOKUP(D156,條件!$A$1:$L$65585,11,0)),"",(VLOOKUP(D156,條件!$A$1:$L$65585,11,0)))</f>
        <v/>
      </c>
      <c r="H156" s="460"/>
      <c r="I156" s="461"/>
      <c r="J156" s="462"/>
      <c r="K156" s="461"/>
      <c r="L156" s="463"/>
      <c r="M156" s="388"/>
      <c r="N156" s="389"/>
      <c r="O156" s="390"/>
      <c r="P156" s="389"/>
      <c r="Q156" s="391"/>
      <c r="R156" s="443"/>
      <c r="S156" s="425">
        <f t="shared" si="62"/>
        <v>0</v>
      </c>
      <c r="T156" s="392">
        <f t="shared" si="59"/>
        <v>0</v>
      </c>
      <c r="U156" s="405">
        <f t="shared" si="63"/>
        <v>0</v>
      </c>
      <c r="V156" s="393">
        <f t="shared" si="64"/>
        <v>0</v>
      </c>
      <c r="W156" s="442" t="str">
        <f t="shared" si="65"/>
        <v/>
      </c>
      <c r="X156" s="452" t="str">
        <f t="shared" si="60"/>
        <v/>
      </c>
      <c r="Y156" s="452" t="str">
        <f t="shared" si="61"/>
        <v/>
      </c>
      <c r="Z156" s="452" t="str">
        <f>'４.１倒筒機(樣品製作)'!X156</f>
        <v/>
      </c>
      <c r="AA156" s="452" t="str">
        <f>'４.１倒筒機(樣品製作)'!Y156</f>
        <v/>
      </c>
    </row>
    <row r="157" spans="1:27" ht="16.5">
      <c r="A157" s="383">
        <f t="shared" si="58"/>
        <v>46207</v>
      </c>
      <c r="B157" s="432" t="s">
        <v>805</v>
      </c>
      <c r="C157" s="458"/>
      <c r="D157" s="473"/>
      <c r="E157" s="459"/>
      <c r="F157" s="506" t="str">
        <f>IF(ISNA(VLOOKUP(D157,條件!$A$1:$L$65585,5,0)),"",(VLOOKUP(D157,條件!$A$1:$L$65585,5,0)))</f>
        <v/>
      </c>
      <c r="G157" s="506" t="str">
        <f>IF(ISNA(VLOOKUP(D157,條件!$A$1:$L$65585,11,0)),"",(VLOOKUP(D157,條件!$A$1:$L$65585,11,0)))</f>
        <v/>
      </c>
      <c r="H157" s="460"/>
      <c r="I157" s="461"/>
      <c r="J157" s="462"/>
      <c r="K157" s="461"/>
      <c r="L157" s="463"/>
      <c r="M157" s="388"/>
      <c r="N157" s="389"/>
      <c r="O157" s="390"/>
      <c r="P157" s="389"/>
      <c r="Q157" s="391"/>
      <c r="R157" s="443"/>
      <c r="S157" s="425">
        <f t="shared" si="62"/>
        <v>0</v>
      </c>
      <c r="T157" s="392">
        <f t="shared" si="59"/>
        <v>0</v>
      </c>
      <c r="U157" s="405">
        <f t="shared" si="63"/>
        <v>0</v>
      </c>
      <c r="V157" s="393">
        <f t="shared" si="64"/>
        <v>0</v>
      </c>
      <c r="W157" s="442" t="str">
        <f t="shared" si="65"/>
        <v/>
      </c>
      <c r="X157" s="452" t="str">
        <f t="shared" si="60"/>
        <v/>
      </c>
      <c r="Y157" s="452" t="str">
        <f t="shared" si="61"/>
        <v/>
      </c>
      <c r="Z157" s="452" t="str">
        <f>'４.１倒筒機(樣品製作)'!X157</f>
        <v/>
      </c>
      <c r="AA157" s="452" t="str">
        <f>'４.１倒筒機(樣品製作)'!Y157</f>
        <v/>
      </c>
    </row>
    <row r="158" spans="1:27" ht="16.5">
      <c r="A158" s="383">
        <f t="shared" si="58"/>
        <v>46207</v>
      </c>
      <c r="B158" s="432" t="s">
        <v>805</v>
      </c>
      <c r="C158" s="458"/>
      <c r="D158" s="473"/>
      <c r="E158" s="459"/>
      <c r="F158" s="506" t="str">
        <f>IF(ISNA(VLOOKUP(D158,條件!$A$1:$L$65585,5,0)),"",(VLOOKUP(D158,條件!$A$1:$L$65585,5,0)))</f>
        <v/>
      </c>
      <c r="G158" s="506" t="str">
        <f>IF(ISNA(VLOOKUP(D158,條件!$A$1:$L$65585,11,0)),"",(VLOOKUP(D158,條件!$A$1:$L$65585,11,0)))</f>
        <v/>
      </c>
      <c r="H158" s="460"/>
      <c r="I158" s="461"/>
      <c r="J158" s="462"/>
      <c r="K158" s="461"/>
      <c r="L158" s="463"/>
      <c r="M158" s="388"/>
      <c r="N158" s="389"/>
      <c r="O158" s="390"/>
      <c r="P158" s="389"/>
      <c r="Q158" s="391"/>
      <c r="R158" s="443"/>
      <c r="S158" s="425">
        <f t="shared" si="62"/>
        <v>0</v>
      </c>
      <c r="T158" s="392">
        <f t="shared" si="59"/>
        <v>0</v>
      </c>
      <c r="U158" s="405">
        <f t="shared" si="63"/>
        <v>0</v>
      </c>
      <c r="V158" s="393">
        <f t="shared" si="64"/>
        <v>0</v>
      </c>
      <c r="W158" s="442" t="str">
        <f t="shared" si="65"/>
        <v/>
      </c>
      <c r="X158" s="452" t="str">
        <f t="shared" si="60"/>
        <v/>
      </c>
      <c r="Y158" s="452" t="str">
        <f t="shared" si="61"/>
        <v/>
      </c>
      <c r="Z158" s="452" t="str">
        <f>'４.１倒筒機(樣品製作)'!X158</f>
        <v/>
      </c>
      <c r="AA158" s="452" t="str">
        <f>'４.１倒筒機(樣品製作)'!Y158</f>
        <v/>
      </c>
    </row>
    <row r="159" spans="1:27" ht="16.5">
      <c r="A159" s="383">
        <f t="shared" si="58"/>
        <v>46207</v>
      </c>
      <c r="B159" s="432" t="s">
        <v>805</v>
      </c>
      <c r="C159" s="458"/>
      <c r="D159" s="473"/>
      <c r="E159" s="459"/>
      <c r="F159" s="506" t="str">
        <f>IF(ISNA(VLOOKUP(D159,條件!$A$1:$L$65585,5,0)),"",(VLOOKUP(D159,條件!$A$1:$L$65585,5,0)))</f>
        <v/>
      </c>
      <c r="G159" s="506" t="str">
        <f>IF(ISNA(VLOOKUP(D159,條件!$A$1:$L$65585,11,0)),"",(VLOOKUP(D159,條件!$A$1:$L$65585,11,0)))</f>
        <v/>
      </c>
      <c r="H159" s="460"/>
      <c r="I159" s="461"/>
      <c r="J159" s="462"/>
      <c r="K159" s="461"/>
      <c r="L159" s="463"/>
      <c r="M159" s="388"/>
      <c r="N159" s="389"/>
      <c r="O159" s="390"/>
      <c r="P159" s="389"/>
      <c r="Q159" s="391"/>
      <c r="R159" s="443"/>
      <c r="S159" s="425">
        <f t="shared" si="62"/>
        <v>0</v>
      </c>
      <c r="T159" s="392">
        <f t="shared" si="59"/>
        <v>0</v>
      </c>
      <c r="U159" s="405">
        <f t="shared" si="63"/>
        <v>0</v>
      </c>
      <c r="V159" s="393">
        <f t="shared" si="64"/>
        <v>0</v>
      </c>
      <c r="W159" s="442" t="str">
        <f t="shared" si="65"/>
        <v/>
      </c>
      <c r="X159" s="452" t="str">
        <f t="shared" si="60"/>
        <v/>
      </c>
      <c r="Y159" s="452" t="str">
        <f t="shared" si="61"/>
        <v/>
      </c>
      <c r="Z159" s="452" t="str">
        <f>'４.１倒筒機(樣品製作)'!X159</f>
        <v/>
      </c>
      <c r="AA159" s="452" t="str">
        <f>'４.１倒筒機(樣品製作)'!Y159</f>
        <v/>
      </c>
    </row>
    <row r="160" spans="1:27" ht="16.5">
      <c r="A160" s="383">
        <f t="shared" si="58"/>
        <v>46207</v>
      </c>
      <c r="B160" s="432" t="s">
        <v>805</v>
      </c>
      <c r="C160" s="458"/>
      <c r="D160" s="473"/>
      <c r="E160" s="459"/>
      <c r="F160" s="506" t="str">
        <f>IF(ISNA(VLOOKUP(D160,條件!$A$1:$L$65585,5,0)),"",(VLOOKUP(D160,條件!$A$1:$L$65585,5,0)))</f>
        <v/>
      </c>
      <c r="G160" s="506" t="str">
        <f>IF(ISNA(VLOOKUP(D160,條件!$A$1:$L$65585,11,0)),"",(VLOOKUP(D160,條件!$A$1:$L$65585,11,0)))</f>
        <v/>
      </c>
      <c r="H160" s="460"/>
      <c r="I160" s="461"/>
      <c r="J160" s="462"/>
      <c r="K160" s="461"/>
      <c r="L160" s="463"/>
      <c r="M160" s="388"/>
      <c r="N160" s="389"/>
      <c r="O160" s="390"/>
      <c r="P160" s="389"/>
      <c r="Q160" s="391"/>
      <c r="R160" s="443"/>
      <c r="S160" s="425">
        <f t="shared" si="62"/>
        <v>0</v>
      </c>
      <c r="T160" s="392">
        <f t="shared" si="59"/>
        <v>0</v>
      </c>
      <c r="U160" s="405">
        <f t="shared" si="63"/>
        <v>0</v>
      </c>
      <c r="V160" s="393">
        <f t="shared" si="64"/>
        <v>0</v>
      </c>
      <c r="W160" s="442" t="str">
        <f t="shared" si="65"/>
        <v/>
      </c>
      <c r="X160" s="452" t="str">
        <f t="shared" si="60"/>
        <v/>
      </c>
      <c r="Y160" s="452" t="str">
        <f t="shared" si="61"/>
        <v/>
      </c>
      <c r="Z160" s="452" t="str">
        <f>'４.１倒筒機(樣品製作)'!X160</f>
        <v/>
      </c>
      <c r="AA160" s="452" t="str">
        <f>'４.１倒筒機(樣品製作)'!Y160</f>
        <v/>
      </c>
    </row>
    <row r="161" spans="1:27" ht="16.5">
      <c r="A161" s="383">
        <f t="shared" si="58"/>
        <v>46207</v>
      </c>
      <c r="B161" s="432" t="s">
        <v>805</v>
      </c>
      <c r="C161" s="458"/>
      <c r="D161" s="473"/>
      <c r="E161" s="459"/>
      <c r="F161" s="506" t="str">
        <f>IF(ISNA(VLOOKUP(D161,條件!$A$1:$L$65585,5,0)),"",(VLOOKUP(D161,條件!$A$1:$L$65585,5,0)))</f>
        <v/>
      </c>
      <c r="G161" s="506" t="str">
        <f>IF(ISNA(VLOOKUP(D161,條件!$A$1:$L$65585,11,0)),"",(VLOOKUP(D161,條件!$A$1:$L$65585,11,0)))</f>
        <v/>
      </c>
      <c r="H161" s="460"/>
      <c r="I161" s="461"/>
      <c r="J161" s="462"/>
      <c r="K161" s="461"/>
      <c r="L161" s="463"/>
      <c r="M161" s="388"/>
      <c r="N161" s="389"/>
      <c r="O161" s="390"/>
      <c r="P161" s="389"/>
      <c r="Q161" s="391"/>
      <c r="R161" s="443"/>
      <c r="S161" s="425">
        <f t="shared" si="62"/>
        <v>0</v>
      </c>
      <c r="T161" s="392">
        <f t="shared" si="59"/>
        <v>0</v>
      </c>
      <c r="U161" s="405">
        <f t="shared" si="63"/>
        <v>0</v>
      </c>
      <c r="V161" s="393">
        <f t="shared" si="64"/>
        <v>0</v>
      </c>
      <c r="W161" s="442" t="str">
        <f t="shared" si="65"/>
        <v/>
      </c>
      <c r="X161" s="452" t="str">
        <f t="shared" si="60"/>
        <v/>
      </c>
      <c r="Y161" s="452" t="str">
        <f t="shared" si="61"/>
        <v/>
      </c>
      <c r="Z161" s="452" t="str">
        <f>'４.１倒筒機(樣品製作)'!X161</f>
        <v/>
      </c>
      <c r="AA161" s="452" t="str">
        <f>'４.１倒筒機(樣品製作)'!Y161</f>
        <v/>
      </c>
    </row>
    <row r="162" spans="1:27" ht="16.5">
      <c r="A162" s="383">
        <f t="shared" si="58"/>
        <v>46207</v>
      </c>
      <c r="B162" s="432" t="s">
        <v>805</v>
      </c>
      <c r="C162" s="458"/>
      <c r="D162" s="473"/>
      <c r="E162" s="459"/>
      <c r="F162" s="506" t="str">
        <f>IF(ISNA(VLOOKUP(D162,條件!$A$1:$L$65585,5,0)),"",(VLOOKUP(D162,條件!$A$1:$L$65585,5,0)))</f>
        <v/>
      </c>
      <c r="G162" s="506" t="str">
        <f>IF(ISNA(VLOOKUP(D162,條件!$A$1:$L$65585,11,0)),"",(VLOOKUP(D162,條件!$A$1:$L$65585,11,0)))</f>
        <v/>
      </c>
      <c r="H162" s="460"/>
      <c r="I162" s="461"/>
      <c r="J162" s="462"/>
      <c r="K162" s="461"/>
      <c r="L162" s="463"/>
      <c r="M162" s="388"/>
      <c r="N162" s="389"/>
      <c r="O162" s="390"/>
      <c r="P162" s="389"/>
      <c r="Q162" s="391"/>
      <c r="R162" s="443"/>
      <c r="S162" s="425">
        <f t="shared" si="62"/>
        <v>0</v>
      </c>
      <c r="T162" s="392">
        <f t="shared" si="59"/>
        <v>0</v>
      </c>
      <c r="U162" s="405">
        <f t="shared" si="63"/>
        <v>0</v>
      </c>
      <c r="V162" s="393">
        <f t="shared" si="64"/>
        <v>0</v>
      </c>
      <c r="W162" s="442" t="str">
        <f t="shared" si="65"/>
        <v/>
      </c>
      <c r="X162" s="452" t="str">
        <f t="shared" si="60"/>
        <v/>
      </c>
      <c r="Y162" s="452" t="str">
        <f t="shared" si="61"/>
        <v/>
      </c>
      <c r="Z162" s="452" t="str">
        <f>'４.１倒筒機(樣品製作)'!X162</f>
        <v/>
      </c>
      <c r="AA162" s="452" t="str">
        <f>'４.１倒筒機(樣品製作)'!Y162</f>
        <v/>
      </c>
    </row>
    <row r="163" spans="1:27" ht="16.5">
      <c r="A163" s="383">
        <f t="shared" si="58"/>
        <v>46207</v>
      </c>
      <c r="B163" s="432" t="s">
        <v>805</v>
      </c>
      <c r="C163" s="458"/>
      <c r="D163" s="473"/>
      <c r="E163" s="459"/>
      <c r="F163" s="506" t="str">
        <f>IF(ISNA(VLOOKUP(D163,條件!$A$1:$L$65585,5,0)),"",(VLOOKUP(D163,條件!$A$1:$L$65585,5,0)))</f>
        <v/>
      </c>
      <c r="G163" s="506" t="str">
        <f>IF(ISNA(VLOOKUP(D163,條件!$A$1:$L$65585,11,0)),"",(VLOOKUP(D163,條件!$A$1:$L$65585,11,0)))</f>
        <v/>
      </c>
      <c r="H163" s="460"/>
      <c r="I163" s="461"/>
      <c r="J163" s="462"/>
      <c r="K163" s="461"/>
      <c r="L163" s="463"/>
      <c r="M163" s="388"/>
      <c r="N163" s="389"/>
      <c r="O163" s="390"/>
      <c r="P163" s="389"/>
      <c r="Q163" s="391"/>
      <c r="R163" s="443"/>
      <c r="S163" s="425">
        <f t="shared" si="62"/>
        <v>0</v>
      </c>
      <c r="T163" s="392">
        <f t="shared" si="59"/>
        <v>0</v>
      </c>
      <c r="U163" s="405">
        <f t="shared" si="63"/>
        <v>0</v>
      </c>
      <c r="V163" s="393">
        <f t="shared" si="64"/>
        <v>0</v>
      </c>
      <c r="W163" s="442" t="str">
        <f t="shared" si="65"/>
        <v/>
      </c>
      <c r="X163" s="452" t="str">
        <f t="shared" si="60"/>
        <v/>
      </c>
      <c r="Y163" s="452" t="str">
        <f t="shared" si="61"/>
        <v/>
      </c>
      <c r="Z163" s="452" t="str">
        <f>'４.１倒筒機(樣品製作)'!X163</f>
        <v/>
      </c>
      <c r="AA163" s="452" t="str">
        <f>'４.１倒筒機(樣品製作)'!Y163</f>
        <v/>
      </c>
    </row>
    <row r="164" spans="1:27" ht="16.5">
      <c r="A164" s="383">
        <f t="shared" si="58"/>
        <v>46207</v>
      </c>
      <c r="B164" s="432" t="s">
        <v>805</v>
      </c>
      <c r="C164" s="458"/>
      <c r="D164" s="473"/>
      <c r="E164" s="459"/>
      <c r="F164" s="506" t="str">
        <f>IF(ISNA(VLOOKUP(D164,條件!$A$1:$L$65585,5,0)),"",(VLOOKUP(D164,條件!$A$1:$L$65585,5,0)))</f>
        <v/>
      </c>
      <c r="G164" s="506" t="str">
        <f>IF(ISNA(VLOOKUP(D164,條件!$A$1:$L$65585,11,0)),"",(VLOOKUP(D164,條件!$A$1:$L$65585,11,0)))</f>
        <v/>
      </c>
      <c r="H164" s="460"/>
      <c r="I164" s="461"/>
      <c r="J164" s="462"/>
      <c r="K164" s="461"/>
      <c r="L164" s="463"/>
      <c r="M164" s="388"/>
      <c r="N164" s="389"/>
      <c r="O164" s="390"/>
      <c r="P164" s="389"/>
      <c r="Q164" s="391"/>
      <c r="R164" s="443"/>
      <c r="S164" s="425">
        <f t="shared" si="62"/>
        <v>0</v>
      </c>
      <c r="T164" s="392">
        <f t="shared" si="59"/>
        <v>0</v>
      </c>
      <c r="U164" s="392">
        <f t="shared" si="63"/>
        <v>0</v>
      </c>
      <c r="V164" s="393">
        <f t="shared" si="64"/>
        <v>0</v>
      </c>
      <c r="W164" s="444" t="str">
        <f t="shared" si="65"/>
        <v/>
      </c>
      <c r="X164" s="452" t="str">
        <f t="shared" si="60"/>
        <v/>
      </c>
      <c r="Y164" s="452" t="str">
        <f t="shared" si="61"/>
        <v/>
      </c>
      <c r="Z164" s="452" t="str">
        <f>'４.１倒筒機(樣品製作)'!X164</f>
        <v/>
      </c>
      <c r="AA164" s="452" t="str">
        <f>'４.１倒筒機(樣品製作)'!Y164</f>
        <v/>
      </c>
    </row>
    <row r="165" spans="1:27" ht="16.5">
      <c r="A165" s="383">
        <f t="shared" si="58"/>
        <v>46207</v>
      </c>
      <c r="B165" s="432" t="s">
        <v>805</v>
      </c>
      <c r="C165" s="458"/>
      <c r="D165" s="473"/>
      <c r="E165" s="459"/>
      <c r="F165" s="506" t="str">
        <f>IF(ISNA(VLOOKUP(D165,條件!$A$1:$L$65585,5,0)),"",(VLOOKUP(D165,條件!$A$1:$L$65585,5,0)))</f>
        <v/>
      </c>
      <c r="G165" s="506" t="str">
        <f>IF(ISNA(VLOOKUP(D165,條件!$A$1:$L$65585,11,0)),"",(VLOOKUP(D165,條件!$A$1:$L$65585,11,0)))</f>
        <v/>
      </c>
      <c r="H165" s="460"/>
      <c r="I165" s="461"/>
      <c r="J165" s="462"/>
      <c r="K165" s="461"/>
      <c r="L165" s="463"/>
      <c r="M165" s="388"/>
      <c r="N165" s="389"/>
      <c r="O165" s="390"/>
      <c r="P165" s="389"/>
      <c r="Q165" s="391"/>
      <c r="R165" s="443"/>
      <c r="S165" s="425">
        <f t="shared" si="62"/>
        <v>0</v>
      </c>
      <c r="T165" s="392">
        <f t="shared" si="59"/>
        <v>0</v>
      </c>
      <c r="U165" s="392">
        <f t="shared" si="63"/>
        <v>0</v>
      </c>
      <c r="V165" s="393">
        <f t="shared" si="64"/>
        <v>0</v>
      </c>
      <c r="W165" s="444" t="str">
        <f t="shared" si="65"/>
        <v/>
      </c>
      <c r="X165" s="452" t="str">
        <f t="shared" si="60"/>
        <v/>
      </c>
      <c r="Y165" s="452" t="str">
        <f t="shared" si="61"/>
        <v/>
      </c>
      <c r="Z165" s="452" t="str">
        <f>'４.１倒筒機(樣品製作)'!X165</f>
        <v/>
      </c>
      <c r="AA165" s="452" t="str">
        <f>'４.１倒筒機(樣品製作)'!Y165</f>
        <v/>
      </c>
    </row>
    <row r="166" spans="1:27" ht="16.5">
      <c r="A166" s="383">
        <f t="shared" si="58"/>
        <v>46207</v>
      </c>
      <c r="B166" s="432" t="s">
        <v>805</v>
      </c>
      <c r="C166" s="458"/>
      <c r="D166" s="473"/>
      <c r="E166" s="459"/>
      <c r="F166" s="506" t="str">
        <f>IF(ISNA(VLOOKUP(D166,條件!$A$1:$L$65585,5,0)),"",(VLOOKUP(D166,條件!$A$1:$L$65585,5,0)))</f>
        <v/>
      </c>
      <c r="G166" s="506" t="str">
        <f>IF(ISNA(VLOOKUP(D166,條件!$A$1:$L$65585,11,0)),"",(VLOOKUP(D166,條件!$A$1:$L$65585,11,0)))</f>
        <v/>
      </c>
      <c r="H166" s="460"/>
      <c r="I166" s="461"/>
      <c r="J166" s="462"/>
      <c r="K166" s="461"/>
      <c r="L166" s="463"/>
      <c r="M166" s="388"/>
      <c r="N166" s="389"/>
      <c r="O166" s="390"/>
      <c r="P166" s="389"/>
      <c r="Q166" s="391"/>
      <c r="R166" s="443"/>
      <c r="S166" s="425">
        <f t="shared" si="62"/>
        <v>0</v>
      </c>
      <c r="T166" s="392">
        <f t="shared" si="59"/>
        <v>0</v>
      </c>
      <c r="U166" s="392">
        <f t="shared" si="63"/>
        <v>0</v>
      </c>
      <c r="V166" s="393">
        <f t="shared" si="64"/>
        <v>0</v>
      </c>
      <c r="W166" s="444" t="str">
        <f t="shared" si="65"/>
        <v/>
      </c>
      <c r="X166" s="452" t="str">
        <f t="shared" si="60"/>
        <v/>
      </c>
      <c r="Y166" s="452" t="str">
        <f t="shared" si="61"/>
        <v/>
      </c>
      <c r="Z166" s="452" t="str">
        <f>'４.１倒筒機(樣品製作)'!X166</f>
        <v/>
      </c>
      <c r="AA166" s="452" t="str">
        <f>'４.１倒筒機(樣品製作)'!Y166</f>
        <v/>
      </c>
    </row>
    <row r="167" spans="1:27" ht="16.5">
      <c r="A167" s="383">
        <f t="shared" si="58"/>
        <v>46207</v>
      </c>
      <c r="B167" s="432" t="s">
        <v>805</v>
      </c>
      <c r="C167" s="458"/>
      <c r="D167" s="473"/>
      <c r="E167" s="459"/>
      <c r="F167" s="506" t="str">
        <f>IF(ISNA(VLOOKUP(D167,條件!$A$1:$L$65585,5,0)),"",(VLOOKUP(D167,條件!$A$1:$L$65585,5,0)))</f>
        <v/>
      </c>
      <c r="G167" s="506" t="str">
        <f>IF(ISNA(VLOOKUP(D167,條件!$A$1:$L$65585,11,0)),"",(VLOOKUP(D167,條件!$A$1:$L$65585,11,0)))</f>
        <v/>
      </c>
      <c r="H167" s="460"/>
      <c r="I167" s="461"/>
      <c r="J167" s="462"/>
      <c r="K167" s="461"/>
      <c r="L167" s="463"/>
      <c r="M167" s="388"/>
      <c r="N167" s="389"/>
      <c r="O167" s="390"/>
      <c r="P167" s="389"/>
      <c r="Q167" s="391"/>
      <c r="R167" s="443"/>
      <c r="S167" s="425">
        <f t="shared" si="62"/>
        <v>0</v>
      </c>
      <c r="T167" s="392">
        <f t="shared" si="59"/>
        <v>0</v>
      </c>
      <c r="U167" s="392">
        <f t="shared" si="63"/>
        <v>0</v>
      </c>
      <c r="V167" s="393">
        <f t="shared" si="64"/>
        <v>0</v>
      </c>
      <c r="W167" s="444" t="str">
        <f t="shared" si="65"/>
        <v/>
      </c>
      <c r="X167" s="452" t="str">
        <f t="shared" si="60"/>
        <v/>
      </c>
      <c r="Y167" s="452" t="str">
        <f t="shared" si="61"/>
        <v/>
      </c>
      <c r="Z167" s="452" t="str">
        <f>'４.１倒筒機(樣品製作)'!X167</f>
        <v/>
      </c>
      <c r="AA167" s="452" t="str">
        <f>'４.１倒筒機(樣品製作)'!Y167</f>
        <v/>
      </c>
    </row>
    <row r="168" spans="1:27" ht="16.5">
      <c r="A168" s="383">
        <f t="shared" si="58"/>
        <v>46207</v>
      </c>
      <c r="B168" s="432" t="s">
        <v>805</v>
      </c>
      <c r="C168" s="458"/>
      <c r="D168" s="473"/>
      <c r="E168" s="459"/>
      <c r="F168" s="506" t="str">
        <f>IF(ISNA(VLOOKUP(D168,條件!$A$1:$L$65585,5,0)),"",(VLOOKUP(D168,條件!$A$1:$L$65585,5,0)))</f>
        <v/>
      </c>
      <c r="G168" s="506" t="str">
        <f>IF(ISNA(VLOOKUP(D168,條件!$A$1:$L$65585,11,0)),"",(VLOOKUP(D168,條件!$A$1:$L$65585,11,0)))</f>
        <v/>
      </c>
      <c r="H168" s="460"/>
      <c r="I168" s="461"/>
      <c r="J168" s="462"/>
      <c r="K168" s="461"/>
      <c r="L168" s="463"/>
      <c r="M168" s="388"/>
      <c r="N168" s="389"/>
      <c r="O168" s="390"/>
      <c r="P168" s="389"/>
      <c r="Q168" s="391"/>
      <c r="R168" s="443"/>
      <c r="S168" s="425">
        <f t="shared" si="62"/>
        <v>0</v>
      </c>
      <c r="T168" s="392">
        <f t="shared" si="59"/>
        <v>0</v>
      </c>
      <c r="U168" s="392">
        <f t="shared" si="63"/>
        <v>0</v>
      </c>
      <c r="V168" s="393">
        <f t="shared" si="64"/>
        <v>0</v>
      </c>
      <c r="W168" s="444" t="str">
        <f t="shared" si="65"/>
        <v/>
      </c>
      <c r="X168" s="452" t="str">
        <f t="shared" si="60"/>
        <v/>
      </c>
      <c r="Y168" s="452" t="str">
        <f t="shared" si="61"/>
        <v/>
      </c>
      <c r="Z168" s="452" t="str">
        <f>'４.１倒筒機(樣品製作)'!X168</f>
        <v/>
      </c>
      <c r="AA168" s="452" t="str">
        <f>'４.１倒筒機(樣品製作)'!Y168</f>
        <v/>
      </c>
    </row>
    <row r="169" spans="1:27" ht="16.5">
      <c r="A169" s="383">
        <f t="shared" si="58"/>
        <v>46207</v>
      </c>
      <c r="B169" s="432" t="s">
        <v>805</v>
      </c>
      <c r="C169" s="458"/>
      <c r="D169" s="473"/>
      <c r="E169" s="459"/>
      <c r="F169" s="506" t="str">
        <f>IF(ISNA(VLOOKUP(D169,條件!$A$1:$L$65585,5,0)),"",(VLOOKUP(D169,條件!$A$1:$L$65585,5,0)))</f>
        <v/>
      </c>
      <c r="G169" s="506" t="str">
        <f>IF(ISNA(VLOOKUP(D169,條件!$A$1:$L$65585,11,0)),"",(VLOOKUP(D169,條件!$A$1:$L$65585,11,0)))</f>
        <v/>
      </c>
      <c r="H169" s="460"/>
      <c r="I169" s="461"/>
      <c r="J169" s="462"/>
      <c r="K169" s="461"/>
      <c r="L169" s="463"/>
      <c r="M169" s="388"/>
      <c r="N169" s="389"/>
      <c r="O169" s="390"/>
      <c r="P169" s="389"/>
      <c r="Q169" s="391"/>
      <c r="R169" s="443"/>
      <c r="S169" s="425">
        <f t="shared" si="62"/>
        <v>0</v>
      </c>
      <c r="T169" s="392">
        <f t="shared" si="59"/>
        <v>0</v>
      </c>
      <c r="U169" s="392">
        <f t="shared" si="63"/>
        <v>0</v>
      </c>
      <c r="V169" s="393">
        <f t="shared" si="64"/>
        <v>0</v>
      </c>
      <c r="W169" s="444" t="str">
        <f t="shared" si="65"/>
        <v/>
      </c>
      <c r="X169" s="452" t="str">
        <f t="shared" si="60"/>
        <v/>
      </c>
      <c r="Y169" s="452" t="str">
        <f t="shared" si="61"/>
        <v/>
      </c>
      <c r="Z169" s="452" t="str">
        <f>'４.１倒筒機(樣品製作)'!X169</f>
        <v/>
      </c>
      <c r="AA169" s="452" t="str">
        <f>'４.１倒筒機(樣品製作)'!Y169</f>
        <v/>
      </c>
    </row>
    <row r="170" spans="1:27" ht="16.5">
      <c r="A170" s="383">
        <f t="shared" si="58"/>
        <v>46207</v>
      </c>
      <c r="B170" s="432" t="s">
        <v>805</v>
      </c>
      <c r="C170" s="458"/>
      <c r="D170" s="473"/>
      <c r="E170" s="459"/>
      <c r="F170" s="506" t="str">
        <f>IF(ISNA(VLOOKUP(D170,條件!$A$1:$L$65585,5,0)),"",(VLOOKUP(D170,條件!$A$1:$L$65585,5,0)))</f>
        <v/>
      </c>
      <c r="G170" s="506" t="str">
        <f>IF(ISNA(VLOOKUP(D170,條件!$A$1:$L$65585,11,0)),"",(VLOOKUP(D170,條件!$A$1:$L$65585,11,0)))</f>
        <v/>
      </c>
      <c r="H170" s="460"/>
      <c r="I170" s="461"/>
      <c r="J170" s="462"/>
      <c r="K170" s="461"/>
      <c r="L170" s="463"/>
      <c r="M170" s="388"/>
      <c r="N170" s="389"/>
      <c r="O170" s="390"/>
      <c r="P170" s="389"/>
      <c r="Q170" s="391"/>
      <c r="R170" s="443"/>
      <c r="S170" s="425">
        <f t="shared" si="62"/>
        <v>0</v>
      </c>
      <c r="T170" s="392">
        <f t="shared" si="59"/>
        <v>0</v>
      </c>
      <c r="U170" s="392">
        <f t="shared" si="63"/>
        <v>0</v>
      </c>
      <c r="V170" s="393">
        <f t="shared" si="64"/>
        <v>0</v>
      </c>
      <c r="W170" s="444" t="str">
        <f t="shared" si="65"/>
        <v/>
      </c>
      <c r="X170" s="452" t="str">
        <f t="shared" si="60"/>
        <v/>
      </c>
      <c r="Y170" s="452" t="str">
        <f t="shared" si="61"/>
        <v/>
      </c>
      <c r="Z170" s="452" t="str">
        <f>'４.１倒筒機(樣品製作)'!X170</f>
        <v/>
      </c>
      <c r="AA170" s="452" t="str">
        <f>'４.１倒筒機(樣品製作)'!Y170</f>
        <v/>
      </c>
    </row>
    <row r="171" spans="1:27" ht="16.5">
      <c r="A171" s="383">
        <f t="shared" si="58"/>
        <v>46207</v>
      </c>
      <c r="B171" s="432" t="s">
        <v>805</v>
      </c>
      <c r="C171" s="458"/>
      <c r="D171" s="473"/>
      <c r="E171" s="459"/>
      <c r="F171" s="506" t="str">
        <f>IF(ISNA(VLOOKUP(D171,條件!$A$1:$L$65585,5,0)),"",(VLOOKUP(D171,條件!$A$1:$L$65585,5,0)))</f>
        <v/>
      </c>
      <c r="G171" s="506" t="str">
        <f>IF(ISNA(VLOOKUP(D171,條件!$A$1:$L$65585,11,0)),"",(VLOOKUP(D171,條件!$A$1:$L$65585,11,0)))</f>
        <v/>
      </c>
      <c r="H171" s="460"/>
      <c r="I171" s="461"/>
      <c r="J171" s="462"/>
      <c r="K171" s="461"/>
      <c r="L171" s="463"/>
      <c r="M171" s="388"/>
      <c r="N171" s="389"/>
      <c r="O171" s="390"/>
      <c r="P171" s="389"/>
      <c r="Q171" s="391"/>
      <c r="R171" s="443"/>
      <c r="S171" s="425">
        <f t="shared" si="62"/>
        <v>0</v>
      </c>
      <c r="T171" s="392">
        <f t="shared" si="59"/>
        <v>0</v>
      </c>
      <c r="U171" s="392">
        <f t="shared" si="63"/>
        <v>0</v>
      </c>
      <c r="V171" s="393">
        <f t="shared" si="64"/>
        <v>0</v>
      </c>
      <c r="W171" s="444" t="str">
        <f t="shared" si="65"/>
        <v/>
      </c>
      <c r="X171" s="452" t="str">
        <f t="shared" si="60"/>
        <v/>
      </c>
      <c r="Y171" s="452" t="str">
        <f t="shared" si="61"/>
        <v/>
      </c>
      <c r="Z171" s="452" t="str">
        <f>'４.１倒筒機(樣品製作)'!X171</f>
        <v/>
      </c>
      <c r="AA171" s="452" t="str">
        <f>'４.１倒筒機(樣品製作)'!Y171</f>
        <v/>
      </c>
    </row>
    <row r="172" spans="1:27" ht="16.5">
      <c r="A172" s="383">
        <f t="shared" si="58"/>
        <v>46207</v>
      </c>
      <c r="B172" s="432" t="s">
        <v>805</v>
      </c>
      <c r="C172" s="458"/>
      <c r="D172" s="473"/>
      <c r="E172" s="459"/>
      <c r="F172" s="506" t="str">
        <f>IF(ISNA(VLOOKUP(D172,條件!$A$1:$L$65585,5,0)),"",(VLOOKUP(D172,條件!$A$1:$L$65585,5,0)))</f>
        <v/>
      </c>
      <c r="G172" s="506" t="str">
        <f>IF(ISNA(VLOOKUP(D172,條件!$A$1:$L$65585,11,0)),"",(VLOOKUP(D172,條件!$A$1:$L$65585,11,0)))</f>
        <v/>
      </c>
      <c r="H172" s="460"/>
      <c r="I172" s="461"/>
      <c r="J172" s="462"/>
      <c r="K172" s="461"/>
      <c r="L172" s="463"/>
      <c r="M172" s="388"/>
      <c r="N172" s="389"/>
      <c r="O172" s="390"/>
      <c r="P172" s="389"/>
      <c r="Q172" s="391"/>
      <c r="R172" s="443"/>
      <c r="S172" s="425">
        <f t="shared" si="62"/>
        <v>0</v>
      </c>
      <c r="T172" s="392">
        <f t="shared" si="59"/>
        <v>0</v>
      </c>
      <c r="U172" s="392">
        <f t="shared" si="63"/>
        <v>0</v>
      </c>
      <c r="V172" s="393">
        <f t="shared" si="64"/>
        <v>0</v>
      </c>
      <c r="W172" s="444" t="str">
        <f t="shared" si="65"/>
        <v/>
      </c>
      <c r="X172" s="452" t="str">
        <f t="shared" si="60"/>
        <v/>
      </c>
      <c r="Y172" s="452" t="str">
        <f t="shared" si="61"/>
        <v/>
      </c>
      <c r="Z172" s="452" t="str">
        <f>'４.１倒筒機(樣品製作)'!X172</f>
        <v/>
      </c>
      <c r="AA172" s="452" t="str">
        <f>'４.１倒筒機(樣品製作)'!Y172</f>
        <v/>
      </c>
    </row>
    <row r="173" spans="1:27" ht="16.5">
      <c r="A173" s="383">
        <f t="shared" si="58"/>
        <v>46207</v>
      </c>
      <c r="B173" s="398" t="s">
        <v>803</v>
      </c>
      <c r="C173" s="524"/>
      <c r="D173" s="525"/>
      <c r="E173" s="526"/>
      <c r="F173" s="527">
        <v>0</v>
      </c>
      <c r="G173" s="527"/>
      <c r="H173" s="528"/>
      <c r="I173" s="529">
        <f>COUNTA(I153:I172)</f>
        <v>0</v>
      </c>
      <c r="J173" s="529"/>
      <c r="K173" s="529"/>
      <c r="L173" s="530"/>
      <c r="M173" s="400"/>
      <c r="N173" s="401">
        <f>SUM(N153:N172)</f>
        <v>0</v>
      </c>
      <c r="O173" s="400"/>
      <c r="P173" s="401">
        <f>SUM(P153:P172)</f>
        <v>0</v>
      </c>
      <c r="Q173" s="402"/>
      <c r="R173" s="445"/>
      <c r="S173" s="427"/>
      <c r="T173" s="403"/>
      <c r="U173" s="399">
        <f>SUMIF(U153:U172,"&lt;9E307")</f>
        <v>0</v>
      </c>
      <c r="V173" s="399">
        <f>SUM(V153:V172)</f>
        <v>0</v>
      </c>
      <c r="W173" s="446">
        <f>IF(ISERROR(V173/U173),0,(V173/U173))</f>
        <v>0</v>
      </c>
      <c r="X173" s="453">
        <f>SUMIF(X153:X172,"&lt;9E307")</f>
        <v>0</v>
      </c>
      <c r="Y173" s="453">
        <f>SUMIF(Y153:Y172,"&lt;9E307")</f>
        <v>0</v>
      </c>
      <c r="Z173" s="453">
        <f>'４.１倒筒機(樣品製作)'!X173</f>
        <v>0</v>
      </c>
      <c r="AA173" s="453">
        <f>'４.１倒筒機(樣品製作)'!Y173</f>
        <v>0</v>
      </c>
    </row>
    <row r="174" spans="1:27" ht="16.5">
      <c r="A174" s="383">
        <f t="shared" si="58"/>
        <v>46207</v>
      </c>
      <c r="B174" s="404" t="s">
        <v>806</v>
      </c>
      <c r="C174" s="531"/>
      <c r="D174" s="532"/>
      <c r="E174" s="533"/>
      <c r="F174" s="534"/>
      <c r="G174" s="534"/>
      <c r="H174" s="535"/>
      <c r="I174" s="536">
        <f>SUM(I152,I173)</f>
        <v>0</v>
      </c>
      <c r="J174" s="536"/>
      <c r="K174" s="536"/>
      <c r="L174" s="537"/>
      <c r="M174" s="419"/>
      <c r="N174" s="420">
        <f>SUM(N152,N173)</f>
        <v>0</v>
      </c>
      <c r="O174" s="419"/>
      <c r="P174" s="420">
        <f>SUM(P152,P173)</f>
        <v>0</v>
      </c>
      <c r="Q174" s="421"/>
      <c r="R174" s="447"/>
      <c r="S174" s="428"/>
      <c r="T174" s="394"/>
      <c r="U174" s="394">
        <f t="shared" ref="U174:V174" si="66">SUM(U152,U173)</f>
        <v>0</v>
      </c>
      <c r="V174" s="394">
        <f t="shared" si="66"/>
        <v>0</v>
      </c>
      <c r="W174" s="448">
        <f>IF(ISERROR(V174/U174),0,V174/U174)</f>
        <v>0</v>
      </c>
      <c r="X174" s="454">
        <f>SUM(X152,X173)</f>
        <v>0</v>
      </c>
      <c r="Y174" s="454">
        <f>SUM(Y152,Y173)</f>
        <v>0</v>
      </c>
      <c r="Z174" s="454">
        <f>'４.１倒筒機(樣品製作)'!X174</f>
        <v>0</v>
      </c>
      <c r="AA174" s="454">
        <f>'４.１倒筒機(樣品製作)'!Y174</f>
        <v>0</v>
      </c>
    </row>
    <row r="175" spans="1:27" ht="16.5">
      <c r="A175" s="449">
        <f>A174+1</f>
        <v>46208</v>
      </c>
      <c r="B175" s="431" t="s">
        <v>804</v>
      </c>
      <c r="C175" s="458"/>
      <c r="D175" s="473"/>
      <c r="E175" s="459"/>
      <c r="F175" s="506" t="str">
        <f>IF(ISNA(VLOOKUP(D175,條件!$A$1:$L$65585,5,0)),"",(VLOOKUP(D175,條件!$A$1:$L$65585,5,0)))</f>
        <v/>
      </c>
      <c r="G175" s="506" t="str">
        <f>IF(ISNA(VLOOKUP(D175,條件!$A$1:$L$65585,11,0)),"",(VLOOKUP(D175,條件!$A$1:$L$65585,11,0)))</f>
        <v/>
      </c>
      <c r="H175" s="460"/>
      <c r="I175" s="461"/>
      <c r="J175" s="462"/>
      <c r="K175" s="461"/>
      <c r="L175" s="463"/>
      <c r="M175" s="407"/>
      <c r="N175" s="408"/>
      <c r="O175" s="409"/>
      <c r="P175" s="408"/>
      <c r="Q175" s="410"/>
      <c r="R175" s="441"/>
      <c r="S175" s="424">
        <f>K175*0.85</f>
        <v>0</v>
      </c>
      <c r="T175" s="405">
        <f t="shared" ref="T175:T194" si="67">IF(J175="",0,(1440/(J175/S175)))</f>
        <v>0</v>
      </c>
      <c r="U175" s="405">
        <f>T175*L175*(N175+P175)/24*0.85</f>
        <v>0</v>
      </c>
      <c r="V175" s="406">
        <f>M175+O175</f>
        <v>0</v>
      </c>
      <c r="W175" s="442" t="str">
        <f>IF(U175=0,"",((V175/U175)))</f>
        <v/>
      </c>
      <c r="X175" s="452" t="str">
        <f t="shared" ref="X175:X194" si="68">IF(ISERROR((U175/(N175+P175)*N175)/250),"",((U175/(N175+P175)*N175)/250))</f>
        <v/>
      </c>
      <c r="Y175" s="452" t="str">
        <f t="shared" ref="Y175:Y194" si="69">IF(ISERROR(((U175/(N175+P175)*P175)/250)),"",(((U175/(N175+P175)*P175))/250))</f>
        <v/>
      </c>
      <c r="Z175" s="452" t="str">
        <f>'４.１倒筒機(樣品製作)'!X175</f>
        <v/>
      </c>
      <c r="AA175" s="452" t="str">
        <f>'４.１倒筒機(樣品製作)'!Y175</f>
        <v/>
      </c>
    </row>
    <row r="176" spans="1:27" ht="16.5">
      <c r="A176" s="383">
        <f>A175</f>
        <v>46208</v>
      </c>
      <c r="B176" s="432" t="s">
        <v>804</v>
      </c>
      <c r="C176" s="458"/>
      <c r="D176" s="473"/>
      <c r="E176" s="459"/>
      <c r="F176" s="506" t="str">
        <f>IF(ISNA(VLOOKUP(D176,條件!$A$1:$L$65585,5,0)),"",(VLOOKUP(D176,條件!$A$1:$L$65585,5,0)))</f>
        <v/>
      </c>
      <c r="G176" s="506" t="str">
        <f>IF(ISNA(VLOOKUP(D176,條件!$A$1:$L$65585,11,0)),"",(VLOOKUP(D176,條件!$A$1:$L$65585,11,0)))</f>
        <v/>
      </c>
      <c r="H176" s="460"/>
      <c r="I176" s="461"/>
      <c r="J176" s="462"/>
      <c r="K176" s="461"/>
      <c r="L176" s="463"/>
      <c r="M176" s="388"/>
      <c r="N176" s="389"/>
      <c r="O176" s="390"/>
      <c r="P176" s="389"/>
      <c r="Q176" s="410"/>
      <c r="R176" s="441"/>
      <c r="S176" s="425">
        <f t="shared" ref="S176:S194" si="70">K176*0.85</f>
        <v>0</v>
      </c>
      <c r="T176" s="392">
        <f t="shared" si="67"/>
        <v>0</v>
      </c>
      <c r="U176" s="405">
        <f t="shared" ref="U176:U194" si="71">T176*L176*(N176+P176)/24*0.85</f>
        <v>0</v>
      </c>
      <c r="V176" s="393">
        <f t="shared" ref="V176:V194" si="72">M176+O176</f>
        <v>0</v>
      </c>
      <c r="W176" s="442" t="str">
        <f t="shared" ref="W176:W194" si="73">IF(U176=0,"",((V176/U176)))</f>
        <v/>
      </c>
      <c r="X176" s="452" t="str">
        <f t="shared" si="68"/>
        <v/>
      </c>
      <c r="Y176" s="452" t="str">
        <f t="shared" si="69"/>
        <v/>
      </c>
      <c r="Z176" s="452" t="str">
        <f>'４.１倒筒機(樣品製作)'!X176</f>
        <v/>
      </c>
      <c r="AA176" s="452" t="str">
        <f>'４.１倒筒機(樣品製作)'!Y176</f>
        <v/>
      </c>
    </row>
    <row r="177" spans="1:27" ht="16.5">
      <c r="A177" s="383">
        <f t="shared" ref="A177:A217" si="74">A176</f>
        <v>46208</v>
      </c>
      <c r="B177" s="432" t="s">
        <v>804</v>
      </c>
      <c r="C177" s="458"/>
      <c r="D177" s="473"/>
      <c r="E177" s="459"/>
      <c r="F177" s="506" t="str">
        <f>IF(ISNA(VLOOKUP(D177,條件!$A$1:$L$65585,5,0)),"",(VLOOKUP(D177,條件!$A$1:$L$65585,5,0)))</f>
        <v/>
      </c>
      <c r="G177" s="506" t="str">
        <f>IF(ISNA(VLOOKUP(D177,條件!$A$1:$L$65585,11,0)),"",(VLOOKUP(D177,條件!$A$1:$L$65585,11,0)))</f>
        <v/>
      </c>
      <c r="H177" s="460"/>
      <c r="I177" s="461"/>
      <c r="J177" s="462"/>
      <c r="K177" s="461"/>
      <c r="L177" s="463"/>
      <c r="M177" s="388"/>
      <c r="N177" s="389"/>
      <c r="O177" s="390"/>
      <c r="P177" s="389"/>
      <c r="Q177" s="410"/>
      <c r="R177" s="441"/>
      <c r="S177" s="425">
        <f t="shared" si="70"/>
        <v>0</v>
      </c>
      <c r="T177" s="392">
        <f t="shared" si="67"/>
        <v>0</v>
      </c>
      <c r="U177" s="405">
        <f t="shared" si="71"/>
        <v>0</v>
      </c>
      <c r="V177" s="393">
        <f t="shared" si="72"/>
        <v>0</v>
      </c>
      <c r="W177" s="442" t="str">
        <f t="shared" si="73"/>
        <v/>
      </c>
      <c r="X177" s="452" t="str">
        <f t="shared" si="68"/>
        <v/>
      </c>
      <c r="Y177" s="452" t="str">
        <f t="shared" si="69"/>
        <v/>
      </c>
      <c r="Z177" s="452" t="str">
        <f>'４.１倒筒機(樣品製作)'!X177</f>
        <v/>
      </c>
      <c r="AA177" s="452" t="str">
        <f>'４.１倒筒機(樣品製作)'!Y177</f>
        <v/>
      </c>
    </row>
    <row r="178" spans="1:27" ht="16.5">
      <c r="A178" s="383">
        <f t="shared" si="74"/>
        <v>46208</v>
      </c>
      <c r="B178" s="432" t="s">
        <v>804</v>
      </c>
      <c r="C178" s="458"/>
      <c r="D178" s="473"/>
      <c r="E178" s="459"/>
      <c r="F178" s="506" t="str">
        <f>IF(ISNA(VLOOKUP(D178,條件!$A$1:$L$65585,5,0)),"",(VLOOKUP(D178,條件!$A$1:$L$65585,5,0)))</f>
        <v/>
      </c>
      <c r="G178" s="506" t="str">
        <f>IF(ISNA(VLOOKUP(D178,條件!$A$1:$L$65585,11,0)),"",(VLOOKUP(D178,條件!$A$1:$L$65585,11,0)))</f>
        <v/>
      </c>
      <c r="H178" s="460"/>
      <c r="I178" s="461"/>
      <c r="J178" s="462"/>
      <c r="K178" s="461"/>
      <c r="L178" s="463"/>
      <c r="M178" s="388"/>
      <c r="N178" s="389"/>
      <c r="O178" s="390"/>
      <c r="P178" s="389"/>
      <c r="Q178" s="410"/>
      <c r="R178" s="443"/>
      <c r="S178" s="425">
        <f t="shared" si="70"/>
        <v>0</v>
      </c>
      <c r="T178" s="392">
        <f t="shared" si="67"/>
        <v>0</v>
      </c>
      <c r="U178" s="405">
        <f t="shared" si="71"/>
        <v>0</v>
      </c>
      <c r="V178" s="393">
        <f t="shared" si="72"/>
        <v>0</v>
      </c>
      <c r="W178" s="442" t="str">
        <f t="shared" si="73"/>
        <v/>
      </c>
      <c r="X178" s="452" t="str">
        <f t="shared" si="68"/>
        <v/>
      </c>
      <c r="Y178" s="452" t="str">
        <f t="shared" si="69"/>
        <v/>
      </c>
      <c r="Z178" s="452" t="str">
        <f>'４.１倒筒機(樣品製作)'!X178</f>
        <v/>
      </c>
      <c r="AA178" s="452" t="str">
        <f>'４.１倒筒機(樣品製作)'!Y178</f>
        <v/>
      </c>
    </row>
    <row r="179" spans="1:27" ht="16.5">
      <c r="A179" s="383">
        <f t="shared" si="74"/>
        <v>46208</v>
      </c>
      <c r="B179" s="432" t="s">
        <v>804</v>
      </c>
      <c r="C179" s="458"/>
      <c r="D179" s="473"/>
      <c r="E179" s="459"/>
      <c r="F179" s="506" t="str">
        <f>IF(ISNA(VLOOKUP(D179,條件!$A$1:$L$65585,5,0)),"",(VLOOKUP(D179,條件!$A$1:$L$65585,5,0)))</f>
        <v/>
      </c>
      <c r="G179" s="506" t="str">
        <f>IF(ISNA(VLOOKUP(D179,條件!$A$1:$L$65585,11,0)),"",(VLOOKUP(D179,條件!$A$1:$L$65585,11,0)))</f>
        <v/>
      </c>
      <c r="H179" s="460"/>
      <c r="I179" s="461"/>
      <c r="J179" s="462"/>
      <c r="K179" s="461"/>
      <c r="L179" s="463"/>
      <c r="M179" s="388"/>
      <c r="N179" s="389"/>
      <c r="O179" s="390"/>
      <c r="P179" s="389"/>
      <c r="Q179" s="410"/>
      <c r="R179" s="443"/>
      <c r="S179" s="425">
        <f t="shared" si="70"/>
        <v>0</v>
      </c>
      <c r="T179" s="392">
        <f t="shared" si="67"/>
        <v>0</v>
      </c>
      <c r="U179" s="405">
        <f t="shared" si="71"/>
        <v>0</v>
      </c>
      <c r="V179" s="393">
        <f t="shared" si="72"/>
        <v>0</v>
      </c>
      <c r="W179" s="442" t="str">
        <f t="shared" si="73"/>
        <v/>
      </c>
      <c r="X179" s="452" t="str">
        <f t="shared" si="68"/>
        <v/>
      </c>
      <c r="Y179" s="452" t="str">
        <f t="shared" si="69"/>
        <v/>
      </c>
      <c r="Z179" s="452" t="str">
        <f>'４.１倒筒機(樣品製作)'!X179</f>
        <v/>
      </c>
      <c r="AA179" s="452" t="str">
        <f>'４.１倒筒機(樣品製作)'!Y179</f>
        <v/>
      </c>
    </row>
    <row r="180" spans="1:27" ht="16.5">
      <c r="A180" s="383">
        <f t="shared" si="74"/>
        <v>46208</v>
      </c>
      <c r="B180" s="432" t="s">
        <v>804</v>
      </c>
      <c r="C180" s="458"/>
      <c r="D180" s="473"/>
      <c r="E180" s="459"/>
      <c r="F180" s="506" t="str">
        <f>IF(ISNA(VLOOKUP(D180,條件!$A$1:$L$65585,5,0)),"",(VLOOKUP(D180,條件!$A$1:$L$65585,5,0)))</f>
        <v/>
      </c>
      <c r="G180" s="506" t="str">
        <f>IF(ISNA(VLOOKUP(D180,條件!$A$1:$L$65585,11,0)),"",(VLOOKUP(D180,條件!$A$1:$L$65585,11,0)))</f>
        <v/>
      </c>
      <c r="H180" s="460"/>
      <c r="I180" s="461"/>
      <c r="J180" s="462"/>
      <c r="K180" s="461"/>
      <c r="L180" s="463"/>
      <c r="M180" s="388"/>
      <c r="N180" s="389"/>
      <c r="O180" s="390"/>
      <c r="P180" s="389"/>
      <c r="Q180" s="410"/>
      <c r="R180" s="443"/>
      <c r="S180" s="425">
        <f t="shared" si="70"/>
        <v>0</v>
      </c>
      <c r="T180" s="392">
        <f t="shared" si="67"/>
        <v>0</v>
      </c>
      <c r="U180" s="405">
        <f t="shared" si="71"/>
        <v>0</v>
      </c>
      <c r="V180" s="393">
        <f t="shared" si="72"/>
        <v>0</v>
      </c>
      <c r="W180" s="442" t="str">
        <f t="shared" si="73"/>
        <v/>
      </c>
      <c r="X180" s="452" t="str">
        <f t="shared" si="68"/>
        <v/>
      </c>
      <c r="Y180" s="452" t="str">
        <f t="shared" si="69"/>
        <v/>
      </c>
      <c r="Z180" s="452" t="str">
        <f>'４.１倒筒機(樣品製作)'!X180</f>
        <v/>
      </c>
      <c r="AA180" s="452" t="str">
        <f>'４.１倒筒機(樣品製作)'!Y180</f>
        <v/>
      </c>
    </row>
    <row r="181" spans="1:27" ht="16.5">
      <c r="A181" s="383">
        <f t="shared" si="74"/>
        <v>46208</v>
      </c>
      <c r="B181" s="432" t="s">
        <v>804</v>
      </c>
      <c r="C181" s="458"/>
      <c r="D181" s="473"/>
      <c r="E181" s="459"/>
      <c r="F181" s="506" t="str">
        <f>IF(ISNA(VLOOKUP(D181,條件!$A$1:$L$65585,5,0)),"",(VLOOKUP(D181,條件!$A$1:$L$65585,5,0)))</f>
        <v/>
      </c>
      <c r="G181" s="506" t="str">
        <f>IF(ISNA(VLOOKUP(D181,條件!$A$1:$L$65585,11,0)),"",(VLOOKUP(D181,條件!$A$1:$L$65585,11,0)))</f>
        <v/>
      </c>
      <c r="H181" s="460"/>
      <c r="I181" s="461"/>
      <c r="J181" s="462"/>
      <c r="K181" s="461"/>
      <c r="L181" s="463"/>
      <c r="M181" s="388"/>
      <c r="N181" s="389"/>
      <c r="O181" s="390"/>
      <c r="P181" s="389"/>
      <c r="Q181" s="410"/>
      <c r="R181" s="443"/>
      <c r="S181" s="425">
        <f t="shared" si="70"/>
        <v>0</v>
      </c>
      <c r="T181" s="392">
        <f t="shared" si="67"/>
        <v>0</v>
      </c>
      <c r="U181" s="405">
        <f t="shared" si="71"/>
        <v>0</v>
      </c>
      <c r="V181" s="393">
        <f t="shared" si="72"/>
        <v>0</v>
      </c>
      <c r="W181" s="442" t="str">
        <f t="shared" si="73"/>
        <v/>
      </c>
      <c r="X181" s="452" t="str">
        <f t="shared" si="68"/>
        <v/>
      </c>
      <c r="Y181" s="452" t="str">
        <f t="shared" si="69"/>
        <v/>
      </c>
      <c r="Z181" s="452" t="str">
        <f>'４.１倒筒機(樣品製作)'!X181</f>
        <v/>
      </c>
      <c r="AA181" s="452" t="str">
        <f>'４.１倒筒機(樣品製作)'!Y181</f>
        <v/>
      </c>
    </row>
    <row r="182" spans="1:27" ht="16.5">
      <c r="A182" s="383">
        <f t="shared" si="74"/>
        <v>46208</v>
      </c>
      <c r="B182" s="432" t="s">
        <v>804</v>
      </c>
      <c r="C182" s="458"/>
      <c r="D182" s="473"/>
      <c r="E182" s="459"/>
      <c r="F182" s="506" t="str">
        <f>IF(ISNA(VLOOKUP(D182,條件!$A$1:$L$65585,5,0)),"",(VLOOKUP(D182,條件!$A$1:$L$65585,5,0)))</f>
        <v/>
      </c>
      <c r="G182" s="506" t="str">
        <f>IF(ISNA(VLOOKUP(D182,條件!$A$1:$L$65585,11,0)),"",(VLOOKUP(D182,條件!$A$1:$L$65585,11,0)))</f>
        <v/>
      </c>
      <c r="H182" s="460"/>
      <c r="I182" s="461"/>
      <c r="J182" s="462"/>
      <c r="K182" s="461"/>
      <c r="L182" s="463"/>
      <c r="M182" s="388"/>
      <c r="N182" s="389"/>
      <c r="O182" s="390"/>
      <c r="P182" s="389"/>
      <c r="Q182" s="410"/>
      <c r="R182" s="443"/>
      <c r="S182" s="425">
        <f t="shared" si="70"/>
        <v>0</v>
      </c>
      <c r="T182" s="392">
        <f t="shared" si="67"/>
        <v>0</v>
      </c>
      <c r="U182" s="405">
        <f t="shared" si="71"/>
        <v>0</v>
      </c>
      <c r="V182" s="393">
        <f t="shared" si="72"/>
        <v>0</v>
      </c>
      <c r="W182" s="442" t="str">
        <f t="shared" si="73"/>
        <v/>
      </c>
      <c r="X182" s="452" t="str">
        <f t="shared" si="68"/>
        <v/>
      </c>
      <c r="Y182" s="452" t="str">
        <f t="shared" si="69"/>
        <v/>
      </c>
      <c r="Z182" s="452" t="str">
        <f>'４.１倒筒機(樣品製作)'!X182</f>
        <v/>
      </c>
      <c r="AA182" s="452" t="str">
        <f>'４.１倒筒機(樣品製作)'!Y182</f>
        <v/>
      </c>
    </row>
    <row r="183" spans="1:27" ht="16.5">
      <c r="A183" s="383">
        <f t="shared" si="74"/>
        <v>46208</v>
      </c>
      <c r="B183" s="432" t="s">
        <v>804</v>
      </c>
      <c r="C183" s="458"/>
      <c r="D183" s="473"/>
      <c r="E183" s="459"/>
      <c r="F183" s="506" t="str">
        <f>IF(ISNA(VLOOKUP(D183,條件!$A$1:$L$65585,5,0)),"",(VLOOKUP(D183,條件!$A$1:$L$65585,5,0)))</f>
        <v/>
      </c>
      <c r="G183" s="506" t="str">
        <f>IF(ISNA(VLOOKUP(D183,條件!$A$1:$L$65585,11,0)),"",(VLOOKUP(D183,條件!$A$1:$L$65585,11,0)))</f>
        <v/>
      </c>
      <c r="H183" s="460"/>
      <c r="I183" s="461"/>
      <c r="J183" s="462"/>
      <c r="K183" s="461"/>
      <c r="L183" s="463"/>
      <c r="M183" s="388"/>
      <c r="N183" s="389"/>
      <c r="O183" s="390"/>
      <c r="P183" s="389"/>
      <c r="Q183" s="410"/>
      <c r="R183" s="443"/>
      <c r="S183" s="425">
        <f t="shared" si="70"/>
        <v>0</v>
      </c>
      <c r="T183" s="392">
        <f t="shared" si="67"/>
        <v>0</v>
      </c>
      <c r="U183" s="405">
        <f t="shared" si="71"/>
        <v>0</v>
      </c>
      <c r="V183" s="393">
        <f t="shared" si="72"/>
        <v>0</v>
      </c>
      <c r="W183" s="442" t="str">
        <f t="shared" si="73"/>
        <v/>
      </c>
      <c r="X183" s="452" t="str">
        <f t="shared" si="68"/>
        <v/>
      </c>
      <c r="Y183" s="452" t="str">
        <f t="shared" si="69"/>
        <v/>
      </c>
      <c r="Z183" s="452" t="str">
        <f>'４.１倒筒機(樣品製作)'!X183</f>
        <v/>
      </c>
      <c r="AA183" s="452" t="str">
        <f>'４.１倒筒機(樣品製作)'!Y183</f>
        <v/>
      </c>
    </row>
    <row r="184" spans="1:27" ht="16.5">
      <c r="A184" s="383">
        <f t="shared" si="74"/>
        <v>46208</v>
      </c>
      <c r="B184" s="432" t="s">
        <v>804</v>
      </c>
      <c r="C184" s="458"/>
      <c r="D184" s="473"/>
      <c r="E184" s="459"/>
      <c r="F184" s="506" t="str">
        <f>IF(ISNA(VLOOKUP(D184,條件!$A$1:$L$65585,5,0)),"",(VLOOKUP(D184,條件!$A$1:$L$65585,5,0)))</f>
        <v/>
      </c>
      <c r="G184" s="506" t="str">
        <f>IF(ISNA(VLOOKUP(D184,條件!$A$1:$L$65585,11,0)),"",(VLOOKUP(D184,條件!$A$1:$L$65585,11,0)))</f>
        <v/>
      </c>
      <c r="H184" s="460"/>
      <c r="I184" s="461"/>
      <c r="J184" s="462"/>
      <c r="K184" s="461"/>
      <c r="L184" s="463"/>
      <c r="M184" s="388"/>
      <c r="N184" s="389"/>
      <c r="O184" s="390"/>
      <c r="P184" s="389"/>
      <c r="Q184" s="410"/>
      <c r="R184" s="443"/>
      <c r="S184" s="425">
        <f t="shared" si="70"/>
        <v>0</v>
      </c>
      <c r="T184" s="392">
        <f t="shared" si="67"/>
        <v>0</v>
      </c>
      <c r="U184" s="405">
        <f t="shared" si="71"/>
        <v>0</v>
      </c>
      <c r="V184" s="393">
        <f t="shared" si="72"/>
        <v>0</v>
      </c>
      <c r="W184" s="442" t="str">
        <f t="shared" si="73"/>
        <v/>
      </c>
      <c r="X184" s="452" t="str">
        <f t="shared" si="68"/>
        <v/>
      </c>
      <c r="Y184" s="452" t="str">
        <f t="shared" si="69"/>
        <v/>
      </c>
      <c r="Z184" s="452" t="str">
        <f>'４.１倒筒機(樣品製作)'!X184</f>
        <v/>
      </c>
      <c r="AA184" s="452" t="str">
        <f>'４.１倒筒機(樣品製作)'!Y184</f>
        <v/>
      </c>
    </row>
    <row r="185" spans="1:27" ht="16.5">
      <c r="A185" s="383">
        <f t="shared" si="74"/>
        <v>46208</v>
      </c>
      <c r="B185" s="432" t="s">
        <v>804</v>
      </c>
      <c r="C185" s="458"/>
      <c r="D185" s="473"/>
      <c r="E185" s="459"/>
      <c r="F185" s="506" t="str">
        <f>IF(ISNA(VLOOKUP(D185,條件!$A$1:$L$65585,5,0)),"",(VLOOKUP(D185,條件!$A$1:$L$65585,5,0)))</f>
        <v/>
      </c>
      <c r="G185" s="506" t="str">
        <f>IF(ISNA(VLOOKUP(D185,條件!$A$1:$L$65585,11,0)),"",(VLOOKUP(D185,條件!$A$1:$L$65585,11,0)))</f>
        <v/>
      </c>
      <c r="H185" s="460"/>
      <c r="I185" s="461"/>
      <c r="J185" s="462"/>
      <c r="K185" s="461"/>
      <c r="L185" s="463"/>
      <c r="M185" s="388"/>
      <c r="N185" s="389"/>
      <c r="O185" s="390"/>
      <c r="P185" s="389"/>
      <c r="Q185" s="410"/>
      <c r="R185" s="443"/>
      <c r="S185" s="425">
        <f t="shared" si="70"/>
        <v>0</v>
      </c>
      <c r="T185" s="392">
        <f t="shared" si="67"/>
        <v>0</v>
      </c>
      <c r="U185" s="405">
        <f t="shared" si="71"/>
        <v>0</v>
      </c>
      <c r="V185" s="393">
        <f t="shared" si="72"/>
        <v>0</v>
      </c>
      <c r="W185" s="442" t="str">
        <f t="shared" si="73"/>
        <v/>
      </c>
      <c r="X185" s="452" t="str">
        <f t="shared" si="68"/>
        <v/>
      </c>
      <c r="Y185" s="452" t="str">
        <f t="shared" si="69"/>
        <v/>
      </c>
      <c r="Z185" s="452" t="str">
        <f>'４.１倒筒機(樣品製作)'!X185</f>
        <v/>
      </c>
      <c r="AA185" s="452" t="str">
        <f>'４.１倒筒機(樣品製作)'!Y185</f>
        <v/>
      </c>
    </row>
    <row r="186" spans="1:27" ht="16.5">
      <c r="A186" s="383">
        <f t="shared" si="74"/>
        <v>46208</v>
      </c>
      <c r="B186" s="432" t="s">
        <v>804</v>
      </c>
      <c r="C186" s="458"/>
      <c r="D186" s="473"/>
      <c r="E186" s="459"/>
      <c r="F186" s="506" t="str">
        <f>IF(ISNA(VLOOKUP(D186,條件!$A$1:$L$65585,5,0)),"",(VLOOKUP(D186,條件!$A$1:$L$65585,5,0)))</f>
        <v/>
      </c>
      <c r="G186" s="506" t="str">
        <f>IF(ISNA(VLOOKUP(D186,條件!$A$1:$L$65585,11,0)),"",(VLOOKUP(D186,條件!$A$1:$L$65585,11,0)))</f>
        <v/>
      </c>
      <c r="H186" s="460"/>
      <c r="I186" s="461"/>
      <c r="J186" s="462"/>
      <c r="K186" s="461"/>
      <c r="L186" s="463"/>
      <c r="M186" s="388"/>
      <c r="N186" s="389"/>
      <c r="O186" s="390"/>
      <c r="P186" s="389"/>
      <c r="Q186" s="410"/>
      <c r="R186" s="443"/>
      <c r="S186" s="425">
        <f t="shared" si="70"/>
        <v>0</v>
      </c>
      <c r="T186" s="392">
        <f t="shared" si="67"/>
        <v>0</v>
      </c>
      <c r="U186" s="392">
        <f t="shared" si="71"/>
        <v>0</v>
      </c>
      <c r="V186" s="393">
        <f t="shared" si="72"/>
        <v>0</v>
      </c>
      <c r="W186" s="442" t="str">
        <f t="shared" si="73"/>
        <v/>
      </c>
      <c r="X186" s="452" t="str">
        <f t="shared" si="68"/>
        <v/>
      </c>
      <c r="Y186" s="452" t="str">
        <f t="shared" si="69"/>
        <v/>
      </c>
      <c r="Z186" s="452" t="str">
        <f>'４.１倒筒機(樣品製作)'!X186</f>
        <v/>
      </c>
      <c r="AA186" s="452" t="str">
        <f>'４.１倒筒機(樣品製作)'!Y186</f>
        <v/>
      </c>
    </row>
    <row r="187" spans="1:27" ht="16.5">
      <c r="A187" s="383">
        <f t="shared" si="74"/>
        <v>46208</v>
      </c>
      <c r="B187" s="432" t="s">
        <v>804</v>
      </c>
      <c r="C187" s="458"/>
      <c r="D187" s="473"/>
      <c r="E187" s="459"/>
      <c r="F187" s="506" t="str">
        <f>IF(ISNA(VLOOKUP(D187,條件!$A$1:$L$65585,5,0)),"",(VLOOKUP(D187,條件!$A$1:$L$65585,5,0)))</f>
        <v/>
      </c>
      <c r="G187" s="506" t="str">
        <f>IF(ISNA(VLOOKUP(D187,條件!$A$1:$L$65585,11,0)),"",(VLOOKUP(D187,條件!$A$1:$L$65585,11,0)))</f>
        <v/>
      </c>
      <c r="H187" s="460"/>
      <c r="I187" s="461"/>
      <c r="J187" s="462"/>
      <c r="K187" s="461"/>
      <c r="L187" s="463"/>
      <c r="M187" s="388"/>
      <c r="N187" s="389"/>
      <c r="O187" s="390"/>
      <c r="P187" s="389"/>
      <c r="Q187" s="410"/>
      <c r="R187" s="443"/>
      <c r="S187" s="425">
        <f t="shared" si="70"/>
        <v>0</v>
      </c>
      <c r="T187" s="392">
        <f t="shared" si="67"/>
        <v>0</v>
      </c>
      <c r="U187" s="392">
        <f t="shared" si="71"/>
        <v>0</v>
      </c>
      <c r="V187" s="393">
        <f t="shared" si="72"/>
        <v>0</v>
      </c>
      <c r="W187" s="444" t="str">
        <f t="shared" si="73"/>
        <v/>
      </c>
      <c r="X187" s="452" t="str">
        <f t="shared" si="68"/>
        <v/>
      </c>
      <c r="Y187" s="452" t="str">
        <f t="shared" si="69"/>
        <v/>
      </c>
      <c r="Z187" s="452" t="str">
        <f>'４.１倒筒機(樣品製作)'!X187</f>
        <v/>
      </c>
      <c r="AA187" s="452" t="str">
        <f>'４.１倒筒機(樣品製作)'!Y187</f>
        <v/>
      </c>
    </row>
    <row r="188" spans="1:27" ht="16.5">
      <c r="A188" s="383">
        <f t="shared" si="74"/>
        <v>46208</v>
      </c>
      <c r="B188" s="432" t="s">
        <v>804</v>
      </c>
      <c r="C188" s="458"/>
      <c r="D188" s="473"/>
      <c r="E188" s="459"/>
      <c r="F188" s="506" t="str">
        <f>IF(ISNA(VLOOKUP(D188,條件!$A$1:$L$65585,5,0)),"",(VLOOKUP(D188,條件!$A$1:$L$65585,5,0)))</f>
        <v/>
      </c>
      <c r="G188" s="506" t="str">
        <f>IF(ISNA(VLOOKUP(D188,條件!$A$1:$L$65585,11,0)),"",(VLOOKUP(D188,條件!$A$1:$L$65585,11,0)))</f>
        <v/>
      </c>
      <c r="H188" s="460"/>
      <c r="I188" s="461"/>
      <c r="J188" s="462"/>
      <c r="K188" s="461"/>
      <c r="L188" s="463"/>
      <c r="M188" s="388"/>
      <c r="N188" s="389"/>
      <c r="O188" s="390"/>
      <c r="P188" s="389"/>
      <c r="Q188" s="410"/>
      <c r="R188" s="443"/>
      <c r="S188" s="425">
        <f t="shared" si="70"/>
        <v>0</v>
      </c>
      <c r="T188" s="392">
        <f t="shared" si="67"/>
        <v>0</v>
      </c>
      <c r="U188" s="392">
        <f t="shared" si="71"/>
        <v>0</v>
      </c>
      <c r="V188" s="393">
        <f t="shared" si="72"/>
        <v>0</v>
      </c>
      <c r="W188" s="444" t="str">
        <f t="shared" si="73"/>
        <v/>
      </c>
      <c r="X188" s="452" t="str">
        <f t="shared" si="68"/>
        <v/>
      </c>
      <c r="Y188" s="452" t="str">
        <f t="shared" si="69"/>
        <v/>
      </c>
      <c r="Z188" s="452" t="str">
        <f>'４.１倒筒機(樣品製作)'!X188</f>
        <v/>
      </c>
      <c r="AA188" s="452" t="str">
        <f>'４.１倒筒機(樣品製作)'!Y188</f>
        <v/>
      </c>
    </row>
    <row r="189" spans="1:27" ht="16.5">
      <c r="A189" s="383">
        <f t="shared" si="74"/>
        <v>46208</v>
      </c>
      <c r="B189" s="432" t="s">
        <v>804</v>
      </c>
      <c r="C189" s="458"/>
      <c r="D189" s="473"/>
      <c r="E189" s="459"/>
      <c r="F189" s="506" t="str">
        <f>IF(ISNA(VLOOKUP(D189,條件!$A$1:$L$65585,5,0)),"",(VLOOKUP(D189,條件!$A$1:$L$65585,5,0)))</f>
        <v/>
      </c>
      <c r="G189" s="506" t="str">
        <f>IF(ISNA(VLOOKUP(D189,條件!$A$1:$L$65585,11,0)),"",(VLOOKUP(D189,條件!$A$1:$L$65585,11,0)))</f>
        <v/>
      </c>
      <c r="H189" s="460"/>
      <c r="I189" s="461"/>
      <c r="J189" s="462"/>
      <c r="K189" s="461"/>
      <c r="L189" s="463"/>
      <c r="M189" s="388"/>
      <c r="N189" s="389"/>
      <c r="O189" s="390"/>
      <c r="P189" s="389"/>
      <c r="Q189" s="410"/>
      <c r="R189" s="443"/>
      <c r="S189" s="425">
        <f t="shared" si="70"/>
        <v>0</v>
      </c>
      <c r="T189" s="392">
        <f t="shared" si="67"/>
        <v>0</v>
      </c>
      <c r="U189" s="392">
        <f t="shared" si="71"/>
        <v>0</v>
      </c>
      <c r="V189" s="393">
        <f t="shared" si="72"/>
        <v>0</v>
      </c>
      <c r="W189" s="444" t="str">
        <f t="shared" si="73"/>
        <v/>
      </c>
      <c r="X189" s="452" t="str">
        <f t="shared" si="68"/>
        <v/>
      </c>
      <c r="Y189" s="452" t="str">
        <f t="shared" si="69"/>
        <v/>
      </c>
      <c r="Z189" s="452" t="str">
        <f>'４.１倒筒機(樣品製作)'!X189</f>
        <v/>
      </c>
      <c r="AA189" s="452" t="str">
        <f>'４.１倒筒機(樣品製作)'!Y189</f>
        <v/>
      </c>
    </row>
    <row r="190" spans="1:27" ht="16.5">
      <c r="A190" s="383">
        <f t="shared" si="74"/>
        <v>46208</v>
      </c>
      <c r="B190" s="432" t="s">
        <v>804</v>
      </c>
      <c r="C190" s="458"/>
      <c r="D190" s="473"/>
      <c r="E190" s="459"/>
      <c r="F190" s="506" t="str">
        <f>IF(ISNA(VLOOKUP(D190,條件!$A$1:$L$65585,5,0)),"",(VLOOKUP(D190,條件!$A$1:$L$65585,5,0)))</f>
        <v/>
      </c>
      <c r="G190" s="506" t="str">
        <f>IF(ISNA(VLOOKUP(D190,條件!$A$1:$L$65585,11,0)),"",(VLOOKUP(D190,條件!$A$1:$L$65585,11,0)))</f>
        <v/>
      </c>
      <c r="H190" s="460"/>
      <c r="I190" s="461"/>
      <c r="J190" s="462"/>
      <c r="K190" s="461"/>
      <c r="L190" s="463"/>
      <c r="M190" s="388"/>
      <c r="N190" s="389"/>
      <c r="O190" s="390"/>
      <c r="P190" s="389"/>
      <c r="Q190" s="410"/>
      <c r="R190" s="443"/>
      <c r="S190" s="425">
        <f t="shared" si="70"/>
        <v>0</v>
      </c>
      <c r="T190" s="392">
        <f t="shared" si="67"/>
        <v>0</v>
      </c>
      <c r="U190" s="392">
        <f t="shared" si="71"/>
        <v>0</v>
      </c>
      <c r="V190" s="393">
        <f t="shared" si="72"/>
        <v>0</v>
      </c>
      <c r="W190" s="444" t="str">
        <f t="shared" si="73"/>
        <v/>
      </c>
      <c r="X190" s="452" t="str">
        <f t="shared" si="68"/>
        <v/>
      </c>
      <c r="Y190" s="452" t="str">
        <f t="shared" si="69"/>
        <v/>
      </c>
      <c r="Z190" s="452" t="str">
        <f>'４.１倒筒機(樣品製作)'!X190</f>
        <v/>
      </c>
      <c r="AA190" s="452" t="str">
        <f>'４.１倒筒機(樣品製作)'!Y190</f>
        <v/>
      </c>
    </row>
    <row r="191" spans="1:27" ht="16.5">
      <c r="A191" s="383">
        <f t="shared" si="74"/>
        <v>46208</v>
      </c>
      <c r="B191" s="432" t="s">
        <v>804</v>
      </c>
      <c r="C191" s="458"/>
      <c r="D191" s="473"/>
      <c r="E191" s="459"/>
      <c r="F191" s="506" t="str">
        <f>IF(ISNA(VLOOKUP(D191,條件!$A$1:$L$65585,5,0)),"",(VLOOKUP(D191,條件!$A$1:$L$65585,5,0)))</f>
        <v/>
      </c>
      <c r="G191" s="506" t="str">
        <f>IF(ISNA(VLOOKUP(D191,條件!$A$1:$L$65585,11,0)),"",(VLOOKUP(D191,條件!$A$1:$L$65585,11,0)))</f>
        <v/>
      </c>
      <c r="H191" s="460"/>
      <c r="I191" s="461"/>
      <c r="J191" s="462"/>
      <c r="K191" s="461"/>
      <c r="L191" s="463"/>
      <c r="M191" s="388"/>
      <c r="N191" s="389"/>
      <c r="O191" s="390"/>
      <c r="P191" s="389"/>
      <c r="Q191" s="391"/>
      <c r="R191" s="443"/>
      <c r="S191" s="425">
        <f t="shared" si="70"/>
        <v>0</v>
      </c>
      <c r="T191" s="392">
        <f t="shared" si="67"/>
        <v>0</v>
      </c>
      <c r="U191" s="392">
        <f t="shared" si="71"/>
        <v>0</v>
      </c>
      <c r="V191" s="393">
        <f t="shared" si="72"/>
        <v>0</v>
      </c>
      <c r="W191" s="444" t="str">
        <f t="shared" si="73"/>
        <v/>
      </c>
      <c r="X191" s="452" t="str">
        <f t="shared" si="68"/>
        <v/>
      </c>
      <c r="Y191" s="452" t="str">
        <f t="shared" si="69"/>
        <v/>
      </c>
      <c r="Z191" s="452" t="str">
        <f>'４.１倒筒機(樣品製作)'!X191</f>
        <v/>
      </c>
      <c r="AA191" s="452" t="str">
        <f>'４.１倒筒機(樣品製作)'!Y191</f>
        <v/>
      </c>
    </row>
    <row r="192" spans="1:27" ht="16.5">
      <c r="A192" s="383">
        <f t="shared" si="74"/>
        <v>46208</v>
      </c>
      <c r="B192" s="432" t="s">
        <v>804</v>
      </c>
      <c r="C192" s="458"/>
      <c r="D192" s="473"/>
      <c r="E192" s="459"/>
      <c r="F192" s="506" t="str">
        <f>IF(ISNA(VLOOKUP(D192,條件!$A$1:$L$65585,5,0)),"",(VLOOKUP(D192,條件!$A$1:$L$65585,5,0)))</f>
        <v/>
      </c>
      <c r="G192" s="506" t="str">
        <f>IF(ISNA(VLOOKUP(D192,條件!$A$1:$L$65585,11,0)),"",(VLOOKUP(D192,條件!$A$1:$L$65585,11,0)))</f>
        <v/>
      </c>
      <c r="H192" s="460"/>
      <c r="I192" s="461"/>
      <c r="J192" s="462"/>
      <c r="K192" s="461"/>
      <c r="L192" s="463"/>
      <c r="M192" s="388"/>
      <c r="N192" s="389"/>
      <c r="O192" s="390"/>
      <c r="P192" s="389"/>
      <c r="Q192" s="391"/>
      <c r="R192" s="443"/>
      <c r="S192" s="425">
        <f t="shared" si="70"/>
        <v>0</v>
      </c>
      <c r="T192" s="392">
        <f t="shared" si="67"/>
        <v>0</v>
      </c>
      <c r="U192" s="392">
        <f t="shared" si="71"/>
        <v>0</v>
      </c>
      <c r="V192" s="393">
        <f t="shared" si="72"/>
        <v>0</v>
      </c>
      <c r="W192" s="444" t="str">
        <f t="shared" si="73"/>
        <v/>
      </c>
      <c r="X192" s="452" t="str">
        <f t="shared" si="68"/>
        <v/>
      </c>
      <c r="Y192" s="452" t="str">
        <f t="shared" si="69"/>
        <v/>
      </c>
      <c r="Z192" s="452" t="str">
        <f>'４.１倒筒機(樣品製作)'!X192</f>
        <v/>
      </c>
      <c r="AA192" s="452" t="str">
        <f>'４.１倒筒機(樣品製作)'!Y192</f>
        <v/>
      </c>
    </row>
    <row r="193" spans="1:27" ht="16.5">
      <c r="A193" s="383">
        <f t="shared" si="74"/>
        <v>46208</v>
      </c>
      <c r="B193" s="432" t="s">
        <v>804</v>
      </c>
      <c r="C193" s="458"/>
      <c r="D193" s="473"/>
      <c r="E193" s="459"/>
      <c r="F193" s="506" t="str">
        <f>IF(ISNA(VLOOKUP(D193,條件!$A$1:$L$65585,5,0)),"",(VLOOKUP(D193,條件!$A$1:$L$65585,5,0)))</f>
        <v/>
      </c>
      <c r="G193" s="506" t="str">
        <f>IF(ISNA(VLOOKUP(D193,條件!$A$1:$L$65585,11,0)),"",(VLOOKUP(D193,條件!$A$1:$L$65585,11,0)))</f>
        <v/>
      </c>
      <c r="H193" s="460"/>
      <c r="I193" s="461"/>
      <c r="J193" s="462"/>
      <c r="K193" s="461"/>
      <c r="L193" s="463"/>
      <c r="M193" s="388"/>
      <c r="N193" s="389"/>
      <c r="O193" s="390"/>
      <c r="P193" s="389"/>
      <c r="Q193" s="391"/>
      <c r="R193" s="443"/>
      <c r="S193" s="425">
        <f t="shared" si="70"/>
        <v>0</v>
      </c>
      <c r="T193" s="392">
        <f t="shared" si="67"/>
        <v>0</v>
      </c>
      <c r="U193" s="392">
        <f t="shared" si="71"/>
        <v>0</v>
      </c>
      <c r="V193" s="393">
        <f t="shared" si="72"/>
        <v>0</v>
      </c>
      <c r="W193" s="444" t="str">
        <f t="shared" si="73"/>
        <v/>
      </c>
      <c r="X193" s="452" t="str">
        <f t="shared" si="68"/>
        <v/>
      </c>
      <c r="Y193" s="452" t="str">
        <f t="shared" si="69"/>
        <v/>
      </c>
      <c r="Z193" s="452" t="str">
        <f>'４.１倒筒機(樣品製作)'!X193</f>
        <v/>
      </c>
      <c r="AA193" s="452" t="str">
        <f>'４.１倒筒機(樣品製作)'!Y193</f>
        <v/>
      </c>
    </row>
    <row r="194" spans="1:27" ht="16.5">
      <c r="A194" s="383">
        <f t="shared" si="74"/>
        <v>46208</v>
      </c>
      <c r="B194" s="432" t="s">
        <v>804</v>
      </c>
      <c r="C194" s="458"/>
      <c r="D194" s="473"/>
      <c r="E194" s="459"/>
      <c r="F194" s="506" t="str">
        <f>IF(ISNA(VLOOKUP(D194,條件!$A$1:$L$65585,5,0)),"",(VLOOKUP(D194,條件!$A$1:$L$65585,5,0)))</f>
        <v/>
      </c>
      <c r="G194" s="506" t="str">
        <f>IF(ISNA(VLOOKUP(D194,條件!$A$1:$L$65585,11,0)),"",(VLOOKUP(D194,條件!$A$1:$L$65585,11,0)))</f>
        <v/>
      </c>
      <c r="H194" s="460"/>
      <c r="I194" s="461"/>
      <c r="J194" s="462"/>
      <c r="K194" s="461"/>
      <c r="L194" s="463"/>
      <c r="M194" s="388"/>
      <c r="N194" s="389"/>
      <c r="O194" s="390"/>
      <c r="P194" s="389"/>
      <c r="Q194" s="391"/>
      <c r="R194" s="443"/>
      <c r="S194" s="425">
        <f t="shared" si="70"/>
        <v>0</v>
      </c>
      <c r="T194" s="392">
        <f t="shared" si="67"/>
        <v>0</v>
      </c>
      <c r="U194" s="392">
        <f t="shared" si="71"/>
        <v>0</v>
      </c>
      <c r="V194" s="393">
        <f t="shared" si="72"/>
        <v>0</v>
      </c>
      <c r="W194" s="444" t="str">
        <f t="shared" si="73"/>
        <v/>
      </c>
      <c r="X194" s="452" t="str">
        <f t="shared" si="68"/>
        <v/>
      </c>
      <c r="Y194" s="452" t="str">
        <f t="shared" si="69"/>
        <v/>
      </c>
      <c r="Z194" s="452" t="str">
        <f>'４.１倒筒機(樣品製作)'!X194</f>
        <v/>
      </c>
      <c r="AA194" s="452" t="str">
        <f>'４.１倒筒機(樣品製作)'!Y194</f>
        <v/>
      </c>
    </row>
    <row r="195" spans="1:27" ht="16.5">
      <c r="A195" s="383">
        <f t="shared" si="74"/>
        <v>46208</v>
      </c>
      <c r="B195" s="398" t="s">
        <v>807</v>
      </c>
      <c r="C195" s="524"/>
      <c r="D195" s="525"/>
      <c r="E195" s="526"/>
      <c r="F195" s="527"/>
      <c r="G195" s="527"/>
      <c r="H195" s="528"/>
      <c r="I195" s="529">
        <f>COUNTA(I175:I194)</f>
        <v>0</v>
      </c>
      <c r="J195" s="529"/>
      <c r="K195" s="529"/>
      <c r="L195" s="530"/>
      <c r="M195" s="400"/>
      <c r="N195" s="401">
        <f>SUM(N175:N194)</f>
        <v>0</v>
      </c>
      <c r="O195" s="400"/>
      <c r="P195" s="401">
        <f>SUM(P175:P194)</f>
        <v>0</v>
      </c>
      <c r="Q195" s="402"/>
      <c r="R195" s="445"/>
      <c r="S195" s="426"/>
      <c r="T195" s="399"/>
      <c r="U195" s="399">
        <f>SUMIF(U175:U194,"&lt;9E307")</f>
        <v>0</v>
      </c>
      <c r="V195" s="399">
        <f>SUM(V175:V194)</f>
        <v>0</v>
      </c>
      <c r="W195" s="446">
        <f>IF(ISERROR(V195/U195),0,(V195/U195))</f>
        <v>0</v>
      </c>
      <c r="X195" s="453">
        <f>SUMIF(X175:X194,"&lt;9E307")</f>
        <v>0</v>
      </c>
      <c r="Y195" s="453">
        <f>SUMIF(Y175:Y194,"&lt;9E307")</f>
        <v>0</v>
      </c>
      <c r="Z195" s="579">
        <f>'４.１倒筒機(樣品製作)'!X195</f>
        <v>0</v>
      </c>
      <c r="AA195" s="579">
        <f>'４.１倒筒機(樣品製作)'!Y195</f>
        <v>0</v>
      </c>
    </row>
    <row r="196" spans="1:27" ht="16.5">
      <c r="A196" s="383">
        <f t="shared" si="74"/>
        <v>46208</v>
      </c>
      <c r="B196" s="432" t="s">
        <v>805</v>
      </c>
      <c r="C196" s="458"/>
      <c r="D196" s="473"/>
      <c r="E196" s="459"/>
      <c r="F196" s="506" t="str">
        <f>IF(ISNA(VLOOKUP(D196,條件!$A$1:$L$65585,5,0)),"",(VLOOKUP(D196,條件!$A$1:$L$65585,5,0)))</f>
        <v/>
      </c>
      <c r="G196" s="506" t="str">
        <f>IF(ISNA(VLOOKUP(D196,條件!$A$1:$L$65585,11,0)),"",(VLOOKUP(D196,條件!$A$1:$L$65585,11,0)))</f>
        <v/>
      </c>
      <c r="H196" s="460"/>
      <c r="I196" s="461"/>
      <c r="J196" s="462"/>
      <c r="K196" s="461"/>
      <c r="L196" s="463"/>
      <c r="M196" s="388"/>
      <c r="N196" s="389"/>
      <c r="O196" s="390"/>
      <c r="P196" s="389"/>
      <c r="Q196" s="391"/>
      <c r="R196" s="443"/>
      <c r="S196" s="425">
        <f>K196*0.85</f>
        <v>0</v>
      </c>
      <c r="T196" s="392">
        <f t="shared" ref="T196:T215" si="75">IF(J196="",0,(1440/(J196/S196)))</f>
        <v>0</v>
      </c>
      <c r="U196" s="405">
        <f>T196*L196*(N196+P196)/24*0.85</f>
        <v>0</v>
      </c>
      <c r="V196" s="406">
        <f>M196+O196</f>
        <v>0</v>
      </c>
      <c r="W196" s="442" t="str">
        <f>IF(U196=0,"",((V196/U196)))</f>
        <v/>
      </c>
      <c r="X196" s="452" t="str">
        <f t="shared" ref="X196:X215" si="76">IF(ISERROR((U196/(N196+P196)*N196)/250),"",((U196/(N196+P196)*N196)/250))</f>
        <v/>
      </c>
      <c r="Y196" s="452" t="str">
        <f t="shared" ref="Y196:Y215" si="77">IF(ISERROR(((U196/(N196+P196)*P196)/250)),"",(((U196/(N196+P196)*P196))/250))</f>
        <v/>
      </c>
      <c r="Z196" s="452" t="str">
        <f>'４.１倒筒機(樣品製作)'!X196</f>
        <v/>
      </c>
      <c r="AA196" s="452" t="str">
        <f>'４.１倒筒機(樣品製作)'!Y196</f>
        <v/>
      </c>
    </row>
    <row r="197" spans="1:27" ht="16.5">
      <c r="A197" s="383">
        <f t="shared" si="74"/>
        <v>46208</v>
      </c>
      <c r="B197" s="432" t="s">
        <v>805</v>
      </c>
      <c r="C197" s="458"/>
      <c r="D197" s="473"/>
      <c r="E197" s="459"/>
      <c r="F197" s="506" t="str">
        <f>IF(ISNA(VLOOKUP(D197,條件!$A$1:$L$65585,5,0)),"",(VLOOKUP(D197,條件!$A$1:$L$65585,5,0)))</f>
        <v/>
      </c>
      <c r="G197" s="506" t="str">
        <f>IF(ISNA(VLOOKUP(D197,條件!$A$1:$L$65585,11,0)),"",(VLOOKUP(D197,條件!$A$1:$L$65585,11,0)))</f>
        <v/>
      </c>
      <c r="H197" s="460"/>
      <c r="I197" s="461"/>
      <c r="J197" s="462"/>
      <c r="K197" s="461"/>
      <c r="L197" s="463"/>
      <c r="M197" s="388"/>
      <c r="N197" s="389"/>
      <c r="O197" s="390"/>
      <c r="P197" s="389"/>
      <c r="Q197" s="391"/>
      <c r="R197" s="443"/>
      <c r="S197" s="425">
        <f t="shared" ref="S197:S215" si="78">K197*0.85</f>
        <v>0</v>
      </c>
      <c r="T197" s="392">
        <f t="shared" si="75"/>
        <v>0</v>
      </c>
      <c r="U197" s="405">
        <f t="shared" ref="U197:U215" si="79">T197*L197*(N197+P197)/24*0.85</f>
        <v>0</v>
      </c>
      <c r="V197" s="393">
        <f t="shared" ref="V197:V215" si="80">M197+O197</f>
        <v>0</v>
      </c>
      <c r="W197" s="442" t="str">
        <f t="shared" ref="W197:W215" si="81">IF(U197=0,"",((V197/U197)))</f>
        <v/>
      </c>
      <c r="X197" s="452" t="str">
        <f t="shared" si="76"/>
        <v/>
      </c>
      <c r="Y197" s="452" t="str">
        <f t="shared" si="77"/>
        <v/>
      </c>
      <c r="Z197" s="452" t="str">
        <f>'４.１倒筒機(樣品製作)'!X197</f>
        <v/>
      </c>
      <c r="AA197" s="452" t="str">
        <f>'４.１倒筒機(樣品製作)'!Y197</f>
        <v/>
      </c>
    </row>
    <row r="198" spans="1:27" ht="16.5">
      <c r="A198" s="383">
        <f t="shared" si="74"/>
        <v>46208</v>
      </c>
      <c r="B198" s="432" t="s">
        <v>805</v>
      </c>
      <c r="C198" s="458"/>
      <c r="D198" s="473"/>
      <c r="E198" s="459"/>
      <c r="F198" s="506" t="str">
        <f>IF(ISNA(VLOOKUP(D198,條件!$A$1:$L$65585,5,0)),"",(VLOOKUP(D198,條件!$A$1:$L$65585,5,0)))</f>
        <v/>
      </c>
      <c r="G198" s="506" t="str">
        <f>IF(ISNA(VLOOKUP(D198,條件!$A$1:$L$65585,11,0)),"",(VLOOKUP(D198,條件!$A$1:$L$65585,11,0)))</f>
        <v/>
      </c>
      <c r="H198" s="460"/>
      <c r="I198" s="461"/>
      <c r="J198" s="462"/>
      <c r="K198" s="461"/>
      <c r="L198" s="463"/>
      <c r="M198" s="388"/>
      <c r="N198" s="389"/>
      <c r="O198" s="390"/>
      <c r="P198" s="389"/>
      <c r="Q198" s="391"/>
      <c r="R198" s="443"/>
      <c r="S198" s="425">
        <f t="shared" si="78"/>
        <v>0</v>
      </c>
      <c r="T198" s="392">
        <f t="shared" si="75"/>
        <v>0</v>
      </c>
      <c r="U198" s="405">
        <f t="shared" si="79"/>
        <v>0</v>
      </c>
      <c r="V198" s="393">
        <f t="shared" si="80"/>
        <v>0</v>
      </c>
      <c r="W198" s="442" t="str">
        <f t="shared" si="81"/>
        <v/>
      </c>
      <c r="X198" s="452" t="str">
        <f t="shared" si="76"/>
        <v/>
      </c>
      <c r="Y198" s="452" t="str">
        <f t="shared" si="77"/>
        <v/>
      </c>
      <c r="Z198" s="452" t="str">
        <f>'４.１倒筒機(樣品製作)'!X198</f>
        <v/>
      </c>
      <c r="AA198" s="452" t="str">
        <f>'４.１倒筒機(樣品製作)'!Y198</f>
        <v/>
      </c>
    </row>
    <row r="199" spans="1:27" ht="16.5">
      <c r="A199" s="383">
        <f t="shared" si="74"/>
        <v>46208</v>
      </c>
      <c r="B199" s="432" t="s">
        <v>805</v>
      </c>
      <c r="C199" s="458"/>
      <c r="D199" s="473"/>
      <c r="E199" s="459"/>
      <c r="F199" s="506" t="str">
        <f>IF(ISNA(VLOOKUP(D199,條件!$A$1:$L$65585,5,0)),"",(VLOOKUP(D199,條件!$A$1:$L$65585,5,0)))</f>
        <v/>
      </c>
      <c r="G199" s="506" t="str">
        <f>IF(ISNA(VLOOKUP(D199,條件!$A$1:$L$65585,11,0)),"",(VLOOKUP(D199,條件!$A$1:$L$65585,11,0)))</f>
        <v/>
      </c>
      <c r="H199" s="460"/>
      <c r="I199" s="461"/>
      <c r="J199" s="462"/>
      <c r="K199" s="461"/>
      <c r="L199" s="463"/>
      <c r="M199" s="388"/>
      <c r="N199" s="389"/>
      <c r="O199" s="390"/>
      <c r="P199" s="389"/>
      <c r="Q199" s="391"/>
      <c r="R199" s="443"/>
      <c r="S199" s="425">
        <f t="shared" si="78"/>
        <v>0</v>
      </c>
      <c r="T199" s="392">
        <f t="shared" si="75"/>
        <v>0</v>
      </c>
      <c r="U199" s="405">
        <f t="shared" si="79"/>
        <v>0</v>
      </c>
      <c r="V199" s="393">
        <f t="shared" si="80"/>
        <v>0</v>
      </c>
      <c r="W199" s="442" t="str">
        <f t="shared" si="81"/>
        <v/>
      </c>
      <c r="X199" s="452" t="str">
        <f t="shared" si="76"/>
        <v/>
      </c>
      <c r="Y199" s="452" t="str">
        <f t="shared" si="77"/>
        <v/>
      </c>
      <c r="Z199" s="452" t="str">
        <f>'４.１倒筒機(樣品製作)'!X199</f>
        <v/>
      </c>
      <c r="AA199" s="452" t="str">
        <f>'４.１倒筒機(樣品製作)'!Y199</f>
        <v/>
      </c>
    </row>
    <row r="200" spans="1:27" ht="16.5">
      <c r="A200" s="383">
        <f t="shared" si="74"/>
        <v>46208</v>
      </c>
      <c r="B200" s="432" t="s">
        <v>805</v>
      </c>
      <c r="C200" s="458"/>
      <c r="D200" s="473"/>
      <c r="E200" s="459"/>
      <c r="F200" s="506" t="str">
        <f>IF(ISNA(VLOOKUP(D200,條件!$A$1:$L$65585,5,0)),"",(VLOOKUP(D200,條件!$A$1:$L$65585,5,0)))</f>
        <v/>
      </c>
      <c r="G200" s="506" t="str">
        <f>IF(ISNA(VLOOKUP(D200,條件!$A$1:$L$65585,11,0)),"",(VLOOKUP(D200,條件!$A$1:$L$65585,11,0)))</f>
        <v/>
      </c>
      <c r="H200" s="460"/>
      <c r="I200" s="461"/>
      <c r="J200" s="462"/>
      <c r="K200" s="461"/>
      <c r="L200" s="463"/>
      <c r="M200" s="388"/>
      <c r="N200" s="389"/>
      <c r="O200" s="390"/>
      <c r="P200" s="389"/>
      <c r="Q200" s="391"/>
      <c r="R200" s="443"/>
      <c r="S200" s="425">
        <f t="shared" si="78"/>
        <v>0</v>
      </c>
      <c r="T200" s="392">
        <f t="shared" si="75"/>
        <v>0</v>
      </c>
      <c r="U200" s="405">
        <f t="shared" si="79"/>
        <v>0</v>
      </c>
      <c r="V200" s="393">
        <f t="shared" si="80"/>
        <v>0</v>
      </c>
      <c r="W200" s="442" t="str">
        <f t="shared" si="81"/>
        <v/>
      </c>
      <c r="X200" s="452" t="str">
        <f t="shared" si="76"/>
        <v/>
      </c>
      <c r="Y200" s="452" t="str">
        <f t="shared" si="77"/>
        <v/>
      </c>
      <c r="Z200" s="452" t="str">
        <f>'４.１倒筒機(樣品製作)'!X200</f>
        <v/>
      </c>
      <c r="AA200" s="452" t="str">
        <f>'４.１倒筒機(樣品製作)'!Y200</f>
        <v/>
      </c>
    </row>
    <row r="201" spans="1:27" ht="16.5">
      <c r="A201" s="383">
        <f t="shared" si="74"/>
        <v>46208</v>
      </c>
      <c r="B201" s="432" t="s">
        <v>805</v>
      </c>
      <c r="C201" s="458"/>
      <c r="D201" s="473"/>
      <c r="E201" s="459"/>
      <c r="F201" s="506" t="str">
        <f>IF(ISNA(VLOOKUP(D201,條件!$A$1:$L$65585,5,0)),"",(VLOOKUP(D201,條件!$A$1:$L$65585,5,0)))</f>
        <v/>
      </c>
      <c r="G201" s="506" t="str">
        <f>IF(ISNA(VLOOKUP(D201,條件!$A$1:$L$65585,11,0)),"",(VLOOKUP(D201,條件!$A$1:$L$65585,11,0)))</f>
        <v/>
      </c>
      <c r="H201" s="460"/>
      <c r="I201" s="461"/>
      <c r="J201" s="462"/>
      <c r="K201" s="461"/>
      <c r="L201" s="463"/>
      <c r="M201" s="388"/>
      <c r="N201" s="389"/>
      <c r="O201" s="390"/>
      <c r="P201" s="389"/>
      <c r="Q201" s="391"/>
      <c r="R201" s="443"/>
      <c r="S201" s="425">
        <f t="shared" si="78"/>
        <v>0</v>
      </c>
      <c r="T201" s="392">
        <f t="shared" si="75"/>
        <v>0</v>
      </c>
      <c r="U201" s="405">
        <f t="shared" si="79"/>
        <v>0</v>
      </c>
      <c r="V201" s="393">
        <f t="shared" si="80"/>
        <v>0</v>
      </c>
      <c r="W201" s="442" t="str">
        <f t="shared" si="81"/>
        <v/>
      </c>
      <c r="X201" s="452" t="str">
        <f t="shared" si="76"/>
        <v/>
      </c>
      <c r="Y201" s="452" t="str">
        <f t="shared" si="77"/>
        <v/>
      </c>
      <c r="Z201" s="452" t="str">
        <f>'４.１倒筒機(樣品製作)'!X201</f>
        <v/>
      </c>
      <c r="AA201" s="452" t="str">
        <f>'４.１倒筒機(樣品製作)'!Y201</f>
        <v/>
      </c>
    </row>
    <row r="202" spans="1:27" ht="16.5">
      <c r="A202" s="383">
        <f t="shared" si="74"/>
        <v>46208</v>
      </c>
      <c r="B202" s="432" t="s">
        <v>805</v>
      </c>
      <c r="C202" s="458"/>
      <c r="D202" s="473"/>
      <c r="E202" s="459"/>
      <c r="F202" s="506" t="str">
        <f>IF(ISNA(VLOOKUP(D202,條件!$A$1:$L$65585,5,0)),"",(VLOOKUP(D202,條件!$A$1:$L$65585,5,0)))</f>
        <v/>
      </c>
      <c r="G202" s="506" t="str">
        <f>IF(ISNA(VLOOKUP(D202,條件!$A$1:$L$65585,11,0)),"",(VLOOKUP(D202,條件!$A$1:$L$65585,11,0)))</f>
        <v/>
      </c>
      <c r="H202" s="460"/>
      <c r="I202" s="461"/>
      <c r="J202" s="462"/>
      <c r="K202" s="461"/>
      <c r="L202" s="463"/>
      <c r="M202" s="388"/>
      <c r="N202" s="389"/>
      <c r="O202" s="390"/>
      <c r="P202" s="389"/>
      <c r="Q202" s="391"/>
      <c r="R202" s="443"/>
      <c r="S202" s="425">
        <f t="shared" si="78"/>
        <v>0</v>
      </c>
      <c r="T202" s="392">
        <f t="shared" si="75"/>
        <v>0</v>
      </c>
      <c r="U202" s="405">
        <f t="shared" si="79"/>
        <v>0</v>
      </c>
      <c r="V202" s="393">
        <f t="shared" si="80"/>
        <v>0</v>
      </c>
      <c r="W202" s="442" t="str">
        <f t="shared" si="81"/>
        <v/>
      </c>
      <c r="X202" s="452" t="str">
        <f t="shared" si="76"/>
        <v/>
      </c>
      <c r="Y202" s="452" t="str">
        <f t="shared" si="77"/>
        <v/>
      </c>
      <c r="Z202" s="452" t="str">
        <f>'４.１倒筒機(樣品製作)'!X202</f>
        <v/>
      </c>
      <c r="AA202" s="452" t="str">
        <f>'４.１倒筒機(樣品製作)'!Y202</f>
        <v/>
      </c>
    </row>
    <row r="203" spans="1:27" ht="16.5">
      <c r="A203" s="383">
        <f t="shared" si="74"/>
        <v>46208</v>
      </c>
      <c r="B203" s="432" t="s">
        <v>805</v>
      </c>
      <c r="C203" s="458"/>
      <c r="D203" s="473"/>
      <c r="E203" s="459"/>
      <c r="F203" s="506" t="str">
        <f>IF(ISNA(VLOOKUP(D203,條件!$A$1:$L$65585,5,0)),"",(VLOOKUP(D203,條件!$A$1:$L$65585,5,0)))</f>
        <v/>
      </c>
      <c r="G203" s="506" t="str">
        <f>IF(ISNA(VLOOKUP(D203,條件!$A$1:$L$65585,11,0)),"",(VLOOKUP(D203,條件!$A$1:$L$65585,11,0)))</f>
        <v/>
      </c>
      <c r="H203" s="460"/>
      <c r="I203" s="461"/>
      <c r="J203" s="462"/>
      <c r="K203" s="461"/>
      <c r="L203" s="463"/>
      <c r="M203" s="388"/>
      <c r="N203" s="389"/>
      <c r="O203" s="390"/>
      <c r="P203" s="389"/>
      <c r="Q203" s="391"/>
      <c r="R203" s="443"/>
      <c r="S203" s="425">
        <f t="shared" si="78"/>
        <v>0</v>
      </c>
      <c r="T203" s="392">
        <f t="shared" si="75"/>
        <v>0</v>
      </c>
      <c r="U203" s="405">
        <f t="shared" si="79"/>
        <v>0</v>
      </c>
      <c r="V203" s="393">
        <f t="shared" si="80"/>
        <v>0</v>
      </c>
      <c r="W203" s="442" t="str">
        <f t="shared" si="81"/>
        <v/>
      </c>
      <c r="X203" s="452" t="str">
        <f t="shared" si="76"/>
        <v/>
      </c>
      <c r="Y203" s="452" t="str">
        <f t="shared" si="77"/>
        <v/>
      </c>
      <c r="Z203" s="452" t="str">
        <f>'４.１倒筒機(樣品製作)'!X203</f>
        <v/>
      </c>
      <c r="AA203" s="452" t="str">
        <f>'４.１倒筒機(樣品製作)'!Y203</f>
        <v/>
      </c>
    </row>
    <row r="204" spans="1:27" ht="16.5">
      <c r="A204" s="383">
        <f t="shared" si="74"/>
        <v>46208</v>
      </c>
      <c r="B204" s="432" t="s">
        <v>805</v>
      </c>
      <c r="C204" s="458"/>
      <c r="D204" s="473"/>
      <c r="E204" s="459"/>
      <c r="F204" s="506" t="str">
        <f>IF(ISNA(VLOOKUP(D204,條件!$A$1:$L$65585,5,0)),"",(VLOOKUP(D204,條件!$A$1:$L$65585,5,0)))</f>
        <v/>
      </c>
      <c r="G204" s="506" t="str">
        <f>IF(ISNA(VLOOKUP(D204,條件!$A$1:$L$65585,11,0)),"",(VLOOKUP(D204,條件!$A$1:$L$65585,11,0)))</f>
        <v/>
      </c>
      <c r="H204" s="460"/>
      <c r="I204" s="461"/>
      <c r="J204" s="462"/>
      <c r="K204" s="461"/>
      <c r="L204" s="463"/>
      <c r="M204" s="388"/>
      <c r="N204" s="389"/>
      <c r="O204" s="390"/>
      <c r="P204" s="389"/>
      <c r="Q204" s="391"/>
      <c r="R204" s="443"/>
      <c r="S204" s="425">
        <f t="shared" si="78"/>
        <v>0</v>
      </c>
      <c r="T204" s="392">
        <f t="shared" si="75"/>
        <v>0</v>
      </c>
      <c r="U204" s="405">
        <f t="shared" si="79"/>
        <v>0</v>
      </c>
      <c r="V204" s="393">
        <f t="shared" si="80"/>
        <v>0</v>
      </c>
      <c r="W204" s="442" t="str">
        <f t="shared" si="81"/>
        <v/>
      </c>
      <c r="X204" s="452" t="str">
        <f t="shared" si="76"/>
        <v/>
      </c>
      <c r="Y204" s="452" t="str">
        <f t="shared" si="77"/>
        <v/>
      </c>
      <c r="Z204" s="452" t="str">
        <f>'４.１倒筒機(樣品製作)'!X204</f>
        <v/>
      </c>
      <c r="AA204" s="452" t="str">
        <f>'４.１倒筒機(樣品製作)'!Y204</f>
        <v/>
      </c>
    </row>
    <row r="205" spans="1:27" ht="16.5">
      <c r="A205" s="383">
        <f t="shared" si="74"/>
        <v>46208</v>
      </c>
      <c r="B205" s="432" t="s">
        <v>805</v>
      </c>
      <c r="C205" s="458"/>
      <c r="D205" s="473"/>
      <c r="E205" s="459"/>
      <c r="F205" s="506" t="str">
        <f>IF(ISNA(VLOOKUP(D205,條件!$A$1:$L$65585,5,0)),"",(VLOOKUP(D205,條件!$A$1:$L$65585,5,0)))</f>
        <v/>
      </c>
      <c r="G205" s="506" t="str">
        <f>IF(ISNA(VLOOKUP(D205,條件!$A$1:$L$65585,11,0)),"",(VLOOKUP(D205,條件!$A$1:$L$65585,11,0)))</f>
        <v/>
      </c>
      <c r="H205" s="460"/>
      <c r="I205" s="461"/>
      <c r="J205" s="462"/>
      <c r="K205" s="461"/>
      <c r="L205" s="463"/>
      <c r="M205" s="388"/>
      <c r="N205" s="389"/>
      <c r="O205" s="390"/>
      <c r="P205" s="389"/>
      <c r="Q205" s="391"/>
      <c r="R205" s="443"/>
      <c r="S205" s="425">
        <f t="shared" si="78"/>
        <v>0</v>
      </c>
      <c r="T205" s="392">
        <f t="shared" si="75"/>
        <v>0</v>
      </c>
      <c r="U205" s="405">
        <f t="shared" si="79"/>
        <v>0</v>
      </c>
      <c r="V205" s="393">
        <f t="shared" si="80"/>
        <v>0</v>
      </c>
      <c r="W205" s="442" t="str">
        <f t="shared" si="81"/>
        <v/>
      </c>
      <c r="X205" s="452" t="str">
        <f t="shared" si="76"/>
        <v/>
      </c>
      <c r="Y205" s="452" t="str">
        <f t="shared" si="77"/>
        <v/>
      </c>
      <c r="Z205" s="452" t="str">
        <f>'４.１倒筒機(樣品製作)'!X205</f>
        <v/>
      </c>
      <c r="AA205" s="452" t="str">
        <f>'４.１倒筒機(樣品製作)'!Y205</f>
        <v/>
      </c>
    </row>
    <row r="206" spans="1:27" ht="16.5">
      <c r="A206" s="383">
        <f t="shared" si="74"/>
        <v>46208</v>
      </c>
      <c r="B206" s="432" t="s">
        <v>805</v>
      </c>
      <c r="C206" s="458"/>
      <c r="D206" s="473"/>
      <c r="E206" s="459"/>
      <c r="F206" s="506" t="str">
        <f>IF(ISNA(VLOOKUP(D206,條件!$A$1:$L$65585,5,0)),"",(VLOOKUP(D206,條件!$A$1:$L$65585,5,0)))</f>
        <v/>
      </c>
      <c r="G206" s="506" t="str">
        <f>IF(ISNA(VLOOKUP(D206,條件!$A$1:$L$65585,11,0)),"",(VLOOKUP(D206,條件!$A$1:$L$65585,11,0)))</f>
        <v/>
      </c>
      <c r="H206" s="460"/>
      <c r="I206" s="461"/>
      <c r="J206" s="462"/>
      <c r="K206" s="461"/>
      <c r="L206" s="463"/>
      <c r="M206" s="388"/>
      <c r="N206" s="389"/>
      <c r="O206" s="390"/>
      <c r="P206" s="389"/>
      <c r="Q206" s="391"/>
      <c r="R206" s="443"/>
      <c r="S206" s="425">
        <f t="shared" si="78"/>
        <v>0</v>
      </c>
      <c r="T206" s="392">
        <f t="shared" si="75"/>
        <v>0</v>
      </c>
      <c r="U206" s="405">
        <f t="shared" si="79"/>
        <v>0</v>
      </c>
      <c r="V206" s="393">
        <f t="shared" si="80"/>
        <v>0</v>
      </c>
      <c r="W206" s="442" t="str">
        <f t="shared" si="81"/>
        <v/>
      </c>
      <c r="X206" s="452" t="str">
        <f t="shared" si="76"/>
        <v/>
      </c>
      <c r="Y206" s="452" t="str">
        <f t="shared" si="77"/>
        <v/>
      </c>
      <c r="Z206" s="452" t="str">
        <f>'４.１倒筒機(樣品製作)'!X206</f>
        <v/>
      </c>
      <c r="AA206" s="452" t="str">
        <f>'４.１倒筒機(樣品製作)'!Y206</f>
        <v/>
      </c>
    </row>
    <row r="207" spans="1:27" ht="16.5">
      <c r="A207" s="383">
        <f t="shared" si="74"/>
        <v>46208</v>
      </c>
      <c r="B207" s="432" t="s">
        <v>805</v>
      </c>
      <c r="C207" s="458"/>
      <c r="D207" s="473"/>
      <c r="E207" s="459"/>
      <c r="F207" s="506" t="str">
        <f>IF(ISNA(VLOOKUP(D207,條件!$A$1:$L$65585,5,0)),"",(VLOOKUP(D207,條件!$A$1:$L$65585,5,0)))</f>
        <v/>
      </c>
      <c r="G207" s="506" t="str">
        <f>IF(ISNA(VLOOKUP(D207,條件!$A$1:$L$65585,11,0)),"",(VLOOKUP(D207,條件!$A$1:$L$65585,11,0)))</f>
        <v/>
      </c>
      <c r="H207" s="460"/>
      <c r="I207" s="461"/>
      <c r="J207" s="462"/>
      <c r="K207" s="461"/>
      <c r="L207" s="463"/>
      <c r="M207" s="388"/>
      <c r="N207" s="389"/>
      <c r="O207" s="390"/>
      <c r="P207" s="389"/>
      <c r="Q207" s="391"/>
      <c r="R207" s="443"/>
      <c r="S207" s="425">
        <f t="shared" si="78"/>
        <v>0</v>
      </c>
      <c r="T207" s="392">
        <f t="shared" si="75"/>
        <v>0</v>
      </c>
      <c r="U207" s="392">
        <f t="shared" si="79"/>
        <v>0</v>
      </c>
      <c r="V207" s="393">
        <f t="shared" si="80"/>
        <v>0</v>
      </c>
      <c r="W207" s="444" t="str">
        <f t="shared" si="81"/>
        <v/>
      </c>
      <c r="X207" s="452" t="str">
        <f t="shared" si="76"/>
        <v/>
      </c>
      <c r="Y207" s="452" t="str">
        <f t="shared" si="77"/>
        <v/>
      </c>
      <c r="Z207" s="452" t="str">
        <f>'４.１倒筒機(樣品製作)'!X207</f>
        <v/>
      </c>
      <c r="AA207" s="452" t="str">
        <f>'４.１倒筒機(樣品製作)'!Y207</f>
        <v/>
      </c>
    </row>
    <row r="208" spans="1:27" ht="16.5">
      <c r="A208" s="383">
        <f t="shared" si="74"/>
        <v>46208</v>
      </c>
      <c r="B208" s="432" t="s">
        <v>805</v>
      </c>
      <c r="C208" s="458"/>
      <c r="D208" s="473"/>
      <c r="E208" s="459"/>
      <c r="F208" s="506" t="str">
        <f>IF(ISNA(VLOOKUP(D208,條件!$A$1:$L$65585,5,0)),"",(VLOOKUP(D208,條件!$A$1:$L$65585,5,0)))</f>
        <v/>
      </c>
      <c r="G208" s="506" t="str">
        <f>IF(ISNA(VLOOKUP(D208,條件!$A$1:$L$65585,11,0)),"",(VLOOKUP(D208,條件!$A$1:$L$65585,11,0)))</f>
        <v/>
      </c>
      <c r="H208" s="460"/>
      <c r="I208" s="461"/>
      <c r="J208" s="462"/>
      <c r="K208" s="461"/>
      <c r="L208" s="463"/>
      <c r="M208" s="388"/>
      <c r="N208" s="389"/>
      <c r="O208" s="390"/>
      <c r="P208" s="389"/>
      <c r="Q208" s="391"/>
      <c r="R208" s="443"/>
      <c r="S208" s="425">
        <f t="shared" si="78"/>
        <v>0</v>
      </c>
      <c r="T208" s="392">
        <f t="shared" si="75"/>
        <v>0</v>
      </c>
      <c r="U208" s="392">
        <f t="shared" si="79"/>
        <v>0</v>
      </c>
      <c r="V208" s="393">
        <f t="shared" si="80"/>
        <v>0</v>
      </c>
      <c r="W208" s="444" t="str">
        <f t="shared" si="81"/>
        <v/>
      </c>
      <c r="X208" s="452" t="str">
        <f t="shared" si="76"/>
        <v/>
      </c>
      <c r="Y208" s="452" t="str">
        <f t="shared" si="77"/>
        <v/>
      </c>
      <c r="Z208" s="452" t="str">
        <f>'４.１倒筒機(樣品製作)'!X208</f>
        <v/>
      </c>
      <c r="AA208" s="452" t="str">
        <f>'４.１倒筒機(樣品製作)'!Y208</f>
        <v/>
      </c>
    </row>
    <row r="209" spans="1:27" ht="16.5">
      <c r="A209" s="383">
        <f t="shared" si="74"/>
        <v>46208</v>
      </c>
      <c r="B209" s="432" t="s">
        <v>805</v>
      </c>
      <c r="C209" s="458"/>
      <c r="D209" s="473"/>
      <c r="E209" s="459"/>
      <c r="F209" s="506" t="str">
        <f>IF(ISNA(VLOOKUP(D209,條件!$A$1:$L$65585,5,0)),"",(VLOOKUP(D209,條件!$A$1:$L$65585,5,0)))</f>
        <v/>
      </c>
      <c r="G209" s="506" t="str">
        <f>IF(ISNA(VLOOKUP(D209,條件!$A$1:$L$65585,11,0)),"",(VLOOKUP(D209,條件!$A$1:$L$65585,11,0)))</f>
        <v/>
      </c>
      <c r="H209" s="460"/>
      <c r="I209" s="461"/>
      <c r="J209" s="462"/>
      <c r="K209" s="461"/>
      <c r="L209" s="463"/>
      <c r="M209" s="388"/>
      <c r="N209" s="389"/>
      <c r="O209" s="390"/>
      <c r="P209" s="389"/>
      <c r="Q209" s="391"/>
      <c r="R209" s="443"/>
      <c r="S209" s="425">
        <f t="shared" si="78"/>
        <v>0</v>
      </c>
      <c r="T209" s="392">
        <f t="shared" si="75"/>
        <v>0</v>
      </c>
      <c r="U209" s="392">
        <f t="shared" si="79"/>
        <v>0</v>
      </c>
      <c r="V209" s="393">
        <f t="shared" si="80"/>
        <v>0</v>
      </c>
      <c r="W209" s="444" t="str">
        <f t="shared" si="81"/>
        <v/>
      </c>
      <c r="X209" s="452" t="str">
        <f t="shared" si="76"/>
        <v/>
      </c>
      <c r="Y209" s="452" t="str">
        <f t="shared" si="77"/>
        <v/>
      </c>
      <c r="Z209" s="452" t="str">
        <f>'４.１倒筒機(樣品製作)'!X209</f>
        <v/>
      </c>
      <c r="AA209" s="452" t="str">
        <f>'４.１倒筒機(樣品製作)'!Y209</f>
        <v/>
      </c>
    </row>
    <row r="210" spans="1:27" ht="16.5">
      <c r="A210" s="383">
        <f t="shared" si="74"/>
        <v>46208</v>
      </c>
      <c r="B210" s="432" t="s">
        <v>805</v>
      </c>
      <c r="C210" s="458"/>
      <c r="D210" s="473"/>
      <c r="E210" s="459"/>
      <c r="F210" s="506" t="str">
        <f>IF(ISNA(VLOOKUP(D210,條件!$A$1:$L$65585,5,0)),"",(VLOOKUP(D210,條件!$A$1:$L$65585,5,0)))</f>
        <v/>
      </c>
      <c r="G210" s="506" t="str">
        <f>IF(ISNA(VLOOKUP(D210,條件!$A$1:$L$65585,11,0)),"",(VLOOKUP(D210,條件!$A$1:$L$65585,11,0)))</f>
        <v/>
      </c>
      <c r="H210" s="460"/>
      <c r="I210" s="461"/>
      <c r="J210" s="462"/>
      <c r="K210" s="461"/>
      <c r="L210" s="463"/>
      <c r="M210" s="388"/>
      <c r="N210" s="389"/>
      <c r="O210" s="390"/>
      <c r="P210" s="389"/>
      <c r="Q210" s="391"/>
      <c r="R210" s="443"/>
      <c r="S210" s="425">
        <f t="shared" si="78"/>
        <v>0</v>
      </c>
      <c r="T210" s="392">
        <f t="shared" si="75"/>
        <v>0</v>
      </c>
      <c r="U210" s="392">
        <f t="shared" si="79"/>
        <v>0</v>
      </c>
      <c r="V210" s="393">
        <f t="shared" si="80"/>
        <v>0</v>
      </c>
      <c r="W210" s="444" t="str">
        <f t="shared" si="81"/>
        <v/>
      </c>
      <c r="X210" s="452" t="str">
        <f t="shared" si="76"/>
        <v/>
      </c>
      <c r="Y210" s="452" t="str">
        <f t="shared" si="77"/>
        <v/>
      </c>
      <c r="Z210" s="452" t="str">
        <f>'４.１倒筒機(樣品製作)'!X210</f>
        <v/>
      </c>
      <c r="AA210" s="452" t="str">
        <f>'４.１倒筒機(樣品製作)'!Y210</f>
        <v/>
      </c>
    </row>
    <row r="211" spans="1:27" ht="16.5">
      <c r="A211" s="383">
        <f t="shared" si="74"/>
        <v>46208</v>
      </c>
      <c r="B211" s="432" t="s">
        <v>805</v>
      </c>
      <c r="C211" s="458"/>
      <c r="D211" s="473"/>
      <c r="E211" s="459"/>
      <c r="F211" s="506" t="str">
        <f>IF(ISNA(VLOOKUP(D211,條件!$A$1:$L$65585,5,0)),"",(VLOOKUP(D211,條件!$A$1:$L$65585,5,0)))</f>
        <v/>
      </c>
      <c r="G211" s="506" t="str">
        <f>IF(ISNA(VLOOKUP(D211,條件!$A$1:$L$65585,11,0)),"",(VLOOKUP(D211,條件!$A$1:$L$65585,11,0)))</f>
        <v/>
      </c>
      <c r="H211" s="460"/>
      <c r="I211" s="461"/>
      <c r="J211" s="462"/>
      <c r="K211" s="461"/>
      <c r="L211" s="463"/>
      <c r="M211" s="388"/>
      <c r="N211" s="389"/>
      <c r="O211" s="390"/>
      <c r="P211" s="389"/>
      <c r="Q211" s="391"/>
      <c r="R211" s="443"/>
      <c r="S211" s="425">
        <f t="shared" si="78"/>
        <v>0</v>
      </c>
      <c r="T211" s="392">
        <f t="shared" si="75"/>
        <v>0</v>
      </c>
      <c r="U211" s="392">
        <f t="shared" si="79"/>
        <v>0</v>
      </c>
      <c r="V211" s="393">
        <f t="shared" si="80"/>
        <v>0</v>
      </c>
      <c r="W211" s="444" t="str">
        <f t="shared" si="81"/>
        <v/>
      </c>
      <c r="X211" s="452" t="str">
        <f t="shared" si="76"/>
        <v/>
      </c>
      <c r="Y211" s="452" t="str">
        <f t="shared" si="77"/>
        <v/>
      </c>
      <c r="Z211" s="452" t="str">
        <f>'４.１倒筒機(樣品製作)'!X211</f>
        <v/>
      </c>
      <c r="AA211" s="452" t="str">
        <f>'４.１倒筒機(樣品製作)'!Y211</f>
        <v/>
      </c>
    </row>
    <row r="212" spans="1:27" ht="16.5">
      <c r="A212" s="383">
        <f t="shared" si="74"/>
        <v>46208</v>
      </c>
      <c r="B212" s="432" t="s">
        <v>805</v>
      </c>
      <c r="C212" s="458"/>
      <c r="D212" s="473"/>
      <c r="E212" s="459"/>
      <c r="F212" s="506" t="str">
        <f>IF(ISNA(VLOOKUP(D212,條件!$A$1:$L$65585,5,0)),"",(VLOOKUP(D212,條件!$A$1:$L$65585,5,0)))</f>
        <v/>
      </c>
      <c r="G212" s="506" t="str">
        <f>IF(ISNA(VLOOKUP(D212,條件!$A$1:$L$65585,11,0)),"",(VLOOKUP(D212,條件!$A$1:$L$65585,11,0)))</f>
        <v/>
      </c>
      <c r="H212" s="460"/>
      <c r="I212" s="461"/>
      <c r="J212" s="462"/>
      <c r="K212" s="461"/>
      <c r="L212" s="463"/>
      <c r="M212" s="388"/>
      <c r="N212" s="389"/>
      <c r="O212" s="390"/>
      <c r="P212" s="389"/>
      <c r="Q212" s="391"/>
      <c r="R212" s="443"/>
      <c r="S212" s="425">
        <f t="shared" si="78"/>
        <v>0</v>
      </c>
      <c r="T212" s="392">
        <f t="shared" si="75"/>
        <v>0</v>
      </c>
      <c r="U212" s="392">
        <f t="shared" si="79"/>
        <v>0</v>
      </c>
      <c r="V212" s="393">
        <f t="shared" si="80"/>
        <v>0</v>
      </c>
      <c r="W212" s="444" t="str">
        <f t="shared" si="81"/>
        <v/>
      </c>
      <c r="X212" s="452" t="str">
        <f t="shared" si="76"/>
        <v/>
      </c>
      <c r="Y212" s="452" t="str">
        <f t="shared" si="77"/>
        <v/>
      </c>
      <c r="Z212" s="452" t="str">
        <f>'４.１倒筒機(樣品製作)'!X212</f>
        <v/>
      </c>
      <c r="AA212" s="452" t="str">
        <f>'４.１倒筒機(樣品製作)'!Y212</f>
        <v/>
      </c>
    </row>
    <row r="213" spans="1:27" ht="16.5">
      <c r="A213" s="383">
        <f t="shared" si="74"/>
        <v>46208</v>
      </c>
      <c r="B213" s="432" t="s">
        <v>805</v>
      </c>
      <c r="C213" s="458"/>
      <c r="D213" s="473"/>
      <c r="E213" s="459"/>
      <c r="F213" s="506" t="str">
        <f>IF(ISNA(VLOOKUP(D213,條件!$A$1:$L$65585,5,0)),"",(VLOOKUP(D213,條件!$A$1:$L$65585,5,0)))</f>
        <v/>
      </c>
      <c r="G213" s="506" t="str">
        <f>IF(ISNA(VLOOKUP(D213,條件!$A$1:$L$65585,11,0)),"",(VLOOKUP(D213,條件!$A$1:$L$65585,11,0)))</f>
        <v/>
      </c>
      <c r="H213" s="460"/>
      <c r="I213" s="461"/>
      <c r="J213" s="462"/>
      <c r="K213" s="461"/>
      <c r="L213" s="463"/>
      <c r="M213" s="388"/>
      <c r="N213" s="389"/>
      <c r="O213" s="390"/>
      <c r="P213" s="389"/>
      <c r="Q213" s="391"/>
      <c r="R213" s="443"/>
      <c r="S213" s="425">
        <f t="shared" si="78"/>
        <v>0</v>
      </c>
      <c r="T213" s="392">
        <f t="shared" si="75"/>
        <v>0</v>
      </c>
      <c r="U213" s="392">
        <f t="shared" si="79"/>
        <v>0</v>
      </c>
      <c r="V213" s="393">
        <f t="shared" si="80"/>
        <v>0</v>
      </c>
      <c r="W213" s="444" t="str">
        <f t="shared" si="81"/>
        <v/>
      </c>
      <c r="X213" s="452" t="str">
        <f t="shared" si="76"/>
        <v/>
      </c>
      <c r="Y213" s="452" t="str">
        <f t="shared" si="77"/>
        <v/>
      </c>
      <c r="Z213" s="452" t="str">
        <f>'４.１倒筒機(樣品製作)'!X213</f>
        <v/>
      </c>
      <c r="AA213" s="452" t="str">
        <f>'４.１倒筒機(樣品製作)'!Y213</f>
        <v/>
      </c>
    </row>
    <row r="214" spans="1:27" ht="16.5">
      <c r="A214" s="383">
        <f t="shared" si="74"/>
        <v>46208</v>
      </c>
      <c r="B214" s="432" t="s">
        <v>805</v>
      </c>
      <c r="C214" s="458"/>
      <c r="D214" s="473"/>
      <c r="E214" s="459"/>
      <c r="F214" s="506" t="str">
        <f>IF(ISNA(VLOOKUP(D214,條件!$A$1:$L$65585,5,0)),"",(VLOOKUP(D214,條件!$A$1:$L$65585,5,0)))</f>
        <v/>
      </c>
      <c r="G214" s="506" t="str">
        <f>IF(ISNA(VLOOKUP(D214,條件!$A$1:$L$65585,11,0)),"",(VLOOKUP(D214,條件!$A$1:$L$65585,11,0)))</f>
        <v/>
      </c>
      <c r="H214" s="460"/>
      <c r="I214" s="461"/>
      <c r="J214" s="462"/>
      <c r="K214" s="461"/>
      <c r="L214" s="463"/>
      <c r="M214" s="388"/>
      <c r="N214" s="389"/>
      <c r="O214" s="390"/>
      <c r="P214" s="389"/>
      <c r="Q214" s="391"/>
      <c r="R214" s="443"/>
      <c r="S214" s="425">
        <f t="shared" si="78"/>
        <v>0</v>
      </c>
      <c r="T214" s="392">
        <f t="shared" si="75"/>
        <v>0</v>
      </c>
      <c r="U214" s="392">
        <f t="shared" si="79"/>
        <v>0</v>
      </c>
      <c r="V214" s="393">
        <f t="shared" si="80"/>
        <v>0</v>
      </c>
      <c r="W214" s="444" t="str">
        <f t="shared" si="81"/>
        <v/>
      </c>
      <c r="X214" s="452" t="str">
        <f t="shared" si="76"/>
        <v/>
      </c>
      <c r="Y214" s="452" t="str">
        <f t="shared" si="77"/>
        <v/>
      </c>
      <c r="Z214" s="452" t="str">
        <f>'４.１倒筒機(樣品製作)'!X214</f>
        <v/>
      </c>
      <c r="AA214" s="452" t="str">
        <f>'４.１倒筒機(樣品製作)'!Y214</f>
        <v/>
      </c>
    </row>
    <row r="215" spans="1:27" ht="16.5">
      <c r="A215" s="383">
        <f t="shared" si="74"/>
        <v>46208</v>
      </c>
      <c r="B215" s="432" t="s">
        <v>805</v>
      </c>
      <c r="C215" s="458"/>
      <c r="D215" s="473"/>
      <c r="E215" s="459"/>
      <c r="F215" s="506" t="str">
        <f>IF(ISNA(VLOOKUP(D215,條件!$A$1:$L$65585,5,0)),"",(VLOOKUP(D215,條件!$A$1:$L$65585,5,0)))</f>
        <v/>
      </c>
      <c r="G215" s="506" t="str">
        <f>IF(ISNA(VLOOKUP(D215,條件!$A$1:$L$65585,11,0)),"",(VLOOKUP(D215,條件!$A$1:$L$65585,11,0)))</f>
        <v/>
      </c>
      <c r="H215" s="460"/>
      <c r="I215" s="461"/>
      <c r="J215" s="462"/>
      <c r="K215" s="461"/>
      <c r="L215" s="463"/>
      <c r="M215" s="388"/>
      <c r="N215" s="389"/>
      <c r="O215" s="390"/>
      <c r="P215" s="389"/>
      <c r="Q215" s="391"/>
      <c r="R215" s="443"/>
      <c r="S215" s="425">
        <f t="shared" si="78"/>
        <v>0</v>
      </c>
      <c r="T215" s="392">
        <f t="shared" si="75"/>
        <v>0</v>
      </c>
      <c r="U215" s="392">
        <f t="shared" si="79"/>
        <v>0</v>
      </c>
      <c r="V215" s="393">
        <f t="shared" si="80"/>
        <v>0</v>
      </c>
      <c r="W215" s="444" t="str">
        <f t="shared" si="81"/>
        <v/>
      </c>
      <c r="X215" s="452" t="str">
        <f t="shared" si="76"/>
        <v/>
      </c>
      <c r="Y215" s="452" t="str">
        <f t="shared" si="77"/>
        <v/>
      </c>
      <c r="Z215" s="452" t="str">
        <f>'４.１倒筒機(樣品製作)'!X215</f>
        <v/>
      </c>
      <c r="AA215" s="452" t="str">
        <f>'４.１倒筒機(樣品製作)'!Y215</f>
        <v/>
      </c>
    </row>
    <row r="216" spans="1:27" ht="16.5">
      <c r="A216" s="383">
        <f t="shared" si="74"/>
        <v>46208</v>
      </c>
      <c r="B216" s="398" t="s">
        <v>803</v>
      </c>
      <c r="C216" s="524"/>
      <c r="D216" s="525"/>
      <c r="E216" s="526"/>
      <c r="F216" s="527">
        <v>0</v>
      </c>
      <c r="G216" s="527"/>
      <c r="H216" s="528"/>
      <c r="I216" s="529">
        <f>COUNTA(I196:I215)</f>
        <v>0</v>
      </c>
      <c r="J216" s="529"/>
      <c r="K216" s="529"/>
      <c r="L216" s="530"/>
      <c r="M216" s="400"/>
      <c r="N216" s="401">
        <f>SUM(N196:N215)</f>
        <v>0</v>
      </c>
      <c r="O216" s="400"/>
      <c r="P216" s="401">
        <f>SUM(P196:P215)</f>
        <v>0</v>
      </c>
      <c r="Q216" s="402"/>
      <c r="R216" s="445"/>
      <c r="S216" s="427"/>
      <c r="T216" s="403"/>
      <c r="U216" s="399">
        <f>SUMIF(U196:U215,"&lt;9E307")</f>
        <v>0</v>
      </c>
      <c r="V216" s="399">
        <f>SUM(V196:V215)</f>
        <v>0</v>
      </c>
      <c r="W216" s="446">
        <f>IF(ISERROR(V216/U216),0,(V216/U216))</f>
        <v>0</v>
      </c>
      <c r="X216" s="453">
        <f>SUMIF(X196:X215,"&lt;9E307")</f>
        <v>0</v>
      </c>
      <c r="Y216" s="453">
        <f>SUMIF(Y196:Y215,"&lt;9E307")</f>
        <v>0</v>
      </c>
      <c r="Z216" s="453">
        <f>'４.１倒筒機(樣品製作)'!X216</f>
        <v>0</v>
      </c>
      <c r="AA216" s="453">
        <f>'４.１倒筒機(樣品製作)'!Y216</f>
        <v>0</v>
      </c>
    </row>
    <row r="217" spans="1:27" ht="16.5">
      <c r="A217" s="383">
        <f t="shared" si="74"/>
        <v>46208</v>
      </c>
      <c r="B217" s="404" t="s">
        <v>806</v>
      </c>
      <c r="C217" s="531"/>
      <c r="D217" s="532"/>
      <c r="E217" s="533"/>
      <c r="F217" s="534"/>
      <c r="G217" s="534"/>
      <c r="H217" s="535"/>
      <c r="I217" s="536">
        <f>SUM(I195,I216)</f>
        <v>0</v>
      </c>
      <c r="J217" s="536"/>
      <c r="K217" s="536"/>
      <c r="L217" s="537"/>
      <c r="M217" s="419"/>
      <c r="N217" s="420">
        <f>SUM(N195,N216)</f>
        <v>0</v>
      </c>
      <c r="O217" s="419"/>
      <c r="P217" s="420">
        <f>SUM(P195,P216)</f>
        <v>0</v>
      </c>
      <c r="Q217" s="421"/>
      <c r="R217" s="447"/>
      <c r="S217" s="428"/>
      <c r="T217" s="394"/>
      <c r="U217" s="394">
        <f t="shared" ref="U217:V217" si="82">SUM(U195,U216)</f>
        <v>0</v>
      </c>
      <c r="V217" s="394">
        <f t="shared" si="82"/>
        <v>0</v>
      </c>
      <c r="W217" s="448">
        <f>IF(ISERROR(V217/U217),0,V217/U217)</f>
        <v>0</v>
      </c>
      <c r="X217" s="454">
        <f>SUM(X195,X216)</f>
        <v>0</v>
      </c>
      <c r="Y217" s="454">
        <f>SUM(Y195,Y216)</f>
        <v>0</v>
      </c>
      <c r="Z217" s="454">
        <f>'４.１倒筒機(樣品製作)'!X217</f>
        <v>0</v>
      </c>
      <c r="AA217" s="454">
        <f>'４.１倒筒機(樣品製作)'!Y217</f>
        <v>0</v>
      </c>
    </row>
    <row r="218" spans="1:27" ht="16.5">
      <c r="A218" s="449">
        <f>A217+1</f>
        <v>46209</v>
      </c>
      <c r="B218" s="431" t="s">
        <v>847</v>
      </c>
      <c r="C218" s="458"/>
      <c r="D218" s="473"/>
      <c r="E218" s="459"/>
      <c r="F218" s="506" t="str">
        <f>IF(ISNA(VLOOKUP(D218,條件!$A$1:$L$65585,5,0)),"",(VLOOKUP(D218,條件!$A$1:$L$65585,5,0)))</f>
        <v/>
      </c>
      <c r="G218" s="506" t="str">
        <f>IF(ISNA(VLOOKUP(D218,條件!$A$1:$L$65585,11,0)),"",(VLOOKUP(D218,條件!$A$1:$L$65585,11,0)))</f>
        <v/>
      </c>
      <c r="H218" s="460"/>
      <c r="I218" s="461"/>
      <c r="J218" s="462"/>
      <c r="K218" s="462"/>
      <c r="L218" s="463"/>
      <c r="M218" s="407"/>
      <c r="N218" s="408"/>
      <c r="O218" s="409"/>
      <c r="P218" s="408"/>
      <c r="Q218" s="410"/>
      <c r="R218" s="441"/>
      <c r="S218" s="424">
        <f>K218*0.85</f>
        <v>0</v>
      </c>
      <c r="T218" s="405">
        <f t="shared" ref="T218:T237" si="83">IF(J218="",0,(1440/(J218/S218)))</f>
        <v>0</v>
      </c>
      <c r="U218" s="405">
        <f>T218*L218*(N218+P218)/24*0.85</f>
        <v>0</v>
      </c>
      <c r="V218" s="406">
        <f>M218+O218</f>
        <v>0</v>
      </c>
      <c r="W218" s="442" t="str">
        <f>IF(U218=0,"",((V218/U218)))</f>
        <v/>
      </c>
      <c r="X218" s="452" t="str">
        <f t="shared" ref="X218:X237" si="84">IF(ISERROR((U218/(N218+P218)*N218)/250),"",((U218/(N218+P218)*N218)/250))</f>
        <v/>
      </c>
      <c r="Y218" s="452" t="str">
        <f t="shared" ref="Y218:Y237" si="85">IF(ISERROR(((U218/(N218+P218)*P218)/250)),"",(((U218/(N218+P218)*P218))/250))</f>
        <v/>
      </c>
      <c r="Z218" s="452" t="str">
        <f>'４.１倒筒機(樣品製作)'!X218</f>
        <v/>
      </c>
      <c r="AA218" s="452" t="str">
        <f>'４.１倒筒機(樣品製作)'!Y218</f>
        <v/>
      </c>
    </row>
    <row r="219" spans="1:27" ht="16.5">
      <c r="A219" s="383">
        <f>A218</f>
        <v>46209</v>
      </c>
      <c r="B219" s="432" t="s">
        <v>847</v>
      </c>
      <c r="C219" s="458"/>
      <c r="D219" s="473"/>
      <c r="E219" s="459"/>
      <c r="F219" s="506" t="str">
        <f>IF(ISNA(VLOOKUP(D219,條件!$A$1:$L$65585,5,0)),"",(VLOOKUP(D219,條件!$A$1:$L$65585,5,0)))</f>
        <v/>
      </c>
      <c r="G219" s="506" t="str">
        <f>IF(ISNA(VLOOKUP(D219,條件!$A$1:$L$65585,11,0)),"",(VLOOKUP(D219,條件!$A$1:$L$65585,11,0)))</f>
        <v/>
      </c>
      <c r="H219" s="460"/>
      <c r="I219" s="461"/>
      <c r="J219" s="462"/>
      <c r="K219" s="462"/>
      <c r="L219" s="463"/>
      <c r="M219" s="388"/>
      <c r="N219" s="389"/>
      <c r="O219" s="390"/>
      <c r="P219" s="389"/>
      <c r="Q219" s="410"/>
      <c r="R219" s="443"/>
      <c r="S219" s="425">
        <f t="shared" ref="S219:S237" si="86">K219*0.85</f>
        <v>0</v>
      </c>
      <c r="T219" s="392">
        <f t="shared" si="83"/>
        <v>0</v>
      </c>
      <c r="U219" s="405">
        <f t="shared" ref="U219:U237" si="87">T219*L219*(N219+P219)/24*0.85</f>
        <v>0</v>
      </c>
      <c r="V219" s="393">
        <f t="shared" ref="V219:V237" si="88">M219+O219</f>
        <v>0</v>
      </c>
      <c r="W219" s="442" t="str">
        <f t="shared" ref="W219:W237" si="89">IF(U219=0,"",((V219/U219)))</f>
        <v/>
      </c>
      <c r="X219" s="452" t="str">
        <f t="shared" si="84"/>
        <v/>
      </c>
      <c r="Y219" s="452" t="str">
        <f t="shared" si="85"/>
        <v/>
      </c>
      <c r="Z219" s="452" t="str">
        <f>'４.１倒筒機(樣品製作)'!X219</f>
        <v/>
      </c>
      <c r="AA219" s="452" t="str">
        <f>'４.１倒筒機(樣品製作)'!Y219</f>
        <v/>
      </c>
    </row>
    <row r="220" spans="1:27" ht="16.5">
      <c r="A220" s="383">
        <f t="shared" ref="A220:A260" si="90">A219</f>
        <v>46209</v>
      </c>
      <c r="B220" s="432" t="s">
        <v>847</v>
      </c>
      <c r="C220" s="458"/>
      <c r="D220" s="473"/>
      <c r="E220" s="459"/>
      <c r="F220" s="506" t="str">
        <f>IF(ISNA(VLOOKUP(D220,條件!$A$1:$L$65585,5,0)),"",(VLOOKUP(D220,條件!$A$1:$L$65585,5,0)))</f>
        <v/>
      </c>
      <c r="G220" s="506" t="str">
        <f>IF(ISNA(VLOOKUP(D220,條件!$A$1:$L$65585,11,0)),"",(VLOOKUP(D220,條件!$A$1:$L$65585,11,0)))</f>
        <v/>
      </c>
      <c r="H220" s="460"/>
      <c r="I220" s="461"/>
      <c r="J220" s="462"/>
      <c r="K220" s="462"/>
      <c r="L220" s="463"/>
      <c r="M220" s="388"/>
      <c r="N220" s="389"/>
      <c r="O220" s="390"/>
      <c r="P220" s="389"/>
      <c r="Q220" s="410"/>
      <c r="R220" s="443"/>
      <c r="S220" s="425">
        <f t="shared" si="86"/>
        <v>0</v>
      </c>
      <c r="T220" s="392">
        <f t="shared" si="83"/>
        <v>0</v>
      </c>
      <c r="U220" s="405">
        <f t="shared" si="87"/>
        <v>0</v>
      </c>
      <c r="V220" s="393">
        <f t="shared" si="88"/>
        <v>0</v>
      </c>
      <c r="W220" s="442" t="str">
        <f t="shared" si="89"/>
        <v/>
      </c>
      <c r="X220" s="452" t="str">
        <f t="shared" si="84"/>
        <v/>
      </c>
      <c r="Y220" s="452" t="str">
        <f t="shared" si="85"/>
        <v/>
      </c>
      <c r="Z220" s="452" t="str">
        <f>'４.１倒筒機(樣品製作)'!X220</f>
        <v/>
      </c>
      <c r="AA220" s="452" t="str">
        <f>'４.１倒筒機(樣品製作)'!Y220</f>
        <v/>
      </c>
    </row>
    <row r="221" spans="1:27" ht="16.5">
      <c r="A221" s="383">
        <f t="shared" si="90"/>
        <v>46209</v>
      </c>
      <c r="B221" s="432" t="s">
        <v>847</v>
      </c>
      <c r="C221" s="458"/>
      <c r="D221" s="473"/>
      <c r="E221" s="459"/>
      <c r="F221" s="506" t="str">
        <f>IF(ISNA(VLOOKUP(D221,條件!$A$1:$L$65585,5,0)),"",(VLOOKUP(D221,條件!$A$1:$L$65585,5,0)))</f>
        <v/>
      </c>
      <c r="G221" s="506" t="str">
        <f>IF(ISNA(VLOOKUP(D221,條件!$A$1:$L$65585,11,0)),"",(VLOOKUP(D221,條件!$A$1:$L$65585,11,0)))</f>
        <v/>
      </c>
      <c r="H221" s="460"/>
      <c r="I221" s="461"/>
      <c r="J221" s="462"/>
      <c r="K221" s="462"/>
      <c r="L221" s="463"/>
      <c r="M221" s="388"/>
      <c r="N221" s="389"/>
      <c r="O221" s="390"/>
      <c r="P221" s="389"/>
      <c r="Q221" s="410"/>
      <c r="R221" s="443"/>
      <c r="S221" s="425">
        <f t="shared" si="86"/>
        <v>0</v>
      </c>
      <c r="T221" s="392">
        <f t="shared" si="83"/>
        <v>0</v>
      </c>
      <c r="U221" s="405">
        <f t="shared" si="87"/>
        <v>0</v>
      </c>
      <c r="V221" s="393">
        <f t="shared" si="88"/>
        <v>0</v>
      </c>
      <c r="W221" s="442" t="str">
        <f t="shared" si="89"/>
        <v/>
      </c>
      <c r="X221" s="452" t="str">
        <f t="shared" si="84"/>
        <v/>
      </c>
      <c r="Y221" s="452" t="str">
        <f t="shared" si="85"/>
        <v/>
      </c>
      <c r="Z221" s="452" t="str">
        <f>'４.１倒筒機(樣品製作)'!X221</f>
        <v/>
      </c>
      <c r="AA221" s="452" t="str">
        <f>'４.１倒筒機(樣品製作)'!Y221</f>
        <v/>
      </c>
    </row>
    <row r="222" spans="1:27" ht="16.5">
      <c r="A222" s="383">
        <f t="shared" si="90"/>
        <v>46209</v>
      </c>
      <c r="B222" s="432" t="s">
        <v>847</v>
      </c>
      <c r="C222" s="458"/>
      <c r="D222" s="473"/>
      <c r="E222" s="459"/>
      <c r="F222" s="506" t="str">
        <f>IF(ISNA(VLOOKUP(D222,條件!$A$1:$L$65585,5,0)),"",(VLOOKUP(D222,條件!$A$1:$L$65585,5,0)))</f>
        <v/>
      </c>
      <c r="G222" s="506" t="str">
        <f>IF(ISNA(VLOOKUP(D222,條件!$A$1:$L$65585,11,0)),"",(VLOOKUP(D222,條件!$A$1:$L$65585,11,0)))</f>
        <v/>
      </c>
      <c r="H222" s="460"/>
      <c r="I222" s="461"/>
      <c r="J222" s="462"/>
      <c r="K222" s="462"/>
      <c r="L222" s="463"/>
      <c r="M222" s="388"/>
      <c r="N222" s="389"/>
      <c r="O222" s="390"/>
      <c r="P222" s="389"/>
      <c r="Q222" s="410"/>
      <c r="R222" s="443"/>
      <c r="S222" s="425">
        <f t="shared" si="86"/>
        <v>0</v>
      </c>
      <c r="T222" s="392">
        <f t="shared" si="83"/>
        <v>0</v>
      </c>
      <c r="U222" s="405">
        <f t="shared" si="87"/>
        <v>0</v>
      </c>
      <c r="V222" s="393">
        <f t="shared" si="88"/>
        <v>0</v>
      </c>
      <c r="W222" s="442" t="str">
        <f t="shared" si="89"/>
        <v/>
      </c>
      <c r="X222" s="452" t="str">
        <f t="shared" si="84"/>
        <v/>
      </c>
      <c r="Y222" s="452" t="str">
        <f t="shared" si="85"/>
        <v/>
      </c>
      <c r="Z222" s="452" t="str">
        <f>'４.１倒筒機(樣品製作)'!X222</f>
        <v/>
      </c>
      <c r="AA222" s="452" t="str">
        <f>'４.１倒筒機(樣品製作)'!Y222</f>
        <v/>
      </c>
    </row>
    <row r="223" spans="1:27" ht="16.5">
      <c r="A223" s="383">
        <f t="shared" si="90"/>
        <v>46209</v>
      </c>
      <c r="B223" s="432" t="s">
        <v>847</v>
      </c>
      <c r="C223" s="458"/>
      <c r="D223" s="473"/>
      <c r="E223" s="459"/>
      <c r="F223" s="506" t="str">
        <f>IF(ISNA(VLOOKUP(D223,條件!$A$1:$L$65585,5,0)),"",(VLOOKUP(D223,條件!$A$1:$L$65585,5,0)))</f>
        <v/>
      </c>
      <c r="G223" s="506" t="str">
        <f>IF(ISNA(VLOOKUP(D223,條件!$A$1:$L$65585,11,0)),"",(VLOOKUP(D223,條件!$A$1:$L$65585,11,0)))</f>
        <v/>
      </c>
      <c r="H223" s="460"/>
      <c r="I223" s="461"/>
      <c r="J223" s="462"/>
      <c r="K223" s="462"/>
      <c r="L223" s="463"/>
      <c r="M223" s="388"/>
      <c r="N223" s="389"/>
      <c r="O223" s="390"/>
      <c r="P223" s="389"/>
      <c r="Q223" s="410"/>
      <c r="R223" s="443"/>
      <c r="S223" s="425">
        <f t="shared" si="86"/>
        <v>0</v>
      </c>
      <c r="T223" s="392">
        <f t="shared" si="83"/>
        <v>0</v>
      </c>
      <c r="U223" s="405">
        <f t="shared" si="87"/>
        <v>0</v>
      </c>
      <c r="V223" s="393">
        <f t="shared" si="88"/>
        <v>0</v>
      </c>
      <c r="W223" s="442" t="str">
        <f t="shared" si="89"/>
        <v/>
      </c>
      <c r="X223" s="452" t="str">
        <f t="shared" si="84"/>
        <v/>
      </c>
      <c r="Y223" s="452" t="str">
        <f t="shared" si="85"/>
        <v/>
      </c>
      <c r="Z223" s="452" t="str">
        <f>'４.１倒筒機(樣品製作)'!X223</f>
        <v/>
      </c>
      <c r="AA223" s="452" t="str">
        <f>'４.１倒筒機(樣品製作)'!Y223</f>
        <v/>
      </c>
    </row>
    <row r="224" spans="1:27" ht="16.5">
      <c r="A224" s="383">
        <f t="shared" si="90"/>
        <v>46209</v>
      </c>
      <c r="B224" s="432" t="s">
        <v>847</v>
      </c>
      <c r="C224" s="458"/>
      <c r="D224" s="473"/>
      <c r="E224" s="459"/>
      <c r="F224" s="506" t="str">
        <f>IF(ISNA(VLOOKUP(D224,條件!$A$1:$L$65585,5,0)),"",(VLOOKUP(D224,條件!$A$1:$L$65585,5,0)))</f>
        <v/>
      </c>
      <c r="G224" s="506" t="str">
        <f>IF(ISNA(VLOOKUP(D224,條件!$A$1:$L$65585,11,0)),"",(VLOOKUP(D224,條件!$A$1:$L$65585,11,0)))</f>
        <v/>
      </c>
      <c r="H224" s="460"/>
      <c r="I224" s="461"/>
      <c r="J224" s="462"/>
      <c r="K224" s="462"/>
      <c r="L224" s="463"/>
      <c r="M224" s="388"/>
      <c r="N224" s="389"/>
      <c r="O224" s="390"/>
      <c r="P224" s="389"/>
      <c r="Q224" s="410"/>
      <c r="R224" s="443"/>
      <c r="S224" s="425">
        <f t="shared" si="86"/>
        <v>0</v>
      </c>
      <c r="T224" s="392">
        <f t="shared" si="83"/>
        <v>0</v>
      </c>
      <c r="U224" s="405">
        <f t="shared" si="87"/>
        <v>0</v>
      </c>
      <c r="V224" s="393">
        <f t="shared" si="88"/>
        <v>0</v>
      </c>
      <c r="W224" s="442" t="str">
        <f t="shared" si="89"/>
        <v/>
      </c>
      <c r="X224" s="452" t="str">
        <f t="shared" si="84"/>
        <v/>
      </c>
      <c r="Y224" s="452" t="str">
        <f t="shared" si="85"/>
        <v/>
      </c>
      <c r="Z224" s="452" t="str">
        <f>'４.１倒筒機(樣品製作)'!X224</f>
        <v/>
      </c>
      <c r="AA224" s="452" t="str">
        <f>'４.１倒筒機(樣品製作)'!Y224</f>
        <v/>
      </c>
    </row>
    <row r="225" spans="1:27" ht="16.5">
      <c r="A225" s="383">
        <f t="shared" si="90"/>
        <v>46209</v>
      </c>
      <c r="B225" s="432" t="s">
        <v>847</v>
      </c>
      <c r="C225" s="458"/>
      <c r="D225" s="473"/>
      <c r="E225" s="459"/>
      <c r="F225" s="506" t="str">
        <f>IF(ISNA(VLOOKUP(D225,條件!$A$1:$L$65585,5,0)),"",(VLOOKUP(D225,條件!$A$1:$L$65585,5,0)))</f>
        <v/>
      </c>
      <c r="G225" s="506" t="str">
        <f>IF(ISNA(VLOOKUP(D225,條件!$A$1:$L$65585,11,0)),"",(VLOOKUP(D225,條件!$A$1:$L$65585,11,0)))</f>
        <v/>
      </c>
      <c r="H225" s="460"/>
      <c r="I225" s="461"/>
      <c r="J225" s="462"/>
      <c r="K225" s="462"/>
      <c r="L225" s="463"/>
      <c r="M225" s="388"/>
      <c r="N225" s="389"/>
      <c r="O225" s="390"/>
      <c r="P225" s="389"/>
      <c r="Q225" s="410"/>
      <c r="R225" s="443"/>
      <c r="S225" s="425">
        <f t="shared" si="86"/>
        <v>0</v>
      </c>
      <c r="T225" s="392">
        <f t="shared" si="83"/>
        <v>0</v>
      </c>
      <c r="U225" s="405">
        <f t="shared" si="87"/>
        <v>0</v>
      </c>
      <c r="V225" s="393">
        <f t="shared" si="88"/>
        <v>0</v>
      </c>
      <c r="W225" s="442" t="str">
        <f t="shared" si="89"/>
        <v/>
      </c>
      <c r="X225" s="452" t="str">
        <f t="shared" si="84"/>
        <v/>
      </c>
      <c r="Y225" s="452" t="str">
        <f t="shared" si="85"/>
        <v/>
      </c>
      <c r="Z225" s="452" t="str">
        <f>'４.１倒筒機(樣品製作)'!X225</f>
        <v/>
      </c>
      <c r="AA225" s="452" t="str">
        <f>'４.１倒筒機(樣品製作)'!Y225</f>
        <v/>
      </c>
    </row>
    <row r="226" spans="1:27" ht="16.5">
      <c r="A226" s="383">
        <f t="shared" si="90"/>
        <v>46209</v>
      </c>
      <c r="B226" s="432" t="s">
        <v>847</v>
      </c>
      <c r="C226" s="458"/>
      <c r="D226" s="473"/>
      <c r="E226" s="459"/>
      <c r="F226" s="506" t="str">
        <f>IF(ISNA(VLOOKUP(D226,條件!$A$1:$L$65585,5,0)),"",(VLOOKUP(D226,條件!$A$1:$L$65585,5,0)))</f>
        <v/>
      </c>
      <c r="G226" s="506" t="str">
        <f>IF(ISNA(VLOOKUP(D226,條件!$A$1:$L$65585,11,0)),"",(VLOOKUP(D226,條件!$A$1:$L$65585,11,0)))</f>
        <v/>
      </c>
      <c r="H226" s="460"/>
      <c r="I226" s="461"/>
      <c r="J226" s="462"/>
      <c r="K226" s="462"/>
      <c r="L226" s="463"/>
      <c r="M226" s="388"/>
      <c r="N226" s="389"/>
      <c r="O226" s="390"/>
      <c r="P226" s="389"/>
      <c r="Q226" s="410"/>
      <c r="R226" s="443"/>
      <c r="S226" s="425">
        <f t="shared" si="86"/>
        <v>0</v>
      </c>
      <c r="T226" s="392">
        <f t="shared" si="83"/>
        <v>0</v>
      </c>
      <c r="U226" s="405">
        <f t="shared" si="87"/>
        <v>0</v>
      </c>
      <c r="V226" s="393">
        <f t="shared" si="88"/>
        <v>0</v>
      </c>
      <c r="W226" s="442" t="str">
        <f t="shared" si="89"/>
        <v/>
      </c>
      <c r="X226" s="452" t="str">
        <f t="shared" si="84"/>
        <v/>
      </c>
      <c r="Y226" s="452" t="str">
        <f t="shared" si="85"/>
        <v/>
      </c>
      <c r="Z226" s="452" t="str">
        <f>'４.１倒筒機(樣品製作)'!X226</f>
        <v/>
      </c>
      <c r="AA226" s="452" t="str">
        <f>'４.１倒筒機(樣品製作)'!Y226</f>
        <v/>
      </c>
    </row>
    <row r="227" spans="1:27" ht="16.5">
      <c r="A227" s="383">
        <f t="shared" si="90"/>
        <v>46209</v>
      </c>
      <c r="B227" s="432" t="s">
        <v>847</v>
      </c>
      <c r="C227" s="458"/>
      <c r="D227" s="473"/>
      <c r="E227" s="459"/>
      <c r="F227" s="506" t="str">
        <f>IF(ISNA(VLOOKUP(D227,條件!$A$1:$L$65585,5,0)),"",(VLOOKUP(D227,條件!$A$1:$L$65585,5,0)))</f>
        <v/>
      </c>
      <c r="G227" s="506" t="str">
        <f>IF(ISNA(VLOOKUP(D227,條件!$A$1:$L$65585,11,0)),"",(VLOOKUP(D227,條件!$A$1:$L$65585,11,0)))</f>
        <v/>
      </c>
      <c r="H227" s="460"/>
      <c r="I227" s="461"/>
      <c r="J227" s="462"/>
      <c r="K227" s="462"/>
      <c r="L227" s="463"/>
      <c r="M227" s="388"/>
      <c r="N227" s="389"/>
      <c r="O227" s="390"/>
      <c r="P227" s="389"/>
      <c r="Q227" s="410"/>
      <c r="R227" s="443"/>
      <c r="S227" s="425">
        <f t="shared" si="86"/>
        <v>0</v>
      </c>
      <c r="T227" s="392">
        <f t="shared" si="83"/>
        <v>0</v>
      </c>
      <c r="U227" s="405">
        <f t="shared" si="87"/>
        <v>0</v>
      </c>
      <c r="V227" s="393">
        <f t="shared" si="88"/>
        <v>0</v>
      </c>
      <c r="W227" s="442" t="str">
        <f t="shared" si="89"/>
        <v/>
      </c>
      <c r="X227" s="452" t="str">
        <f t="shared" si="84"/>
        <v/>
      </c>
      <c r="Y227" s="452" t="str">
        <f t="shared" si="85"/>
        <v/>
      </c>
      <c r="Z227" s="452" t="str">
        <f>'４.１倒筒機(樣品製作)'!X227</f>
        <v/>
      </c>
      <c r="AA227" s="452" t="str">
        <f>'４.１倒筒機(樣品製作)'!Y227</f>
        <v/>
      </c>
    </row>
    <row r="228" spans="1:27" ht="16.5">
      <c r="A228" s="383">
        <f t="shared" si="90"/>
        <v>46209</v>
      </c>
      <c r="B228" s="432" t="s">
        <v>847</v>
      </c>
      <c r="C228" s="458"/>
      <c r="D228" s="473"/>
      <c r="E228" s="459"/>
      <c r="F228" s="506" t="str">
        <f>IF(ISNA(VLOOKUP(D228,條件!$A$1:$L$65585,5,0)),"",(VLOOKUP(D228,條件!$A$1:$L$65585,5,0)))</f>
        <v/>
      </c>
      <c r="G228" s="506" t="str">
        <f>IF(ISNA(VLOOKUP(D228,條件!$A$1:$L$65585,11,0)),"",(VLOOKUP(D228,條件!$A$1:$L$65585,11,0)))</f>
        <v/>
      </c>
      <c r="H228" s="460"/>
      <c r="I228" s="461"/>
      <c r="J228" s="462"/>
      <c r="K228" s="462"/>
      <c r="L228" s="463"/>
      <c r="M228" s="388"/>
      <c r="N228" s="389"/>
      <c r="O228" s="390"/>
      <c r="P228" s="389"/>
      <c r="Q228" s="410"/>
      <c r="R228" s="443"/>
      <c r="S228" s="425">
        <f t="shared" si="86"/>
        <v>0</v>
      </c>
      <c r="T228" s="392">
        <f t="shared" si="83"/>
        <v>0</v>
      </c>
      <c r="U228" s="405">
        <f t="shared" si="87"/>
        <v>0</v>
      </c>
      <c r="V228" s="393">
        <f t="shared" si="88"/>
        <v>0</v>
      </c>
      <c r="W228" s="442" t="str">
        <f t="shared" si="89"/>
        <v/>
      </c>
      <c r="X228" s="452" t="str">
        <f t="shared" si="84"/>
        <v/>
      </c>
      <c r="Y228" s="452" t="str">
        <f t="shared" si="85"/>
        <v/>
      </c>
      <c r="Z228" s="452" t="str">
        <f>'４.１倒筒機(樣品製作)'!X228</f>
        <v/>
      </c>
      <c r="AA228" s="452" t="str">
        <f>'４.１倒筒機(樣品製作)'!Y228</f>
        <v/>
      </c>
    </row>
    <row r="229" spans="1:27" ht="16.5">
      <c r="A229" s="383">
        <f t="shared" si="90"/>
        <v>46209</v>
      </c>
      <c r="B229" s="432" t="s">
        <v>847</v>
      </c>
      <c r="C229" s="458"/>
      <c r="D229" s="473"/>
      <c r="E229" s="459"/>
      <c r="F229" s="506" t="str">
        <f>IF(ISNA(VLOOKUP(D229,條件!$A$1:$L$65585,5,0)),"",(VLOOKUP(D229,條件!$A$1:$L$65585,5,0)))</f>
        <v/>
      </c>
      <c r="G229" s="506" t="str">
        <f>IF(ISNA(VLOOKUP(D229,條件!$A$1:$L$65585,11,0)),"",(VLOOKUP(D229,條件!$A$1:$L$65585,11,0)))</f>
        <v/>
      </c>
      <c r="H229" s="460"/>
      <c r="I229" s="461"/>
      <c r="J229" s="462"/>
      <c r="K229" s="462"/>
      <c r="L229" s="463"/>
      <c r="M229" s="388"/>
      <c r="N229" s="389"/>
      <c r="O229" s="390"/>
      <c r="P229" s="389"/>
      <c r="Q229" s="410"/>
      <c r="R229" s="443"/>
      <c r="S229" s="425">
        <f t="shared" si="86"/>
        <v>0</v>
      </c>
      <c r="T229" s="392">
        <f t="shared" si="83"/>
        <v>0</v>
      </c>
      <c r="U229" s="392">
        <f t="shared" si="87"/>
        <v>0</v>
      </c>
      <c r="V229" s="393">
        <f t="shared" si="88"/>
        <v>0</v>
      </c>
      <c r="W229" s="442" t="str">
        <f t="shared" si="89"/>
        <v/>
      </c>
      <c r="X229" s="452" t="str">
        <f t="shared" si="84"/>
        <v/>
      </c>
      <c r="Y229" s="452" t="str">
        <f t="shared" si="85"/>
        <v/>
      </c>
      <c r="Z229" s="452" t="str">
        <f>'４.１倒筒機(樣品製作)'!X229</f>
        <v/>
      </c>
      <c r="AA229" s="452" t="str">
        <f>'４.１倒筒機(樣品製作)'!Y229</f>
        <v/>
      </c>
    </row>
    <row r="230" spans="1:27" ht="16.5">
      <c r="A230" s="383">
        <f t="shared" si="90"/>
        <v>46209</v>
      </c>
      <c r="B230" s="432" t="s">
        <v>847</v>
      </c>
      <c r="C230" s="458"/>
      <c r="D230" s="473"/>
      <c r="E230" s="459"/>
      <c r="F230" s="506" t="str">
        <f>IF(ISNA(VLOOKUP(D230,條件!$A$1:$L$65585,5,0)),"",(VLOOKUP(D230,條件!$A$1:$L$65585,5,0)))</f>
        <v/>
      </c>
      <c r="G230" s="506" t="str">
        <f>IF(ISNA(VLOOKUP(D230,條件!$A$1:$L$65585,11,0)),"",(VLOOKUP(D230,條件!$A$1:$L$65585,11,0)))</f>
        <v/>
      </c>
      <c r="H230" s="460"/>
      <c r="I230" s="461"/>
      <c r="J230" s="462"/>
      <c r="K230" s="462"/>
      <c r="L230" s="463"/>
      <c r="M230" s="388"/>
      <c r="N230" s="389"/>
      <c r="O230" s="390"/>
      <c r="P230" s="389"/>
      <c r="Q230" s="410"/>
      <c r="R230" s="443"/>
      <c r="S230" s="425">
        <f t="shared" si="86"/>
        <v>0</v>
      </c>
      <c r="T230" s="392">
        <f t="shared" si="83"/>
        <v>0</v>
      </c>
      <c r="U230" s="392">
        <f t="shared" si="87"/>
        <v>0</v>
      </c>
      <c r="V230" s="393">
        <f t="shared" si="88"/>
        <v>0</v>
      </c>
      <c r="W230" s="444" t="str">
        <f t="shared" si="89"/>
        <v/>
      </c>
      <c r="X230" s="452" t="str">
        <f t="shared" si="84"/>
        <v/>
      </c>
      <c r="Y230" s="452" t="str">
        <f t="shared" si="85"/>
        <v/>
      </c>
      <c r="Z230" s="452" t="str">
        <f>'４.１倒筒機(樣品製作)'!X230</f>
        <v/>
      </c>
      <c r="AA230" s="452" t="str">
        <f>'４.１倒筒機(樣品製作)'!Y230</f>
        <v/>
      </c>
    </row>
    <row r="231" spans="1:27" ht="16.5">
      <c r="A231" s="383">
        <f t="shared" si="90"/>
        <v>46209</v>
      </c>
      <c r="B231" s="432" t="s">
        <v>847</v>
      </c>
      <c r="C231" s="458"/>
      <c r="D231" s="473"/>
      <c r="E231" s="459"/>
      <c r="F231" s="506" t="str">
        <f>IF(ISNA(VLOOKUP(D231,條件!$A$1:$L$65585,5,0)),"",(VLOOKUP(D231,條件!$A$1:$L$65585,5,0)))</f>
        <v/>
      </c>
      <c r="G231" s="506" t="str">
        <f>IF(ISNA(VLOOKUP(D231,條件!$A$1:$L$65585,11,0)),"",(VLOOKUP(D231,條件!$A$1:$L$65585,11,0)))</f>
        <v/>
      </c>
      <c r="H231" s="460"/>
      <c r="I231" s="461"/>
      <c r="J231" s="462"/>
      <c r="K231" s="462"/>
      <c r="L231" s="463"/>
      <c r="M231" s="388"/>
      <c r="N231" s="389"/>
      <c r="O231" s="390"/>
      <c r="P231" s="389"/>
      <c r="Q231" s="410"/>
      <c r="R231" s="443"/>
      <c r="S231" s="425">
        <f t="shared" si="86"/>
        <v>0</v>
      </c>
      <c r="T231" s="392">
        <f t="shared" si="83"/>
        <v>0</v>
      </c>
      <c r="U231" s="392">
        <f t="shared" si="87"/>
        <v>0</v>
      </c>
      <c r="V231" s="393">
        <f t="shared" si="88"/>
        <v>0</v>
      </c>
      <c r="W231" s="444" t="str">
        <f t="shared" si="89"/>
        <v/>
      </c>
      <c r="X231" s="452" t="str">
        <f t="shared" si="84"/>
        <v/>
      </c>
      <c r="Y231" s="452" t="str">
        <f t="shared" si="85"/>
        <v/>
      </c>
      <c r="Z231" s="452" t="str">
        <f>'４.１倒筒機(樣品製作)'!X231</f>
        <v/>
      </c>
      <c r="AA231" s="452" t="str">
        <f>'４.１倒筒機(樣品製作)'!Y231</f>
        <v/>
      </c>
    </row>
    <row r="232" spans="1:27" ht="16.5">
      <c r="A232" s="383">
        <f t="shared" si="90"/>
        <v>46209</v>
      </c>
      <c r="B232" s="432" t="s">
        <v>847</v>
      </c>
      <c r="C232" s="458"/>
      <c r="D232" s="473"/>
      <c r="E232" s="459"/>
      <c r="F232" s="506" t="str">
        <f>IF(ISNA(VLOOKUP(D232,條件!$A$1:$L$65585,5,0)),"",(VLOOKUP(D232,條件!$A$1:$L$65585,5,0)))</f>
        <v/>
      </c>
      <c r="G232" s="506" t="str">
        <f>IF(ISNA(VLOOKUP(D232,條件!$A$1:$L$65585,11,0)),"",(VLOOKUP(D232,條件!$A$1:$L$65585,11,0)))</f>
        <v/>
      </c>
      <c r="H232" s="460"/>
      <c r="I232" s="461"/>
      <c r="J232" s="462"/>
      <c r="K232" s="462"/>
      <c r="L232" s="463"/>
      <c r="M232" s="388"/>
      <c r="N232" s="389"/>
      <c r="O232" s="390"/>
      <c r="P232" s="389"/>
      <c r="Q232" s="410"/>
      <c r="R232" s="443"/>
      <c r="S232" s="425">
        <f t="shared" si="86"/>
        <v>0</v>
      </c>
      <c r="T232" s="392">
        <f t="shared" si="83"/>
        <v>0</v>
      </c>
      <c r="U232" s="392">
        <f t="shared" si="87"/>
        <v>0</v>
      </c>
      <c r="V232" s="393">
        <f t="shared" si="88"/>
        <v>0</v>
      </c>
      <c r="W232" s="444" t="str">
        <f t="shared" si="89"/>
        <v/>
      </c>
      <c r="X232" s="452" t="str">
        <f t="shared" si="84"/>
        <v/>
      </c>
      <c r="Y232" s="452" t="str">
        <f t="shared" si="85"/>
        <v/>
      </c>
      <c r="Z232" s="452" t="str">
        <f>'４.１倒筒機(樣品製作)'!X232</f>
        <v/>
      </c>
      <c r="AA232" s="452" t="str">
        <f>'４.１倒筒機(樣品製作)'!Y232</f>
        <v/>
      </c>
    </row>
    <row r="233" spans="1:27" ht="16.5">
      <c r="A233" s="383">
        <f t="shared" si="90"/>
        <v>46209</v>
      </c>
      <c r="B233" s="432" t="s">
        <v>847</v>
      </c>
      <c r="C233" s="458"/>
      <c r="D233" s="473"/>
      <c r="E233" s="459"/>
      <c r="F233" s="506" t="str">
        <f>IF(ISNA(VLOOKUP(D233,條件!$A$1:$L$65585,5,0)),"",(VLOOKUP(D233,條件!$A$1:$L$65585,5,0)))</f>
        <v/>
      </c>
      <c r="G233" s="506" t="str">
        <f>IF(ISNA(VLOOKUP(D233,條件!$A$1:$L$65585,11,0)),"",(VLOOKUP(D233,條件!$A$1:$L$65585,11,0)))</f>
        <v/>
      </c>
      <c r="H233" s="460"/>
      <c r="I233" s="461"/>
      <c r="J233" s="462"/>
      <c r="K233" s="462"/>
      <c r="L233" s="463"/>
      <c r="M233" s="388"/>
      <c r="N233" s="389"/>
      <c r="O233" s="390"/>
      <c r="P233" s="389"/>
      <c r="Q233" s="410"/>
      <c r="R233" s="443"/>
      <c r="S233" s="425">
        <f t="shared" si="86"/>
        <v>0</v>
      </c>
      <c r="T233" s="392">
        <f t="shared" si="83"/>
        <v>0</v>
      </c>
      <c r="U233" s="392">
        <f t="shared" si="87"/>
        <v>0</v>
      </c>
      <c r="V233" s="393">
        <f t="shared" si="88"/>
        <v>0</v>
      </c>
      <c r="W233" s="444" t="str">
        <f t="shared" si="89"/>
        <v/>
      </c>
      <c r="X233" s="452" t="str">
        <f t="shared" si="84"/>
        <v/>
      </c>
      <c r="Y233" s="452" t="str">
        <f t="shared" si="85"/>
        <v/>
      </c>
      <c r="Z233" s="452" t="str">
        <f>'４.１倒筒機(樣品製作)'!X233</f>
        <v/>
      </c>
      <c r="AA233" s="452" t="str">
        <f>'４.１倒筒機(樣品製作)'!Y233</f>
        <v/>
      </c>
    </row>
    <row r="234" spans="1:27" ht="16.5">
      <c r="A234" s="383">
        <f t="shared" si="90"/>
        <v>46209</v>
      </c>
      <c r="B234" s="432" t="s">
        <v>847</v>
      </c>
      <c r="C234" s="458"/>
      <c r="D234" s="473"/>
      <c r="E234" s="459"/>
      <c r="F234" s="506" t="str">
        <f>IF(ISNA(VLOOKUP(D234,條件!$A$1:$L$65585,5,0)),"",(VLOOKUP(D234,條件!$A$1:$L$65585,5,0)))</f>
        <v/>
      </c>
      <c r="G234" s="506" t="str">
        <f>IF(ISNA(VLOOKUP(D234,條件!$A$1:$L$65585,11,0)),"",(VLOOKUP(D234,條件!$A$1:$L$65585,11,0)))</f>
        <v/>
      </c>
      <c r="H234" s="460"/>
      <c r="I234" s="461"/>
      <c r="J234" s="462"/>
      <c r="K234" s="462"/>
      <c r="L234" s="463"/>
      <c r="M234" s="388"/>
      <c r="N234" s="389"/>
      <c r="O234" s="390"/>
      <c r="P234" s="389"/>
      <c r="Q234" s="391"/>
      <c r="R234" s="443"/>
      <c r="S234" s="425">
        <f t="shared" si="86"/>
        <v>0</v>
      </c>
      <c r="T234" s="392">
        <f t="shared" si="83"/>
        <v>0</v>
      </c>
      <c r="U234" s="392">
        <f t="shared" si="87"/>
        <v>0</v>
      </c>
      <c r="V234" s="393">
        <f t="shared" si="88"/>
        <v>0</v>
      </c>
      <c r="W234" s="444" t="str">
        <f t="shared" si="89"/>
        <v/>
      </c>
      <c r="X234" s="452" t="str">
        <f t="shared" si="84"/>
        <v/>
      </c>
      <c r="Y234" s="452" t="str">
        <f t="shared" si="85"/>
        <v/>
      </c>
      <c r="Z234" s="452" t="str">
        <f>'４.１倒筒機(樣品製作)'!X234</f>
        <v/>
      </c>
      <c r="AA234" s="452" t="str">
        <f>'４.１倒筒機(樣品製作)'!Y234</f>
        <v/>
      </c>
    </row>
    <row r="235" spans="1:27" ht="16.5">
      <c r="A235" s="383">
        <f t="shared" si="90"/>
        <v>46209</v>
      </c>
      <c r="B235" s="432" t="s">
        <v>847</v>
      </c>
      <c r="C235" s="458"/>
      <c r="D235" s="473"/>
      <c r="E235" s="459"/>
      <c r="F235" s="506" t="str">
        <f>IF(ISNA(VLOOKUP(D235,條件!$A$1:$L$65585,5,0)),"",(VLOOKUP(D235,條件!$A$1:$L$65585,5,0)))</f>
        <v/>
      </c>
      <c r="G235" s="506" t="str">
        <f>IF(ISNA(VLOOKUP(D235,條件!$A$1:$L$65585,11,0)),"",(VLOOKUP(D235,條件!$A$1:$L$65585,11,0)))</f>
        <v/>
      </c>
      <c r="H235" s="460"/>
      <c r="I235" s="461"/>
      <c r="J235" s="462"/>
      <c r="K235" s="462"/>
      <c r="L235" s="463"/>
      <c r="M235" s="388"/>
      <c r="N235" s="389"/>
      <c r="O235" s="390"/>
      <c r="P235" s="389"/>
      <c r="Q235" s="391"/>
      <c r="R235" s="443"/>
      <c r="S235" s="425">
        <f t="shared" si="86"/>
        <v>0</v>
      </c>
      <c r="T235" s="392">
        <f t="shared" si="83"/>
        <v>0</v>
      </c>
      <c r="U235" s="392">
        <f t="shared" si="87"/>
        <v>0</v>
      </c>
      <c r="V235" s="393">
        <f t="shared" si="88"/>
        <v>0</v>
      </c>
      <c r="W235" s="444" t="str">
        <f t="shared" si="89"/>
        <v/>
      </c>
      <c r="X235" s="452" t="str">
        <f t="shared" si="84"/>
        <v/>
      </c>
      <c r="Y235" s="452" t="str">
        <f t="shared" si="85"/>
        <v/>
      </c>
      <c r="Z235" s="452" t="str">
        <f>'４.１倒筒機(樣品製作)'!X235</f>
        <v/>
      </c>
      <c r="AA235" s="452" t="str">
        <f>'４.１倒筒機(樣品製作)'!Y235</f>
        <v/>
      </c>
    </row>
    <row r="236" spans="1:27" ht="16.5">
      <c r="A236" s="383">
        <f t="shared" si="90"/>
        <v>46209</v>
      </c>
      <c r="B236" s="432" t="s">
        <v>847</v>
      </c>
      <c r="C236" s="458"/>
      <c r="D236" s="473"/>
      <c r="E236" s="459"/>
      <c r="F236" s="506" t="str">
        <f>IF(ISNA(VLOOKUP(D236,條件!$A$1:$L$65585,5,0)),"",(VLOOKUP(D236,條件!$A$1:$L$65585,5,0)))</f>
        <v/>
      </c>
      <c r="G236" s="506" t="str">
        <f>IF(ISNA(VLOOKUP(D236,條件!$A$1:$L$65585,11,0)),"",(VLOOKUP(D236,條件!$A$1:$L$65585,11,0)))</f>
        <v/>
      </c>
      <c r="H236" s="460"/>
      <c r="I236" s="461"/>
      <c r="J236" s="462"/>
      <c r="K236" s="462"/>
      <c r="L236" s="463"/>
      <c r="M236" s="388"/>
      <c r="N236" s="389"/>
      <c r="O236" s="390"/>
      <c r="P236" s="389"/>
      <c r="Q236" s="391"/>
      <c r="R236" s="443"/>
      <c r="S236" s="425">
        <f t="shared" si="86"/>
        <v>0</v>
      </c>
      <c r="T236" s="392">
        <f t="shared" si="83"/>
        <v>0</v>
      </c>
      <c r="U236" s="392">
        <f t="shared" si="87"/>
        <v>0</v>
      </c>
      <c r="V236" s="393">
        <f t="shared" si="88"/>
        <v>0</v>
      </c>
      <c r="W236" s="444" t="str">
        <f t="shared" si="89"/>
        <v/>
      </c>
      <c r="X236" s="452" t="str">
        <f t="shared" si="84"/>
        <v/>
      </c>
      <c r="Y236" s="452" t="str">
        <f t="shared" si="85"/>
        <v/>
      </c>
      <c r="Z236" s="452" t="str">
        <f>'４.１倒筒機(樣品製作)'!X236</f>
        <v/>
      </c>
      <c r="AA236" s="452" t="str">
        <f>'４.１倒筒機(樣品製作)'!Y236</f>
        <v/>
      </c>
    </row>
    <row r="237" spans="1:27" ht="16.5">
      <c r="A237" s="383">
        <f t="shared" si="90"/>
        <v>46209</v>
      </c>
      <c r="B237" s="432" t="s">
        <v>847</v>
      </c>
      <c r="C237" s="458"/>
      <c r="D237" s="473"/>
      <c r="E237" s="459"/>
      <c r="F237" s="506" t="str">
        <f>IF(ISNA(VLOOKUP(D237,條件!$A$1:$L$65585,5,0)),"",(VLOOKUP(D237,條件!$A$1:$L$65585,5,0)))</f>
        <v/>
      </c>
      <c r="G237" s="506" t="str">
        <f>IF(ISNA(VLOOKUP(D237,條件!$A$1:$L$65585,11,0)),"",(VLOOKUP(D237,條件!$A$1:$L$65585,11,0)))</f>
        <v/>
      </c>
      <c r="H237" s="460"/>
      <c r="I237" s="461"/>
      <c r="J237" s="462"/>
      <c r="K237" s="462"/>
      <c r="L237" s="463"/>
      <c r="M237" s="388"/>
      <c r="N237" s="389"/>
      <c r="O237" s="390"/>
      <c r="P237" s="389"/>
      <c r="Q237" s="391"/>
      <c r="R237" s="443"/>
      <c r="S237" s="425">
        <f t="shared" si="86"/>
        <v>0</v>
      </c>
      <c r="T237" s="392">
        <f t="shared" si="83"/>
        <v>0</v>
      </c>
      <c r="U237" s="392">
        <f t="shared" si="87"/>
        <v>0</v>
      </c>
      <c r="V237" s="393">
        <f t="shared" si="88"/>
        <v>0</v>
      </c>
      <c r="W237" s="444" t="str">
        <f t="shared" si="89"/>
        <v/>
      </c>
      <c r="X237" s="452" t="str">
        <f t="shared" si="84"/>
        <v/>
      </c>
      <c r="Y237" s="452" t="str">
        <f t="shared" si="85"/>
        <v/>
      </c>
      <c r="Z237" s="452" t="str">
        <f>'４.１倒筒機(樣品製作)'!X237</f>
        <v/>
      </c>
      <c r="AA237" s="452" t="str">
        <f>'４.１倒筒機(樣品製作)'!Y237</f>
        <v/>
      </c>
    </row>
    <row r="238" spans="1:27" ht="16.5">
      <c r="A238" s="383">
        <f t="shared" si="90"/>
        <v>46209</v>
      </c>
      <c r="B238" s="398" t="s">
        <v>848</v>
      </c>
      <c r="C238" s="524"/>
      <c r="D238" s="525"/>
      <c r="E238" s="526"/>
      <c r="F238" s="527"/>
      <c r="G238" s="527"/>
      <c r="H238" s="528"/>
      <c r="I238" s="529">
        <f>COUNTA(I218:I237)</f>
        <v>0</v>
      </c>
      <c r="J238" s="529"/>
      <c r="K238" s="529"/>
      <c r="L238" s="530"/>
      <c r="M238" s="400"/>
      <c r="N238" s="401">
        <f>SUM(N218:N237)</f>
        <v>0</v>
      </c>
      <c r="O238" s="400"/>
      <c r="P238" s="401">
        <f>SUM(P218:P237)</f>
        <v>0</v>
      </c>
      <c r="Q238" s="402"/>
      <c r="R238" s="445"/>
      <c r="S238" s="426"/>
      <c r="T238" s="399"/>
      <c r="U238" s="399">
        <f>SUMIF(U218:U237,"&lt;9E307")</f>
        <v>0</v>
      </c>
      <c r="V238" s="399">
        <f>SUM(V218:V237)</f>
        <v>0</v>
      </c>
      <c r="W238" s="446">
        <f>IF(ISERROR(V238/U238),0,(V238/U238))</f>
        <v>0</v>
      </c>
      <c r="X238" s="453">
        <f>SUMIF(X218:X237,"&lt;9E307")</f>
        <v>0</v>
      </c>
      <c r="Y238" s="453">
        <f>SUMIF(Y218:Y237,"&lt;9E307")</f>
        <v>0</v>
      </c>
      <c r="Z238" s="579">
        <f>'４.１倒筒機(樣品製作)'!X238</f>
        <v>0</v>
      </c>
      <c r="AA238" s="579">
        <f>'４.１倒筒機(樣品製作)'!Y238</f>
        <v>0</v>
      </c>
    </row>
    <row r="239" spans="1:27" ht="16.5">
      <c r="A239" s="383">
        <f t="shared" si="90"/>
        <v>46209</v>
      </c>
      <c r="B239" s="432" t="s">
        <v>849</v>
      </c>
      <c r="C239" s="458"/>
      <c r="D239" s="473"/>
      <c r="E239" s="459"/>
      <c r="F239" s="506" t="str">
        <f>IF(ISNA(VLOOKUP(D239,條件!$A$1:$L$65585,5,0)),"",(VLOOKUP(D239,條件!$A$1:$L$65585,5,0)))</f>
        <v/>
      </c>
      <c r="G239" s="506" t="str">
        <f>IF(ISNA(VLOOKUP(D239,條件!$A$1:$L$65585,11,0)),"",(VLOOKUP(D239,條件!$A$1:$L$65585,11,0)))</f>
        <v/>
      </c>
      <c r="H239" s="460"/>
      <c r="I239" s="461"/>
      <c r="J239" s="462"/>
      <c r="K239" s="461"/>
      <c r="L239" s="463"/>
      <c r="M239" s="388"/>
      <c r="N239" s="389"/>
      <c r="O239" s="390"/>
      <c r="P239" s="389"/>
      <c r="Q239" s="391"/>
      <c r="R239" s="443"/>
      <c r="S239" s="425">
        <f>K239*0.85</f>
        <v>0</v>
      </c>
      <c r="T239" s="392">
        <f t="shared" ref="T239:T258" si="91">IF(J239="",0,(1440/(J239/S239)))</f>
        <v>0</v>
      </c>
      <c r="U239" s="405">
        <f>T239*L239*(N239+P239)/24*0.85</f>
        <v>0</v>
      </c>
      <c r="V239" s="406">
        <f>M239+O239</f>
        <v>0</v>
      </c>
      <c r="W239" s="442" t="str">
        <f>IF(U239=0,"",((V239/U239)))</f>
        <v/>
      </c>
      <c r="X239" s="452" t="str">
        <f t="shared" ref="X239:X258" si="92">IF(ISERROR((U239/(N239+P239)*N239)/250),"",((U239/(N239+P239)*N239)/250))</f>
        <v/>
      </c>
      <c r="Y239" s="452" t="str">
        <f t="shared" ref="Y239:Y258" si="93">IF(ISERROR(((U239/(N239+P239)*P239)/250)),"",(((U239/(N239+P239)*P239))/250))</f>
        <v/>
      </c>
      <c r="Z239" s="452" t="str">
        <f>'４.１倒筒機(樣品製作)'!X239</f>
        <v/>
      </c>
      <c r="AA239" s="452" t="str">
        <f>'４.１倒筒機(樣品製作)'!Y239</f>
        <v/>
      </c>
    </row>
    <row r="240" spans="1:27" ht="16.5">
      <c r="A240" s="383">
        <f t="shared" si="90"/>
        <v>46209</v>
      </c>
      <c r="B240" s="432" t="s">
        <v>849</v>
      </c>
      <c r="C240" s="458"/>
      <c r="D240" s="473"/>
      <c r="E240" s="459"/>
      <c r="F240" s="506" t="str">
        <f>IF(ISNA(VLOOKUP(D240,條件!$A$1:$L$65585,5,0)),"",(VLOOKUP(D240,條件!$A$1:$L$65585,5,0)))</f>
        <v/>
      </c>
      <c r="G240" s="506" t="str">
        <f>IF(ISNA(VLOOKUP(D240,條件!$A$1:$L$65585,11,0)),"",(VLOOKUP(D240,條件!$A$1:$L$65585,11,0)))</f>
        <v/>
      </c>
      <c r="H240" s="460"/>
      <c r="I240" s="461"/>
      <c r="J240" s="462"/>
      <c r="K240" s="461"/>
      <c r="L240" s="463"/>
      <c r="M240" s="388"/>
      <c r="N240" s="389"/>
      <c r="O240" s="390"/>
      <c r="P240" s="389"/>
      <c r="Q240" s="391"/>
      <c r="R240" s="443"/>
      <c r="S240" s="425">
        <f t="shared" ref="S240:S258" si="94">K240*0.85</f>
        <v>0</v>
      </c>
      <c r="T240" s="392">
        <f t="shared" si="91"/>
        <v>0</v>
      </c>
      <c r="U240" s="405">
        <f t="shared" ref="U240:U258" si="95">T240*L240*(N240+P240)/24*0.85</f>
        <v>0</v>
      </c>
      <c r="V240" s="393">
        <f t="shared" ref="V240:V258" si="96">M240+O240</f>
        <v>0</v>
      </c>
      <c r="W240" s="442" t="str">
        <f t="shared" ref="W240:W258" si="97">IF(U240=0,"",((V240/U240)))</f>
        <v/>
      </c>
      <c r="X240" s="452" t="str">
        <f t="shared" si="92"/>
        <v/>
      </c>
      <c r="Y240" s="452" t="str">
        <f t="shared" si="93"/>
        <v/>
      </c>
      <c r="Z240" s="452" t="str">
        <f>'４.１倒筒機(樣品製作)'!X240</f>
        <v/>
      </c>
      <c r="AA240" s="452" t="str">
        <f>'４.１倒筒機(樣品製作)'!Y240</f>
        <v/>
      </c>
    </row>
    <row r="241" spans="1:27" ht="16.5">
      <c r="A241" s="383">
        <f t="shared" si="90"/>
        <v>46209</v>
      </c>
      <c r="B241" s="432" t="s">
        <v>849</v>
      </c>
      <c r="C241" s="458"/>
      <c r="D241" s="473"/>
      <c r="E241" s="459"/>
      <c r="F241" s="506" t="str">
        <f>IF(ISNA(VLOOKUP(D241,條件!$A$1:$L$65585,5,0)),"",(VLOOKUP(D241,條件!$A$1:$L$65585,5,0)))</f>
        <v/>
      </c>
      <c r="G241" s="506" t="str">
        <f>IF(ISNA(VLOOKUP(D241,條件!$A$1:$L$65585,11,0)),"",(VLOOKUP(D241,條件!$A$1:$L$65585,11,0)))</f>
        <v/>
      </c>
      <c r="H241" s="460"/>
      <c r="I241" s="461"/>
      <c r="J241" s="462"/>
      <c r="K241" s="461"/>
      <c r="L241" s="463"/>
      <c r="M241" s="388"/>
      <c r="N241" s="389"/>
      <c r="O241" s="390"/>
      <c r="P241" s="389"/>
      <c r="Q241" s="391"/>
      <c r="R241" s="443"/>
      <c r="S241" s="425">
        <f t="shared" si="94"/>
        <v>0</v>
      </c>
      <c r="T241" s="392">
        <f t="shared" si="91"/>
        <v>0</v>
      </c>
      <c r="U241" s="405">
        <f t="shared" si="95"/>
        <v>0</v>
      </c>
      <c r="V241" s="393">
        <f t="shared" si="96"/>
        <v>0</v>
      </c>
      <c r="W241" s="442" t="str">
        <f t="shared" si="97"/>
        <v/>
      </c>
      <c r="X241" s="452" t="str">
        <f t="shared" si="92"/>
        <v/>
      </c>
      <c r="Y241" s="452" t="str">
        <f t="shared" si="93"/>
        <v/>
      </c>
      <c r="Z241" s="452" t="str">
        <f>'４.１倒筒機(樣品製作)'!X241</f>
        <v/>
      </c>
      <c r="AA241" s="452" t="str">
        <f>'４.１倒筒機(樣品製作)'!Y241</f>
        <v/>
      </c>
    </row>
    <row r="242" spans="1:27" ht="16.5">
      <c r="A242" s="383">
        <f t="shared" si="90"/>
        <v>46209</v>
      </c>
      <c r="B242" s="432" t="s">
        <v>849</v>
      </c>
      <c r="C242" s="458"/>
      <c r="D242" s="473"/>
      <c r="E242" s="459"/>
      <c r="F242" s="506" t="str">
        <f>IF(ISNA(VLOOKUP(D242,條件!$A$1:$L$65585,5,0)),"",(VLOOKUP(D242,條件!$A$1:$L$65585,5,0)))</f>
        <v/>
      </c>
      <c r="G242" s="506" t="str">
        <f>IF(ISNA(VLOOKUP(D242,條件!$A$1:$L$65585,11,0)),"",(VLOOKUP(D242,條件!$A$1:$L$65585,11,0)))</f>
        <v/>
      </c>
      <c r="H242" s="460"/>
      <c r="I242" s="461"/>
      <c r="J242" s="462"/>
      <c r="K242" s="461"/>
      <c r="L242" s="463"/>
      <c r="M242" s="388"/>
      <c r="N242" s="389"/>
      <c r="O242" s="390"/>
      <c r="P242" s="389"/>
      <c r="Q242" s="391"/>
      <c r="R242" s="443"/>
      <c r="S242" s="425">
        <f t="shared" si="94"/>
        <v>0</v>
      </c>
      <c r="T242" s="392">
        <f t="shared" si="91"/>
        <v>0</v>
      </c>
      <c r="U242" s="405">
        <f t="shared" si="95"/>
        <v>0</v>
      </c>
      <c r="V242" s="393">
        <f t="shared" si="96"/>
        <v>0</v>
      </c>
      <c r="W242" s="442" t="str">
        <f t="shared" si="97"/>
        <v/>
      </c>
      <c r="X242" s="452" t="str">
        <f t="shared" si="92"/>
        <v/>
      </c>
      <c r="Y242" s="452" t="str">
        <f t="shared" si="93"/>
        <v/>
      </c>
      <c r="Z242" s="452" t="str">
        <f>'４.１倒筒機(樣品製作)'!X242</f>
        <v/>
      </c>
      <c r="AA242" s="452" t="str">
        <f>'４.１倒筒機(樣品製作)'!Y242</f>
        <v/>
      </c>
    </row>
    <row r="243" spans="1:27" ht="16.5">
      <c r="A243" s="383">
        <f t="shared" si="90"/>
        <v>46209</v>
      </c>
      <c r="B243" s="432" t="s">
        <v>849</v>
      </c>
      <c r="C243" s="458"/>
      <c r="D243" s="473"/>
      <c r="E243" s="459"/>
      <c r="F243" s="506" t="str">
        <f>IF(ISNA(VLOOKUP(D243,條件!$A$1:$L$65585,5,0)),"",(VLOOKUP(D243,條件!$A$1:$L$65585,5,0)))</f>
        <v/>
      </c>
      <c r="G243" s="506" t="str">
        <f>IF(ISNA(VLOOKUP(D243,條件!$A$1:$L$65585,11,0)),"",(VLOOKUP(D243,條件!$A$1:$L$65585,11,0)))</f>
        <v/>
      </c>
      <c r="H243" s="460"/>
      <c r="I243" s="461"/>
      <c r="J243" s="462"/>
      <c r="K243" s="462"/>
      <c r="L243" s="463"/>
      <c r="M243" s="388"/>
      <c r="N243" s="389"/>
      <c r="O243" s="390"/>
      <c r="P243" s="389"/>
      <c r="Q243" s="391"/>
      <c r="R243" s="443"/>
      <c r="S243" s="425">
        <f t="shared" si="94"/>
        <v>0</v>
      </c>
      <c r="T243" s="392">
        <f t="shared" si="91"/>
        <v>0</v>
      </c>
      <c r="U243" s="405">
        <f t="shared" si="95"/>
        <v>0</v>
      </c>
      <c r="V243" s="393">
        <f t="shared" si="96"/>
        <v>0</v>
      </c>
      <c r="W243" s="442" t="str">
        <f t="shared" si="97"/>
        <v/>
      </c>
      <c r="X243" s="452" t="str">
        <f t="shared" si="92"/>
        <v/>
      </c>
      <c r="Y243" s="452" t="str">
        <f t="shared" si="93"/>
        <v/>
      </c>
      <c r="Z243" s="452" t="str">
        <f>'４.１倒筒機(樣品製作)'!X243</f>
        <v/>
      </c>
      <c r="AA243" s="452" t="str">
        <f>'４.１倒筒機(樣品製作)'!Y243</f>
        <v/>
      </c>
    </row>
    <row r="244" spans="1:27" ht="16.5">
      <c r="A244" s="383">
        <f t="shared" si="90"/>
        <v>46209</v>
      </c>
      <c r="B244" s="432" t="s">
        <v>849</v>
      </c>
      <c r="C244" s="458"/>
      <c r="D244" s="473"/>
      <c r="E244" s="459"/>
      <c r="F244" s="506" t="str">
        <f>IF(ISNA(VLOOKUP(D244,條件!$A$1:$L$65585,5,0)),"",(VLOOKUP(D244,條件!$A$1:$L$65585,5,0)))</f>
        <v/>
      </c>
      <c r="G244" s="506" t="str">
        <f>IF(ISNA(VLOOKUP(D244,條件!$A$1:$L$65585,11,0)),"",(VLOOKUP(D244,條件!$A$1:$L$65585,11,0)))</f>
        <v/>
      </c>
      <c r="H244" s="460"/>
      <c r="I244" s="461"/>
      <c r="J244" s="462"/>
      <c r="K244" s="462"/>
      <c r="L244" s="463"/>
      <c r="M244" s="388"/>
      <c r="N244" s="389"/>
      <c r="O244" s="390"/>
      <c r="P244" s="389"/>
      <c r="Q244" s="391"/>
      <c r="R244" s="443"/>
      <c r="S244" s="425">
        <f t="shared" si="94"/>
        <v>0</v>
      </c>
      <c r="T244" s="392">
        <f t="shared" si="91"/>
        <v>0</v>
      </c>
      <c r="U244" s="405">
        <f t="shared" si="95"/>
        <v>0</v>
      </c>
      <c r="V244" s="393">
        <f t="shared" si="96"/>
        <v>0</v>
      </c>
      <c r="W244" s="442" t="str">
        <f t="shared" si="97"/>
        <v/>
      </c>
      <c r="X244" s="452" t="str">
        <f t="shared" si="92"/>
        <v/>
      </c>
      <c r="Y244" s="452" t="str">
        <f t="shared" si="93"/>
        <v/>
      </c>
      <c r="Z244" s="452" t="str">
        <f>'４.１倒筒機(樣品製作)'!X244</f>
        <v/>
      </c>
      <c r="AA244" s="452" t="str">
        <f>'４.１倒筒機(樣品製作)'!Y244</f>
        <v/>
      </c>
    </row>
    <row r="245" spans="1:27" ht="16.5">
      <c r="A245" s="383">
        <f t="shared" si="90"/>
        <v>46209</v>
      </c>
      <c r="B245" s="432" t="s">
        <v>849</v>
      </c>
      <c r="C245" s="458"/>
      <c r="D245" s="473"/>
      <c r="E245" s="459"/>
      <c r="F245" s="506" t="str">
        <f>IF(ISNA(VLOOKUP(D245,條件!$A$1:$L$65585,5,0)),"",(VLOOKUP(D245,條件!$A$1:$L$65585,5,0)))</f>
        <v/>
      </c>
      <c r="G245" s="506" t="str">
        <f>IF(ISNA(VLOOKUP(D245,條件!$A$1:$L$65585,11,0)),"",(VLOOKUP(D245,條件!$A$1:$L$65585,11,0)))</f>
        <v/>
      </c>
      <c r="H245" s="460"/>
      <c r="I245" s="461"/>
      <c r="J245" s="462"/>
      <c r="K245" s="462"/>
      <c r="L245" s="463"/>
      <c r="M245" s="388"/>
      <c r="N245" s="389"/>
      <c r="O245" s="390"/>
      <c r="P245" s="389"/>
      <c r="Q245" s="391"/>
      <c r="R245" s="443"/>
      <c r="S245" s="425">
        <f t="shared" si="94"/>
        <v>0</v>
      </c>
      <c r="T245" s="392">
        <f t="shared" si="91"/>
        <v>0</v>
      </c>
      <c r="U245" s="405">
        <f t="shared" si="95"/>
        <v>0</v>
      </c>
      <c r="V245" s="393">
        <f t="shared" si="96"/>
        <v>0</v>
      </c>
      <c r="W245" s="442" t="str">
        <f t="shared" si="97"/>
        <v/>
      </c>
      <c r="X245" s="452" t="str">
        <f t="shared" si="92"/>
        <v/>
      </c>
      <c r="Y245" s="452" t="str">
        <f t="shared" si="93"/>
        <v/>
      </c>
      <c r="Z245" s="452" t="str">
        <f>'４.１倒筒機(樣品製作)'!X245</f>
        <v/>
      </c>
      <c r="AA245" s="452" t="str">
        <f>'４.１倒筒機(樣品製作)'!Y245</f>
        <v/>
      </c>
    </row>
    <row r="246" spans="1:27" ht="16.5">
      <c r="A246" s="383">
        <f t="shared" si="90"/>
        <v>46209</v>
      </c>
      <c r="B246" s="432" t="s">
        <v>849</v>
      </c>
      <c r="C246" s="458"/>
      <c r="D246" s="473"/>
      <c r="E246" s="459"/>
      <c r="F246" s="506" t="str">
        <f>IF(ISNA(VLOOKUP(D246,條件!$A$1:$L$65585,5,0)),"",(VLOOKUP(D246,條件!$A$1:$L$65585,5,0)))</f>
        <v/>
      </c>
      <c r="G246" s="506" t="str">
        <f>IF(ISNA(VLOOKUP(D246,條件!$A$1:$L$65585,11,0)),"",(VLOOKUP(D246,條件!$A$1:$L$65585,11,0)))</f>
        <v/>
      </c>
      <c r="H246" s="460"/>
      <c r="I246" s="461"/>
      <c r="J246" s="462"/>
      <c r="K246" s="462"/>
      <c r="L246" s="463"/>
      <c r="M246" s="388"/>
      <c r="N246" s="389"/>
      <c r="O246" s="390"/>
      <c r="P246" s="389"/>
      <c r="Q246" s="391"/>
      <c r="R246" s="443"/>
      <c r="S246" s="425">
        <f t="shared" si="94"/>
        <v>0</v>
      </c>
      <c r="T246" s="392">
        <f t="shared" si="91"/>
        <v>0</v>
      </c>
      <c r="U246" s="405">
        <f t="shared" si="95"/>
        <v>0</v>
      </c>
      <c r="V246" s="393">
        <f t="shared" si="96"/>
        <v>0</v>
      </c>
      <c r="W246" s="442" t="str">
        <f t="shared" si="97"/>
        <v/>
      </c>
      <c r="X246" s="452" t="str">
        <f t="shared" si="92"/>
        <v/>
      </c>
      <c r="Y246" s="452" t="str">
        <f t="shared" si="93"/>
        <v/>
      </c>
      <c r="Z246" s="452" t="str">
        <f>'４.１倒筒機(樣品製作)'!X246</f>
        <v/>
      </c>
      <c r="AA246" s="452" t="str">
        <f>'４.１倒筒機(樣品製作)'!Y246</f>
        <v/>
      </c>
    </row>
    <row r="247" spans="1:27" ht="16.5">
      <c r="A247" s="383">
        <f t="shared" si="90"/>
        <v>46209</v>
      </c>
      <c r="B247" s="432" t="s">
        <v>849</v>
      </c>
      <c r="C247" s="458"/>
      <c r="D247" s="473"/>
      <c r="E247" s="459"/>
      <c r="F247" s="506" t="str">
        <f>IF(ISNA(VLOOKUP(D247,條件!$A$1:$L$65585,5,0)),"",(VLOOKUP(D247,條件!$A$1:$L$65585,5,0)))</f>
        <v/>
      </c>
      <c r="G247" s="506" t="str">
        <f>IF(ISNA(VLOOKUP(D247,條件!$A$1:$L$65585,11,0)),"",(VLOOKUP(D247,條件!$A$1:$L$65585,11,0)))</f>
        <v/>
      </c>
      <c r="H247" s="460"/>
      <c r="I247" s="461"/>
      <c r="J247" s="462"/>
      <c r="K247" s="462"/>
      <c r="L247" s="463"/>
      <c r="M247" s="388"/>
      <c r="N247" s="389"/>
      <c r="O247" s="390"/>
      <c r="P247" s="389"/>
      <c r="Q247" s="391"/>
      <c r="R247" s="443"/>
      <c r="S247" s="425">
        <f t="shared" si="94"/>
        <v>0</v>
      </c>
      <c r="T247" s="392">
        <f t="shared" si="91"/>
        <v>0</v>
      </c>
      <c r="U247" s="405">
        <f t="shared" si="95"/>
        <v>0</v>
      </c>
      <c r="V247" s="393">
        <f t="shared" si="96"/>
        <v>0</v>
      </c>
      <c r="W247" s="442" t="str">
        <f t="shared" si="97"/>
        <v/>
      </c>
      <c r="X247" s="452" t="str">
        <f t="shared" si="92"/>
        <v/>
      </c>
      <c r="Y247" s="452" t="str">
        <f t="shared" si="93"/>
        <v/>
      </c>
      <c r="Z247" s="452" t="str">
        <f>'４.１倒筒機(樣品製作)'!X247</f>
        <v/>
      </c>
      <c r="AA247" s="452" t="str">
        <f>'４.１倒筒機(樣品製作)'!Y247</f>
        <v/>
      </c>
    </row>
    <row r="248" spans="1:27" ht="16.5">
      <c r="A248" s="383">
        <f t="shared" si="90"/>
        <v>46209</v>
      </c>
      <c r="B248" s="432" t="s">
        <v>849</v>
      </c>
      <c r="C248" s="458"/>
      <c r="D248" s="473"/>
      <c r="E248" s="459"/>
      <c r="F248" s="506" t="str">
        <f>IF(ISNA(VLOOKUP(D248,條件!$A$1:$L$65585,5,0)),"",(VLOOKUP(D248,條件!$A$1:$L$65585,5,0)))</f>
        <v/>
      </c>
      <c r="G248" s="506" t="str">
        <f>IF(ISNA(VLOOKUP(D248,條件!$A$1:$L$65585,11,0)),"",(VLOOKUP(D248,條件!$A$1:$L$65585,11,0)))</f>
        <v/>
      </c>
      <c r="H248" s="460"/>
      <c r="I248" s="461"/>
      <c r="J248" s="462"/>
      <c r="K248" s="462"/>
      <c r="L248" s="463"/>
      <c r="M248" s="388"/>
      <c r="N248" s="389"/>
      <c r="O248" s="390"/>
      <c r="P248" s="389"/>
      <c r="Q248" s="391"/>
      <c r="R248" s="443"/>
      <c r="S248" s="425">
        <f t="shared" si="94"/>
        <v>0</v>
      </c>
      <c r="T248" s="392">
        <f t="shared" si="91"/>
        <v>0</v>
      </c>
      <c r="U248" s="405">
        <f t="shared" si="95"/>
        <v>0</v>
      </c>
      <c r="V248" s="393">
        <f t="shared" si="96"/>
        <v>0</v>
      </c>
      <c r="W248" s="442" t="str">
        <f t="shared" si="97"/>
        <v/>
      </c>
      <c r="X248" s="452" t="str">
        <f t="shared" si="92"/>
        <v/>
      </c>
      <c r="Y248" s="452" t="str">
        <f t="shared" si="93"/>
        <v/>
      </c>
      <c r="Z248" s="452" t="str">
        <f>'４.１倒筒機(樣品製作)'!X248</f>
        <v/>
      </c>
      <c r="AA248" s="452" t="str">
        <f>'４.１倒筒機(樣品製作)'!Y248</f>
        <v/>
      </c>
    </row>
    <row r="249" spans="1:27" ht="16.5">
      <c r="A249" s="383">
        <f t="shared" si="90"/>
        <v>46209</v>
      </c>
      <c r="B249" s="432" t="s">
        <v>849</v>
      </c>
      <c r="C249" s="458"/>
      <c r="D249" s="473"/>
      <c r="E249" s="459"/>
      <c r="F249" s="506" t="str">
        <f>IF(ISNA(VLOOKUP(D249,條件!$A$1:$L$65585,5,0)),"",(VLOOKUP(D249,條件!$A$1:$L$65585,5,0)))</f>
        <v/>
      </c>
      <c r="G249" s="506" t="str">
        <f>IF(ISNA(VLOOKUP(D249,條件!$A$1:$L$65585,11,0)),"",(VLOOKUP(D249,條件!$A$1:$L$65585,11,0)))</f>
        <v/>
      </c>
      <c r="H249" s="460"/>
      <c r="I249" s="461"/>
      <c r="J249" s="462"/>
      <c r="K249" s="462"/>
      <c r="L249" s="463"/>
      <c r="M249" s="388"/>
      <c r="N249" s="389"/>
      <c r="O249" s="390"/>
      <c r="P249" s="389"/>
      <c r="Q249" s="391"/>
      <c r="R249" s="443"/>
      <c r="S249" s="425">
        <f t="shared" si="94"/>
        <v>0</v>
      </c>
      <c r="T249" s="392">
        <f t="shared" si="91"/>
        <v>0</v>
      </c>
      <c r="U249" s="405">
        <f t="shared" si="95"/>
        <v>0</v>
      </c>
      <c r="V249" s="393">
        <f t="shared" si="96"/>
        <v>0</v>
      </c>
      <c r="W249" s="442" t="str">
        <f t="shared" si="97"/>
        <v/>
      </c>
      <c r="X249" s="452" t="str">
        <f t="shared" si="92"/>
        <v/>
      </c>
      <c r="Y249" s="452" t="str">
        <f t="shared" si="93"/>
        <v/>
      </c>
      <c r="Z249" s="452" t="str">
        <f>'４.１倒筒機(樣品製作)'!X249</f>
        <v/>
      </c>
      <c r="AA249" s="452" t="str">
        <f>'４.１倒筒機(樣品製作)'!Y249</f>
        <v/>
      </c>
    </row>
    <row r="250" spans="1:27" ht="16.5">
      <c r="A250" s="383">
        <f t="shared" si="90"/>
        <v>46209</v>
      </c>
      <c r="B250" s="432" t="s">
        <v>849</v>
      </c>
      <c r="C250" s="458"/>
      <c r="D250" s="473"/>
      <c r="E250" s="459"/>
      <c r="F250" s="506" t="str">
        <f>IF(ISNA(VLOOKUP(D250,條件!$A$1:$L$65585,5,0)),"",(VLOOKUP(D250,條件!$A$1:$L$65585,5,0)))</f>
        <v/>
      </c>
      <c r="G250" s="506" t="str">
        <f>IF(ISNA(VLOOKUP(D250,條件!$A$1:$L$65585,11,0)),"",(VLOOKUP(D250,條件!$A$1:$L$65585,11,0)))</f>
        <v/>
      </c>
      <c r="H250" s="460"/>
      <c r="I250" s="461"/>
      <c r="J250" s="462"/>
      <c r="K250" s="462"/>
      <c r="L250" s="463"/>
      <c r="M250" s="388"/>
      <c r="N250" s="389"/>
      <c r="O250" s="390"/>
      <c r="P250" s="389"/>
      <c r="Q250" s="391"/>
      <c r="R250" s="443"/>
      <c r="S250" s="425">
        <f t="shared" si="94"/>
        <v>0</v>
      </c>
      <c r="T250" s="392">
        <f t="shared" si="91"/>
        <v>0</v>
      </c>
      <c r="U250" s="392">
        <f t="shared" si="95"/>
        <v>0</v>
      </c>
      <c r="V250" s="393">
        <f t="shared" si="96"/>
        <v>0</v>
      </c>
      <c r="W250" s="444" t="str">
        <f t="shared" si="97"/>
        <v/>
      </c>
      <c r="X250" s="452" t="str">
        <f t="shared" si="92"/>
        <v/>
      </c>
      <c r="Y250" s="452" t="str">
        <f t="shared" si="93"/>
        <v/>
      </c>
      <c r="Z250" s="452" t="str">
        <f>'４.１倒筒機(樣品製作)'!X250</f>
        <v/>
      </c>
      <c r="AA250" s="452" t="str">
        <f>'４.１倒筒機(樣品製作)'!Y250</f>
        <v/>
      </c>
    </row>
    <row r="251" spans="1:27" ht="16.5">
      <c r="A251" s="383">
        <f t="shared" si="90"/>
        <v>46209</v>
      </c>
      <c r="B251" s="432" t="s">
        <v>805</v>
      </c>
      <c r="C251" s="458"/>
      <c r="D251" s="473"/>
      <c r="E251" s="459"/>
      <c r="F251" s="506" t="str">
        <f>IF(ISNA(VLOOKUP(D251,條件!$A$1:$L$65585,5,0)),"",(VLOOKUP(D251,條件!$A$1:$L$65585,5,0)))</f>
        <v/>
      </c>
      <c r="G251" s="506" t="str">
        <f>IF(ISNA(VLOOKUP(D251,條件!$A$1:$L$65585,11,0)),"",(VLOOKUP(D251,條件!$A$1:$L$65585,11,0)))</f>
        <v/>
      </c>
      <c r="H251" s="460"/>
      <c r="I251" s="461"/>
      <c r="J251" s="462"/>
      <c r="K251" s="461"/>
      <c r="L251" s="463"/>
      <c r="M251" s="388"/>
      <c r="N251" s="389"/>
      <c r="O251" s="390"/>
      <c r="P251" s="389"/>
      <c r="Q251" s="391"/>
      <c r="R251" s="443"/>
      <c r="S251" s="425">
        <f t="shared" si="94"/>
        <v>0</v>
      </c>
      <c r="T251" s="392">
        <f t="shared" si="91"/>
        <v>0</v>
      </c>
      <c r="U251" s="392">
        <f t="shared" si="95"/>
        <v>0</v>
      </c>
      <c r="V251" s="393">
        <f t="shared" si="96"/>
        <v>0</v>
      </c>
      <c r="W251" s="444" t="str">
        <f t="shared" si="97"/>
        <v/>
      </c>
      <c r="X251" s="452" t="str">
        <f t="shared" si="92"/>
        <v/>
      </c>
      <c r="Y251" s="452" t="str">
        <f t="shared" si="93"/>
        <v/>
      </c>
      <c r="Z251" s="452" t="str">
        <f>'４.１倒筒機(樣品製作)'!X251</f>
        <v/>
      </c>
      <c r="AA251" s="452" t="str">
        <f>'４.１倒筒機(樣品製作)'!Y251</f>
        <v/>
      </c>
    </row>
    <row r="252" spans="1:27" ht="16.5">
      <c r="A252" s="383">
        <f t="shared" si="90"/>
        <v>46209</v>
      </c>
      <c r="B252" s="432" t="s">
        <v>805</v>
      </c>
      <c r="C252" s="458"/>
      <c r="D252" s="473"/>
      <c r="E252" s="459"/>
      <c r="F252" s="506" t="str">
        <f>IF(ISNA(VLOOKUP(D252,條件!$A$1:$L$65585,5,0)),"",(VLOOKUP(D252,條件!$A$1:$L$65585,5,0)))</f>
        <v/>
      </c>
      <c r="G252" s="506" t="str">
        <f>IF(ISNA(VLOOKUP(D252,條件!$A$1:$L$65585,11,0)),"",(VLOOKUP(D252,條件!$A$1:$L$65585,11,0)))</f>
        <v/>
      </c>
      <c r="H252" s="460"/>
      <c r="I252" s="461"/>
      <c r="J252" s="462"/>
      <c r="K252" s="461"/>
      <c r="L252" s="463"/>
      <c r="M252" s="388"/>
      <c r="N252" s="389"/>
      <c r="O252" s="390"/>
      <c r="P252" s="389"/>
      <c r="Q252" s="391"/>
      <c r="R252" s="443"/>
      <c r="S252" s="425">
        <f t="shared" si="94"/>
        <v>0</v>
      </c>
      <c r="T252" s="392">
        <f t="shared" si="91"/>
        <v>0</v>
      </c>
      <c r="U252" s="392">
        <f t="shared" si="95"/>
        <v>0</v>
      </c>
      <c r="V252" s="393">
        <f t="shared" si="96"/>
        <v>0</v>
      </c>
      <c r="W252" s="444" t="str">
        <f t="shared" si="97"/>
        <v/>
      </c>
      <c r="X252" s="452" t="str">
        <f t="shared" si="92"/>
        <v/>
      </c>
      <c r="Y252" s="452" t="str">
        <f t="shared" si="93"/>
        <v/>
      </c>
      <c r="Z252" s="452" t="str">
        <f>'４.１倒筒機(樣品製作)'!X252</f>
        <v/>
      </c>
      <c r="AA252" s="452" t="str">
        <f>'４.１倒筒機(樣品製作)'!Y252</f>
        <v/>
      </c>
    </row>
    <row r="253" spans="1:27" ht="16.5">
      <c r="A253" s="383">
        <f t="shared" si="90"/>
        <v>46209</v>
      </c>
      <c r="B253" s="432" t="s">
        <v>805</v>
      </c>
      <c r="C253" s="458"/>
      <c r="D253" s="473"/>
      <c r="E253" s="459"/>
      <c r="F253" s="506" t="str">
        <f>IF(ISNA(VLOOKUP(D253,條件!$A$1:$L$65585,5,0)),"",(VLOOKUP(D253,條件!$A$1:$L$65585,5,0)))</f>
        <v/>
      </c>
      <c r="G253" s="506" t="str">
        <f>IF(ISNA(VLOOKUP(D253,條件!$A$1:$L$65585,11,0)),"",(VLOOKUP(D253,條件!$A$1:$L$65585,11,0)))</f>
        <v/>
      </c>
      <c r="H253" s="460"/>
      <c r="I253" s="461"/>
      <c r="J253" s="462"/>
      <c r="K253" s="461"/>
      <c r="L253" s="463"/>
      <c r="M253" s="388"/>
      <c r="N253" s="389"/>
      <c r="O253" s="390"/>
      <c r="P253" s="389"/>
      <c r="Q253" s="391"/>
      <c r="R253" s="443"/>
      <c r="S253" s="425">
        <f t="shared" si="94"/>
        <v>0</v>
      </c>
      <c r="T253" s="392">
        <f t="shared" si="91"/>
        <v>0</v>
      </c>
      <c r="U253" s="392">
        <f t="shared" si="95"/>
        <v>0</v>
      </c>
      <c r="V253" s="393">
        <f t="shared" si="96"/>
        <v>0</v>
      </c>
      <c r="W253" s="444" t="str">
        <f t="shared" si="97"/>
        <v/>
      </c>
      <c r="X253" s="452" t="str">
        <f t="shared" si="92"/>
        <v/>
      </c>
      <c r="Y253" s="452" t="str">
        <f t="shared" si="93"/>
        <v/>
      </c>
      <c r="Z253" s="452" t="str">
        <f>'４.１倒筒機(樣品製作)'!X253</f>
        <v/>
      </c>
      <c r="AA253" s="452" t="str">
        <f>'４.１倒筒機(樣品製作)'!Y253</f>
        <v/>
      </c>
    </row>
    <row r="254" spans="1:27" ht="16.5">
      <c r="A254" s="383">
        <f t="shared" si="90"/>
        <v>46209</v>
      </c>
      <c r="B254" s="432" t="s">
        <v>805</v>
      </c>
      <c r="C254" s="458"/>
      <c r="D254" s="473"/>
      <c r="E254" s="459"/>
      <c r="F254" s="506" t="str">
        <f>IF(ISNA(VLOOKUP(D254,條件!$A$1:$L$65585,5,0)),"",(VLOOKUP(D254,條件!$A$1:$L$65585,5,0)))</f>
        <v/>
      </c>
      <c r="G254" s="506" t="str">
        <f>IF(ISNA(VLOOKUP(D254,條件!$A$1:$L$65585,11,0)),"",(VLOOKUP(D254,條件!$A$1:$L$65585,11,0)))</f>
        <v/>
      </c>
      <c r="H254" s="460"/>
      <c r="I254" s="461"/>
      <c r="J254" s="462"/>
      <c r="K254" s="461"/>
      <c r="L254" s="463"/>
      <c r="M254" s="388"/>
      <c r="N254" s="389"/>
      <c r="O254" s="390"/>
      <c r="P254" s="389"/>
      <c r="Q254" s="391"/>
      <c r="R254" s="443"/>
      <c r="S254" s="425">
        <f t="shared" si="94"/>
        <v>0</v>
      </c>
      <c r="T254" s="392">
        <f t="shared" si="91"/>
        <v>0</v>
      </c>
      <c r="U254" s="392">
        <f t="shared" si="95"/>
        <v>0</v>
      </c>
      <c r="V254" s="393">
        <f t="shared" si="96"/>
        <v>0</v>
      </c>
      <c r="W254" s="444" t="str">
        <f t="shared" si="97"/>
        <v/>
      </c>
      <c r="X254" s="452" t="str">
        <f t="shared" si="92"/>
        <v/>
      </c>
      <c r="Y254" s="452" t="str">
        <f t="shared" si="93"/>
        <v/>
      </c>
      <c r="Z254" s="452" t="str">
        <f>'４.１倒筒機(樣品製作)'!X254</f>
        <v/>
      </c>
      <c r="AA254" s="452" t="str">
        <f>'４.１倒筒機(樣品製作)'!Y254</f>
        <v/>
      </c>
    </row>
    <row r="255" spans="1:27" ht="16.5">
      <c r="A255" s="383">
        <f t="shared" si="90"/>
        <v>46209</v>
      </c>
      <c r="B255" s="432" t="s">
        <v>805</v>
      </c>
      <c r="C255" s="458"/>
      <c r="D255" s="473"/>
      <c r="E255" s="459"/>
      <c r="F255" s="506" t="str">
        <f>IF(ISNA(VLOOKUP(D255,條件!$A$1:$L$65585,5,0)),"",(VLOOKUP(D255,條件!$A$1:$L$65585,5,0)))</f>
        <v/>
      </c>
      <c r="G255" s="506" t="str">
        <f>IF(ISNA(VLOOKUP(D255,條件!$A$1:$L$65585,11,0)),"",(VLOOKUP(D255,條件!$A$1:$L$65585,11,0)))</f>
        <v/>
      </c>
      <c r="H255" s="460"/>
      <c r="I255" s="461"/>
      <c r="J255" s="462"/>
      <c r="K255" s="461"/>
      <c r="L255" s="463"/>
      <c r="M255" s="388"/>
      <c r="N255" s="389"/>
      <c r="O255" s="390"/>
      <c r="P255" s="389"/>
      <c r="Q255" s="391"/>
      <c r="R255" s="443"/>
      <c r="S255" s="425">
        <f t="shared" si="94"/>
        <v>0</v>
      </c>
      <c r="T255" s="392">
        <f t="shared" si="91"/>
        <v>0</v>
      </c>
      <c r="U255" s="392">
        <f t="shared" si="95"/>
        <v>0</v>
      </c>
      <c r="V255" s="393">
        <f t="shared" si="96"/>
        <v>0</v>
      </c>
      <c r="W255" s="444" t="str">
        <f t="shared" si="97"/>
        <v/>
      </c>
      <c r="X255" s="452" t="str">
        <f t="shared" si="92"/>
        <v/>
      </c>
      <c r="Y255" s="452" t="str">
        <f t="shared" si="93"/>
        <v/>
      </c>
      <c r="Z255" s="452" t="str">
        <f>'４.１倒筒機(樣品製作)'!X255</f>
        <v/>
      </c>
      <c r="AA255" s="452" t="str">
        <f>'４.１倒筒機(樣品製作)'!Y255</f>
        <v/>
      </c>
    </row>
    <row r="256" spans="1:27" ht="16.5">
      <c r="A256" s="383">
        <f t="shared" si="90"/>
        <v>46209</v>
      </c>
      <c r="B256" s="432" t="s">
        <v>805</v>
      </c>
      <c r="C256" s="458"/>
      <c r="D256" s="473"/>
      <c r="E256" s="459"/>
      <c r="F256" s="506" t="str">
        <f>IF(ISNA(VLOOKUP(D256,條件!$A$1:$L$65585,5,0)),"",(VLOOKUP(D256,條件!$A$1:$L$65585,5,0)))</f>
        <v/>
      </c>
      <c r="G256" s="506" t="str">
        <f>IF(ISNA(VLOOKUP(D256,條件!$A$1:$L$65585,11,0)),"",(VLOOKUP(D256,條件!$A$1:$L$65585,11,0)))</f>
        <v/>
      </c>
      <c r="H256" s="460"/>
      <c r="I256" s="461"/>
      <c r="J256" s="462"/>
      <c r="K256" s="461"/>
      <c r="L256" s="463"/>
      <c r="M256" s="388"/>
      <c r="N256" s="389"/>
      <c r="O256" s="390"/>
      <c r="P256" s="389"/>
      <c r="Q256" s="391"/>
      <c r="R256" s="443"/>
      <c r="S256" s="425">
        <f t="shared" si="94"/>
        <v>0</v>
      </c>
      <c r="T256" s="392">
        <f t="shared" si="91"/>
        <v>0</v>
      </c>
      <c r="U256" s="392">
        <f t="shared" si="95"/>
        <v>0</v>
      </c>
      <c r="V256" s="393">
        <f t="shared" si="96"/>
        <v>0</v>
      </c>
      <c r="W256" s="444" t="str">
        <f t="shared" si="97"/>
        <v/>
      </c>
      <c r="X256" s="452" t="str">
        <f t="shared" si="92"/>
        <v/>
      </c>
      <c r="Y256" s="452" t="str">
        <f t="shared" si="93"/>
        <v/>
      </c>
      <c r="Z256" s="452" t="str">
        <f>'４.１倒筒機(樣品製作)'!X256</f>
        <v/>
      </c>
      <c r="AA256" s="452" t="str">
        <f>'４.１倒筒機(樣品製作)'!Y256</f>
        <v/>
      </c>
    </row>
    <row r="257" spans="1:27" ht="16.5">
      <c r="A257" s="383">
        <f t="shared" si="90"/>
        <v>46209</v>
      </c>
      <c r="B257" s="432" t="s">
        <v>805</v>
      </c>
      <c r="C257" s="458"/>
      <c r="D257" s="473"/>
      <c r="E257" s="459"/>
      <c r="F257" s="506" t="str">
        <f>IF(ISNA(VLOOKUP(D257,條件!$A$1:$L$65585,5,0)),"",(VLOOKUP(D257,條件!$A$1:$L$65585,5,0)))</f>
        <v/>
      </c>
      <c r="G257" s="506" t="str">
        <f>IF(ISNA(VLOOKUP(D257,條件!$A$1:$L$65585,11,0)),"",(VLOOKUP(D257,條件!$A$1:$L$65585,11,0)))</f>
        <v/>
      </c>
      <c r="H257" s="460"/>
      <c r="I257" s="461"/>
      <c r="J257" s="462"/>
      <c r="K257" s="461"/>
      <c r="L257" s="463"/>
      <c r="M257" s="388"/>
      <c r="N257" s="389"/>
      <c r="O257" s="390"/>
      <c r="P257" s="389"/>
      <c r="Q257" s="391"/>
      <c r="R257" s="443"/>
      <c r="S257" s="425">
        <f t="shared" si="94"/>
        <v>0</v>
      </c>
      <c r="T257" s="392">
        <f t="shared" si="91"/>
        <v>0</v>
      </c>
      <c r="U257" s="392">
        <f t="shared" si="95"/>
        <v>0</v>
      </c>
      <c r="V257" s="393">
        <f t="shared" si="96"/>
        <v>0</v>
      </c>
      <c r="W257" s="444" t="str">
        <f t="shared" si="97"/>
        <v/>
      </c>
      <c r="X257" s="452" t="str">
        <f t="shared" si="92"/>
        <v/>
      </c>
      <c r="Y257" s="452" t="str">
        <f t="shared" si="93"/>
        <v/>
      </c>
      <c r="Z257" s="452" t="str">
        <f>'４.１倒筒機(樣品製作)'!X257</f>
        <v/>
      </c>
      <c r="AA257" s="452" t="str">
        <f>'４.１倒筒機(樣品製作)'!Y257</f>
        <v/>
      </c>
    </row>
    <row r="258" spans="1:27" ht="16.5">
      <c r="A258" s="383">
        <f t="shared" si="90"/>
        <v>46209</v>
      </c>
      <c r="B258" s="432" t="s">
        <v>805</v>
      </c>
      <c r="C258" s="458"/>
      <c r="D258" s="473"/>
      <c r="E258" s="459"/>
      <c r="F258" s="506" t="str">
        <f>IF(ISNA(VLOOKUP(D258,條件!$A$1:$L$65585,5,0)),"",(VLOOKUP(D258,條件!$A$1:$L$65585,5,0)))</f>
        <v/>
      </c>
      <c r="G258" s="506" t="str">
        <f>IF(ISNA(VLOOKUP(D258,條件!$A$1:$L$65585,11,0)),"",(VLOOKUP(D258,條件!$A$1:$L$65585,11,0)))</f>
        <v/>
      </c>
      <c r="H258" s="460"/>
      <c r="I258" s="461"/>
      <c r="J258" s="462"/>
      <c r="K258" s="461"/>
      <c r="L258" s="463"/>
      <c r="M258" s="388"/>
      <c r="N258" s="389"/>
      <c r="O258" s="390"/>
      <c r="P258" s="389"/>
      <c r="Q258" s="391"/>
      <c r="R258" s="443"/>
      <c r="S258" s="425">
        <f t="shared" si="94"/>
        <v>0</v>
      </c>
      <c r="T258" s="392">
        <f t="shared" si="91"/>
        <v>0</v>
      </c>
      <c r="U258" s="392">
        <f t="shared" si="95"/>
        <v>0</v>
      </c>
      <c r="V258" s="393">
        <f t="shared" si="96"/>
        <v>0</v>
      </c>
      <c r="W258" s="444" t="str">
        <f t="shared" si="97"/>
        <v/>
      </c>
      <c r="X258" s="452" t="str">
        <f t="shared" si="92"/>
        <v/>
      </c>
      <c r="Y258" s="452" t="str">
        <f t="shared" si="93"/>
        <v/>
      </c>
      <c r="Z258" s="452" t="str">
        <f>'４.１倒筒機(樣品製作)'!X258</f>
        <v/>
      </c>
      <c r="AA258" s="452" t="str">
        <f>'４.１倒筒機(樣品製作)'!Y258</f>
        <v/>
      </c>
    </row>
    <row r="259" spans="1:27" ht="16.5">
      <c r="A259" s="383">
        <f t="shared" si="90"/>
        <v>46209</v>
      </c>
      <c r="B259" s="398" t="s">
        <v>803</v>
      </c>
      <c r="C259" s="524"/>
      <c r="D259" s="525"/>
      <c r="E259" s="526"/>
      <c r="F259" s="527">
        <v>0</v>
      </c>
      <c r="G259" s="527"/>
      <c r="H259" s="528"/>
      <c r="I259" s="529">
        <f>COUNTA(I239:I258)</f>
        <v>0</v>
      </c>
      <c r="J259" s="529"/>
      <c r="K259" s="529"/>
      <c r="L259" s="530"/>
      <c r="M259" s="400"/>
      <c r="N259" s="401">
        <f>SUM(N239:N258)</f>
        <v>0</v>
      </c>
      <c r="O259" s="400"/>
      <c r="P259" s="401">
        <f>SUM(P239:P258)</f>
        <v>0</v>
      </c>
      <c r="Q259" s="402"/>
      <c r="R259" s="445"/>
      <c r="S259" s="427"/>
      <c r="T259" s="403"/>
      <c r="U259" s="399">
        <f>SUMIF(U239:U258,"&lt;9E307")</f>
        <v>0</v>
      </c>
      <c r="V259" s="399">
        <f>SUM(V239:V258)</f>
        <v>0</v>
      </c>
      <c r="W259" s="446">
        <f>IF(ISERROR(V259/U259),0,(V259/U259))</f>
        <v>0</v>
      </c>
      <c r="X259" s="453">
        <f>SUMIF(X239:X258,"&lt;9E307")</f>
        <v>0</v>
      </c>
      <c r="Y259" s="453">
        <f>SUMIF(Y239:Y258,"&lt;9E307")</f>
        <v>0</v>
      </c>
      <c r="Z259" s="453">
        <f>'４.１倒筒機(樣品製作)'!X259</f>
        <v>0</v>
      </c>
      <c r="AA259" s="453">
        <f>'４.１倒筒機(樣品製作)'!Y259</f>
        <v>0</v>
      </c>
    </row>
    <row r="260" spans="1:27" ht="16.5">
      <c r="A260" s="383">
        <f t="shared" si="90"/>
        <v>46209</v>
      </c>
      <c r="B260" s="404" t="s">
        <v>806</v>
      </c>
      <c r="C260" s="531"/>
      <c r="D260" s="532"/>
      <c r="E260" s="533"/>
      <c r="F260" s="534"/>
      <c r="G260" s="534"/>
      <c r="H260" s="535"/>
      <c r="I260" s="536">
        <f>SUM(I238,I259)</f>
        <v>0</v>
      </c>
      <c r="J260" s="536"/>
      <c r="K260" s="536"/>
      <c r="L260" s="537"/>
      <c r="M260" s="419"/>
      <c r="N260" s="420">
        <f>SUM(N238,N259)</f>
        <v>0</v>
      </c>
      <c r="O260" s="419"/>
      <c r="P260" s="420">
        <f>SUM(P238,P259)</f>
        <v>0</v>
      </c>
      <c r="Q260" s="421"/>
      <c r="R260" s="447"/>
      <c r="S260" s="428"/>
      <c r="T260" s="394"/>
      <c r="U260" s="394">
        <f t="shared" ref="U260:V260" si="98">SUM(U238,U259)</f>
        <v>0</v>
      </c>
      <c r="V260" s="394">
        <f t="shared" si="98"/>
        <v>0</v>
      </c>
      <c r="W260" s="448">
        <f>IF(ISERROR(V260/U260),0,V260/U260)</f>
        <v>0</v>
      </c>
      <c r="X260" s="454">
        <f>SUM(X238,X259)</f>
        <v>0</v>
      </c>
      <c r="Y260" s="454">
        <f>SUM(Y238,Y259)</f>
        <v>0</v>
      </c>
      <c r="Z260" s="454">
        <f>'４.１倒筒機(樣品製作)'!X260</f>
        <v>0</v>
      </c>
      <c r="AA260" s="454">
        <f>'４.１倒筒機(樣品製作)'!Y260</f>
        <v>0</v>
      </c>
    </row>
    <row r="261" spans="1:27" ht="16.5">
      <c r="A261" s="449">
        <f>A260+1</f>
        <v>46210</v>
      </c>
      <c r="B261" s="431" t="s">
        <v>847</v>
      </c>
      <c r="C261" s="458"/>
      <c r="D261" s="473"/>
      <c r="E261" s="459"/>
      <c r="F261" s="506" t="str">
        <f>IF(ISNA(VLOOKUP(D261,條件!$A$1:$L$65585,5,0)),"",(VLOOKUP(D261,條件!$A$1:$L$65585,5,0)))</f>
        <v/>
      </c>
      <c r="G261" s="506" t="str">
        <f>IF(ISNA(VLOOKUP(D261,條件!$A$1:$L$65585,11,0)),"",(VLOOKUP(D261,條件!$A$1:$L$65585,11,0)))</f>
        <v/>
      </c>
      <c r="H261" s="460"/>
      <c r="I261" s="461"/>
      <c r="J261" s="462"/>
      <c r="K261" s="462"/>
      <c r="L261" s="463"/>
      <c r="M261" s="407"/>
      <c r="N261" s="408"/>
      <c r="O261" s="409"/>
      <c r="P261" s="408"/>
      <c r="Q261" s="410"/>
      <c r="R261" s="441"/>
      <c r="S261" s="424">
        <f>K261*0.85</f>
        <v>0</v>
      </c>
      <c r="T261" s="405">
        <f t="shared" ref="T261:T280" si="99">IF(J261="",0,(1440/(J261/S261)))</f>
        <v>0</v>
      </c>
      <c r="U261" s="405">
        <f>T261*L261*(N261+P261)/24*0.85</f>
        <v>0</v>
      </c>
      <c r="V261" s="406">
        <f>M261+O261</f>
        <v>0</v>
      </c>
      <c r="W261" s="442" t="str">
        <f>IF(U261=0,"",((V261/U261)))</f>
        <v/>
      </c>
      <c r="X261" s="452" t="str">
        <f t="shared" ref="X261:X280" si="100">IF(ISERROR((U261/(N261+P261)*N261)/250),"",((U261/(N261+P261)*N261)/250))</f>
        <v/>
      </c>
      <c r="Y261" s="452" t="str">
        <f t="shared" ref="Y261:Y280" si="101">IF(ISERROR(((U261/(N261+P261)*P261)/250)),"",(((U261/(N261+P261)*P261))/250))</f>
        <v/>
      </c>
      <c r="Z261" s="452" t="str">
        <f>'４.１倒筒機(樣品製作)'!X261</f>
        <v/>
      </c>
      <c r="AA261" s="452" t="str">
        <f>'４.１倒筒機(樣品製作)'!Y261</f>
        <v/>
      </c>
    </row>
    <row r="262" spans="1:27" ht="16.5">
      <c r="A262" s="383">
        <f>A261</f>
        <v>46210</v>
      </c>
      <c r="B262" s="432" t="s">
        <v>847</v>
      </c>
      <c r="C262" s="458"/>
      <c r="D262" s="473"/>
      <c r="E262" s="459"/>
      <c r="F262" s="506" t="str">
        <f>IF(ISNA(VLOOKUP(D262,條件!$A$1:$L$65585,5,0)),"",(VLOOKUP(D262,條件!$A$1:$L$65585,5,0)))</f>
        <v/>
      </c>
      <c r="G262" s="506" t="str">
        <f>IF(ISNA(VLOOKUP(D262,條件!$A$1:$L$65585,11,0)),"",(VLOOKUP(D262,條件!$A$1:$L$65585,11,0)))</f>
        <v/>
      </c>
      <c r="H262" s="460"/>
      <c r="I262" s="461"/>
      <c r="J262" s="462"/>
      <c r="K262" s="462"/>
      <c r="L262" s="463"/>
      <c r="M262" s="388"/>
      <c r="N262" s="389"/>
      <c r="O262" s="390"/>
      <c r="P262" s="389"/>
      <c r="Q262" s="410"/>
      <c r="R262" s="443"/>
      <c r="S262" s="425">
        <f t="shared" ref="S262:S280" si="102">K262*0.85</f>
        <v>0</v>
      </c>
      <c r="T262" s="392">
        <f t="shared" si="99"/>
        <v>0</v>
      </c>
      <c r="U262" s="405">
        <f t="shared" ref="U262:U280" si="103">T262*L262*(N262+P262)/24*0.85</f>
        <v>0</v>
      </c>
      <c r="V262" s="393">
        <f t="shared" ref="V262:V280" si="104">M262+O262</f>
        <v>0</v>
      </c>
      <c r="W262" s="442" t="str">
        <f t="shared" ref="W262:W280" si="105">IF(U262=0,"",((V262/U262)))</f>
        <v/>
      </c>
      <c r="X262" s="452" t="str">
        <f t="shared" si="100"/>
        <v/>
      </c>
      <c r="Y262" s="452" t="str">
        <f t="shared" si="101"/>
        <v/>
      </c>
      <c r="Z262" s="452" t="str">
        <f>'４.１倒筒機(樣品製作)'!X262</f>
        <v/>
      </c>
      <c r="AA262" s="452" t="str">
        <f>'４.１倒筒機(樣品製作)'!Y262</f>
        <v/>
      </c>
    </row>
    <row r="263" spans="1:27" ht="16.5">
      <c r="A263" s="383">
        <f t="shared" ref="A263:A303" si="106">A262</f>
        <v>46210</v>
      </c>
      <c r="B263" s="432" t="s">
        <v>847</v>
      </c>
      <c r="C263" s="458"/>
      <c r="D263" s="473"/>
      <c r="E263" s="459"/>
      <c r="F263" s="506" t="str">
        <f>IF(ISNA(VLOOKUP(D263,條件!$A$1:$L$65585,5,0)),"",(VLOOKUP(D263,條件!$A$1:$L$65585,5,0)))</f>
        <v/>
      </c>
      <c r="G263" s="506" t="str">
        <f>IF(ISNA(VLOOKUP(D263,條件!$A$1:$L$65585,11,0)),"",(VLOOKUP(D263,條件!$A$1:$L$65585,11,0)))</f>
        <v/>
      </c>
      <c r="H263" s="460"/>
      <c r="I263" s="461"/>
      <c r="J263" s="462"/>
      <c r="K263" s="462"/>
      <c r="L263" s="463"/>
      <c r="M263" s="388"/>
      <c r="N263" s="389"/>
      <c r="O263" s="390"/>
      <c r="P263" s="389"/>
      <c r="Q263" s="410"/>
      <c r="R263" s="443"/>
      <c r="S263" s="425">
        <f t="shared" si="102"/>
        <v>0</v>
      </c>
      <c r="T263" s="392">
        <f t="shared" si="99"/>
        <v>0</v>
      </c>
      <c r="U263" s="405">
        <f t="shared" si="103"/>
        <v>0</v>
      </c>
      <c r="V263" s="393">
        <f t="shared" si="104"/>
        <v>0</v>
      </c>
      <c r="W263" s="442" t="str">
        <f t="shared" si="105"/>
        <v/>
      </c>
      <c r="X263" s="452" t="str">
        <f t="shared" si="100"/>
        <v/>
      </c>
      <c r="Y263" s="452" t="str">
        <f t="shared" si="101"/>
        <v/>
      </c>
      <c r="Z263" s="452" t="str">
        <f>'４.１倒筒機(樣品製作)'!X263</f>
        <v/>
      </c>
      <c r="AA263" s="452" t="str">
        <f>'４.１倒筒機(樣品製作)'!Y263</f>
        <v/>
      </c>
    </row>
    <row r="264" spans="1:27" ht="16.5">
      <c r="A264" s="383">
        <f t="shared" si="106"/>
        <v>46210</v>
      </c>
      <c r="B264" s="432" t="s">
        <v>847</v>
      </c>
      <c r="C264" s="458"/>
      <c r="D264" s="473"/>
      <c r="E264" s="459"/>
      <c r="F264" s="506" t="str">
        <f>IF(ISNA(VLOOKUP(D264,條件!$A$1:$L$65585,5,0)),"",(VLOOKUP(D264,條件!$A$1:$L$65585,5,0)))</f>
        <v/>
      </c>
      <c r="G264" s="506" t="str">
        <f>IF(ISNA(VLOOKUP(D264,條件!$A$1:$L$65585,11,0)),"",(VLOOKUP(D264,條件!$A$1:$L$65585,11,0)))</f>
        <v/>
      </c>
      <c r="H264" s="460"/>
      <c r="I264" s="461"/>
      <c r="J264" s="462"/>
      <c r="K264" s="462"/>
      <c r="L264" s="463"/>
      <c r="M264" s="388"/>
      <c r="N264" s="389"/>
      <c r="O264" s="390"/>
      <c r="P264" s="389"/>
      <c r="Q264" s="410"/>
      <c r="R264" s="443"/>
      <c r="S264" s="425">
        <f t="shared" si="102"/>
        <v>0</v>
      </c>
      <c r="T264" s="392">
        <f t="shared" si="99"/>
        <v>0</v>
      </c>
      <c r="U264" s="405">
        <f t="shared" si="103"/>
        <v>0</v>
      </c>
      <c r="V264" s="393">
        <f t="shared" si="104"/>
        <v>0</v>
      </c>
      <c r="W264" s="442" t="str">
        <f t="shared" si="105"/>
        <v/>
      </c>
      <c r="X264" s="452" t="str">
        <f t="shared" si="100"/>
        <v/>
      </c>
      <c r="Y264" s="452" t="str">
        <f t="shared" si="101"/>
        <v/>
      </c>
      <c r="Z264" s="452" t="str">
        <f>'４.１倒筒機(樣品製作)'!X264</f>
        <v/>
      </c>
      <c r="AA264" s="452" t="str">
        <f>'４.１倒筒機(樣品製作)'!Y264</f>
        <v/>
      </c>
    </row>
    <row r="265" spans="1:27" ht="16.5">
      <c r="A265" s="383">
        <f t="shared" si="106"/>
        <v>46210</v>
      </c>
      <c r="B265" s="432" t="s">
        <v>847</v>
      </c>
      <c r="C265" s="458"/>
      <c r="D265" s="473"/>
      <c r="E265" s="459"/>
      <c r="F265" s="506" t="str">
        <f>IF(ISNA(VLOOKUP(D265,條件!$A$1:$L$65585,5,0)),"",(VLOOKUP(D265,條件!$A$1:$L$65585,5,0)))</f>
        <v/>
      </c>
      <c r="G265" s="506" t="str">
        <f>IF(ISNA(VLOOKUP(D265,條件!$A$1:$L$65585,11,0)),"",(VLOOKUP(D265,條件!$A$1:$L$65585,11,0)))</f>
        <v/>
      </c>
      <c r="H265" s="460"/>
      <c r="I265" s="461"/>
      <c r="J265" s="462"/>
      <c r="K265" s="462"/>
      <c r="L265" s="463"/>
      <c r="M265" s="388"/>
      <c r="N265" s="389"/>
      <c r="O265" s="390"/>
      <c r="P265" s="389"/>
      <c r="Q265" s="410"/>
      <c r="R265" s="441"/>
      <c r="S265" s="425">
        <f t="shared" si="102"/>
        <v>0</v>
      </c>
      <c r="T265" s="392">
        <f t="shared" si="99"/>
        <v>0</v>
      </c>
      <c r="U265" s="405">
        <f t="shared" si="103"/>
        <v>0</v>
      </c>
      <c r="V265" s="393">
        <f t="shared" si="104"/>
        <v>0</v>
      </c>
      <c r="W265" s="442" t="str">
        <f t="shared" si="105"/>
        <v/>
      </c>
      <c r="X265" s="452" t="str">
        <f t="shared" si="100"/>
        <v/>
      </c>
      <c r="Y265" s="452" t="str">
        <f t="shared" si="101"/>
        <v/>
      </c>
      <c r="Z265" s="452" t="str">
        <f>'４.１倒筒機(樣品製作)'!X265</f>
        <v/>
      </c>
      <c r="AA265" s="452" t="str">
        <f>'４.１倒筒機(樣品製作)'!Y265</f>
        <v/>
      </c>
    </row>
    <row r="266" spans="1:27" ht="16.5">
      <c r="A266" s="383">
        <f t="shared" si="106"/>
        <v>46210</v>
      </c>
      <c r="B266" s="432" t="s">
        <v>847</v>
      </c>
      <c r="C266" s="458"/>
      <c r="D266" s="473"/>
      <c r="E266" s="459"/>
      <c r="F266" s="506" t="str">
        <f>IF(ISNA(VLOOKUP(D266,條件!$A$1:$L$65585,5,0)),"",(VLOOKUP(D266,條件!$A$1:$L$65585,5,0)))</f>
        <v/>
      </c>
      <c r="G266" s="506" t="str">
        <f>IF(ISNA(VLOOKUP(D266,條件!$A$1:$L$65585,11,0)),"",(VLOOKUP(D266,條件!$A$1:$L$65585,11,0)))</f>
        <v/>
      </c>
      <c r="H266" s="460"/>
      <c r="I266" s="461"/>
      <c r="J266" s="462"/>
      <c r="K266" s="462"/>
      <c r="L266" s="463"/>
      <c r="M266" s="388"/>
      <c r="N266" s="389"/>
      <c r="O266" s="390"/>
      <c r="P266" s="389"/>
      <c r="Q266" s="410"/>
      <c r="R266" s="441"/>
      <c r="S266" s="425">
        <f t="shared" si="102"/>
        <v>0</v>
      </c>
      <c r="T266" s="392">
        <f t="shared" si="99"/>
        <v>0</v>
      </c>
      <c r="U266" s="405">
        <f t="shared" si="103"/>
        <v>0</v>
      </c>
      <c r="V266" s="393">
        <f t="shared" si="104"/>
        <v>0</v>
      </c>
      <c r="W266" s="442" t="str">
        <f t="shared" si="105"/>
        <v/>
      </c>
      <c r="X266" s="452" t="str">
        <f t="shared" si="100"/>
        <v/>
      </c>
      <c r="Y266" s="452" t="str">
        <f t="shared" si="101"/>
        <v/>
      </c>
      <c r="Z266" s="452" t="str">
        <f>'４.１倒筒機(樣品製作)'!X266</f>
        <v/>
      </c>
      <c r="AA266" s="452" t="str">
        <f>'４.１倒筒機(樣品製作)'!Y266</f>
        <v/>
      </c>
    </row>
    <row r="267" spans="1:27" ht="16.5">
      <c r="A267" s="383">
        <f t="shared" si="106"/>
        <v>46210</v>
      </c>
      <c r="B267" s="432" t="s">
        <v>847</v>
      </c>
      <c r="C267" s="458"/>
      <c r="D267" s="473"/>
      <c r="E267" s="459"/>
      <c r="F267" s="506" t="str">
        <f>IF(ISNA(VLOOKUP(D267,條件!$A$1:$L$65585,5,0)),"",(VLOOKUP(D267,條件!$A$1:$L$65585,5,0)))</f>
        <v/>
      </c>
      <c r="G267" s="506" t="str">
        <f>IF(ISNA(VLOOKUP(D267,條件!$A$1:$L$65585,11,0)),"",(VLOOKUP(D267,條件!$A$1:$L$65585,11,0)))</f>
        <v/>
      </c>
      <c r="H267" s="460"/>
      <c r="I267" s="461"/>
      <c r="J267" s="462"/>
      <c r="K267" s="462"/>
      <c r="L267" s="463"/>
      <c r="M267" s="388"/>
      <c r="N267" s="389"/>
      <c r="O267" s="390"/>
      <c r="P267" s="389"/>
      <c r="Q267" s="410"/>
      <c r="R267" s="441"/>
      <c r="S267" s="425">
        <f t="shared" si="102"/>
        <v>0</v>
      </c>
      <c r="T267" s="392">
        <f t="shared" si="99"/>
        <v>0</v>
      </c>
      <c r="U267" s="405">
        <f t="shared" si="103"/>
        <v>0</v>
      </c>
      <c r="V267" s="393">
        <f t="shared" si="104"/>
        <v>0</v>
      </c>
      <c r="W267" s="442" t="str">
        <f t="shared" si="105"/>
        <v/>
      </c>
      <c r="X267" s="452" t="str">
        <f t="shared" si="100"/>
        <v/>
      </c>
      <c r="Y267" s="452" t="str">
        <f t="shared" si="101"/>
        <v/>
      </c>
      <c r="Z267" s="452" t="str">
        <f>'４.１倒筒機(樣品製作)'!X267</f>
        <v/>
      </c>
      <c r="AA267" s="452" t="str">
        <f>'４.１倒筒機(樣品製作)'!Y267</f>
        <v/>
      </c>
    </row>
    <row r="268" spans="1:27" ht="16.5">
      <c r="A268" s="383">
        <f t="shared" si="106"/>
        <v>46210</v>
      </c>
      <c r="B268" s="432" t="s">
        <v>847</v>
      </c>
      <c r="C268" s="458"/>
      <c r="D268" s="473"/>
      <c r="E268" s="459"/>
      <c r="F268" s="506" t="str">
        <f>IF(ISNA(VLOOKUP(D268,條件!$A$1:$L$65585,5,0)),"",(VLOOKUP(D268,條件!$A$1:$L$65585,5,0)))</f>
        <v/>
      </c>
      <c r="G268" s="506" t="str">
        <f>IF(ISNA(VLOOKUP(D268,條件!$A$1:$L$65585,11,0)),"",(VLOOKUP(D268,條件!$A$1:$L$65585,11,0)))</f>
        <v/>
      </c>
      <c r="H268" s="460"/>
      <c r="I268" s="461"/>
      <c r="J268" s="462"/>
      <c r="K268" s="462"/>
      <c r="L268" s="463"/>
      <c r="M268" s="388"/>
      <c r="N268" s="389"/>
      <c r="O268" s="390"/>
      <c r="P268" s="389"/>
      <c r="Q268" s="410"/>
      <c r="R268" s="443"/>
      <c r="S268" s="425">
        <f t="shared" si="102"/>
        <v>0</v>
      </c>
      <c r="T268" s="392">
        <f t="shared" si="99"/>
        <v>0</v>
      </c>
      <c r="U268" s="405">
        <f t="shared" si="103"/>
        <v>0</v>
      </c>
      <c r="V268" s="393">
        <f t="shared" si="104"/>
        <v>0</v>
      </c>
      <c r="W268" s="442" t="str">
        <f t="shared" si="105"/>
        <v/>
      </c>
      <c r="X268" s="452" t="str">
        <f t="shared" si="100"/>
        <v/>
      </c>
      <c r="Y268" s="452" t="str">
        <f t="shared" si="101"/>
        <v/>
      </c>
      <c r="Z268" s="452" t="str">
        <f>'４.１倒筒機(樣品製作)'!X268</f>
        <v/>
      </c>
      <c r="AA268" s="452" t="str">
        <f>'４.１倒筒機(樣品製作)'!Y268</f>
        <v/>
      </c>
    </row>
    <row r="269" spans="1:27" ht="16.5">
      <c r="A269" s="383">
        <f t="shared" si="106"/>
        <v>46210</v>
      </c>
      <c r="B269" s="432" t="s">
        <v>847</v>
      </c>
      <c r="C269" s="458"/>
      <c r="D269" s="473"/>
      <c r="E269" s="459"/>
      <c r="F269" s="506" t="str">
        <f>IF(ISNA(VLOOKUP(D269,條件!$A$1:$L$65585,5,0)),"",(VLOOKUP(D269,條件!$A$1:$L$65585,5,0)))</f>
        <v/>
      </c>
      <c r="G269" s="506" t="str">
        <f>IF(ISNA(VLOOKUP(D269,條件!$A$1:$L$65585,11,0)),"",(VLOOKUP(D269,條件!$A$1:$L$65585,11,0)))</f>
        <v/>
      </c>
      <c r="H269" s="460"/>
      <c r="I269" s="461"/>
      <c r="J269" s="462"/>
      <c r="K269" s="462"/>
      <c r="L269" s="463"/>
      <c r="M269" s="388"/>
      <c r="N269" s="389"/>
      <c r="O269" s="390"/>
      <c r="P269" s="389"/>
      <c r="Q269" s="410"/>
      <c r="R269" s="443"/>
      <c r="S269" s="425">
        <f t="shared" si="102"/>
        <v>0</v>
      </c>
      <c r="T269" s="392">
        <f t="shared" si="99"/>
        <v>0</v>
      </c>
      <c r="U269" s="405">
        <f t="shared" si="103"/>
        <v>0</v>
      </c>
      <c r="V269" s="393">
        <f t="shared" si="104"/>
        <v>0</v>
      </c>
      <c r="W269" s="442" t="str">
        <f t="shared" si="105"/>
        <v/>
      </c>
      <c r="X269" s="452" t="str">
        <f t="shared" si="100"/>
        <v/>
      </c>
      <c r="Y269" s="452" t="str">
        <f t="shared" si="101"/>
        <v/>
      </c>
      <c r="Z269" s="452" t="str">
        <f>'４.１倒筒機(樣品製作)'!X269</f>
        <v/>
      </c>
      <c r="AA269" s="452" t="str">
        <f>'４.１倒筒機(樣品製作)'!Y269</f>
        <v/>
      </c>
    </row>
    <row r="270" spans="1:27" ht="16.5">
      <c r="A270" s="383">
        <f t="shared" si="106"/>
        <v>46210</v>
      </c>
      <c r="B270" s="432" t="s">
        <v>847</v>
      </c>
      <c r="C270" s="458"/>
      <c r="D270" s="473"/>
      <c r="E270" s="459"/>
      <c r="F270" s="506" t="str">
        <f>IF(ISNA(VLOOKUP(D270,條件!$A$1:$L$65585,5,0)),"",(VLOOKUP(D270,條件!$A$1:$L$65585,5,0)))</f>
        <v/>
      </c>
      <c r="G270" s="506" t="str">
        <f>IF(ISNA(VLOOKUP(D270,條件!$A$1:$L$65585,11,0)),"",(VLOOKUP(D270,條件!$A$1:$L$65585,11,0)))</f>
        <v/>
      </c>
      <c r="H270" s="460"/>
      <c r="I270" s="461"/>
      <c r="J270" s="462"/>
      <c r="K270" s="462"/>
      <c r="L270" s="463"/>
      <c r="M270" s="388"/>
      <c r="N270" s="389"/>
      <c r="O270" s="390"/>
      <c r="P270" s="389"/>
      <c r="Q270" s="410"/>
      <c r="R270" s="443"/>
      <c r="S270" s="425">
        <f t="shared" si="102"/>
        <v>0</v>
      </c>
      <c r="T270" s="392">
        <f t="shared" si="99"/>
        <v>0</v>
      </c>
      <c r="U270" s="405">
        <f t="shared" si="103"/>
        <v>0</v>
      </c>
      <c r="V270" s="393">
        <f t="shared" si="104"/>
        <v>0</v>
      </c>
      <c r="W270" s="442" t="str">
        <f t="shared" si="105"/>
        <v/>
      </c>
      <c r="X270" s="452" t="str">
        <f t="shared" si="100"/>
        <v/>
      </c>
      <c r="Y270" s="452" t="str">
        <f t="shared" si="101"/>
        <v/>
      </c>
      <c r="Z270" s="452" t="str">
        <f>'４.１倒筒機(樣品製作)'!X270</f>
        <v/>
      </c>
      <c r="AA270" s="452" t="str">
        <f>'４.１倒筒機(樣品製作)'!Y270</f>
        <v/>
      </c>
    </row>
    <row r="271" spans="1:27" ht="16.5">
      <c r="A271" s="383">
        <f t="shared" si="106"/>
        <v>46210</v>
      </c>
      <c r="B271" s="432" t="s">
        <v>847</v>
      </c>
      <c r="C271" s="458"/>
      <c r="D271" s="473"/>
      <c r="E271" s="459"/>
      <c r="F271" s="506" t="str">
        <f>IF(ISNA(VLOOKUP(D271,條件!$A$1:$L$65585,5,0)),"",(VLOOKUP(D271,條件!$A$1:$L$65585,5,0)))</f>
        <v/>
      </c>
      <c r="G271" s="506" t="str">
        <f>IF(ISNA(VLOOKUP(D271,條件!$A$1:$L$65585,11,0)),"",(VLOOKUP(D271,條件!$A$1:$L$65585,11,0)))</f>
        <v/>
      </c>
      <c r="H271" s="460"/>
      <c r="I271" s="461"/>
      <c r="J271" s="462"/>
      <c r="K271" s="462"/>
      <c r="L271" s="463"/>
      <c r="M271" s="388"/>
      <c r="N271" s="389"/>
      <c r="O271" s="390"/>
      <c r="P271" s="389"/>
      <c r="Q271" s="410"/>
      <c r="R271" s="443"/>
      <c r="S271" s="425">
        <f t="shared" si="102"/>
        <v>0</v>
      </c>
      <c r="T271" s="392">
        <f t="shared" si="99"/>
        <v>0</v>
      </c>
      <c r="U271" s="405">
        <f t="shared" si="103"/>
        <v>0</v>
      </c>
      <c r="V271" s="393">
        <f t="shared" si="104"/>
        <v>0</v>
      </c>
      <c r="W271" s="442" t="str">
        <f t="shared" si="105"/>
        <v/>
      </c>
      <c r="X271" s="452" t="str">
        <f t="shared" si="100"/>
        <v/>
      </c>
      <c r="Y271" s="452" t="str">
        <f t="shared" si="101"/>
        <v/>
      </c>
      <c r="Z271" s="452" t="str">
        <f>'４.１倒筒機(樣品製作)'!X271</f>
        <v/>
      </c>
      <c r="AA271" s="452" t="str">
        <f>'４.１倒筒機(樣品製作)'!Y271</f>
        <v/>
      </c>
    </row>
    <row r="272" spans="1:27" ht="16.5">
      <c r="A272" s="383">
        <f t="shared" si="106"/>
        <v>46210</v>
      </c>
      <c r="B272" s="432" t="s">
        <v>847</v>
      </c>
      <c r="C272" s="458"/>
      <c r="D272" s="473"/>
      <c r="E272" s="459"/>
      <c r="F272" s="506" t="str">
        <f>IF(ISNA(VLOOKUP(D272,條件!$A$1:$L$65585,5,0)),"",(VLOOKUP(D272,條件!$A$1:$L$65585,5,0)))</f>
        <v/>
      </c>
      <c r="G272" s="506" t="str">
        <f>IF(ISNA(VLOOKUP(D272,條件!$A$1:$L$65585,11,0)),"",(VLOOKUP(D272,條件!$A$1:$L$65585,11,0)))</f>
        <v/>
      </c>
      <c r="H272" s="460"/>
      <c r="I272" s="461"/>
      <c r="J272" s="462"/>
      <c r="K272" s="462"/>
      <c r="L272" s="463"/>
      <c r="M272" s="388"/>
      <c r="N272" s="389"/>
      <c r="O272" s="390"/>
      <c r="P272" s="389"/>
      <c r="Q272" s="410"/>
      <c r="R272" s="443"/>
      <c r="S272" s="425">
        <f t="shared" si="102"/>
        <v>0</v>
      </c>
      <c r="T272" s="392">
        <f t="shared" si="99"/>
        <v>0</v>
      </c>
      <c r="U272" s="392">
        <f t="shared" si="103"/>
        <v>0</v>
      </c>
      <c r="V272" s="393">
        <f t="shared" si="104"/>
        <v>0</v>
      </c>
      <c r="W272" s="442" t="str">
        <f t="shared" si="105"/>
        <v/>
      </c>
      <c r="X272" s="452" t="str">
        <f t="shared" si="100"/>
        <v/>
      </c>
      <c r="Y272" s="452" t="str">
        <f t="shared" si="101"/>
        <v/>
      </c>
      <c r="Z272" s="452" t="str">
        <f>'４.１倒筒機(樣品製作)'!X272</f>
        <v/>
      </c>
      <c r="AA272" s="452" t="str">
        <f>'４.１倒筒機(樣品製作)'!Y272</f>
        <v/>
      </c>
    </row>
    <row r="273" spans="1:27" ht="16.5">
      <c r="A273" s="383">
        <f t="shared" si="106"/>
        <v>46210</v>
      </c>
      <c r="B273" s="432" t="s">
        <v>847</v>
      </c>
      <c r="C273" s="458"/>
      <c r="D273" s="473"/>
      <c r="E273" s="459"/>
      <c r="F273" s="506" t="str">
        <f>IF(ISNA(VLOOKUP(D273,條件!$A$1:$L$65585,5,0)),"",(VLOOKUP(D273,條件!$A$1:$L$65585,5,0)))</f>
        <v/>
      </c>
      <c r="G273" s="506" t="str">
        <f>IF(ISNA(VLOOKUP(D273,條件!$A$1:$L$65585,11,0)),"",(VLOOKUP(D273,條件!$A$1:$L$65585,11,0)))</f>
        <v/>
      </c>
      <c r="H273" s="460"/>
      <c r="I273" s="461"/>
      <c r="J273" s="462"/>
      <c r="K273" s="462"/>
      <c r="L273" s="463"/>
      <c r="M273" s="388"/>
      <c r="N273" s="389"/>
      <c r="O273" s="390"/>
      <c r="P273" s="389"/>
      <c r="Q273" s="410"/>
      <c r="R273" s="443"/>
      <c r="S273" s="425">
        <f t="shared" si="102"/>
        <v>0</v>
      </c>
      <c r="T273" s="392">
        <f t="shared" si="99"/>
        <v>0</v>
      </c>
      <c r="U273" s="392">
        <f t="shared" si="103"/>
        <v>0</v>
      </c>
      <c r="V273" s="393">
        <f t="shared" si="104"/>
        <v>0</v>
      </c>
      <c r="W273" s="444" t="str">
        <f t="shared" si="105"/>
        <v/>
      </c>
      <c r="X273" s="452" t="str">
        <f t="shared" si="100"/>
        <v/>
      </c>
      <c r="Y273" s="452" t="str">
        <f t="shared" si="101"/>
        <v/>
      </c>
      <c r="Z273" s="452" t="str">
        <f>'４.１倒筒機(樣品製作)'!X273</f>
        <v/>
      </c>
      <c r="AA273" s="452" t="str">
        <f>'４.１倒筒機(樣品製作)'!Y273</f>
        <v/>
      </c>
    </row>
    <row r="274" spans="1:27" ht="16.5">
      <c r="A274" s="383">
        <f t="shared" si="106"/>
        <v>46210</v>
      </c>
      <c r="B274" s="432" t="s">
        <v>847</v>
      </c>
      <c r="C274" s="458"/>
      <c r="D274" s="473"/>
      <c r="E274" s="459"/>
      <c r="F274" s="506" t="str">
        <f>IF(ISNA(VLOOKUP(D274,條件!$A$1:$L$65585,5,0)),"",(VLOOKUP(D274,條件!$A$1:$L$65585,5,0)))</f>
        <v/>
      </c>
      <c r="G274" s="506" t="str">
        <f>IF(ISNA(VLOOKUP(D274,條件!$A$1:$L$65585,11,0)),"",(VLOOKUP(D274,條件!$A$1:$L$65585,11,0)))</f>
        <v/>
      </c>
      <c r="H274" s="460"/>
      <c r="I274" s="461"/>
      <c r="J274" s="462"/>
      <c r="K274" s="462"/>
      <c r="L274" s="463"/>
      <c r="M274" s="388"/>
      <c r="N274" s="389"/>
      <c r="O274" s="390"/>
      <c r="P274" s="389"/>
      <c r="Q274" s="410"/>
      <c r="R274" s="443"/>
      <c r="S274" s="425">
        <f t="shared" si="102"/>
        <v>0</v>
      </c>
      <c r="T274" s="392">
        <f t="shared" si="99"/>
        <v>0</v>
      </c>
      <c r="U274" s="392">
        <f t="shared" si="103"/>
        <v>0</v>
      </c>
      <c r="V274" s="393">
        <f t="shared" si="104"/>
        <v>0</v>
      </c>
      <c r="W274" s="444" t="str">
        <f t="shared" si="105"/>
        <v/>
      </c>
      <c r="X274" s="452" t="str">
        <f t="shared" si="100"/>
        <v/>
      </c>
      <c r="Y274" s="452" t="str">
        <f t="shared" si="101"/>
        <v/>
      </c>
      <c r="Z274" s="452" t="str">
        <f>'４.１倒筒機(樣品製作)'!X274</f>
        <v/>
      </c>
      <c r="AA274" s="452" t="str">
        <f>'４.１倒筒機(樣品製作)'!Y274</f>
        <v/>
      </c>
    </row>
    <row r="275" spans="1:27" ht="16.5">
      <c r="A275" s="383">
        <f t="shared" si="106"/>
        <v>46210</v>
      </c>
      <c r="B275" s="432" t="s">
        <v>847</v>
      </c>
      <c r="C275" s="458"/>
      <c r="D275" s="473"/>
      <c r="E275" s="459"/>
      <c r="F275" s="506" t="str">
        <f>IF(ISNA(VLOOKUP(D275,條件!$A$1:$L$65585,5,0)),"",(VLOOKUP(D275,條件!$A$1:$L$65585,5,0)))</f>
        <v/>
      </c>
      <c r="G275" s="506" t="str">
        <f>IF(ISNA(VLOOKUP(D275,條件!$A$1:$L$65585,11,0)),"",(VLOOKUP(D275,條件!$A$1:$L$65585,11,0)))</f>
        <v/>
      </c>
      <c r="H275" s="460"/>
      <c r="I275" s="461"/>
      <c r="J275" s="462"/>
      <c r="K275" s="462"/>
      <c r="L275" s="463"/>
      <c r="M275" s="388"/>
      <c r="N275" s="389"/>
      <c r="O275" s="390"/>
      <c r="P275" s="389"/>
      <c r="Q275" s="410"/>
      <c r="R275" s="443"/>
      <c r="S275" s="425">
        <f t="shared" si="102"/>
        <v>0</v>
      </c>
      <c r="T275" s="392">
        <f t="shared" si="99"/>
        <v>0</v>
      </c>
      <c r="U275" s="392">
        <f t="shared" si="103"/>
        <v>0</v>
      </c>
      <c r="V275" s="393">
        <f t="shared" si="104"/>
        <v>0</v>
      </c>
      <c r="W275" s="444" t="str">
        <f t="shared" si="105"/>
        <v/>
      </c>
      <c r="X275" s="452" t="str">
        <f t="shared" si="100"/>
        <v/>
      </c>
      <c r="Y275" s="452" t="str">
        <f t="shared" si="101"/>
        <v/>
      </c>
      <c r="Z275" s="452" t="str">
        <f>'４.１倒筒機(樣品製作)'!X275</f>
        <v/>
      </c>
      <c r="AA275" s="452" t="str">
        <f>'４.１倒筒機(樣品製作)'!Y275</f>
        <v/>
      </c>
    </row>
    <row r="276" spans="1:27" ht="16.5">
      <c r="A276" s="383">
        <f t="shared" si="106"/>
        <v>46210</v>
      </c>
      <c r="B276" s="432" t="s">
        <v>847</v>
      </c>
      <c r="C276" s="458"/>
      <c r="D276" s="473"/>
      <c r="E276" s="459"/>
      <c r="F276" s="506" t="str">
        <f>IF(ISNA(VLOOKUP(D276,條件!$A$1:$L$65585,5,0)),"",(VLOOKUP(D276,條件!$A$1:$L$65585,5,0)))</f>
        <v/>
      </c>
      <c r="G276" s="506" t="str">
        <f>IF(ISNA(VLOOKUP(D276,條件!$A$1:$L$65585,11,0)),"",(VLOOKUP(D276,條件!$A$1:$L$65585,11,0)))</f>
        <v/>
      </c>
      <c r="H276" s="460"/>
      <c r="I276" s="461"/>
      <c r="J276" s="462"/>
      <c r="K276" s="462"/>
      <c r="L276" s="463"/>
      <c r="M276" s="388"/>
      <c r="N276" s="389"/>
      <c r="O276" s="390"/>
      <c r="P276" s="389"/>
      <c r="Q276" s="410"/>
      <c r="R276" s="443"/>
      <c r="S276" s="425">
        <f t="shared" si="102"/>
        <v>0</v>
      </c>
      <c r="T276" s="392">
        <f t="shared" si="99"/>
        <v>0</v>
      </c>
      <c r="U276" s="392">
        <f t="shared" si="103"/>
        <v>0</v>
      </c>
      <c r="V276" s="393">
        <f t="shared" si="104"/>
        <v>0</v>
      </c>
      <c r="W276" s="444" t="str">
        <f t="shared" si="105"/>
        <v/>
      </c>
      <c r="X276" s="452" t="str">
        <f t="shared" si="100"/>
        <v/>
      </c>
      <c r="Y276" s="452" t="str">
        <f t="shared" si="101"/>
        <v/>
      </c>
      <c r="Z276" s="452" t="str">
        <f>'４.１倒筒機(樣品製作)'!X276</f>
        <v/>
      </c>
      <c r="AA276" s="452" t="str">
        <f>'４.１倒筒機(樣品製作)'!Y276</f>
        <v/>
      </c>
    </row>
    <row r="277" spans="1:27" ht="16.5">
      <c r="A277" s="383">
        <f t="shared" si="106"/>
        <v>46210</v>
      </c>
      <c r="B277" s="432" t="s">
        <v>847</v>
      </c>
      <c r="C277" s="458"/>
      <c r="D277" s="473"/>
      <c r="E277" s="459"/>
      <c r="F277" s="506" t="str">
        <f>IF(ISNA(VLOOKUP(D277,條件!$A$1:$L$65585,5,0)),"",(VLOOKUP(D277,條件!$A$1:$L$65585,5,0)))</f>
        <v/>
      </c>
      <c r="G277" s="506" t="str">
        <f>IF(ISNA(VLOOKUP(D277,條件!$A$1:$L$65585,11,0)),"",(VLOOKUP(D277,條件!$A$1:$L$65585,11,0)))</f>
        <v/>
      </c>
      <c r="H277" s="460"/>
      <c r="I277" s="461"/>
      <c r="J277" s="462"/>
      <c r="K277" s="462"/>
      <c r="L277" s="463"/>
      <c r="M277" s="388"/>
      <c r="N277" s="389"/>
      <c r="O277" s="390"/>
      <c r="P277" s="389"/>
      <c r="Q277" s="391"/>
      <c r="R277" s="443"/>
      <c r="S277" s="425">
        <f t="shared" si="102"/>
        <v>0</v>
      </c>
      <c r="T277" s="392">
        <f t="shared" si="99"/>
        <v>0</v>
      </c>
      <c r="U277" s="392">
        <f t="shared" si="103"/>
        <v>0</v>
      </c>
      <c r="V277" s="393">
        <f t="shared" si="104"/>
        <v>0</v>
      </c>
      <c r="W277" s="444" t="str">
        <f t="shared" si="105"/>
        <v/>
      </c>
      <c r="X277" s="452" t="str">
        <f t="shared" si="100"/>
        <v/>
      </c>
      <c r="Y277" s="452" t="str">
        <f t="shared" si="101"/>
        <v/>
      </c>
      <c r="Z277" s="452" t="str">
        <f>'４.１倒筒機(樣品製作)'!X277</f>
        <v/>
      </c>
      <c r="AA277" s="452" t="str">
        <f>'４.１倒筒機(樣品製作)'!Y277</f>
        <v/>
      </c>
    </row>
    <row r="278" spans="1:27" ht="16.5">
      <c r="A278" s="383">
        <f t="shared" si="106"/>
        <v>46210</v>
      </c>
      <c r="B278" s="432" t="s">
        <v>847</v>
      </c>
      <c r="C278" s="458"/>
      <c r="D278" s="473"/>
      <c r="E278" s="459"/>
      <c r="F278" s="506" t="str">
        <f>IF(ISNA(VLOOKUP(D278,條件!$A$1:$L$65585,5,0)),"",(VLOOKUP(D278,條件!$A$1:$L$65585,5,0)))</f>
        <v/>
      </c>
      <c r="G278" s="506" t="str">
        <f>IF(ISNA(VLOOKUP(D278,條件!$A$1:$L$65585,11,0)),"",(VLOOKUP(D278,條件!$A$1:$L$65585,11,0)))</f>
        <v/>
      </c>
      <c r="H278" s="460"/>
      <c r="I278" s="461"/>
      <c r="J278" s="462"/>
      <c r="K278" s="462"/>
      <c r="L278" s="463"/>
      <c r="M278" s="388"/>
      <c r="N278" s="389"/>
      <c r="O278" s="390"/>
      <c r="P278" s="389"/>
      <c r="Q278" s="391"/>
      <c r="R278" s="443"/>
      <c r="S278" s="425">
        <f t="shared" si="102"/>
        <v>0</v>
      </c>
      <c r="T278" s="392">
        <f t="shared" si="99"/>
        <v>0</v>
      </c>
      <c r="U278" s="392">
        <f t="shared" si="103"/>
        <v>0</v>
      </c>
      <c r="V278" s="393">
        <f t="shared" si="104"/>
        <v>0</v>
      </c>
      <c r="W278" s="444" t="str">
        <f t="shared" si="105"/>
        <v/>
      </c>
      <c r="X278" s="452" t="str">
        <f t="shared" si="100"/>
        <v/>
      </c>
      <c r="Y278" s="452" t="str">
        <f t="shared" si="101"/>
        <v/>
      </c>
      <c r="Z278" s="452" t="str">
        <f>'４.１倒筒機(樣品製作)'!X278</f>
        <v/>
      </c>
      <c r="AA278" s="452" t="str">
        <f>'４.１倒筒機(樣品製作)'!Y278</f>
        <v/>
      </c>
    </row>
    <row r="279" spans="1:27" ht="16.5">
      <c r="A279" s="383">
        <f t="shared" si="106"/>
        <v>46210</v>
      </c>
      <c r="B279" s="432" t="s">
        <v>847</v>
      </c>
      <c r="C279" s="458"/>
      <c r="D279" s="473"/>
      <c r="E279" s="459"/>
      <c r="F279" s="506" t="str">
        <f>IF(ISNA(VLOOKUP(D279,條件!$A$1:$L$65585,5,0)),"",(VLOOKUP(D279,條件!$A$1:$L$65585,5,0)))</f>
        <v/>
      </c>
      <c r="G279" s="506" t="str">
        <f>IF(ISNA(VLOOKUP(D279,條件!$A$1:$L$65585,11,0)),"",(VLOOKUP(D279,條件!$A$1:$L$65585,11,0)))</f>
        <v/>
      </c>
      <c r="H279" s="460"/>
      <c r="I279" s="461"/>
      <c r="J279" s="462"/>
      <c r="K279" s="462"/>
      <c r="L279" s="463"/>
      <c r="M279" s="388"/>
      <c r="N279" s="389"/>
      <c r="O279" s="390"/>
      <c r="P279" s="389"/>
      <c r="Q279" s="391"/>
      <c r="R279" s="443"/>
      <c r="S279" s="425">
        <f t="shared" si="102"/>
        <v>0</v>
      </c>
      <c r="T279" s="392">
        <f t="shared" si="99"/>
        <v>0</v>
      </c>
      <c r="U279" s="392">
        <f t="shared" si="103"/>
        <v>0</v>
      </c>
      <c r="V279" s="393">
        <f t="shared" si="104"/>
        <v>0</v>
      </c>
      <c r="W279" s="444" t="str">
        <f t="shared" si="105"/>
        <v/>
      </c>
      <c r="X279" s="452" t="str">
        <f t="shared" si="100"/>
        <v/>
      </c>
      <c r="Y279" s="452" t="str">
        <f t="shared" si="101"/>
        <v/>
      </c>
      <c r="Z279" s="452" t="str">
        <f>'４.１倒筒機(樣品製作)'!X279</f>
        <v/>
      </c>
      <c r="AA279" s="452" t="str">
        <f>'４.１倒筒機(樣品製作)'!Y279</f>
        <v/>
      </c>
    </row>
    <row r="280" spans="1:27" ht="16.5">
      <c r="A280" s="383">
        <f t="shared" si="106"/>
        <v>46210</v>
      </c>
      <c r="B280" s="432" t="s">
        <v>847</v>
      </c>
      <c r="C280" s="458"/>
      <c r="D280" s="473"/>
      <c r="E280" s="459"/>
      <c r="F280" s="506" t="str">
        <f>IF(ISNA(VLOOKUP(D280,條件!$A$1:$L$65585,5,0)),"",(VLOOKUP(D280,條件!$A$1:$L$65585,5,0)))</f>
        <v/>
      </c>
      <c r="G280" s="506" t="str">
        <f>IF(ISNA(VLOOKUP(D280,條件!$A$1:$L$65585,11,0)),"",(VLOOKUP(D280,條件!$A$1:$L$65585,11,0)))</f>
        <v/>
      </c>
      <c r="H280" s="460"/>
      <c r="I280" s="461"/>
      <c r="J280" s="462"/>
      <c r="K280" s="462"/>
      <c r="L280" s="463"/>
      <c r="M280" s="388"/>
      <c r="N280" s="389"/>
      <c r="O280" s="390"/>
      <c r="P280" s="389"/>
      <c r="Q280" s="391"/>
      <c r="R280" s="443"/>
      <c r="S280" s="425">
        <f t="shared" si="102"/>
        <v>0</v>
      </c>
      <c r="T280" s="392">
        <f t="shared" si="99"/>
        <v>0</v>
      </c>
      <c r="U280" s="392">
        <f t="shared" si="103"/>
        <v>0</v>
      </c>
      <c r="V280" s="393">
        <f t="shared" si="104"/>
        <v>0</v>
      </c>
      <c r="W280" s="444" t="str">
        <f t="shared" si="105"/>
        <v/>
      </c>
      <c r="X280" s="452" t="str">
        <f t="shared" si="100"/>
        <v/>
      </c>
      <c r="Y280" s="452" t="str">
        <f t="shared" si="101"/>
        <v/>
      </c>
      <c r="Z280" s="452" t="str">
        <f>'４.１倒筒機(樣品製作)'!X280</f>
        <v/>
      </c>
      <c r="AA280" s="452" t="str">
        <f>'４.１倒筒機(樣品製作)'!Y280</f>
        <v/>
      </c>
    </row>
    <row r="281" spans="1:27" ht="16.5">
      <c r="A281" s="383">
        <f t="shared" si="106"/>
        <v>46210</v>
      </c>
      <c r="B281" s="398" t="s">
        <v>848</v>
      </c>
      <c r="C281" s="524"/>
      <c r="D281" s="525"/>
      <c r="E281" s="526"/>
      <c r="F281" s="527"/>
      <c r="G281" s="527"/>
      <c r="H281" s="528"/>
      <c r="I281" s="529">
        <f>COUNTA(I261:I280)</f>
        <v>0</v>
      </c>
      <c r="J281" s="529"/>
      <c r="K281" s="529"/>
      <c r="L281" s="530"/>
      <c r="M281" s="400"/>
      <c r="N281" s="401">
        <f>SUM(N261:N280)</f>
        <v>0</v>
      </c>
      <c r="O281" s="400"/>
      <c r="P281" s="401">
        <f>SUM(P261:P280)</f>
        <v>0</v>
      </c>
      <c r="Q281" s="402"/>
      <c r="R281" s="445"/>
      <c r="S281" s="426"/>
      <c r="T281" s="399"/>
      <c r="U281" s="399">
        <f>SUMIF(U261:U280,"&lt;9E307")</f>
        <v>0</v>
      </c>
      <c r="V281" s="399">
        <f>SUM(V261:V280)</f>
        <v>0</v>
      </c>
      <c r="W281" s="446">
        <f>IF(ISERROR(V281/U281),0,(V281/U281))</f>
        <v>0</v>
      </c>
      <c r="X281" s="453">
        <f>SUMIF(X261:X280,"&lt;9E307")</f>
        <v>0</v>
      </c>
      <c r="Y281" s="453">
        <f>SUMIF(Y261:Y280,"&lt;9E307")</f>
        <v>0</v>
      </c>
      <c r="Z281" s="579">
        <f>'４.１倒筒機(樣品製作)'!X281</f>
        <v>0</v>
      </c>
      <c r="AA281" s="579">
        <f>'４.１倒筒機(樣品製作)'!Y281</f>
        <v>0</v>
      </c>
    </row>
    <row r="282" spans="1:27" ht="16.5">
      <c r="A282" s="383">
        <f t="shared" si="106"/>
        <v>46210</v>
      </c>
      <c r="B282" s="432" t="s">
        <v>849</v>
      </c>
      <c r="C282" s="458"/>
      <c r="D282" s="473"/>
      <c r="E282" s="459"/>
      <c r="F282" s="506" t="str">
        <f>IF(ISNA(VLOOKUP(D282,條件!$A$1:$L$65585,5,0)),"",(VLOOKUP(D282,條件!$A$1:$L$65585,5,0)))</f>
        <v/>
      </c>
      <c r="G282" s="506" t="str">
        <f>IF(ISNA(VLOOKUP(D282,條件!$A$1:$L$65585,11,0)),"",(VLOOKUP(D282,條件!$A$1:$L$65585,11,0)))</f>
        <v/>
      </c>
      <c r="H282" s="460"/>
      <c r="I282" s="461"/>
      <c r="J282" s="462"/>
      <c r="K282" s="461"/>
      <c r="L282" s="463"/>
      <c r="M282" s="388"/>
      <c r="N282" s="389"/>
      <c r="O282" s="390"/>
      <c r="P282" s="389"/>
      <c r="Q282" s="391"/>
      <c r="R282" s="443"/>
      <c r="S282" s="425">
        <f>K282*0.85</f>
        <v>0</v>
      </c>
      <c r="T282" s="392">
        <f t="shared" ref="T282:T301" si="107">IF(J282="",0,(1440/(J282/S282)))</f>
        <v>0</v>
      </c>
      <c r="U282" s="405">
        <f>T282*L282*(N282+P282)/24*0.85</f>
        <v>0</v>
      </c>
      <c r="V282" s="406">
        <f>M282+O282</f>
        <v>0</v>
      </c>
      <c r="W282" s="442" t="str">
        <f>IF(U282=0,"",((V282/U282)))</f>
        <v/>
      </c>
      <c r="X282" s="452" t="str">
        <f t="shared" ref="X282:X301" si="108">IF(ISERROR((U282/(N282+P282)*N282)/250),"",((U282/(N282+P282)*N282)/250))</f>
        <v/>
      </c>
      <c r="Y282" s="452" t="str">
        <f t="shared" ref="Y282:Y301" si="109">IF(ISERROR(((U282/(N282+P282)*P282)/250)),"",(((U282/(N282+P282)*P282))/250))</f>
        <v/>
      </c>
      <c r="Z282" s="452" t="str">
        <f>'４.１倒筒機(樣品製作)'!X282</f>
        <v/>
      </c>
      <c r="AA282" s="452" t="str">
        <f>'４.１倒筒機(樣品製作)'!Y282</f>
        <v/>
      </c>
    </row>
    <row r="283" spans="1:27" ht="16.5">
      <c r="A283" s="383">
        <f t="shared" si="106"/>
        <v>46210</v>
      </c>
      <c r="B283" s="432" t="s">
        <v>849</v>
      </c>
      <c r="C283" s="458"/>
      <c r="D283" s="473"/>
      <c r="E283" s="459"/>
      <c r="F283" s="506" t="str">
        <f>IF(ISNA(VLOOKUP(D283,條件!$A$1:$L$65585,5,0)),"",(VLOOKUP(D283,條件!$A$1:$L$65585,5,0)))</f>
        <v/>
      </c>
      <c r="G283" s="506" t="str">
        <f>IF(ISNA(VLOOKUP(D283,條件!$A$1:$L$65585,11,0)),"",(VLOOKUP(D283,條件!$A$1:$L$65585,11,0)))</f>
        <v/>
      </c>
      <c r="H283" s="460"/>
      <c r="I283" s="461"/>
      <c r="J283" s="462"/>
      <c r="K283" s="461"/>
      <c r="L283" s="463"/>
      <c r="M283" s="388"/>
      <c r="N283" s="389"/>
      <c r="O283" s="390"/>
      <c r="P283" s="389"/>
      <c r="Q283" s="391"/>
      <c r="R283" s="443"/>
      <c r="S283" s="425">
        <f t="shared" ref="S283:S301" si="110">K283*0.85</f>
        <v>0</v>
      </c>
      <c r="T283" s="392">
        <f t="shared" si="107"/>
        <v>0</v>
      </c>
      <c r="U283" s="405">
        <f t="shared" ref="U283:U301" si="111">T283*L283*(N283+P283)/24*0.85</f>
        <v>0</v>
      </c>
      <c r="V283" s="393">
        <f t="shared" ref="V283:V301" si="112">M283+O283</f>
        <v>0</v>
      </c>
      <c r="W283" s="442" t="str">
        <f t="shared" ref="W283:W301" si="113">IF(U283=0,"",((V283/U283)))</f>
        <v/>
      </c>
      <c r="X283" s="452" t="str">
        <f t="shared" si="108"/>
        <v/>
      </c>
      <c r="Y283" s="452" t="str">
        <f t="shared" si="109"/>
        <v/>
      </c>
      <c r="Z283" s="452" t="str">
        <f>'４.１倒筒機(樣品製作)'!X283</f>
        <v/>
      </c>
      <c r="AA283" s="452" t="str">
        <f>'４.１倒筒機(樣品製作)'!Y283</f>
        <v/>
      </c>
    </row>
    <row r="284" spans="1:27" ht="16.5">
      <c r="A284" s="383">
        <f t="shared" si="106"/>
        <v>46210</v>
      </c>
      <c r="B284" s="432" t="s">
        <v>849</v>
      </c>
      <c r="C284" s="458"/>
      <c r="D284" s="473"/>
      <c r="E284" s="459"/>
      <c r="F284" s="506" t="str">
        <f>IF(ISNA(VLOOKUP(D284,條件!$A$1:$L$65585,5,0)),"",(VLOOKUP(D284,條件!$A$1:$L$65585,5,0)))</f>
        <v/>
      </c>
      <c r="G284" s="506" t="str">
        <f>IF(ISNA(VLOOKUP(D284,條件!$A$1:$L$65585,11,0)),"",(VLOOKUP(D284,條件!$A$1:$L$65585,11,0)))</f>
        <v/>
      </c>
      <c r="H284" s="460"/>
      <c r="I284" s="461"/>
      <c r="J284" s="462"/>
      <c r="K284" s="461"/>
      <c r="L284" s="463"/>
      <c r="M284" s="388"/>
      <c r="N284" s="389"/>
      <c r="O284" s="390"/>
      <c r="P284" s="389"/>
      <c r="Q284" s="391"/>
      <c r="R284" s="443"/>
      <c r="S284" s="425">
        <f t="shared" si="110"/>
        <v>0</v>
      </c>
      <c r="T284" s="392">
        <f t="shared" si="107"/>
        <v>0</v>
      </c>
      <c r="U284" s="405">
        <f t="shared" si="111"/>
        <v>0</v>
      </c>
      <c r="V284" s="393">
        <f t="shared" si="112"/>
        <v>0</v>
      </c>
      <c r="W284" s="442" t="str">
        <f t="shared" si="113"/>
        <v/>
      </c>
      <c r="X284" s="452" t="str">
        <f t="shared" si="108"/>
        <v/>
      </c>
      <c r="Y284" s="452" t="str">
        <f t="shared" si="109"/>
        <v/>
      </c>
      <c r="Z284" s="452" t="str">
        <f>'４.１倒筒機(樣品製作)'!X284</f>
        <v/>
      </c>
      <c r="AA284" s="452" t="str">
        <f>'４.１倒筒機(樣品製作)'!Y284</f>
        <v/>
      </c>
    </row>
    <row r="285" spans="1:27" ht="16.5">
      <c r="A285" s="383">
        <f t="shared" si="106"/>
        <v>46210</v>
      </c>
      <c r="B285" s="432" t="s">
        <v>849</v>
      </c>
      <c r="C285" s="458"/>
      <c r="D285" s="473"/>
      <c r="E285" s="459"/>
      <c r="F285" s="506" t="str">
        <f>IF(ISNA(VLOOKUP(D285,條件!$A$1:$L$65585,5,0)),"",(VLOOKUP(D285,條件!$A$1:$L$65585,5,0)))</f>
        <v/>
      </c>
      <c r="G285" s="506" t="str">
        <f>IF(ISNA(VLOOKUP(D285,條件!$A$1:$L$65585,11,0)),"",(VLOOKUP(D285,條件!$A$1:$L$65585,11,0)))</f>
        <v/>
      </c>
      <c r="H285" s="460"/>
      <c r="I285" s="461"/>
      <c r="J285" s="462"/>
      <c r="K285" s="461"/>
      <c r="L285" s="463"/>
      <c r="M285" s="388"/>
      <c r="N285" s="389"/>
      <c r="O285" s="390"/>
      <c r="P285" s="389"/>
      <c r="Q285" s="391"/>
      <c r="R285" s="443"/>
      <c r="S285" s="425">
        <f t="shared" si="110"/>
        <v>0</v>
      </c>
      <c r="T285" s="392">
        <f t="shared" si="107"/>
        <v>0</v>
      </c>
      <c r="U285" s="405">
        <f t="shared" si="111"/>
        <v>0</v>
      </c>
      <c r="V285" s="393">
        <f t="shared" si="112"/>
        <v>0</v>
      </c>
      <c r="W285" s="442" t="str">
        <f t="shared" si="113"/>
        <v/>
      </c>
      <c r="X285" s="452" t="str">
        <f t="shared" si="108"/>
        <v/>
      </c>
      <c r="Y285" s="452" t="str">
        <f t="shared" si="109"/>
        <v/>
      </c>
      <c r="Z285" s="452" t="str">
        <f>'４.１倒筒機(樣品製作)'!X285</f>
        <v/>
      </c>
      <c r="AA285" s="452" t="str">
        <f>'４.１倒筒機(樣品製作)'!Y285</f>
        <v/>
      </c>
    </row>
    <row r="286" spans="1:27" ht="16.5">
      <c r="A286" s="383">
        <f t="shared" si="106"/>
        <v>46210</v>
      </c>
      <c r="B286" s="432" t="s">
        <v>849</v>
      </c>
      <c r="C286" s="458"/>
      <c r="D286" s="473"/>
      <c r="E286" s="459"/>
      <c r="F286" s="506" t="str">
        <f>IF(ISNA(VLOOKUP(D286,條件!$A$1:$L$65585,5,0)),"",(VLOOKUP(D286,條件!$A$1:$L$65585,5,0)))</f>
        <v/>
      </c>
      <c r="G286" s="506" t="str">
        <f>IF(ISNA(VLOOKUP(D286,條件!$A$1:$L$65585,11,0)),"",(VLOOKUP(D286,條件!$A$1:$L$65585,11,0)))</f>
        <v/>
      </c>
      <c r="H286" s="460"/>
      <c r="I286" s="461"/>
      <c r="J286" s="462"/>
      <c r="K286" s="462"/>
      <c r="L286" s="463"/>
      <c r="M286" s="388"/>
      <c r="N286" s="389"/>
      <c r="O286" s="390"/>
      <c r="P286" s="389"/>
      <c r="Q286" s="391"/>
      <c r="R286" s="443"/>
      <c r="S286" s="425">
        <f t="shared" si="110"/>
        <v>0</v>
      </c>
      <c r="T286" s="392">
        <f t="shared" si="107"/>
        <v>0</v>
      </c>
      <c r="U286" s="405">
        <f t="shared" si="111"/>
        <v>0</v>
      </c>
      <c r="V286" s="393">
        <f t="shared" si="112"/>
        <v>0</v>
      </c>
      <c r="W286" s="442" t="str">
        <f t="shared" si="113"/>
        <v/>
      </c>
      <c r="X286" s="452" t="str">
        <f t="shared" si="108"/>
        <v/>
      </c>
      <c r="Y286" s="452" t="str">
        <f t="shared" si="109"/>
        <v/>
      </c>
      <c r="Z286" s="452" t="str">
        <f>'４.１倒筒機(樣品製作)'!X286</f>
        <v/>
      </c>
      <c r="AA286" s="452" t="str">
        <f>'４.１倒筒機(樣品製作)'!Y286</f>
        <v/>
      </c>
    </row>
    <row r="287" spans="1:27" ht="16.5">
      <c r="A287" s="383">
        <f t="shared" si="106"/>
        <v>46210</v>
      </c>
      <c r="B287" s="432" t="s">
        <v>805</v>
      </c>
      <c r="C287" s="458"/>
      <c r="D287" s="473"/>
      <c r="E287" s="459"/>
      <c r="F287" s="506" t="str">
        <f>IF(ISNA(VLOOKUP(D287,條件!$A$1:$L$65585,5,0)),"",(VLOOKUP(D287,條件!$A$1:$L$65585,5,0)))</f>
        <v/>
      </c>
      <c r="G287" s="506" t="str">
        <f>IF(ISNA(VLOOKUP(D287,條件!$A$1:$L$65585,11,0)),"",(VLOOKUP(D287,條件!$A$1:$L$65585,11,0)))</f>
        <v/>
      </c>
      <c r="H287" s="460"/>
      <c r="I287" s="461"/>
      <c r="J287" s="462"/>
      <c r="K287" s="461"/>
      <c r="L287" s="463"/>
      <c r="M287" s="388"/>
      <c r="N287" s="389"/>
      <c r="O287" s="390"/>
      <c r="P287" s="389"/>
      <c r="Q287" s="391"/>
      <c r="R287" s="443"/>
      <c r="S287" s="425">
        <f t="shared" si="110"/>
        <v>0</v>
      </c>
      <c r="T287" s="392">
        <f t="shared" si="107"/>
        <v>0</v>
      </c>
      <c r="U287" s="405">
        <f t="shared" si="111"/>
        <v>0</v>
      </c>
      <c r="V287" s="393">
        <f t="shared" si="112"/>
        <v>0</v>
      </c>
      <c r="W287" s="442" t="str">
        <f t="shared" si="113"/>
        <v/>
      </c>
      <c r="X287" s="452" t="str">
        <f t="shared" si="108"/>
        <v/>
      </c>
      <c r="Y287" s="452" t="str">
        <f t="shared" si="109"/>
        <v/>
      </c>
      <c r="Z287" s="452" t="str">
        <f>'４.１倒筒機(樣品製作)'!X287</f>
        <v/>
      </c>
      <c r="AA287" s="452" t="str">
        <f>'４.１倒筒機(樣品製作)'!Y287</f>
        <v/>
      </c>
    </row>
    <row r="288" spans="1:27" ht="16.5">
      <c r="A288" s="383">
        <f t="shared" si="106"/>
        <v>46210</v>
      </c>
      <c r="B288" s="432" t="s">
        <v>805</v>
      </c>
      <c r="C288" s="458"/>
      <c r="D288" s="473"/>
      <c r="E288" s="459"/>
      <c r="F288" s="506" t="str">
        <f>IF(ISNA(VLOOKUP(D288,條件!$A$1:$L$65585,5,0)),"",(VLOOKUP(D288,條件!$A$1:$L$65585,5,0)))</f>
        <v/>
      </c>
      <c r="G288" s="506" t="str">
        <f>IF(ISNA(VLOOKUP(D288,條件!$A$1:$L$65585,11,0)),"",(VLOOKUP(D288,條件!$A$1:$L$65585,11,0)))</f>
        <v/>
      </c>
      <c r="H288" s="460"/>
      <c r="I288" s="461"/>
      <c r="J288" s="462"/>
      <c r="K288" s="461"/>
      <c r="L288" s="463"/>
      <c r="M288" s="388"/>
      <c r="N288" s="389"/>
      <c r="O288" s="390"/>
      <c r="P288" s="389"/>
      <c r="Q288" s="391"/>
      <c r="R288" s="443"/>
      <c r="S288" s="425">
        <f t="shared" si="110"/>
        <v>0</v>
      </c>
      <c r="T288" s="392">
        <f t="shared" si="107"/>
        <v>0</v>
      </c>
      <c r="U288" s="405">
        <f t="shared" si="111"/>
        <v>0</v>
      </c>
      <c r="V288" s="393">
        <f t="shared" si="112"/>
        <v>0</v>
      </c>
      <c r="W288" s="442" t="str">
        <f t="shared" si="113"/>
        <v/>
      </c>
      <c r="X288" s="452" t="str">
        <f t="shared" si="108"/>
        <v/>
      </c>
      <c r="Y288" s="452" t="str">
        <f t="shared" si="109"/>
        <v/>
      </c>
      <c r="Z288" s="452" t="str">
        <f>'４.１倒筒機(樣品製作)'!X288</f>
        <v/>
      </c>
      <c r="AA288" s="452" t="str">
        <f>'４.１倒筒機(樣品製作)'!Y288</f>
        <v/>
      </c>
    </row>
    <row r="289" spans="1:27" ht="16.5">
      <c r="A289" s="383">
        <f t="shared" si="106"/>
        <v>46210</v>
      </c>
      <c r="B289" s="432" t="s">
        <v>805</v>
      </c>
      <c r="C289" s="458"/>
      <c r="D289" s="473"/>
      <c r="E289" s="459"/>
      <c r="F289" s="506" t="str">
        <f>IF(ISNA(VLOOKUP(D289,條件!$A$1:$L$65585,5,0)),"",(VLOOKUP(D289,條件!$A$1:$L$65585,5,0)))</f>
        <v/>
      </c>
      <c r="G289" s="506" t="str">
        <f>IF(ISNA(VLOOKUP(D289,條件!$A$1:$L$65585,11,0)),"",(VLOOKUP(D289,條件!$A$1:$L$65585,11,0)))</f>
        <v/>
      </c>
      <c r="H289" s="460"/>
      <c r="I289" s="461"/>
      <c r="J289" s="462"/>
      <c r="K289" s="461"/>
      <c r="L289" s="463"/>
      <c r="M289" s="388"/>
      <c r="N289" s="389"/>
      <c r="O289" s="390"/>
      <c r="P289" s="389"/>
      <c r="Q289" s="391"/>
      <c r="R289" s="443"/>
      <c r="S289" s="425">
        <f t="shared" si="110"/>
        <v>0</v>
      </c>
      <c r="T289" s="392">
        <f t="shared" si="107"/>
        <v>0</v>
      </c>
      <c r="U289" s="405">
        <f t="shared" si="111"/>
        <v>0</v>
      </c>
      <c r="V289" s="393">
        <f t="shared" si="112"/>
        <v>0</v>
      </c>
      <c r="W289" s="442" t="str">
        <f t="shared" si="113"/>
        <v/>
      </c>
      <c r="X289" s="452" t="str">
        <f t="shared" si="108"/>
        <v/>
      </c>
      <c r="Y289" s="452" t="str">
        <f t="shared" si="109"/>
        <v/>
      </c>
      <c r="Z289" s="452" t="str">
        <f>'４.１倒筒機(樣品製作)'!X289</f>
        <v/>
      </c>
      <c r="AA289" s="452" t="str">
        <f>'４.１倒筒機(樣品製作)'!Y289</f>
        <v/>
      </c>
    </row>
    <row r="290" spans="1:27" ht="16.5">
      <c r="A290" s="383">
        <f t="shared" si="106"/>
        <v>46210</v>
      </c>
      <c r="B290" s="432" t="s">
        <v>805</v>
      </c>
      <c r="C290" s="458"/>
      <c r="D290" s="473"/>
      <c r="E290" s="459"/>
      <c r="F290" s="506" t="str">
        <f>IF(ISNA(VLOOKUP(D290,條件!$A$1:$L$65585,5,0)),"",(VLOOKUP(D290,條件!$A$1:$L$65585,5,0)))</f>
        <v/>
      </c>
      <c r="G290" s="506" t="str">
        <f>IF(ISNA(VLOOKUP(D290,條件!$A$1:$L$65585,11,0)),"",(VLOOKUP(D290,條件!$A$1:$L$65585,11,0)))</f>
        <v/>
      </c>
      <c r="H290" s="460"/>
      <c r="I290" s="461"/>
      <c r="J290" s="462"/>
      <c r="K290" s="461"/>
      <c r="L290" s="463"/>
      <c r="M290" s="388"/>
      <c r="N290" s="389"/>
      <c r="O290" s="390"/>
      <c r="P290" s="389"/>
      <c r="Q290" s="391"/>
      <c r="R290" s="443"/>
      <c r="S290" s="425">
        <f t="shared" si="110"/>
        <v>0</v>
      </c>
      <c r="T290" s="392">
        <f t="shared" si="107"/>
        <v>0</v>
      </c>
      <c r="U290" s="405">
        <f t="shared" si="111"/>
        <v>0</v>
      </c>
      <c r="V290" s="393">
        <f t="shared" si="112"/>
        <v>0</v>
      </c>
      <c r="W290" s="442" t="str">
        <f t="shared" si="113"/>
        <v/>
      </c>
      <c r="X290" s="452" t="str">
        <f t="shared" si="108"/>
        <v/>
      </c>
      <c r="Y290" s="452" t="str">
        <f t="shared" si="109"/>
        <v/>
      </c>
      <c r="Z290" s="452" t="str">
        <f>'４.１倒筒機(樣品製作)'!X290</f>
        <v/>
      </c>
      <c r="AA290" s="452" t="str">
        <f>'４.１倒筒機(樣品製作)'!Y290</f>
        <v/>
      </c>
    </row>
    <row r="291" spans="1:27" ht="16.5">
      <c r="A291" s="383">
        <f t="shared" si="106"/>
        <v>46210</v>
      </c>
      <c r="B291" s="432" t="s">
        <v>805</v>
      </c>
      <c r="C291" s="458"/>
      <c r="D291" s="473"/>
      <c r="E291" s="459"/>
      <c r="F291" s="506" t="str">
        <f>IF(ISNA(VLOOKUP(D291,條件!$A$1:$L$65585,5,0)),"",(VLOOKUP(D291,條件!$A$1:$L$65585,5,0)))</f>
        <v/>
      </c>
      <c r="G291" s="506" t="str">
        <f>IF(ISNA(VLOOKUP(D291,條件!$A$1:$L$65585,11,0)),"",(VLOOKUP(D291,條件!$A$1:$L$65585,11,0)))</f>
        <v/>
      </c>
      <c r="H291" s="460"/>
      <c r="I291" s="461"/>
      <c r="J291" s="462"/>
      <c r="K291" s="461"/>
      <c r="L291" s="463"/>
      <c r="M291" s="388"/>
      <c r="N291" s="389"/>
      <c r="O291" s="390"/>
      <c r="P291" s="389"/>
      <c r="Q291" s="391"/>
      <c r="R291" s="443"/>
      <c r="S291" s="425">
        <f t="shared" si="110"/>
        <v>0</v>
      </c>
      <c r="T291" s="392">
        <f t="shared" si="107"/>
        <v>0</v>
      </c>
      <c r="U291" s="405">
        <f t="shared" si="111"/>
        <v>0</v>
      </c>
      <c r="V291" s="393">
        <f t="shared" si="112"/>
        <v>0</v>
      </c>
      <c r="W291" s="442" t="str">
        <f t="shared" si="113"/>
        <v/>
      </c>
      <c r="X291" s="452" t="str">
        <f t="shared" si="108"/>
        <v/>
      </c>
      <c r="Y291" s="452" t="str">
        <f t="shared" si="109"/>
        <v/>
      </c>
      <c r="Z291" s="452" t="str">
        <f>'４.１倒筒機(樣品製作)'!X291</f>
        <v/>
      </c>
      <c r="AA291" s="452" t="str">
        <f>'４.１倒筒機(樣品製作)'!Y291</f>
        <v/>
      </c>
    </row>
    <row r="292" spans="1:27" ht="16.5">
      <c r="A292" s="383">
        <f t="shared" si="106"/>
        <v>46210</v>
      </c>
      <c r="B292" s="432" t="s">
        <v>805</v>
      </c>
      <c r="C292" s="458"/>
      <c r="D292" s="473"/>
      <c r="E292" s="459"/>
      <c r="F292" s="506" t="str">
        <f>IF(ISNA(VLOOKUP(D292,條件!$A$1:$L$65585,5,0)),"",(VLOOKUP(D292,條件!$A$1:$L$65585,5,0)))</f>
        <v/>
      </c>
      <c r="G292" s="506" t="str">
        <f>IF(ISNA(VLOOKUP(D292,條件!$A$1:$L$65585,11,0)),"",(VLOOKUP(D292,條件!$A$1:$L$65585,11,0)))</f>
        <v/>
      </c>
      <c r="H292" s="460"/>
      <c r="I292" s="461"/>
      <c r="J292" s="462"/>
      <c r="K292" s="461"/>
      <c r="L292" s="463"/>
      <c r="M292" s="388"/>
      <c r="N292" s="389"/>
      <c r="O292" s="390"/>
      <c r="P292" s="389"/>
      <c r="Q292" s="391"/>
      <c r="R292" s="443"/>
      <c r="S292" s="425">
        <f t="shared" si="110"/>
        <v>0</v>
      </c>
      <c r="T292" s="392">
        <f t="shared" si="107"/>
        <v>0</v>
      </c>
      <c r="U292" s="405">
        <f t="shared" si="111"/>
        <v>0</v>
      </c>
      <c r="V292" s="393">
        <f t="shared" si="112"/>
        <v>0</v>
      </c>
      <c r="W292" s="442" t="str">
        <f t="shared" si="113"/>
        <v/>
      </c>
      <c r="X292" s="452" t="str">
        <f t="shared" si="108"/>
        <v/>
      </c>
      <c r="Y292" s="452" t="str">
        <f t="shared" si="109"/>
        <v/>
      </c>
      <c r="Z292" s="452" t="str">
        <f>'４.１倒筒機(樣品製作)'!X292</f>
        <v/>
      </c>
      <c r="AA292" s="452" t="str">
        <f>'４.１倒筒機(樣品製作)'!Y292</f>
        <v/>
      </c>
    </row>
    <row r="293" spans="1:27" ht="16.5">
      <c r="A293" s="383">
        <f t="shared" si="106"/>
        <v>46210</v>
      </c>
      <c r="B293" s="432" t="s">
        <v>805</v>
      </c>
      <c r="C293" s="458"/>
      <c r="D293" s="473"/>
      <c r="E293" s="459"/>
      <c r="F293" s="506" t="str">
        <f>IF(ISNA(VLOOKUP(D293,條件!$A$1:$L$65585,5,0)),"",(VLOOKUP(D293,條件!$A$1:$L$65585,5,0)))</f>
        <v/>
      </c>
      <c r="G293" s="506" t="str">
        <f>IF(ISNA(VLOOKUP(D293,條件!$A$1:$L$65585,11,0)),"",(VLOOKUP(D293,條件!$A$1:$L$65585,11,0)))</f>
        <v/>
      </c>
      <c r="H293" s="460"/>
      <c r="I293" s="461"/>
      <c r="J293" s="462"/>
      <c r="K293" s="461"/>
      <c r="L293" s="463"/>
      <c r="M293" s="388"/>
      <c r="N293" s="389"/>
      <c r="O293" s="390"/>
      <c r="P293" s="389"/>
      <c r="Q293" s="391"/>
      <c r="R293" s="443"/>
      <c r="S293" s="425">
        <f t="shared" si="110"/>
        <v>0</v>
      </c>
      <c r="T293" s="392">
        <f t="shared" si="107"/>
        <v>0</v>
      </c>
      <c r="U293" s="392">
        <f t="shared" si="111"/>
        <v>0</v>
      </c>
      <c r="V293" s="393">
        <f t="shared" si="112"/>
        <v>0</v>
      </c>
      <c r="W293" s="444" t="str">
        <f t="shared" si="113"/>
        <v/>
      </c>
      <c r="X293" s="452" t="str">
        <f t="shared" si="108"/>
        <v/>
      </c>
      <c r="Y293" s="452" t="str">
        <f t="shared" si="109"/>
        <v/>
      </c>
      <c r="Z293" s="452" t="str">
        <f>'４.１倒筒機(樣品製作)'!X293</f>
        <v/>
      </c>
      <c r="AA293" s="452" t="str">
        <f>'４.１倒筒機(樣品製作)'!Y293</f>
        <v/>
      </c>
    </row>
    <row r="294" spans="1:27" ht="16.5">
      <c r="A294" s="383">
        <f t="shared" si="106"/>
        <v>46210</v>
      </c>
      <c r="B294" s="432" t="s">
        <v>805</v>
      </c>
      <c r="C294" s="458"/>
      <c r="D294" s="473"/>
      <c r="E294" s="459"/>
      <c r="F294" s="506" t="str">
        <f>IF(ISNA(VLOOKUP(D294,條件!$A$1:$L$65585,5,0)),"",(VLOOKUP(D294,條件!$A$1:$L$65585,5,0)))</f>
        <v/>
      </c>
      <c r="G294" s="506" t="str">
        <f>IF(ISNA(VLOOKUP(D294,條件!$A$1:$L$65585,11,0)),"",(VLOOKUP(D294,條件!$A$1:$L$65585,11,0)))</f>
        <v/>
      </c>
      <c r="H294" s="460"/>
      <c r="I294" s="461"/>
      <c r="J294" s="462"/>
      <c r="K294" s="461"/>
      <c r="L294" s="463"/>
      <c r="M294" s="388"/>
      <c r="N294" s="389"/>
      <c r="O294" s="390"/>
      <c r="P294" s="389"/>
      <c r="Q294" s="391"/>
      <c r="R294" s="443"/>
      <c r="S294" s="425">
        <f t="shared" si="110"/>
        <v>0</v>
      </c>
      <c r="T294" s="392">
        <f t="shared" si="107"/>
        <v>0</v>
      </c>
      <c r="U294" s="392">
        <f t="shared" si="111"/>
        <v>0</v>
      </c>
      <c r="V294" s="393">
        <f t="shared" si="112"/>
        <v>0</v>
      </c>
      <c r="W294" s="444" t="str">
        <f t="shared" si="113"/>
        <v/>
      </c>
      <c r="X294" s="452" t="str">
        <f t="shared" si="108"/>
        <v/>
      </c>
      <c r="Y294" s="452" t="str">
        <f t="shared" si="109"/>
        <v/>
      </c>
      <c r="Z294" s="452" t="str">
        <f>'４.１倒筒機(樣品製作)'!X294</f>
        <v/>
      </c>
      <c r="AA294" s="452" t="str">
        <f>'４.１倒筒機(樣品製作)'!Y294</f>
        <v/>
      </c>
    </row>
    <row r="295" spans="1:27" ht="16.5">
      <c r="A295" s="383">
        <f t="shared" si="106"/>
        <v>46210</v>
      </c>
      <c r="B295" s="432" t="s">
        <v>805</v>
      </c>
      <c r="C295" s="458"/>
      <c r="D295" s="473"/>
      <c r="E295" s="459"/>
      <c r="F295" s="506" t="str">
        <f>IF(ISNA(VLOOKUP(D295,條件!$A$1:$L$65585,5,0)),"",(VLOOKUP(D295,條件!$A$1:$L$65585,5,0)))</f>
        <v/>
      </c>
      <c r="G295" s="506" t="str">
        <f>IF(ISNA(VLOOKUP(D295,條件!$A$1:$L$65585,11,0)),"",(VLOOKUP(D295,條件!$A$1:$L$65585,11,0)))</f>
        <v/>
      </c>
      <c r="H295" s="460"/>
      <c r="I295" s="461"/>
      <c r="J295" s="462"/>
      <c r="K295" s="461"/>
      <c r="L295" s="463"/>
      <c r="M295" s="388"/>
      <c r="N295" s="389"/>
      <c r="O295" s="390"/>
      <c r="P295" s="389"/>
      <c r="Q295" s="391"/>
      <c r="R295" s="443"/>
      <c r="S295" s="425">
        <f t="shared" si="110"/>
        <v>0</v>
      </c>
      <c r="T295" s="392">
        <f t="shared" si="107"/>
        <v>0</v>
      </c>
      <c r="U295" s="392">
        <f t="shared" si="111"/>
        <v>0</v>
      </c>
      <c r="V295" s="393">
        <f t="shared" si="112"/>
        <v>0</v>
      </c>
      <c r="W295" s="444" t="str">
        <f t="shared" si="113"/>
        <v/>
      </c>
      <c r="X295" s="452" t="str">
        <f t="shared" si="108"/>
        <v/>
      </c>
      <c r="Y295" s="452" t="str">
        <f t="shared" si="109"/>
        <v/>
      </c>
      <c r="Z295" s="452" t="str">
        <f>'４.１倒筒機(樣品製作)'!X295</f>
        <v/>
      </c>
      <c r="AA295" s="452" t="str">
        <f>'４.１倒筒機(樣品製作)'!Y295</f>
        <v/>
      </c>
    </row>
    <row r="296" spans="1:27" ht="16.5">
      <c r="A296" s="383">
        <f t="shared" si="106"/>
        <v>46210</v>
      </c>
      <c r="B296" s="432" t="s">
        <v>805</v>
      </c>
      <c r="C296" s="458"/>
      <c r="D296" s="473"/>
      <c r="E296" s="459"/>
      <c r="F296" s="506" t="str">
        <f>IF(ISNA(VLOOKUP(D296,條件!$A$1:$L$65585,5,0)),"",(VLOOKUP(D296,條件!$A$1:$L$65585,5,0)))</f>
        <v/>
      </c>
      <c r="G296" s="506" t="str">
        <f>IF(ISNA(VLOOKUP(D296,條件!$A$1:$L$65585,11,0)),"",(VLOOKUP(D296,條件!$A$1:$L$65585,11,0)))</f>
        <v/>
      </c>
      <c r="H296" s="460"/>
      <c r="I296" s="461"/>
      <c r="J296" s="462"/>
      <c r="K296" s="461"/>
      <c r="L296" s="463"/>
      <c r="M296" s="388"/>
      <c r="N296" s="389"/>
      <c r="O296" s="390"/>
      <c r="P296" s="389"/>
      <c r="Q296" s="391"/>
      <c r="R296" s="443"/>
      <c r="S296" s="425">
        <f t="shared" si="110"/>
        <v>0</v>
      </c>
      <c r="T296" s="392">
        <f t="shared" si="107"/>
        <v>0</v>
      </c>
      <c r="U296" s="392">
        <f t="shared" si="111"/>
        <v>0</v>
      </c>
      <c r="V296" s="393">
        <f t="shared" si="112"/>
        <v>0</v>
      </c>
      <c r="W296" s="444" t="str">
        <f t="shared" si="113"/>
        <v/>
      </c>
      <c r="X296" s="452" t="str">
        <f t="shared" si="108"/>
        <v/>
      </c>
      <c r="Y296" s="452" t="str">
        <f t="shared" si="109"/>
        <v/>
      </c>
      <c r="Z296" s="452" t="str">
        <f>'４.１倒筒機(樣品製作)'!X296</f>
        <v/>
      </c>
      <c r="AA296" s="452" t="str">
        <f>'４.１倒筒機(樣品製作)'!Y296</f>
        <v/>
      </c>
    </row>
    <row r="297" spans="1:27" ht="16.5">
      <c r="A297" s="383">
        <f t="shared" si="106"/>
        <v>46210</v>
      </c>
      <c r="B297" s="432" t="s">
        <v>805</v>
      </c>
      <c r="C297" s="458"/>
      <c r="D297" s="473"/>
      <c r="E297" s="459"/>
      <c r="F297" s="506" t="str">
        <f>IF(ISNA(VLOOKUP(D297,條件!$A$1:$L$65585,5,0)),"",(VLOOKUP(D297,條件!$A$1:$L$65585,5,0)))</f>
        <v/>
      </c>
      <c r="G297" s="506" t="str">
        <f>IF(ISNA(VLOOKUP(D297,條件!$A$1:$L$65585,11,0)),"",(VLOOKUP(D297,條件!$A$1:$L$65585,11,0)))</f>
        <v/>
      </c>
      <c r="H297" s="460"/>
      <c r="I297" s="461"/>
      <c r="J297" s="462"/>
      <c r="K297" s="461"/>
      <c r="L297" s="463"/>
      <c r="M297" s="388"/>
      <c r="N297" s="389"/>
      <c r="O297" s="390"/>
      <c r="P297" s="389"/>
      <c r="Q297" s="391"/>
      <c r="R297" s="443"/>
      <c r="S297" s="425">
        <f t="shared" si="110"/>
        <v>0</v>
      </c>
      <c r="T297" s="392">
        <f t="shared" si="107"/>
        <v>0</v>
      </c>
      <c r="U297" s="392">
        <f t="shared" si="111"/>
        <v>0</v>
      </c>
      <c r="V297" s="393">
        <f t="shared" si="112"/>
        <v>0</v>
      </c>
      <c r="W297" s="444" t="str">
        <f t="shared" si="113"/>
        <v/>
      </c>
      <c r="X297" s="452" t="str">
        <f t="shared" si="108"/>
        <v/>
      </c>
      <c r="Y297" s="452" t="str">
        <f t="shared" si="109"/>
        <v/>
      </c>
      <c r="Z297" s="452" t="str">
        <f>'４.１倒筒機(樣品製作)'!X297</f>
        <v/>
      </c>
      <c r="AA297" s="452" t="str">
        <f>'４.１倒筒機(樣品製作)'!Y297</f>
        <v/>
      </c>
    </row>
    <row r="298" spans="1:27" ht="16.5">
      <c r="A298" s="383">
        <f t="shared" si="106"/>
        <v>46210</v>
      </c>
      <c r="B298" s="432" t="s">
        <v>805</v>
      </c>
      <c r="C298" s="458"/>
      <c r="D298" s="473"/>
      <c r="E298" s="459"/>
      <c r="F298" s="506" t="str">
        <f>IF(ISNA(VLOOKUP(D298,條件!$A$1:$L$65585,5,0)),"",(VLOOKUP(D298,條件!$A$1:$L$65585,5,0)))</f>
        <v/>
      </c>
      <c r="G298" s="506" t="str">
        <f>IF(ISNA(VLOOKUP(D298,條件!$A$1:$L$65585,11,0)),"",(VLOOKUP(D298,條件!$A$1:$L$65585,11,0)))</f>
        <v/>
      </c>
      <c r="H298" s="460"/>
      <c r="I298" s="461"/>
      <c r="J298" s="462"/>
      <c r="K298" s="461"/>
      <c r="L298" s="463"/>
      <c r="M298" s="388"/>
      <c r="N298" s="389"/>
      <c r="O298" s="390"/>
      <c r="P298" s="389"/>
      <c r="Q298" s="391"/>
      <c r="R298" s="443"/>
      <c r="S298" s="425">
        <f t="shared" si="110"/>
        <v>0</v>
      </c>
      <c r="T298" s="392">
        <f t="shared" si="107"/>
        <v>0</v>
      </c>
      <c r="U298" s="392">
        <f t="shared" si="111"/>
        <v>0</v>
      </c>
      <c r="V298" s="393">
        <f t="shared" si="112"/>
        <v>0</v>
      </c>
      <c r="W298" s="444" t="str">
        <f t="shared" si="113"/>
        <v/>
      </c>
      <c r="X298" s="452" t="str">
        <f t="shared" si="108"/>
        <v/>
      </c>
      <c r="Y298" s="452" t="str">
        <f t="shared" si="109"/>
        <v/>
      </c>
      <c r="Z298" s="452" t="str">
        <f>'４.１倒筒機(樣品製作)'!X298</f>
        <v/>
      </c>
      <c r="AA298" s="452" t="str">
        <f>'４.１倒筒機(樣品製作)'!Y298</f>
        <v/>
      </c>
    </row>
    <row r="299" spans="1:27" ht="16.5">
      <c r="A299" s="383">
        <f t="shared" si="106"/>
        <v>46210</v>
      </c>
      <c r="B299" s="432" t="s">
        <v>805</v>
      </c>
      <c r="C299" s="458"/>
      <c r="D299" s="473"/>
      <c r="E299" s="459"/>
      <c r="F299" s="506" t="str">
        <f>IF(ISNA(VLOOKUP(D299,條件!$A$1:$L$65585,5,0)),"",(VLOOKUP(D299,條件!$A$1:$L$65585,5,0)))</f>
        <v/>
      </c>
      <c r="G299" s="506" t="str">
        <f>IF(ISNA(VLOOKUP(D299,條件!$A$1:$L$65585,11,0)),"",(VLOOKUP(D299,條件!$A$1:$L$65585,11,0)))</f>
        <v/>
      </c>
      <c r="H299" s="460"/>
      <c r="I299" s="461"/>
      <c r="J299" s="462"/>
      <c r="K299" s="461"/>
      <c r="L299" s="463"/>
      <c r="M299" s="388"/>
      <c r="N299" s="389"/>
      <c r="O299" s="390"/>
      <c r="P299" s="389"/>
      <c r="Q299" s="391"/>
      <c r="R299" s="443"/>
      <c r="S299" s="425">
        <f t="shared" si="110"/>
        <v>0</v>
      </c>
      <c r="T299" s="392">
        <f t="shared" si="107"/>
        <v>0</v>
      </c>
      <c r="U299" s="392">
        <f t="shared" si="111"/>
        <v>0</v>
      </c>
      <c r="V299" s="393">
        <f t="shared" si="112"/>
        <v>0</v>
      </c>
      <c r="W299" s="444" t="str">
        <f t="shared" si="113"/>
        <v/>
      </c>
      <c r="X299" s="452" t="str">
        <f t="shared" si="108"/>
        <v/>
      </c>
      <c r="Y299" s="452" t="str">
        <f t="shared" si="109"/>
        <v/>
      </c>
      <c r="Z299" s="452" t="str">
        <f>'４.１倒筒機(樣品製作)'!X299</f>
        <v/>
      </c>
      <c r="AA299" s="452" t="str">
        <f>'４.１倒筒機(樣品製作)'!Y299</f>
        <v/>
      </c>
    </row>
    <row r="300" spans="1:27" ht="16.5">
      <c r="A300" s="383">
        <f t="shared" si="106"/>
        <v>46210</v>
      </c>
      <c r="B300" s="432" t="s">
        <v>805</v>
      </c>
      <c r="C300" s="458"/>
      <c r="D300" s="473"/>
      <c r="E300" s="459"/>
      <c r="F300" s="506" t="str">
        <f>IF(ISNA(VLOOKUP(D300,條件!$A$1:$L$65585,5,0)),"",(VLOOKUP(D300,條件!$A$1:$L$65585,5,0)))</f>
        <v/>
      </c>
      <c r="G300" s="506" t="str">
        <f>IF(ISNA(VLOOKUP(D300,條件!$A$1:$L$65585,11,0)),"",(VLOOKUP(D300,條件!$A$1:$L$65585,11,0)))</f>
        <v/>
      </c>
      <c r="H300" s="460"/>
      <c r="I300" s="461"/>
      <c r="J300" s="462"/>
      <c r="K300" s="461"/>
      <c r="L300" s="463"/>
      <c r="M300" s="388"/>
      <c r="N300" s="389"/>
      <c r="O300" s="390"/>
      <c r="P300" s="389"/>
      <c r="Q300" s="391"/>
      <c r="R300" s="443"/>
      <c r="S300" s="425">
        <f t="shared" si="110"/>
        <v>0</v>
      </c>
      <c r="T300" s="392">
        <f t="shared" si="107"/>
        <v>0</v>
      </c>
      <c r="U300" s="392">
        <f t="shared" si="111"/>
        <v>0</v>
      </c>
      <c r="V300" s="393">
        <f t="shared" si="112"/>
        <v>0</v>
      </c>
      <c r="W300" s="444" t="str">
        <f t="shared" si="113"/>
        <v/>
      </c>
      <c r="X300" s="452" t="str">
        <f t="shared" si="108"/>
        <v/>
      </c>
      <c r="Y300" s="452" t="str">
        <f t="shared" si="109"/>
        <v/>
      </c>
      <c r="Z300" s="452" t="str">
        <f>'４.１倒筒機(樣品製作)'!X300</f>
        <v/>
      </c>
      <c r="AA300" s="452" t="str">
        <f>'４.１倒筒機(樣品製作)'!Y300</f>
        <v/>
      </c>
    </row>
    <row r="301" spans="1:27" ht="16.5">
      <c r="A301" s="383">
        <f t="shared" si="106"/>
        <v>46210</v>
      </c>
      <c r="B301" s="432" t="s">
        <v>805</v>
      </c>
      <c r="C301" s="458"/>
      <c r="D301" s="473"/>
      <c r="E301" s="459"/>
      <c r="F301" s="506" t="str">
        <f>IF(ISNA(VLOOKUP(D301,條件!$A$1:$L$65585,5,0)),"",(VLOOKUP(D301,條件!$A$1:$L$65585,5,0)))</f>
        <v/>
      </c>
      <c r="G301" s="506" t="str">
        <f>IF(ISNA(VLOOKUP(D301,條件!$A$1:$L$65585,11,0)),"",(VLOOKUP(D301,條件!$A$1:$L$65585,11,0)))</f>
        <v/>
      </c>
      <c r="H301" s="460"/>
      <c r="I301" s="461"/>
      <c r="J301" s="462"/>
      <c r="K301" s="461"/>
      <c r="L301" s="463"/>
      <c r="M301" s="388"/>
      <c r="N301" s="389"/>
      <c r="O301" s="390"/>
      <c r="P301" s="389"/>
      <c r="Q301" s="391"/>
      <c r="R301" s="443"/>
      <c r="S301" s="425">
        <f t="shared" si="110"/>
        <v>0</v>
      </c>
      <c r="T301" s="392">
        <f t="shared" si="107"/>
        <v>0</v>
      </c>
      <c r="U301" s="392">
        <f t="shared" si="111"/>
        <v>0</v>
      </c>
      <c r="V301" s="393">
        <f t="shared" si="112"/>
        <v>0</v>
      </c>
      <c r="W301" s="444" t="str">
        <f t="shared" si="113"/>
        <v/>
      </c>
      <c r="X301" s="452" t="str">
        <f t="shared" si="108"/>
        <v/>
      </c>
      <c r="Y301" s="452" t="str">
        <f t="shared" si="109"/>
        <v/>
      </c>
      <c r="Z301" s="452" t="str">
        <f>'４.１倒筒機(樣品製作)'!X301</f>
        <v/>
      </c>
      <c r="AA301" s="452" t="str">
        <f>'４.１倒筒機(樣品製作)'!Y301</f>
        <v/>
      </c>
    </row>
    <row r="302" spans="1:27" ht="16.5">
      <c r="A302" s="383">
        <f t="shared" si="106"/>
        <v>46210</v>
      </c>
      <c r="B302" s="398" t="s">
        <v>803</v>
      </c>
      <c r="C302" s="524"/>
      <c r="D302" s="525"/>
      <c r="E302" s="526"/>
      <c r="F302" s="527">
        <v>0</v>
      </c>
      <c r="G302" s="527"/>
      <c r="H302" s="528"/>
      <c r="I302" s="529">
        <f>COUNTA(I282:I301)</f>
        <v>0</v>
      </c>
      <c r="J302" s="529"/>
      <c r="K302" s="529"/>
      <c r="L302" s="530"/>
      <c r="M302" s="400"/>
      <c r="N302" s="401">
        <f>SUM(N282:N301)</f>
        <v>0</v>
      </c>
      <c r="O302" s="400"/>
      <c r="P302" s="401">
        <f>SUM(P282:P301)</f>
        <v>0</v>
      </c>
      <c r="Q302" s="402"/>
      <c r="R302" s="445"/>
      <c r="S302" s="427"/>
      <c r="T302" s="403"/>
      <c r="U302" s="399">
        <f>SUMIF(U282:U301,"&lt;9E307")</f>
        <v>0</v>
      </c>
      <c r="V302" s="399">
        <f>SUM(V282:V301)</f>
        <v>0</v>
      </c>
      <c r="W302" s="446">
        <f>IF(ISERROR(V302/U302),0,(V302/U302))</f>
        <v>0</v>
      </c>
      <c r="X302" s="453">
        <f>SUMIF(X282:X301,"&lt;9E307")</f>
        <v>0</v>
      </c>
      <c r="Y302" s="453">
        <f>SUMIF(Y282:Y301,"&lt;9E307")</f>
        <v>0</v>
      </c>
      <c r="Z302" s="453">
        <f>'４.１倒筒機(樣品製作)'!X302</f>
        <v>0</v>
      </c>
      <c r="AA302" s="453">
        <f>'４.１倒筒機(樣品製作)'!Y302</f>
        <v>0</v>
      </c>
    </row>
    <row r="303" spans="1:27" ht="16.5">
      <c r="A303" s="383">
        <f t="shared" si="106"/>
        <v>46210</v>
      </c>
      <c r="B303" s="404" t="s">
        <v>806</v>
      </c>
      <c r="C303" s="531"/>
      <c r="D303" s="532"/>
      <c r="E303" s="533"/>
      <c r="F303" s="534"/>
      <c r="G303" s="534"/>
      <c r="H303" s="535"/>
      <c r="I303" s="536">
        <f>SUM(I281,I302)</f>
        <v>0</v>
      </c>
      <c r="J303" s="536"/>
      <c r="K303" s="536"/>
      <c r="L303" s="537"/>
      <c r="M303" s="419"/>
      <c r="N303" s="420">
        <f>SUM(N281,N302)</f>
        <v>0</v>
      </c>
      <c r="O303" s="419"/>
      <c r="P303" s="420">
        <f>SUM(P281,P302)</f>
        <v>0</v>
      </c>
      <c r="Q303" s="421"/>
      <c r="R303" s="447"/>
      <c r="S303" s="428"/>
      <c r="T303" s="394"/>
      <c r="U303" s="394">
        <f t="shared" ref="U303:V303" si="114">SUM(U281,U302)</f>
        <v>0</v>
      </c>
      <c r="V303" s="394">
        <f t="shared" si="114"/>
        <v>0</v>
      </c>
      <c r="W303" s="448">
        <f>IF(ISERROR(V303/U303),0,V303/U303)</f>
        <v>0</v>
      </c>
      <c r="X303" s="454">
        <f>SUM(X281,X302)</f>
        <v>0</v>
      </c>
      <c r="Y303" s="454">
        <f>SUM(Y281,Y302)</f>
        <v>0</v>
      </c>
      <c r="Z303" s="454">
        <f>'４.１倒筒機(樣品製作)'!X303</f>
        <v>0</v>
      </c>
      <c r="AA303" s="454">
        <f>'４.１倒筒機(樣品製作)'!Y303</f>
        <v>0</v>
      </c>
    </row>
    <row r="304" spans="1:27" ht="16.5">
      <c r="A304" s="449">
        <f>A303+1</f>
        <v>46211</v>
      </c>
      <c r="B304" s="431" t="s">
        <v>804</v>
      </c>
      <c r="C304" s="538"/>
      <c r="D304" s="539"/>
      <c r="E304" s="540"/>
      <c r="F304" s="506" t="str">
        <f>IF(ISNA(VLOOKUP(D304,條件!$A$1:$L$65585,5,0)),"",(VLOOKUP(D304,條件!$A$1:$L$65585,5,0)))</f>
        <v/>
      </c>
      <c r="G304" s="506" t="str">
        <f>IF(ISNA(VLOOKUP(D304,條件!$A$1:$L$65585,11,0)),"",(VLOOKUP(D304,條件!$A$1:$L$65585,11,0)))</f>
        <v/>
      </c>
      <c r="H304" s="542"/>
      <c r="I304" s="543"/>
      <c r="J304" s="462"/>
      <c r="K304" s="543"/>
      <c r="L304" s="544"/>
      <c r="M304" s="407"/>
      <c r="N304" s="408"/>
      <c r="O304" s="409"/>
      <c r="P304" s="408"/>
      <c r="Q304" s="410"/>
      <c r="R304" s="441"/>
      <c r="S304" s="424">
        <f>K304*0.85</f>
        <v>0</v>
      </c>
      <c r="T304" s="405">
        <f t="shared" ref="T304:T323" si="115">IF(J304="",0,(1440/(J304/S304)))</f>
        <v>0</v>
      </c>
      <c r="U304" s="405">
        <f>T304*L304*(N304+P304)/24*0.85</f>
        <v>0</v>
      </c>
      <c r="V304" s="406">
        <f>M304+O304</f>
        <v>0</v>
      </c>
      <c r="W304" s="442" t="str">
        <f>IF(U304=0,"",((V304/U304)))</f>
        <v/>
      </c>
      <c r="X304" s="452" t="str">
        <f t="shared" ref="X304:X323" si="116">IF(ISERROR((U304/(N304+P304)*N304)/250),"",((U304/(N304+P304)*N304)/250))</f>
        <v/>
      </c>
      <c r="Y304" s="452" t="str">
        <f t="shared" ref="Y304:Y323" si="117">IF(ISERROR(((U304/(N304+P304)*P304)/250)),"",(((U304/(N304+P304)*P304))/250))</f>
        <v/>
      </c>
      <c r="Z304" s="452" t="str">
        <f>'４.１倒筒機(樣品製作)'!X304</f>
        <v/>
      </c>
      <c r="AA304" s="452" t="str">
        <f>'４.１倒筒機(樣品製作)'!Y304</f>
        <v/>
      </c>
    </row>
    <row r="305" spans="1:27" ht="16.5">
      <c r="A305" s="383">
        <f>A304</f>
        <v>46211</v>
      </c>
      <c r="B305" s="432" t="s">
        <v>804</v>
      </c>
      <c r="C305" s="458"/>
      <c r="D305" s="473"/>
      <c r="E305" s="459"/>
      <c r="F305" s="506" t="str">
        <f>IF(ISNA(VLOOKUP(D305,條件!$A$1:$L$65585,5,0)),"",(VLOOKUP(D305,條件!$A$1:$L$65585,5,0)))</f>
        <v/>
      </c>
      <c r="G305" s="506" t="str">
        <f>IF(ISNA(VLOOKUP(D305,條件!$A$1:$L$65585,11,0)),"",(VLOOKUP(D305,條件!$A$1:$L$65585,11,0)))</f>
        <v/>
      </c>
      <c r="H305" s="460"/>
      <c r="I305" s="461"/>
      <c r="J305" s="462"/>
      <c r="K305" s="461"/>
      <c r="L305" s="463"/>
      <c r="M305" s="388"/>
      <c r="N305" s="389"/>
      <c r="O305" s="390"/>
      <c r="P305" s="389"/>
      <c r="Q305" s="410"/>
      <c r="R305" s="443"/>
      <c r="S305" s="425">
        <f t="shared" ref="S305:S323" si="118">K305*0.85</f>
        <v>0</v>
      </c>
      <c r="T305" s="392">
        <f t="shared" si="115"/>
        <v>0</v>
      </c>
      <c r="U305" s="405">
        <f t="shared" ref="U305:U323" si="119">T305*L305*(N305+P305)/24*0.85</f>
        <v>0</v>
      </c>
      <c r="V305" s="393">
        <f t="shared" ref="V305:V323" si="120">M305+O305</f>
        <v>0</v>
      </c>
      <c r="W305" s="442" t="str">
        <f t="shared" ref="W305:W323" si="121">IF(U305=0,"",((V305/U305)))</f>
        <v/>
      </c>
      <c r="X305" s="452" t="str">
        <f t="shared" si="116"/>
        <v/>
      </c>
      <c r="Y305" s="452" t="str">
        <f t="shared" si="117"/>
        <v/>
      </c>
      <c r="Z305" s="452" t="str">
        <f>'４.１倒筒機(樣品製作)'!X305</f>
        <v/>
      </c>
      <c r="AA305" s="452" t="str">
        <f>'４.１倒筒機(樣品製作)'!Y305</f>
        <v/>
      </c>
    </row>
    <row r="306" spans="1:27" ht="16.5">
      <c r="A306" s="383">
        <f t="shared" ref="A306:A346" si="122">A305</f>
        <v>46211</v>
      </c>
      <c r="B306" s="432" t="s">
        <v>804</v>
      </c>
      <c r="C306" s="458"/>
      <c r="D306" s="473"/>
      <c r="E306" s="459"/>
      <c r="F306" s="506" t="str">
        <f>IF(ISNA(VLOOKUP(D306,條件!$A$1:$L$65585,5,0)),"",(VLOOKUP(D306,條件!$A$1:$L$65585,5,0)))</f>
        <v/>
      </c>
      <c r="G306" s="506" t="str">
        <f>IF(ISNA(VLOOKUP(D306,條件!$A$1:$L$65585,11,0)),"",(VLOOKUP(D306,條件!$A$1:$L$65585,11,0)))</f>
        <v/>
      </c>
      <c r="H306" s="460"/>
      <c r="I306" s="461"/>
      <c r="J306" s="462"/>
      <c r="K306" s="461"/>
      <c r="L306" s="463"/>
      <c r="M306" s="388"/>
      <c r="N306" s="389"/>
      <c r="O306" s="390"/>
      <c r="P306" s="389"/>
      <c r="Q306" s="410"/>
      <c r="R306" s="443"/>
      <c r="S306" s="425">
        <f t="shared" si="118"/>
        <v>0</v>
      </c>
      <c r="T306" s="392">
        <f t="shared" si="115"/>
        <v>0</v>
      </c>
      <c r="U306" s="405">
        <f t="shared" si="119"/>
        <v>0</v>
      </c>
      <c r="V306" s="393">
        <f t="shared" si="120"/>
        <v>0</v>
      </c>
      <c r="W306" s="442" t="str">
        <f t="shared" si="121"/>
        <v/>
      </c>
      <c r="X306" s="452" t="str">
        <f t="shared" si="116"/>
        <v/>
      </c>
      <c r="Y306" s="452" t="str">
        <f t="shared" si="117"/>
        <v/>
      </c>
      <c r="Z306" s="452" t="str">
        <f>'４.１倒筒機(樣品製作)'!X306</f>
        <v/>
      </c>
      <c r="AA306" s="452" t="str">
        <f>'４.１倒筒機(樣品製作)'!Y306</f>
        <v/>
      </c>
    </row>
    <row r="307" spans="1:27" ht="16.5">
      <c r="A307" s="383">
        <f t="shared" si="122"/>
        <v>46211</v>
      </c>
      <c r="B307" s="432" t="s">
        <v>804</v>
      </c>
      <c r="C307" s="458"/>
      <c r="D307" s="473"/>
      <c r="E307" s="459"/>
      <c r="F307" s="506" t="str">
        <f>IF(ISNA(VLOOKUP(D307,條件!$A$1:$L$65585,5,0)),"",(VLOOKUP(D307,條件!$A$1:$L$65585,5,0)))</f>
        <v/>
      </c>
      <c r="G307" s="506" t="str">
        <f>IF(ISNA(VLOOKUP(D307,條件!$A$1:$L$65585,11,0)),"",(VLOOKUP(D307,條件!$A$1:$L$65585,11,0)))</f>
        <v/>
      </c>
      <c r="H307" s="460"/>
      <c r="I307" s="461"/>
      <c r="J307" s="462"/>
      <c r="K307" s="461"/>
      <c r="L307" s="463"/>
      <c r="M307" s="388"/>
      <c r="N307" s="389"/>
      <c r="O307" s="390"/>
      <c r="P307" s="389"/>
      <c r="Q307" s="410"/>
      <c r="R307" s="443"/>
      <c r="S307" s="425">
        <f t="shared" si="118"/>
        <v>0</v>
      </c>
      <c r="T307" s="392">
        <f t="shared" si="115"/>
        <v>0</v>
      </c>
      <c r="U307" s="405">
        <f t="shared" si="119"/>
        <v>0</v>
      </c>
      <c r="V307" s="393">
        <f t="shared" si="120"/>
        <v>0</v>
      </c>
      <c r="W307" s="442" t="str">
        <f t="shared" si="121"/>
        <v/>
      </c>
      <c r="X307" s="452" t="str">
        <f t="shared" si="116"/>
        <v/>
      </c>
      <c r="Y307" s="452" t="str">
        <f t="shared" si="117"/>
        <v/>
      </c>
      <c r="Z307" s="452" t="str">
        <f>'４.１倒筒機(樣品製作)'!X307</f>
        <v/>
      </c>
      <c r="AA307" s="452" t="str">
        <f>'４.１倒筒機(樣品製作)'!Y307</f>
        <v/>
      </c>
    </row>
    <row r="308" spans="1:27" ht="16.5">
      <c r="A308" s="383">
        <f t="shared" si="122"/>
        <v>46211</v>
      </c>
      <c r="B308" s="432" t="s">
        <v>804</v>
      </c>
      <c r="C308" s="458"/>
      <c r="D308" s="473"/>
      <c r="E308" s="459"/>
      <c r="F308" s="506" t="str">
        <f>IF(ISNA(VLOOKUP(D308,條件!$A$1:$L$65585,5,0)),"",(VLOOKUP(D308,條件!$A$1:$L$65585,5,0)))</f>
        <v/>
      </c>
      <c r="G308" s="506" t="str">
        <f>IF(ISNA(VLOOKUP(D308,條件!$A$1:$L$65585,11,0)),"",(VLOOKUP(D308,條件!$A$1:$L$65585,11,0)))</f>
        <v/>
      </c>
      <c r="H308" s="460"/>
      <c r="I308" s="461"/>
      <c r="J308" s="462"/>
      <c r="K308" s="461"/>
      <c r="L308" s="463"/>
      <c r="M308" s="388"/>
      <c r="N308" s="389"/>
      <c r="O308" s="390"/>
      <c r="P308" s="389"/>
      <c r="Q308" s="410"/>
      <c r="R308" s="443"/>
      <c r="S308" s="425">
        <f t="shared" si="118"/>
        <v>0</v>
      </c>
      <c r="T308" s="392">
        <f t="shared" si="115"/>
        <v>0</v>
      </c>
      <c r="U308" s="405">
        <f t="shared" si="119"/>
        <v>0</v>
      </c>
      <c r="V308" s="393">
        <f t="shared" si="120"/>
        <v>0</v>
      </c>
      <c r="W308" s="442" t="str">
        <f t="shared" si="121"/>
        <v/>
      </c>
      <c r="X308" s="452" t="str">
        <f t="shared" si="116"/>
        <v/>
      </c>
      <c r="Y308" s="452" t="str">
        <f t="shared" si="117"/>
        <v/>
      </c>
      <c r="Z308" s="452" t="str">
        <f>'４.１倒筒機(樣品製作)'!X308</f>
        <v/>
      </c>
      <c r="AA308" s="452" t="str">
        <f>'４.１倒筒機(樣品製作)'!Y308</f>
        <v/>
      </c>
    </row>
    <row r="309" spans="1:27" ht="16.5">
      <c r="A309" s="383">
        <f t="shared" si="122"/>
        <v>46211</v>
      </c>
      <c r="B309" s="432" t="s">
        <v>804</v>
      </c>
      <c r="C309" s="458"/>
      <c r="D309" s="473"/>
      <c r="E309" s="459"/>
      <c r="F309" s="506" t="str">
        <f>IF(ISNA(VLOOKUP(D309,條件!$A$1:$L$65585,5,0)),"",(VLOOKUP(D309,條件!$A$1:$L$65585,5,0)))</f>
        <v/>
      </c>
      <c r="G309" s="506" t="str">
        <f>IF(ISNA(VLOOKUP(D309,條件!$A$1:$L$65585,11,0)),"",(VLOOKUP(D309,條件!$A$1:$L$65585,11,0)))</f>
        <v/>
      </c>
      <c r="H309" s="460"/>
      <c r="I309" s="461"/>
      <c r="J309" s="462"/>
      <c r="K309" s="461"/>
      <c r="L309" s="463"/>
      <c r="M309" s="388"/>
      <c r="N309" s="389"/>
      <c r="O309" s="390"/>
      <c r="P309" s="389"/>
      <c r="Q309" s="410"/>
      <c r="R309" s="443"/>
      <c r="S309" s="425">
        <f t="shared" si="118"/>
        <v>0</v>
      </c>
      <c r="T309" s="392">
        <f t="shared" si="115"/>
        <v>0</v>
      </c>
      <c r="U309" s="405">
        <f t="shared" si="119"/>
        <v>0</v>
      </c>
      <c r="V309" s="393">
        <f t="shared" si="120"/>
        <v>0</v>
      </c>
      <c r="W309" s="442" t="str">
        <f t="shared" si="121"/>
        <v/>
      </c>
      <c r="X309" s="452" t="str">
        <f t="shared" si="116"/>
        <v/>
      </c>
      <c r="Y309" s="452" t="str">
        <f t="shared" si="117"/>
        <v/>
      </c>
      <c r="Z309" s="452" t="str">
        <f>'４.１倒筒機(樣品製作)'!X309</f>
        <v/>
      </c>
      <c r="AA309" s="452" t="str">
        <f>'４.１倒筒機(樣品製作)'!Y309</f>
        <v/>
      </c>
    </row>
    <row r="310" spans="1:27" ht="16.5">
      <c r="A310" s="383">
        <f t="shared" si="122"/>
        <v>46211</v>
      </c>
      <c r="B310" s="432" t="s">
        <v>804</v>
      </c>
      <c r="C310" s="458"/>
      <c r="D310" s="473"/>
      <c r="E310" s="459"/>
      <c r="F310" s="506" t="str">
        <f>IF(ISNA(VLOOKUP(D310,條件!$A$1:$L$65585,5,0)),"",(VLOOKUP(D310,條件!$A$1:$L$65585,5,0)))</f>
        <v/>
      </c>
      <c r="G310" s="506" t="str">
        <f>IF(ISNA(VLOOKUP(D310,條件!$A$1:$L$65585,11,0)),"",(VLOOKUP(D310,條件!$A$1:$L$65585,11,0)))</f>
        <v/>
      </c>
      <c r="H310" s="460"/>
      <c r="I310" s="461"/>
      <c r="J310" s="462"/>
      <c r="K310" s="461"/>
      <c r="L310" s="463"/>
      <c r="M310" s="388"/>
      <c r="N310" s="389"/>
      <c r="O310" s="390"/>
      <c r="P310" s="389"/>
      <c r="Q310" s="410"/>
      <c r="R310" s="443"/>
      <c r="S310" s="425">
        <f t="shared" si="118"/>
        <v>0</v>
      </c>
      <c r="T310" s="392">
        <f t="shared" si="115"/>
        <v>0</v>
      </c>
      <c r="U310" s="405">
        <f t="shared" si="119"/>
        <v>0</v>
      </c>
      <c r="V310" s="393">
        <f t="shared" si="120"/>
        <v>0</v>
      </c>
      <c r="W310" s="442" t="str">
        <f t="shared" si="121"/>
        <v/>
      </c>
      <c r="X310" s="452" t="str">
        <f t="shared" si="116"/>
        <v/>
      </c>
      <c r="Y310" s="452" t="str">
        <f t="shared" si="117"/>
        <v/>
      </c>
      <c r="Z310" s="452" t="str">
        <f>'４.１倒筒機(樣品製作)'!X310</f>
        <v/>
      </c>
      <c r="AA310" s="452" t="str">
        <f>'４.１倒筒機(樣品製作)'!Y310</f>
        <v/>
      </c>
    </row>
    <row r="311" spans="1:27" ht="16.5">
      <c r="A311" s="383">
        <f t="shared" si="122"/>
        <v>46211</v>
      </c>
      <c r="B311" s="432" t="s">
        <v>804</v>
      </c>
      <c r="C311" s="458"/>
      <c r="D311" s="473"/>
      <c r="E311" s="459"/>
      <c r="F311" s="506" t="str">
        <f>IF(ISNA(VLOOKUP(D311,條件!$A$1:$L$65585,5,0)),"",(VLOOKUP(D311,條件!$A$1:$L$65585,5,0)))</f>
        <v/>
      </c>
      <c r="G311" s="506" t="str">
        <f>IF(ISNA(VLOOKUP(D311,條件!$A$1:$L$65585,11,0)),"",(VLOOKUP(D311,條件!$A$1:$L$65585,11,0)))</f>
        <v/>
      </c>
      <c r="H311" s="460"/>
      <c r="I311" s="461"/>
      <c r="J311" s="462"/>
      <c r="K311" s="461"/>
      <c r="L311" s="463"/>
      <c r="M311" s="388"/>
      <c r="N311" s="389"/>
      <c r="O311" s="390"/>
      <c r="P311" s="389"/>
      <c r="Q311" s="410"/>
      <c r="R311" s="443"/>
      <c r="S311" s="425">
        <f t="shared" si="118"/>
        <v>0</v>
      </c>
      <c r="T311" s="392">
        <f t="shared" si="115"/>
        <v>0</v>
      </c>
      <c r="U311" s="405">
        <f t="shared" si="119"/>
        <v>0</v>
      </c>
      <c r="V311" s="393">
        <f t="shared" si="120"/>
        <v>0</v>
      </c>
      <c r="W311" s="442" t="str">
        <f t="shared" si="121"/>
        <v/>
      </c>
      <c r="X311" s="452" t="str">
        <f t="shared" si="116"/>
        <v/>
      </c>
      <c r="Y311" s="452" t="str">
        <f t="shared" si="117"/>
        <v/>
      </c>
      <c r="Z311" s="452" t="str">
        <f>'４.１倒筒機(樣品製作)'!X311</f>
        <v/>
      </c>
      <c r="AA311" s="452" t="str">
        <f>'４.１倒筒機(樣品製作)'!Y311</f>
        <v/>
      </c>
    </row>
    <row r="312" spans="1:27" ht="16.5">
      <c r="A312" s="383">
        <f t="shared" si="122"/>
        <v>46211</v>
      </c>
      <c r="B312" s="432" t="s">
        <v>804</v>
      </c>
      <c r="C312" s="458"/>
      <c r="D312" s="473"/>
      <c r="E312" s="459"/>
      <c r="F312" s="506" t="str">
        <f>IF(ISNA(VLOOKUP(D312,條件!$A$1:$L$65585,5,0)),"",(VLOOKUP(D312,條件!$A$1:$L$65585,5,0)))</f>
        <v/>
      </c>
      <c r="G312" s="506" t="str">
        <f>IF(ISNA(VLOOKUP(D312,條件!$A$1:$L$65585,11,0)),"",(VLOOKUP(D312,條件!$A$1:$L$65585,11,0)))</f>
        <v/>
      </c>
      <c r="H312" s="460"/>
      <c r="I312" s="461"/>
      <c r="J312" s="462"/>
      <c r="K312" s="461"/>
      <c r="L312" s="463"/>
      <c r="M312" s="388"/>
      <c r="N312" s="389"/>
      <c r="O312" s="390"/>
      <c r="P312" s="389"/>
      <c r="Q312" s="410"/>
      <c r="R312" s="443"/>
      <c r="S312" s="425">
        <f t="shared" si="118"/>
        <v>0</v>
      </c>
      <c r="T312" s="392">
        <f t="shared" si="115"/>
        <v>0</v>
      </c>
      <c r="U312" s="405">
        <f t="shared" si="119"/>
        <v>0</v>
      </c>
      <c r="V312" s="393">
        <f t="shared" si="120"/>
        <v>0</v>
      </c>
      <c r="W312" s="442" t="str">
        <f t="shared" si="121"/>
        <v/>
      </c>
      <c r="X312" s="452" t="str">
        <f t="shared" si="116"/>
        <v/>
      </c>
      <c r="Y312" s="452" t="str">
        <f t="shared" si="117"/>
        <v/>
      </c>
      <c r="Z312" s="452" t="str">
        <f>'４.１倒筒機(樣品製作)'!X312</f>
        <v/>
      </c>
      <c r="AA312" s="452" t="str">
        <f>'４.１倒筒機(樣品製作)'!Y312</f>
        <v/>
      </c>
    </row>
    <row r="313" spans="1:27" ht="16.5">
      <c r="A313" s="383">
        <f t="shared" si="122"/>
        <v>46211</v>
      </c>
      <c r="B313" s="432" t="s">
        <v>804</v>
      </c>
      <c r="C313" s="458"/>
      <c r="D313" s="473"/>
      <c r="E313" s="459"/>
      <c r="F313" s="506" t="str">
        <f>IF(ISNA(VLOOKUP(D313,條件!$A$1:$L$65585,5,0)),"",(VLOOKUP(D313,條件!$A$1:$L$65585,5,0)))</f>
        <v/>
      </c>
      <c r="G313" s="506" t="str">
        <f>IF(ISNA(VLOOKUP(D313,條件!$A$1:$L$65585,11,0)),"",(VLOOKUP(D313,條件!$A$1:$L$65585,11,0)))</f>
        <v/>
      </c>
      <c r="H313" s="460"/>
      <c r="I313" s="461"/>
      <c r="J313" s="462"/>
      <c r="K313" s="461"/>
      <c r="L313" s="463"/>
      <c r="M313" s="388"/>
      <c r="N313" s="389"/>
      <c r="O313" s="390"/>
      <c r="P313" s="389"/>
      <c r="Q313" s="410"/>
      <c r="R313" s="443"/>
      <c r="S313" s="425">
        <f t="shared" si="118"/>
        <v>0</v>
      </c>
      <c r="T313" s="392">
        <f t="shared" si="115"/>
        <v>0</v>
      </c>
      <c r="U313" s="405">
        <f t="shared" si="119"/>
        <v>0</v>
      </c>
      <c r="V313" s="393">
        <f t="shared" si="120"/>
        <v>0</v>
      </c>
      <c r="W313" s="442" t="str">
        <f t="shared" si="121"/>
        <v/>
      </c>
      <c r="X313" s="452" t="str">
        <f t="shared" si="116"/>
        <v/>
      </c>
      <c r="Y313" s="452" t="str">
        <f t="shared" si="117"/>
        <v/>
      </c>
      <c r="Z313" s="452" t="str">
        <f>'４.１倒筒機(樣品製作)'!X313</f>
        <v/>
      </c>
      <c r="AA313" s="452" t="str">
        <f>'４.１倒筒機(樣品製作)'!Y313</f>
        <v/>
      </c>
    </row>
    <row r="314" spans="1:27" ht="16.5">
      <c r="A314" s="383">
        <f t="shared" si="122"/>
        <v>46211</v>
      </c>
      <c r="B314" s="432" t="s">
        <v>804</v>
      </c>
      <c r="C314" s="458"/>
      <c r="D314" s="473"/>
      <c r="E314" s="459"/>
      <c r="F314" s="506" t="str">
        <f>IF(ISNA(VLOOKUP(D314,條件!$A$1:$L$65585,5,0)),"",(VLOOKUP(D314,條件!$A$1:$L$65585,5,0)))</f>
        <v/>
      </c>
      <c r="G314" s="506" t="str">
        <f>IF(ISNA(VLOOKUP(D314,條件!$A$1:$L$65585,11,0)),"",(VLOOKUP(D314,條件!$A$1:$L$65585,11,0)))</f>
        <v/>
      </c>
      <c r="H314" s="460"/>
      <c r="I314" s="461"/>
      <c r="J314" s="462"/>
      <c r="K314" s="461"/>
      <c r="L314" s="463"/>
      <c r="M314" s="388"/>
      <c r="N314" s="389"/>
      <c r="O314" s="390"/>
      <c r="P314" s="389"/>
      <c r="Q314" s="410"/>
      <c r="R314" s="443"/>
      <c r="S314" s="425">
        <f t="shared" si="118"/>
        <v>0</v>
      </c>
      <c r="T314" s="392">
        <f t="shared" si="115"/>
        <v>0</v>
      </c>
      <c r="U314" s="405">
        <f t="shared" si="119"/>
        <v>0</v>
      </c>
      <c r="V314" s="393">
        <f t="shared" si="120"/>
        <v>0</v>
      </c>
      <c r="W314" s="442" t="str">
        <f t="shared" si="121"/>
        <v/>
      </c>
      <c r="X314" s="452" t="str">
        <f t="shared" si="116"/>
        <v/>
      </c>
      <c r="Y314" s="452" t="str">
        <f t="shared" si="117"/>
        <v/>
      </c>
      <c r="Z314" s="452" t="str">
        <f>'４.１倒筒機(樣品製作)'!X314</f>
        <v/>
      </c>
      <c r="AA314" s="452" t="str">
        <f>'４.１倒筒機(樣品製作)'!Y314</f>
        <v/>
      </c>
    </row>
    <row r="315" spans="1:27" ht="16.5">
      <c r="A315" s="383">
        <f t="shared" si="122"/>
        <v>46211</v>
      </c>
      <c r="B315" s="432" t="s">
        <v>804</v>
      </c>
      <c r="C315" s="458"/>
      <c r="D315" s="473"/>
      <c r="E315" s="459"/>
      <c r="F315" s="506" t="str">
        <f>IF(ISNA(VLOOKUP(D315,條件!$A$1:$L$65585,5,0)),"",(VLOOKUP(D315,條件!$A$1:$L$65585,5,0)))</f>
        <v/>
      </c>
      <c r="G315" s="506" t="str">
        <f>IF(ISNA(VLOOKUP(D315,條件!$A$1:$L$65585,11,0)),"",(VLOOKUP(D315,條件!$A$1:$L$65585,11,0)))</f>
        <v/>
      </c>
      <c r="H315" s="460"/>
      <c r="I315" s="461"/>
      <c r="J315" s="462"/>
      <c r="K315" s="461"/>
      <c r="L315" s="463"/>
      <c r="M315" s="388"/>
      <c r="N315" s="389"/>
      <c r="O315" s="390"/>
      <c r="P315" s="389"/>
      <c r="Q315" s="410"/>
      <c r="R315" s="443"/>
      <c r="S315" s="425">
        <f t="shared" si="118"/>
        <v>0</v>
      </c>
      <c r="T315" s="392">
        <f t="shared" si="115"/>
        <v>0</v>
      </c>
      <c r="U315" s="392">
        <f t="shared" si="119"/>
        <v>0</v>
      </c>
      <c r="V315" s="393">
        <f t="shared" si="120"/>
        <v>0</v>
      </c>
      <c r="W315" s="442" t="str">
        <f t="shared" si="121"/>
        <v/>
      </c>
      <c r="X315" s="452" t="str">
        <f t="shared" si="116"/>
        <v/>
      </c>
      <c r="Y315" s="452" t="str">
        <f t="shared" si="117"/>
        <v/>
      </c>
      <c r="Z315" s="452" t="str">
        <f>'４.１倒筒機(樣品製作)'!X315</f>
        <v/>
      </c>
      <c r="AA315" s="452" t="str">
        <f>'４.１倒筒機(樣品製作)'!Y315</f>
        <v/>
      </c>
    </row>
    <row r="316" spans="1:27" ht="16.5">
      <c r="A316" s="383">
        <f t="shared" si="122"/>
        <v>46211</v>
      </c>
      <c r="B316" s="432" t="s">
        <v>804</v>
      </c>
      <c r="C316" s="458"/>
      <c r="D316" s="473"/>
      <c r="E316" s="459"/>
      <c r="F316" s="506" t="str">
        <f>IF(ISNA(VLOOKUP(D316,條件!$A$1:$L$65585,5,0)),"",(VLOOKUP(D316,條件!$A$1:$L$65585,5,0)))</f>
        <v/>
      </c>
      <c r="G316" s="506" t="str">
        <f>IF(ISNA(VLOOKUP(D316,條件!$A$1:$L$65585,11,0)),"",(VLOOKUP(D316,條件!$A$1:$L$65585,11,0)))</f>
        <v/>
      </c>
      <c r="H316" s="460"/>
      <c r="I316" s="461"/>
      <c r="J316" s="462"/>
      <c r="K316" s="461"/>
      <c r="L316" s="463"/>
      <c r="M316" s="388"/>
      <c r="N316" s="389"/>
      <c r="O316" s="390"/>
      <c r="P316" s="389"/>
      <c r="Q316" s="410"/>
      <c r="R316" s="443"/>
      <c r="S316" s="425">
        <f t="shared" si="118"/>
        <v>0</v>
      </c>
      <c r="T316" s="392">
        <f t="shared" si="115"/>
        <v>0</v>
      </c>
      <c r="U316" s="392">
        <f t="shared" si="119"/>
        <v>0</v>
      </c>
      <c r="V316" s="393">
        <f t="shared" si="120"/>
        <v>0</v>
      </c>
      <c r="W316" s="444" t="str">
        <f t="shared" si="121"/>
        <v/>
      </c>
      <c r="X316" s="452" t="str">
        <f t="shared" si="116"/>
        <v/>
      </c>
      <c r="Y316" s="452" t="str">
        <f t="shared" si="117"/>
        <v/>
      </c>
      <c r="Z316" s="452" t="str">
        <f>'４.１倒筒機(樣品製作)'!X316</f>
        <v/>
      </c>
      <c r="AA316" s="452" t="str">
        <f>'４.１倒筒機(樣品製作)'!Y316</f>
        <v/>
      </c>
    </row>
    <row r="317" spans="1:27" ht="16.5">
      <c r="A317" s="383">
        <f t="shared" si="122"/>
        <v>46211</v>
      </c>
      <c r="B317" s="432" t="s">
        <v>804</v>
      </c>
      <c r="C317" s="458"/>
      <c r="D317" s="473"/>
      <c r="E317" s="459"/>
      <c r="F317" s="506" t="str">
        <f>IF(ISNA(VLOOKUP(D317,條件!$A$1:$L$65585,5,0)),"",(VLOOKUP(D317,條件!$A$1:$L$65585,5,0)))</f>
        <v/>
      </c>
      <c r="G317" s="506" t="str">
        <f>IF(ISNA(VLOOKUP(D317,條件!$A$1:$L$65585,11,0)),"",(VLOOKUP(D317,條件!$A$1:$L$65585,11,0)))</f>
        <v/>
      </c>
      <c r="H317" s="460"/>
      <c r="I317" s="461"/>
      <c r="J317" s="462"/>
      <c r="K317" s="461"/>
      <c r="L317" s="463"/>
      <c r="M317" s="388"/>
      <c r="N317" s="389"/>
      <c r="O317" s="390"/>
      <c r="P317" s="389"/>
      <c r="Q317" s="410"/>
      <c r="R317" s="443"/>
      <c r="S317" s="425">
        <f t="shared" si="118"/>
        <v>0</v>
      </c>
      <c r="T317" s="392">
        <f t="shared" si="115"/>
        <v>0</v>
      </c>
      <c r="U317" s="392">
        <f t="shared" si="119"/>
        <v>0</v>
      </c>
      <c r="V317" s="393">
        <f t="shared" si="120"/>
        <v>0</v>
      </c>
      <c r="W317" s="444" t="str">
        <f t="shared" si="121"/>
        <v/>
      </c>
      <c r="X317" s="452" t="str">
        <f t="shared" si="116"/>
        <v/>
      </c>
      <c r="Y317" s="452" t="str">
        <f t="shared" si="117"/>
        <v/>
      </c>
      <c r="Z317" s="452" t="str">
        <f>'４.１倒筒機(樣品製作)'!X317</f>
        <v/>
      </c>
      <c r="AA317" s="452" t="str">
        <f>'４.１倒筒機(樣品製作)'!Y317</f>
        <v/>
      </c>
    </row>
    <row r="318" spans="1:27" ht="16.5">
      <c r="A318" s="383">
        <f t="shared" si="122"/>
        <v>46211</v>
      </c>
      <c r="B318" s="432" t="s">
        <v>804</v>
      </c>
      <c r="C318" s="458"/>
      <c r="D318" s="473"/>
      <c r="E318" s="459"/>
      <c r="F318" s="506" t="str">
        <f>IF(ISNA(VLOOKUP(D318,條件!$A$1:$L$65585,5,0)),"",(VLOOKUP(D318,條件!$A$1:$L$65585,5,0)))</f>
        <v/>
      </c>
      <c r="G318" s="506" t="str">
        <f>IF(ISNA(VLOOKUP(D318,條件!$A$1:$L$65585,11,0)),"",(VLOOKUP(D318,條件!$A$1:$L$65585,11,0)))</f>
        <v/>
      </c>
      <c r="H318" s="460"/>
      <c r="I318" s="461"/>
      <c r="J318" s="462"/>
      <c r="K318" s="461"/>
      <c r="L318" s="463"/>
      <c r="M318" s="388"/>
      <c r="N318" s="389"/>
      <c r="O318" s="390"/>
      <c r="P318" s="389"/>
      <c r="Q318" s="410"/>
      <c r="R318" s="443"/>
      <c r="S318" s="425">
        <f t="shared" si="118"/>
        <v>0</v>
      </c>
      <c r="T318" s="392">
        <f t="shared" si="115"/>
        <v>0</v>
      </c>
      <c r="U318" s="392">
        <f t="shared" si="119"/>
        <v>0</v>
      </c>
      <c r="V318" s="393">
        <f t="shared" si="120"/>
        <v>0</v>
      </c>
      <c r="W318" s="444" t="str">
        <f t="shared" si="121"/>
        <v/>
      </c>
      <c r="X318" s="452" t="str">
        <f t="shared" si="116"/>
        <v/>
      </c>
      <c r="Y318" s="452" t="str">
        <f t="shared" si="117"/>
        <v/>
      </c>
      <c r="Z318" s="452" t="str">
        <f>'４.１倒筒機(樣品製作)'!X318</f>
        <v/>
      </c>
      <c r="AA318" s="452" t="str">
        <f>'４.１倒筒機(樣品製作)'!Y318</f>
        <v/>
      </c>
    </row>
    <row r="319" spans="1:27" ht="16.5">
      <c r="A319" s="383">
        <f t="shared" si="122"/>
        <v>46211</v>
      </c>
      <c r="B319" s="432" t="s">
        <v>804</v>
      </c>
      <c r="C319" s="458"/>
      <c r="D319" s="473"/>
      <c r="E319" s="459"/>
      <c r="F319" s="506" t="str">
        <f>IF(ISNA(VLOOKUP(D319,條件!$A$1:$L$65585,5,0)),"",(VLOOKUP(D319,條件!$A$1:$L$65585,5,0)))</f>
        <v/>
      </c>
      <c r="G319" s="506" t="str">
        <f>IF(ISNA(VLOOKUP(D319,條件!$A$1:$L$65585,11,0)),"",(VLOOKUP(D319,條件!$A$1:$L$65585,11,0)))</f>
        <v/>
      </c>
      <c r="H319" s="460"/>
      <c r="I319" s="461"/>
      <c r="J319" s="462"/>
      <c r="K319" s="461"/>
      <c r="L319" s="463"/>
      <c r="M319" s="388"/>
      <c r="N319" s="389"/>
      <c r="O319" s="390"/>
      <c r="P319" s="389"/>
      <c r="Q319" s="410"/>
      <c r="R319" s="443"/>
      <c r="S319" s="425">
        <f t="shared" si="118"/>
        <v>0</v>
      </c>
      <c r="T319" s="392">
        <f t="shared" si="115"/>
        <v>0</v>
      </c>
      <c r="U319" s="392">
        <f t="shared" si="119"/>
        <v>0</v>
      </c>
      <c r="V319" s="393">
        <f t="shared" si="120"/>
        <v>0</v>
      </c>
      <c r="W319" s="444" t="str">
        <f t="shared" si="121"/>
        <v/>
      </c>
      <c r="X319" s="452" t="str">
        <f t="shared" si="116"/>
        <v/>
      </c>
      <c r="Y319" s="452" t="str">
        <f t="shared" si="117"/>
        <v/>
      </c>
      <c r="Z319" s="452" t="str">
        <f>'４.１倒筒機(樣品製作)'!X319</f>
        <v/>
      </c>
      <c r="AA319" s="452" t="str">
        <f>'４.１倒筒機(樣品製作)'!Y319</f>
        <v/>
      </c>
    </row>
    <row r="320" spans="1:27" ht="16.5">
      <c r="A320" s="383">
        <f t="shared" si="122"/>
        <v>46211</v>
      </c>
      <c r="B320" s="432" t="s">
        <v>804</v>
      </c>
      <c r="C320" s="458"/>
      <c r="D320" s="473"/>
      <c r="E320" s="459"/>
      <c r="F320" s="506" t="str">
        <f>IF(ISNA(VLOOKUP(D320,條件!$A$1:$L$65585,5,0)),"",(VLOOKUP(D320,條件!$A$1:$L$65585,5,0)))</f>
        <v/>
      </c>
      <c r="G320" s="506" t="str">
        <f>IF(ISNA(VLOOKUP(D320,條件!$A$1:$L$65585,11,0)),"",(VLOOKUP(D320,條件!$A$1:$L$65585,11,0)))</f>
        <v/>
      </c>
      <c r="H320" s="460"/>
      <c r="I320" s="461"/>
      <c r="J320" s="462"/>
      <c r="K320" s="461"/>
      <c r="L320" s="463"/>
      <c r="M320" s="388"/>
      <c r="N320" s="389"/>
      <c r="O320" s="390"/>
      <c r="P320" s="389"/>
      <c r="Q320" s="391"/>
      <c r="R320" s="443"/>
      <c r="S320" s="425">
        <f t="shared" si="118"/>
        <v>0</v>
      </c>
      <c r="T320" s="392">
        <f t="shared" si="115"/>
        <v>0</v>
      </c>
      <c r="U320" s="392">
        <f t="shared" si="119"/>
        <v>0</v>
      </c>
      <c r="V320" s="393">
        <f t="shared" si="120"/>
        <v>0</v>
      </c>
      <c r="W320" s="444" t="str">
        <f t="shared" si="121"/>
        <v/>
      </c>
      <c r="X320" s="452" t="str">
        <f t="shared" si="116"/>
        <v/>
      </c>
      <c r="Y320" s="452" t="str">
        <f t="shared" si="117"/>
        <v/>
      </c>
      <c r="Z320" s="452" t="str">
        <f>'４.１倒筒機(樣品製作)'!X320</f>
        <v/>
      </c>
      <c r="AA320" s="452" t="str">
        <f>'４.１倒筒機(樣品製作)'!Y320</f>
        <v/>
      </c>
    </row>
    <row r="321" spans="1:27" ht="16.5">
      <c r="A321" s="383">
        <f t="shared" si="122"/>
        <v>46211</v>
      </c>
      <c r="B321" s="432" t="s">
        <v>804</v>
      </c>
      <c r="C321" s="458"/>
      <c r="D321" s="473"/>
      <c r="E321" s="459"/>
      <c r="F321" s="506" t="str">
        <f>IF(ISNA(VLOOKUP(D321,條件!$A$1:$L$65585,5,0)),"",(VLOOKUP(D321,條件!$A$1:$L$65585,5,0)))</f>
        <v/>
      </c>
      <c r="G321" s="506" t="str">
        <f>IF(ISNA(VLOOKUP(D321,條件!$A$1:$L$65585,11,0)),"",(VLOOKUP(D321,條件!$A$1:$L$65585,11,0)))</f>
        <v/>
      </c>
      <c r="H321" s="460"/>
      <c r="I321" s="461"/>
      <c r="J321" s="462"/>
      <c r="K321" s="461"/>
      <c r="L321" s="463"/>
      <c r="M321" s="388"/>
      <c r="N321" s="389"/>
      <c r="O321" s="390"/>
      <c r="P321" s="389"/>
      <c r="Q321" s="391"/>
      <c r="R321" s="443"/>
      <c r="S321" s="425">
        <f t="shared" si="118"/>
        <v>0</v>
      </c>
      <c r="T321" s="392">
        <f t="shared" si="115"/>
        <v>0</v>
      </c>
      <c r="U321" s="392">
        <f t="shared" si="119"/>
        <v>0</v>
      </c>
      <c r="V321" s="393">
        <f t="shared" si="120"/>
        <v>0</v>
      </c>
      <c r="W321" s="444" t="str">
        <f t="shared" si="121"/>
        <v/>
      </c>
      <c r="X321" s="452" t="str">
        <f t="shared" si="116"/>
        <v/>
      </c>
      <c r="Y321" s="452" t="str">
        <f t="shared" si="117"/>
        <v/>
      </c>
      <c r="Z321" s="452" t="str">
        <f>'４.１倒筒機(樣品製作)'!X321</f>
        <v/>
      </c>
      <c r="AA321" s="452" t="str">
        <f>'４.１倒筒機(樣品製作)'!Y321</f>
        <v/>
      </c>
    </row>
    <row r="322" spans="1:27" ht="16.5">
      <c r="A322" s="383">
        <f t="shared" si="122"/>
        <v>46211</v>
      </c>
      <c r="B322" s="432" t="s">
        <v>804</v>
      </c>
      <c r="C322" s="458"/>
      <c r="D322" s="473"/>
      <c r="E322" s="459"/>
      <c r="F322" s="506" t="str">
        <f>IF(ISNA(VLOOKUP(D322,條件!$A$1:$L$65585,5,0)),"",(VLOOKUP(D322,條件!$A$1:$L$65585,5,0)))</f>
        <v/>
      </c>
      <c r="G322" s="506" t="str">
        <f>IF(ISNA(VLOOKUP(D322,條件!$A$1:$L$65585,11,0)),"",(VLOOKUP(D322,條件!$A$1:$L$65585,11,0)))</f>
        <v/>
      </c>
      <c r="H322" s="460"/>
      <c r="I322" s="461"/>
      <c r="J322" s="462"/>
      <c r="K322" s="461"/>
      <c r="L322" s="463"/>
      <c r="M322" s="388"/>
      <c r="N322" s="389"/>
      <c r="O322" s="390"/>
      <c r="P322" s="389"/>
      <c r="Q322" s="391"/>
      <c r="R322" s="443"/>
      <c r="S322" s="425">
        <f t="shared" si="118"/>
        <v>0</v>
      </c>
      <c r="T322" s="392">
        <f t="shared" si="115"/>
        <v>0</v>
      </c>
      <c r="U322" s="392">
        <f t="shared" si="119"/>
        <v>0</v>
      </c>
      <c r="V322" s="393">
        <f t="shared" si="120"/>
        <v>0</v>
      </c>
      <c r="W322" s="444" t="str">
        <f t="shared" si="121"/>
        <v/>
      </c>
      <c r="X322" s="452" t="str">
        <f t="shared" si="116"/>
        <v/>
      </c>
      <c r="Y322" s="452" t="str">
        <f t="shared" si="117"/>
        <v/>
      </c>
      <c r="Z322" s="452" t="str">
        <f>'４.１倒筒機(樣品製作)'!X322</f>
        <v/>
      </c>
      <c r="AA322" s="452" t="str">
        <f>'４.１倒筒機(樣品製作)'!Y322</f>
        <v/>
      </c>
    </row>
    <row r="323" spans="1:27" ht="16.5">
      <c r="A323" s="383">
        <f t="shared" si="122"/>
        <v>46211</v>
      </c>
      <c r="B323" s="432" t="s">
        <v>804</v>
      </c>
      <c r="C323" s="458"/>
      <c r="D323" s="473"/>
      <c r="E323" s="459"/>
      <c r="F323" s="506" t="str">
        <f>IF(ISNA(VLOOKUP(D323,條件!$A$1:$L$65585,5,0)),"",(VLOOKUP(D323,條件!$A$1:$L$65585,5,0)))</f>
        <v/>
      </c>
      <c r="G323" s="506" t="str">
        <f>IF(ISNA(VLOOKUP(D323,條件!$A$1:$L$65585,11,0)),"",(VLOOKUP(D323,條件!$A$1:$L$65585,11,0)))</f>
        <v/>
      </c>
      <c r="H323" s="460"/>
      <c r="I323" s="461"/>
      <c r="J323" s="462"/>
      <c r="K323" s="461"/>
      <c r="L323" s="463"/>
      <c r="M323" s="388"/>
      <c r="N323" s="389"/>
      <c r="O323" s="390"/>
      <c r="P323" s="389"/>
      <c r="Q323" s="391"/>
      <c r="R323" s="443"/>
      <c r="S323" s="425">
        <f t="shared" si="118"/>
        <v>0</v>
      </c>
      <c r="T323" s="392">
        <f t="shared" si="115"/>
        <v>0</v>
      </c>
      <c r="U323" s="392">
        <f t="shared" si="119"/>
        <v>0</v>
      </c>
      <c r="V323" s="393">
        <f t="shared" si="120"/>
        <v>0</v>
      </c>
      <c r="W323" s="444" t="str">
        <f t="shared" si="121"/>
        <v/>
      </c>
      <c r="X323" s="452" t="str">
        <f t="shared" si="116"/>
        <v/>
      </c>
      <c r="Y323" s="452" t="str">
        <f t="shared" si="117"/>
        <v/>
      </c>
      <c r="Z323" s="452" t="str">
        <f>'４.１倒筒機(樣品製作)'!X323</f>
        <v/>
      </c>
      <c r="AA323" s="452" t="str">
        <f>'４.１倒筒機(樣品製作)'!Y323</f>
        <v/>
      </c>
    </row>
    <row r="324" spans="1:27" ht="16.5">
      <c r="A324" s="383">
        <f t="shared" si="122"/>
        <v>46211</v>
      </c>
      <c r="B324" s="398" t="s">
        <v>807</v>
      </c>
      <c r="C324" s="524"/>
      <c r="D324" s="525"/>
      <c r="E324" s="526"/>
      <c r="F324" s="527"/>
      <c r="G324" s="527"/>
      <c r="H324" s="528"/>
      <c r="I324" s="529">
        <f>COUNTA(I304:I323)</f>
        <v>0</v>
      </c>
      <c r="J324" s="529"/>
      <c r="K324" s="529"/>
      <c r="L324" s="530"/>
      <c r="M324" s="400"/>
      <c r="N324" s="401">
        <f>SUM(N304:N323)</f>
        <v>0</v>
      </c>
      <c r="O324" s="400"/>
      <c r="P324" s="401">
        <f>SUM(P304:P323)</f>
        <v>0</v>
      </c>
      <c r="Q324" s="402"/>
      <c r="R324" s="445"/>
      <c r="S324" s="426"/>
      <c r="T324" s="399"/>
      <c r="U324" s="399">
        <f>SUMIF(U304:U323,"&lt;9E307")</f>
        <v>0</v>
      </c>
      <c r="V324" s="399">
        <f>SUM(V304:V323)</f>
        <v>0</v>
      </c>
      <c r="W324" s="446">
        <f>IF(ISERROR(V324/U324),0,(V324/U324))</f>
        <v>0</v>
      </c>
      <c r="X324" s="453">
        <f>SUMIF(X304:X323,"&lt;9E307")</f>
        <v>0</v>
      </c>
      <c r="Y324" s="453">
        <f>SUMIF(Y304:Y323,"&lt;9E307")</f>
        <v>0</v>
      </c>
      <c r="Z324" s="579">
        <f>'４.１倒筒機(樣品製作)'!X324</f>
        <v>0</v>
      </c>
      <c r="AA324" s="579">
        <f>'４.１倒筒機(樣品製作)'!Y324</f>
        <v>0</v>
      </c>
    </row>
    <row r="325" spans="1:27" ht="16.5">
      <c r="A325" s="383">
        <f t="shared" si="122"/>
        <v>46211</v>
      </c>
      <c r="B325" s="432" t="s">
        <v>805</v>
      </c>
      <c r="C325" s="458"/>
      <c r="D325" s="473"/>
      <c r="E325" s="459"/>
      <c r="F325" s="506" t="str">
        <f>IF(ISNA(VLOOKUP(D325,條件!$A$1:$L$65585,5,0)),"",(VLOOKUP(D325,條件!$A$1:$L$65585,5,0)))</f>
        <v/>
      </c>
      <c r="G325" s="506" t="str">
        <f>IF(ISNA(VLOOKUP(D325,條件!$A$1:$L$65585,11,0)),"",(VLOOKUP(D325,條件!$A$1:$L$65585,11,0)))</f>
        <v/>
      </c>
      <c r="H325" s="460"/>
      <c r="I325" s="461"/>
      <c r="J325" s="462"/>
      <c r="K325" s="461"/>
      <c r="L325" s="463"/>
      <c r="M325" s="388"/>
      <c r="N325" s="389"/>
      <c r="O325" s="390"/>
      <c r="P325" s="389"/>
      <c r="Q325" s="391"/>
      <c r="R325" s="443"/>
      <c r="S325" s="425">
        <f>K325*0.85</f>
        <v>0</v>
      </c>
      <c r="T325" s="392">
        <f t="shared" ref="T325:T344" si="123">IF(J325="",0,(1440/(J325/S325)))</f>
        <v>0</v>
      </c>
      <c r="U325" s="405">
        <f>T325*L325*(N325+P325)/24*0.85</f>
        <v>0</v>
      </c>
      <c r="V325" s="406">
        <f>M325+O325</f>
        <v>0</v>
      </c>
      <c r="W325" s="442" t="str">
        <f>IF(U325=0,"",((V325/U325)))</f>
        <v/>
      </c>
      <c r="X325" s="452" t="str">
        <f t="shared" ref="X325:X344" si="124">IF(ISERROR((U325/(N325+P325)*N325)/250),"",((U325/(N325+P325)*N325)/250))</f>
        <v/>
      </c>
      <c r="Y325" s="452" t="str">
        <f t="shared" ref="Y325:Y344" si="125">IF(ISERROR(((U325/(N325+P325)*P325)/250)),"",(((U325/(N325+P325)*P325))/250))</f>
        <v/>
      </c>
      <c r="Z325" s="452" t="str">
        <f>'４.１倒筒機(樣品製作)'!X325</f>
        <v/>
      </c>
      <c r="AA325" s="452" t="str">
        <f>'４.１倒筒機(樣品製作)'!Y325</f>
        <v/>
      </c>
    </row>
    <row r="326" spans="1:27" ht="16.5">
      <c r="A326" s="383">
        <f t="shared" si="122"/>
        <v>46211</v>
      </c>
      <c r="B326" s="432" t="s">
        <v>805</v>
      </c>
      <c r="C326" s="458"/>
      <c r="D326" s="473"/>
      <c r="E326" s="459"/>
      <c r="F326" s="506" t="str">
        <f>IF(ISNA(VLOOKUP(D326,條件!$A$1:$L$65585,5,0)),"",(VLOOKUP(D326,條件!$A$1:$L$65585,5,0)))</f>
        <v/>
      </c>
      <c r="G326" s="506" t="str">
        <f>IF(ISNA(VLOOKUP(D326,條件!$A$1:$L$65585,11,0)),"",(VLOOKUP(D326,條件!$A$1:$L$65585,11,0)))</f>
        <v/>
      </c>
      <c r="H326" s="460"/>
      <c r="I326" s="461"/>
      <c r="J326" s="462"/>
      <c r="K326" s="461"/>
      <c r="L326" s="463"/>
      <c r="M326" s="388"/>
      <c r="N326" s="389"/>
      <c r="O326" s="390"/>
      <c r="P326" s="389"/>
      <c r="Q326" s="391"/>
      <c r="R326" s="443"/>
      <c r="S326" s="425">
        <f t="shared" ref="S326:S344" si="126">K326*0.85</f>
        <v>0</v>
      </c>
      <c r="T326" s="392">
        <f t="shared" si="123"/>
        <v>0</v>
      </c>
      <c r="U326" s="405">
        <f t="shared" ref="U326:U344" si="127">T326*L326*(N326+P326)/24*0.85</f>
        <v>0</v>
      </c>
      <c r="V326" s="393">
        <f t="shared" ref="V326:V344" si="128">M326+O326</f>
        <v>0</v>
      </c>
      <c r="W326" s="442" t="str">
        <f t="shared" ref="W326:W344" si="129">IF(U326=0,"",((V326/U326)))</f>
        <v/>
      </c>
      <c r="X326" s="452" t="str">
        <f t="shared" si="124"/>
        <v/>
      </c>
      <c r="Y326" s="452" t="str">
        <f t="shared" si="125"/>
        <v/>
      </c>
      <c r="Z326" s="452" t="str">
        <f>'４.１倒筒機(樣品製作)'!X326</f>
        <v/>
      </c>
      <c r="AA326" s="452" t="str">
        <f>'４.１倒筒機(樣品製作)'!Y326</f>
        <v/>
      </c>
    </row>
    <row r="327" spans="1:27" ht="16.5">
      <c r="A327" s="383">
        <f t="shared" si="122"/>
        <v>46211</v>
      </c>
      <c r="B327" s="432" t="s">
        <v>805</v>
      </c>
      <c r="C327" s="458"/>
      <c r="D327" s="473"/>
      <c r="E327" s="459"/>
      <c r="F327" s="506" t="str">
        <f>IF(ISNA(VLOOKUP(D327,條件!$A$1:$L$65585,5,0)),"",(VLOOKUP(D327,條件!$A$1:$L$65585,5,0)))</f>
        <v/>
      </c>
      <c r="G327" s="506" t="str">
        <f>IF(ISNA(VLOOKUP(D327,條件!$A$1:$L$65585,11,0)),"",(VLOOKUP(D327,條件!$A$1:$L$65585,11,0)))</f>
        <v/>
      </c>
      <c r="H327" s="460"/>
      <c r="I327" s="461"/>
      <c r="J327" s="462"/>
      <c r="K327" s="461"/>
      <c r="L327" s="463"/>
      <c r="M327" s="388"/>
      <c r="N327" s="389"/>
      <c r="O327" s="390"/>
      <c r="P327" s="389"/>
      <c r="Q327" s="391"/>
      <c r="R327" s="443"/>
      <c r="S327" s="425">
        <f t="shared" si="126"/>
        <v>0</v>
      </c>
      <c r="T327" s="392">
        <f t="shared" si="123"/>
        <v>0</v>
      </c>
      <c r="U327" s="405">
        <f t="shared" si="127"/>
        <v>0</v>
      </c>
      <c r="V327" s="393">
        <f t="shared" si="128"/>
        <v>0</v>
      </c>
      <c r="W327" s="442" t="str">
        <f t="shared" si="129"/>
        <v/>
      </c>
      <c r="X327" s="452" t="str">
        <f t="shared" si="124"/>
        <v/>
      </c>
      <c r="Y327" s="452" t="str">
        <f t="shared" si="125"/>
        <v/>
      </c>
      <c r="Z327" s="452" t="str">
        <f>'４.１倒筒機(樣品製作)'!X327</f>
        <v/>
      </c>
      <c r="AA327" s="452" t="str">
        <f>'４.１倒筒機(樣品製作)'!Y327</f>
        <v/>
      </c>
    </row>
    <row r="328" spans="1:27" ht="16.5">
      <c r="A328" s="383">
        <f t="shared" si="122"/>
        <v>46211</v>
      </c>
      <c r="B328" s="432" t="s">
        <v>805</v>
      </c>
      <c r="C328" s="458"/>
      <c r="D328" s="473"/>
      <c r="E328" s="459"/>
      <c r="F328" s="506" t="str">
        <f>IF(ISNA(VLOOKUP(D328,條件!$A$1:$L$65585,5,0)),"",(VLOOKUP(D328,條件!$A$1:$L$65585,5,0)))</f>
        <v/>
      </c>
      <c r="G328" s="506" t="str">
        <f>IF(ISNA(VLOOKUP(D328,條件!$A$1:$L$65585,11,0)),"",(VLOOKUP(D328,條件!$A$1:$L$65585,11,0)))</f>
        <v/>
      </c>
      <c r="H328" s="460"/>
      <c r="I328" s="461"/>
      <c r="J328" s="462"/>
      <c r="K328" s="461"/>
      <c r="L328" s="463"/>
      <c r="M328" s="388"/>
      <c r="N328" s="389"/>
      <c r="O328" s="390"/>
      <c r="P328" s="389"/>
      <c r="Q328" s="391"/>
      <c r="R328" s="443"/>
      <c r="S328" s="425">
        <f t="shared" si="126"/>
        <v>0</v>
      </c>
      <c r="T328" s="392">
        <f t="shared" si="123"/>
        <v>0</v>
      </c>
      <c r="U328" s="405">
        <f t="shared" si="127"/>
        <v>0</v>
      </c>
      <c r="V328" s="393">
        <f t="shared" si="128"/>
        <v>0</v>
      </c>
      <c r="W328" s="442" t="str">
        <f t="shared" si="129"/>
        <v/>
      </c>
      <c r="X328" s="452" t="str">
        <f t="shared" si="124"/>
        <v/>
      </c>
      <c r="Y328" s="452" t="str">
        <f t="shared" si="125"/>
        <v/>
      </c>
      <c r="Z328" s="452" t="str">
        <f>'４.１倒筒機(樣品製作)'!X328</f>
        <v/>
      </c>
      <c r="AA328" s="452" t="str">
        <f>'４.１倒筒機(樣品製作)'!Y328</f>
        <v/>
      </c>
    </row>
    <row r="329" spans="1:27" ht="16.5">
      <c r="A329" s="383">
        <f t="shared" si="122"/>
        <v>46211</v>
      </c>
      <c r="B329" s="432" t="s">
        <v>805</v>
      </c>
      <c r="C329" s="458"/>
      <c r="D329" s="473"/>
      <c r="E329" s="459"/>
      <c r="F329" s="506" t="str">
        <f>IF(ISNA(VLOOKUP(D329,條件!$A$1:$L$65585,5,0)),"",(VLOOKUP(D329,條件!$A$1:$L$65585,5,0)))</f>
        <v/>
      </c>
      <c r="G329" s="506" t="str">
        <f>IF(ISNA(VLOOKUP(D329,條件!$A$1:$L$65585,11,0)),"",(VLOOKUP(D329,條件!$A$1:$L$65585,11,0)))</f>
        <v/>
      </c>
      <c r="H329" s="460"/>
      <c r="I329" s="461"/>
      <c r="J329" s="462"/>
      <c r="K329" s="461"/>
      <c r="L329" s="463"/>
      <c r="M329" s="388"/>
      <c r="N329" s="389"/>
      <c r="O329" s="390"/>
      <c r="P329" s="389"/>
      <c r="Q329" s="391"/>
      <c r="R329" s="443"/>
      <c r="S329" s="425">
        <f t="shared" si="126"/>
        <v>0</v>
      </c>
      <c r="T329" s="392">
        <f t="shared" si="123"/>
        <v>0</v>
      </c>
      <c r="U329" s="405">
        <f t="shared" si="127"/>
        <v>0</v>
      </c>
      <c r="V329" s="393">
        <f t="shared" si="128"/>
        <v>0</v>
      </c>
      <c r="W329" s="442" t="str">
        <f t="shared" si="129"/>
        <v/>
      </c>
      <c r="X329" s="452" t="str">
        <f t="shared" si="124"/>
        <v/>
      </c>
      <c r="Y329" s="452" t="str">
        <f t="shared" si="125"/>
        <v/>
      </c>
      <c r="Z329" s="452" t="str">
        <f>'４.１倒筒機(樣品製作)'!X329</f>
        <v/>
      </c>
      <c r="AA329" s="452" t="str">
        <f>'４.１倒筒機(樣品製作)'!Y329</f>
        <v/>
      </c>
    </row>
    <row r="330" spans="1:27" ht="16.5">
      <c r="A330" s="383">
        <f t="shared" si="122"/>
        <v>46211</v>
      </c>
      <c r="B330" s="432" t="s">
        <v>805</v>
      </c>
      <c r="C330" s="458"/>
      <c r="D330" s="473"/>
      <c r="E330" s="459"/>
      <c r="F330" s="506" t="str">
        <f>IF(ISNA(VLOOKUP(D330,條件!$A$1:$L$65585,5,0)),"",(VLOOKUP(D330,條件!$A$1:$L$65585,5,0)))</f>
        <v/>
      </c>
      <c r="G330" s="506" t="str">
        <f>IF(ISNA(VLOOKUP(D330,條件!$A$1:$L$65585,11,0)),"",(VLOOKUP(D330,條件!$A$1:$L$65585,11,0)))</f>
        <v/>
      </c>
      <c r="H330" s="460"/>
      <c r="I330" s="461"/>
      <c r="J330" s="462"/>
      <c r="K330" s="461"/>
      <c r="L330" s="463"/>
      <c r="M330" s="388"/>
      <c r="N330" s="389"/>
      <c r="O330" s="390"/>
      <c r="P330" s="389"/>
      <c r="Q330" s="391"/>
      <c r="R330" s="443"/>
      <c r="S330" s="425">
        <f t="shared" si="126"/>
        <v>0</v>
      </c>
      <c r="T330" s="392">
        <f t="shared" si="123"/>
        <v>0</v>
      </c>
      <c r="U330" s="405">
        <f t="shared" si="127"/>
        <v>0</v>
      </c>
      <c r="V330" s="393">
        <f t="shared" si="128"/>
        <v>0</v>
      </c>
      <c r="W330" s="442" t="str">
        <f t="shared" si="129"/>
        <v/>
      </c>
      <c r="X330" s="452" t="str">
        <f t="shared" si="124"/>
        <v/>
      </c>
      <c r="Y330" s="452" t="str">
        <f t="shared" si="125"/>
        <v/>
      </c>
      <c r="Z330" s="452" t="str">
        <f>'４.１倒筒機(樣品製作)'!X330</f>
        <v/>
      </c>
      <c r="AA330" s="452" t="str">
        <f>'４.１倒筒機(樣品製作)'!Y330</f>
        <v/>
      </c>
    </row>
    <row r="331" spans="1:27" ht="16.5">
      <c r="A331" s="383">
        <f t="shared" si="122"/>
        <v>46211</v>
      </c>
      <c r="B331" s="432" t="s">
        <v>805</v>
      </c>
      <c r="C331" s="458"/>
      <c r="D331" s="473"/>
      <c r="E331" s="459"/>
      <c r="F331" s="506" t="str">
        <f>IF(ISNA(VLOOKUP(D331,條件!$A$1:$L$65585,5,0)),"",(VLOOKUP(D331,條件!$A$1:$L$65585,5,0)))</f>
        <v/>
      </c>
      <c r="G331" s="506" t="str">
        <f>IF(ISNA(VLOOKUP(D331,條件!$A$1:$L$65585,11,0)),"",(VLOOKUP(D331,條件!$A$1:$L$65585,11,0)))</f>
        <v/>
      </c>
      <c r="H331" s="460"/>
      <c r="I331" s="461"/>
      <c r="J331" s="462"/>
      <c r="K331" s="461"/>
      <c r="L331" s="463"/>
      <c r="M331" s="388"/>
      <c r="N331" s="389"/>
      <c r="O331" s="390"/>
      <c r="P331" s="389"/>
      <c r="Q331" s="391"/>
      <c r="R331" s="443"/>
      <c r="S331" s="425">
        <f t="shared" si="126"/>
        <v>0</v>
      </c>
      <c r="T331" s="392">
        <f t="shared" si="123"/>
        <v>0</v>
      </c>
      <c r="U331" s="405">
        <f t="shared" si="127"/>
        <v>0</v>
      </c>
      <c r="V331" s="393">
        <f t="shared" si="128"/>
        <v>0</v>
      </c>
      <c r="W331" s="442" t="str">
        <f t="shared" si="129"/>
        <v/>
      </c>
      <c r="X331" s="452" t="str">
        <f t="shared" si="124"/>
        <v/>
      </c>
      <c r="Y331" s="452" t="str">
        <f t="shared" si="125"/>
        <v/>
      </c>
      <c r="Z331" s="452" t="str">
        <f>'４.１倒筒機(樣品製作)'!X331</f>
        <v/>
      </c>
      <c r="AA331" s="452" t="str">
        <f>'４.１倒筒機(樣品製作)'!Y331</f>
        <v/>
      </c>
    </row>
    <row r="332" spans="1:27" ht="16.5">
      <c r="A332" s="383">
        <f t="shared" si="122"/>
        <v>46211</v>
      </c>
      <c r="B332" s="432" t="s">
        <v>805</v>
      </c>
      <c r="C332" s="458"/>
      <c r="D332" s="473"/>
      <c r="E332" s="459"/>
      <c r="F332" s="506" t="str">
        <f>IF(ISNA(VLOOKUP(D332,條件!$A$1:$L$65585,5,0)),"",(VLOOKUP(D332,條件!$A$1:$L$65585,5,0)))</f>
        <v/>
      </c>
      <c r="G332" s="506" t="str">
        <f>IF(ISNA(VLOOKUP(D332,條件!$A$1:$L$65585,11,0)),"",(VLOOKUP(D332,條件!$A$1:$L$65585,11,0)))</f>
        <v/>
      </c>
      <c r="H332" s="460"/>
      <c r="I332" s="461"/>
      <c r="J332" s="462"/>
      <c r="K332" s="461"/>
      <c r="L332" s="463"/>
      <c r="M332" s="388"/>
      <c r="N332" s="389"/>
      <c r="O332" s="390"/>
      <c r="P332" s="389"/>
      <c r="Q332" s="391"/>
      <c r="R332" s="443"/>
      <c r="S332" s="425">
        <f t="shared" si="126"/>
        <v>0</v>
      </c>
      <c r="T332" s="392">
        <f t="shared" si="123"/>
        <v>0</v>
      </c>
      <c r="U332" s="405">
        <f t="shared" si="127"/>
        <v>0</v>
      </c>
      <c r="V332" s="393">
        <f t="shared" si="128"/>
        <v>0</v>
      </c>
      <c r="W332" s="442" t="str">
        <f t="shared" si="129"/>
        <v/>
      </c>
      <c r="X332" s="452" t="str">
        <f t="shared" si="124"/>
        <v/>
      </c>
      <c r="Y332" s="452" t="str">
        <f t="shared" si="125"/>
        <v/>
      </c>
      <c r="Z332" s="452" t="str">
        <f>'４.１倒筒機(樣品製作)'!X332</f>
        <v/>
      </c>
      <c r="AA332" s="452" t="str">
        <f>'４.１倒筒機(樣品製作)'!Y332</f>
        <v/>
      </c>
    </row>
    <row r="333" spans="1:27" ht="16.5">
      <c r="A333" s="383">
        <f t="shared" si="122"/>
        <v>46211</v>
      </c>
      <c r="B333" s="432" t="s">
        <v>805</v>
      </c>
      <c r="C333" s="458"/>
      <c r="D333" s="473"/>
      <c r="E333" s="459"/>
      <c r="F333" s="506" t="str">
        <f>IF(ISNA(VLOOKUP(D333,條件!$A$1:$L$65585,5,0)),"",(VLOOKUP(D333,條件!$A$1:$L$65585,5,0)))</f>
        <v/>
      </c>
      <c r="G333" s="506" t="str">
        <f>IF(ISNA(VLOOKUP(D333,條件!$A$1:$L$65585,11,0)),"",(VLOOKUP(D333,條件!$A$1:$L$65585,11,0)))</f>
        <v/>
      </c>
      <c r="H333" s="460"/>
      <c r="I333" s="461"/>
      <c r="J333" s="462"/>
      <c r="K333" s="461"/>
      <c r="L333" s="463"/>
      <c r="M333" s="388"/>
      <c r="N333" s="389"/>
      <c r="O333" s="390"/>
      <c r="P333" s="389"/>
      <c r="Q333" s="391"/>
      <c r="R333" s="443"/>
      <c r="S333" s="425">
        <f t="shared" si="126"/>
        <v>0</v>
      </c>
      <c r="T333" s="392">
        <f t="shared" si="123"/>
        <v>0</v>
      </c>
      <c r="U333" s="405">
        <f t="shared" si="127"/>
        <v>0</v>
      </c>
      <c r="V333" s="393">
        <f t="shared" si="128"/>
        <v>0</v>
      </c>
      <c r="W333" s="442" t="str">
        <f t="shared" si="129"/>
        <v/>
      </c>
      <c r="X333" s="452" t="str">
        <f t="shared" si="124"/>
        <v/>
      </c>
      <c r="Y333" s="452" t="str">
        <f t="shared" si="125"/>
        <v/>
      </c>
      <c r="Z333" s="452" t="str">
        <f>'４.１倒筒機(樣品製作)'!X333</f>
        <v/>
      </c>
      <c r="AA333" s="452" t="str">
        <f>'４.１倒筒機(樣品製作)'!Y333</f>
        <v/>
      </c>
    </row>
    <row r="334" spans="1:27" ht="16.5">
      <c r="A334" s="383">
        <f t="shared" si="122"/>
        <v>46211</v>
      </c>
      <c r="B334" s="432" t="s">
        <v>805</v>
      </c>
      <c r="C334" s="458"/>
      <c r="D334" s="473"/>
      <c r="E334" s="459"/>
      <c r="F334" s="506" t="str">
        <f>IF(ISNA(VLOOKUP(D334,條件!$A$1:$L$65585,5,0)),"",(VLOOKUP(D334,條件!$A$1:$L$65585,5,0)))</f>
        <v/>
      </c>
      <c r="G334" s="506" t="str">
        <f>IF(ISNA(VLOOKUP(D334,條件!$A$1:$L$65585,11,0)),"",(VLOOKUP(D334,條件!$A$1:$L$65585,11,0)))</f>
        <v/>
      </c>
      <c r="H334" s="460"/>
      <c r="I334" s="461"/>
      <c r="J334" s="462"/>
      <c r="K334" s="461"/>
      <c r="L334" s="463"/>
      <c r="M334" s="388"/>
      <c r="N334" s="389"/>
      <c r="O334" s="390"/>
      <c r="P334" s="389"/>
      <c r="Q334" s="391"/>
      <c r="R334" s="443"/>
      <c r="S334" s="425">
        <f t="shared" si="126"/>
        <v>0</v>
      </c>
      <c r="T334" s="392">
        <f t="shared" si="123"/>
        <v>0</v>
      </c>
      <c r="U334" s="405">
        <f t="shared" si="127"/>
        <v>0</v>
      </c>
      <c r="V334" s="393">
        <f t="shared" si="128"/>
        <v>0</v>
      </c>
      <c r="W334" s="442" t="str">
        <f t="shared" si="129"/>
        <v/>
      </c>
      <c r="X334" s="452" t="str">
        <f t="shared" si="124"/>
        <v/>
      </c>
      <c r="Y334" s="452" t="str">
        <f t="shared" si="125"/>
        <v/>
      </c>
      <c r="Z334" s="452" t="str">
        <f>'４.１倒筒機(樣品製作)'!X334</f>
        <v/>
      </c>
      <c r="AA334" s="452" t="str">
        <f>'４.１倒筒機(樣品製作)'!Y334</f>
        <v/>
      </c>
    </row>
    <row r="335" spans="1:27" ht="16.5">
      <c r="A335" s="383">
        <f t="shared" si="122"/>
        <v>46211</v>
      </c>
      <c r="B335" s="432" t="s">
        <v>805</v>
      </c>
      <c r="C335" s="458"/>
      <c r="D335" s="473"/>
      <c r="E335" s="459"/>
      <c r="F335" s="506" t="str">
        <f>IF(ISNA(VLOOKUP(D335,條件!$A$1:$L$65585,5,0)),"",(VLOOKUP(D335,條件!$A$1:$L$65585,5,0)))</f>
        <v/>
      </c>
      <c r="G335" s="506" t="str">
        <f>IF(ISNA(VLOOKUP(D335,條件!$A$1:$L$65585,11,0)),"",(VLOOKUP(D335,條件!$A$1:$L$65585,11,0)))</f>
        <v/>
      </c>
      <c r="H335" s="460"/>
      <c r="I335" s="461"/>
      <c r="J335" s="462"/>
      <c r="K335" s="461"/>
      <c r="L335" s="463"/>
      <c r="M335" s="388"/>
      <c r="N335" s="389"/>
      <c r="O335" s="390"/>
      <c r="P335" s="389"/>
      <c r="Q335" s="391"/>
      <c r="R335" s="443"/>
      <c r="S335" s="425">
        <f t="shared" si="126"/>
        <v>0</v>
      </c>
      <c r="T335" s="392">
        <f t="shared" si="123"/>
        <v>0</v>
      </c>
      <c r="U335" s="405">
        <f t="shared" si="127"/>
        <v>0</v>
      </c>
      <c r="V335" s="393">
        <f t="shared" si="128"/>
        <v>0</v>
      </c>
      <c r="W335" s="442" t="str">
        <f t="shared" si="129"/>
        <v/>
      </c>
      <c r="X335" s="452" t="str">
        <f t="shared" si="124"/>
        <v/>
      </c>
      <c r="Y335" s="452" t="str">
        <f t="shared" si="125"/>
        <v/>
      </c>
      <c r="Z335" s="452" t="str">
        <f>'４.１倒筒機(樣品製作)'!X335</f>
        <v/>
      </c>
      <c r="AA335" s="452" t="str">
        <f>'４.１倒筒機(樣品製作)'!Y335</f>
        <v/>
      </c>
    </row>
    <row r="336" spans="1:27" ht="16.5">
      <c r="A336" s="383">
        <f t="shared" si="122"/>
        <v>46211</v>
      </c>
      <c r="B336" s="432" t="s">
        <v>805</v>
      </c>
      <c r="C336" s="458"/>
      <c r="D336" s="473"/>
      <c r="E336" s="459"/>
      <c r="F336" s="506" t="str">
        <f>IF(ISNA(VLOOKUP(D336,條件!$A$1:$L$65585,5,0)),"",(VLOOKUP(D336,條件!$A$1:$L$65585,5,0)))</f>
        <v/>
      </c>
      <c r="G336" s="506" t="str">
        <f>IF(ISNA(VLOOKUP(D336,條件!$A$1:$L$65585,11,0)),"",(VLOOKUP(D336,條件!$A$1:$L$65585,11,0)))</f>
        <v/>
      </c>
      <c r="H336" s="460"/>
      <c r="I336" s="461"/>
      <c r="J336" s="462"/>
      <c r="K336" s="461"/>
      <c r="L336" s="463"/>
      <c r="M336" s="388"/>
      <c r="N336" s="389"/>
      <c r="O336" s="390"/>
      <c r="P336" s="389"/>
      <c r="Q336" s="391"/>
      <c r="R336" s="443"/>
      <c r="S336" s="425">
        <f t="shared" si="126"/>
        <v>0</v>
      </c>
      <c r="T336" s="392">
        <f t="shared" si="123"/>
        <v>0</v>
      </c>
      <c r="U336" s="392">
        <f t="shared" si="127"/>
        <v>0</v>
      </c>
      <c r="V336" s="393">
        <f t="shared" si="128"/>
        <v>0</v>
      </c>
      <c r="W336" s="444" t="str">
        <f t="shared" si="129"/>
        <v/>
      </c>
      <c r="X336" s="452" t="str">
        <f t="shared" si="124"/>
        <v/>
      </c>
      <c r="Y336" s="452" t="str">
        <f t="shared" si="125"/>
        <v/>
      </c>
      <c r="Z336" s="452" t="str">
        <f>'４.１倒筒機(樣品製作)'!X336</f>
        <v/>
      </c>
      <c r="AA336" s="452" t="str">
        <f>'４.１倒筒機(樣品製作)'!Y336</f>
        <v/>
      </c>
    </row>
    <row r="337" spans="1:27" ht="16.5">
      <c r="A337" s="383">
        <f t="shared" si="122"/>
        <v>46211</v>
      </c>
      <c r="B337" s="432" t="s">
        <v>805</v>
      </c>
      <c r="C337" s="458"/>
      <c r="D337" s="473"/>
      <c r="E337" s="459"/>
      <c r="F337" s="506" t="str">
        <f>IF(ISNA(VLOOKUP(D337,條件!$A$1:$L$65585,5,0)),"",(VLOOKUP(D337,條件!$A$1:$L$65585,5,0)))</f>
        <v/>
      </c>
      <c r="G337" s="506" t="str">
        <f>IF(ISNA(VLOOKUP(D337,條件!$A$1:$L$65585,11,0)),"",(VLOOKUP(D337,條件!$A$1:$L$65585,11,0)))</f>
        <v/>
      </c>
      <c r="H337" s="460"/>
      <c r="I337" s="461"/>
      <c r="J337" s="462"/>
      <c r="K337" s="461"/>
      <c r="L337" s="463"/>
      <c r="M337" s="388"/>
      <c r="N337" s="389"/>
      <c r="O337" s="390"/>
      <c r="P337" s="389"/>
      <c r="Q337" s="391"/>
      <c r="R337" s="443"/>
      <c r="S337" s="425">
        <f t="shared" si="126"/>
        <v>0</v>
      </c>
      <c r="T337" s="392">
        <f t="shared" si="123"/>
        <v>0</v>
      </c>
      <c r="U337" s="392">
        <f t="shared" si="127"/>
        <v>0</v>
      </c>
      <c r="V337" s="393">
        <f t="shared" si="128"/>
        <v>0</v>
      </c>
      <c r="W337" s="444" t="str">
        <f t="shared" si="129"/>
        <v/>
      </c>
      <c r="X337" s="452" t="str">
        <f t="shared" si="124"/>
        <v/>
      </c>
      <c r="Y337" s="452" t="str">
        <f t="shared" si="125"/>
        <v/>
      </c>
      <c r="Z337" s="452" t="str">
        <f>'４.１倒筒機(樣品製作)'!X337</f>
        <v/>
      </c>
      <c r="AA337" s="452" t="str">
        <f>'４.１倒筒機(樣品製作)'!Y337</f>
        <v/>
      </c>
    </row>
    <row r="338" spans="1:27" ht="16.5">
      <c r="A338" s="383">
        <f t="shared" si="122"/>
        <v>46211</v>
      </c>
      <c r="B338" s="432" t="s">
        <v>805</v>
      </c>
      <c r="C338" s="458"/>
      <c r="D338" s="473"/>
      <c r="E338" s="459"/>
      <c r="F338" s="506" t="str">
        <f>IF(ISNA(VLOOKUP(D338,條件!$A$1:$L$65585,5,0)),"",(VLOOKUP(D338,條件!$A$1:$L$65585,5,0)))</f>
        <v/>
      </c>
      <c r="G338" s="506" t="str">
        <f>IF(ISNA(VLOOKUP(D338,條件!$A$1:$L$65585,11,0)),"",(VLOOKUP(D338,條件!$A$1:$L$65585,11,0)))</f>
        <v/>
      </c>
      <c r="H338" s="460"/>
      <c r="I338" s="461"/>
      <c r="J338" s="462"/>
      <c r="K338" s="461"/>
      <c r="L338" s="463"/>
      <c r="M338" s="388"/>
      <c r="N338" s="389"/>
      <c r="O338" s="390"/>
      <c r="P338" s="389"/>
      <c r="Q338" s="391"/>
      <c r="R338" s="443"/>
      <c r="S338" s="425">
        <f t="shared" si="126"/>
        <v>0</v>
      </c>
      <c r="T338" s="392">
        <f t="shared" si="123"/>
        <v>0</v>
      </c>
      <c r="U338" s="392">
        <f t="shared" si="127"/>
        <v>0</v>
      </c>
      <c r="V338" s="393">
        <f t="shared" si="128"/>
        <v>0</v>
      </c>
      <c r="W338" s="444" t="str">
        <f t="shared" si="129"/>
        <v/>
      </c>
      <c r="X338" s="452" t="str">
        <f t="shared" si="124"/>
        <v/>
      </c>
      <c r="Y338" s="452" t="str">
        <f t="shared" si="125"/>
        <v/>
      </c>
      <c r="Z338" s="452" t="str">
        <f>'４.１倒筒機(樣品製作)'!X338</f>
        <v/>
      </c>
      <c r="AA338" s="452" t="str">
        <f>'４.１倒筒機(樣品製作)'!Y338</f>
        <v/>
      </c>
    </row>
    <row r="339" spans="1:27" ht="16.5">
      <c r="A339" s="383">
        <f t="shared" si="122"/>
        <v>46211</v>
      </c>
      <c r="B339" s="432" t="s">
        <v>805</v>
      </c>
      <c r="C339" s="458"/>
      <c r="D339" s="473"/>
      <c r="E339" s="459"/>
      <c r="F339" s="506" t="str">
        <f>IF(ISNA(VLOOKUP(D339,條件!$A$1:$L$65585,5,0)),"",(VLOOKUP(D339,條件!$A$1:$L$65585,5,0)))</f>
        <v/>
      </c>
      <c r="G339" s="506" t="str">
        <f>IF(ISNA(VLOOKUP(D339,條件!$A$1:$L$65585,11,0)),"",(VLOOKUP(D339,條件!$A$1:$L$65585,11,0)))</f>
        <v/>
      </c>
      <c r="H339" s="460"/>
      <c r="I339" s="461"/>
      <c r="J339" s="462"/>
      <c r="K339" s="461"/>
      <c r="L339" s="463"/>
      <c r="M339" s="388"/>
      <c r="N339" s="389"/>
      <c r="O339" s="390"/>
      <c r="P339" s="389"/>
      <c r="Q339" s="391"/>
      <c r="R339" s="443"/>
      <c r="S339" s="425">
        <f t="shared" si="126"/>
        <v>0</v>
      </c>
      <c r="T339" s="392">
        <f t="shared" si="123"/>
        <v>0</v>
      </c>
      <c r="U339" s="392">
        <f t="shared" si="127"/>
        <v>0</v>
      </c>
      <c r="V339" s="393">
        <f t="shared" si="128"/>
        <v>0</v>
      </c>
      <c r="W339" s="444" t="str">
        <f t="shared" si="129"/>
        <v/>
      </c>
      <c r="X339" s="452" t="str">
        <f t="shared" si="124"/>
        <v/>
      </c>
      <c r="Y339" s="452" t="str">
        <f t="shared" si="125"/>
        <v/>
      </c>
      <c r="Z339" s="452" t="str">
        <f>'４.１倒筒機(樣品製作)'!X339</f>
        <v/>
      </c>
      <c r="AA339" s="452" t="str">
        <f>'４.１倒筒機(樣品製作)'!Y339</f>
        <v/>
      </c>
    </row>
    <row r="340" spans="1:27" ht="16.5">
      <c r="A340" s="383">
        <f t="shared" si="122"/>
        <v>46211</v>
      </c>
      <c r="B340" s="432" t="s">
        <v>805</v>
      </c>
      <c r="C340" s="458"/>
      <c r="D340" s="473"/>
      <c r="E340" s="459"/>
      <c r="F340" s="506" t="str">
        <f>IF(ISNA(VLOOKUP(D340,條件!$A$1:$L$65585,5,0)),"",(VLOOKUP(D340,條件!$A$1:$L$65585,5,0)))</f>
        <v/>
      </c>
      <c r="G340" s="506" t="str">
        <f>IF(ISNA(VLOOKUP(D340,條件!$A$1:$L$65585,11,0)),"",(VLOOKUP(D340,條件!$A$1:$L$65585,11,0)))</f>
        <v/>
      </c>
      <c r="H340" s="460"/>
      <c r="I340" s="461"/>
      <c r="J340" s="462"/>
      <c r="K340" s="461"/>
      <c r="L340" s="463"/>
      <c r="M340" s="388"/>
      <c r="N340" s="389"/>
      <c r="O340" s="390"/>
      <c r="P340" s="389"/>
      <c r="Q340" s="391"/>
      <c r="R340" s="443"/>
      <c r="S340" s="425">
        <f t="shared" si="126"/>
        <v>0</v>
      </c>
      <c r="T340" s="392">
        <f t="shared" si="123"/>
        <v>0</v>
      </c>
      <c r="U340" s="392">
        <f t="shared" si="127"/>
        <v>0</v>
      </c>
      <c r="V340" s="393">
        <f t="shared" si="128"/>
        <v>0</v>
      </c>
      <c r="W340" s="444" t="str">
        <f t="shared" si="129"/>
        <v/>
      </c>
      <c r="X340" s="452" t="str">
        <f t="shared" si="124"/>
        <v/>
      </c>
      <c r="Y340" s="452" t="str">
        <f t="shared" si="125"/>
        <v/>
      </c>
      <c r="Z340" s="452" t="str">
        <f>'４.１倒筒機(樣品製作)'!X340</f>
        <v/>
      </c>
      <c r="AA340" s="452" t="str">
        <f>'４.１倒筒機(樣品製作)'!Y340</f>
        <v/>
      </c>
    </row>
    <row r="341" spans="1:27" ht="16.5">
      <c r="A341" s="383">
        <f t="shared" si="122"/>
        <v>46211</v>
      </c>
      <c r="B341" s="432" t="s">
        <v>805</v>
      </c>
      <c r="C341" s="458"/>
      <c r="D341" s="473"/>
      <c r="E341" s="459"/>
      <c r="F341" s="506" t="str">
        <f>IF(ISNA(VLOOKUP(D341,條件!$A$1:$L$65585,5,0)),"",(VLOOKUP(D341,條件!$A$1:$L$65585,5,0)))</f>
        <v/>
      </c>
      <c r="G341" s="506" t="str">
        <f>IF(ISNA(VLOOKUP(D341,條件!$A$1:$L$65585,11,0)),"",(VLOOKUP(D341,條件!$A$1:$L$65585,11,0)))</f>
        <v/>
      </c>
      <c r="H341" s="460"/>
      <c r="I341" s="461"/>
      <c r="J341" s="462"/>
      <c r="K341" s="461"/>
      <c r="L341" s="463"/>
      <c r="M341" s="388"/>
      <c r="N341" s="389"/>
      <c r="O341" s="390"/>
      <c r="P341" s="389"/>
      <c r="Q341" s="391"/>
      <c r="R341" s="443"/>
      <c r="S341" s="425">
        <f t="shared" si="126"/>
        <v>0</v>
      </c>
      <c r="T341" s="392">
        <f t="shared" si="123"/>
        <v>0</v>
      </c>
      <c r="U341" s="392">
        <f t="shared" si="127"/>
        <v>0</v>
      </c>
      <c r="V341" s="393">
        <f t="shared" si="128"/>
        <v>0</v>
      </c>
      <c r="W341" s="444" t="str">
        <f t="shared" si="129"/>
        <v/>
      </c>
      <c r="X341" s="452" t="str">
        <f t="shared" si="124"/>
        <v/>
      </c>
      <c r="Y341" s="452" t="str">
        <f t="shared" si="125"/>
        <v/>
      </c>
      <c r="Z341" s="452" t="str">
        <f>'４.１倒筒機(樣品製作)'!X341</f>
        <v/>
      </c>
      <c r="AA341" s="452" t="str">
        <f>'４.１倒筒機(樣品製作)'!Y341</f>
        <v/>
      </c>
    </row>
    <row r="342" spans="1:27" ht="16.5">
      <c r="A342" s="383">
        <f t="shared" si="122"/>
        <v>46211</v>
      </c>
      <c r="B342" s="432" t="s">
        <v>805</v>
      </c>
      <c r="C342" s="458"/>
      <c r="D342" s="473"/>
      <c r="E342" s="459"/>
      <c r="F342" s="506" t="str">
        <f>IF(ISNA(VLOOKUP(D342,條件!$A$1:$L$65585,5,0)),"",(VLOOKUP(D342,條件!$A$1:$L$65585,5,0)))</f>
        <v/>
      </c>
      <c r="G342" s="506" t="str">
        <f>IF(ISNA(VLOOKUP(D342,條件!$A$1:$L$65585,11,0)),"",(VLOOKUP(D342,條件!$A$1:$L$65585,11,0)))</f>
        <v/>
      </c>
      <c r="H342" s="460"/>
      <c r="I342" s="461"/>
      <c r="J342" s="462"/>
      <c r="K342" s="461"/>
      <c r="L342" s="463"/>
      <c r="M342" s="388"/>
      <c r="N342" s="389"/>
      <c r="O342" s="390"/>
      <c r="P342" s="389"/>
      <c r="Q342" s="391"/>
      <c r="R342" s="443"/>
      <c r="S342" s="425">
        <f t="shared" si="126"/>
        <v>0</v>
      </c>
      <c r="T342" s="392">
        <f t="shared" si="123"/>
        <v>0</v>
      </c>
      <c r="U342" s="392">
        <f t="shared" si="127"/>
        <v>0</v>
      </c>
      <c r="V342" s="393">
        <f t="shared" si="128"/>
        <v>0</v>
      </c>
      <c r="W342" s="444" t="str">
        <f t="shared" si="129"/>
        <v/>
      </c>
      <c r="X342" s="452" t="str">
        <f t="shared" si="124"/>
        <v/>
      </c>
      <c r="Y342" s="452" t="str">
        <f t="shared" si="125"/>
        <v/>
      </c>
      <c r="Z342" s="452" t="str">
        <f>'４.１倒筒機(樣品製作)'!X342</f>
        <v/>
      </c>
      <c r="AA342" s="452" t="str">
        <f>'４.１倒筒機(樣品製作)'!Y342</f>
        <v/>
      </c>
    </row>
    <row r="343" spans="1:27" ht="16.5">
      <c r="A343" s="383">
        <f t="shared" si="122"/>
        <v>46211</v>
      </c>
      <c r="B343" s="432" t="s">
        <v>805</v>
      </c>
      <c r="C343" s="458"/>
      <c r="D343" s="473"/>
      <c r="E343" s="459"/>
      <c r="F343" s="506" t="str">
        <f>IF(ISNA(VLOOKUP(D343,條件!$A$1:$L$65585,5,0)),"",(VLOOKUP(D343,條件!$A$1:$L$65585,5,0)))</f>
        <v/>
      </c>
      <c r="G343" s="506" t="str">
        <f>IF(ISNA(VLOOKUP(D343,條件!$A$1:$L$65585,11,0)),"",(VLOOKUP(D343,條件!$A$1:$L$65585,11,0)))</f>
        <v/>
      </c>
      <c r="H343" s="460"/>
      <c r="I343" s="461"/>
      <c r="J343" s="462"/>
      <c r="K343" s="461"/>
      <c r="L343" s="463"/>
      <c r="M343" s="388"/>
      <c r="N343" s="389"/>
      <c r="O343" s="390"/>
      <c r="P343" s="389"/>
      <c r="Q343" s="391"/>
      <c r="R343" s="443"/>
      <c r="S343" s="425">
        <f t="shared" si="126"/>
        <v>0</v>
      </c>
      <c r="T343" s="392">
        <f t="shared" si="123"/>
        <v>0</v>
      </c>
      <c r="U343" s="392">
        <f t="shared" si="127"/>
        <v>0</v>
      </c>
      <c r="V343" s="393">
        <f t="shared" si="128"/>
        <v>0</v>
      </c>
      <c r="W343" s="444" t="str">
        <f t="shared" si="129"/>
        <v/>
      </c>
      <c r="X343" s="452" t="str">
        <f t="shared" si="124"/>
        <v/>
      </c>
      <c r="Y343" s="452" t="str">
        <f t="shared" si="125"/>
        <v/>
      </c>
      <c r="Z343" s="452" t="str">
        <f>'４.１倒筒機(樣品製作)'!X343</f>
        <v/>
      </c>
      <c r="AA343" s="452" t="str">
        <f>'４.１倒筒機(樣品製作)'!Y343</f>
        <v/>
      </c>
    </row>
    <row r="344" spans="1:27" ht="16.5">
      <c r="A344" s="383">
        <f t="shared" si="122"/>
        <v>46211</v>
      </c>
      <c r="B344" s="432" t="s">
        <v>805</v>
      </c>
      <c r="C344" s="458"/>
      <c r="D344" s="473"/>
      <c r="E344" s="459"/>
      <c r="F344" s="506" t="str">
        <f>IF(ISNA(VLOOKUP(D344,條件!$A$1:$L$65585,5,0)),"",(VLOOKUP(D344,條件!$A$1:$L$65585,5,0)))</f>
        <v/>
      </c>
      <c r="G344" s="506" t="str">
        <f>IF(ISNA(VLOOKUP(D344,條件!$A$1:$L$65585,11,0)),"",(VLOOKUP(D344,條件!$A$1:$L$65585,11,0)))</f>
        <v/>
      </c>
      <c r="H344" s="460"/>
      <c r="I344" s="461"/>
      <c r="J344" s="462"/>
      <c r="K344" s="461"/>
      <c r="L344" s="463"/>
      <c r="M344" s="388"/>
      <c r="N344" s="389"/>
      <c r="O344" s="390"/>
      <c r="P344" s="389"/>
      <c r="Q344" s="391"/>
      <c r="R344" s="443"/>
      <c r="S344" s="425">
        <f t="shared" si="126"/>
        <v>0</v>
      </c>
      <c r="T344" s="392">
        <f t="shared" si="123"/>
        <v>0</v>
      </c>
      <c r="U344" s="392">
        <f t="shared" si="127"/>
        <v>0</v>
      </c>
      <c r="V344" s="393">
        <f t="shared" si="128"/>
        <v>0</v>
      </c>
      <c r="W344" s="444" t="str">
        <f t="shared" si="129"/>
        <v/>
      </c>
      <c r="X344" s="452" t="str">
        <f t="shared" si="124"/>
        <v/>
      </c>
      <c r="Y344" s="452" t="str">
        <f t="shared" si="125"/>
        <v/>
      </c>
      <c r="Z344" s="452" t="str">
        <f>'４.１倒筒機(樣品製作)'!X344</f>
        <v/>
      </c>
      <c r="AA344" s="452" t="str">
        <f>'４.１倒筒機(樣品製作)'!Y344</f>
        <v/>
      </c>
    </row>
    <row r="345" spans="1:27" ht="16.5">
      <c r="A345" s="383">
        <f t="shared" si="122"/>
        <v>46211</v>
      </c>
      <c r="B345" s="398" t="s">
        <v>803</v>
      </c>
      <c r="C345" s="524"/>
      <c r="D345" s="525"/>
      <c r="E345" s="526"/>
      <c r="F345" s="527">
        <v>0</v>
      </c>
      <c r="G345" s="527"/>
      <c r="H345" s="528"/>
      <c r="I345" s="529">
        <f>COUNTA(I325:I344)</f>
        <v>0</v>
      </c>
      <c r="J345" s="529"/>
      <c r="K345" s="529"/>
      <c r="L345" s="530"/>
      <c r="M345" s="400"/>
      <c r="N345" s="401">
        <f>SUM(N325:N344)</f>
        <v>0</v>
      </c>
      <c r="O345" s="400"/>
      <c r="P345" s="401">
        <f>SUM(P325:P344)</f>
        <v>0</v>
      </c>
      <c r="Q345" s="402"/>
      <c r="R345" s="445"/>
      <c r="S345" s="427"/>
      <c r="T345" s="403"/>
      <c r="U345" s="399">
        <f>SUMIF(U325:U344,"&lt;9E307")</f>
        <v>0</v>
      </c>
      <c r="V345" s="399">
        <f>SUM(V325:V344)</f>
        <v>0</v>
      </c>
      <c r="W345" s="446">
        <f>IF(ISERROR(V345/U345),0,(V345/U345))</f>
        <v>0</v>
      </c>
      <c r="X345" s="453">
        <f>SUMIF(X325:X344,"&lt;9E307")</f>
        <v>0</v>
      </c>
      <c r="Y345" s="453">
        <f>SUMIF(Y325:Y344,"&lt;9E307")</f>
        <v>0</v>
      </c>
      <c r="Z345" s="453">
        <f>'４.１倒筒機(樣品製作)'!X345</f>
        <v>0</v>
      </c>
      <c r="AA345" s="453">
        <f>'４.１倒筒機(樣品製作)'!Y345</f>
        <v>0</v>
      </c>
    </row>
    <row r="346" spans="1:27" ht="16.5">
      <c r="A346" s="383">
        <f t="shared" si="122"/>
        <v>46211</v>
      </c>
      <c r="B346" s="404" t="s">
        <v>806</v>
      </c>
      <c r="C346" s="531"/>
      <c r="D346" s="532"/>
      <c r="E346" s="533"/>
      <c r="F346" s="534"/>
      <c r="G346" s="534"/>
      <c r="H346" s="535"/>
      <c r="I346" s="536">
        <f>SUM(I324,I345)</f>
        <v>0</v>
      </c>
      <c r="J346" s="536"/>
      <c r="K346" s="536"/>
      <c r="L346" s="537"/>
      <c r="M346" s="419"/>
      <c r="N346" s="420">
        <f>SUM(N324,N345)</f>
        <v>0</v>
      </c>
      <c r="O346" s="419"/>
      <c r="P346" s="420">
        <f>SUM(P324,P345)</f>
        <v>0</v>
      </c>
      <c r="Q346" s="421"/>
      <c r="R346" s="447"/>
      <c r="S346" s="428"/>
      <c r="T346" s="394"/>
      <c r="U346" s="394">
        <f t="shared" ref="U346:V346" si="130">SUM(U324,U345)</f>
        <v>0</v>
      </c>
      <c r="V346" s="394">
        <f t="shared" si="130"/>
        <v>0</v>
      </c>
      <c r="W346" s="448">
        <f>IF(ISERROR(V346/U346),0,V346/U346)</f>
        <v>0</v>
      </c>
      <c r="X346" s="454">
        <f>SUM(X324,X345)</f>
        <v>0</v>
      </c>
      <c r="Y346" s="454">
        <f>SUM(Y324,Y345)</f>
        <v>0</v>
      </c>
      <c r="Z346" s="454">
        <f>'４.１倒筒機(樣品製作)'!X346</f>
        <v>0</v>
      </c>
      <c r="AA346" s="454">
        <f>'４.１倒筒機(樣品製作)'!Y346</f>
        <v>0</v>
      </c>
    </row>
    <row r="347" spans="1:27" ht="16.5">
      <c r="A347" s="449">
        <f>A346+1</f>
        <v>46212</v>
      </c>
      <c r="B347" s="431" t="s">
        <v>804</v>
      </c>
      <c r="C347" s="538"/>
      <c r="D347" s="539"/>
      <c r="E347" s="540"/>
      <c r="F347" s="541" t="str">
        <f>IF(ISNA(VLOOKUP(D347,條件!$A$1:$L$65585,5,0)),"",(VLOOKUP(D347,條件!$A$1:$L$65585,5,0)))</f>
        <v/>
      </c>
      <c r="G347" s="541" t="str">
        <f>IF(ISNA(VLOOKUP(D347,條件!$A$1:$L$65585,11,0)),"",(VLOOKUP(D347,條件!$A$1:$L$65585,11,0)))</f>
        <v/>
      </c>
      <c r="H347" s="542"/>
      <c r="I347" s="543"/>
      <c r="J347" s="462"/>
      <c r="K347" s="543"/>
      <c r="L347" s="544"/>
      <c r="M347" s="407"/>
      <c r="N347" s="408"/>
      <c r="O347" s="409"/>
      <c r="P347" s="408"/>
      <c r="Q347" s="410"/>
      <c r="R347" s="441"/>
      <c r="S347" s="424">
        <f>K347*0.85</f>
        <v>0</v>
      </c>
      <c r="T347" s="405">
        <f t="shared" ref="T347:T366" si="131">IF(J347="",0,(1440/(J347/S347)))</f>
        <v>0</v>
      </c>
      <c r="U347" s="405">
        <f>T347*L347*(N347+P347)/24*0.85</f>
        <v>0</v>
      </c>
      <c r="V347" s="406">
        <f>M347+O347</f>
        <v>0</v>
      </c>
      <c r="W347" s="442" t="str">
        <f>IF(U347=0,"",((V347/U347)))</f>
        <v/>
      </c>
      <c r="X347" s="452" t="str">
        <f t="shared" ref="X347:X366" si="132">IF(ISERROR((U347/(N347+P347)*N347)/250),"",((U347/(N347+P347)*N347)/250))</f>
        <v/>
      </c>
      <c r="Y347" s="452" t="str">
        <f t="shared" ref="Y347:Y366" si="133">IF(ISERROR(((U347/(N347+P347)*P347)/250)),"",(((U347/(N347+P347)*P347))/250))</f>
        <v/>
      </c>
      <c r="Z347" s="452" t="str">
        <f>'４.１倒筒機(樣品製作)'!X347</f>
        <v/>
      </c>
      <c r="AA347" s="452" t="str">
        <f>'４.１倒筒機(樣品製作)'!Y347</f>
        <v/>
      </c>
    </row>
    <row r="348" spans="1:27" ht="16.5">
      <c r="A348" s="383">
        <f>A347</f>
        <v>46212</v>
      </c>
      <c r="B348" s="432" t="s">
        <v>804</v>
      </c>
      <c r="C348" s="458"/>
      <c r="D348" s="473"/>
      <c r="E348" s="459"/>
      <c r="F348" s="506" t="str">
        <f>IF(ISNA(VLOOKUP(D348,條件!$A$1:$L$65585,5,0)),"",(VLOOKUP(D348,條件!$A$1:$L$65585,5,0)))</f>
        <v/>
      </c>
      <c r="G348" s="506" t="str">
        <f>IF(ISNA(VLOOKUP(D348,條件!$A$1:$L$65585,11,0)),"",(VLOOKUP(D348,條件!$A$1:$L$65585,11,0)))</f>
        <v/>
      </c>
      <c r="H348" s="460"/>
      <c r="I348" s="461"/>
      <c r="J348" s="462"/>
      <c r="K348" s="461"/>
      <c r="L348" s="463"/>
      <c r="M348" s="388"/>
      <c r="N348" s="389"/>
      <c r="O348" s="390"/>
      <c r="P348" s="389"/>
      <c r="Q348" s="410"/>
      <c r="R348" s="443"/>
      <c r="S348" s="425">
        <f t="shared" ref="S348:S366" si="134">K348*0.85</f>
        <v>0</v>
      </c>
      <c r="T348" s="392">
        <f t="shared" si="131"/>
        <v>0</v>
      </c>
      <c r="U348" s="405">
        <f t="shared" ref="U348:U366" si="135">T348*L348*(N348+P348)/24*0.85</f>
        <v>0</v>
      </c>
      <c r="V348" s="393">
        <f t="shared" ref="V348:V366" si="136">M348+O348</f>
        <v>0</v>
      </c>
      <c r="W348" s="442" t="str">
        <f t="shared" ref="W348:W366" si="137">IF(U348=0,"",((V348/U348)))</f>
        <v/>
      </c>
      <c r="X348" s="452" t="str">
        <f t="shared" si="132"/>
        <v/>
      </c>
      <c r="Y348" s="452" t="str">
        <f t="shared" si="133"/>
        <v/>
      </c>
      <c r="Z348" s="452" t="str">
        <f>'４.１倒筒機(樣品製作)'!X348</f>
        <v/>
      </c>
      <c r="AA348" s="452" t="str">
        <f>'４.１倒筒機(樣品製作)'!Y348</f>
        <v/>
      </c>
    </row>
    <row r="349" spans="1:27" ht="16.5">
      <c r="A349" s="383">
        <f t="shared" ref="A349:A389" si="138">A348</f>
        <v>46212</v>
      </c>
      <c r="B349" s="432" t="s">
        <v>804</v>
      </c>
      <c r="C349" s="458"/>
      <c r="D349" s="473"/>
      <c r="E349" s="459"/>
      <c r="F349" s="506" t="str">
        <f>IF(ISNA(VLOOKUP(D349,條件!$A$1:$L$65585,5,0)),"",(VLOOKUP(D349,條件!$A$1:$L$65585,5,0)))</f>
        <v/>
      </c>
      <c r="G349" s="506" t="str">
        <f>IF(ISNA(VLOOKUP(D349,條件!$A$1:$L$65585,11,0)),"",(VLOOKUP(D349,條件!$A$1:$L$65585,11,0)))</f>
        <v/>
      </c>
      <c r="H349" s="460"/>
      <c r="I349" s="461"/>
      <c r="J349" s="462"/>
      <c r="K349" s="461"/>
      <c r="L349" s="463"/>
      <c r="M349" s="388"/>
      <c r="N349" s="389"/>
      <c r="O349" s="390"/>
      <c r="P349" s="389"/>
      <c r="Q349" s="410"/>
      <c r="R349" s="443"/>
      <c r="S349" s="425">
        <f t="shared" si="134"/>
        <v>0</v>
      </c>
      <c r="T349" s="392">
        <f t="shared" si="131"/>
        <v>0</v>
      </c>
      <c r="U349" s="405">
        <f t="shared" si="135"/>
        <v>0</v>
      </c>
      <c r="V349" s="393">
        <f t="shared" si="136"/>
        <v>0</v>
      </c>
      <c r="W349" s="442" t="str">
        <f t="shared" si="137"/>
        <v/>
      </c>
      <c r="X349" s="452" t="str">
        <f t="shared" si="132"/>
        <v/>
      </c>
      <c r="Y349" s="452" t="str">
        <f t="shared" si="133"/>
        <v/>
      </c>
      <c r="Z349" s="452" t="str">
        <f>'４.１倒筒機(樣品製作)'!X349</f>
        <v/>
      </c>
      <c r="AA349" s="452" t="str">
        <f>'４.１倒筒機(樣品製作)'!Y349</f>
        <v/>
      </c>
    </row>
    <row r="350" spans="1:27" ht="16.5">
      <c r="A350" s="383">
        <f t="shared" si="138"/>
        <v>46212</v>
      </c>
      <c r="B350" s="432" t="s">
        <v>804</v>
      </c>
      <c r="C350" s="458"/>
      <c r="D350" s="473"/>
      <c r="E350" s="459"/>
      <c r="F350" s="506" t="str">
        <f>IF(ISNA(VLOOKUP(D350,條件!$A$1:$L$65585,5,0)),"",(VLOOKUP(D350,條件!$A$1:$L$65585,5,0)))</f>
        <v/>
      </c>
      <c r="G350" s="506" t="str">
        <f>IF(ISNA(VLOOKUP(D350,條件!$A$1:$L$65585,11,0)),"",(VLOOKUP(D350,條件!$A$1:$L$65585,11,0)))</f>
        <v/>
      </c>
      <c r="H350" s="460"/>
      <c r="I350" s="461"/>
      <c r="J350" s="462"/>
      <c r="K350" s="461"/>
      <c r="L350" s="463"/>
      <c r="M350" s="388"/>
      <c r="N350" s="389"/>
      <c r="O350" s="390"/>
      <c r="P350" s="389"/>
      <c r="Q350" s="410"/>
      <c r="R350" s="443"/>
      <c r="S350" s="425">
        <f t="shared" si="134"/>
        <v>0</v>
      </c>
      <c r="T350" s="392">
        <f t="shared" si="131"/>
        <v>0</v>
      </c>
      <c r="U350" s="405">
        <f t="shared" si="135"/>
        <v>0</v>
      </c>
      <c r="V350" s="393">
        <f t="shared" si="136"/>
        <v>0</v>
      </c>
      <c r="W350" s="442" t="str">
        <f t="shared" si="137"/>
        <v/>
      </c>
      <c r="X350" s="452" t="str">
        <f t="shared" si="132"/>
        <v/>
      </c>
      <c r="Y350" s="452" t="str">
        <f t="shared" si="133"/>
        <v/>
      </c>
      <c r="Z350" s="452" t="str">
        <f>'４.１倒筒機(樣品製作)'!X350</f>
        <v/>
      </c>
      <c r="AA350" s="452" t="str">
        <f>'４.１倒筒機(樣品製作)'!Y350</f>
        <v/>
      </c>
    </row>
    <row r="351" spans="1:27" ht="16.5">
      <c r="A351" s="383">
        <f t="shared" si="138"/>
        <v>46212</v>
      </c>
      <c r="B351" s="432" t="s">
        <v>804</v>
      </c>
      <c r="C351" s="458"/>
      <c r="D351" s="473"/>
      <c r="E351" s="459"/>
      <c r="F351" s="506" t="str">
        <f>IF(ISNA(VLOOKUP(D351,條件!$A$1:$L$65585,5,0)),"",(VLOOKUP(D351,條件!$A$1:$L$65585,5,0)))</f>
        <v/>
      </c>
      <c r="G351" s="506" t="str">
        <f>IF(ISNA(VLOOKUP(D351,條件!$A$1:$L$65585,11,0)),"",(VLOOKUP(D351,條件!$A$1:$L$65585,11,0)))</f>
        <v/>
      </c>
      <c r="H351" s="460"/>
      <c r="I351" s="461"/>
      <c r="J351" s="462"/>
      <c r="K351" s="461"/>
      <c r="L351" s="463"/>
      <c r="M351" s="388"/>
      <c r="N351" s="389"/>
      <c r="O351" s="390"/>
      <c r="P351" s="389"/>
      <c r="Q351" s="410"/>
      <c r="R351" s="443"/>
      <c r="S351" s="425">
        <f t="shared" si="134"/>
        <v>0</v>
      </c>
      <c r="T351" s="392">
        <f t="shared" si="131"/>
        <v>0</v>
      </c>
      <c r="U351" s="405">
        <f t="shared" si="135"/>
        <v>0</v>
      </c>
      <c r="V351" s="393">
        <f t="shared" si="136"/>
        <v>0</v>
      </c>
      <c r="W351" s="442" t="str">
        <f t="shared" si="137"/>
        <v/>
      </c>
      <c r="X351" s="452" t="str">
        <f t="shared" si="132"/>
        <v/>
      </c>
      <c r="Y351" s="452" t="str">
        <f t="shared" si="133"/>
        <v/>
      </c>
      <c r="Z351" s="452" t="str">
        <f>'４.１倒筒機(樣品製作)'!X351</f>
        <v/>
      </c>
      <c r="AA351" s="452" t="str">
        <f>'４.１倒筒機(樣品製作)'!Y351</f>
        <v/>
      </c>
    </row>
    <row r="352" spans="1:27" ht="16.5">
      <c r="A352" s="383">
        <f t="shared" si="138"/>
        <v>46212</v>
      </c>
      <c r="B352" s="432" t="s">
        <v>804</v>
      </c>
      <c r="C352" s="458"/>
      <c r="D352" s="473"/>
      <c r="E352" s="459"/>
      <c r="F352" s="506" t="str">
        <f>IF(ISNA(VLOOKUP(D352,條件!$A$1:$L$65585,5,0)),"",(VLOOKUP(D352,條件!$A$1:$L$65585,5,0)))</f>
        <v/>
      </c>
      <c r="G352" s="506" t="str">
        <f>IF(ISNA(VLOOKUP(D352,條件!$A$1:$L$65585,11,0)),"",(VLOOKUP(D352,條件!$A$1:$L$65585,11,0)))</f>
        <v/>
      </c>
      <c r="H352" s="460"/>
      <c r="I352" s="461"/>
      <c r="J352" s="462"/>
      <c r="K352" s="461"/>
      <c r="L352" s="463"/>
      <c r="M352" s="388"/>
      <c r="N352" s="389"/>
      <c r="O352" s="390"/>
      <c r="P352" s="389"/>
      <c r="Q352" s="410"/>
      <c r="R352" s="443"/>
      <c r="S352" s="425">
        <f t="shared" si="134"/>
        <v>0</v>
      </c>
      <c r="T352" s="392">
        <f t="shared" si="131"/>
        <v>0</v>
      </c>
      <c r="U352" s="405">
        <f t="shared" si="135"/>
        <v>0</v>
      </c>
      <c r="V352" s="393">
        <f t="shared" si="136"/>
        <v>0</v>
      </c>
      <c r="W352" s="442" t="str">
        <f t="shared" si="137"/>
        <v/>
      </c>
      <c r="X352" s="452" t="str">
        <f t="shared" si="132"/>
        <v/>
      </c>
      <c r="Y352" s="452" t="str">
        <f t="shared" si="133"/>
        <v/>
      </c>
      <c r="Z352" s="452" t="str">
        <f>'４.１倒筒機(樣品製作)'!X352</f>
        <v/>
      </c>
      <c r="AA352" s="452" t="str">
        <f>'４.１倒筒機(樣品製作)'!Y352</f>
        <v/>
      </c>
    </row>
    <row r="353" spans="1:27" ht="16.5">
      <c r="A353" s="383">
        <f t="shared" si="138"/>
        <v>46212</v>
      </c>
      <c r="B353" s="432" t="s">
        <v>804</v>
      </c>
      <c r="C353" s="458"/>
      <c r="D353" s="473"/>
      <c r="E353" s="459"/>
      <c r="F353" s="506" t="str">
        <f>IF(ISNA(VLOOKUP(D353,條件!$A$1:$L$65585,5,0)),"",(VLOOKUP(D353,條件!$A$1:$L$65585,5,0)))</f>
        <v/>
      </c>
      <c r="G353" s="506" t="str">
        <f>IF(ISNA(VLOOKUP(D353,條件!$A$1:$L$65585,11,0)),"",(VLOOKUP(D353,條件!$A$1:$L$65585,11,0)))</f>
        <v/>
      </c>
      <c r="H353" s="460"/>
      <c r="I353" s="461"/>
      <c r="J353" s="462"/>
      <c r="K353" s="461"/>
      <c r="L353" s="463"/>
      <c r="M353" s="388"/>
      <c r="N353" s="389"/>
      <c r="O353" s="390"/>
      <c r="P353" s="389"/>
      <c r="Q353" s="410"/>
      <c r="R353" s="443"/>
      <c r="S353" s="425">
        <f t="shared" si="134"/>
        <v>0</v>
      </c>
      <c r="T353" s="392">
        <f t="shared" si="131"/>
        <v>0</v>
      </c>
      <c r="U353" s="405">
        <f t="shared" si="135"/>
        <v>0</v>
      </c>
      <c r="V353" s="393">
        <f t="shared" si="136"/>
        <v>0</v>
      </c>
      <c r="W353" s="442" t="str">
        <f t="shared" si="137"/>
        <v/>
      </c>
      <c r="X353" s="452" t="str">
        <f t="shared" si="132"/>
        <v/>
      </c>
      <c r="Y353" s="452" t="str">
        <f t="shared" si="133"/>
        <v/>
      </c>
      <c r="Z353" s="452" t="str">
        <f>'４.１倒筒機(樣品製作)'!X353</f>
        <v/>
      </c>
      <c r="AA353" s="452" t="str">
        <f>'４.１倒筒機(樣品製作)'!Y353</f>
        <v/>
      </c>
    </row>
    <row r="354" spans="1:27" ht="16.5">
      <c r="A354" s="383">
        <f t="shared" si="138"/>
        <v>46212</v>
      </c>
      <c r="B354" s="432" t="s">
        <v>804</v>
      </c>
      <c r="C354" s="458"/>
      <c r="D354" s="473"/>
      <c r="E354" s="459"/>
      <c r="F354" s="506" t="str">
        <f>IF(ISNA(VLOOKUP(D354,條件!$A$1:$L$65585,5,0)),"",(VLOOKUP(D354,條件!$A$1:$L$65585,5,0)))</f>
        <v/>
      </c>
      <c r="G354" s="506" t="str">
        <f>IF(ISNA(VLOOKUP(D354,條件!$A$1:$L$65585,11,0)),"",(VLOOKUP(D354,條件!$A$1:$L$65585,11,0)))</f>
        <v/>
      </c>
      <c r="H354" s="460"/>
      <c r="I354" s="461"/>
      <c r="J354" s="462"/>
      <c r="K354" s="461"/>
      <c r="L354" s="463"/>
      <c r="M354" s="388"/>
      <c r="N354" s="389"/>
      <c r="O354" s="390"/>
      <c r="P354" s="389"/>
      <c r="Q354" s="410"/>
      <c r="R354" s="443"/>
      <c r="S354" s="425">
        <f t="shared" si="134"/>
        <v>0</v>
      </c>
      <c r="T354" s="392">
        <f t="shared" si="131"/>
        <v>0</v>
      </c>
      <c r="U354" s="405">
        <f t="shared" si="135"/>
        <v>0</v>
      </c>
      <c r="V354" s="393">
        <f t="shared" si="136"/>
        <v>0</v>
      </c>
      <c r="W354" s="442" t="str">
        <f t="shared" si="137"/>
        <v/>
      </c>
      <c r="X354" s="452" t="str">
        <f t="shared" si="132"/>
        <v/>
      </c>
      <c r="Y354" s="452" t="str">
        <f t="shared" si="133"/>
        <v/>
      </c>
      <c r="Z354" s="452" t="str">
        <f>'４.１倒筒機(樣品製作)'!X354</f>
        <v/>
      </c>
      <c r="AA354" s="452" t="str">
        <f>'４.１倒筒機(樣品製作)'!Y354</f>
        <v/>
      </c>
    </row>
    <row r="355" spans="1:27" ht="16.5">
      <c r="A355" s="383">
        <f t="shared" si="138"/>
        <v>46212</v>
      </c>
      <c r="B355" s="432" t="s">
        <v>804</v>
      </c>
      <c r="C355" s="458"/>
      <c r="D355" s="473"/>
      <c r="E355" s="459"/>
      <c r="F355" s="506" t="str">
        <f>IF(ISNA(VLOOKUP(D355,條件!$A$1:$L$65585,5,0)),"",(VLOOKUP(D355,條件!$A$1:$L$65585,5,0)))</f>
        <v/>
      </c>
      <c r="G355" s="506" t="str">
        <f>IF(ISNA(VLOOKUP(D355,條件!$A$1:$L$65585,11,0)),"",(VLOOKUP(D355,條件!$A$1:$L$65585,11,0)))</f>
        <v/>
      </c>
      <c r="H355" s="460"/>
      <c r="I355" s="461"/>
      <c r="J355" s="462"/>
      <c r="K355" s="461"/>
      <c r="L355" s="463"/>
      <c r="M355" s="388"/>
      <c r="N355" s="389"/>
      <c r="O355" s="390"/>
      <c r="P355" s="389"/>
      <c r="Q355" s="410"/>
      <c r="R355" s="443"/>
      <c r="S355" s="425">
        <f t="shared" si="134"/>
        <v>0</v>
      </c>
      <c r="T355" s="392">
        <f t="shared" si="131"/>
        <v>0</v>
      </c>
      <c r="U355" s="405">
        <f t="shared" si="135"/>
        <v>0</v>
      </c>
      <c r="V355" s="393">
        <f t="shared" si="136"/>
        <v>0</v>
      </c>
      <c r="W355" s="442" t="str">
        <f t="shared" si="137"/>
        <v/>
      </c>
      <c r="X355" s="452" t="str">
        <f t="shared" si="132"/>
        <v/>
      </c>
      <c r="Y355" s="452" t="str">
        <f t="shared" si="133"/>
        <v/>
      </c>
      <c r="Z355" s="452" t="str">
        <f>'４.１倒筒機(樣品製作)'!X355</f>
        <v/>
      </c>
      <c r="AA355" s="452" t="str">
        <f>'４.１倒筒機(樣品製作)'!Y355</f>
        <v/>
      </c>
    </row>
    <row r="356" spans="1:27" ht="16.5">
      <c r="A356" s="383">
        <f t="shared" si="138"/>
        <v>46212</v>
      </c>
      <c r="B356" s="432" t="s">
        <v>804</v>
      </c>
      <c r="C356" s="458"/>
      <c r="D356" s="473"/>
      <c r="E356" s="459"/>
      <c r="F356" s="506" t="str">
        <f>IF(ISNA(VLOOKUP(D356,條件!$A$1:$L$65585,5,0)),"",(VLOOKUP(D356,條件!$A$1:$L$65585,5,0)))</f>
        <v/>
      </c>
      <c r="G356" s="506" t="str">
        <f>IF(ISNA(VLOOKUP(D356,條件!$A$1:$L$65585,11,0)),"",(VLOOKUP(D356,條件!$A$1:$L$65585,11,0)))</f>
        <v/>
      </c>
      <c r="H356" s="460"/>
      <c r="I356" s="461"/>
      <c r="J356" s="462"/>
      <c r="K356" s="461"/>
      <c r="L356" s="463"/>
      <c r="M356" s="388"/>
      <c r="N356" s="389"/>
      <c r="O356" s="390"/>
      <c r="P356" s="389"/>
      <c r="Q356" s="410"/>
      <c r="R356" s="443"/>
      <c r="S356" s="425">
        <f t="shared" si="134"/>
        <v>0</v>
      </c>
      <c r="T356" s="392">
        <f t="shared" si="131"/>
        <v>0</v>
      </c>
      <c r="U356" s="405">
        <f t="shared" si="135"/>
        <v>0</v>
      </c>
      <c r="V356" s="393">
        <f t="shared" si="136"/>
        <v>0</v>
      </c>
      <c r="W356" s="442" t="str">
        <f t="shared" si="137"/>
        <v/>
      </c>
      <c r="X356" s="452" t="str">
        <f t="shared" si="132"/>
        <v/>
      </c>
      <c r="Y356" s="452" t="str">
        <f t="shared" si="133"/>
        <v/>
      </c>
      <c r="Z356" s="452" t="str">
        <f>'４.１倒筒機(樣品製作)'!X356</f>
        <v/>
      </c>
      <c r="AA356" s="452" t="str">
        <f>'４.１倒筒機(樣品製作)'!Y356</f>
        <v/>
      </c>
    </row>
    <row r="357" spans="1:27" ht="16.5">
      <c r="A357" s="383">
        <f t="shared" si="138"/>
        <v>46212</v>
      </c>
      <c r="B357" s="432" t="s">
        <v>804</v>
      </c>
      <c r="C357" s="458"/>
      <c r="D357" s="473"/>
      <c r="E357" s="459"/>
      <c r="F357" s="506" t="str">
        <f>IF(ISNA(VLOOKUP(D357,條件!$A$1:$L$65585,5,0)),"",(VLOOKUP(D357,條件!$A$1:$L$65585,5,0)))</f>
        <v/>
      </c>
      <c r="G357" s="506" t="str">
        <f>IF(ISNA(VLOOKUP(D357,條件!$A$1:$L$65585,11,0)),"",(VLOOKUP(D357,條件!$A$1:$L$65585,11,0)))</f>
        <v/>
      </c>
      <c r="H357" s="460"/>
      <c r="I357" s="461"/>
      <c r="J357" s="462"/>
      <c r="K357" s="461"/>
      <c r="L357" s="463"/>
      <c r="M357" s="388"/>
      <c r="N357" s="389"/>
      <c r="O357" s="390"/>
      <c r="P357" s="389"/>
      <c r="Q357" s="410"/>
      <c r="R357" s="443"/>
      <c r="S357" s="425">
        <f t="shared" si="134"/>
        <v>0</v>
      </c>
      <c r="T357" s="392">
        <f t="shared" si="131"/>
        <v>0</v>
      </c>
      <c r="U357" s="405">
        <f t="shared" si="135"/>
        <v>0</v>
      </c>
      <c r="V357" s="393">
        <f t="shared" si="136"/>
        <v>0</v>
      </c>
      <c r="W357" s="442" t="str">
        <f t="shared" si="137"/>
        <v/>
      </c>
      <c r="X357" s="452" t="str">
        <f t="shared" si="132"/>
        <v/>
      </c>
      <c r="Y357" s="452" t="str">
        <f t="shared" si="133"/>
        <v/>
      </c>
      <c r="Z357" s="452" t="str">
        <f>'４.１倒筒機(樣品製作)'!X357</f>
        <v/>
      </c>
      <c r="AA357" s="452" t="str">
        <f>'４.１倒筒機(樣品製作)'!Y357</f>
        <v/>
      </c>
    </row>
    <row r="358" spans="1:27" ht="16.5">
      <c r="A358" s="383">
        <f t="shared" si="138"/>
        <v>46212</v>
      </c>
      <c r="B358" s="432" t="s">
        <v>804</v>
      </c>
      <c r="C358" s="458"/>
      <c r="D358" s="473"/>
      <c r="E358" s="459"/>
      <c r="F358" s="506" t="str">
        <f>IF(ISNA(VLOOKUP(D358,條件!$A$1:$L$65585,5,0)),"",(VLOOKUP(D358,條件!$A$1:$L$65585,5,0)))</f>
        <v/>
      </c>
      <c r="G358" s="506" t="str">
        <f>IF(ISNA(VLOOKUP(D358,條件!$A$1:$L$65585,11,0)),"",(VLOOKUP(D358,條件!$A$1:$L$65585,11,0)))</f>
        <v/>
      </c>
      <c r="H358" s="460"/>
      <c r="I358" s="461"/>
      <c r="J358" s="462"/>
      <c r="K358" s="461"/>
      <c r="L358" s="463"/>
      <c r="M358" s="388"/>
      <c r="N358" s="389"/>
      <c r="O358" s="390"/>
      <c r="P358" s="389"/>
      <c r="Q358" s="410"/>
      <c r="R358" s="443"/>
      <c r="S358" s="425">
        <f t="shared" si="134"/>
        <v>0</v>
      </c>
      <c r="T358" s="392">
        <f t="shared" si="131"/>
        <v>0</v>
      </c>
      <c r="U358" s="392">
        <f t="shared" si="135"/>
        <v>0</v>
      </c>
      <c r="V358" s="393">
        <f t="shared" si="136"/>
        <v>0</v>
      </c>
      <c r="W358" s="442" t="str">
        <f t="shared" si="137"/>
        <v/>
      </c>
      <c r="X358" s="452" t="str">
        <f t="shared" si="132"/>
        <v/>
      </c>
      <c r="Y358" s="452" t="str">
        <f t="shared" si="133"/>
        <v/>
      </c>
      <c r="Z358" s="452" t="str">
        <f>'４.１倒筒機(樣品製作)'!X358</f>
        <v/>
      </c>
      <c r="AA358" s="452" t="str">
        <f>'４.１倒筒機(樣品製作)'!Y358</f>
        <v/>
      </c>
    </row>
    <row r="359" spans="1:27" ht="16.5">
      <c r="A359" s="383">
        <f t="shared" si="138"/>
        <v>46212</v>
      </c>
      <c r="B359" s="432" t="s">
        <v>804</v>
      </c>
      <c r="C359" s="458"/>
      <c r="D359" s="473"/>
      <c r="E359" s="459"/>
      <c r="F359" s="506" t="str">
        <f>IF(ISNA(VLOOKUP(D359,條件!$A$1:$L$65585,5,0)),"",(VLOOKUP(D359,條件!$A$1:$L$65585,5,0)))</f>
        <v/>
      </c>
      <c r="G359" s="506" t="str">
        <f>IF(ISNA(VLOOKUP(D359,條件!$A$1:$L$65585,11,0)),"",(VLOOKUP(D359,條件!$A$1:$L$65585,11,0)))</f>
        <v/>
      </c>
      <c r="H359" s="460"/>
      <c r="I359" s="461"/>
      <c r="J359" s="462"/>
      <c r="K359" s="461"/>
      <c r="L359" s="463"/>
      <c r="M359" s="388"/>
      <c r="N359" s="389"/>
      <c r="O359" s="390"/>
      <c r="P359" s="389"/>
      <c r="Q359" s="410"/>
      <c r="R359" s="443"/>
      <c r="S359" s="425">
        <f t="shared" si="134"/>
        <v>0</v>
      </c>
      <c r="T359" s="392">
        <f t="shared" si="131"/>
        <v>0</v>
      </c>
      <c r="U359" s="392">
        <f t="shared" si="135"/>
        <v>0</v>
      </c>
      <c r="V359" s="393">
        <f t="shared" si="136"/>
        <v>0</v>
      </c>
      <c r="W359" s="444" t="str">
        <f t="shared" si="137"/>
        <v/>
      </c>
      <c r="X359" s="452" t="str">
        <f t="shared" si="132"/>
        <v/>
      </c>
      <c r="Y359" s="452" t="str">
        <f t="shared" si="133"/>
        <v/>
      </c>
      <c r="Z359" s="452" t="str">
        <f>'４.１倒筒機(樣品製作)'!X359</f>
        <v/>
      </c>
      <c r="AA359" s="452" t="str">
        <f>'４.１倒筒機(樣品製作)'!Y359</f>
        <v/>
      </c>
    </row>
    <row r="360" spans="1:27" ht="16.5">
      <c r="A360" s="383">
        <f t="shared" si="138"/>
        <v>46212</v>
      </c>
      <c r="B360" s="432" t="s">
        <v>804</v>
      </c>
      <c r="C360" s="458"/>
      <c r="D360" s="473"/>
      <c r="E360" s="459"/>
      <c r="F360" s="506" t="str">
        <f>IF(ISNA(VLOOKUP(D360,條件!$A$1:$L$65585,5,0)),"",(VLOOKUP(D360,條件!$A$1:$L$65585,5,0)))</f>
        <v/>
      </c>
      <c r="G360" s="506" t="str">
        <f>IF(ISNA(VLOOKUP(D360,條件!$A$1:$L$65585,11,0)),"",(VLOOKUP(D360,條件!$A$1:$L$65585,11,0)))</f>
        <v/>
      </c>
      <c r="H360" s="460"/>
      <c r="I360" s="461"/>
      <c r="J360" s="462"/>
      <c r="K360" s="461"/>
      <c r="L360" s="463"/>
      <c r="M360" s="388"/>
      <c r="N360" s="389"/>
      <c r="O360" s="390"/>
      <c r="P360" s="389"/>
      <c r="Q360" s="410"/>
      <c r="R360" s="443"/>
      <c r="S360" s="425">
        <f t="shared" si="134"/>
        <v>0</v>
      </c>
      <c r="T360" s="392">
        <f t="shared" si="131"/>
        <v>0</v>
      </c>
      <c r="U360" s="392">
        <f t="shared" si="135"/>
        <v>0</v>
      </c>
      <c r="V360" s="393">
        <f t="shared" si="136"/>
        <v>0</v>
      </c>
      <c r="W360" s="444" t="str">
        <f t="shared" si="137"/>
        <v/>
      </c>
      <c r="X360" s="452" t="str">
        <f t="shared" si="132"/>
        <v/>
      </c>
      <c r="Y360" s="452" t="str">
        <f t="shared" si="133"/>
        <v/>
      </c>
      <c r="Z360" s="452" t="str">
        <f>'４.１倒筒機(樣品製作)'!X360</f>
        <v/>
      </c>
      <c r="AA360" s="452" t="str">
        <f>'４.１倒筒機(樣品製作)'!Y360</f>
        <v/>
      </c>
    </row>
    <row r="361" spans="1:27" ht="16.5">
      <c r="A361" s="383">
        <f t="shared" si="138"/>
        <v>46212</v>
      </c>
      <c r="B361" s="432" t="s">
        <v>804</v>
      </c>
      <c r="C361" s="458"/>
      <c r="D361" s="473"/>
      <c r="E361" s="459"/>
      <c r="F361" s="506" t="str">
        <f>IF(ISNA(VLOOKUP(D361,條件!$A$1:$L$65585,5,0)),"",(VLOOKUP(D361,條件!$A$1:$L$65585,5,0)))</f>
        <v/>
      </c>
      <c r="G361" s="506" t="str">
        <f>IF(ISNA(VLOOKUP(D361,條件!$A$1:$L$65585,11,0)),"",(VLOOKUP(D361,條件!$A$1:$L$65585,11,0)))</f>
        <v/>
      </c>
      <c r="H361" s="460"/>
      <c r="I361" s="461"/>
      <c r="J361" s="462"/>
      <c r="K361" s="461"/>
      <c r="L361" s="463"/>
      <c r="M361" s="388"/>
      <c r="N361" s="389"/>
      <c r="O361" s="390"/>
      <c r="P361" s="389"/>
      <c r="Q361" s="410"/>
      <c r="R361" s="443"/>
      <c r="S361" s="425">
        <f t="shared" si="134"/>
        <v>0</v>
      </c>
      <c r="T361" s="392">
        <f t="shared" si="131"/>
        <v>0</v>
      </c>
      <c r="U361" s="392">
        <f t="shared" si="135"/>
        <v>0</v>
      </c>
      <c r="V361" s="393">
        <f t="shared" si="136"/>
        <v>0</v>
      </c>
      <c r="W361" s="444" t="str">
        <f t="shared" si="137"/>
        <v/>
      </c>
      <c r="X361" s="452" t="str">
        <f t="shared" si="132"/>
        <v/>
      </c>
      <c r="Y361" s="452" t="str">
        <f t="shared" si="133"/>
        <v/>
      </c>
      <c r="Z361" s="452" t="str">
        <f>'４.１倒筒機(樣品製作)'!X361</f>
        <v/>
      </c>
      <c r="AA361" s="452" t="str">
        <f>'４.１倒筒機(樣品製作)'!Y361</f>
        <v/>
      </c>
    </row>
    <row r="362" spans="1:27" ht="16.5">
      <c r="A362" s="383">
        <f t="shared" si="138"/>
        <v>46212</v>
      </c>
      <c r="B362" s="432" t="s">
        <v>804</v>
      </c>
      <c r="C362" s="458"/>
      <c r="D362" s="473"/>
      <c r="E362" s="459"/>
      <c r="F362" s="506" t="str">
        <f>IF(ISNA(VLOOKUP(D362,條件!$A$1:$L$65585,5,0)),"",(VLOOKUP(D362,條件!$A$1:$L$65585,5,0)))</f>
        <v/>
      </c>
      <c r="G362" s="506" t="str">
        <f>IF(ISNA(VLOOKUP(D362,條件!$A$1:$L$65585,11,0)),"",(VLOOKUP(D362,條件!$A$1:$L$65585,11,0)))</f>
        <v/>
      </c>
      <c r="H362" s="460"/>
      <c r="I362" s="461"/>
      <c r="J362" s="462"/>
      <c r="K362" s="461"/>
      <c r="L362" s="463"/>
      <c r="M362" s="388"/>
      <c r="N362" s="389"/>
      <c r="O362" s="390"/>
      <c r="P362" s="389"/>
      <c r="Q362" s="410"/>
      <c r="R362" s="443"/>
      <c r="S362" s="425">
        <f t="shared" si="134"/>
        <v>0</v>
      </c>
      <c r="T362" s="392">
        <f t="shared" si="131"/>
        <v>0</v>
      </c>
      <c r="U362" s="392">
        <f t="shared" si="135"/>
        <v>0</v>
      </c>
      <c r="V362" s="393">
        <f t="shared" si="136"/>
        <v>0</v>
      </c>
      <c r="W362" s="444" t="str">
        <f t="shared" si="137"/>
        <v/>
      </c>
      <c r="X362" s="452" t="str">
        <f t="shared" si="132"/>
        <v/>
      </c>
      <c r="Y362" s="452" t="str">
        <f t="shared" si="133"/>
        <v/>
      </c>
      <c r="Z362" s="452" t="str">
        <f>'４.１倒筒機(樣品製作)'!X362</f>
        <v/>
      </c>
      <c r="AA362" s="452" t="str">
        <f>'４.１倒筒機(樣品製作)'!Y362</f>
        <v/>
      </c>
    </row>
    <row r="363" spans="1:27" ht="16.5">
      <c r="A363" s="383">
        <f t="shared" si="138"/>
        <v>46212</v>
      </c>
      <c r="B363" s="432" t="s">
        <v>804</v>
      </c>
      <c r="C363" s="458"/>
      <c r="D363" s="473"/>
      <c r="E363" s="459"/>
      <c r="F363" s="506" t="str">
        <f>IF(ISNA(VLOOKUP(D363,條件!$A$1:$L$65585,5,0)),"",(VLOOKUP(D363,條件!$A$1:$L$65585,5,0)))</f>
        <v/>
      </c>
      <c r="G363" s="506" t="str">
        <f>IF(ISNA(VLOOKUP(D363,條件!$A$1:$L$65585,11,0)),"",(VLOOKUP(D363,條件!$A$1:$L$65585,11,0)))</f>
        <v/>
      </c>
      <c r="H363" s="460"/>
      <c r="I363" s="461"/>
      <c r="J363" s="462"/>
      <c r="K363" s="461"/>
      <c r="L363" s="463"/>
      <c r="M363" s="388"/>
      <c r="N363" s="389"/>
      <c r="O363" s="390"/>
      <c r="P363" s="389"/>
      <c r="Q363" s="391"/>
      <c r="R363" s="443"/>
      <c r="S363" s="425">
        <f t="shared" si="134"/>
        <v>0</v>
      </c>
      <c r="T363" s="392">
        <f t="shared" si="131"/>
        <v>0</v>
      </c>
      <c r="U363" s="392">
        <f t="shared" si="135"/>
        <v>0</v>
      </c>
      <c r="V363" s="393">
        <f t="shared" si="136"/>
        <v>0</v>
      </c>
      <c r="W363" s="444" t="str">
        <f t="shared" si="137"/>
        <v/>
      </c>
      <c r="X363" s="452" t="str">
        <f t="shared" si="132"/>
        <v/>
      </c>
      <c r="Y363" s="452" t="str">
        <f t="shared" si="133"/>
        <v/>
      </c>
      <c r="Z363" s="452" t="str">
        <f>'４.１倒筒機(樣品製作)'!X363</f>
        <v/>
      </c>
      <c r="AA363" s="452" t="str">
        <f>'４.１倒筒機(樣品製作)'!Y363</f>
        <v/>
      </c>
    </row>
    <row r="364" spans="1:27" ht="16.5">
      <c r="A364" s="383">
        <f t="shared" si="138"/>
        <v>46212</v>
      </c>
      <c r="B364" s="432" t="s">
        <v>804</v>
      </c>
      <c r="C364" s="458"/>
      <c r="D364" s="473"/>
      <c r="E364" s="459"/>
      <c r="F364" s="506" t="str">
        <f>IF(ISNA(VLOOKUP(D364,條件!$A$1:$L$65585,5,0)),"",(VLOOKUP(D364,條件!$A$1:$L$65585,5,0)))</f>
        <v/>
      </c>
      <c r="G364" s="506" t="str">
        <f>IF(ISNA(VLOOKUP(D364,條件!$A$1:$L$65585,11,0)),"",(VLOOKUP(D364,條件!$A$1:$L$65585,11,0)))</f>
        <v/>
      </c>
      <c r="H364" s="460"/>
      <c r="I364" s="461"/>
      <c r="J364" s="462"/>
      <c r="K364" s="461"/>
      <c r="L364" s="463"/>
      <c r="M364" s="388"/>
      <c r="N364" s="389"/>
      <c r="O364" s="390"/>
      <c r="P364" s="389"/>
      <c r="Q364" s="391"/>
      <c r="R364" s="443"/>
      <c r="S364" s="425">
        <f t="shared" si="134"/>
        <v>0</v>
      </c>
      <c r="T364" s="392">
        <f t="shared" si="131"/>
        <v>0</v>
      </c>
      <c r="U364" s="392">
        <f t="shared" si="135"/>
        <v>0</v>
      </c>
      <c r="V364" s="393">
        <f t="shared" si="136"/>
        <v>0</v>
      </c>
      <c r="W364" s="444" t="str">
        <f t="shared" si="137"/>
        <v/>
      </c>
      <c r="X364" s="452" t="str">
        <f t="shared" si="132"/>
        <v/>
      </c>
      <c r="Y364" s="452" t="str">
        <f t="shared" si="133"/>
        <v/>
      </c>
      <c r="Z364" s="452" t="str">
        <f>'４.１倒筒機(樣品製作)'!X364</f>
        <v/>
      </c>
      <c r="AA364" s="452" t="str">
        <f>'４.１倒筒機(樣品製作)'!Y364</f>
        <v/>
      </c>
    </row>
    <row r="365" spans="1:27" ht="16.5">
      <c r="A365" s="383">
        <f t="shared" si="138"/>
        <v>46212</v>
      </c>
      <c r="B365" s="432" t="s">
        <v>804</v>
      </c>
      <c r="C365" s="458"/>
      <c r="D365" s="473"/>
      <c r="E365" s="459"/>
      <c r="F365" s="506" t="str">
        <f>IF(ISNA(VLOOKUP(D365,條件!$A$1:$L$65585,5,0)),"",(VLOOKUP(D365,條件!$A$1:$L$65585,5,0)))</f>
        <v/>
      </c>
      <c r="G365" s="506" t="str">
        <f>IF(ISNA(VLOOKUP(D365,條件!$A$1:$L$65585,11,0)),"",(VLOOKUP(D365,條件!$A$1:$L$65585,11,0)))</f>
        <v/>
      </c>
      <c r="H365" s="460"/>
      <c r="I365" s="461"/>
      <c r="J365" s="462"/>
      <c r="K365" s="461"/>
      <c r="L365" s="463"/>
      <c r="M365" s="388"/>
      <c r="N365" s="389"/>
      <c r="O365" s="390"/>
      <c r="P365" s="389"/>
      <c r="Q365" s="391"/>
      <c r="R365" s="443"/>
      <c r="S365" s="425">
        <f t="shared" si="134"/>
        <v>0</v>
      </c>
      <c r="T365" s="392">
        <f t="shared" si="131"/>
        <v>0</v>
      </c>
      <c r="U365" s="392">
        <f t="shared" si="135"/>
        <v>0</v>
      </c>
      <c r="V365" s="393">
        <f t="shared" si="136"/>
        <v>0</v>
      </c>
      <c r="W365" s="444" t="str">
        <f t="shared" si="137"/>
        <v/>
      </c>
      <c r="X365" s="452" t="str">
        <f t="shared" si="132"/>
        <v/>
      </c>
      <c r="Y365" s="452" t="str">
        <f t="shared" si="133"/>
        <v/>
      </c>
      <c r="Z365" s="452" t="str">
        <f>'４.１倒筒機(樣品製作)'!X365</f>
        <v/>
      </c>
      <c r="AA365" s="452" t="str">
        <f>'４.１倒筒機(樣品製作)'!Y365</f>
        <v/>
      </c>
    </row>
    <row r="366" spans="1:27" ht="16.5">
      <c r="A366" s="383">
        <f t="shared" si="138"/>
        <v>46212</v>
      </c>
      <c r="B366" s="432" t="s">
        <v>804</v>
      </c>
      <c r="C366" s="458"/>
      <c r="D366" s="473"/>
      <c r="E366" s="459"/>
      <c r="F366" s="506" t="str">
        <f>IF(ISNA(VLOOKUP(D366,條件!$A$1:$L$65585,5,0)),"",(VLOOKUP(D366,條件!$A$1:$L$65585,5,0)))</f>
        <v/>
      </c>
      <c r="G366" s="506" t="str">
        <f>IF(ISNA(VLOOKUP(D366,條件!$A$1:$L$65585,11,0)),"",(VLOOKUP(D366,條件!$A$1:$L$65585,11,0)))</f>
        <v/>
      </c>
      <c r="H366" s="460"/>
      <c r="I366" s="461"/>
      <c r="J366" s="462"/>
      <c r="K366" s="461"/>
      <c r="L366" s="463"/>
      <c r="M366" s="388"/>
      <c r="N366" s="389"/>
      <c r="O366" s="390"/>
      <c r="P366" s="389"/>
      <c r="Q366" s="391"/>
      <c r="R366" s="443"/>
      <c r="S366" s="425">
        <f t="shared" si="134"/>
        <v>0</v>
      </c>
      <c r="T366" s="392">
        <f t="shared" si="131"/>
        <v>0</v>
      </c>
      <c r="U366" s="392">
        <f t="shared" si="135"/>
        <v>0</v>
      </c>
      <c r="V366" s="393">
        <f t="shared" si="136"/>
        <v>0</v>
      </c>
      <c r="W366" s="444" t="str">
        <f t="shared" si="137"/>
        <v/>
      </c>
      <c r="X366" s="452" t="str">
        <f t="shared" si="132"/>
        <v/>
      </c>
      <c r="Y366" s="452" t="str">
        <f t="shared" si="133"/>
        <v/>
      </c>
      <c r="Z366" s="452" t="str">
        <f>'４.１倒筒機(樣品製作)'!X366</f>
        <v/>
      </c>
      <c r="AA366" s="452" t="str">
        <f>'４.１倒筒機(樣品製作)'!Y366</f>
        <v/>
      </c>
    </row>
    <row r="367" spans="1:27" ht="16.5">
      <c r="A367" s="383">
        <f t="shared" si="138"/>
        <v>46212</v>
      </c>
      <c r="B367" s="398" t="s">
        <v>807</v>
      </c>
      <c r="C367" s="524"/>
      <c r="D367" s="525"/>
      <c r="E367" s="526"/>
      <c r="F367" s="527"/>
      <c r="G367" s="527"/>
      <c r="H367" s="528"/>
      <c r="I367" s="529">
        <f>COUNTA(I347:I366)</f>
        <v>0</v>
      </c>
      <c r="J367" s="529"/>
      <c r="K367" s="529"/>
      <c r="L367" s="530"/>
      <c r="M367" s="400"/>
      <c r="N367" s="401">
        <f>SUM(N347:N366)</f>
        <v>0</v>
      </c>
      <c r="O367" s="400"/>
      <c r="P367" s="401">
        <f>SUM(P347:P366)</f>
        <v>0</v>
      </c>
      <c r="Q367" s="402"/>
      <c r="R367" s="445"/>
      <c r="S367" s="426"/>
      <c r="T367" s="399"/>
      <c r="U367" s="399">
        <f>SUMIF(U347:U366,"&lt;9E307")</f>
        <v>0</v>
      </c>
      <c r="V367" s="399">
        <f>SUM(V347:V366)</f>
        <v>0</v>
      </c>
      <c r="W367" s="446">
        <f>IF(ISERROR(V367/U367),0,(V367/U367))</f>
        <v>0</v>
      </c>
      <c r="X367" s="453">
        <f>SUMIF(X347:X366,"&lt;9E307")</f>
        <v>0</v>
      </c>
      <c r="Y367" s="453">
        <f>SUMIF(Y347:Y366,"&lt;9E307")</f>
        <v>0</v>
      </c>
      <c r="Z367" s="579">
        <f>'４.１倒筒機(樣品製作)'!X367</f>
        <v>0</v>
      </c>
      <c r="AA367" s="579">
        <f>'４.１倒筒機(樣品製作)'!Y367</f>
        <v>0</v>
      </c>
    </row>
    <row r="368" spans="1:27" ht="16.5">
      <c r="A368" s="383">
        <f t="shared" si="138"/>
        <v>46212</v>
      </c>
      <c r="B368" s="432" t="s">
        <v>805</v>
      </c>
      <c r="C368" s="458"/>
      <c r="D368" s="473"/>
      <c r="E368" s="459"/>
      <c r="F368" s="506" t="str">
        <f>IF(ISNA(VLOOKUP(D368,條件!$A$1:$L$65585,5,0)),"",(VLOOKUP(D368,條件!$A$1:$L$65585,5,0)))</f>
        <v/>
      </c>
      <c r="G368" s="506" t="str">
        <f>IF(ISNA(VLOOKUP(D368,條件!$A$1:$L$65585,11,0)),"",(VLOOKUP(D368,條件!$A$1:$L$65585,11,0)))</f>
        <v/>
      </c>
      <c r="H368" s="460"/>
      <c r="I368" s="461"/>
      <c r="J368" s="462"/>
      <c r="K368" s="461"/>
      <c r="L368" s="463"/>
      <c r="M368" s="388"/>
      <c r="N368" s="389"/>
      <c r="O368" s="390"/>
      <c r="P368" s="389"/>
      <c r="Q368" s="391"/>
      <c r="R368" s="443"/>
      <c r="S368" s="425">
        <f>K368*0.85</f>
        <v>0</v>
      </c>
      <c r="T368" s="392">
        <f t="shared" ref="T368:T387" si="139">IF(J368="",0,(1440/(J368/S368)))</f>
        <v>0</v>
      </c>
      <c r="U368" s="405">
        <f>T368*L368*(N368+P368)/24*0.85</f>
        <v>0</v>
      </c>
      <c r="V368" s="406">
        <f>M368+O368</f>
        <v>0</v>
      </c>
      <c r="W368" s="442" t="str">
        <f>IF(U368=0,"",((V368/U368)))</f>
        <v/>
      </c>
      <c r="X368" s="452" t="str">
        <f t="shared" ref="X368:X387" si="140">IF(ISERROR((U368/(N368+P368)*N368)/250),"",((U368/(N368+P368)*N368)/250))</f>
        <v/>
      </c>
      <c r="Y368" s="452" t="str">
        <f t="shared" ref="Y368:Y387" si="141">IF(ISERROR(((U368/(N368+P368)*P368)/250)),"",(((U368/(N368+P368)*P368))/250))</f>
        <v/>
      </c>
      <c r="Z368" s="452" t="str">
        <f>'４.１倒筒機(樣品製作)'!X368</f>
        <v/>
      </c>
      <c r="AA368" s="452" t="str">
        <f>'４.１倒筒機(樣品製作)'!Y368</f>
        <v/>
      </c>
    </row>
    <row r="369" spans="1:27" ht="16.5">
      <c r="A369" s="383">
        <f t="shared" si="138"/>
        <v>46212</v>
      </c>
      <c r="B369" s="432" t="s">
        <v>805</v>
      </c>
      <c r="C369" s="458"/>
      <c r="D369" s="473"/>
      <c r="E369" s="459"/>
      <c r="F369" s="506" t="str">
        <f>IF(ISNA(VLOOKUP(D369,條件!$A$1:$L$65585,5,0)),"",(VLOOKUP(D369,條件!$A$1:$L$65585,5,0)))</f>
        <v/>
      </c>
      <c r="G369" s="506" t="str">
        <f>IF(ISNA(VLOOKUP(D369,條件!$A$1:$L$65585,11,0)),"",(VLOOKUP(D369,條件!$A$1:$L$65585,11,0)))</f>
        <v/>
      </c>
      <c r="H369" s="460"/>
      <c r="I369" s="461"/>
      <c r="J369" s="462"/>
      <c r="K369" s="461"/>
      <c r="L369" s="463"/>
      <c r="M369" s="388"/>
      <c r="N369" s="389"/>
      <c r="O369" s="390"/>
      <c r="P369" s="389"/>
      <c r="Q369" s="391"/>
      <c r="R369" s="443"/>
      <c r="S369" s="425">
        <f t="shared" ref="S369:S387" si="142">K369*0.85</f>
        <v>0</v>
      </c>
      <c r="T369" s="392">
        <f t="shared" si="139"/>
        <v>0</v>
      </c>
      <c r="U369" s="405">
        <f t="shared" ref="U369:U387" si="143">T369*L369*(N369+P369)/24*0.85</f>
        <v>0</v>
      </c>
      <c r="V369" s="393">
        <f t="shared" ref="V369:V387" si="144">M369+O369</f>
        <v>0</v>
      </c>
      <c r="W369" s="442" t="str">
        <f t="shared" ref="W369:W387" si="145">IF(U369=0,"",((V369/U369)))</f>
        <v/>
      </c>
      <c r="X369" s="452" t="str">
        <f t="shared" si="140"/>
        <v/>
      </c>
      <c r="Y369" s="452" t="str">
        <f t="shared" si="141"/>
        <v/>
      </c>
      <c r="Z369" s="452" t="str">
        <f>'４.１倒筒機(樣品製作)'!X369</f>
        <v/>
      </c>
      <c r="AA369" s="452" t="str">
        <f>'４.１倒筒機(樣品製作)'!Y369</f>
        <v/>
      </c>
    </row>
    <row r="370" spans="1:27" ht="16.5">
      <c r="A370" s="383">
        <f t="shared" si="138"/>
        <v>46212</v>
      </c>
      <c r="B370" s="432" t="s">
        <v>805</v>
      </c>
      <c r="C370" s="458"/>
      <c r="D370" s="473"/>
      <c r="E370" s="459"/>
      <c r="F370" s="506" t="str">
        <f>IF(ISNA(VLOOKUP(D370,條件!$A$1:$L$65585,5,0)),"",(VLOOKUP(D370,條件!$A$1:$L$65585,5,0)))</f>
        <v/>
      </c>
      <c r="G370" s="506" t="str">
        <f>IF(ISNA(VLOOKUP(D370,條件!$A$1:$L$65585,11,0)),"",(VLOOKUP(D370,條件!$A$1:$L$65585,11,0)))</f>
        <v/>
      </c>
      <c r="H370" s="460"/>
      <c r="I370" s="461"/>
      <c r="J370" s="462"/>
      <c r="K370" s="461"/>
      <c r="L370" s="463"/>
      <c r="M370" s="388"/>
      <c r="N370" s="389"/>
      <c r="O370" s="390"/>
      <c r="P370" s="389"/>
      <c r="Q370" s="391"/>
      <c r="R370" s="443"/>
      <c r="S370" s="425">
        <f t="shared" si="142"/>
        <v>0</v>
      </c>
      <c r="T370" s="392">
        <f t="shared" si="139"/>
        <v>0</v>
      </c>
      <c r="U370" s="405">
        <f t="shared" si="143"/>
        <v>0</v>
      </c>
      <c r="V370" s="393">
        <f t="shared" si="144"/>
        <v>0</v>
      </c>
      <c r="W370" s="442" t="str">
        <f t="shared" si="145"/>
        <v/>
      </c>
      <c r="X370" s="452" t="str">
        <f t="shared" si="140"/>
        <v/>
      </c>
      <c r="Y370" s="452" t="str">
        <f t="shared" si="141"/>
        <v/>
      </c>
      <c r="Z370" s="452" t="str">
        <f>'４.１倒筒機(樣品製作)'!X370</f>
        <v/>
      </c>
      <c r="AA370" s="452" t="str">
        <f>'４.１倒筒機(樣品製作)'!Y370</f>
        <v/>
      </c>
    </row>
    <row r="371" spans="1:27" ht="16.5">
      <c r="A371" s="383">
        <f t="shared" si="138"/>
        <v>46212</v>
      </c>
      <c r="B371" s="432" t="s">
        <v>805</v>
      </c>
      <c r="C371" s="458"/>
      <c r="D371" s="473"/>
      <c r="E371" s="459"/>
      <c r="F371" s="506" t="str">
        <f>IF(ISNA(VLOOKUP(D371,條件!$A$1:$L$65585,5,0)),"",(VLOOKUP(D371,條件!$A$1:$L$65585,5,0)))</f>
        <v/>
      </c>
      <c r="G371" s="506" t="str">
        <f>IF(ISNA(VLOOKUP(D371,條件!$A$1:$L$65585,11,0)),"",(VLOOKUP(D371,條件!$A$1:$L$65585,11,0)))</f>
        <v/>
      </c>
      <c r="H371" s="460"/>
      <c r="I371" s="461"/>
      <c r="J371" s="462"/>
      <c r="K371" s="461"/>
      <c r="L371" s="463"/>
      <c r="M371" s="388"/>
      <c r="N371" s="389"/>
      <c r="O371" s="390"/>
      <c r="P371" s="389"/>
      <c r="Q371" s="391"/>
      <c r="R371" s="443"/>
      <c r="S371" s="425">
        <f t="shared" si="142"/>
        <v>0</v>
      </c>
      <c r="T371" s="392">
        <f t="shared" si="139"/>
        <v>0</v>
      </c>
      <c r="U371" s="405">
        <f t="shared" si="143"/>
        <v>0</v>
      </c>
      <c r="V371" s="393">
        <f t="shared" si="144"/>
        <v>0</v>
      </c>
      <c r="W371" s="442" t="str">
        <f t="shared" si="145"/>
        <v/>
      </c>
      <c r="X371" s="452" t="str">
        <f t="shared" si="140"/>
        <v/>
      </c>
      <c r="Y371" s="452" t="str">
        <f t="shared" si="141"/>
        <v/>
      </c>
      <c r="Z371" s="452" t="str">
        <f>'４.１倒筒機(樣品製作)'!X371</f>
        <v/>
      </c>
      <c r="AA371" s="452" t="str">
        <f>'４.１倒筒機(樣品製作)'!Y371</f>
        <v/>
      </c>
    </row>
    <row r="372" spans="1:27" ht="16.5">
      <c r="A372" s="383">
        <f t="shared" si="138"/>
        <v>46212</v>
      </c>
      <c r="B372" s="432" t="s">
        <v>805</v>
      </c>
      <c r="C372" s="458"/>
      <c r="D372" s="473"/>
      <c r="E372" s="459"/>
      <c r="F372" s="506" t="str">
        <f>IF(ISNA(VLOOKUP(D372,條件!$A$1:$L$65585,5,0)),"",(VLOOKUP(D372,條件!$A$1:$L$65585,5,0)))</f>
        <v/>
      </c>
      <c r="G372" s="506" t="str">
        <f>IF(ISNA(VLOOKUP(D372,條件!$A$1:$L$65585,11,0)),"",(VLOOKUP(D372,條件!$A$1:$L$65585,11,0)))</f>
        <v/>
      </c>
      <c r="H372" s="460"/>
      <c r="I372" s="461"/>
      <c r="J372" s="462"/>
      <c r="K372" s="461"/>
      <c r="L372" s="463"/>
      <c r="M372" s="388"/>
      <c r="N372" s="389"/>
      <c r="O372" s="390"/>
      <c r="P372" s="389"/>
      <c r="Q372" s="391"/>
      <c r="R372" s="443"/>
      <c r="S372" s="425">
        <f t="shared" si="142"/>
        <v>0</v>
      </c>
      <c r="T372" s="392">
        <f t="shared" si="139"/>
        <v>0</v>
      </c>
      <c r="U372" s="405">
        <f t="shared" si="143"/>
        <v>0</v>
      </c>
      <c r="V372" s="393">
        <f t="shared" si="144"/>
        <v>0</v>
      </c>
      <c r="W372" s="442" t="str">
        <f t="shared" si="145"/>
        <v/>
      </c>
      <c r="X372" s="452" t="str">
        <f t="shared" si="140"/>
        <v/>
      </c>
      <c r="Y372" s="452" t="str">
        <f t="shared" si="141"/>
        <v/>
      </c>
      <c r="Z372" s="452" t="str">
        <f>'４.１倒筒機(樣品製作)'!X372</f>
        <v/>
      </c>
      <c r="AA372" s="452" t="str">
        <f>'４.１倒筒機(樣品製作)'!Y372</f>
        <v/>
      </c>
    </row>
    <row r="373" spans="1:27" ht="16.5">
      <c r="A373" s="383">
        <f t="shared" si="138"/>
        <v>46212</v>
      </c>
      <c r="B373" s="432" t="s">
        <v>805</v>
      </c>
      <c r="C373" s="458"/>
      <c r="D373" s="473"/>
      <c r="E373" s="459"/>
      <c r="F373" s="506" t="str">
        <f>IF(ISNA(VLOOKUP(D373,條件!$A$1:$L$65585,5,0)),"",(VLOOKUP(D373,條件!$A$1:$L$65585,5,0)))</f>
        <v/>
      </c>
      <c r="G373" s="506" t="str">
        <f>IF(ISNA(VLOOKUP(D373,條件!$A$1:$L$65585,11,0)),"",(VLOOKUP(D373,條件!$A$1:$L$65585,11,0)))</f>
        <v/>
      </c>
      <c r="H373" s="460"/>
      <c r="I373" s="461"/>
      <c r="J373" s="462"/>
      <c r="K373" s="461"/>
      <c r="L373" s="463"/>
      <c r="M373" s="388"/>
      <c r="N373" s="389"/>
      <c r="O373" s="390"/>
      <c r="P373" s="389"/>
      <c r="Q373" s="391"/>
      <c r="R373" s="443"/>
      <c r="S373" s="425">
        <f t="shared" si="142"/>
        <v>0</v>
      </c>
      <c r="T373" s="392">
        <f t="shared" si="139"/>
        <v>0</v>
      </c>
      <c r="U373" s="405">
        <f t="shared" si="143"/>
        <v>0</v>
      </c>
      <c r="V373" s="393">
        <f t="shared" si="144"/>
        <v>0</v>
      </c>
      <c r="W373" s="442" t="str">
        <f t="shared" si="145"/>
        <v/>
      </c>
      <c r="X373" s="452" t="str">
        <f t="shared" si="140"/>
        <v/>
      </c>
      <c r="Y373" s="452" t="str">
        <f t="shared" si="141"/>
        <v/>
      </c>
      <c r="Z373" s="452" t="str">
        <f>'４.１倒筒機(樣品製作)'!X373</f>
        <v/>
      </c>
      <c r="AA373" s="452" t="str">
        <f>'４.１倒筒機(樣品製作)'!Y373</f>
        <v/>
      </c>
    </row>
    <row r="374" spans="1:27" ht="16.5">
      <c r="A374" s="383">
        <f t="shared" si="138"/>
        <v>46212</v>
      </c>
      <c r="B374" s="432" t="s">
        <v>805</v>
      </c>
      <c r="C374" s="458"/>
      <c r="D374" s="473"/>
      <c r="E374" s="459"/>
      <c r="F374" s="506" t="str">
        <f>IF(ISNA(VLOOKUP(D374,條件!$A$1:$L$65585,5,0)),"",(VLOOKUP(D374,條件!$A$1:$L$65585,5,0)))</f>
        <v/>
      </c>
      <c r="G374" s="506" t="str">
        <f>IF(ISNA(VLOOKUP(D374,條件!$A$1:$L$65585,11,0)),"",(VLOOKUP(D374,條件!$A$1:$L$65585,11,0)))</f>
        <v/>
      </c>
      <c r="H374" s="460"/>
      <c r="I374" s="461"/>
      <c r="J374" s="462"/>
      <c r="K374" s="461"/>
      <c r="L374" s="463"/>
      <c r="M374" s="388"/>
      <c r="N374" s="389"/>
      <c r="O374" s="390"/>
      <c r="P374" s="389"/>
      <c r="Q374" s="391"/>
      <c r="R374" s="443"/>
      <c r="S374" s="425">
        <f t="shared" si="142"/>
        <v>0</v>
      </c>
      <c r="T374" s="392">
        <f t="shared" si="139"/>
        <v>0</v>
      </c>
      <c r="U374" s="405">
        <f t="shared" si="143"/>
        <v>0</v>
      </c>
      <c r="V374" s="393">
        <f t="shared" si="144"/>
        <v>0</v>
      </c>
      <c r="W374" s="442" t="str">
        <f t="shared" si="145"/>
        <v/>
      </c>
      <c r="X374" s="452" t="str">
        <f t="shared" si="140"/>
        <v/>
      </c>
      <c r="Y374" s="452" t="str">
        <f t="shared" si="141"/>
        <v/>
      </c>
      <c r="Z374" s="452" t="str">
        <f>'４.１倒筒機(樣品製作)'!X374</f>
        <v/>
      </c>
      <c r="AA374" s="452" t="str">
        <f>'４.１倒筒機(樣品製作)'!Y374</f>
        <v/>
      </c>
    </row>
    <row r="375" spans="1:27" ht="16.5">
      <c r="A375" s="383">
        <f t="shared" si="138"/>
        <v>46212</v>
      </c>
      <c r="B375" s="432" t="s">
        <v>805</v>
      </c>
      <c r="C375" s="458"/>
      <c r="D375" s="473"/>
      <c r="E375" s="459"/>
      <c r="F375" s="506" t="str">
        <f>IF(ISNA(VLOOKUP(D375,條件!$A$1:$L$65585,5,0)),"",(VLOOKUP(D375,條件!$A$1:$L$65585,5,0)))</f>
        <v/>
      </c>
      <c r="G375" s="506" t="str">
        <f>IF(ISNA(VLOOKUP(D375,條件!$A$1:$L$65585,11,0)),"",(VLOOKUP(D375,條件!$A$1:$L$65585,11,0)))</f>
        <v/>
      </c>
      <c r="H375" s="460"/>
      <c r="I375" s="461"/>
      <c r="J375" s="462"/>
      <c r="K375" s="461"/>
      <c r="L375" s="463"/>
      <c r="M375" s="388"/>
      <c r="N375" s="389"/>
      <c r="O375" s="390"/>
      <c r="P375" s="389"/>
      <c r="Q375" s="391"/>
      <c r="R375" s="443"/>
      <c r="S375" s="425">
        <f t="shared" si="142"/>
        <v>0</v>
      </c>
      <c r="T375" s="392">
        <f t="shared" si="139"/>
        <v>0</v>
      </c>
      <c r="U375" s="405">
        <f t="shared" si="143"/>
        <v>0</v>
      </c>
      <c r="V375" s="393">
        <f t="shared" si="144"/>
        <v>0</v>
      </c>
      <c r="W375" s="442" t="str">
        <f t="shared" si="145"/>
        <v/>
      </c>
      <c r="X375" s="452" t="str">
        <f t="shared" si="140"/>
        <v/>
      </c>
      <c r="Y375" s="452" t="str">
        <f t="shared" si="141"/>
        <v/>
      </c>
      <c r="Z375" s="452" t="str">
        <f>'４.１倒筒機(樣品製作)'!X375</f>
        <v/>
      </c>
      <c r="AA375" s="452" t="str">
        <f>'４.１倒筒機(樣品製作)'!Y375</f>
        <v/>
      </c>
    </row>
    <row r="376" spans="1:27" ht="16.5">
      <c r="A376" s="383">
        <f t="shared" si="138"/>
        <v>46212</v>
      </c>
      <c r="B376" s="432" t="s">
        <v>805</v>
      </c>
      <c r="C376" s="458"/>
      <c r="D376" s="473"/>
      <c r="E376" s="459"/>
      <c r="F376" s="506" t="str">
        <f>IF(ISNA(VLOOKUP(D376,條件!$A$1:$L$65585,5,0)),"",(VLOOKUP(D376,條件!$A$1:$L$65585,5,0)))</f>
        <v/>
      </c>
      <c r="G376" s="506" t="str">
        <f>IF(ISNA(VLOOKUP(D376,條件!$A$1:$L$65585,11,0)),"",(VLOOKUP(D376,條件!$A$1:$L$65585,11,0)))</f>
        <v/>
      </c>
      <c r="H376" s="460"/>
      <c r="I376" s="461"/>
      <c r="J376" s="462"/>
      <c r="K376" s="461"/>
      <c r="L376" s="463"/>
      <c r="M376" s="388"/>
      <c r="N376" s="389"/>
      <c r="O376" s="390"/>
      <c r="P376" s="389"/>
      <c r="Q376" s="391"/>
      <c r="R376" s="443"/>
      <c r="S376" s="425">
        <f t="shared" si="142"/>
        <v>0</v>
      </c>
      <c r="T376" s="392">
        <f t="shared" si="139"/>
        <v>0</v>
      </c>
      <c r="U376" s="405">
        <f t="shared" si="143"/>
        <v>0</v>
      </c>
      <c r="V376" s="393">
        <f t="shared" si="144"/>
        <v>0</v>
      </c>
      <c r="W376" s="442" t="str">
        <f t="shared" si="145"/>
        <v/>
      </c>
      <c r="X376" s="452" t="str">
        <f t="shared" si="140"/>
        <v/>
      </c>
      <c r="Y376" s="452" t="str">
        <f t="shared" si="141"/>
        <v/>
      </c>
      <c r="Z376" s="452" t="str">
        <f>'４.１倒筒機(樣品製作)'!X376</f>
        <v/>
      </c>
      <c r="AA376" s="452" t="str">
        <f>'４.１倒筒機(樣品製作)'!Y376</f>
        <v/>
      </c>
    </row>
    <row r="377" spans="1:27" ht="16.5">
      <c r="A377" s="383">
        <f t="shared" si="138"/>
        <v>46212</v>
      </c>
      <c r="B377" s="432" t="s">
        <v>805</v>
      </c>
      <c r="C377" s="458"/>
      <c r="D377" s="473"/>
      <c r="E377" s="459"/>
      <c r="F377" s="506" t="str">
        <f>IF(ISNA(VLOOKUP(D377,條件!$A$1:$L$65585,5,0)),"",(VLOOKUP(D377,條件!$A$1:$L$65585,5,0)))</f>
        <v/>
      </c>
      <c r="G377" s="506" t="str">
        <f>IF(ISNA(VLOOKUP(D377,條件!$A$1:$L$65585,11,0)),"",(VLOOKUP(D377,條件!$A$1:$L$65585,11,0)))</f>
        <v/>
      </c>
      <c r="H377" s="460"/>
      <c r="I377" s="461"/>
      <c r="J377" s="462"/>
      <c r="K377" s="461"/>
      <c r="L377" s="463"/>
      <c r="M377" s="388"/>
      <c r="N377" s="389"/>
      <c r="O377" s="390"/>
      <c r="P377" s="389"/>
      <c r="Q377" s="391"/>
      <c r="R377" s="443"/>
      <c r="S377" s="425">
        <f t="shared" si="142"/>
        <v>0</v>
      </c>
      <c r="T377" s="392">
        <f t="shared" si="139"/>
        <v>0</v>
      </c>
      <c r="U377" s="405">
        <f t="shared" si="143"/>
        <v>0</v>
      </c>
      <c r="V377" s="393">
        <f t="shared" si="144"/>
        <v>0</v>
      </c>
      <c r="W377" s="442" t="str">
        <f t="shared" si="145"/>
        <v/>
      </c>
      <c r="X377" s="452" t="str">
        <f t="shared" si="140"/>
        <v/>
      </c>
      <c r="Y377" s="452" t="str">
        <f t="shared" si="141"/>
        <v/>
      </c>
      <c r="Z377" s="452" t="str">
        <f>'４.１倒筒機(樣品製作)'!X377</f>
        <v/>
      </c>
      <c r="AA377" s="452" t="str">
        <f>'４.１倒筒機(樣品製作)'!Y377</f>
        <v/>
      </c>
    </row>
    <row r="378" spans="1:27" ht="16.5">
      <c r="A378" s="383">
        <f t="shared" si="138"/>
        <v>46212</v>
      </c>
      <c r="B378" s="432" t="s">
        <v>805</v>
      </c>
      <c r="C378" s="458"/>
      <c r="D378" s="473"/>
      <c r="E378" s="459"/>
      <c r="F378" s="506" t="str">
        <f>IF(ISNA(VLOOKUP(D378,條件!$A$1:$L$65585,5,0)),"",(VLOOKUP(D378,條件!$A$1:$L$65585,5,0)))</f>
        <v/>
      </c>
      <c r="G378" s="506" t="str">
        <f>IF(ISNA(VLOOKUP(D378,條件!$A$1:$L$65585,11,0)),"",(VLOOKUP(D378,條件!$A$1:$L$65585,11,0)))</f>
        <v/>
      </c>
      <c r="H378" s="460"/>
      <c r="I378" s="461"/>
      <c r="J378" s="462"/>
      <c r="K378" s="461"/>
      <c r="L378" s="463"/>
      <c r="M378" s="388"/>
      <c r="N378" s="389"/>
      <c r="O378" s="390"/>
      <c r="P378" s="389"/>
      <c r="Q378" s="391"/>
      <c r="R378" s="443"/>
      <c r="S378" s="425">
        <f t="shared" si="142"/>
        <v>0</v>
      </c>
      <c r="T378" s="392">
        <f t="shared" si="139"/>
        <v>0</v>
      </c>
      <c r="U378" s="405">
        <f t="shared" si="143"/>
        <v>0</v>
      </c>
      <c r="V378" s="393">
        <f t="shared" si="144"/>
        <v>0</v>
      </c>
      <c r="W378" s="442" t="str">
        <f t="shared" si="145"/>
        <v/>
      </c>
      <c r="X378" s="452" t="str">
        <f t="shared" si="140"/>
        <v/>
      </c>
      <c r="Y378" s="452" t="str">
        <f t="shared" si="141"/>
        <v/>
      </c>
      <c r="Z378" s="452" t="str">
        <f>'４.１倒筒機(樣品製作)'!X378</f>
        <v/>
      </c>
      <c r="AA378" s="452" t="str">
        <f>'４.１倒筒機(樣品製作)'!Y378</f>
        <v/>
      </c>
    </row>
    <row r="379" spans="1:27" ht="16.5">
      <c r="A379" s="383">
        <f t="shared" si="138"/>
        <v>46212</v>
      </c>
      <c r="B379" s="432" t="s">
        <v>805</v>
      </c>
      <c r="C379" s="458"/>
      <c r="D379" s="473"/>
      <c r="E379" s="459"/>
      <c r="F379" s="506" t="str">
        <f>IF(ISNA(VLOOKUP(D379,條件!$A$1:$L$65585,5,0)),"",(VLOOKUP(D379,條件!$A$1:$L$65585,5,0)))</f>
        <v/>
      </c>
      <c r="G379" s="506" t="str">
        <f>IF(ISNA(VLOOKUP(D379,條件!$A$1:$L$65585,11,0)),"",(VLOOKUP(D379,條件!$A$1:$L$65585,11,0)))</f>
        <v/>
      </c>
      <c r="H379" s="460"/>
      <c r="I379" s="461"/>
      <c r="J379" s="462"/>
      <c r="K379" s="461"/>
      <c r="L379" s="463"/>
      <c r="M379" s="388"/>
      <c r="N379" s="389"/>
      <c r="O379" s="390"/>
      <c r="P379" s="389"/>
      <c r="Q379" s="391"/>
      <c r="R379" s="443"/>
      <c r="S379" s="425">
        <f t="shared" si="142"/>
        <v>0</v>
      </c>
      <c r="T379" s="392">
        <f t="shared" si="139"/>
        <v>0</v>
      </c>
      <c r="U379" s="392">
        <f t="shared" si="143"/>
        <v>0</v>
      </c>
      <c r="V379" s="393">
        <f t="shared" si="144"/>
        <v>0</v>
      </c>
      <c r="W379" s="444" t="str">
        <f t="shared" si="145"/>
        <v/>
      </c>
      <c r="X379" s="452" t="str">
        <f t="shared" si="140"/>
        <v/>
      </c>
      <c r="Y379" s="452" t="str">
        <f t="shared" si="141"/>
        <v/>
      </c>
      <c r="Z379" s="452" t="str">
        <f>'４.１倒筒機(樣品製作)'!X379</f>
        <v/>
      </c>
      <c r="AA379" s="452" t="str">
        <f>'４.１倒筒機(樣品製作)'!Y379</f>
        <v/>
      </c>
    </row>
    <row r="380" spans="1:27" ht="16.5">
      <c r="A380" s="383">
        <f t="shared" si="138"/>
        <v>46212</v>
      </c>
      <c r="B380" s="432" t="s">
        <v>805</v>
      </c>
      <c r="C380" s="458"/>
      <c r="D380" s="473"/>
      <c r="E380" s="459"/>
      <c r="F380" s="506" t="str">
        <f>IF(ISNA(VLOOKUP(D380,條件!$A$1:$L$65585,5,0)),"",(VLOOKUP(D380,條件!$A$1:$L$65585,5,0)))</f>
        <v/>
      </c>
      <c r="G380" s="506" t="str">
        <f>IF(ISNA(VLOOKUP(D380,條件!$A$1:$L$65585,11,0)),"",(VLOOKUP(D380,條件!$A$1:$L$65585,11,0)))</f>
        <v/>
      </c>
      <c r="H380" s="460"/>
      <c r="I380" s="461"/>
      <c r="J380" s="462"/>
      <c r="K380" s="461"/>
      <c r="L380" s="463"/>
      <c r="M380" s="388"/>
      <c r="N380" s="389"/>
      <c r="O380" s="390"/>
      <c r="P380" s="389"/>
      <c r="Q380" s="391"/>
      <c r="R380" s="443"/>
      <c r="S380" s="425">
        <f t="shared" si="142"/>
        <v>0</v>
      </c>
      <c r="T380" s="392">
        <f t="shared" si="139"/>
        <v>0</v>
      </c>
      <c r="U380" s="392">
        <f t="shared" si="143"/>
        <v>0</v>
      </c>
      <c r="V380" s="393">
        <f t="shared" si="144"/>
        <v>0</v>
      </c>
      <c r="W380" s="444" t="str">
        <f t="shared" si="145"/>
        <v/>
      </c>
      <c r="X380" s="452" t="str">
        <f t="shared" si="140"/>
        <v/>
      </c>
      <c r="Y380" s="452" t="str">
        <f t="shared" si="141"/>
        <v/>
      </c>
      <c r="Z380" s="452" t="str">
        <f>'４.１倒筒機(樣品製作)'!X380</f>
        <v/>
      </c>
      <c r="AA380" s="452" t="str">
        <f>'４.１倒筒機(樣品製作)'!Y380</f>
        <v/>
      </c>
    </row>
    <row r="381" spans="1:27" ht="16.5">
      <c r="A381" s="383">
        <f t="shared" si="138"/>
        <v>46212</v>
      </c>
      <c r="B381" s="432" t="s">
        <v>805</v>
      </c>
      <c r="C381" s="458"/>
      <c r="D381" s="473"/>
      <c r="E381" s="459"/>
      <c r="F381" s="506" t="str">
        <f>IF(ISNA(VLOOKUP(D381,條件!$A$1:$L$65585,5,0)),"",(VLOOKUP(D381,條件!$A$1:$L$65585,5,0)))</f>
        <v/>
      </c>
      <c r="G381" s="506" t="str">
        <f>IF(ISNA(VLOOKUP(D381,條件!$A$1:$L$65585,11,0)),"",(VLOOKUP(D381,條件!$A$1:$L$65585,11,0)))</f>
        <v/>
      </c>
      <c r="H381" s="460"/>
      <c r="I381" s="461"/>
      <c r="J381" s="462"/>
      <c r="K381" s="461"/>
      <c r="L381" s="463"/>
      <c r="M381" s="388"/>
      <c r="N381" s="389"/>
      <c r="O381" s="390"/>
      <c r="P381" s="389"/>
      <c r="Q381" s="391"/>
      <c r="R381" s="443"/>
      <c r="S381" s="425">
        <f t="shared" si="142"/>
        <v>0</v>
      </c>
      <c r="T381" s="392">
        <f t="shared" si="139"/>
        <v>0</v>
      </c>
      <c r="U381" s="392">
        <f t="shared" si="143"/>
        <v>0</v>
      </c>
      <c r="V381" s="393">
        <f t="shared" si="144"/>
        <v>0</v>
      </c>
      <c r="W381" s="444" t="str">
        <f t="shared" si="145"/>
        <v/>
      </c>
      <c r="X381" s="452" t="str">
        <f t="shared" si="140"/>
        <v/>
      </c>
      <c r="Y381" s="452" t="str">
        <f t="shared" si="141"/>
        <v/>
      </c>
      <c r="Z381" s="452" t="str">
        <f>'４.１倒筒機(樣品製作)'!X381</f>
        <v/>
      </c>
      <c r="AA381" s="452" t="str">
        <f>'４.１倒筒機(樣品製作)'!Y381</f>
        <v/>
      </c>
    </row>
    <row r="382" spans="1:27" ht="16.5">
      <c r="A382" s="383">
        <f t="shared" si="138"/>
        <v>46212</v>
      </c>
      <c r="B382" s="432" t="s">
        <v>805</v>
      </c>
      <c r="C382" s="458"/>
      <c r="D382" s="473"/>
      <c r="E382" s="459"/>
      <c r="F382" s="506" t="str">
        <f>IF(ISNA(VLOOKUP(D382,條件!$A$1:$L$65585,5,0)),"",(VLOOKUP(D382,條件!$A$1:$L$65585,5,0)))</f>
        <v/>
      </c>
      <c r="G382" s="506" t="str">
        <f>IF(ISNA(VLOOKUP(D382,條件!$A$1:$L$65585,11,0)),"",(VLOOKUP(D382,條件!$A$1:$L$65585,11,0)))</f>
        <v/>
      </c>
      <c r="H382" s="460"/>
      <c r="I382" s="461"/>
      <c r="J382" s="462"/>
      <c r="K382" s="461"/>
      <c r="L382" s="463"/>
      <c r="M382" s="388"/>
      <c r="N382" s="389"/>
      <c r="O382" s="390"/>
      <c r="P382" s="389"/>
      <c r="Q382" s="391"/>
      <c r="R382" s="443"/>
      <c r="S382" s="425">
        <f t="shared" si="142"/>
        <v>0</v>
      </c>
      <c r="T382" s="392">
        <f t="shared" si="139"/>
        <v>0</v>
      </c>
      <c r="U382" s="392">
        <f t="shared" si="143"/>
        <v>0</v>
      </c>
      <c r="V382" s="393">
        <f t="shared" si="144"/>
        <v>0</v>
      </c>
      <c r="W382" s="444" t="str">
        <f t="shared" si="145"/>
        <v/>
      </c>
      <c r="X382" s="452" t="str">
        <f t="shared" si="140"/>
        <v/>
      </c>
      <c r="Y382" s="452" t="str">
        <f t="shared" si="141"/>
        <v/>
      </c>
      <c r="Z382" s="452" t="str">
        <f>'４.１倒筒機(樣品製作)'!X382</f>
        <v/>
      </c>
      <c r="AA382" s="452" t="str">
        <f>'４.１倒筒機(樣品製作)'!Y382</f>
        <v/>
      </c>
    </row>
    <row r="383" spans="1:27" ht="16.5">
      <c r="A383" s="383">
        <f t="shared" si="138"/>
        <v>46212</v>
      </c>
      <c r="B383" s="432" t="s">
        <v>805</v>
      </c>
      <c r="C383" s="458"/>
      <c r="D383" s="473"/>
      <c r="E383" s="459"/>
      <c r="F383" s="506" t="str">
        <f>IF(ISNA(VLOOKUP(D383,條件!$A$1:$L$65585,5,0)),"",(VLOOKUP(D383,條件!$A$1:$L$65585,5,0)))</f>
        <v/>
      </c>
      <c r="G383" s="506" t="str">
        <f>IF(ISNA(VLOOKUP(D383,條件!$A$1:$L$65585,11,0)),"",(VLOOKUP(D383,條件!$A$1:$L$65585,11,0)))</f>
        <v/>
      </c>
      <c r="H383" s="460"/>
      <c r="I383" s="461"/>
      <c r="J383" s="462"/>
      <c r="K383" s="461"/>
      <c r="L383" s="463"/>
      <c r="M383" s="388"/>
      <c r="N383" s="389"/>
      <c r="O383" s="390"/>
      <c r="P383" s="389"/>
      <c r="Q383" s="391"/>
      <c r="R383" s="443"/>
      <c r="S383" s="425">
        <f t="shared" si="142"/>
        <v>0</v>
      </c>
      <c r="T383" s="392">
        <f t="shared" si="139"/>
        <v>0</v>
      </c>
      <c r="U383" s="392">
        <f t="shared" si="143"/>
        <v>0</v>
      </c>
      <c r="V383" s="393">
        <f t="shared" si="144"/>
        <v>0</v>
      </c>
      <c r="W383" s="444" t="str">
        <f t="shared" si="145"/>
        <v/>
      </c>
      <c r="X383" s="452" t="str">
        <f t="shared" si="140"/>
        <v/>
      </c>
      <c r="Y383" s="452" t="str">
        <f t="shared" si="141"/>
        <v/>
      </c>
      <c r="Z383" s="452" t="str">
        <f>'４.１倒筒機(樣品製作)'!X383</f>
        <v/>
      </c>
      <c r="AA383" s="452" t="str">
        <f>'４.１倒筒機(樣品製作)'!Y383</f>
        <v/>
      </c>
    </row>
    <row r="384" spans="1:27" ht="16.5">
      <c r="A384" s="383">
        <f t="shared" si="138"/>
        <v>46212</v>
      </c>
      <c r="B384" s="432" t="s">
        <v>805</v>
      </c>
      <c r="C384" s="458"/>
      <c r="D384" s="473"/>
      <c r="E384" s="459"/>
      <c r="F384" s="506" t="str">
        <f>IF(ISNA(VLOOKUP(D384,條件!$A$1:$L$65585,5,0)),"",(VLOOKUP(D384,條件!$A$1:$L$65585,5,0)))</f>
        <v/>
      </c>
      <c r="G384" s="506" t="str">
        <f>IF(ISNA(VLOOKUP(D384,條件!$A$1:$L$65585,11,0)),"",(VLOOKUP(D384,條件!$A$1:$L$65585,11,0)))</f>
        <v/>
      </c>
      <c r="H384" s="460"/>
      <c r="I384" s="461"/>
      <c r="J384" s="462"/>
      <c r="K384" s="461"/>
      <c r="L384" s="463"/>
      <c r="M384" s="388"/>
      <c r="N384" s="389"/>
      <c r="O384" s="390"/>
      <c r="P384" s="389"/>
      <c r="Q384" s="391"/>
      <c r="R384" s="443"/>
      <c r="S384" s="425">
        <f t="shared" si="142"/>
        <v>0</v>
      </c>
      <c r="T384" s="392">
        <f t="shared" si="139"/>
        <v>0</v>
      </c>
      <c r="U384" s="392">
        <f t="shared" si="143"/>
        <v>0</v>
      </c>
      <c r="V384" s="393">
        <f t="shared" si="144"/>
        <v>0</v>
      </c>
      <c r="W384" s="444" t="str">
        <f t="shared" si="145"/>
        <v/>
      </c>
      <c r="X384" s="452" t="str">
        <f t="shared" si="140"/>
        <v/>
      </c>
      <c r="Y384" s="452" t="str">
        <f t="shared" si="141"/>
        <v/>
      </c>
      <c r="Z384" s="452" t="str">
        <f>'４.１倒筒機(樣品製作)'!X384</f>
        <v/>
      </c>
      <c r="AA384" s="452" t="str">
        <f>'４.１倒筒機(樣品製作)'!Y384</f>
        <v/>
      </c>
    </row>
    <row r="385" spans="1:27" ht="16.5">
      <c r="A385" s="383">
        <f t="shared" si="138"/>
        <v>46212</v>
      </c>
      <c r="B385" s="432" t="s">
        <v>805</v>
      </c>
      <c r="C385" s="458"/>
      <c r="D385" s="473"/>
      <c r="E385" s="459"/>
      <c r="F385" s="506" t="str">
        <f>IF(ISNA(VLOOKUP(D385,條件!$A$1:$L$65585,5,0)),"",(VLOOKUP(D385,條件!$A$1:$L$65585,5,0)))</f>
        <v/>
      </c>
      <c r="G385" s="506" t="str">
        <f>IF(ISNA(VLOOKUP(D385,條件!$A$1:$L$65585,11,0)),"",(VLOOKUP(D385,條件!$A$1:$L$65585,11,0)))</f>
        <v/>
      </c>
      <c r="H385" s="460"/>
      <c r="I385" s="461"/>
      <c r="J385" s="462"/>
      <c r="K385" s="461"/>
      <c r="L385" s="463"/>
      <c r="M385" s="388"/>
      <c r="N385" s="389"/>
      <c r="O385" s="390"/>
      <c r="P385" s="389"/>
      <c r="Q385" s="391"/>
      <c r="R385" s="443"/>
      <c r="S385" s="425">
        <f t="shared" si="142"/>
        <v>0</v>
      </c>
      <c r="T385" s="392">
        <f t="shared" si="139"/>
        <v>0</v>
      </c>
      <c r="U385" s="392">
        <f t="shared" si="143"/>
        <v>0</v>
      </c>
      <c r="V385" s="393">
        <f t="shared" si="144"/>
        <v>0</v>
      </c>
      <c r="W385" s="444" t="str">
        <f t="shared" si="145"/>
        <v/>
      </c>
      <c r="X385" s="452" t="str">
        <f t="shared" si="140"/>
        <v/>
      </c>
      <c r="Y385" s="452" t="str">
        <f t="shared" si="141"/>
        <v/>
      </c>
      <c r="Z385" s="452" t="str">
        <f>'４.１倒筒機(樣品製作)'!X385</f>
        <v/>
      </c>
      <c r="AA385" s="452" t="str">
        <f>'４.１倒筒機(樣品製作)'!Y385</f>
        <v/>
      </c>
    </row>
    <row r="386" spans="1:27" ht="16.5">
      <c r="A386" s="383">
        <f t="shared" si="138"/>
        <v>46212</v>
      </c>
      <c r="B386" s="432" t="s">
        <v>805</v>
      </c>
      <c r="C386" s="458"/>
      <c r="D386" s="473"/>
      <c r="E386" s="459"/>
      <c r="F386" s="506" t="str">
        <f>IF(ISNA(VLOOKUP(D386,條件!$A$1:$L$65585,5,0)),"",(VLOOKUP(D386,條件!$A$1:$L$65585,5,0)))</f>
        <v/>
      </c>
      <c r="G386" s="506" t="str">
        <f>IF(ISNA(VLOOKUP(D386,條件!$A$1:$L$65585,11,0)),"",(VLOOKUP(D386,條件!$A$1:$L$65585,11,0)))</f>
        <v/>
      </c>
      <c r="H386" s="460"/>
      <c r="I386" s="461"/>
      <c r="J386" s="462"/>
      <c r="K386" s="461"/>
      <c r="L386" s="463"/>
      <c r="M386" s="388"/>
      <c r="N386" s="389"/>
      <c r="O386" s="390"/>
      <c r="P386" s="389"/>
      <c r="Q386" s="391"/>
      <c r="R386" s="443"/>
      <c r="S386" s="425">
        <f t="shared" si="142"/>
        <v>0</v>
      </c>
      <c r="T386" s="392">
        <f t="shared" si="139"/>
        <v>0</v>
      </c>
      <c r="U386" s="392">
        <f t="shared" si="143"/>
        <v>0</v>
      </c>
      <c r="V386" s="393">
        <f t="shared" si="144"/>
        <v>0</v>
      </c>
      <c r="W386" s="444" t="str">
        <f t="shared" si="145"/>
        <v/>
      </c>
      <c r="X386" s="452" t="str">
        <f t="shared" si="140"/>
        <v/>
      </c>
      <c r="Y386" s="452" t="str">
        <f t="shared" si="141"/>
        <v/>
      </c>
      <c r="Z386" s="452" t="str">
        <f>'４.１倒筒機(樣品製作)'!X386</f>
        <v/>
      </c>
      <c r="AA386" s="452" t="str">
        <f>'４.１倒筒機(樣品製作)'!Y386</f>
        <v/>
      </c>
    </row>
    <row r="387" spans="1:27" ht="16.5">
      <c r="A387" s="383">
        <f t="shared" si="138"/>
        <v>46212</v>
      </c>
      <c r="B387" s="432" t="s">
        <v>805</v>
      </c>
      <c r="C387" s="458"/>
      <c r="D387" s="473"/>
      <c r="E387" s="459"/>
      <c r="F387" s="506" t="str">
        <f>IF(ISNA(VLOOKUP(D387,條件!$A$1:$L$65585,5,0)),"",(VLOOKUP(D387,條件!$A$1:$L$65585,5,0)))</f>
        <v/>
      </c>
      <c r="G387" s="506" t="str">
        <f>IF(ISNA(VLOOKUP(D387,條件!$A$1:$L$65585,11,0)),"",(VLOOKUP(D387,條件!$A$1:$L$65585,11,0)))</f>
        <v/>
      </c>
      <c r="H387" s="460"/>
      <c r="I387" s="461"/>
      <c r="J387" s="462"/>
      <c r="K387" s="461"/>
      <c r="L387" s="463"/>
      <c r="M387" s="388"/>
      <c r="N387" s="389"/>
      <c r="O387" s="390"/>
      <c r="P387" s="389"/>
      <c r="Q387" s="391"/>
      <c r="R387" s="443"/>
      <c r="S387" s="425">
        <f t="shared" si="142"/>
        <v>0</v>
      </c>
      <c r="T387" s="392">
        <f t="shared" si="139"/>
        <v>0</v>
      </c>
      <c r="U387" s="392">
        <f t="shared" si="143"/>
        <v>0</v>
      </c>
      <c r="V387" s="393">
        <f t="shared" si="144"/>
        <v>0</v>
      </c>
      <c r="W387" s="444" t="str">
        <f t="shared" si="145"/>
        <v/>
      </c>
      <c r="X387" s="452" t="str">
        <f t="shared" si="140"/>
        <v/>
      </c>
      <c r="Y387" s="452" t="str">
        <f t="shared" si="141"/>
        <v/>
      </c>
      <c r="Z387" s="452" t="str">
        <f>'４.１倒筒機(樣品製作)'!X387</f>
        <v/>
      </c>
      <c r="AA387" s="452" t="str">
        <f>'４.１倒筒機(樣品製作)'!Y387</f>
        <v/>
      </c>
    </row>
    <row r="388" spans="1:27" ht="16.5">
      <c r="A388" s="383">
        <f t="shared" si="138"/>
        <v>46212</v>
      </c>
      <c r="B388" s="398" t="s">
        <v>803</v>
      </c>
      <c r="C388" s="524"/>
      <c r="D388" s="525"/>
      <c r="E388" s="526"/>
      <c r="F388" s="527">
        <v>0</v>
      </c>
      <c r="G388" s="527"/>
      <c r="H388" s="528"/>
      <c r="I388" s="529">
        <f>COUNTA(I368:I387)</f>
        <v>0</v>
      </c>
      <c r="J388" s="529"/>
      <c r="K388" s="529"/>
      <c r="L388" s="530"/>
      <c r="M388" s="400"/>
      <c r="N388" s="401">
        <f>SUM(N368:N387)</f>
        <v>0</v>
      </c>
      <c r="O388" s="400"/>
      <c r="P388" s="401">
        <f>SUM(P368:P387)</f>
        <v>0</v>
      </c>
      <c r="Q388" s="402"/>
      <c r="R388" s="445"/>
      <c r="S388" s="427"/>
      <c r="T388" s="403"/>
      <c r="U388" s="399">
        <f>SUMIF(U368:U387,"&lt;9E307")</f>
        <v>0</v>
      </c>
      <c r="V388" s="399">
        <f>SUM(V368:V387)</f>
        <v>0</v>
      </c>
      <c r="W388" s="446">
        <f>IF(ISERROR(V388/U388),0,(V388/U388))</f>
        <v>0</v>
      </c>
      <c r="X388" s="453">
        <f>SUMIF(X368:X387,"&lt;9E307")</f>
        <v>0</v>
      </c>
      <c r="Y388" s="453">
        <f>SUMIF(Y368:Y387,"&lt;9E307")</f>
        <v>0</v>
      </c>
      <c r="Z388" s="453">
        <f>'４.１倒筒機(樣品製作)'!X388</f>
        <v>0</v>
      </c>
      <c r="AA388" s="453">
        <f>'４.１倒筒機(樣品製作)'!Y388</f>
        <v>0</v>
      </c>
    </row>
    <row r="389" spans="1:27" ht="16.5">
      <c r="A389" s="383">
        <f t="shared" si="138"/>
        <v>46212</v>
      </c>
      <c r="B389" s="404" t="s">
        <v>806</v>
      </c>
      <c r="C389" s="531"/>
      <c r="D389" s="532"/>
      <c r="E389" s="533"/>
      <c r="F389" s="534"/>
      <c r="G389" s="534"/>
      <c r="H389" s="535"/>
      <c r="I389" s="536">
        <f>SUM(I367,I388)</f>
        <v>0</v>
      </c>
      <c r="J389" s="536"/>
      <c r="K389" s="536"/>
      <c r="L389" s="537"/>
      <c r="M389" s="419"/>
      <c r="N389" s="420">
        <f>SUM(N367,N388)</f>
        <v>0</v>
      </c>
      <c r="O389" s="419"/>
      <c r="P389" s="420">
        <f>SUM(P367,P388)</f>
        <v>0</v>
      </c>
      <c r="Q389" s="421"/>
      <c r="R389" s="447"/>
      <c r="S389" s="428"/>
      <c r="T389" s="394"/>
      <c r="U389" s="394">
        <f t="shared" ref="U389:V389" si="146">SUM(U367,U388)</f>
        <v>0</v>
      </c>
      <c r="V389" s="394">
        <f t="shared" si="146"/>
        <v>0</v>
      </c>
      <c r="W389" s="448">
        <f>IF(ISERROR(V389/U389),0,V389/U389)</f>
        <v>0</v>
      </c>
      <c r="X389" s="454">
        <f>SUM(X367,X388)</f>
        <v>0</v>
      </c>
      <c r="Y389" s="454">
        <f>SUM(Y367,Y388)</f>
        <v>0</v>
      </c>
      <c r="Z389" s="454">
        <f>'４.１倒筒機(樣品製作)'!X389</f>
        <v>0</v>
      </c>
      <c r="AA389" s="454">
        <f>'４.１倒筒機(樣品製作)'!Y389</f>
        <v>0</v>
      </c>
    </row>
    <row r="390" spans="1:27" ht="16.5">
      <c r="A390" s="449">
        <f>A389+1</f>
        <v>46213</v>
      </c>
      <c r="B390" s="431" t="s">
        <v>804</v>
      </c>
      <c r="C390" s="538"/>
      <c r="D390" s="539"/>
      <c r="E390" s="540"/>
      <c r="F390" s="541" t="str">
        <f>IF(ISNA(VLOOKUP(D390,條件!$A$1:$L$65585,5,0)),"",(VLOOKUP(D390,條件!$A$1:$L$65585,5,0)))</f>
        <v/>
      </c>
      <c r="G390" s="541" t="str">
        <f>IF(ISNA(VLOOKUP(D390,條件!$A$1:$L$65585,11,0)),"",(VLOOKUP(D390,條件!$A$1:$L$65585,11,0)))</f>
        <v/>
      </c>
      <c r="H390" s="542"/>
      <c r="I390" s="543"/>
      <c r="J390" s="462"/>
      <c r="K390" s="543"/>
      <c r="L390" s="544"/>
      <c r="M390" s="407"/>
      <c r="N390" s="408"/>
      <c r="O390" s="409"/>
      <c r="P390" s="408"/>
      <c r="Q390" s="410"/>
      <c r="R390" s="441"/>
      <c r="S390" s="424">
        <f>K390*0.85</f>
        <v>0</v>
      </c>
      <c r="T390" s="405">
        <f t="shared" ref="T390:T409" si="147">IF(J390="",0,(1440/(J390/S390)))</f>
        <v>0</v>
      </c>
      <c r="U390" s="405">
        <f>T390*L390*(N390+P390)/24*0.85</f>
        <v>0</v>
      </c>
      <c r="V390" s="406">
        <f>M390+O390</f>
        <v>0</v>
      </c>
      <c r="W390" s="442" t="str">
        <f>IF(U390=0,"",((V390/U390)))</f>
        <v/>
      </c>
      <c r="X390" s="452" t="str">
        <f t="shared" ref="X390:X409" si="148">IF(ISERROR((U390/(N390+P390)*N390)/250),"",((U390/(N390+P390)*N390)/250))</f>
        <v/>
      </c>
      <c r="Y390" s="452" t="str">
        <f t="shared" ref="Y390:Y409" si="149">IF(ISERROR(((U390/(N390+P390)*P390)/250)),"",(((U390/(N390+P390)*P390))/250))</f>
        <v/>
      </c>
      <c r="Z390" s="452" t="str">
        <f>'４.１倒筒機(樣品製作)'!X390</f>
        <v/>
      </c>
      <c r="AA390" s="452" t="str">
        <f>'４.１倒筒機(樣品製作)'!Y390</f>
        <v/>
      </c>
    </row>
    <row r="391" spans="1:27" ht="16.5">
      <c r="A391" s="383">
        <f>A390</f>
        <v>46213</v>
      </c>
      <c r="B391" s="432" t="s">
        <v>804</v>
      </c>
      <c r="C391" s="458"/>
      <c r="D391" s="473"/>
      <c r="E391" s="459"/>
      <c r="F391" s="506" t="str">
        <f>IF(ISNA(VLOOKUP(D391,條件!$A$1:$L$65585,5,0)),"",(VLOOKUP(D391,條件!$A$1:$L$65585,5,0)))</f>
        <v/>
      </c>
      <c r="G391" s="506" t="str">
        <f>IF(ISNA(VLOOKUP(D391,條件!$A$1:$L$65585,11,0)),"",(VLOOKUP(D391,條件!$A$1:$L$65585,11,0)))</f>
        <v/>
      </c>
      <c r="H391" s="460"/>
      <c r="I391" s="461"/>
      <c r="J391" s="462"/>
      <c r="K391" s="461"/>
      <c r="L391" s="463"/>
      <c r="M391" s="388"/>
      <c r="N391" s="389"/>
      <c r="O391" s="390"/>
      <c r="P391" s="389"/>
      <c r="Q391" s="410"/>
      <c r="R391" s="443"/>
      <c r="S391" s="425">
        <f t="shared" ref="S391:S409" si="150">K391*0.85</f>
        <v>0</v>
      </c>
      <c r="T391" s="392">
        <f t="shared" si="147"/>
        <v>0</v>
      </c>
      <c r="U391" s="405">
        <f t="shared" ref="U391:U409" si="151">T391*L391*(N391+P391)/24*0.85</f>
        <v>0</v>
      </c>
      <c r="V391" s="393">
        <f t="shared" ref="V391:V409" si="152">M391+O391</f>
        <v>0</v>
      </c>
      <c r="W391" s="442" t="str">
        <f t="shared" ref="W391:W409" si="153">IF(U391=0,"",((V391/U391)))</f>
        <v/>
      </c>
      <c r="X391" s="452" t="str">
        <f t="shared" si="148"/>
        <v/>
      </c>
      <c r="Y391" s="452" t="str">
        <f t="shared" si="149"/>
        <v/>
      </c>
      <c r="Z391" s="452" t="str">
        <f>'４.１倒筒機(樣品製作)'!X391</f>
        <v/>
      </c>
      <c r="AA391" s="452" t="str">
        <f>'４.１倒筒機(樣品製作)'!Y391</f>
        <v/>
      </c>
    </row>
    <row r="392" spans="1:27" ht="16.5">
      <c r="A392" s="383">
        <f t="shared" ref="A392:A432" si="154">A391</f>
        <v>46213</v>
      </c>
      <c r="B392" s="432" t="s">
        <v>804</v>
      </c>
      <c r="C392" s="458"/>
      <c r="D392" s="473"/>
      <c r="E392" s="459"/>
      <c r="F392" s="506" t="str">
        <f>IF(ISNA(VLOOKUP(D392,條件!$A$1:$L$65585,5,0)),"",(VLOOKUP(D392,條件!$A$1:$L$65585,5,0)))</f>
        <v/>
      </c>
      <c r="G392" s="506" t="str">
        <f>IF(ISNA(VLOOKUP(D392,條件!$A$1:$L$65585,11,0)),"",(VLOOKUP(D392,條件!$A$1:$L$65585,11,0)))</f>
        <v/>
      </c>
      <c r="H392" s="460"/>
      <c r="I392" s="461"/>
      <c r="J392" s="462"/>
      <c r="K392" s="461"/>
      <c r="L392" s="463"/>
      <c r="M392" s="388"/>
      <c r="N392" s="389"/>
      <c r="O392" s="390"/>
      <c r="P392" s="389"/>
      <c r="Q392" s="410"/>
      <c r="R392" s="443"/>
      <c r="S392" s="425">
        <f t="shared" si="150"/>
        <v>0</v>
      </c>
      <c r="T392" s="392">
        <f t="shared" si="147"/>
        <v>0</v>
      </c>
      <c r="U392" s="405">
        <f t="shared" si="151"/>
        <v>0</v>
      </c>
      <c r="V392" s="393">
        <f t="shared" si="152"/>
        <v>0</v>
      </c>
      <c r="W392" s="442" t="str">
        <f t="shared" si="153"/>
        <v/>
      </c>
      <c r="X392" s="452" t="str">
        <f t="shared" si="148"/>
        <v/>
      </c>
      <c r="Y392" s="452" t="str">
        <f t="shared" si="149"/>
        <v/>
      </c>
      <c r="Z392" s="452" t="str">
        <f>'４.１倒筒機(樣品製作)'!X392</f>
        <v/>
      </c>
      <c r="AA392" s="452" t="str">
        <f>'４.１倒筒機(樣品製作)'!Y392</f>
        <v/>
      </c>
    </row>
    <row r="393" spans="1:27" ht="16.5">
      <c r="A393" s="383">
        <f t="shared" si="154"/>
        <v>46213</v>
      </c>
      <c r="B393" s="432" t="s">
        <v>804</v>
      </c>
      <c r="C393" s="458"/>
      <c r="D393" s="473"/>
      <c r="E393" s="459"/>
      <c r="F393" s="506" t="str">
        <f>IF(ISNA(VLOOKUP(D393,條件!$A$1:$L$65585,5,0)),"",(VLOOKUP(D393,條件!$A$1:$L$65585,5,0)))</f>
        <v/>
      </c>
      <c r="G393" s="506" t="str">
        <f>IF(ISNA(VLOOKUP(D393,條件!$A$1:$L$65585,11,0)),"",(VLOOKUP(D393,條件!$A$1:$L$65585,11,0)))</f>
        <v/>
      </c>
      <c r="H393" s="460"/>
      <c r="I393" s="461"/>
      <c r="J393" s="462"/>
      <c r="K393" s="461"/>
      <c r="L393" s="463"/>
      <c r="M393" s="388"/>
      <c r="N393" s="389"/>
      <c r="O393" s="390"/>
      <c r="P393" s="389"/>
      <c r="Q393" s="410"/>
      <c r="R393" s="443"/>
      <c r="S393" s="425">
        <f t="shared" si="150"/>
        <v>0</v>
      </c>
      <c r="T393" s="392">
        <f t="shared" si="147"/>
        <v>0</v>
      </c>
      <c r="U393" s="405">
        <f t="shared" si="151"/>
        <v>0</v>
      </c>
      <c r="V393" s="393">
        <f t="shared" si="152"/>
        <v>0</v>
      </c>
      <c r="W393" s="442" t="str">
        <f t="shared" si="153"/>
        <v/>
      </c>
      <c r="X393" s="452" t="str">
        <f t="shared" si="148"/>
        <v/>
      </c>
      <c r="Y393" s="452" t="str">
        <f t="shared" si="149"/>
        <v/>
      </c>
      <c r="Z393" s="452" t="str">
        <f>'４.１倒筒機(樣品製作)'!X393</f>
        <v/>
      </c>
      <c r="AA393" s="452" t="str">
        <f>'４.１倒筒機(樣品製作)'!Y393</f>
        <v/>
      </c>
    </row>
    <row r="394" spans="1:27" ht="16.5">
      <c r="A394" s="383">
        <f t="shared" si="154"/>
        <v>46213</v>
      </c>
      <c r="B394" s="432" t="s">
        <v>804</v>
      </c>
      <c r="C394" s="458"/>
      <c r="D394" s="473"/>
      <c r="E394" s="459"/>
      <c r="F394" s="506" t="str">
        <f>IF(ISNA(VLOOKUP(D394,條件!$A$1:$L$65585,5,0)),"",(VLOOKUP(D394,條件!$A$1:$L$65585,5,0)))</f>
        <v/>
      </c>
      <c r="G394" s="506" t="str">
        <f>IF(ISNA(VLOOKUP(D394,條件!$A$1:$L$65585,11,0)),"",(VLOOKUP(D394,條件!$A$1:$L$65585,11,0)))</f>
        <v/>
      </c>
      <c r="H394" s="460"/>
      <c r="I394" s="461"/>
      <c r="J394" s="462"/>
      <c r="K394" s="461"/>
      <c r="L394" s="463"/>
      <c r="M394" s="388"/>
      <c r="N394" s="389"/>
      <c r="O394" s="390"/>
      <c r="P394" s="389"/>
      <c r="Q394" s="410"/>
      <c r="R394" s="443"/>
      <c r="S394" s="425">
        <f t="shared" si="150"/>
        <v>0</v>
      </c>
      <c r="T394" s="392">
        <f t="shared" si="147"/>
        <v>0</v>
      </c>
      <c r="U394" s="405">
        <f t="shared" si="151"/>
        <v>0</v>
      </c>
      <c r="V394" s="393">
        <f t="shared" si="152"/>
        <v>0</v>
      </c>
      <c r="W394" s="442" t="str">
        <f t="shared" si="153"/>
        <v/>
      </c>
      <c r="X394" s="452" t="str">
        <f t="shared" si="148"/>
        <v/>
      </c>
      <c r="Y394" s="452" t="str">
        <f t="shared" si="149"/>
        <v/>
      </c>
      <c r="Z394" s="452" t="str">
        <f>'４.１倒筒機(樣品製作)'!X394</f>
        <v/>
      </c>
      <c r="AA394" s="452" t="str">
        <f>'４.１倒筒機(樣品製作)'!Y394</f>
        <v/>
      </c>
    </row>
    <row r="395" spans="1:27" ht="16.5">
      <c r="A395" s="383">
        <f t="shared" si="154"/>
        <v>46213</v>
      </c>
      <c r="B395" s="432" t="s">
        <v>804</v>
      </c>
      <c r="C395" s="458"/>
      <c r="D395" s="473"/>
      <c r="E395" s="459"/>
      <c r="F395" s="506" t="str">
        <f>IF(ISNA(VLOOKUP(D395,條件!$A$1:$L$65585,5,0)),"",(VLOOKUP(D395,條件!$A$1:$L$65585,5,0)))</f>
        <v/>
      </c>
      <c r="G395" s="506" t="str">
        <f>IF(ISNA(VLOOKUP(D395,條件!$A$1:$L$65585,11,0)),"",(VLOOKUP(D395,條件!$A$1:$L$65585,11,0)))</f>
        <v/>
      </c>
      <c r="H395" s="460"/>
      <c r="I395" s="461"/>
      <c r="J395" s="462"/>
      <c r="K395" s="461"/>
      <c r="L395" s="463"/>
      <c r="M395" s="388"/>
      <c r="N395" s="389"/>
      <c r="O395" s="390"/>
      <c r="P395" s="389"/>
      <c r="Q395" s="410"/>
      <c r="R395" s="443"/>
      <c r="S395" s="425">
        <f t="shared" si="150"/>
        <v>0</v>
      </c>
      <c r="T395" s="392">
        <f t="shared" si="147"/>
        <v>0</v>
      </c>
      <c r="U395" s="405">
        <f t="shared" si="151"/>
        <v>0</v>
      </c>
      <c r="V395" s="393">
        <f t="shared" si="152"/>
        <v>0</v>
      </c>
      <c r="W395" s="442" t="str">
        <f t="shared" si="153"/>
        <v/>
      </c>
      <c r="X395" s="452" t="str">
        <f t="shared" si="148"/>
        <v/>
      </c>
      <c r="Y395" s="452" t="str">
        <f t="shared" si="149"/>
        <v/>
      </c>
      <c r="Z395" s="452" t="str">
        <f>'４.１倒筒機(樣品製作)'!X395</f>
        <v/>
      </c>
      <c r="AA395" s="452" t="str">
        <f>'４.１倒筒機(樣品製作)'!Y395</f>
        <v/>
      </c>
    </row>
    <row r="396" spans="1:27" ht="16.5">
      <c r="A396" s="383">
        <f t="shared" si="154"/>
        <v>46213</v>
      </c>
      <c r="B396" s="432" t="s">
        <v>804</v>
      </c>
      <c r="C396" s="458"/>
      <c r="D396" s="473"/>
      <c r="E396" s="459"/>
      <c r="F396" s="506" t="str">
        <f>IF(ISNA(VLOOKUP(D396,條件!$A$1:$L$65585,5,0)),"",(VLOOKUP(D396,條件!$A$1:$L$65585,5,0)))</f>
        <v/>
      </c>
      <c r="G396" s="506" t="str">
        <f>IF(ISNA(VLOOKUP(D396,條件!$A$1:$L$65585,11,0)),"",(VLOOKUP(D396,條件!$A$1:$L$65585,11,0)))</f>
        <v/>
      </c>
      <c r="H396" s="460"/>
      <c r="I396" s="461"/>
      <c r="J396" s="462"/>
      <c r="K396" s="461"/>
      <c r="L396" s="463"/>
      <c r="M396" s="388"/>
      <c r="N396" s="389"/>
      <c r="O396" s="390"/>
      <c r="P396" s="389"/>
      <c r="Q396" s="410"/>
      <c r="R396" s="443"/>
      <c r="S396" s="425">
        <f t="shared" si="150"/>
        <v>0</v>
      </c>
      <c r="T396" s="392">
        <f t="shared" si="147"/>
        <v>0</v>
      </c>
      <c r="U396" s="405">
        <f t="shared" si="151"/>
        <v>0</v>
      </c>
      <c r="V396" s="393">
        <f t="shared" si="152"/>
        <v>0</v>
      </c>
      <c r="W396" s="442" t="str">
        <f t="shared" si="153"/>
        <v/>
      </c>
      <c r="X396" s="452" t="str">
        <f t="shared" si="148"/>
        <v/>
      </c>
      <c r="Y396" s="452" t="str">
        <f t="shared" si="149"/>
        <v/>
      </c>
      <c r="Z396" s="452" t="str">
        <f>'４.１倒筒機(樣品製作)'!X396</f>
        <v/>
      </c>
      <c r="AA396" s="452" t="str">
        <f>'４.１倒筒機(樣品製作)'!Y396</f>
        <v/>
      </c>
    </row>
    <row r="397" spans="1:27" ht="16.5">
      <c r="A397" s="383">
        <f t="shared" si="154"/>
        <v>46213</v>
      </c>
      <c r="B397" s="432" t="s">
        <v>804</v>
      </c>
      <c r="C397" s="458"/>
      <c r="D397" s="473"/>
      <c r="E397" s="459"/>
      <c r="F397" s="506" t="str">
        <f>IF(ISNA(VLOOKUP(D397,條件!$A$1:$L$65585,5,0)),"",(VLOOKUP(D397,條件!$A$1:$L$65585,5,0)))</f>
        <v/>
      </c>
      <c r="G397" s="506" t="str">
        <f>IF(ISNA(VLOOKUP(D397,條件!$A$1:$L$65585,11,0)),"",(VLOOKUP(D397,條件!$A$1:$L$65585,11,0)))</f>
        <v/>
      </c>
      <c r="H397" s="460"/>
      <c r="I397" s="461"/>
      <c r="J397" s="462"/>
      <c r="K397" s="461"/>
      <c r="L397" s="463"/>
      <c r="M397" s="388"/>
      <c r="N397" s="389"/>
      <c r="O397" s="390"/>
      <c r="P397" s="389"/>
      <c r="Q397" s="410"/>
      <c r="R397" s="443"/>
      <c r="S397" s="425">
        <f t="shared" si="150"/>
        <v>0</v>
      </c>
      <c r="T397" s="392">
        <f t="shared" si="147"/>
        <v>0</v>
      </c>
      <c r="U397" s="405">
        <f t="shared" si="151"/>
        <v>0</v>
      </c>
      <c r="V397" s="393">
        <f t="shared" si="152"/>
        <v>0</v>
      </c>
      <c r="W397" s="442" t="str">
        <f t="shared" si="153"/>
        <v/>
      </c>
      <c r="X397" s="452" t="str">
        <f t="shared" si="148"/>
        <v/>
      </c>
      <c r="Y397" s="452" t="str">
        <f t="shared" si="149"/>
        <v/>
      </c>
      <c r="Z397" s="452" t="str">
        <f>'４.１倒筒機(樣品製作)'!X397</f>
        <v/>
      </c>
      <c r="AA397" s="452" t="str">
        <f>'４.１倒筒機(樣品製作)'!Y397</f>
        <v/>
      </c>
    </row>
    <row r="398" spans="1:27" ht="16.5">
      <c r="A398" s="383">
        <f t="shared" si="154"/>
        <v>46213</v>
      </c>
      <c r="B398" s="432" t="s">
        <v>804</v>
      </c>
      <c r="C398" s="458"/>
      <c r="D398" s="473"/>
      <c r="E398" s="459"/>
      <c r="F398" s="506" t="str">
        <f>IF(ISNA(VLOOKUP(D398,條件!$A$1:$L$65585,5,0)),"",(VLOOKUP(D398,條件!$A$1:$L$65585,5,0)))</f>
        <v/>
      </c>
      <c r="G398" s="506" t="str">
        <f>IF(ISNA(VLOOKUP(D398,條件!$A$1:$L$65585,11,0)),"",(VLOOKUP(D398,條件!$A$1:$L$65585,11,0)))</f>
        <v/>
      </c>
      <c r="H398" s="460"/>
      <c r="I398" s="461"/>
      <c r="J398" s="462"/>
      <c r="K398" s="461"/>
      <c r="L398" s="463"/>
      <c r="M398" s="388"/>
      <c r="N398" s="389"/>
      <c r="O398" s="390"/>
      <c r="P398" s="389"/>
      <c r="Q398" s="410"/>
      <c r="R398" s="443"/>
      <c r="S398" s="425">
        <f t="shared" si="150"/>
        <v>0</v>
      </c>
      <c r="T398" s="392">
        <f t="shared" si="147"/>
        <v>0</v>
      </c>
      <c r="U398" s="405">
        <f t="shared" si="151"/>
        <v>0</v>
      </c>
      <c r="V398" s="393">
        <f t="shared" si="152"/>
        <v>0</v>
      </c>
      <c r="W398" s="442" t="str">
        <f t="shared" si="153"/>
        <v/>
      </c>
      <c r="X398" s="452" t="str">
        <f t="shared" si="148"/>
        <v/>
      </c>
      <c r="Y398" s="452" t="str">
        <f t="shared" si="149"/>
        <v/>
      </c>
      <c r="Z398" s="452" t="str">
        <f>'４.１倒筒機(樣品製作)'!X398</f>
        <v/>
      </c>
      <c r="AA398" s="452" t="str">
        <f>'４.１倒筒機(樣品製作)'!Y398</f>
        <v/>
      </c>
    </row>
    <row r="399" spans="1:27" ht="16.5">
      <c r="A399" s="383">
        <f t="shared" si="154"/>
        <v>46213</v>
      </c>
      <c r="B399" s="432" t="s">
        <v>804</v>
      </c>
      <c r="C399" s="458"/>
      <c r="D399" s="473"/>
      <c r="E399" s="459"/>
      <c r="F399" s="506" t="str">
        <f>IF(ISNA(VLOOKUP(D399,條件!$A$1:$L$65585,5,0)),"",(VLOOKUP(D399,條件!$A$1:$L$65585,5,0)))</f>
        <v/>
      </c>
      <c r="G399" s="506" t="str">
        <f>IF(ISNA(VLOOKUP(D399,條件!$A$1:$L$65585,11,0)),"",(VLOOKUP(D399,條件!$A$1:$L$65585,11,0)))</f>
        <v/>
      </c>
      <c r="H399" s="460"/>
      <c r="I399" s="461"/>
      <c r="J399" s="462"/>
      <c r="K399" s="461"/>
      <c r="L399" s="463"/>
      <c r="M399" s="388"/>
      <c r="N399" s="389"/>
      <c r="O399" s="390"/>
      <c r="P399" s="389"/>
      <c r="Q399" s="410"/>
      <c r="R399" s="443"/>
      <c r="S399" s="425">
        <f t="shared" si="150"/>
        <v>0</v>
      </c>
      <c r="T399" s="392">
        <f t="shared" si="147"/>
        <v>0</v>
      </c>
      <c r="U399" s="405">
        <f t="shared" si="151"/>
        <v>0</v>
      </c>
      <c r="V399" s="393">
        <f t="shared" si="152"/>
        <v>0</v>
      </c>
      <c r="W399" s="442" t="str">
        <f t="shared" si="153"/>
        <v/>
      </c>
      <c r="X399" s="452" t="str">
        <f t="shared" si="148"/>
        <v/>
      </c>
      <c r="Y399" s="452" t="str">
        <f t="shared" si="149"/>
        <v/>
      </c>
      <c r="Z399" s="452" t="str">
        <f>'４.１倒筒機(樣品製作)'!X399</f>
        <v/>
      </c>
      <c r="AA399" s="452" t="str">
        <f>'４.１倒筒機(樣品製作)'!Y399</f>
        <v/>
      </c>
    </row>
    <row r="400" spans="1:27" ht="16.5">
      <c r="A400" s="383">
        <f t="shared" si="154"/>
        <v>46213</v>
      </c>
      <c r="B400" s="432" t="s">
        <v>804</v>
      </c>
      <c r="C400" s="458"/>
      <c r="D400" s="473"/>
      <c r="E400" s="459"/>
      <c r="F400" s="506" t="str">
        <f>IF(ISNA(VLOOKUP(D400,條件!$A$1:$L$65585,5,0)),"",(VLOOKUP(D400,條件!$A$1:$L$65585,5,0)))</f>
        <v/>
      </c>
      <c r="G400" s="506" t="str">
        <f>IF(ISNA(VLOOKUP(D400,條件!$A$1:$L$65585,11,0)),"",(VLOOKUP(D400,條件!$A$1:$L$65585,11,0)))</f>
        <v/>
      </c>
      <c r="H400" s="460"/>
      <c r="I400" s="461"/>
      <c r="J400" s="462"/>
      <c r="K400" s="461"/>
      <c r="L400" s="463"/>
      <c r="M400" s="388"/>
      <c r="N400" s="389"/>
      <c r="O400" s="390"/>
      <c r="P400" s="389"/>
      <c r="Q400" s="410"/>
      <c r="R400" s="443"/>
      <c r="S400" s="425">
        <f t="shared" si="150"/>
        <v>0</v>
      </c>
      <c r="T400" s="392">
        <f t="shared" si="147"/>
        <v>0</v>
      </c>
      <c r="U400" s="405">
        <f t="shared" si="151"/>
        <v>0</v>
      </c>
      <c r="V400" s="393">
        <f t="shared" si="152"/>
        <v>0</v>
      </c>
      <c r="W400" s="442" t="str">
        <f t="shared" si="153"/>
        <v/>
      </c>
      <c r="X400" s="452" t="str">
        <f t="shared" si="148"/>
        <v/>
      </c>
      <c r="Y400" s="452" t="str">
        <f t="shared" si="149"/>
        <v/>
      </c>
      <c r="Z400" s="452" t="str">
        <f>'４.１倒筒機(樣品製作)'!X400</f>
        <v/>
      </c>
      <c r="AA400" s="452" t="str">
        <f>'４.１倒筒機(樣品製作)'!Y400</f>
        <v/>
      </c>
    </row>
    <row r="401" spans="1:27" ht="16.5">
      <c r="A401" s="383">
        <f t="shared" si="154"/>
        <v>46213</v>
      </c>
      <c r="B401" s="432" t="s">
        <v>804</v>
      </c>
      <c r="C401" s="458"/>
      <c r="D401" s="473"/>
      <c r="E401" s="459"/>
      <c r="F401" s="506" t="str">
        <f>IF(ISNA(VLOOKUP(D401,條件!$A$1:$L$65585,5,0)),"",(VLOOKUP(D401,條件!$A$1:$L$65585,5,0)))</f>
        <v/>
      </c>
      <c r="G401" s="506" t="str">
        <f>IF(ISNA(VLOOKUP(D401,條件!$A$1:$L$65585,11,0)),"",(VLOOKUP(D401,條件!$A$1:$L$65585,11,0)))</f>
        <v/>
      </c>
      <c r="H401" s="460"/>
      <c r="I401" s="461"/>
      <c r="J401" s="462"/>
      <c r="K401" s="461"/>
      <c r="L401" s="463"/>
      <c r="M401" s="388"/>
      <c r="N401" s="389"/>
      <c r="O401" s="390"/>
      <c r="P401" s="389"/>
      <c r="Q401" s="410"/>
      <c r="R401" s="443"/>
      <c r="S401" s="425">
        <f t="shared" si="150"/>
        <v>0</v>
      </c>
      <c r="T401" s="392">
        <f t="shared" si="147"/>
        <v>0</v>
      </c>
      <c r="U401" s="392">
        <f t="shared" si="151"/>
        <v>0</v>
      </c>
      <c r="V401" s="393">
        <f t="shared" si="152"/>
        <v>0</v>
      </c>
      <c r="W401" s="442" t="str">
        <f t="shared" si="153"/>
        <v/>
      </c>
      <c r="X401" s="452" t="str">
        <f t="shared" si="148"/>
        <v/>
      </c>
      <c r="Y401" s="452" t="str">
        <f t="shared" si="149"/>
        <v/>
      </c>
      <c r="Z401" s="452" t="str">
        <f>'４.１倒筒機(樣品製作)'!X401</f>
        <v/>
      </c>
      <c r="AA401" s="452" t="str">
        <f>'４.１倒筒機(樣品製作)'!Y401</f>
        <v/>
      </c>
    </row>
    <row r="402" spans="1:27" ht="16.5">
      <c r="A402" s="383">
        <f t="shared" si="154"/>
        <v>46213</v>
      </c>
      <c r="B402" s="432" t="s">
        <v>804</v>
      </c>
      <c r="C402" s="458"/>
      <c r="D402" s="473"/>
      <c r="E402" s="459"/>
      <c r="F402" s="506" t="str">
        <f>IF(ISNA(VLOOKUP(D402,條件!$A$1:$L$65585,5,0)),"",(VLOOKUP(D402,條件!$A$1:$L$65585,5,0)))</f>
        <v/>
      </c>
      <c r="G402" s="506" t="str">
        <f>IF(ISNA(VLOOKUP(D402,條件!$A$1:$L$65585,11,0)),"",(VLOOKUP(D402,條件!$A$1:$L$65585,11,0)))</f>
        <v/>
      </c>
      <c r="H402" s="460"/>
      <c r="I402" s="461"/>
      <c r="J402" s="462"/>
      <c r="K402" s="461"/>
      <c r="L402" s="463"/>
      <c r="M402" s="388"/>
      <c r="N402" s="389"/>
      <c r="O402" s="390"/>
      <c r="P402" s="389"/>
      <c r="Q402" s="410"/>
      <c r="R402" s="443"/>
      <c r="S402" s="425">
        <f t="shared" si="150"/>
        <v>0</v>
      </c>
      <c r="T402" s="392">
        <f t="shared" si="147"/>
        <v>0</v>
      </c>
      <c r="U402" s="392">
        <f t="shared" si="151"/>
        <v>0</v>
      </c>
      <c r="V402" s="393">
        <f t="shared" si="152"/>
        <v>0</v>
      </c>
      <c r="W402" s="444" t="str">
        <f t="shared" si="153"/>
        <v/>
      </c>
      <c r="X402" s="452" t="str">
        <f t="shared" si="148"/>
        <v/>
      </c>
      <c r="Y402" s="452" t="str">
        <f t="shared" si="149"/>
        <v/>
      </c>
      <c r="Z402" s="452" t="str">
        <f>'４.１倒筒機(樣品製作)'!X402</f>
        <v/>
      </c>
      <c r="AA402" s="452" t="str">
        <f>'４.１倒筒機(樣品製作)'!Y402</f>
        <v/>
      </c>
    </row>
    <row r="403" spans="1:27" ht="16.5">
      <c r="A403" s="383">
        <f t="shared" si="154"/>
        <v>46213</v>
      </c>
      <c r="B403" s="432" t="s">
        <v>804</v>
      </c>
      <c r="C403" s="458"/>
      <c r="D403" s="473"/>
      <c r="E403" s="459"/>
      <c r="F403" s="506" t="str">
        <f>IF(ISNA(VLOOKUP(D403,條件!$A$1:$L$65585,5,0)),"",(VLOOKUP(D403,條件!$A$1:$L$65585,5,0)))</f>
        <v/>
      </c>
      <c r="G403" s="506" t="str">
        <f>IF(ISNA(VLOOKUP(D403,條件!$A$1:$L$65585,11,0)),"",(VLOOKUP(D403,條件!$A$1:$L$65585,11,0)))</f>
        <v/>
      </c>
      <c r="H403" s="460"/>
      <c r="I403" s="461"/>
      <c r="J403" s="462"/>
      <c r="K403" s="461"/>
      <c r="L403" s="463"/>
      <c r="M403" s="388"/>
      <c r="N403" s="389"/>
      <c r="O403" s="390"/>
      <c r="P403" s="389"/>
      <c r="Q403" s="410"/>
      <c r="R403" s="443"/>
      <c r="S403" s="425">
        <f t="shared" si="150"/>
        <v>0</v>
      </c>
      <c r="T403" s="392">
        <f t="shared" si="147"/>
        <v>0</v>
      </c>
      <c r="U403" s="392">
        <f t="shared" si="151"/>
        <v>0</v>
      </c>
      <c r="V403" s="393">
        <f t="shared" si="152"/>
        <v>0</v>
      </c>
      <c r="W403" s="444" t="str">
        <f t="shared" si="153"/>
        <v/>
      </c>
      <c r="X403" s="452" t="str">
        <f t="shared" si="148"/>
        <v/>
      </c>
      <c r="Y403" s="452" t="str">
        <f t="shared" si="149"/>
        <v/>
      </c>
      <c r="Z403" s="452" t="str">
        <f>'４.１倒筒機(樣品製作)'!X403</f>
        <v/>
      </c>
      <c r="AA403" s="452" t="str">
        <f>'４.１倒筒機(樣品製作)'!Y403</f>
        <v/>
      </c>
    </row>
    <row r="404" spans="1:27" ht="16.5">
      <c r="A404" s="383">
        <f t="shared" si="154"/>
        <v>46213</v>
      </c>
      <c r="B404" s="432" t="s">
        <v>804</v>
      </c>
      <c r="C404" s="458"/>
      <c r="D404" s="473"/>
      <c r="E404" s="459"/>
      <c r="F404" s="506" t="str">
        <f>IF(ISNA(VLOOKUP(D404,條件!$A$1:$L$65585,5,0)),"",(VLOOKUP(D404,條件!$A$1:$L$65585,5,0)))</f>
        <v/>
      </c>
      <c r="G404" s="506" t="str">
        <f>IF(ISNA(VLOOKUP(D404,條件!$A$1:$L$65585,11,0)),"",(VLOOKUP(D404,條件!$A$1:$L$65585,11,0)))</f>
        <v/>
      </c>
      <c r="H404" s="460"/>
      <c r="I404" s="461"/>
      <c r="J404" s="462"/>
      <c r="K404" s="461"/>
      <c r="L404" s="463"/>
      <c r="M404" s="388"/>
      <c r="N404" s="389"/>
      <c r="O404" s="390"/>
      <c r="P404" s="389"/>
      <c r="Q404" s="410"/>
      <c r="R404" s="443"/>
      <c r="S404" s="425">
        <f t="shared" si="150"/>
        <v>0</v>
      </c>
      <c r="T404" s="392">
        <f t="shared" si="147"/>
        <v>0</v>
      </c>
      <c r="U404" s="392">
        <f t="shared" si="151"/>
        <v>0</v>
      </c>
      <c r="V404" s="393">
        <f t="shared" si="152"/>
        <v>0</v>
      </c>
      <c r="W404" s="444" t="str">
        <f t="shared" si="153"/>
        <v/>
      </c>
      <c r="X404" s="452" t="str">
        <f t="shared" si="148"/>
        <v/>
      </c>
      <c r="Y404" s="452" t="str">
        <f t="shared" si="149"/>
        <v/>
      </c>
      <c r="Z404" s="452" t="str">
        <f>'４.１倒筒機(樣品製作)'!X404</f>
        <v/>
      </c>
      <c r="AA404" s="452" t="str">
        <f>'４.１倒筒機(樣品製作)'!Y404</f>
        <v/>
      </c>
    </row>
    <row r="405" spans="1:27" ht="16.5">
      <c r="A405" s="383">
        <f t="shared" si="154"/>
        <v>46213</v>
      </c>
      <c r="B405" s="432" t="s">
        <v>804</v>
      </c>
      <c r="C405" s="458"/>
      <c r="D405" s="473"/>
      <c r="E405" s="459"/>
      <c r="F405" s="506" t="str">
        <f>IF(ISNA(VLOOKUP(D405,條件!$A$1:$L$65585,5,0)),"",(VLOOKUP(D405,條件!$A$1:$L$65585,5,0)))</f>
        <v/>
      </c>
      <c r="G405" s="506" t="str">
        <f>IF(ISNA(VLOOKUP(D405,條件!$A$1:$L$65585,11,0)),"",(VLOOKUP(D405,條件!$A$1:$L$65585,11,0)))</f>
        <v/>
      </c>
      <c r="H405" s="460"/>
      <c r="I405" s="461"/>
      <c r="J405" s="462"/>
      <c r="K405" s="461"/>
      <c r="L405" s="463"/>
      <c r="M405" s="388"/>
      <c r="N405" s="389"/>
      <c r="O405" s="390"/>
      <c r="P405" s="389"/>
      <c r="Q405" s="410"/>
      <c r="R405" s="443"/>
      <c r="S405" s="425">
        <f t="shared" si="150"/>
        <v>0</v>
      </c>
      <c r="T405" s="392">
        <f t="shared" si="147"/>
        <v>0</v>
      </c>
      <c r="U405" s="392">
        <f t="shared" si="151"/>
        <v>0</v>
      </c>
      <c r="V405" s="393">
        <f t="shared" si="152"/>
        <v>0</v>
      </c>
      <c r="W405" s="444" t="str">
        <f t="shared" si="153"/>
        <v/>
      </c>
      <c r="X405" s="452" t="str">
        <f t="shared" si="148"/>
        <v/>
      </c>
      <c r="Y405" s="452" t="str">
        <f t="shared" si="149"/>
        <v/>
      </c>
      <c r="Z405" s="452" t="str">
        <f>'４.１倒筒機(樣品製作)'!X405</f>
        <v/>
      </c>
      <c r="AA405" s="452" t="str">
        <f>'４.１倒筒機(樣品製作)'!Y405</f>
        <v/>
      </c>
    </row>
    <row r="406" spans="1:27" ht="16.5">
      <c r="A406" s="383">
        <f t="shared" si="154"/>
        <v>46213</v>
      </c>
      <c r="B406" s="432" t="s">
        <v>804</v>
      </c>
      <c r="C406" s="458"/>
      <c r="D406" s="473"/>
      <c r="E406" s="459"/>
      <c r="F406" s="506" t="str">
        <f>IF(ISNA(VLOOKUP(D406,條件!$A$1:$L$65585,5,0)),"",(VLOOKUP(D406,條件!$A$1:$L$65585,5,0)))</f>
        <v/>
      </c>
      <c r="G406" s="506" t="str">
        <f>IF(ISNA(VLOOKUP(D406,條件!$A$1:$L$65585,11,0)),"",(VLOOKUP(D406,條件!$A$1:$L$65585,11,0)))</f>
        <v/>
      </c>
      <c r="H406" s="460"/>
      <c r="I406" s="461"/>
      <c r="J406" s="462"/>
      <c r="K406" s="461"/>
      <c r="L406" s="463"/>
      <c r="M406" s="388"/>
      <c r="N406" s="389"/>
      <c r="O406" s="390"/>
      <c r="P406" s="389"/>
      <c r="Q406" s="391"/>
      <c r="R406" s="443"/>
      <c r="S406" s="425">
        <f t="shared" si="150"/>
        <v>0</v>
      </c>
      <c r="T406" s="392">
        <f t="shared" si="147"/>
        <v>0</v>
      </c>
      <c r="U406" s="392">
        <f t="shared" si="151"/>
        <v>0</v>
      </c>
      <c r="V406" s="393">
        <f t="shared" si="152"/>
        <v>0</v>
      </c>
      <c r="W406" s="444" t="str">
        <f t="shared" si="153"/>
        <v/>
      </c>
      <c r="X406" s="452" t="str">
        <f t="shared" si="148"/>
        <v/>
      </c>
      <c r="Y406" s="452" t="str">
        <f t="shared" si="149"/>
        <v/>
      </c>
      <c r="Z406" s="452" t="str">
        <f>'４.１倒筒機(樣品製作)'!X406</f>
        <v/>
      </c>
      <c r="AA406" s="452" t="str">
        <f>'４.１倒筒機(樣品製作)'!Y406</f>
        <v/>
      </c>
    </row>
    <row r="407" spans="1:27" ht="16.5">
      <c r="A407" s="383">
        <f t="shared" si="154"/>
        <v>46213</v>
      </c>
      <c r="B407" s="432" t="s">
        <v>804</v>
      </c>
      <c r="C407" s="458"/>
      <c r="D407" s="473"/>
      <c r="E407" s="459"/>
      <c r="F407" s="506" t="str">
        <f>IF(ISNA(VLOOKUP(D407,條件!$A$1:$L$65585,5,0)),"",(VLOOKUP(D407,條件!$A$1:$L$65585,5,0)))</f>
        <v/>
      </c>
      <c r="G407" s="506" t="str">
        <f>IF(ISNA(VLOOKUP(D407,條件!$A$1:$L$65585,11,0)),"",(VLOOKUP(D407,條件!$A$1:$L$65585,11,0)))</f>
        <v/>
      </c>
      <c r="H407" s="460"/>
      <c r="I407" s="461"/>
      <c r="J407" s="462"/>
      <c r="K407" s="461"/>
      <c r="L407" s="463"/>
      <c r="M407" s="388"/>
      <c r="N407" s="389"/>
      <c r="O407" s="390"/>
      <c r="P407" s="389"/>
      <c r="Q407" s="391"/>
      <c r="R407" s="443"/>
      <c r="S407" s="425">
        <f t="shared" si="150"/>
        <v>0</v>
      </c>
      <c r="T407" s="392">
        <f t="shared" si="147"/>
        <v>0</v>
      </c>
      <c r="U407" s="392">
        <f t="shared" si="151"/>
        <v>0</v>
      </c>
      <c r="V407" s="393">
        <f t="shared" si="152"/>
        <v>0</v>
      </c>
      <c r="W407" s="444" t="str">
        <f t="shared" si="153"/>
        <v/>
      </c>
      <c r="X407" s="452" t="str">
        <f t="shared" si="148"/>
        <v/>
      </c>
      <c r="Y407" s="452" t="str">
        <f t="shared" si="149"/>
        <v/>
      </c>
      <c r="Z407" s="452" t="str">
        <f>'４.１倒筒機(樣品製作)'!X407</f>
        <v/>
      </c>
      <c r="AA407" s="452" t="str">
        <f>'４.１倒筒機(樣品製作)'!Y407</f>
        <v/>
      </c>
    </row>
    <row r="408" spans="1:27" ht="16.5">
      <c r="A408" s="383">
        <f t="shared" si="154"/>
        <v>46213</v>
      </c>
      <c r="B408" s="432" t="s">
        <v>804</v>
      </c>
      <c r="C408" s="458"/>
      <c r="D408" s="473"/>
      <c r="E408" s="459"/>
      <c r="F408" s="506" t="str">
        <f>IF(ISNA(VLOOKUP(D408,條件!$A$1:$L$65585,5,0)),"",(VLOOKUP(D408,條件!$A$1:$L$65585,5,0)))</f>
        <v/>
      </c>
      <c r="G408" s="506" t="str">
        <f>IF(ISNA(VLOOKUP(D408,條件!$A$1:$L$65585,11,0)),"",(VLOOKUP(D408,條件!$A$1:$L$65585,11,0)))</f>
        <v/>
      </c>
      <c r="H408" s="460"/>
      <c r="I408" s="461"/>
      <c r="J408" s="462"/>
      <c r="K408" s="461"/>
      <c r="L408" s="463"/>
      <c r="M408" s="388"/>
      <c r="N408" s="389"/>
      <c r="O408" s="390"/>
      <c r="P408" s="389"/>
      <c r="Q408" s="391"/>
      <c r="R408" s="443"/>
      <c r="S408" s="425">
        <f t="shared" si="150"/>
        <v>0</v>
      </c>
      <c r="T408" s="392">
        <f t="shared" si="147"/>
        <v>0</v>
      </c>
      <c r="U408" s="392">
        <f t="shared" si="151"/>
        <v>0</v>
      </c>
      <c r="V408" s="393">
        <f t="shared" si="152"/>
        <v>0</v>
      </c>
      <c r="W408" s="444" t="str">
        <f t="shared" si="153"/>
        <v/>
      </c>
      <c r="X408" s="452" t="str">
        <f t="shared" si="148"/>
        <v/>
      </c>
      <c r="Y408" s="452" t="str">
        <f t="shared" si="149"/>
        <v/>
      </c>
      <c r="Z408" s="452" t="str">
        <f>'４.１倒筒機(樣品製作)'!X408</f>
        <v/>
      </c>
      <c r="AA408" s="452" t="str">
        <f>'４.１倒筒機(樣品製作)'!Y408</f>
        <v/>
      </c>
    </row>
    <row r="409" spans="1:27" ht="16.5">
      <c r="A409" s="383">
        <f t="shared" si="154"/>
        <v>46213</v>
      </c>
      <c r="B409" s="432" t="s">
        <v>804</v>
      </c>
      <c r="C409" s="458"/>
      <c r="D409" s="473"/>
      <c r="E409" s="459"/>
      <c r="F409" s="506" t="str">
        <f>IF(ISNA(VLOOKUP(D409,條件!$A$1:$L$65585,5,0)),"",(VLOOKUP(D409,條件!$A$1:$L$65585,5,0)))</f>
        <v/>
      </c>
      <c r="G409" s="506" t="str">
        <f>IF(ISNA(VLOOKUP(D409,條件!$A$1:$L$65585,11,0)),"",(VLOOKUP(D409,條件!$A$1:$L$65585,11,0)))</f>
        <v/>
      </c>
      <c r="H409" s="460"/>
      <c r="I409" s="461"/>
      <c r="J409" s="462"/>
      <c r="K409" s="461"/>
      <c r="L409" s="463"/>
      <c r="M409" s="388"/>
      <c r="N409" s="389"/>
      <c r="O409" s="390"/>
      <c r="P409" s="389"/>
      <c r="Q409" s="391"/>
      <c r="R409" s="443"/>
      <c r="S409" s="425">
        <f t="shared" si="150"/>
        <v>0</v>
      </c>
      <c r="T409" s="392">
        <f t="shared" si="147"/>
        <v>0</v>
      </c>
      <c r="U409" s="392">
        <f t="shared" si="151"/>
        <v>0</v>
      </c>
      <c r="V409" s="393">
        <f t="shared" si="152"/>
        <v>0</v>
      </c>
      <c r="W409" s="444" t="str">
        <f t="shared" si="153"/>
        <v/>
      </c>
      <c r="X409" s="452" t="str">
        <f t="shared" si="148"/>
        <v/>
      </c>
      <c r="Y409" s="452" t="str">
        <f t="shared" si="149"/>
        <v/>
      </c>
      <c r="Z409" s="452" t="str">
        <f>'４.１倒筒機(樣品製作)'!X409</f>
        <v/>
      </c>
      <c r="AA409" s="452" t="str">
        <f>'４.１倒筒機(樣品製作)'!Y409</f>
        <v/>
      </c>
    </row>
    <row r="410" spans="1:27" ht="16.5">
      <c r="A410" s="383">
        <f t="shared" si="154"/>
        <v>46213</v>
      </c>
      <c r="B410" s="398" t="s">
        <v>807</v>
      </c>
      <c r="C410" s="524"/>
      <c r="D410" s="525"/>
      <c r="E410" s="526"/>
      <c r="F410" s="527"/>
      <c r="G410" s="527"/>
      <c r="H410" s="528"/>
      <c r="I410" s="529">
        <f>COUNTA(I390:I409)</f>
        <v>0</v>
      </c>
      <c r="J410" s="529"/>
      <c r="K410" s="529"/>
      <c r="L410" s="530"/>
      <c r="M410" s="400"/>
      <c r="N410" s="401">
        <f>SUM(N390:N409)</f>
        <v>0</v>
      </c>
      <c r="O410" s="400"/>
      <c r="P410" s="401">
        <f>SUM(P390:P409)</f>
        <v>0</v>
      </c>
      <c r="Q410" s="402"/>
      <c r="R410" s="445"/>
      <c r="S410" s="426"/>
      <c r="T410" s="399"/>
      <c r="U410" s="399">
        <f>SUMIF(U390:U409,"&lt;9E307")</f>
        <v>0</v>
      </c>
      <c r="V410" s="399">
        <f>SUM(V390:V409)</f>
        <v>0</v>
      </c>
      <c r="W410" s="446">
        <f>IF(ISERROR(V410/U410),0,(V410/U410))</f>
        <v>0</v>
      </c>
      <c r="X410" s="453">
        <f>SUMIF(X390:X409,"&lt;9E307")</f>
        <v>0</v>
      </c>
      <c r="Y410" s="453">
        <f>SUMIF(Y390:Y409,"&lt;9E307")</f>
        <v>0</v>
      </c>
      <c r="Z410" s="579">
        <f>'４.１倒筒機(樣品製作)'!X410</f>
        <v>0</v>
      </c>
      <c r="AA410" s="579">
        <f>'４.１倒筒機(樣品製作)'!Y410</f>
        <v>0</v>
      </c>
    </row>
    <row r="411" spans="1:27" ht="16.5">
      <c r="A411" s="383">
        <f t="shared" si="154"/>
        <v>46213</v>
      </c>
      <c r="B411" s="432" t="s">
        <v>805</v>
      </c>
      <c r="C411" s="458"/>
      <c r="D411" s="473"/>
      <c r="E411" s="459"/>
      <c r="F411" s="506" t="str">
        <f>IF(ISNA(VLOOKUP(D411,條件!$A$1:$L$65585,5,0)),"",(VLOOKUP(D411,條件!$A$1:$L$65585,5,0)))</f>
        <v/>
      </c>
      <c r="G411" s="506" t="str">
        <f>IF(ISNA(VLOOKUP(D411,條件!$A$1:$L$65585,11,0)),"",(VLOOKUP(D411,條件!$A$1:$L$65585,11,0)))</f>
        <v/>
      </c>
      <c r="H411" s="460"/>
      <c r="I411" s="461"/>
      <c r="J411" s="462"/>
      <c r="K411" s="461"/>
      <c r="L411" s="463"/>
      <c r="M411" s="388"/>
      <c r="N411" s="389"/>
      <c r="O411" s="390"/>
      <c r="P411" s="389"/>
      <c r="Q411" s="391"/>
      <c r="R411" s="443"/>
      <c r="S411" s="425">
        <f>K411*0.85</f>
        <v>0</v>
      </c>
      <c r="T411" s="392">
        <f t="shared" ref="T411:T430" si="155">IF(J411="",0,(1440/(J411/S411)))</f>
        <v>0</v>
      </c>
      <c r="U411" s="405">
        <f>T411*L411*(N411+P411)/24*0.85</f>
        <v>0</v>
      </c>
      <c r="V411" s="406">
        <f>M411+O411</f>
        <v>0</v>
      </c>
      <c r="W411" s="442" t="str">
        <f>IF(U411=0,"",((V411/U411)))</f>
        <v/>
      </c>
      <c r="X411" s="452" t="str">
        <f t="shared" ref="X411:X430" si="156">IF(ISERROR((U411/(N411+P411)*N411)/250),"",((U411/(N411+P411)*N411)/250))</f>
        <v/>
      </c>
      <c r="Y411" s="452" t="str">
        <f t="shared" ref="Y411:Y430" si="157">IF(ISERROR(((U411/(N411+P411)*P411)/250)),"",(((U411/(N411+P411)*P411))/250))</f>
        <v/>
      </c>
      <c r="Z411" s="452" t="str">
        <f>'４.１倒筒機(樣品製作)'!X411</f>
        <v/>
      </c>
      <c r="AA411" s="452" t="str">
        <f>'４.１倒筒機(樣品製作)'!Y411</f>
        <v/>
      </c>
    </row>
    <row r="412" spans="1:27" ht="16.5">
      <c r="A412" s="383">
        <f t="shared" si="154"/>
        <v>46213</v>
      </c>
      <c r="B412" s="432" t="s">
        <v>805</v>
      </c>
      <c r="C412" s="458"/>
      <c r="D412" s="473"/>
      <c r="E412" s="459"/>
      <c r="F412" s="506" t="str">
        <f>IF(ISNA(VLOOKUP(D412,條件!$A$1:$L$65585,5,0)),"",(VLOOKUP(D412,條件!$A$1:$L$65585,5,0)))</f>
        <v/>
      </c>
      <c r="G412" s="506" t="str">
        <f>IF(ISNA(VLOOKUP(D412,條件!$A$1:$L$65585,11,0)),"",(VLOOKUP(D412,條件!$A$1:$L$65585,11,0)))</f>
        <v/>
      </c>
      <c r="H412" s="460"/>
      <c r="I412" s="461"/>
      <c r="J412" s="462"/>
      <c r="K412" s="461"/>
      <c r="L412" s="463"/>
      <c r="M412" s="388"/>
      <c r="N412" s="389"/>
      <c r="O412" s="390"/>
      <c r="P412" s="389"/>
      <c r="Q412" s="391"/>
      <c r="R412" s="443"/>
      <c r="S412" s="425">
        <f t="shared" ref="S412:S430" si="158">K412*0.85</f>
        <v>0</v>
      </c>
      <c r="T412" s="392">
        <f t="shared" si="155"/>
        <v>0</v>
      </c>
      <c r="U412" s="405">
        <f t="shared" ref="U412:U430" si="159">T412*L412*(N412+P412)/24*0.85</f>
        <v>0</v>
      </c>
      <c r="V412" s="393">
        <f t="shared" ref="V412:V430" si="160">M412+O412</f>
        <v>0</v>
      </c>
      <c r="W412" s="442" t="str">
        <f t="shared" ref="W412:W430" si="161">IF(U412=0,"",((V412/U412)))</f>
        <v/>
      </c>
      <c r="X412" s="452" t="str">
        <f t="shared" si="156"/>
        <v/>
      </c>
      <c r="Y412" s="452" t="str">
        <f t="shared" si="157"/>
        <v/>
      </c>
      <c r="Z412" s="452" t="str">
        <f>'４.１倒筒機(樣品製作)'!X412</f>
        <v/>
      </c>
      <c r="AA412" s="452" t="str">
        <f>'４.１倒筒機(樣品製作)'!Y412</f>
        <v/>
      </c>
    </row>
    <row r="413" spans="1:27" ht="16.5">
      <c r="A413" s="383">
        <f t="shared" si="154"/>
        <v>46213</v>
      </c>
      <c r="B413" s="432" t="s">
        <v>805</v>
      </c>
      <c r="C413" s="458"/>
      <c r="D413" s="473"/>
      <c r="E413" s="459"/>
      <c r="F413" s="506" t="str">
        <f>IF(ISNA(VLOOKUP(D413,條件!$A$1:$L$65585,5,0)),"",(VLOOKUP(D413,條件!$A$1:$L$65585,5,0)))</f>
        <v/>
      </c>
      <c r="G413" s="506" t="str">
        <f>IF(ISNA(VLOOKUP(D413,條件!$A$1:$L$65585,11,0)),"",(VLOOKUP(D413,條件!$A$1:$L$65585,11,0)))</f>
        <v/>
      </c>
      <c r="H413" s="460"/>
      <c r="I413" s="461"/>
      <c r="J413" s="462"/>
      <c r="K413" s="461"/>
      <c r="L413" s="463"/>
      <c r="M413" s="388"/>
      <c r="N413" s="389"/>
      <c r="O413" s="390"/>
      <c r="P413" s="389"/>
      <c r="Q413" s="391"/>
      <c r="R413" s="443"/>
      <c r="S413" s="425">
        <f t="shared" si="158"/>
        <v>0</v>
      </c>
      <c r="T413" s="392">
        <f t="shared" si="155"/>
        <v>0</v>
      </c>
      <c r="U413" s="405">
        <f t="shared" si="159"/>
        <v>0</v>
      </c>
      <c r="V413" s="393">
        <f t="shared" si="160"/>
        <v>0</v>
      </c>
      <c r="W413" s="442" t="str">
        <f t="shared" si="161"/>
        <v/>
      </c>
      <c r="X413" s="452" t="str">
        <f t="shared" si="156"/>
        <v/>
      </c>
      <c r="Y413" s="452" t="str">
        <f t="shared" si="157"/>
        <v/>
      </c>
      <c r="Z413" s="452" t="str">
        <f>'４.１倒筒機(樣品製作)'!X413</f>
        <v/>
      </c>
      <c r="AA413" s="452" t="str">
        <f>'４.１倒筒機(樣品製作)'!Y413</f>
        <v/>
      </c>
    </row>
    <row r="414" spans="1:27" ht="16.5">
      <c r="A414" s="383">
        <f t="shared" si="154"/>
        <v>46213</v>
      </c>
      <c r="B414" s="432" t="s">
        <v>805</v>
      </c>
      <c r="C414" s="458"/>
      <c r="D414" s="473"/>
      <c r="E414" s="459"/>
      <c r="F414" s="506" t="str">
        <f>IF(ISNA(VLOOKUP(D414,條件!$A$1:$L$65585,5,0)),"",(VLOOKUP(D414,條件!$A$1:$L$65585,5,0)))</f>
        <v/>
      </c>
      <c r="G414" s="506" t="str">
        <f>IF(ISNA(VLOOKUP(D414,條件!$A$1:$L$65585,11,0)),"",(VLOOKUP(D414,條件!$A$1:$L$65585,11,0)))</f>
        <v/>
      </c>
      <c r="H414" s="460"/>
      <c r="I414" s="461"/>
      <c r="J414" s="462"/>
      <c r="K414" s="461"/>
      <c r="L414" s="463"/>
      <c r="M414" s="388"/>
      <c r="N414" s="389"/>
      <c r="O414" s="390"/>
      <c r="P414" s="389"/>
      <c r="Q414" s="391"/>
      <c r="R414" s="443"/>
      <c r="S414" s="425">
        <f t="shared" si="158"/>
        <v>0</v>
      </c>
      <c r="T414" s="392">
        <f t="shared" si="155"/>
        <v>0</v>
      </c>
      <c r="U414" s="405">
        <f t="shared" si="159"/>
        <v>0</v>
      </c>
      <c r="V414" s="393">
        <f t="shared" si="160"/>
        <v>0</v>
      </c>
      <c r="W414" s="442" t="str">
        <f t="shared" si="161"/>
        <v/>
      </c>
      <c r="X414" s="452" t="str">
        <f t="shared" si="156"/>
        <v/>
      </c>
      <c r="Y414" s="452" t="str">
        <f t="shared" si="157"/>
        <v/>
      </c>
      <c r="Z414" s="452" t="str">
        <f>'４.１倒筒機(樣品製作)'!X414</f>
        <v/>
      </c>
      <c r="AA414" s="452" t="str">
        <f>'４.１倒筒機(樣品製作)'!Y414</f>
        <v/>
      </c>
    </row>
    <row r="415" spans="1:27" ht="16.5">
      <c r="A415" s="383">
        <f t="shared" si="154"/>
        <v>46213</v>
      </c>
      <c r="B415" s="432" t="s">
        <v>805</v>
      </c>
      <c r="C415" s="458"/>
      <c r="D415" s="473"/>
      <c r="E415" s="459"/>
      <c r="F415" s="506" t="str">
        <f>IF(ISNA(VLOOKUP(D415,條件!$A$1:$L$65585,5,0)),"",(VLOOKUP(D415,條件!$A$1:$L$65585,5,0)))</f>
        <v/>
      </c>
      <c r="G415" s="506" t="str">
        <f>IF(ISNA(VLOOKUP(D415,條件!$A$1:$L$65585,11,0)),"",(VLOOKUP(D415,條件!$A$1:$L$65585,11,0)))</f>
        <v/>
      </c>
      <c r="H415" s="460"/>
      <c r="I415" s="461"/>
      <c r="J415" s="462"/>
      <c r="K415" s="461"/>
      <c r="L415" s="463"/>
      <c r="M415" s="388"/>
      <c r="N415" s="389"/>
      <c r="O415" s="390"/>
      <c r="P415" s="389"/>
      <c r="Q415" s="391"/>
      <c r="R415" s="443"/>
      <c r="S415" s="425">
        <f t="shared" si="158"/>
        <v>0</v>
      </c>
      <c r="T415" s="392">
        <f t="shared" si="155"/>
        <v>0</v>
      </c>
      <c r="U415" s="405">
        <f t="shared" si="159"/>
        <v>0</v>
      </c>
      <c r="V415" s="393">
        <f t="shared" si="160"/>
        <v>0</v>
      </c>
      <c r="W415" s="442" t="str">
        <f t="shared" si="161"/>
        <v/>
      </c>
      <c r="X415" s="452" t="str">
        <f t="shared" si="156"/>
        <v/>
      </c>
      <c r="Y415" s="452" t="str">
        <f t="shared" si="157"/>
        <v/>
      </c>
      <c r="Z415" s="452" t="str">
        <f>'４.１倒筒機(樣品製作)'!X415</f>
        <v/>
      </c>
      <c r="AA415" s="452" t="str">
        <f>'４.１倒筒機(樣品製作)'!Y415</f>
        <v/>
      </c>
    </row>
    <row r="416" spans="1:27" ht="16.5">
      <c r="A416" s="383">
        <f t="shared" si="154"/>
        <v>46213</v>
      </c>
      <c r="B416" s="432" t="s">
        <v>805</v>
      </c>
      <c r="C416" s="458"/>
      <c r="D416" s="473"/>
      <c r="E416" s="459"/>
      <c r="F416" s="506" t="str">
        <f>IF(ISNA(VLOOKUP(D416,條件!$A$1:$L$65585,5,0)),"",(VLOOKUP(D416,條件!$A$1:$L$65585,5,0)))</f>
        <v/>
      </c>
      <c r="G416" s="506" t="str">
        <f>IF(ISNA(VLOOKUP(D416,條件!$A$1:$L$65585,11,0)),"",(VLOOKUP(D416,條件!$A$1:$L$65585,11,0)))</f>
        <v/>
      </c>
      <c r="H416" s="460"/>
      <c r="I416" s="461"/>
      <c r="J416" s="462"/>
      <c r="K416" s="461"/>
      <c r="L416" s="463"/>
      <c r="M416" s="388"/>
      <c r="N416" s="389"/>
      <c r="O416" s="390"/>
      <c r="P416" s="389"/>
      <c r="Q416" s="391"/>
      <c r="R416" s="443"/>
      <c r="S416" s="425">
        <f t="shared" si="158"/>
        <v>0</v>
      </c>
      <c r="T416" s="392">
        <f t="shared" si="155"/>
        <v>0</v>
      </c>
      <c r="U416" s="405">
        <f t="shared" si="159"/>
        <v>0</v>
      </c>
      <c r="V416" s="393">
        <f t="shared" si="160"/>
        <v>0</v>
      </c>
      <c r="W416" s="442" t="str">
        <f t="shared" si="161"/>
        <v/>
      </c>
      <c r="X416" s="452" t="str">
        <f t="shared" si="156"/>
        <v/>
      </c>
      <c r="Y416" s="452" t="str">
        <f t="shared" si="157"/>
        <v/>
      </c>
      <c r="Z416" s="452" t="str">
        <f>'４.１倒筒機(樣品製作)'!X416</f>
        <v/>
      </c>
      <c r="AA416" s="452" t="str">
        <f>'４.１倒筒機(樣品製作)'!Y416</f>
        <v/>
      </c>
    </row>
    <row r="417" spans="1:27" ht="16.5">
      <c r="A417" s="383">
        <f t="shared" si="154"/>
        <v>46213</v>
      </c>
      <c r="B417" s="432" t="s">
        <v>805</v>
      </c>
      <c r="C417" s="458"/>
      <c r="D417" s="473"/>
      <c r="E417" s="459"/>
      <c r="F417" s="506" t="str">
        <f>IF(ISNA(VLOOKUP(D417,條件!$A$1:$L$65585,5,0)),"",(VLOOKUP(D417,條件!$A$1:$L$65585,5,0)))</f>
        <v/>
      </c>
      <c r="G417" s="506" t="str">
        <f>IF(ISNA(VLOOKUP(D417,條件!$A$1:$L$65585,11,0)),"",(VLOOKUP(D417,條件!$A$1:$L$65585,11,0)))</f>
        <v/>
      </c>
      <c r="H417" s="460"/>
      <c r="I417" s="461"/>
      <c r="J417" s="462"/>
      <c r="K417" s="461"/>
      <c r="L417" s="463"/>
      <c r="M417" s="388"/>
      <c r="N417" s="389"/>
      <c r="O417" s="390"/>
      <c r="P417" s="389"/>
      <c r="Q417" s="391"/>
      <c r="R417" s="443"/>
      <c r="S417" s="425">
        <f t="shared" si="158"/>
        <v>0</v>
      </c>
      <c r="T417" s="392">
        <f t="shared" si="155"/>
        <v>0</v>
      </c>
      <c r="U417" s="405">
        <f t="shared" si="159"/>
        <v>0</v>
      </c>
      <c r="V417" s="393">
        <f t="shared" si="160"/>
        <v>0</v>
      </c>
      <c r="W417" s="442" t="str">
        <f t="shared" si="161"/>
        <v/>
      </c>
      <c r="X417" s="452" t="str">
        <f t="shared" si="156"/>
        <v/>
      </c>
      <c r="Y417" s="452" t="str">
        <f t="shared" si="157"/>
        <v/>
      </c>
      <c r="Z417" s="452" t="str">
        <f>'４.１倒筒機(樣品製作)'!X417</f>
        <v/>
      </c>
      <c r="AA417" s="452" t="str">
        <f>'４.１倒筒機(樣品製作)'!Y417</f>
        <v/>
      </c>
    </row>
    <row r="418" spans="1:27" ht="16.5">
      <c r="A418" s="383">
        <f t="shared" si="154"/>
        <v>46213</v>
      </c>
      <c r="B418" s="432" t="s">
        <v>805</v>
      </c>
      <c r="C418" s="458"/>
      <c r="D418" s="473"/>
      <c r="E418" s="459"/>
      <c r="F418" s="506" t="str">
        <f>IF(ISNA(VLOOKUP(D418,條件!$A$1:$L$65585,5,0)),"",(VLOOKUP(D418,條件!$A$1:$L$65585,5,0)))</f>
        <v/>
      </c>
      <c r="G418" s="506" t="str">
        <f>IF(ISNA(VLOOKUP(D418,條件!$A$1:$L$65585,11,0)),"",(VLOOKUP(D418,條件!$A$1:$L$65585,11,0)))</f>
        <v/>
      </c>
      <c r="H418" s="460"/>
      <c r="I418" s="461"/>
      <c r="J418" s="462"/>
      <c r="K418" s="461"/>
      <c r="L418" s="463"/>
      <c r="M418" s="388"/>
      <c r="N418" s="389"/>
      <c r="O418" s="390"/>
      <c r="P418" s="389"/>
      <c r="Q418" s="391"/>
      <c r="R418" s="443"/>
      <c r="S418" s="425">
        <f t="shared" si="158"/>
        <v>0</v>
      </c>
      <c r="T418" s="392">
        <f t="shared" si="155"/>
        <v>0</v>
      </c>
      <c r="U418" s="405">
        <f t="shared" si="159"/>
        <v>0</v>
      </c>
      <c r="V418" s="393">
        <f t="shared" si="160"/>
        <v>0</v>
      </c>
      <c r="W418" s="442" t="str">
        <f t="shared" si="161"/>
        <v/>
      </c>
      <c r="X418" s="452" t="str">
        <f t="shared" si="156"/>
        <v/>
      </c>
      <c r="Y418" s="452" t="str">
        <f t="shared" si="157"/>
        <v/>
      </c>
      <c r="Z418" s="452" t="str">
        <f>'４.１倒筒機(樣品製作)'!X418</f>
        <v/>
      </c>
      <c r="AA418" s="452" t="str">
        <f>'４.１倒筒機(樣品製作)'!Y418</f>
        <v/>
      </c>
    </row>
    <row r="419" spans="1:27" ht="16.5">
      <c r="A419" s="383">
        <f t="shared" si="154"/>
        <v>46213</v>
      </c>
      <c r="B419" s="432" t="s">
        <v>805</v>
      </c>
      <c r="C419" s="458"/>
      <c r="D419" s="473"/>
      <c r="E419" s="459"/>
      <c r="F419" s="506" t="str">
        <f>IF(ISNA(VLOOKUP(D419,條件!$A$1:$L$65585,5,0)),"",(VLOOKUP(D419,條件!$A$1:$L$65585,5,0)))</f>
        <v/>
      </c>
      <c r="G419" s="506" t="str">
        <f>IF(ISNA(VLOOKUP(D419,條件!$A$1:$L$65585,11,0)),"",(VLOOKUP(D419,條件!$A$1:$L$65585,11,0)))</f>
        <v/>
      </c>
      <c r="H419" s="460"/>
      <c r="I419" s="461"/>
      <c r="J419" s="462"/>
      <c r="K419" s="461"/>
      <c r="L419" s="463"/>
      <c r="M419" s="388"/>
      <c r="N419" s="389"/>
      <c r="O419" s="390"/>
      <c r="P419" s="389"/>
      <c r="Q419" s="391"/>
      <c r="R419" s="443"/>
      <c r="S419" s="425">
        <f t="shared" si="158"/>
        <v>0</v>
      </c>
      <c r="T419" s="392">
        <f t="shared" si="155"/>
        <v>0</v>
      </c>
      <c r="U419" s="405">
        <f t="shared" si="159"/>
        <v>0</v>
      </c>
      <c r="V419" s="393">
        <f t="shared" si="160"/>
        <v>0</v>
      </c>
      <c r="W419" s="442" t="str">
        <f t="shared" si="161"/>
        <v/>
      </c>
      <c r="X419" s="452" t="str">
        <f t="shared" si="156"/>
        <v/>
      </c>
      <c r="Y419" s="452" t="str">
        <f t="shared" si="157"/>
        <v/>
      </c>
      <c r="Z419" s="452" t="str">
        <f>'４.１倒筒機(樣品製作)'!X419</f>
        <v/>
      </c>
      <c r="AA419" s="452" t="str">
        <f>'４.１倒筒機(樣品製作)'!Y419</f>
        <v/>
      </c>
    </row>
    <row r="420" spans="1:27" ht="16.5">
      <c r="A420" s="383">
        <f t="shared" si="154"/>
        <v>46213</v>
      </c>
      <c r="B420" s="432" t="s">
        <v>805</v>
      </c>
      <c r="C420" s="458"/>
      <c r="D420" s="473"/>
      <c r="E420" s="459"/>
      <c r="F420" s="506" t="str">
        <f>IF(ISNA(VLOOKUP(D420,條件!$A$1:$L$65585,5,0)),"",(VLOOKUP(D420,條件!$A$1:$L$65585,5,0)))</f>
        <v/>
      </c>
      <c r="G420" s="506" t="str">
        <f>IF(ISNA(VLOOKUP(D420,條件!$A$1:$L$65585,11,0)),"",(VLOOKUP(D420,條件!$A$1:$L$65585,11,0)))</f>
        <v/>
      </c>
      <c r="H420" s="460"/>
      <c r="I420" s="461"/>
      <c r="J420" s="462"/>
      <c r="K420" s="461"/>
      <c r="L420" s="463"/>
      <c r="M420" s="388"/>
      <c r="N420" s="389"/>
      <c r="O420" s="390"/>
      <c r="P420" s="389"/>
      <c r="Q420" s="391"/>
      <c r="R420" s="443"/>
      <c r="S420" s="425">
        <f t="shared" si="158"/>
        <v>0</v>
      </c>
      <c r="T420" s="392">
        <f t="shared" si="155"/>
        <v>0</v>
      </c>
      <c r="U420" s="405">
        <f t="shared" si="159"/>
        <v>0</v>
      </c>
      <c r="V420" s="393">
        <f t="shared" si="160"/>
        <v>0</v>
      </c>
      <c r="W420" s="442" t="str">
        <f t="shared" si="161"/>
        <v/>
      </c>
      <c r="X420" s="452" t="str">
        <f t="shared" si="156"/>
        <v/>
      </c>
      <c r="Y420" s="452" t="str">
        <f t="shared" si="157"/>
        <v/>
      </c>
      <c r="Z420" s="452" t="str">
        <f>'４.１倒筒機(樣品製作)'!X420</f>
        <v/>
      </c>
      <c r="AA420" s="452" t="str">
        <f>'４.１倒筒機(樣品製作)'!Y420</f>
        <v/>
      </c>
    </row>
    <row r="421" spans="1:27" ht="16.5">
      <c r="A421" s="383">
        <f t="shared" si="154"/>
        <v>46213</v>
      </c>
      <c r="B421" s="432" t="s">
        <v>805</v>
      </c>
      <c r="C421" s="458"/>
      <c r="D421" s="473"/>
      <c r="E421" s="459"/>
      <c r="F421" s="506" t="str">
        <f>IF(ISNA(VLOOKUP(D421,條件!$A$1:$L$65585,5,0)),"",(VLOOKUP(D421,條件!$A$1:$L$65585,5,0)))</f>
        <v/>
      </c>
      <c r="G421" s="506" t="str">
        <f>IF(ISNA(VLOOKUP(D421,條件!$A$1:$L$65585,11,0)),"",(VLOOKUP(D421,條件!$A$1:$L$65585,11,0)))</f>
        <v/>
      </c>
      <c r="H421" s="460"/>
      <c r="I421" s="461"/>
      <c r="J421" s="462"/>
      <c r="K421" s="461"/>
      <c r="L421" s="463"/>
      <c r="M421" s="388"/>
      <c r="N421" s="389"/>
      <c r="O421" s="390"/>
      <c r="P421" s="389"/>
      <c r="Q421" s="391"/>
      <c r="R421" s="443"/>
      <c r="S421" s="425">
        <f t="shared" si="158"/>
        <v>0</v>
      </c>
      <c r="T421" s="392">
        <f t="shared" si="155"/>
        <v>0</v>
      </c>
      <c r="U421" s="405">
        <f t="shared" si="159"/>
        <v>0</v>
      </c>
      <c r="V421" s="393">
        <f t="shared" si="160"/>
        <v>0</v>
      </c>
      <c r="W421" s="442" t="str">
        <f t="shared" si="161"/>
        <v/>
      </c>
      <c r="X421" s="452" t="str">
        <f t="shared" si="156"/>
        <v/>
      </c>
      <c r="Y421" s="452" t="str">
        <f t="shared" si="157"/>
        <v/>
      </c>
      <c r="Z421" s="452" t="str">
        <f>'４.１倒筒機(樣品製作)'!X421</f>
        <v/>
      </c>
      <c r="AA421" s="452" t="str">
        <f>'４.１倒筒機(樣品製作)'!Y421</f>
        <v/>
      </c>
    </row>
    <row r="422" spans="1:27" ht="16.5">
      <c r="A422" s="383">
        <f t="shared" si="154"/>
        <v>46213</v>
      </c>
      <c r="B422" s="432" t="s">
        <v>805</v>
      </c>
      <c r="C422" s="458"/>
      <c r="D422" s="473"/>
      <c r="E422" s="459"/>
      <c r="F422" s="506" t="str">
        <f>IF(ISNA(VLOOKUP(D422,條件!$A$1:$L$65585,5,0)),"",(VLOOKUP(D422,條件!$A$1:$L$65585,5,0)))</f>
        <v/>
      </c>
      <c r="G422" s="506" t="str">
        <f>IF(ISNA(VLOOKUP(D422,條件!$A$1:$L$65585,11,0)),"",(VLOOKUP(D422,條件!$A$1:$L$65585,11,0)))</f>
        <v/>
      </c>
      <c r="H422" s="460"/>
      <c r="I422" s="461"/>
      <c r="J422" s="462"/>
      <c r="K422" s="461"/>
      <c r="L422" s="463"/>
      <c r="M422" s="388"/>
      <c r="N422" s="389"/>
      <c r="O422" s="390"/>
      <c r="P422" s="389"/>
      <c r="Q422" s="391"/>
      <c r="R422" s="443"/>
      <c r="S422" s="425">
        <f t="shared" si="158"/>
        <v>0</v>
      </c>
      <c r="T422" s="392">
        <f t="shared" si="155"/>
        <v>0</v>
      </c>
      <c r="U422" s="392">
        <f t="shared" si="159"/>
        <v>0</v>
      </c>
      <c r="V422" s="393">
        <f t="shared" si="160"/>
        <v>0</v>
      </c>
      <c r="W422" s="444" t="str">
        <f t="shared" si="161"/>
        <v/>
      </c>
      <c r="X422" s="452" t="str">
        <f t="shared" si="156"/>
        <v/>
      </c>
      <c r="Y422" s="452" t="str">
        <f t="shared" si="157"/>
        <v/>
      </c>
      <c r="Z422" s="452" t="str">
        <f>'４.１倒筒機(樣品製作)'!X422</f>
        <v/>
      </c>
      <c r="AA422" s="452" t="str">
        <f>'４.１倒筒機(樣品製作)'!Y422</f>
        <v/>
      </c>
    </row>
    <row r="423" spans="1:27" ht="16.5">
      <c r="A423" s="383">
        <f t="shared" si="154"/>
        <v>46213</v>
      </c>
      <c r="B423" s="432" t="s">
        <v>805</v>
      </c>
      <c r="C423" s="458"/>
      <c r="D423" s="473"/>
      <c r="E423" s="459"/>
      <c r="F423" s="506" t="str">
        <f>IF(ISNA(VLOOKUP(D423,條件!$A$1:$L$65585,5,0)),"",(VLOOKUP(D423,條件!$A$1:$L$65585,5,0)))</f>
        <v/>
      </c>
      <c r="G423" s="506" t="str">
        <f>IF(ISNA(VLOOKUP(D423,條件!$A$1:$L$65585,11,0)),"",(VLOOKUP(D423,條件!$A$1:$L$65585,11,0)))</f>
        <v/>
      </c>
      <c r="H423" s="460"/>
      <c r="I423" s="461"/>
      <c r="J423" s="462"/>
      <c r="K423" s="461"/>
      <c r="L423" s="463"/>
      <c r="M423" s="388"/>
      <c r="N423" s="389"/>
      <c r="O423" s="390"/>
      <c r="P423" s="389"/>
      <c r="Q423" s="391"/>
      <c r="R423" s="443"/>
      <c r="S423" s="425">
        <f t="shared" si="158"/>
        <v>0</v>
      </c>
      <c r="T423" s="392">
        <f t="shared" si="155"/>
        <v>0</v>
      </c>
      <c r="U423" s="392">
        <f t="shared" si="159"/>
        <v>0</v>
      </c>
      <c r="V423" s="393">
        <f t="shared" si="160"/>
        <v>0</v>
      </c>
      <c r="W423" s="444" t="str">
        <f t="shared" si="161"/>
        <v/>
      </c>
      <c r="X423" s="452" t="str">
        <f t="shared" si="156"/>
        <v/>
      </c>
      <c r="Y423" s="452" t="str">
        <f t="shared" si="157"/>
        <v/>
      </c>
      <c r="Z423" s="452" t="str">
        <f>'４.１倒筒機(樣品製作)'!X423</f>
        <v/>
      </c>
      <c r="AA423" s="452" t="str">
        <f>'４.１倒筒機(樣品製作)'!Y423</f>
        <v/>
      </c>
    </row>
    <row r="424" spans="1:27" ht="16.5">
      <c r="A424" s="383">
        <f t="shared" si="154"/>
        <v>46213</v>
      </c>
      <c r="B424" s="432" t="s">
        <v>805</v>
      </c>
      <c r="C424" s="458"/>
      <c r="D424" s="473"/>
      <c r="E424" s="459"/>
      <c r="F424" s="506" t="str">
        <f>IF(ISNA(VLOOKUP(D424,條件!$A$1:$L$65585,5,0)),"",(VLOOKUP(D424,條件!$A$1:$L$65585,5,0)))</f>
        <v/>
      </c>
      <c r="G424" s="506" t="str">
        <f>IF(ISNA(VLOOKUP(D424,條件!$A$1:$L$65585,11,0)),"",(VLOOKUP(D424,條件!$A$1:$L$65585,11,0)))</f>
        <v/>
      </c>
      <c r="H424" s="460"/>
      <c r="I424" s="461"/>
      <c r="J424" s="462"/>
      <c r="K424" s="461"/>
      <c r="L424" s="463"/>
      <c r="M424" s="388"/>
      <c r="N424" s="389"/>
      <c r="O424" s="390"/>
      <c r="P424" s="389"/>
      <c r="Q424" s="391"/>
      <c r="R424" s="443"/>
      <c r="S424" s="425">
        <f t="shared" si="158"/>
        <v>0</v>
      </c>
      <c r="T424" s="392">
        <f t="shared" si="155"/>
        <v>0</v>
      </c>
      <c r="U424" s="392">
        <f t="shared" si="159"/>
        <v>0</v>
      </c>
      <c r="V424" s="393">
        <f t="shared" si="160"/>
        <v>0</v>
      </c>
      <c r="W424" s="444" t="str">
        <f t="shared" si="161"/>
        <v/>
      </c>
      <c r="X424" s="452" t="str">
        <f t="shared" si="156"/>
        <v/>
      </c>
      <c r="Y424" s="452" t="str">
        <f t="shared" si="157"/>
        <v/>
      </c>
      <c r="Z424" s="452" t="str">
        <f>'４.１倒筒機(樣品製作)'!X424</f>
        <v/>
      </c>
      <c r="AA424" s="452" t="str">
        <f>'４.１倒筒機(樣品製作)'!Y424</f>
        <v/>
      </c>
    </row>
    <row r="425" spans="1:27" ht="16.5">
      <c r="A425" s="383">
        <f t="shared" si="154"/>
        <v>46213</v>
      </c>
      <c r="B425" s="432" t="s">
        <v>805</v>
      </c>
      <c r="C425" s="458"/>
      <c r="D425" s="473"/>
      <c r="E425" s="459"/>
      <c r="F425" s="506" t="str">
        <f>IF(ISNA(VLOOKUP(D425,條件!$A$1:$L$65585,5,0)),"",(VLOOKUP(D425,條件!$A$1:$L$65585,5,0)))</f>
        <v/>
      </c>
      <c r="G425" s="506" t="str">
        <f>IF(ISNA(VLOOKUP(D425,條件!$A$1:$L$65585,11,0)),"",(VLOOKUP(D425,條件!$A$1:$L$65585,11,0)))</f>
        <v/>
      </c>
      <c r="H425" s="460"/>
      <c r="I425" s="461"/>
      <c r="J425" s="462"/>
      <c r="K425" s="461"/>
      <c r="L425" s="463"/>
      <c r="M425" s="388"/>
      <c r="N425" s="389"/>
      <c r="O425" s="390"/>
      <c r="P425" s="389"/>
      <c r="Q425" s="391"/>
      <c r="R425" s="443"/>
      <c r="S425" s="425">
        <f t="shared" si="158"/>
        <v>0</v>
      </c>
      <c r="T425" s="392">
        <f t="shared" si="155"/>
        <v>0</v>
      </c>
      <c r="U425" s="392">
        <f t="shared" si="159"/>
        <v>0</v>
      </c>
      <c r="V425" s="393">
        <f t="shared" si="160"/>
        <v>0</v>
      </c>
      <c r="W425" s="444" t="str">
        <f t="shared" si="161"/>
        <v/>
      </c>
      <c r="X425" s="452" t="str">
        <f t="shared" si="156"/>
        <v/>
      </c>
      <c r="Y425" s="452" t="str">
        <f t="shared" si="157"/>
        <v/>
      </c>
      <c r="Z425" s="452" t="str">
        <f>'４.１倒筒機(樣品製作)'!X425</f>
        <v/>
      </c>
      <c r="AA425" s="452" t="str">
        <f>'４.１倒筒機(樣品製作)'!Y425</f>
        <v/>
      </c>
    </row>
    <row r="426" spans="1:27" ht="16.5">
      <c r="A426" s="383">
        <f t="shared" si="154"/>
        <v>46213</v>
      </c>
      <c r="B426" s="432" t="s">
        <v>805</v>
      </c>
      <c r="C426" s="458"/>
      <c r="D426" s="473"/>
      <c r="E426" s="459"/>
      <c r="F426" s="506" t="str">
        <f>IF(ISNA(VLOOKUP(D426,條件!$A$1:$L$65585,5,0)),"",(VLOOKUP(D426,條件!$A$1:$L$65585,5,0)))</f>
        <v/>
      </c>
      <c r="G426" s="506" t="str">
        <f>IF(ISNA(VLOOKUP(D426,條件!$A$1:$L$65585,11,0)),"",(VLOOKUP(D426,條件!$A$1:$L$65585,11,0)))</f>
        <v/>
      </c>
      <c r="H426" s="460"/>
      <c r="I426" s="461"/>
      <c r="J426" s="462"/>
      <c r="K426" s="461"/>
      <c r="L426" s="463"/>
      <c r="M426" s="388"/>
      <c r="N426" s="389"/>
      <c r="O426" s="390"/>
      <c r="P426" s="389"/>
      <c r="Q426" s="391"/>
      <c r="R426" s="443"/>
      <c r="S426" s="425">
        <f t="shared" si="158"/>
        <v>0</v>
      </c>
      <c r="T426" s="392">
        <f t="shared" si="155"/>
        <v>0</v>
      </c>
      <c r="U426" s="392">
        <f t="shared" si="159"/>
        <v>0</v>
      </c>
      <c r="V426" s="393">
        <f t="shared" si="160"/>
        <v>0</v>
      </c>
      <c r="W426" s="444" t="str">
        <f t="shared" si="161"/>
        <v/>
      </c>
      <c r="X426" s="452" t="str">
        <f t="shared" si="156"/>
        <v/>
      </c>
      <c r="Y426" s="452" t="str">
        <f t="shared" si="157"/>
        <v/>
      </c>
      <c r="Z426" s="452" t="str">
        <f>'４.１倒筒機(樣品製作)'!X426</f>
        <v/>
      </c>
      <c r="AA426" s="452" t="str">
        <f>'４.１倒筒機(樣品製作)'!Y426</f>
        <v/>
      </c>
    </row>
    <row r="427" spans="1:27" ht="16.5">
      <c r="A427" s="383">
        <f t="shared" si="154"/>
        <v>46213</v>
      </c>
      <c r="B427" s="432" t="s">
        <v>805</v>
      </c>
      <c r="C427" s="458"/>
      <c r="D427" s="473"/>
      <c r="E427" s="459"/>
      <c r="F427" s="506" t="str">
        <f>IF(ISNA(VLOOKUP(D427,條件!$A$1:$L$65585,5,0)),"",(VLOOKUP(D427,條件!$A$1:$L$65585,5,0)))</f>
        <v/>
      </c>
      <c r="G427" s="506" t="str">
        <f>IF(ISNA(VLOOKUP(D427,條件!$A$1:$L$65585,11,0)),"",(VLOOKUP(D427,條件!$A$1:$L$65585,11,0)))</f>
        <v/>
      </c>
      <c r="H427" s="460"/>
      <c r="I427" s="461"/>
      <c r="J427" s="462"/>
      <c r="K427" s="461"/>
      <c r="L427" s="463"/>
      <c r="M427" s="388"/>
      <c r="N427" s="389"/>
      <c r="O427" s="390"/>
      <c r="P427" s="389"/>
      <c r="Q427" s="391"/>
      <c r="R427" s="443"/>
      <c r="S427" s="425">
        <f t="shared" si="158"/>
        <v>0</v>
      </c>
      <c r="T427" s="392">
        <f t="shared" si="155"/>
        <v>0</v>
      </c>
      <c r="U427" s="392">
        <f t="shared" si="159"/>
        <v>0</v>
      </c>
      <c r="V427" s="393">
        <f t="shared" si="160"/>
        <v>0</v>
      </c>
      <c r="W427" s="444" t="str">
        <f t="shared" si="161"/>
        <v/>
      </c>
      <c r="X427" s="452" t="str">
        <f t="shared" si="156"/>
        <v/>
      </c>
      <c r="Y427" s="452" t="str">
        <f t="shared" si="157"/>
        <v/>
      </c>
      <c r="Z427" s="452" t="str">
        <f>'４.１倒筒機(樣品製作)'!X427</f>
        <v/>
      </c>
      <c r="AA427" s="452" t="str">
        <f>'４.１倒筒機(樣品製作)'!Y427</f>
        <v/>
      </c>
    </row>
    <row r="428" spans="1:27" ht="16.5">
      <c r="A428" s="383">
        <f t="shared" si="154"/>
        <v>46213</v>
      </c>
      <c r="B428" s="432" t="s">
        <v>805</v>
      </c>
      <c r="C428" s="458"/>
      <c r="D428" s="473"/>
      <c r="E428" s="459"/>
      <c r="F428" s="506" t="str">
        <f>IF(ISNA(VLOOKUP(D428,條件!$A$1:$L$65585,5,0)),"",(VLOOKUP(D428,條件!$A$1:$L$65585,5,0)))</f>
        <v/>
      </c>
      <c r="G428" s="506" t="str">
        <f>IF(ISNA(VLOOKUP(D428,條件!$A$1:$L$65585,11,0)),"",(VLOOKUP(D428,條件!$A$1:$L$65585,11,0)))</f>
        <v/>
      </c>
      <c r="H428" s="460"/>
      <c r="I428" s="461"/>
      <c r="J428" s="462"/>
      <c r="K428" s="461"/>
      <c r="L428" s="463"/>
      <c r="M428" s="388"/>
      <c r="N428" s="389"/>
      <c r="O428" s="390"/>
      <c r="P428" s="389"/>
      <c r="Q428" s="391"/>
      <c r="R428" s="443"/>
      <c r="S428" s="425">
        <f t="shared" si="158"/>
        <v>0</v>
      </c>
      <c r="T428" s="392">
        <f t="shared" si="155"/>
        <v>0</v>
      </c>
      <c r="U428" s="392">
        <f t="shared" si="159"/>
        <v>0</v>
      </c>
      <c r="V428" s="393">
        <f t="shared" si="160"/>
        <v>0</v>
      </c>
      <c r="W428" s="444" t="str">
        <f t="shared" si="161"/>
        <v/>
      </c>
      <c r="X428" s="452" t="str">
        <f t="shared" si="156"/>
        <v/>
      </c>
      <c r="Y428" s="452" t="str">
        <f t="shared" si="157"/>
        <v/>
      </c>
      <c r="Z428" s="452" t="str">
        <f>'４.１倒筒機(樣品製作)'!X428</f>
        <v/>
      </c>
      <c r="AA428" s="452" t="str">
        <f>'４.１倒筒機(樣品製作)'!Y428</f>
        <v/>
      </c>
    </row>
    <row r="429" spans="1:27" ht="16.5">
      <c r="A429" s="383">
        <f t="shared" si="154"/>
        <v>46213</v>
      </c>
      <c r="B429" s="432" t="s">
        <v>805</v>
      </c>
      <c r="C429" s="458"/>
      <c r="D429" s="473"/>
      <c r="E429" s="459"/>
      <c r="F429" s="506" t="str">
        <f>IF(ISNA(VLOOKUP(D429,條件!$A$1:$L$65585,5,0)),"",(VLOOKUP(D429,條件!$A$1:$L$65585,5,0)))</f>
        <v/>
      </c>
      <c r="G429" s="506" t="str">
        <f>IF(ISNA(VLOOKUP(D429,條件!$A$1:$L$65585,11,0)),"",(VLOOKUP(D429,條件!$A$1:$L$65585,11,0)))</f>
        <v/>
      </c>
      <c r="H429" s="460"/>
      <c r="I429" s="461"/>
      <c r="J429" s="462"/>
      <c r="K429" s="461"/>
      <c r="L429" s="463"/>
      <c r="M429" s="388"/>
      <c r="N429" s="389"/>
      <c r="O429" s="390"/>
      <c r="P429" s="389"/>
      <c r="Q429" s="391"/>
      <c r="R429" s="443"/>
      <c r="S429" s="425">
        <f t="shared" si="158"/>
        <v>0</v>
      </c>
      <c r="T429" s="392">
        <f t="shared" si="155"/>
        <v>0</v>
      </c>
      <c r="U429" s="392">
        <f t="shared" si="159"/>
        <v>0</v>
      </c>
      <c r="V429" s="393">
        <f t="shared" si="160"/>
        <v>0</v>
      </c>
      <c r="W429" s="444" t="str">
        <f t="shared" si="161"/>
        <v/>
      </c>
      <c r="X429" s="452" t="str">
        <f t="shared" si="156"/>
        <v/>
      </c>
      <c r="Y429" s="452" t="str">
        <f t="shared" si="157"/>
        <v/>
      </c>
      <c r="Z429" s="452" t="str">
        <f>'４.１倒筒機(樣品製作)'!X429</f>
        <v/>
      </c>
      <c r="AA429" s="452" t="str">
        <f>'４.１倒筒機(樣品製作)'!Y429</f>
        <v/>
      </c>
    </row>
    <row r="430" spans="1:27" ht="16.5">
      <c r="A430" s="383">
        <f t="shared" si="154"/>
        <v>46213</v>
      </c>
      <c r="B430" s="432" t="s">
        <v>805</v>
      </c>
      <c r="C430" s="458"/>
      <c r="D430" s="473"/>
      <c r="E430" s="459"/>
      <c r="F430" s="506" t="str">
        <f>IF(ISNA(VLOOKUP(D430,條件!$A$1:$L$65585,5,0)),"",(VLOOKUP(D430,條件!$A$1:$L$65585,5,0)))</f>
        <v/>
      </c>
      <c r="G430" s="506" t="str">
        <f>IF(ISNA(VLOOKUP(D430,條件!$A$1:$L$65585,11,0)),"",(VLOOKUP(D430,條件!$A$1:$L$65585,11,0)))</f>
        <v/>
      </c>
      <c r="H430" s="460"/>
      <c r="I430" s="461"/>
      <c r="J430" s="462"/>
      <c r="K430" s="461"/>
      <c r="L430" s="463"/>
      <c r="M430" s="388"/>
      <c r="N430" s="389"/>
      <c r="O430" s="390"/>
      <c r="P430" s="389"/>
      <c r="Q430" s="391"/>
      <c r="R430" s="443"/>
      <c r="S430" s="425">
        <f t="shared" si="158"/>
        <v>0</v>
      </c>
      <c r="T430" s="392">
        <f t="shared" si="155"/>
        <v>0</v>
      </c>
      <c r="U430" s="392">
        <f t="shared" si="159"/>
        <v>0</v>
      </c>
      <c r="V430" s="393">
        <f t="shared" si="160"/>
        <v>0</v>
      </c>
      <c r="W430" s="444" t="str">
        <f t="shared" si="161"/>
        <v/>
      </c>
      <c r="X430" s="452" t="str">
        <f t="shared" si="156"/>
        <v/>
      </c>
      <c r="Y430" s="452" t="str">
        <f t="shared" si="157"/>
        <v/>
      </c>
      <c r="Z430" s="452" t="str">
        <f>'４.１倒筒機(樣品製作)'!X430</f>
        <v/>
      </c>
      <c r="AA430" s="452" t="str">
        <f>'４.１倒筒機(樣品製作)'!Y430</f>
        <v/>
      </c>
    </row>
    <row r="431" spans="1:27" ht="16.5">
      <c r="A431" s="383">
        <f t="shared" si="154"/>
        <v>46213</v>
      </c>
      <c r="B431" s="398" t="s">
        <v>803</v>
      </c>
      <c r="C431" s="524"/>
      <c r="D431" s="525"/>
      <c r="E431" s="526"/>
      <c r="F431" s="527">
        <v>0</v>
      </c>
      <c r="G431" s="527"/>
      <c r="H431" s="528"/>
      <c r="I431" s="529">
        <f>COUNTA(I411:I430)</f>
        <v>0</v>
      </c>
      <c r="J431" s="529"/>
      <c r="K431" s="529"/>
      <c r="L431" s="530"/>
      <c r="M431" s="400"/>
      <c r="N431" s="401">
        <f>SUM(N411:N430)</f>
        <v>0</v>
      </c>
      <c r="O431" s="400"/>
      <c r="P431" s="401">
        <f>SUM(P411:P430)</f>
        <v>0</v>
      </c>
      <c r="Q431" s="402"/>
      <c r="R431" s="445"/>
      <c r="S431" s="427"/>
      <c r="T431" s="403"/>
      <c r="U431" s="399">
        <f>SUMIF(U411:U430,"&lt;9E307")</f>
        <v>0</v>
      </c>
      <c r="V431" s="399">
        <f>SUM(V411:V430)</f>
        <v>0</v>
      </c>
      <c r="W431" s="446">
        <f>IF(ISERROR(V431/U431),0,(V431/U431))</f>
        <v>0</v>
      </c>
      <c r="X431" s="453">
        <f>SUMIF(X411:X430,"&lt;9E307")</f>
        <v>0</v>
      </c>
      <c r="Y431" s="453">
        <f>SUMIF(Y411:Y430,"&lt;9E307")</f>
        <v>0</v>
      </c>
      <c r="Z431" s="453">
        <f>'４.１倒筒機(樣品製作)'!X431</f>
        <v>0</v>
      </c>
      <c r="AA431" s="453">
        <f>'４.１倒筒機(樣品製作)'!Y431</f>
        <v>0</v>
      </c>
    </row>
    <row r="432" spans="1:27" ht="16.5">
      <c r="A432" s="383">
        <f t="shared" si="154"/>
        <v>46213</v>
      </c>
      <c r="B432" s="404" t="s">
        <v>806</v>
      </c>
      <c r="C432" s="531"/>
      <c r="D432" s="532"/>
      <c r="E432" s="533"/>
      <c r="F432" s="534"/>
      <c r="G432" s="534"/>
      <c r="H432" s="535"/>
      <c r="I432" s="536">
        <f>SUM(I410,I431)</f>
        <v>0</v>
      </c>
      <c r="J432" s="536"/>
      <c r="K432" s="536"/>
      <c r="L432" s="537"/>
      <c r="M432" s="419"/>
      <c r="N432" s="420">
        <f>SUM(N410,N431)</f>
        <v>0</v>
      </c>
      <c r="O432" s="419"/>
      <c r="P432" s="420">
        <f>SUM(P410,P431)</f>
        <v>0</v>
      </c>
      <c r="Q432" s="421"/>
      <c r="R432" s="447"/>
      <c r="S432" s="428"/>
      <c r="T432" s="394"/>
      <c r="U432" s="394">
        <f t="shared" ref="U432:V432" si="162">SUM(U410,U431)</f>
        <v>0</v>
      </c>
      <c r="V432" s="394">
        <f t="shared" si="162"/>
        <v>0</v>
      </c>
      <c r="W432" s="448">
        <f>IF(ISERROR(V432/U432),0,V432/U432)</f>
        <v>0</v>
      </c>
      <c r="X432" s="454">
        <f>SUM(X410,X431)</f>
        <v>0</v>
      </c>
      <c r="Y432" s="454">
        <f>SUM(Y410,Y431)</f>
        <v>0</v>
      </c>
      <c r="Z432" s="454">
        <f>'４.１倒筒機(樣品製作)'!X432</f>
        <v>0</v>
      </c>
      <c r="AA432" s="454">
        <f>'４.１倒筒機(樣品製作)'!Y432</f>
        <v>0</v>
      </c>
    </row>
    <row r="433" spans="1:27" ht="16.5">
      <c r="A433" s="449">
        <f>A432+1</f>
        <v>46214</v>
      </c>
      <c r="B433" s="431" t="s">
        <v>804</v>
      </c>
      <c r="C433" s="538"/>
      <c r="D433" s="539"/>
      <c r="E433" s="540"/>
      <c r="F433" s="541" t="str">
        <f>IF(ISNA(VLOOKUP(D433,條件!$A$1:$L$65585,5,0)),"",(VLOOKUP(D433,條件!$A$1:$L$65585,5,0)))</f>
        <v/>
      </c>
      <c r="G433" s="541" t="str">
        <f>IF(ISNA(VLOOKUP(D433,條件!$A$1:$L$65585,11,0)),"",(VLOOKUP(D433,條件!$A$1:$L$65585,11,0)))</f>
        <v/>
      </c>
      <c r="H433" s="542"/>
      <c r="I433" s="543"/>
      <c r="J433" s="462"/>
      <c r="K433" s="543"/>
      <c r="L433" s="544"/>
      <c r="M433" s="407"/>
      <c r="N433" s="408"/>
      <c r="O433" s="409"/>
      <c r="P433" s="408"/>
      <c r="Q433" s="410"/>
      <c r="R433" s="441"/>
      <c r="S433" s="424">
        <f>K433*0.85</f>
        <v>0</v>
      </c>
      <c r="T433" s="405">
        <f t="shared" ref="T433:T452" si="163">IF(J433="",0,(1440/(J433/S433)))</f>
        <v>0</v>
      </c>
      <c r="U433" s="405">
        <f>T433*L433*(N433+P433)/24*0.85</f>
        <v>0</v>
      </c>
      <c r="V433" s="406">
        <f>M433+O433</f>
        <v>0</v>
      </c>
      <c r="W433" s="442" t="str">
        <f>IF(U433=0,"",((V433/U433)))</f>
        <v/>
      </c>
      <c r="X433" s="452" t="str">
        <f t="shared" ref="X433:X452" si="164">IF(ISERROR((U433/(N433+P433)*N433)/250),"",((U433/(N433+P433)*N433)/250))</f>
        <v/>
      </c>
      <c r="Y433" s="452" t="str">
        <f t="shared" ref="Y433:Y452" si="165">IF(ISERROR(((U433/(N433+P433)*P433)/250)),"",(((U433/(N433+P433)*P433))/250))</f>
        <v/>
      </c>
      <c r="Z433" s="452" t="str">
        <f>'４.１倒筒機(樣品製作)'!X433</f>
        <v/>
      </c>
      <c r="AA433" s="452" t="str">
        <f>'４.１倒筒機(樣品製作)'!Y433</f>
        <v/>
      </c>
    </row>
    <row r="434" spans="1:27" ht="16.5">
      <c r="A434" s="383">
        <f>A433</f>
        <v>46214</v>
      </c>
      <c r="B434" s="432" t="s">
        <v>804</v>
      </c>
      <c r="C434" s="458"/>
      <c r="D434" s="473"/>
      <c r="E434" s="459"/>
      <c r="F434" s="506" t="str">
        <f>IF(ISNA(VLOOKUP(D434,條件!$A$1:$L$65585,5,0)),"",(VLOOKUP(D434,條件!$A$1:$L$65585,5,0)))</f>
        <v/>
      </c>
      <c r="G434" s="506" t="str">
        <f>IF(ISNA(VLOOKUP(D434,條件!$A$1:$L$65585,11,0)),"",(VLOOKUP(D434,條件!$A$1:$L$65585,11,0)))</f>
        <v/>
      </c>
      <c r="H434" s="460"/>
      <c r="I434" s="461"/>
      <c r="J434" s="462"/>
      <c r="K434" s="461"/>
      <c r="L434" s="463"/>
      <c r="M434" s="388"/>
      <c r="N434" s="389"/>
      <c r="O434" s="390"/>
      <c r="P434" s="389"/>
      <c r="Q434" s="410"/>
      <c r="R434" s="443"/>
      <c r="S434" s="425">
        <f t="shared" ref="S434:S452" si="166">K434*0.85</f>
        <v>0</v>
      </c>
      <c r="T434" s="392">
        <f t="shared" si="163"/>
        <v>0</v>
      </c>
      <c r="U434" s="405">
        <f t="shared" ref="U434:U452" si="167">T434*L434*(N434+P434)/24*0.85</f>
        <v>0</v>
      </c>
      <c r="V434" s="393">
        <f t="shared" ref="V434:V452" si="168">M434+O434</f>
        <v>0</v>
      </c>
      <c r="W434" s="442" t="str">
        <f t="shared" ref="W434:W452" si="169">IF(U434=0,"",((V434/U434)))</f>
        <v/>
      </c>
      <c r="X434" s="452" t="str">
        <f t="shared" si="164"/>
        <v/>
      </c>
      <c r="Y434" s="452" t="str">
        <f t="shared" si="165"/>
        <v/>
      </c>
      <c r="Z434" s="452" t="str">
        <f>'４.１倒筒機(樣品製作)'!X434</f>
        <v/>
      </c>
      <c r="AA434" s="452" t="str">
        <f>'４.１倒筒機(樣品製作)'!Y434</f>
        <v/>
      </c>
    </row>
    <row r="435" spans="1:27" ht="16.5">
      <c r="A435" s="383">
        <f t="shared" ref="A435:A475" si="170">A434</f>
        <v>46214</v>
      </c>
      <c r="B435" s="432" t="s">
        <v>804</v>
      </c>
      <c r="C435" s="458"/>
      <c r="D435" s="473"/>
      <c r="E435" s="459"/>
      <c r="F435" s="506" t="str">
        <f>IF(ISNA(VLOOKUP(D435,條件!$A$1:$L$65585,5,0)),"",(VLOOKUP(D435,條件!$A$1:$L$65585,5,0)))</f>
        <v/>
      </c>
      <c r="G435" s="506" t="str">
        <f>IF(ISNA(VLOOKUP(D435,條件!$A$1:$L$65585,11,0)),"",(VLOOKUP(D435,條件!$A$1:$L$65585,11,0)))</f>
        <v/>
      </c>
      <c r="H435" s="460"/>
      <c r="I435" s="461"/>
      <c r="J435" s="462"/>
      <c r="K435" s="461"/>
      <c r="L435" s="463"/>
      <c r="M435" s="388"/>
      <c r="N435" s="389"/>
      <c r="O435" s="390"/>
      <c r="P435" s="389"/>
      <c r="Q435" s="410"/>
      <c r="R435" s="443"/>
      <c r="S435" s="425">
        <f t="shared" si="166"/>
        <v>0</v>
      </c>
      <c r="T435" s="392">
        <f t="shared" si="163"/>
        <v>0</v>
      </c>
      <c r="U435" s="405">
        <f t="shared" si="167"/>
        <v>0</v>
      </c>
      <c r="V435" s="393">
        <f t="shared" si="168"/>
        <v>0</v>
      </c>
      <c r="W435" s="442" t="str">
        <f t="shared" si="169"/>
        <v/>
      </c>
      <c r="X435" s="452" t="str">
        <f t="shared" si="164"/>
        <v/>
      </c>
      <c r="Y435" s="452" t="str">
        <f t="shared" si="165"/>
        <v/>
      </c>
      <c r="Z435" s="452" t="str">
        <f>'４.１倒筒機(樣品製作)'!X435</f>
        <v/>
      </c>
      <c r="AA435" s="452" t="str">
        <f>'４.１倒筒機(樣品製作)'!Y435</f>
        <v/>
      </c>
    </row>
    <row r="436" spans="1:27" ht="16.5">
      <c r="A436" s="383">
        <f t="shared" si="170"/>
        <v>46214</v>
      </c>
      <c r="B436" s="432" t="s">
        <v>804</v>
      </c>
      <c r="C436" s="458"/>
      <c r="D436" s="473"/>
      <c r="E436" s="459"/>
      <c r="F436" s="506" t="str">
        <f>IF(ISNA(VLOOKUP(D436,條件!$A$1:$L$65585,5,0)),"",(VLOOKUP(D436,條件!$A$1:$L$65585,5,0)))</f>
        <v/>
      </c>
      <c r="G436" s="506" t="str">
        <f>IF(ISNA(VLOOKUP(D436,條件!$A$1:$L$65585,11,0)),"",(VLOOKUP(D436,條件!$A$1:$L$65585,11,0)))</f>
        <v/>
      </c>
      <c r="H436" s="460"/>
      <c r="I436" s="461"/>
      <c r="J436" s="462"/>
      <c r="K436" s="461"/>
      <c r="L436" s="463"/>
      <c r="M436" s="388"/>
      <c r="N436" s="389"/>
      <c r="O436" s="390"/>
      <c r="P436" s="389"/>
      <c r="Q436" s="410"/>
      <c r="R436" s="443"/>
      <c r="S436" s="425">
        <f t="shared" si="166"/>
        <v>0</v>
      </c>
      <c r="T436" s="392">
        <f t="shared" si="163"/>
        <v>0</v>
      </c>
      <c r="U436" s="405">
        <f t="shared" si="167"/>
        <v>0</v>
      </c>
      <c r="V436" s="393">
        <f t="shared" si="168"/>
        <v>0</v>
      </c>
      <c r="W436" s="442" t="str">
        <f t="shared" si="169"/>
        <v/>
      </c>
      <c r="X436" s="452" t="str">
        <f t="shared" si="164"/>
        <v/>
      </c>
      <c r="Y436" s="452" t="str">
        <f t="shared" si="165"/>
        <v/>
      </c>
      <c r="Z436" s="452" t="str">
        <f>'４.１倒筒機(樣品製作)'!X436</f>
        <v/>
      </c>
      <c r="AA436" s="452" t="str">
        <f>'４.１倒筒機(樣品製作)'!Y436</f>
        <v/>
      </c>
    </row>
    <row r="437" spans="1:27" ht="16.5">
      <c r="A437" s="383">
        <f t="shared" si="170"/>
        <v>46214</v>
      </c>
      <c r="B437" s="432" t="s">
        <v>804</v>
      </c>
      <c r="C437" s="458"/>
      <c r="D437" s="473"/>
      <c r="E437" s="459"/>
      <c r="F437" s="506" t="str">
        <f>IF(ISNA(VLOOKUP(D437,條件!$A$1:$L$65585,5,0)),"",(VLOOKUP(D437,條件!$A$1:$L$65585,5,0)))</f>
        <v/>
      </c>
      <c r="G437" s="506" t="str">
        <f>IF(ISNA(VLOOKUP(D437,條件!$A$1:$L$65585,11,0)),"",(VLOOKUP(D437,條件!$A$1:$L$65585,11,0)))</f>
        <v/>
      </c>
      <c r="H437" s="460"/>
      <c r="I437" s="461"/>
      <c r="J437" s="462"/>
      <c r="K437" s="461"/>
      <c r="L437" s="463"/>
      <c r="M437" s="388"/>
      <c r="N437" s="389"/>
      <c r="O437" s="390"/>
      <c r="P437" s="389"/>
      <c r="Q437" s="410"/>
      <c r="R437" s="443"/>
      <c r="S437" s="425">
        <f t="shared" si="166"/>
        <v>0</v>
      </c>
      <c r="T437" s="392">
        <f t="shared" si="163"/>
        <v>0</v>
      </c>
      <c r="U437" s="405">
        <f t="shared" si="167"/>
        <v>0</v>
      </c>
      <c r="V437" s="393">
        <f t="shared" si="168"/>
        <v>0</v>
      </c>
      <c r="W437" s="442" t="str">
        <f t="shared" si="169"/>
        <v/>
      </c>
      <c r="X437" s="452" t="str">
        <f t="shared" si="164"/>
        <v/>
      </c>
      <c r="Y437" s="452" t="str">
        <f t="shared" si="165"/>
        <v/>
      </c>
      <c r="Z437" s="452" t="str">
        <f>'４.１倒筒機(樣品製作)'!X437</f>
        <v/>
      </c>
      <c r="AA437" s="452" t="str">
        <f>'４.１倒筒機(樣品製作)'!Y437</f>
        <v/>
      </c>
    </row>
    <row r="438" spans="1:27" ht="16.5">
      <c r="A438" s="383">
        <f t="shared" si="170"/>
        <v>46214</v>
      </c>
      <c r="B438" s="432" t="s">
        <v>804</v>
      </c>
      <c r="C438" s="458"/>
      <c r="D438" s="473"/>
      <c r="E438" s="459"/>
      <c r="F438" s="506" t="str">
        <f>IF(ISNA(VLOOKUP(D438,條件!$A$1:$L$65585,5,0)),"",(VLOOKUP(D438,條件!$A$1:$L$65585,5,0)))</f>
        <v/>
      </c>
      <c r="G438" s="506" t="str">
        <f>IF(ISNA(VLOOKUP(D438,條件!$A$1:$L$65585,11,0)),"",(VLOOKUP(D438,條件!$A$1:$L$65585,11,0)))</f>
        <v/>
      </c>
      <c r="H438" s="460"/>
      <c r="I438" s="461"/>
      <c r="J438" s="462"/>
      <c r="K438" s="461"/>
      <c r="L438" s="463"/>
      <c r="M438" s="388"/>
      <c r="N438" s="389"/>
      <c r="O438" s="390"/>
      <c r="P438" s="389"/>
      <c r="Q438" s="410"/>
      <c r="R438" s="443"/>
      <c r="S438" s="425">
        <f t="shared" si="166"/>
        <v>0</v>
      </c>
      <c r="T438" s="392">
        <f t="shared" si="163"/>
        <v>0</v>
      </c>
      <c r="U438" s="405">
        <f t="shared" si="167"/>
        <v>0</v>
      </c>
      <c r="V438" s="393">
        <f t="shared" si="168"/>
        <v>0</v>
      </c>
      <c r="W438" s="442" t="str">
        <f t="shared" si="169"/>
        <v/>
      </c>
      <c r="X438" s="452" t="str">
        <f t="shared" si="164"/>
        <v/>
      </c>
      <c r="Y438" s="452" t="str">
        <f t="shared" si="165"/>
        <v/>
      </c>
      <c r="Z438" s="452" t="str">
        <f>'４.１倒筒機(樣品製作)'!X438</f>
        <v/>
      </c>
      <c r="AA438" s="452" t="str">
        <f>'４.１倒筒機(樣品製作)'!Y438</f>
        <v/>
      </c>
    </row>
    <row r="439" spans="1:27" ht="16.5">
      <c r="A439" s="383">
        <f t="shared" si="170"/>
        <v>46214</v>
      </c>
      <c r="B439" s="432" t="s">
        <v>804</v>
      </c>
      <c r="C439" s="458"/>
      <c r="D439" s="473"/>
      <c r="E439" s="459"/>
      <c r="F439" s="506" t="str">
        <f>IF(ISNA(VLOOKUP(D439,條件!$A$1:$L$65585,5,0)),"",(VLOOKUP(D439,條件!$A$1:$L$65585,5,0)))</f>
        <v/>
      </c>
      <c r="G439" s="506" t="str">
        <f>IF(ISNA(VLOOKUP(D439,條件!$A$1:$L$65585,11,0)),"",(VLOOKUP(D439,條件!$A$1:$L$65585,11,0)))</f>
        <v/>
      </c>
      <c r="H439" s="460"/>
      <c r="I439" s="461"/>
      <c r="J439" s="462"/>
      <c r="K439" s="461"/>
      <c r="L439" s="463"/>
      <c r="M439" s="388"/>
      <c r="N439" s="389"/>
      <c r="O439" s="390"/>
      <c r="P439" s="389"/>
      <c r="Q439" s="410"/>
      <c r="R439" s="443"/>
      <c r="S439" s="425">
        <f t="shared" si="166"/>
        <v>0</v>
      </c>
      <c r="T439" s="392">
        <f t="shared" si="163"/>
        <v>0</v>
      </c>
      <c r="U439" s="405">
        <f t="shared" si="167"/>
        <v>0</v>
      </c>
      <c r="V439" s="393">
        <f t="shared" si="168"/>
        <v>0</v>
      </c>
      <c r="W439" s="442" t="str">
        <f t="shared" si="169"/>
        <v/>
      </c>
      <c r="X439" s="452" t="str">
        <f t="shared" si="164"/>
        <v/>
      </c>
      <c r="Y439" s="452" t="str">
        <f t="shared" si="165"/>
        <v/>
      </c>
      <c r="Z439" s="452" t="str">
        <f>'４.１倒筒機(樣品製作)'!X439</f>
        <v/>
      </c>
      <c r="AA439" s="452" t="str">
        <f>'４.１倒筒機(樣品製作)'!Y439</f>
        <v/>
      </c>
    </row>
    <row r="440" spans="1:27" ht="16.5">
      <c r="A440" s="383">
        <f t="shared" si="170"/>
        <v>46214</v>
      </c>
      <c r="B440" s="432" t="s">
        <v>804</v>
      </c>
      <c r="C440" s="458"/>
      <c r="D440" s="473"/>
      <c r="E440" s="459"/>
      <c r="F440" s="506" t="str">
        <f>IF(ISNA(VLOOKUP(D440,條件!$A$1:$L$65585,5,0)),"",(VLOOKUP(D440,條件!$A$1:$L$65585,5,0)))</f>
        <v/>
      </c>
      <c r="G440" s="506" t="str">
        <f>IF(ISNA(VLOOKUP(D440,條件!$A$1:$L$65585,11,0)),"",(VLOOKUP(D440,條件!$A$1:$L$65585,11,0)))</f>
        <v/>
      </c>
      <c r="H440" s="460"/>
      <c r="I440" s="461"/>
      <c r="J440" s="462"/>
      <c r="K440" s="461"/>
      <c r="L440" s="463"/>
      <c r="M440" s="388"/>
      <c r="N440" s="389"/>
      <c r="O440" s="390"/>
      <c r="P440" s="389"/>
      <c r="Q440" s="410"/>
      <c r="R440" s="443"/>
      <c r="S440" s="425">
        <f t="shared" si="166"/>
        <v>0</v>
      </c>
      <c r="T440" s="392">
        <f t="shared" si="163"/>
        <v>0</v>
      </c>
      <c r="U440" s="405">
        <f t="shared" si="167"/>
        <v>0</v>
      </c>
      <c r="V440" s="393">
        <f t="shared" si="168"/>
        <v>0</v>
      </c>
      <c r="W440" s="442" t="str">
        <f t="shared" si="169"/>
        <v/>
      </c>
      <c r="X440" s="452" t="str">
        <f t="shared" si="164"/>
        <v/>
      </c>
      <c r="Y440" s="452" t="str">
        <f t="shared" si="165"/>
        <v/>
      </c>
      <c r="Z440" s="452" t="str">
        <f>'４.１倒筒機(樣品製作)'!X440</f>
        <v/>
      </c>
      <c r="AA440" s="452" t="str">
        <f>'４.１倒筒機(樣品製作)'!Y440</f>
        <v/>
      </c>
    </row>
    <row r="441" spans="1:27" ht="16.5">
      <c r="A441" s="383">
        <f t="shared" si="170"/>
        <v>46214</v>
      </c>
      <c r="B441" s="432" t="s">
        <v>804</v>
      </c>
      <c r="C441" s="458"/>
      <c r="D441" s="473"/>
      <c r="E441" s="459"/>
      <c r="F441" s="506" t="str">
        <f>IF(ISNA(VLOOKUP(D441,條件!$A$1:$L$65585,5,0)),"",(VLOOKUP(D441,條件!$A$1:$L$65585,5,0)))</f>
        <v/>
      </c>
      <c r="G441" s="506" t="str">
        <f>IF(ISNA(VLOOKUP(D441,條件!$A$1:$L$65585,11,0)),"",(VLOOKUP(D441,條件!$A$1:$L$65585,11,0)))</f>
        <v/>
      </c>
      <c r="H441" s="460"/>
      <c r="I441" s="461"/>
      <c r="J441" s="462"/>
      <c r="K441" s="461"/>
      <c r="L441" s="463"/>
      <c r="M441" s="388"/>
      <c r="N441" s="389"/>
      <c r="O441" s="390"/>
      <c r="P441" s="389"/>
      <c r="Q441" s="410"/>
      <c r="R441" s="443"/>
      <c r="S441" s="425">
        <f t="shared" si="166"/>
        <v>0</v>
      </c>
      <c r="T441" s="392">
        <f t="shared" si="163"/>
        <v>0</v>
      </c>
      <c r="U441" s="405">
        <f t="shared" si="167"/>
        <v>0</v>
      </c>
      <c r="V441" s="393">
        <f t="shared" si="168"/>
        <v>0</v>
      </c>
      <c r="W441" s="442" t="str">
        <f t="shared" si="169"/>
        <v/>
      </c>
      <c r="X441" s="452" t="str">
        <f t="shared" si="164"/>
        <v/>
      </c>
      <c r="Y441" s="452" t="str">
        <f t="shared" si="165"/>
        <v/>
      </c>
      <c r="Z441" s="452" t="str">
        <f>'４.１倒筒機(樣品製作)'!X441</f>
        <v/>
      </c>
      <c r="AA441" s="452" t="str">
        <f>'４.１倒筒機(樣品製作)'!Y441</f>
        <v/>
      </c>
    </row>
    <row r="442" spans="1:27" ht="16.5">
      <c r="A442" s="383">
        <f t="shared" si="170"/>
        <v>46214</v>
      </c>
      <c r="B442" s="432" t="s">
        <v>804</v>
      </c>
      <c r="C442" s="458"/>
      <c r="D442" s="473"/>
      <c r="E442" s="459"/>
      <c r="F442" s="506" t="str">
        <f>IF(ISNA(VLOOKUP(D442,條件!$A$1:$L$65585,5,0)),"",(VLOOKUP(D442,條件!$A$1:$L$65585,5,0)))</f>
        <v/>
      </c>
      <c r="G442" s="506" t="str">
        <f>IF(ISNA(VLOOKUP(D442,條件!$A$1:$L$65585,11,0)),"",(VLOOKUP(D442,條件!$A$1:$L$65585,11,0)))</f>
        <v/>
      </c>
      <c r="H442" s="460"/>
      <c r="I442" s="461"/>
      <c r="J442" s="462"/>
      <c r="K442" s="461"/>
      <c r="L442" s="463"/>
      <c r="M442" s="388"/>
      <c r="N442" s="389"/>
      <c r="O442" s="390"/>
      <c r="P442" s="389"/>
      <c r="Q442" s="410"/>
      <c r="R442" s="443"/>
      <c r="S442" s="425">
        <f t="shared" si="166"/>
        <v>0</v>
      </c>
      <c r="T442" s="392">
        <f t="shared" si="163"/>
        <v>0</v>
      </c>
      <c r="U442" s="405">
        <f t="shared" si="167"/>
        <v>0</v>
      </c>
      <c r="V442" s="393">
        <f t="shared" si="168"/>
        <v>0</v>
      </c>
      <c r="W442" s="442" t="str">
        <f t="shared" si="169"/>
        <v/>
      </c>
      <c r="X442" s="452" t="str">
        <f t="shared" si="164"/>
        <v/>
      </c>
      <c r="Y442" s="452" t="str">
        <f t="shared" si="165"/>
        <v/>
      </c>
      <c r="Z442" s="452" t="str">
        <f>'４.１倒筒機(樣品製作)'!X442</f>
        <v/>
      </c>
      <c r="AA442" s="452" t="str">
        <f>'４.１倒筒機(樣品製作)'!Y442</f>
        <v/>
      </c>
    </row>
    <row r="443" spans="1:27" ht="16.5">
      <c r="A443" s="383">
        <f t="shared" si="170"/>
        <v>46214</v>
      </c>
      <c r="B443" s="432" t="s">
        <v>804</v>
      </c>
      <c r="C443" s="458"/>
      <c r="D443" s="473"/>
      <c r="E443" s="459"/>
      <c r="F443" s="506" t="str">
        <f>IF(ISNA(VLOOKUP(D443,條件!$A$1:$L$65585,5,0)),"",(VLOOKUP(D443,條件!$A$1:$L$65585,5,0)))</f>
        <v/>
      </c>
      <c r="G443" s="506" t="str">
        <f>IF(ISNA(VLOOKUP(D443,條件!$A$1:$L$65585,11,0)),"",(VLOOKUP(D443,條件!$A$1:$L$65585,11,0)))</f>
        <v/>
      </c>
      <c r="H443" s="460"/>
      <c r="I443" s="461"/>
      <c r="J443" s="462"/>
      <c r="K443" s="461"/>
      <c r="L443" s="463"/>
      <c r="M443" s="388"/>
      <c r="N443" s="389"/>
      <c r="O443" s="390"/>
      <c r="P443" s="389"/>
      <c r="Q443" s="410"/>
      <c r="R443" s="443"/>
      <c r="S443" s="425">
        <f t="shared" si="166"/>
        <v>0</v>
      </c>
      <c r="T443" s="392">
        <f t="shared" si="163"/>
        <v>0</v>
      </c>
      <c r="U443" s="405">
        <f t="shared" si="167"/>
        <v>0</v>
      </c>
      <c r="V443" s="393">
        <f t="shared" si="168"/>
        <v>0</v>
      </c>
      <c r="W443" s="442" t="str">
        <f t="shared" si="169"/>
        <v/>
      </c>
      <c r="X443" s="452" t="str">
        <f t="shared" si="164"/>
        <v/>
      </c>
      <c r="Y443" s="452" t="str">
        <f t="shared" si="165"/>
        <v/>
      </c>
      <c r="Z443" s="452" t="str">
        <f>'４.１倒筒機(樣品製作)'!X443</f>
        <v/>
      </c>
      <c r="AA443" s="452" t="str">
        <f>'４.１倒筒機(樣品製作)'!Y443</f>
        <v/>
      </c>
    </row>
    <row r="444" spans="1:27" ht="16.5">
      <c r="A444" s="383">
        <f t="shared" si="170"/>
        <v>46214</v>
      </c>
      <c r="B444" s="432" t="s">
        <v>804</v>
      </c>
      <c r="C444" s="458"/>
      <c r="D444" s="473"/>
      <c r="E444" s="459"/>
      <c r="F444" s="506" t="str">
        <f>IF(ISNA(VLOOKUP(D444,條件!$A$1:$L$65585,5,0)),"",(VLOOKUP(D444,條件!$A$1:$L$65585,5,0)))</f>
        <v/>
      </c>
      <c r="G444" s="506" t="str">
        <f>IF(ISNA(VLOOKUP(D444,條件!$A$1:$L$65585,11,0)),"",(VLOOKUP(D444,條件!$A$1:$L$65585,11,0)))</f>
        <v/>
      </c>
      <c r="H444" s="460"/>
      <c r="I444" s="461"/>
      <c r="J444" s="462"/>
      <c r="K444" s="461"/>
      <c r="L444" s="463"/>
      <c r="M444" s="388"/>
      <c r="N444" s="389"/>
      <c r="O444" s="390"/>
      <c r="P444" s="389"/>
      <c r="Q444" s="410"/>
      <c r="R444" s="443"/>
      <c r="S444" s="425">
        <f t="shared" si="166"/>
        <v>0</v>
      </c>
      <c r="T444" s="392">
        <f t="shared" si="163"/>
        <v>0</v>
      </c>
      <c r="U444" s="392">
        <f t="shared" si="167"/>
        <v>0</v>
      </c>
      <c r="V444" s="393">
        <f t="shared" si="168"/>
        <v>0</v>
      </c>
      <c r="W444" s="442" t="str">
        <f t="shared" si="169"/>
        <v/>
      </c>
      <c r="X444" s="452" t="str">
        <f t="shared" si="164"/>
        <v/>
      </c>
      <c r="Y444" s="452" t="str">
        <f t="shared" si="165"/>
        <v/>
      </c>
      <c r="Z444" s="452" t="str">
        <f>'４.１倒筒機(樣品製作)'!X444</f>
        <v/>
      </c>
      <c r="AA444" s="452" t="str">
        <f>'４.１倒筒機(樣品製作)'!Y444</f>
        <v/>
      </c>
    </row>
    <row r="445" spans="1:27" ht="16.5">
      <c r="A445" s="383">
        <f t="shared" si="170"/>
        <v>46214</v>
      </c>
      <c r="B445" s="432" t="s">
        <v>804</v>
      </c>
      <c r="C445" s="458"/>
      <c r="D445" s="473"/>
      <c r="E445" s="459"/>
      <c r="F445" s="506" t="str">
        <f>IF(ISNA(VLOOKUP(D445,條件!$A$1:$L$65585,5,0)),"",(VLOOKUP(D445,條件!$A$1:$L$65585,5,0)))</f>
        <v/>
      </c>
      <c r="G445" s="506" t="str">
        <f>IF(ISNA(VLOOKUP(D445,條件!$A$1:$L$65585,11,0)),"",(VLOOKUP(D445,條件!$A$1:$L$65585,11,0)))</f>
        <v/>
      </c>
      <c r="H445" s="460"/>
      <c r="I445" s="461"/>
      <c r="J445" s="462"/>
      <c r="K445" s="461"/>
      <c r="L445" s="463"/>
      <c r="M445" s="388"/>
      <c r="N445" s="389"/>
      <c r="O445" s="390"/>
      <c r="P445" s="389"/>
      <c r="Q445" s="410"/>
      <c r="R445" s="443"/>
      <c r="S445" s="425">
        <f t="shared" si="166"/>
        <v>0</v>
      </c>
      <c r="T445" s="392">
        <f t="shared" si="163"/>
        <v>0</v>
      </c>
      <c r="U445" s="392">
        <f t="shared" si="167"/>
        <v>0</v>
      </c>
      <c r="V445" s="393">
        <f t="shared" si="168"/>
        <v>0</v>
      </c>
      <c r="W445" s="444" t="str">
        <f t="shared" si="169"/>
        <v/>
      </c>
      <c r="X445" s="452" t="str">
        <f t="shared" si="164"/>
        <v/>
      </c>
      <c r="Y445" s="452" t="str">
        <f t="shared" si="165"/>
        <v/>
      </c>
      <c r="Z445" s="452" t="str">
        <f>'４.１倒筒機(樣品製作)'!X445</f>
        <v/>
      </c>
      <c r="AA445" s="452" t="str">
        <f>'４.１倒筒機(樣品製作)'!Y445</f>
        <v/>
      </c>
    </row>
    <row r="446" spans="1:27" ht="16.5">
      <c r="A446" s="383">
        <f t="shared" si="170"/>
        <v>46214</v>
      </c>
      <c r="B446" s="432" t="s">
        <v>804</v>
      </c>
      <c r="C446" s="458"/>
      <c r="D446" s="473"/>
      <c r="E446" s="459"/>
      <c r="F446" s="506" t="str">
        <f>IF(ISNA(VLOOKUP(D446,條件!$A$1:$L$65585,5,0)),"",(VLOOKUP(D446,條件!$A$1:$L$65585,5,0)))</f>
        <v/>
      </c>
      <c r="G446" s="506" t="str">
        <f>IF(ISNA(VLOOKUP(D446,條件!$A$1:$L$65585,11,0)),"",(VLOOKUP(D446,條件!$A$1:$L$65585,11,0)))</f>
        <v/>
      </c>
      <c r="H446" s="460"/>
      <c r="I446" s="461"/>
      <c r="J446" s="462"/>
      <c r="K446" s="461"/>
      <c r="L446" s="463"/>
      <c r="M446" s="388"/>
      <c r="N446" s="389"/>
      <c r="O446" s="390"/>
      <c r="P446" s="389"/>
      <c r="Q446" s="410"/>
      <c r="R446" s="443"/>
      <c r="S446" s="425">
        <f t="shared" si="166"/>
        <v>0</v>
      </c>
      <c r="T446" s="392">
        <f t="shared" si="163"/>
        <v>0</v>
      </c>
      <c r="U446" s="392">
        <f t="shared" si="167"/>
        <v>0</v>
      </c>
      <c r="V446" s="393">
        <f t="shared" si="168"/>
        <v>0</v>
      </c>
      <c r="W446" s="444" t="str">
        <f t="shared" si="169"/>
        <v/>
      </c>
      <c r="X446" s="452" t="str">
        <f t="shared" si="164"/>
        <v/>
      </c>
      <c r="Y446" s="452" t="str">
        <f t="shared" si="165"/>
        <v/>
      </c>
      <c r="Z446" s="452" t="str">
        <f>'４.１倒筒機(樣品製作)'!X446</f>
        <v/>
      </c>
      <c r="AA446" s="452" t="str">
        <f>'４.１倒筒機(樣品製作)'!Y446</f>
        <v/>
      </c>
    </row>
    <row r="447" spans="1:27" ht="16.5">
      <c r="A447" s="383">
        <f t="shared" si="170"/>
        <v>46214</v>
      </c>
      <c r="B447" s="432" t="s">
        <v>804</v>
      </c>
      <c r="C447" s="458"/>
      <c r="D447" s="473"/>
      <c r="E447" s="459"/>
      <c r="F447" s="506" t="str">
        <f>IF(ISNA(VLOOKUP(D447,條件!$A$1:$L$65585,5,0)),"",(VLOOKUP(D447,條件!$A$1:$L$65585,5,0)))</f>
        <v/>
      </c>
      <c r="G447" s="506" t="str">
        <f>IF(ISNA(VLOOKUP(D447,條件!$A$1:$L$65585,11,0)),"",(VLOOKUP(D447,條件!$A$1:$L$65585,11,0)))</f>
        <v/>
      </c>
      <c r="H447" s="460"/>
      <c r="I447" s="461"/>
      <c r="J447" s="462"/>
      <c r="K447" s="461"/>
      <c r="L447" s="463"/>
      <c r="M447" s="388"/>
      <c r="N447" s="389"/>
      <c r="O447" s="390"/>
      <c r="P447" s="389"/>
      <c r="Q447" s="410"/>
      <c r="R447" s="443"/>
      <c r="S447" s="425">
        <f t="shared" si="166"/>
        <v>0</v>
      </c>
      <c r="T447" s="392">
        <f t="shared" si="163"/>
        <v>0</v>
      </c>
      <c r="U447" s="392">
        <f t="shared" si="167"/>
        <v>0</v>
      </c>
      <c r="V447" s="393">
        <f t="shared" si="168"/>
        <v>0</v>
      </c>
      <c r="W447" s="444" t="str">
        <f t="shared" si="169"/>
        <v/>
      </c>
      <c r="X447" s="452" t="str">
        <f t="shared" si="164"/>
        <v/>
      </c>
      <c r="Y447" s="452" t="str">
        <f t="shared" si="165"/>
        <v/>
      </c>
      <c r="Z447" s="452" t="str">
        <f>'４.１倒筒機(樣品製作)'!X447</f>
        <v/>
      </c>
      <c r="AA447" s="452" t="str">
        <f>'４.１倒筒機(樣品製作)'!Y447</f>
        <v/>
      </c>
    </row>
    <row r="448" spans="1:27" ht="16.5">
      <c r="A448" s="383">
        <f t="shared" si="170"/>
        <v>46214</v>
      </c>
      <c r="B448" s="432" t="s">
        <v>804</v>
      </c>
      <c r="C448" s="458"/>
      <c r="D448" s="473"/>
      <c r="E448" s="459"/>
      <c r="F448" s="506" t="str">
        <f>IF(ISNA(VLOOKUP(D448,條件!$A$1:$L$65585,5,0)),"",(VLOOKUP(D448,條件!$A$1:$L$65585,5,0)))</f>
        <v/>
      </c>
      <c r="G448" s="506" t="str">
        <f>IF(ISNA(VLOOKUP(D448,條件!$A$1:$L$65585,11,0)),"",(VLOOKUP(D448,條件!$A$1:$L$65585,11,0)))</f>
        <v/>
      </c>
      <c r="H448" s="460"/>
      <c r="I448" s="461"/>
      <c r="J448" s="462"/>
      <c r="K448" s="461"/>
      <c r="L448" s="463"/>
      <c r="M448" s="388"/>
      <c r="N448" s="389"/>
      <c r="O448" s="390"/>
      <c r="P448" s="389"/>
      <c r="Q448" s="410"/>
      <c r="R448" s="443"/>
      <c r="S448" s="425">
        <f t="shared" si="166"/>
        <v>0</v>
      </c>
      <c r="T448" s="392">
        <f t="shared" si="163"/>
        <v>0</v>
      </c>
      <c r="U448" s="392">
        <f t="shared" si="167"/>
        <v>0</v>
      </c>
      <c r="V448" s="393">
        <f t="shared" si="168"/>
        <v>0</v>
      </c>
      <c r="W448" s="444" t="str">
        <f t="shared" si="169"/>
        <v/>
      </c>
      <c r="X448" s="452" t="str">
        <f t="shared" si="164"/>
        <v/>
      </c>
      <c r="Y448" s="452" t="str">
        <f t="shared" si="165"/>
        <v/>
      </c>
      <c r="Z448" s="452" t="str">
        <f>'４.１倒筒機(樣品製作)'!X448</f>
        <v/>
      </c>
      <c r="AA448" s="452" t="str">
        <f>'４.１倒筒機(樣品製作)'!Y448</f>
        <v/>
      </c>
    </row>
    <row r="449" spans="1:27" ht="16.5">
      <c r="A449" s="383">
        <f t="shared" si="170"/>
        <v>46214</v>
      </c>
      <c r="B449" s="432" t="s">
        <v>804</v>
      </c>
      <c r="C449" s="458"/>
      <c r="D449" s="473"/>
      <c r="E449" s="459"/>
      <c r="F449" s="506" t="str">
        <f>IF(ISNA(VLOOKUP(D449,條件!$A$1:$L$65585,5,0)),"",(VLOOKUP(D449,條件!$A$1:$L$65585,5,0)))</f>
        <v/>
      </c>
      <c r="G449" s="506" t="str">
        <f>IF(ISNA(VLOOKUP(D449,條件!$A$1:$L$65585,11,0)),"",(VLOOKUP(D449,條件!$A$1:$L$65585,11,0)))</f>
        <v/>
      </c>
      <c r="H449" s="460"/>
      <c r="I449" s="461"/>
      <c r="J449" s="462"/>
      <c r="K449" s="461"/>
      <c r="L449" s="463"/>
      <c r="M449" s="388"/>
      <c r="N449" s="389"/>
      <c r="O449" s="390"/>
      <c r="P449" s="389"/>
      <c r="Q449" s="391"/>
      <c r="R449" s="443"/>
      <c r="S449" s="425">
        <f t="shared" si="166"/>
        <v>0</v>
      </c>
      <c r="T449" s="392">
        <f t="shared" si="163"/>
        <v>0</v>
      </c>
      <c r="U449" s="392">
        <f t="shared" si="167"/>
        <v>0</v>
      </c>
      <c r="V449" s="393">
        <f t="shared" si="168"/>
        <v>0</v>
      </c>
      <c r="W449" s="444" t="str">
        <f t="shared" si="169"/>
        <v/>
      </c>
      <c r="X449" s="452" t="str">
        <f t="shared" si="164"/>
        <v/>
      </c>
      <c r="Y449" s="452" t="str">
        <f t="shared" si="165"/>
        <v/>
      </c>
      <c r="Z449" s="452" t="str">
        <f>'４.１倒筒機(樣品製作)'!X449</f>
        <v/>
      </c>
      <c r="AA449" s="452" t="str">
        <f>'４.１倒筒機(樣品製作)'!Y449</f>
        <v/>
      </c>
    </row>
    <row r="450" spans="1:27" ht="16.5">
      <c r="A450" s="383">
        <f t="shared" si="170"/>
        <v>46214</v>
      </c>
      <c r="B450" s="432" t="s">
        <v>804</v>
      </c>
      <c r="C450" s="458"/>
      <c r="D450" s="473"/>
      <c r="E450" s="459"/>
      <c r="F450" s="506" t="str">
        <f>IF(ISNA(VLOOKUP(D450,條件!$A$1:$L$65585,5,0)),"",(VLOOKUP(D450,條件!$A$1:$L$65585,5,0)))</f>
        <v/>
      </c>
      <c r="G450" s="506" t="str">
        <f>IF(ISNA(VLOOKUP(D450,條件!$A$1:$L$65585,11,0)),"",(VLOOKUP(D450,條件!$A$1:$L$65585,11,0)))</f>
        <v/>
      </c>
      <c r="H450" s="460"/>
      <c r="I450" s="461"/>
      <c r="J450" s="462"/>
      <c r="K450" s="461"/>
      <c r="L450" s="463"/>
      <c r="M450" s="388"/>
      <c r="N450" s="389"/>
      <c r="O450" s="390"/>
      <c r="P450" s="389"/>
      <c r="Q450" s="391"/>
      <c r="R450" s="443"/>
      <c r="S450" s="425">
        <f t="shared" si="166"/>
        <v>0</v>
      </c>
      <c r="T450" s="392">
        <f t="shared" si="163"/>
        <v>0</v>
      </c>
      <c r="U450" s="392">
        <f t="shared" si="167"/>
        <v>0</v>
      </c>
      <c r="V450" s="393">
        <f t="shared" si="168"/>
        <v>0</v>
      </c>
      <c r="W450" s="444" t="str">
        <f t="shared" si="169"/>
        <v/>
      </c>
      <c r="X450" s="452" t="str">
        <f t="shared" si="164"/>
        <v/>
      </c>
      <c r="Y450" s="452" t="str">
        <f t="shared" si="165"/>
        <v/>
      </c>
      <c r="Z450" s="452" t="str">
        <f>'４.１倒筒機(樣品製作)'!X450</f>
        <v/>
      </c>
      <c r="AA450" s="452" t="str">
        <f>'４.１倒筒機(樣品製作)'!Y450</f>
        <v/>
      </c>
    </row>
    <row r="451" spans="1:27" ht="16.5">
      <c r="A451" s="383">
        <f t="shared" si="170"/>
        <v>46214</v>
      </c>
      <c r="B451" s="432" t="s">
        <v>804</v>
      </c>
      <c r="C451" s="458"/>
      <c r="D451" s="473"/>
      <c r="E451" s="459"/>
      <c r="F451" s="506" t="str">
        <f>IF(ISNA(VLOOKUP(D451,條件!$A$1:$L$65585,5,0)),"",(VLOOKUP(D451,條件!$A$1:$L$65585,5,0)))</f>
        <v/>
      </c>
      <c r="G451" s="506" t="str">
        <f>IF(ISNA(VLOOKUP(D451,條件!$A$1:$L$65585,11,0)),"",(VLOOKUP(D451,條件!$A$1:$L$65585,11,0)))</f>
        <v/>
      </c>
      <c r="H451" s="460"/>
      <c r="I451" s="461"/>
      <c r="J451" s="462"/>
      <c r="K451" s="461"/>
      <c r="L451" s="463"/>
      <c r="M451" s="388"/>
      <c r="N451" s="389"/>
      <c r="O451" s="390"/>
      <c r="P451" s="389"/>
      <c r="Q451" s="391"/>
      <c r="R451" s="443"/>
      <c r="S451" s="425">
        <f t="shared" si="166"/>
        <v>0</v>
      </c>
      <c r="T451" s="392">
        <f t="shared" si="163"/>
        <v>0</v>
      </c>
      <c r="U451" s="392">
        <f t="shared" si="167"/>
        <v>0</v>
      </c>
      <c r="V451" s="393">
        <f t="shared" si="168"/>
        <v>0</v>
      </c>
      <c r="W451" s="444" t="str">
        <f t="shared" si="169"/>
        <v/>
      </c>
      <c r="X451" s="452" t="str">
        <f t="shared" si="164"/>
        <v/>
      </c>
      <c r="Y451" s="452" t="str">
        <f t="shared" si="165"/>
        <v/>
      </c>
      <c r="Z451" s="452" t="str">
        <f>'４.１倒筒機(樣品製作)'!X451</f>
        <v/>
      </c>
      <c r="AA451" s="452" t="str">
        <f>'４.１倒筒機(樣品製作)'!Y451</f>
        <v/>
      </c>
    </row>
    <row r="452" spans="1:27" ht="16.5">
      <c r="A452" s="383">
        <f t="shared" si="170"/>
        <v>46214</v>
      </c>
      <c r="B452" s="432" t="s">
        <v>804</v>
      </c>
      <c r="C452" s="458"/>
      <c r="D452" s="473"/>
      <c r="E452" s="459"/>
      <c r="F452" s="506" t="str">
        <f>IF(ISNA(VLOOKUP(D452,條件!$A$1:$L$65585,5,0)),"",(VLOOKUP(D452,條件!$A$1:$L$65585,5,0)))</f>
        <v/>
      </c>
      <c r="G452" s="506" t="str">
        <f>IF(ISNA(VLOOKUP(D452,條件!$A$1:$L$65585,11,0)),"",(VLOOKUP(D452,條件!$A$1:$L$65585,11,0)))</f>
        <v/>
      </c>
      <c r="H452" s="460"/>
      <c r="I452" s="461"/>
      <c r="J452" s="462"/>
      <c r="K452" s="461"/>
      <c r="L452" s="463"/>
      <c r="M452" s="388"/>
      <c r="N452" s="389"/>
      <c r="O452" s="390"/>
      <c r="P452" s="389"/>
      <c r="Q452" s="391"/>
      <c r="R452" s="443"/>
      <c r="S452" s="425">
        <f t="shared" si="166"/>
        <v>0</v>
      </c>
      <c r="T452" s="392">
        <f t="shared" si="163"/>
        <v>0</v>
      </c>
      <c r="U452" s="392">
        <f t="shared" si="167"/>
        <v>0</v>
      </c>
      <c r="V452" s="393">
        <f t="shared" si="168"/>
        <v>0</v>
      </c>
      <c r="W452" s="444" t="str">
        <f t="shared" si="169"/>
        <v/>
      </c>
      <c r="X452" s="452" t="str">
        <f t="shared" si="164"/>
        <v/>
      </c>
      <c r="Y452" s="452" t="str">
        <f t="shared" si="165"/>
        <v/>
      </c>
      <c r="Z452" s="452" t="str">
        <f>'４.１倒筒機(樣品製作)'!X452</f>
        <v/>
      </c>
      <c r="AA452" s="452" t="str">
        <f>'４.１倒筒機(樣品製作)'!Y452</f>
        <v/>
      </c>
    </row>
    <row r="453" spans="1:27" ht="16.5">
      <c r="A453" s="383">
        <f t="shared" si="170"/>
        <v>46214</v>
      </c>
      <c r="B453" s="398" t="s">
        <v>807</v>
      </c>
      <c r="C453" s="524"/>
      <c r="D453" s="525"/>
      <c r="E453" s="526"/>
      <c r="F453" s="527"/>
      <c r="G453" s="527"/>
      <c r="H453" s="528"/>
      <c r="I453" s="529">
        <f>COUNTA(I433:I452)</f>
        <v>0</v>
      </c>
      <c r="J453" s="529"/>
      <c r="K453" s="529"/>
      <c r="L453" s="530"/>
      <c r="M453" s="400"/>
      <c r="N453" s="401">
        <f>SUM(N433:N452)</f>
        <v>0</v>
      </c>
      <c r="O453" s="400"/>
      <c r="P453" s="401">
        <f>SUM(P433:P452)</f>
        <v>0</v>
      </c>
      <c r="Q453" s="402"/>
      <c r="R453" s="445"/>
      <c r="S453" s="426"/>
      <c r="T453" s="399"/>
      <c r="U453" s="399">
        <f>SUMIF(U433:U452,"&lt;9E307")</f>
        <v>0</v>
      </c>
      <c r="V453" s="399">
        <f>SUM(V433:V452)</f>
        <v>0</v>
      </c>
      <c r="W453" s="446">
        <f>IF(ISERROR(V453/U453),0,(V453/U453))</f>
        <v>0</v>
      </c>
      <c r="X453" s="453">
        <f>SUMIF(X433:X452,"&lt;9E307")</f>
        <v>0</v>
      </c>
      <c r="Y453" s="453">
        <f>SUMIF(Y433:Y452,"&lt;9E307")</f>
        <v>0</v>
      </c>
      <c r="Z453" s="579">
        <f>'４.１倒筒機(樣品製作)'!X453</f>
        <v>0</v>
      </c>
      <c r="AA453" s="579">
        <f>'４.１倒筒機(樣品製作)'!Y453</f>
        <v>0</v>
      </c>
    </row>
    <row r="454" spans="1:27" ht="16.5">
      <c r="A454" s="383">
        <f t="shared" si="170"/>
        <v>46214</v>
      </c>
      <c r="B454" s="432" t="s">
        <v>805</v>
      </c>
      <c r="C454" s="458"/>
      <c r="D454" s="473"/>
      <c r="E454" s="459"/>
      <c r="F454" s="506" t="str">
        <f>IF(ISNA(VLOOKUP(D454,條件!$A$1:$L$65585,5,0)),"",(VLOOKUP(D454,條件!$A$1:$L$65585,5,0)))</f>
        <v/>
      </c>
      <c r="G454" s="506" t="str">
        <f>IF(ISNA(VLOOKUP(D454,條件!$A$1:$L$65585,11,0)),"",(VLOOKUP(D454,條件!$A$1:$L$65585,11,0)))</f>
        <v/>
      </c>
      <c r="H454" s="460"/>
      <c r="I454" s="461"/>
      <c r="J454" s="462"/>
      <c r="K454" s="461"/>
      <c r="L454" s="463"/>
      <c r="M454" s="388"/>
      <c r="N454" s="389"/>
      <c r="O454" s="390"/>
      <c r="P454" s="389"/>
      <c r="Q454" s="391"/>
      <c r="R454" s="443"/>
      <c r="S454" s="425">
        <f>K454*0.85</f>
        <v>0</v>
      </c>
      <c r="T454" s="392">
        <f t="shared" ref="T454:T473" si="171">IF(J454="",0,(1440/(J454/S454)))</f>
        <v>0</v>
      </c>
      <c r="U454" s="405">
        <f>T454*L454*(N454+P454)/24*0.85</f>
        <v>0</v>
      </c>
      <c r="V454" s="406">
        <f>M454+O454</f>
        <v>0</v>
      </c>
      <c r="W454" s="442" t="str">
        <f>IF(U454=0,"",((V454/U454)))</f>
        <v/>
      </c>
      <c r="X454" s="452" t="str">
        <f t="shared" ref="X454:X473" si="172">IF(ISERROR((U454/(N454+P454)*N454)/250),"",((U454/(N454+P454)*N454)/250))</f>
        <v/>
      </c>
      <c r="Y454" s="452" t="str">
        <f t="shared" ref="Y454:Y473" si="173">IF(ISERROR(((U454/(N454+P454)*P454)/250)),"",(((U454/(N454+P454)*P454))/250))</f>
        <v/>
      </c>
      <c r="Z454" s="452" t="str">
        <f>'４.１倒筒機(樣品製作)'!X454</f>
        <v/>
      </c>
      <c r="AA454" s="452" t="str">
        <f>'４.１倒筒機(樣品製作)'!Y454</f>
        <v/>
      </c>
    </row>
    <row r="455" spans="1:27" ht="16.5">
      <c r="A455" s="383">
        <f t="shared" si="170"/>
        <v>46214</v>
      </c>
      <c r="B455" s="432" t="s">
        <v>805</v>
      </c>
      <c r="C455" s="458"/>
      <c r="D455" s="473"/>
      <c r="E455" s="459"/>
      <c r="F455" s="506" t="str">
        <f>IF(ISNA(VLOOKUP(D455,條件!$A$1:$L$65585,5,0)),"",(VLOOKUP(D455,條件!$A$1:$L$65585,5,0)))</f>
        <v/>
      </c>
      <c r="G455" s="506" t="str">
        <f>IF(ISNA(VLOOKUP(D455,條件!$A$1:$L$65585,11,0)),"",(VLOOKUP(D455,條件!$A$1:$L$65585,11,0)))</f>
        <v/>
      </c>
      <c r="H455" s="460"/>
      <c r="I455" s="461"/>
      <c r="J455" s="462"/>
      <c r="K455" s="461"/>
      <c r="L455" s="463"/>
      <c r="M455" s="388"/>
      <c r="N455" s="389"/>
      <c r="O455" s="390"/>
      <c r="P455" s="389"/>
      <c r="Q455" s="391"/>
      <c r="R455" s="443"/>
      <c r="S455" s="425">
        <f t="shared" ref="S455:S473" si="174">K455*0.85</f>
        <v>0</v>
      </c>
      <c r="T455" s="392">
        <f t="shared" si="171"/>
        <v>0</v>
      </c>
      <c r="U455" s="405">
        <f t="shared" ref="U455:U473" si="175">T455*L455*(N455+P455)/24*0.85</f>
        <v>0</v>
      </c>
      <c r="V455" s="393">
        <f t="shared" ref="V455:V473" si="176">M455+O455</f>
        <v>0</v>
      </c>
      <c r="W455" s="442" t="str">
        <f t="shared" ref="W455:W473" si="177">IF(U455=0,"",((V455/U455)))</f>
        <v/>
      </c>
      <c r="X455" s="452" t="str">
        <f t="shared" si="172"/>
        <v/>
      </c>
      <c r="Y455" s="452" t="str">
        <f t="shared" si="173"/>
        <v/>
      </c>
      <c r="Z455" s="452" t="str">
        <f>'４.１倒筒機(樣品製作)'!X455</f>
        <v/>
      </c>
      <c r="AA455" s="452" t="str">
        <f>'４.１倒筒機(樣品製作)'!Y455</f>
        <v/>
      </c>
    </row>
    <row r="456" spans="1:27" ht="16.5">
      <c r="A456" s="383">
        <f t="shared" si="170"/>
        <v>46214</v>
      </c>
      <c r="B456" s="432" t="s">
        <v>805</v>
      </c>
      <c r="C456" s="458"/>
      <c r="D456" s="473"/>
      <c r="E456" s="459"/>
      <c r="F456" s="506" t="str">
        <f>IF(ISNA(VLOOKUP(D456,條件!$A$1:$L$65585,5,0)),"",(VLOOKUP(D456,條件!$A$1:$L$65585,5,0)))</f>
        <v/>
      </c>
      <c r="G456" s="506" t="str">
        <f>IF(ISNA(VLOOKUP(D456,條件!$A$1:$L$65585,11,0)),"",(VLOOKUP(D456,條件!$A$1:$L$65585,11,0)))</f>
        <v/>
      </c>
      <c r="H456" s="460"/>
      <c r="I456" s="461"/>
      <c r="J456" s="462"/>
      <c r="K456" s="461"/>
      <c r="L456" s="463"/>
      <c r="M456" s="388"/>
      <c r="N456" s="389"/>
      <c r="O456" s="390"/>
      <c r="P456" s="389"/>
      <c r="Q456" s="391"/>
      <c r="R456" s="443"/>
      <c r="S456" s="425">
        <f t="shared" si="174"/>
        <v>0</v>
      </c>
      <c r="T456" s="392">
        <f t="shared" si="171"/>
        <v>0</v>
      </c>
      <c r="U456" s="405">
        <f t="shared" si="175"/>
        <v>0</v>
      </c>
      <c r="V456" s="393">
        <f t="shared" si="176"/>
        <v>0</v>
      </c>
      <c r="W456" s="442" t="str">
        <f t="shared" si="177"/>
        <v/>
      </c>
      <c r="X456" s="452" t="str">
        <f t="shared" si="172"/>
        <v/>
      </c>
      <c r="Y456" s="452" t="str">
        <f t="shared" si="173"/>
        <v/>
      </c>
      <c r="Z456" s="452" t="str">
        <f>'４.１倒筒機(樣品製作)'!X456</f>
        <v/>
      </c>
      <c r="AA456" s="452" t="str">
        <f>'４.１倒筒機(樣品製作)'!Y456</f>
        <v/>
      </c>
    </row>
    <row r="457" spans="1:27" ht="16.5">
      <c r="A457" s="383">
        <f t="shared" si="170"/>
        <v>46214</v>
      </c>
      <c r="B457" s="432" t="s">
        <v>805</v>
      </c>
      <c r="C457" s="458"/>
      <c r="D457" s="473"/>
      <c r="E457" s="459"/>
      <c r="F457" s="506" t="str">
        <f>IF(ISNA(VLOOKUP(D457,條件!$A$1:$L$65585,5,0)),"",(VLOOKUP(D457,條件!$A$1:$L$65585,5,0)))</f>
        <v/>
      </c>
      <c r="G457" s="506" t="str">
        <f>IF(ISNA(VLOOKUP(D457,條件!$A$1:$L$65585,11,0)),"",(VLOOKUP(D457,條件!$A$1:$L$65585,11,0)))</f>
        <v/>
      </c>
      <c r="H457" s="460"/>
      <c r="I457" s="461"/>
      <c r="J457" s="462"/>
      <c r="K457" s="461"/>
      <c r="L457" s="463"/>
      <c r="M457" s="388"/>
      <c r="N457" s="389"/>
      <c r="O457" s="390"/>
      <c r="P457" s="389"/>
      <c r="Q457" s="391"/>
      <c r="R457" s="443"/>
      <c r="S457" s="425">
        <f t="shared" si="174"/>
        <v>0</v>
      </c>
      <c r="T457" s="392">
        <f t="shared" si="171"/>
        <v>0</v>
      </c>
      <c r="U457" s="405">
        <f t="shared" si="175"/>
        <v>0</v>
      </c>
      <c r="V457" s="393">
        <f t="shared" si="176"/>
        <v>0</v>
      </c>
      <c r="W457" s="442" t="str">
        <f t="shared" si="177"/>
        <v/>
      </c>
      <c r="X457" s="452" t="str">
        <f t="shared" si="172"/>
        <v/>
      </c>
      <c r="Y457" s="452" t="str">
        <f t="shared" si="173"/>
        <v/>
      </c>
      <c r="Z457" s="452" t="str">
        <f>'４.１倒筒機(樣品製作)'!X457</f>
        <v/>
      </c>
      <c r="AA457" s="452" t="str">
        <f>'４.１倒筒機(樣品製作)'!Y457</f>
        <v/>
      </c>
    </row>
    <row r="458" spans="1:27" ht="16.5">
      <c r="A458" s="383">
        <f t="shared" si="170"/>
        <v>46214</v>
      </c>
      <c r="B458" s="432" t="s">
        <v>805</v>
      </c>
      <c r="C458" s="458"/>
      <c r="D458" s="473"/>
      <c r="E458" s="459"/>
      <c r="F458" s="506" t="str">
        <f>IF(ISNA(VLOOKUP(D458,條件!$A$1:$L$65585,5,0)),"",(VLOOKUP(D458,條件!$A$1:$L$65585,5,0)))</f>
        <v/>
      </c>
      <c r="G458" s="506" t="str">
        <f>IF(ISNA(VLOOKUP(D458,條件!$A$1:$L$65585,11,0)),"",(VLOOKUP(D458,條件!$A$1:$L$65585,11,0)))</f>
        <v/>
      </c>
      <c r="H458" s="460"/>
      <c r="I458" s="461"/>
      <c r="J458" s="462"/>
      <c r="K458" s="461"/>
      <c r="L458" s="463"/>
      <c r="M458" s="388"/>
      <c r="N458" s="389"/>
      <c r="O458" s="390"/>
      <c r="P458" s="389"/>
      <c r="Q458" s="391"/>
      <c r="R458" s="443"/>
      <c r="S458" s="425">
        <f t="shared" si="174"/>
        <v>0</v>
      </c>
      <c r="T458" s="392">
        <f t="shared" si="171"/>
        <v>0</v>
      </c>
      <c r="U458" s="405">
        <f t="shared" si="175"/>
        <v>0</v>
      </c>
      <c r="V458" s="393">
        <f t="shared" si="176"/>
        <v>0</v>
      </c>
      <c r="W458" s="442" t="str">
        <f t="shared" si="177"/>
        <v/>
      </c>
      <c r="X458" s="452" t="str">
        <f t="shared" si="172"/>
        <v/>
      </c>
      <c r="Y458" s="452" t="str">
        <f t="shared" si="173"/>
        <v/>
      </c>
      <c r="Z458" s="452" t="str">
        <f>'４.１倒筒機(樣品製作)'!X458</f>
        <v/>
      </c>
      <c r="AA458" s="452" t="str">
        <f>'４.１倒筒機(樣品製作)'!Y458</f>
        <v/>
      </c>
    </row>
    <row r="459" spans="1:27" ht="16.5">
      <c r="A459" s="383">
        <f t="shared" si="170"/>
        <v>46214</v>
      </c>
      <c r="B459" s="432" t="s">
        <v>805</v>
      </c>
      <c r="C459" s="458"/>
      <c r="D459" s="473"/>
      <c r="E459" s="459"/>
      <c r="F459" s="506" t="str">
        <f>IF(ISNA(VLOOKUP(D459,條件!$A$1:$L$65585,5,0)),"",(VLOOKUP(D459,條件!$A$1:$L$65585,5,0)))</f>
        <v/>
      </c>
      <c r="G459" s="506" t="str">
        <f>IF(ISNA(VLOOKUP(D459,條件!$A$1:$L$65585,11,0)),"",(VLOOKUP(D459,條件!$A$1:$L$65585,11,0)))</f>
        <v/>
      </c>
      <c r="H459" s="460"/>
      <c r="I459" s="461"/>
      <c r="J459" s="462"/>
      <c r="K459" s="461"/>
      <c r="L459" s="463"/>
      <c r="M459" s="388"/>
      <c r="N459" s="389"/>
      <c r="O459" s="390"/>
      <c r="P459" s="389"/>
      <c r="Q459" s="391"/>
      <c r="R459" s="443"/>
      <c r="S459" s="425">
        <f t="shared" si="174"/>
        <v>0</v>
      </c>
      <c r="T459" s="392">
        <f t="shared" si="171"/>
        <v>0</v>
      </c>
      <c r="U459" s="405">
        <f t="shared" si="175"/>
        <v>0</v>
      </c>
      <c r="V459" s="393">
        <f t="shared" si="176"/>
        <v>0</v>
      </c>
      <c r="W459" s="442" t="str">
        <f t="shared" si="177"/>
        <v/>
      </c>
      <c r="X459" s="452" t="str">
        <f t="shared" si="172"/>
        <v/>
      </c>
      <c r="Y459" s="452" t="str">
        <f t="shared" si="173"/>
        <v/>
      </c>
      <c r="Z459" s="452" t="str">
        <f>'４.１倒筒機(樣品製作)'!X459</f>
        <v/>
      </c>
      <c r="AA459" s="452" t="str">
        <f>'４.１倒筒機(樣品製作)'!Y459</f>
        <v/>
      </c>
    </row>
    <row r="460" spans="1:27" ht="16.5">
      <c r="A460" s="383">
        <f t="shared" si="170"/>
        <v>46214</v>
      </c>
      <c r="B460" s="432" t="s">
        <v>805</v>
      </c>
      <c r="C460" s="458"/>
      <c r="D460" s="473"/>
      <c r="E460" s="459"/>
      <c r="F460" s="506" t="str">
        <f>IF(ISNA(VLOOKUP(D460,條件!$A$1:$L$65585,5,0)),"",(VLOOKUP(D460,條件!$A$1:$L$65585,5,0)))</f>
        <v/>
      </c>
      <c r="G460" s="506" t="str">
        <f>IF(ISNA(VLOOKUP(D460,條件!$A$1:$L$65585,11,0)),"",(VLOOKUP(D460,條件!$A$1:$L$65585,11,0)))</f>
        <v/>
      </c>
      <c r="H460" s="460"/>
      <c r="I460" s="461"/>
      <c r="J460" s="462"/>
      <c r="K460" s="461"/>
      <c r="L460" s="463"/>
      <c r="M460" s="388"/>
      <c r="N460" s="389"/>
      <c r="O460" s="390"/>
      <c r="P460" s="389"/>
      <c r="Q460" s="391"/>
      <c r="R460" s="443"/>
      <c r="S460" s="425">
        <f t="shared" si="174"/>
        <v>0</v>
      </c>
      <c r="T460" s="392">
        <f t="shared" si="171"/>
        <v>0</v>
      </c>
      <c r="U460" s="405">
        <f t="shared" si="175"/>
        <v>0</v>
      </c>
      <c r="V460" s="393">
        <f t="shared" si="176"/>
        <v>0</v>
      </c>
      <c r="W460" s="442" t="str">
        <f t="shared" si="177"/>
        <v/>
      </c>
      <c r="X460" s="452" t="str">
        <f t="shared" si="172"/>
        <v/>
      </c>
      <c r="Y460" s="452" t="str">
        <f t="shared" si="173"/>
        <v/>
      </c>
      <c r="Z460" s="452" t="str">
        <f>'４.１倒筒機(樣品製作)'!X460</f>
        <v/>
      </c>
      <c r="AA460" s="452" t="str">
        <f>'４.１倒筒機(樣品製作)'!Y460</f>
        <v/>
      </c>
    </row>
    <row r="461" spans="1:27" ht="16.5">
      <c r="A461" s="383">
        <f t="shared" si="170"/>
        <v>46214</v>
      </c>
      <c r="B461" s="432" t="s">
        <v>805</v>
      </c>
      <c r="C461" s="458"/>
      <c r="D461" s="473"/>
      <c r="E461" s="459"/>
      <c r="F461" s="506" t="str">
        <f>IF(ISNA(VLOOKUP(D461,條件!$A$1:$L$65585,5,0)),"",(VLOOKUP(D461,條件!$A$1:$L$65585,5,0)))</f>
        <v/>
      </c>
      <c r="G461" s="506" t="str">
        <f>IF(ISNA(VLOOKUP(D461,條件!$A$1:$L$65585,11,0)),"",(VLOOKUP(D461,條件!$A$1:$L$65585,11,0)))</f>
        <v/>
      </c>
      <c r="H461" s="460"/>
      <c r="I461" s="461"/>
      <c r="J461" s="462"/>
      <c r="K461" s="461"/>
      <c r="L461" s="463"/>
      <c r="M461" s="388"/>
      <c r="N461" s="389"/>
      <c r="O461" s="390"/>
      <c r="P461" s="389"/>
      <c r="Q461" s="391"/>
      <c r="R461" s="443"/>
      <c r="S461" s="425">
        <f t="shared" si="174"/>
        <v>0</v>
      </c>
      <c r="T461" s="392">
        <f t="shared" si="171"/>
        <v>0</v>
      </c>
      <c r="U461" s="405">
        <f t="shared" si="175"/>
        <v>0</v>
      </c>
      <c r="V461" s="393">
        <f t="shared" si="176"/>
        <v>0</v>
      </c>
      <c r="W461" s="442" t="str">
        <f t="shared" si="177"/>
        <v/>
      </c>
      <c r="X461" s="452" t="str">
        <f t="shared" si="172"/>
        <v/>
      </c>
      <c r="Y461" s="452" t="str">
        <f t="shared" si="173"/>
        <v/>
      </c>
      <c r="Z461" s="452" t="str">
        <f>'４.１倒筒機(樣品製作)'!X461</f>
        <v/>
      </c>
      <c r="AA461" s="452" t="str">
        <f>'４.１倒筒機(樣品製作)'!Y461</f>
        <v/>
      </c>
    </row>
    <row r="462" spans="1:27" ht="16.5">
      <c r="A462" s="383">
        <f t="shared" si="170"/>
        <v>46214</v>
      </c>
      <c r="B462" s="432" t="s">
        <v>805</v>
      </c>
      <c r="C462" s="458"/>
      <c r="D462" s="473"/>
      <c r="E462" s="459"/>
      <c r="F462" s="506" t="str">
        <f>IF(ISNA(VLOOKUP(D462,條件!$A$1:$L$65585,5,0)),"",(VLOOKUP(D462,條件!$A$1:$L$65585,5,0)))</f>
        <v/>
      </c>
      <c r="G462" s="506" t="str">
        <f>IF(ISNA(VLOOKUP(D462,條件!$A$1:$L$65585,11,0)),"",(VLOOKUP(D462,條件!$A$1:$L$65585,11,0)))</f>
        <v/>
      </c>
      <c r="H462" s="460"/>
      <c r="I462" s="461"/>
      <c r="J462" s="462"/>
      <c r="K462" s="461"/>
      <c r="L462" s="463"/>
      <c r="M462" s="388"/>
      <c r="N462" s="389"/>
      <c r="O462" s="390"/>
      <c r="P462" s="389"/>
      <c r="Q462" s="391"/>
      <c r="R462" s="443"/>
      <c r="S462" s="425">
        <f t="shared" si="174"/>
        <v>0</v>
      </c>
      <c r="T462" s="392">
        <f t="shared" si="171"/>
        <v>0</v>
      </c>
      <c r="U462" s="405">
        <f t="shared" si="175"/>
        <v>0</v>
      </c>
      <c r="V462" s="393">
        <f t="shared" si="176"/>
        <v>0</v>
      </c>
      <c r="W462" s="442" t="str">
        <f t="shared" si="177"/>
        <v/>
      </c>
      <c r="X462" s="452" t="str">
        <f t="shared" si="172"/>
        <v/>
      </c>
      <c r="Y462" s="452" t="str">
        <f t="shared" si="173"/>
        <v/>
      </c>
      <c r="Z462" s="452" t="str">
        <f>'４.１倒筒機(樣品製作)'!X462</f>
        <v/>
      </c>
      <c r="AA462" s="452" t="str">
        <f>'４.１倒筒機(樣品製作)'!Y462</f>
        <v/>
      </c>
    </row>
    <row r="463" spans="1:27" ht="16.5">
      <c r="A463" s="383">
        <f t="shared" si="170"/>
        <v>46214</v>
      </c>
      <c r="B463" s="432" t="s">
        <v>805</v>
      </c>
      <c r="C463" s="458"/>
      <c r="D463" s="473"/>
      <c r="E463" s="459"/>
      <c r="F463" s="506" t="str">
        <f>IF(ISNA(VLOOKUP(D463,條件!$A$1:$L$65585,5,0)),"",(VLOOKUP(D463,條件!$A$1:$L$65585,5,0)))</f>
        <v/>
      </c>
      <c r="G463" s="506" t="str">
        <f>IF(ISNA(VLOOKUP(D463,條件!$A$1:$L$65585,11,0)),"",(VLOOKUP(D463,條件!$A$1:$L$65585,11,0)))</f>
        <v/>
      </c>
      <c r="H463" s="460"/>
      <c r="I463" s="461"/>
      <c r="J463" s="462"/>
      <c r="K463" s="461"/>
      <c r="L463" s="463"/>
      <c r="M463" s="388"/>
      <c r="N463" s="389"/>
      <c r="O463" s="390"/>
      <c r="P463" s="389"/>
      <c r="Q463" s="391"/>
      <c r="R463" s="443"/>
      <c r="S463" s="425">
        <f t="shared" si="174"/>
        <v>0</v>
      </c>
      <c r="T463" s="392">
        <f t="shared" si="171"/>
        <v>0</v>
      </c>
      <c r="U463" s="405">
        <f t="shared" si="175"/>
        <v>0</v>
      </c>
      <c r="V463" s="393">
        <f t="shared" si="176"/>
        <v>0</v>
      </c>
      <c r="W463" s="442" t="str">
        <f t="shared" si="177"/>
        <v/>
      </c>
      <c r="X463" s="452" t="str">
        <f t="shared" si="172"/>
        <v/>
      </c>
      <c r="Y463" s="452" t="str">
        <f t="shared" si="173"/>
        <v/>
      </c>
      <c r="Z463" s="452" t="str">
        <f>'４.１倒筒機(樣品製作)'!X463</f>
        <v/>
      </c>
      <c r="AA463" s="452" t="str">
        <f>'４.１倒筒機(樣品製作)'!Y463</f>
        <v/>
      </c>
    </row>
    <row r="464" spans="1:27" ht="16.5">
      <c r="A464" s="383">
        <f t="shared" si="170"/>
        <v>46214</v>
      </c>
      <c r="B464" s="432" t="s">
        <v>805</v>
      </c>
      <c r="C464" s="458"/>
      <c r="D464" s="473"/>
      <c r="E464" s="459"/>
      <c r="F464" s="506" t="str">
        <f>IF(ISNA(VLOOKUP(D464,條件!$A$1:$L$65585,5,0)),"",(VLOOKUP(D464,條件!$A$1:$L$65585,5,0)))</f>
        <v/>
      </c>
      <c r="G464" s="506" t="str">
        <f>IF(ISNA(VLOOKUP(D464,條件!$A$1:$L$65585,11,0)),"",(VLOOKUP(D464,條件!$A$1:$L$65585,11,0)))</f>
        <v/>
      </c>
      <c r="H464" s="460"/>
      <c r="I464" s="461"/>
      <c r="J464" s="462"/>
      <c r="K464" s="461"/>
      <c r="L464" s="463"/>
      <c r="M464" s="388"/>
      <c r="N464" s="389"/>
      <c r="O464" s="390"/>
      <c r="P464" s="389"/>
      <c r="Q464" s="391"/>
      <c r="R464" s="443"/>
      <c r="S464" s="425">
        <f t="shared" si="174"/>
        <v>0</v>
      </c>
      <c r="T464" s="392">
        <f t="shared" si="171"/>
        <v>0</v>
      </c>
      <c r="U464" s="405">
        <f t="shared" si="175"/>
        <v>0</v>
      </c>
      <c r="V464" s="393">
        <f t="shared" si="176"/>
        <v>0</v>
      </c>
      <c r="W464" s="442" t="str">
        <f t="shared" si="177"/>
        <v/>
      </c>
      <c r="X464" s="452" t="str">
        <f t="shared" si="172"/>
        <v/>
      </c>
      <c r="Y464" s="452" t="str">
        <f t="shared" si="173"/>
        <v/>
      </c>
      <c r="Z464" s="452" t="str">
        <f>'４.１倒筒機(樣品製作)'!X464</f>
        <v/>
      </c>
      <c r="AA464" s="452" t="str">
        <f>'４.１倒筒機(樣品製作)'!Y464</f>
        <v/>
      </c>
    </row>
    <row r="465" spans="1:27" ht="16.5">
      <c r="A465" s="383">
        <f t="shared" si="170"/>
        <v>46214</v>
      </c>
      <c r="B465" s="432" t="s">
        <v>805</v>
      </c>
      <c r="C465" s="458"/>
      <c r="D465" s="473"/>
      <c r="E465" s="459"/>
      <c r="F465" s="506" t="str">
        <f>IF(ISNA(VLOOKUP(D465,條件!$A$1:$L$65585,5,0)),"",(VLOOKUP(D465,條件!$A$1:$L$65585,5,0)))</f>
        <v/>
      </c>
      <c r="G465" s="506" t="str">
        <f>IF(ISNA(VLOOKUP(D465,條件!$A$1:$L$65585,11,0)),"",(VLOOKUP(D465,條件!$A$1:$L$65585,11,0)))</f>
        <v/>
      </c>
      <c r="H465" s="460"/>
      <c r="I465" s="461"/>
      <c r="J465" s="462"/>
      <c r="K465" s="461"/>
      <c r="L465" s="463"/>
      <c r="M465" s="388"/>
      <c r="N465" s="389"/>
      <c r="O465" s="390"/>
      <c r="P465" s="389"/>
      <c r="Q465" s="391"/>
      <c r="R465" s="443"/>
      <c r="S465" s="425">
        <f t="shared" si="174"/>
        <v>0</v>
      </c>
      <c r="T465" s="392">
        <f t="shared" si="171"/>
        <v>0</v>
      </c>
      <c r="U465" s="392">
        <f t="shared" si="175"/>
        <v>0</v>
      </c>
      <c r="V465" s="393">
        <f t="shared" si="176"/>
        <v>0</v>
      </c>
      <c r="W465" s="444" t="str">
        <f t="shared" si="177"/>
        <v/>
      </c>
      <c r="X465" s="452" t="str">
        <f t="shared" si="172"/>
        <v/>
      </c>
      <c r="Y465" s="452" t="str">
        <f t="shared" si="173"/>
        <v/>
      </c>
      <c r="Z465" s="452" t="str">
        <f>'４.１倒筒機(樣品製作)'!X465</f>
        <v/>
      </c>
      <c r="AA465" s="452" t="str">
        <f>'４.１倒筒機(樣品製作)'!Y465</f>
        <v/>
      </c>
    </row>
    <row r="466" spans="1:27" ht="16.5">
      <c r="A466" s="383">
        <f t="shared" si="170"/>
        <v>46214</v>
      </c>
      <c r="B466" s="432" t="s">
        <v>805</v>
      </c>
      <c r="C466" s="458"/>
      <c r="D466" s="473"/>
      <c r="E466" s="459"/>
      <c r="F466" s="506" t="str">
        <f>IF(ISNA(VLOOKUP(D466,條件!$A$1:$L$65585,5,0)),"",(VLOOKUP(D466,條件!$A$1:$L$65585,5,0)))</f>
        <v/>
      </c>
      <c r="G466" s="506" t="str">
        <f>IF(ISNA(VLOOKUP(D466,條件!$A$1:$L$65585,11,0)),"",(VLOOKUP(D466,條件!$A$1:$L$65585,11,0)))</f>
        <v/>
      </c>
      <c r="H466" s="460"/>
      <c r="I466" s="461"/>
      <c r="J466" s="462"/>
      <c r="K466" s="461"/>
      <c r="L466" s="463"/>
      <c r="M466" s="388"/>
      <c r="N466" s="389"/>
      <c r="O466" s="390"/>
      <c r="P466" s="389"/>
      <c r="Q466" s="391"/>
      <c r="R466" s="443"/>
      <c r="S466" s="425">
        <f t="shared" si="174"/>
        <v>0</v>
      </c>
      <c r="T466" s="392">
        <f t="shared" si="171"/>
        <v>0</v>
      </c>
      <c r="U466" s="392">
        <f t="shared" si="175"/>
        <v>0</v>
      </c>
      <c r="V466" s="393">
        <f t="shared" si="176"/>
        <v>0</v>
      </c>
      <c r="W466" s="444" t="str">
        <f t="shared" si="177"/>
        <v/>
      </c>
      <c r="X466" s="452" t="str">
        <f t="shared" si="172"/>
        <v/>
      </c>
      <c r="Y466" s="452" t="str">
        <f t="shared" si="173"/>
        <v/>
      </c>
      <c r="Z466" s="452" t="str">
        <f>'４.１倒筒機(樣品製作)'!X466</f>
        <v/>
      </c>
      <c r="AA466" s="452" t="str">
        <f>'４.１倒筒機(樣品製作)'!Y466</f>
        <v/>
      </c>
    </row>
    <row r="467" spans="1:27" ht="16.5">
      <c r="A467" s="383">
        <f t="shared" si="170"/>
        <v>46214</v>
      </c>
      <c r="B467" s="432" t="s">
        <v>805</v>
      </c>
      <c r="C467" s="458"/>
      <c r="D467" s="473"/>
      <c r="E467" s="459"/>
      <c r="F467" s="506" t="str">
        <f>IF(ISNA(VLOOKUP(D467,條件!$A$1:$L$65585,5,0)),"",(VLOOKUP(D467,條件!$A$1:$L$65585,5,0)))</f>
        <v/>
      </c>
      <c r="G467" s="506" t="str">
        <f>IF(ISNA(VLOOKUP(D467,條件!$A$1:$L$65585,11,0)),"",(VLOOKUP(D467,條件!$A$1:$L$65585,11,0)))</f>
        <v/>
      </c>
      <c r="H467" s="460"/>
      <c r="I467" s="461"/>
      <c r="J467" s="462"/>
      <c r="K467" s="461"/>
      <c r="L467" s="463"/>
      <c r="M467" s="388"/>
      <c r="N467" s="389"/>
      <c r="O467" s="390"/>
      <c r="P467" s="389"/>
      <c r="Q467" s="391"/>
      <c r="R467" s="443"/>
      <c r="S467" s="425">
        <f t="shared" si="174"/>
        <v>0</v>
      </c>
      <c r="T467" s="392">
        <f t="shared" si="171"/>
        <v>0</v>
      </c>
      <c r="U467" s="392">
        <f t="shared" si="175"/>
        <v>0</v>
      </c>
      <c r="V467" s="393">
        <f t="shared" si="176"/>
        <v>0</v>
      </c>
      <c r="W467" s="444" t="str">
        <f t="shared" si="177"/>
        <v/>
      </c>
      <c r="X467" s="452" t="str">
        <f t="shared" si="172"/>
        <v/>
      </c>
      <c r="Y467" s="452" t="str">
        <f t="shared" si="173"/>
        <v/>
      </c>
      <c r="Z467" s="452" t="str">
        <f>'４.１倒筒機(樣品製作)'!X467</f>
        <v/>
      </c>
      <c r="AA467" s="452" t="str">
        <f>'４.１倒筒機(樣品製作)'!Y467</f>
        <v/>
      </c>
    </row>
    <row r="468" spans="1:27" ht="16.5">
      <c r="A468" s="383">
        <f t="shared" si="170"/>
        <v>46214</v>
      </c>
      <c r="B468" s="432" t="s">
        <v>805</v>
      </c>
      <c r="C468" s="458"/>
      <c r="D468" s="473"/>
      <c r="E468" s="459"/>
      <c r="F468" s="506" t="str">
        <f>IF(ISNA(VLOOKUP(D468,條件!$A$1:$L$65585,5,0)),"",(VLOOKUP(D468,條件!$A$1:$L$65585,5,0)))</f>
        <v/>
      </c>
      <c r="G468" s="506" t="str">
        <f>IF(ISNA(VLOOKUP(D468,條件!$A$1:$L$65585,11,0)),"",(VLOOKUP(D468,條件!$A$1:$L$65585,11,0)))</f>
        <v/>
      </c>
      <c r="H468" s="460"/>
      <c r="I468" s="461"/>
      <c r="J468" s="462"/>
      <c r="K468" s="461"/>
      <c r="L468" s="463"/>
      <c r="M468" s="388"/>
      <c r="N468" s="389"/>
      <c r="O468" s="390"/>
      <c r="P468" s="389"/>
      <c r="Q468" s="391"/>
      <c r="R468" s="443"/>
      <c r="S468" s="425">
        <f t="shared" si="174"/>
        <v>0</v>
      </c>
      <c r="T468" s="392">
        <f t="shared" si="171"/>
        <v>0</v>
      </c>
      <c r="U468" s="392">
        <f t="shared" si="175"/>
        <v>0</v>
      </c>
      <c r="V468" s="393">
        <f t="shared" si="176"/>
        <v>0</v>
      </c>
      <c r="W468" s="444" t="str">
        <f t="shared" si="177"/>
        <v/>
      </c>
      <c r="X468" s="452" t="str">
        <f t="shared" si="172"/>
        <v/>
      </c>
      <c r="Y468" s="452" t="str">
        <f t="shared" si="173"/>
        <v/>
      </c>
      <c r="Z468" s="452" t="str">
        <f>'４.１倒筒機(樣品製作)'!X468</f>
        <v/>
      </c>
      <c r="AA468" s="452" t="str">
        <f>'４.１倒筒機(樣品製作)'!Y468</f>
        <v/>
      </c>
    </row>
    <row r="469" spans="1:27" ht="16.5">
      <c r="A469" s="383">
        <f t="shared" si="170"/>
        <v>46214</v>
      </c>
      <c r="B469" s="432" t="s">
        <v>805</v>
      </c>
      <c r="C469" s="458"/>
      <c r="D469" s="473"/>
      <c r="E469" s="459"/>
      <c r="F469" s="506" t="str">
        <f>IF(ISNA(VLOOKUP(D469,條件!$A$1:$L$65585,5,0)),"",(VLOOKUP(D469,條件!$A$1:$L$65585,5,0)))</f>
        <v/>
      </c>
      <c r="G469" s="506" t="str">
        <f>IF(ISNA(VLOOKUP(D469,條件!$A$1:$L$65585,11,0)),"",(VLOOKUP(D469,條件!$A$1:$L$65585,11,0)))</f>
        <v/>
      </c>
      <c r="H469" s="460"/>
      <c r="I469" s="461"/>
      <c r="J469" s="462"/>
      <c r="K469" s="461"/>
      <c r="L469" s="463"/>
      <c r="M469" s="388"/>
      <c r="N469" s="389"/>
      <c r="O469" s="390"/>
      <c r="P469" s="389"/>
      <c r="Q469" s="391"/>
      <c r="R469" s="443"/>
      <c r="S469" s="425">
        <f t="shared" si="174"/>
        <v>0</v>
      </c>
      <c r="T469" s="392">
        <f t="shared" si="171"/>
        <v>0</v>
      </c>
      <c r="U469" s="392">
        <f t="shared" si="175"/>
        <v>0</v>
      </c>
      <c r="V469" s="393">
        <f t="shared" si="176"/>
        <v>0</v>
      </c>
      <c r="W469" s="444" t="str">
        <f t="shared" si="177"/>
        <v/>
      </c>
      <c r="X469" s="452" t="str">
        <f t="shared" si="172"/>
        <v/>
      </c>
      <c r="Y469" s="452" t="str">
        <f t="shared" si="173"/>
        <v/>
      </c>
      <c r="Z469" s="452" t="str">
        <f>'４.１倒筒機(樣品製作)'!X469</f>
        <v/>
      </c>
      <c r="AA469" s="452" t="str">
        <f>'４.１倒筒機(樣品製作)'!Y469</f>
        <v/>
      </c>
    </row>
    <row r="470" spans="1:27" ht="16.5">
      <c r="A470" s="383">
        <f t="shared" si="170"/>
        <v>46214</v>
      </c>
      <c r="B470" s="432" t="s">
        <v>805</v>
      </c>
      <c r="C470" s="458"/>
      <c r="D470" s="473"/>
      <c r="E470" s="459"/>
      <c r="F470" s="506" t="str">
        <f>IF(ISNA(VLOOKUP(D470,條件!$A$1:$L$65585,5,0)),"",(VLOOKUP(D470,條件!$A$1:$L$65585,5,0)))</f>
        <v/>
      </c>
      <c r="G470" s="506" t="str">
        <f>IF(ISNA(VLOOKUP(D470,條件!$A$1:$L$65585,11,0)),"",(VLOOKUP(D470,條件!$A$1:$L$65585,11,0)))</f>
        <v/>
      </c>
      <c r="H470" s="460"/>
      <c r="I470" s="461"/>
      <c r="J470" s="462"/>
      <c r="K470" s="461"/>
      <c r="L470" s="463"/>
      <c r="M470" s="388"/>
      <c r="N470" s="389"/>
      <c r="O470" s="390"/>
      <c r="P470" s="389"/>
      <c r="Q470" s="391"/>
      <c r="R470" s="443"/>
      <c r="S470" s="425">
        <f t="shared" si="174"/>
        <v>0</v>
      </c>
      <c r="T470" s="392">
        <f t="shared" si="171"/>
        <v>0</v>
      </c>
      <c r="U470" s="392">
        <f t="shared" si="175"/>
        <v>0</v>
      </c>
      <c r="V470" s="393">
        <f t="shared" si="176"/>
        <v>0</v>
      </c>
      <c r="W470" s="444" t="str">
        <f t="shared" si="177"/>
        <v/>
      </c>
      <c r="X470" s="452" t="str">
        <f t="shared" si="172"/>
        <v/>
      </c>
      <c r="Y470" s="452" t="str">
        <f t="shared" si="173"/>
        <v/>
      </c>
      <c r="Z470" s="452" t="str">
        <f>'４.１倒筒機(樣品製作)'!X470</f>
        <v/>
      </c>
      <c r="AA470" s="452" t="str">
        <f>'４.１倒筒機(樣品製作)'!Y470</f>
        <v/>
      </c>
    </row>
    <row r="471" spans="1:27" ht="16.5">
      <c r="A471" s="383">
        <f t="shared" si="170"/>
        <v>46214</v>
      </c>
      <c r="B471" s="432" t="s">
        <v>805</v>
      </c>
      <c r="C471" s="458"/>
      <c r="D471" s="473"/>
      <c r="E471" s="459"/>
      <c r="F471" s="506" t="str">
        <f>IF(ISNA(VLOOKUP(D471,條件!$A$1:$L$65585,5,0)),"",(VLOOKUP(D471,條件!$A$1:$L$65585,5,0)))</f>
        <v/>
      </c>
      <c r="G471" s="506" t="str">
        <f>IF(ISNA(VLOOKUP(D471,條件!$A$1:$L$65585,11,0)),"",(VLOOKUP(D471,條件!$A$1:$L$65585,11,0)))</f>
        <v/>
      </c>
      <c r="H471" s="460"/>
      <c r="I471" s="461"/>
      <c r="J471" s="462"/>
      <c r="K471" s="461"/>
      <c r="L471" s="463"/>
      <c r="M471" s="388"/>
      <c r="N471" s="389"/>
      <c r="O471" s="390"/>
      <c r="P471" s="389"/>
      <c r="Q471" s="391"/>
      <c r="R471" s="443"/>
      <c r="S471" s="425">
        <f t="shared" si="174"/>
        <v>0</v>
      </c>
      <c r="T471" s="392">
        <f t="shared" si="171"/>
        <v>0</v>
      </c>
      <c r="U471" s="392">
        <f t="shared" si="175"/>
        <v>0</v>
      </c>
      <c r="V471" s="393">
        <f t="shared" si="176"/>
        <v>0</v>
      </c>
      <c r="W471" s="444" t="str">
        <f t="shared" si="177"/>
        <v/>
      </c>
      <c r="X471" s="452" t="str">
        <f t="shared" si="172"/>
        <v/>
      </c>
      <c r="Y471" s="452" t="str">
        <f t="shared" si="173"/>
        <v/>
      </c>
      <c r="Z471" s="452" t="str">
        <f>'４.１倒筒機(樣品製作)'!X471</f>
        <v/>
      </c>
      <c r="AA471" s="452" t="str">
        <f>'４.１倒筒機(樣品製作)'!Y471</f>
        <v/>
      </c>
    </row>
    <row r="472" spans="1:27" ht="16.5">
      <c r="A472" s="383">
        <f t="shared" si="170"/>
        <v>46214</v>
      </c>
      <c r="B472" s="432" t="s">
        <v>805</v>
      </c>
      <c r="C472" s="458"/>
      <c r="D472" s="473"/>
      <c r="E472" s="459"/>
      <c r="F472" s="506" t="str">
        <f>IF(ISNA(VLOOKUP(D472,條件!$A$1:$L$65585,5,0)),"",(VLOOKUP(D472,條件!$A$1:$L$65585,5,0)))</f>
        <v/>
      </c>
      <c r="G472" s="506" t="str">
        <f>IF(ISNA(VLOOKUP(D472,條件!$A$1:$L$65585,11,0)),"",(VLOOKUP(D472,條件!$A$1:$L$65585,11,0)))</f>
        <v/>
      </c>
      <c r="H472" s="460"/>
      <c r="I472" s="461"/>
      <c r="J472" s="462"/>
      <c r="K472" s="461"/>
      <c r="L472" s="463"/>
      <c r="M472" s="388"/>
      <c r="N472" s="389"/>
      <c r="O472" s="390"/>
      <c r="P472" s="389"/>
      <c r="Q472" s="391"/>
      <c r="R472" s="443"/>
      <c r="S472" s="425">
        <f t="shared" si="174"/>
        <v>0</v>
      </c>
      <c r="T472" s="392">
        <f t="shared" si="171"/>
        <v>0</v>
      </c>
      <c r="U472" s="392">
        <f t="shared" si="175"/>
        <v>0</v>
      </c>
      <c r="V472" s="393">
        <f t="shared" si="176"/>
        <v>0</v>
      </c>
      <c r="W472" s="444" t="str">
        <f t="shared" si="177"/>
        <v/>
      </c>
      <c r="X472" s="452" t="str">
        <f t="shared" si="172"/>
        <v/>
      </c>
      <c r="Y472" s="452" t="str">
        <f t="shared" si="173"/>
        <v/>
      </c>
      <c r="Z472" s="452" t="str">
        <f>'４.１倒筒機(樣品製作)'!X472</f>
        <v/>
      </c>
      <c r="AA472" s="452" t="str">
        <f>'４.１倒筒機(樣品製作)'!Y472</f>
        <v/>
      </c>
    </row>
    <row r="473" spans="1:27" ht="16.5">
      <c r="A473" s="383">
        <f t="shared" si="170"/>
        <v>46214</v>
      </c>
      <c r="B473" s="432" t="s">
        <v>805</v>
      </c>
      <c r="C473" s="458"/>
      <c r="D473" s="473"/>
      <c r="E473" s="459"/>
      <c r="F473" s="506" t="str">
        <f>IF(ISNA(VLOOKUP(D473,條件!$A$1:$L$65585,5,0)),"",(VLOOKUP(D473,條件!$A$1:$L$65585,5,0)))</f>
        <v/>
      </c>
      <c r="G473" s="506" t="str">
        <f>IF(ISNA(VLOOKUP(D473,條件!$A$1:$L$65585,11,0)),"",(VLOOKUP(D473,條件!$A$1:$L$65585,11,0)))</f>
        <v/>
      </c>
      <c r="H473" s="460"/>
      <c r="I473" s="461"/>
      <c r="J473" s="462"/>
      <c r="K473" s="461"/>
      <c r="L473" s="463"/>
      <c r="M473" s="388"/>
      <c r="N473" s="389"/>
      <c r="O473" s="390"/>
      <c r="P473" s="389"/>
      <c r="Q473" s="391"/>
      <c r="R473" s="443"/>
      <c r="S473" s="425">
        <f t="shared" si="174"/>
        <v>0</v>
      </c>
      <c r="T473" s="392">
        <f t="shared" si="171"/>
        <v>0</v>
      </c>
      <c r="U473" s="392">
        <f t="shared" si="175"/>
        <v>0</v>
      </c>
      <c r="V473" s="393">
        <f t="shared" si="176"/>
        <v>0</v>
      </c>
      <c r="W473" s="444" t="str">
        <f t="shared" si="177"/>
        <v/>
      </c>
      <c r="X473" s="452" t="str">
        <f t="shared" si="172"/>
        <v/>
      </c>
      <c r="Y473" s="452" t="str">
        <f t="shared" si="173"/>
        <v/>
      </c>
      <c r="Z473" s="452" t="str">
        <f>'４.１倒筒機(樣品製作)'!X473</f>
        <v/>
      </c>
      <c r="AA473" s="452" t="str">
        <f>'４.１倒筒機(樣品製作)'!Y473</f>
        <v/>
      </c>
    </row>
    <row r="474" spans="1:27" ht="16.5">
      <c r="A474" s="383">
        <f t="shared" si="170"/>
        <v>46214</v>
      </c>
      <c r="B474" s="398" t="s">
        <v>803</v>
      </c>
      <c r="C474" s="524"/>
      <c r="D474" s="525"/>
      <c r="E474" s="526"/>
      <c r="F474" s="527">
        <v>0</v>
      </c>
      <c r="G474" s="527"/>
      <c r="H474" s="528"/>
      <c r="I474" s="529">
        <f>COUNTA(I454:I473)</f>
        <v>0</v>
      </c>
      <c r="J474" s="529"/>
      <c r="K474" s="529"/>
      <c r="L474" s="530"/>
      <c r="M474" s="400"/>
      <c r="N474" s="401">
        <f>SUM(N454:N473)</f>
        <v>0</v>
      </c>
      <c r="O474" s="400"/>
      <c r="P474" s="401">
        <f>SUM(P454:P473)</f>
        <v>0</v>
      </c>
      <c r="Q474" s="402"/>
      <c r="R474" s="445"/>
      <c r="S474" s="427"/>
      <c r="T474" s="403"/>
      <c r="U474" s="399">
        <f>SUMIF(U454:U473,"&lt;9E307")</f>
        <v>0</v>
      </c>
      <c r="V474" s="399">
        <f>SUM(V454:V473)</f>
        <v>0</v>
      </c>
      <c r="W474" s="446">
        <f>IF(ISERROR(V474/U474),0,(V474/U474))</f>
        <v>0</v>
      </c>
      <c r="X474" s="453">
        <f>SUMIF(X454:X473,"&lt;9E307")</f>
        <v>0</v>
      </c>
      <c r="Y474" s="453">
        <f>SUMIF(Y454:Y473,"&lt;9E307")</f>
        <v>0</v>
      </c>
      <c r="Z474" s="453">
        <f>'４.１倒筒機(樣品製作)'!X474</f>
        <v>0</v>
      </c>
      <c r="AA474" s="453">
        <f>'４.１倒筒機(樣品製作)'!Y474</f>
        <v>0</v>
      </c>
    </row>
    <row r="475" spans="1:27" ht="16.5">
      <c r="A475" s="383">
        <f t="shared" si="170"/>
        <v>46214</v>
      </c>
      <c r="B475" s="404" t="s">
        <v>806</v>
      </c>
      <c r="C475" s="531"/>
      <c r="D475" s="532"/>
      <c r="E475" s="533"/>
      <c r="F475" s="534"/>
      <c r="G475" s="534"/>
      <c r="H475" s="535"/>
      <c r="I475" s="536">
        <f>SUM(I453,I474)</f>
        <v>0</v>
      </c>
      <c r="J475" s="536"/>
      <c r="K475" s="536"/>
      <c r="L475" s="537"/>
      <c r="M475" s="419"/>
      <c r="N475" s="420">
        <f>SUM(N453,N474)</f>
        <v>0</v>
      </c>
      <c r="O475" s="419"/>
      <c r="P475" s="420">
        <f>SUM(P453,P474)</f>
        <v>0</v>
      </c>
      <c r="Q475" s="421"/>
      <c r="R475" s="447"/>
      <c r="S475" s="428"/>
      <c r="T475" s="394"/>
      <c r="U475" s="394">
        <f t="shared" ref="U475:V475" si="178">SUM(U453,U474)</f>
        <v>0</v>
      </c>
      <c r="V475" s="394">
        <f t="shared" si="178"/>
        <v>0</v>
      </c>
      <c r="W475" s="448">
        <f>IF(ISERROR(V475/U475),0,V475/U475)</f>
        <v>0</v>
      </c>
      <c r="X475" s="454">
        <f>SUM(X453,X474)</f>
        <v>0</v>
      </c>
      <c r="Y475" s="454">
        <f>SUM(Y453,Y474)</f>
        <v>0</v>
      </c>
      <c r="Z475" s="454">
        <f>'４.１倒筒機(樣品製作)'!X475</f>
        <v>0</v>
      </c>
      <c r="AA475" s="454">
        <f>'４.１倒筒機(樣品製作)'!Y475</f>
        <v>0</v>
      </c>
    </row>
    <row r="476" spans="1:27" ht="16.5">
      <c r="A476" s="449">
        <f>A475+1</f>
        <v>46215</v>
      </c>
      <c r="B476" s="431" t="s">
        <v>804</v>
      </c>
      <c r="C476" s="538"/>
      <c r="D476" s="539"/>
      <c r="E476" s="540"/>
      <c r="F476" s="541" t="str">
        <f>IF(ISNA(VLOOKUP(D476,條件!$A$1:$L$65585,5,0)),"",(VLOOKUP(D476,條件!$A$1:$L$65585,5,0)))</f>
        <v/>
      </c>
      <c r="G476" s="541" t="str">
        <f>IF(ISNA(VLOOKUP(D476,條件!$A$1:$L$65585,11,0)),"",(VLOOKUP(D476,條件!$A$1:$L$65585,11,0)))</f>
        <v/>
      </c>
      <c r="H476" s="542"/>
      <c r="I476" s="543"/>
      <c r="J476" s="462"/>
      <c r="K476" s="543"/>
      <c r="L476" s="544"/>
      <c r="M476" s="407"/>
      <c r="N476" s="408"/>
      <c r="O476" s="409"/>
      <c r="P476" s="408"/>
      <c r="Q476" s="410"/>
      <c r="R476" s="441"/>
      <c r="S476" s="424">
        <f>K476*0.85</f>
        <v>0</v>
      </c>
      <c r="T476" s="405">
        <f t="shared" ref="T476:T495" si="179">IF(J476="",0,(1440/(J476/S476)))</f>
        <v>0</v>
      </c>
      <c r="U476" s="405">
        <f>T476*L476*(N476+P476)/24*0.85</f>
        <v>0</v>
      </c>
      <c r="V476" s="406">
        <f>M476+O476</f>
        <v>0</v>
      </c>
      <c r="W476" s="442" t="str">
        <f>IF(U476=0,"",((V476/U476)))</f>
        <v/>
      </c>
      <c r="X476" s="452" t="str">
        <f t="shared" ref="X476:X495" si="180">IF(ISERROR((U476/(N476+P476)*N476)/250),"",((U476/(N476+P476)*N476)/250))</f>
        <v/>
      </c>
      <c r="Y476" s="452" t="str">
        <f t="shared" ref="Y476:Y495" si="181">IF(ISERROR(((U476/(N476+P476)*P476)/250)),"",(((U476/(N476+P476)*P476))/250))</f>
        <v/>
      </c>
      <c r="Z476" s="452" t="str">
        <f>'４.１倒筒機(樣品製作)'!X476</f>
        <v/>
      </c>
      <c r="AA476" s="452" t="str">
        <f>'４.１倒筒機(樣品製作)'!Y476</f>
        <v/>
      </c>
    </row>
    <row r="477" spans="1:27" ht="16.5">
      <c r="A477" s="383">
        <f>A476</f>
        <v>46215</v>
      </c>
      <c r="B477" s="432" t="s">
        <v>804</v>
      </c>
      <c r="C477" s="458"/>
      <c r="D477" s="473"/>
      <c r="E477" s="459"/>
      <c r="F477" s="506" t="str">
        <f>IF(ISNA(VLOOKUP(D477,條件!$A$1:$L$65585,5,0)),"",(VLOOKUP(D477,條件!$A$1:$L$65585,5,0)))</f>
        <v/>
      </c>
      <c r="G477" s="506" t="str">
        <f>IF(ISNA(VLOOKUP(D477,條件!$A$1:$L$65585,11,0)),"",(VLOOKUP(D477,條件!$A$1:$L$65585,11,0)))</f>
        <v/>
      </c>
      <c r="H477" s="460"/>
      <c r="I477" s="461"/>
      <c r="J477" s="462"/>
      <c r="K477" s="461"/>
      <c r="L477" s="463"/>
      <c r="M477" s="388"/>
      <c r="N477" s="389"/>
      <c r="O477" s="390"/>
      <c r="P477" s="389"/>
      <c r="Q477" s="410"/>
      <c r="R477" s="443"/>
      <c r="S477" s="425">
        <f t="shared" ref="S477:S495" si="182">K477*0.85</f>
        <v>0</v>
      </c>
      <c r="T477" s="392">
        <f t="shared" si="179"/>
        <v>0</v>
      </c>
      <c r="U477" s="405">
        <f t="shared" ref="U477:U495" si="183">T477*L477*(N477+P477)/24*0.85</f>
        <v>0</v>
      </c>
      <c r="V477" s="393">
        <f t="shared" ref="V477:V495" si="184">M477+O477</f>
        <v>0</v>
      </c>
      <c r="W477" s="442" t="str">
        <f t="shared" ref="W477:W495" si="185">IF(U477=0,"",((V477/U477)))</f>
        <v/>
      </c>
      <c r="X477" s="452" t="str">
        <f t="shared" si="180"/>
        <v/>
      </c>
      <c r="Y477" s="452" t="str">
        <f t="shared" si="181"/>
        <v/>
      </c>
      <c r="Z477" s="452" t="str">
        <f>'４.１倒筒機(樣品製作)'!X477</f>
        <v/>
      </c>
      <c r="AA477" s="452" t="str">
        <f>'４.１倒筒機(樣品製作)'!Y477</f>
        <v/>
      </c>
    </row>
    <row r="478" spans="1:27" ht="16.5">
      <c r="A478" s="383">
        <f t="shared" ref="A478:A518" si="186">A477</f>
        <v>46215</v>
      </c>
      <c r="B478" s="432" t="s">
        <v>804</v>
      </c>
      <c r="C478" s="458"/>
      <c r="D478" s="473"/>
      <c r="E478" s="459"/>
      <c r="F478" s="506" t="str">
        <f>IF(ISNA(VLOOKUP(D478,條件!$A$1:$L$65585,5,0)),"",(VLOOKUP(D478,條件!$A$1:$L$65585,5,0)))</f>
        <v/>
      </c>
      <c r="G478" s="506" t="str">
        <f>IF(ISNA(VLOOKUP(D478,條件!$A$1:$L$65585,11,0)),"",(VLOOKUP(D478,條件!$A$1:$L$65585,11,0)))</f>
        <v/>
      </c>
      <c r="H478" s="460"/>
      <c r="I478" s="461"/>
      <c r="J478" s="462"/>
      <c r="K478" s="461"/>
      <c r="L478" s="463"/>
      <c r="M478" s="388"/>
      <c r="N478" s="389"/>
      <c r="O478" s="390"/>
      <c r="P478" s="389"/>
      <c r="Q478" s="410"/>
      <c r="R478" s="443"/>
      <c r="S478" s="425">
        <f t="shared" si="182"/>
        <v>0</v>
      </c>
      <c r="T478" s="392">
        <f t="shared" si="179"/>
        <v>0</v>
      </c>
      <c r="U478" s="405">
        <f t="shared" si="183"/>
        <v>0</v>
      </c>
      <c r="V478" s="393">
        <f t="shared" si="184"/>
        <v>0</v>
      </c>
      <c r="W478" s="442" t="str">
        <f t="shared" si="185"/>
        <v/>
      </c>
      <c r="X478" s="452" t="str">
        <f t="shared" si="180"/>
        <v/>
      </c>
      <c r="Y478" s="452" t="str">
        <f t="shared" si="181"/>
        <v/>
      </c>
      <c r="Z478" s="452" t="str">
        <f>'４.１倒筒機(樣品製作)'!X478</f>
        <v/>
      </c>
      <c r="AA478" s="452" t="str">
        <f>'４.１倒筒機(樣品製作)'!Y478</f>
        <v/>
      </c>
    </row>
    <row r="479" spans="1:27" ht="16.5">
      <c r="A479" s="383">
        <f t="shared" si="186"/>
        <v>46215</v>
      </c>
      <c r="B479" s="432" t="s">
        <v>804</v>
      </c>
      <c r="C479" s="458"/>
      <c r="D479" s="473"/>
      <c r="E479" s="459"/>
      <c r="F479" s="506" t="str">
        <f>IF(ISNA(VLOOKUP(D479,條件!$A$1:$L$65585,5,0)),"",(VLOOKUP(D479,條件!$A$1:$L$65585,5,0)))</f>
        <v/>
      </c>
      <c r="G479" s="506" t="str">
        <f>IF(ISNA(VLOOKUP(D479,條件!$A$1:$L$65585,11,0)),"",(VLOOKUP(D479,條件!$A$1:$L$65585,11,0)))</f>
        <v/>
      </c>
      <c r="H479" s="460"/>
      <c r="I479" s="461"/>
      <c r="J479" s="462"/>
      <c r="K479" s="461"/>
      <c r="L479" s="463"/>
      <c r="M479" s="388"/>
      <c r="N479" s="389"/>
      <c r="O479" s="390"/>
      <c r="P479" s="389"/>
      <c r="Q479" s="410"/>
      <c r="R479" s="443"/>
      <c r="S479" s="425">
        <f t="shared" si="182"/>
        <v>0</v>
      </c>
      <c r="T479" s="392">
        <f t="shared" si="179"/>
        <v>0</v>
      </c>
      <c r="U479" s="405">
        <f t="shared" si="183"/>
        <v>0</v>
      </c>
      <c r="V479" s="393">
        <f t="shared" si="184"/>
        <v>0</v>
      </c>
      <c r="W479" s="442" t="str">
        <f t="shared" si="185"/>
        <v/>
      </c>
      <c r="X479" s="452" t="str">
        <f t="shared" si="180"/>
        <v/>
      </c>
      <c r="Y479" s="452" t="str">
        <f t="shared" si="181"/>
        <v/>
      </c>
      <c r="Z479" s="452" t="str">
        <f>'４.１倒筒機(樣品製作)'!X479</f>
        <v/>
      </c>
      <c r="AA479" s="452" t="str">
        <f>'４.１倒筒機(樣品製作)'!Y479</f>
        <v/>
      </c>
    </row>
    <row r="480" spans="1:27" ht="16.5">
      <c r="A480" s="383">
        <f t="shared" si="186"/>
        <v>46215</v>
      </c>
      <c r="B480" s="432" t="s">
        <v>804</v>
      </c>
      <c r="C480" s="458"/>
      <c r="D480" s="473"/>
      <c r="E480" s="459"/>
      <c r="F480" s="506" t="str">
        <f>IF(ISNA(VLOOKUP(D480,條件!$A$1:$L$65585,5,0)),"",(VLOOKUP(D480,條件!$A$1:$L$65585,5,0)))</f>
        <v/>
      </c>
      <c r="G480" s="506" t="str">
        <f>IF(ISNA(VLOOKUP(D480,條件!$A$1:$L$65585,11,0)),"",(VLOOKUP(D480,條件!$A$1:$L$65585,11,0)))</f>
        <v/>
      </c>
      <c r="H480" s="460"/>
      <c r="I480" s="461"/>
      <c r="J480" s="462"/>
      <c r="K480" s="461"/>
      <c r="L480" s="463"/>
      <c r="M480" s="388"/>
      <c r="N480" s="389"/>
      <c r="O480" s="390"/>
      <c r="P480" s="389"/>
      <c r="Q480" s="410"/>
      <c r="R480" s="443"/>
      <c r="S480" s="425">
        <f t="shared" si="182"/>
        <v>0</v>
      </c>
      <c r="T480" s="392">
        <f t="shared" si="179"/>
        <v>0</v>
      </c>
      <c r="U480" s="405">
        <f t="shared" si="183"/>
        <v>0</v>
      </c>
      <c r="V480" s="393">
        <f t="shared" si="184"/>
        <v>0</v>
      </c>
      <c r="W480" s="442" t="str">
        <f t="shared" si="185"/>
        <v/>
      </c>
      <c r="X480" s="452" t="str">
        <f t="shared" si="180"/>
        <v/>
      </c>
      <c r="Y480" s="452" t="str">
        <f t="shared" si="181"/>
        <v/>
      </c>
      <c r="Z480" s="452" t="str">
        <f>'４.１倒筒機(樣品製作)'!X480</f>
        <v/>
      </c>
      <c r="AA480" s="452" t="str">
        <f>'４.１倒筒機(樣品製作)'!Y480</f>
        <v/>
      </c>
    </row>
    <row r="481" spans="1:27" ht="16.5">
      <c r="A481" s="383">
        <f t="shared" si="186"/>
        <v>46215</v>
      </c>
      <c r="B481" s="432" t="s">
        <v>804</v>
      </c>
      <c r="C481" s="458"/>
      <c r="D481" s="473"/>
      <c r="E481" s="459"/>
      <c r="F481" s="506" t="str">
        <f>IF(ISNA(VLOOKUP(D481,條件!$A$1:$L$65585,5,0)),"",(VLOOKUP(D481,條件!$A$1:$L$65585,5,0)))</f>
        <v/>
      </c>
      <c r="G481" s="506" t="str">
        <f>IF(ISNA(VLOOKUP(D481,條件!$A$1:$L$65585,11,0)),"",(VLOOKUP(D481,條件!$A$1:$L$65585,11,0)))</f>
        <v/>
      </c>
      <c r="H481" s="460"/>
      <c r="I481" s="461"/>
      <c r="J481" s="462"/>
      <c r="K481" s="461"/>
      <c r="L481" s="463"/>
      <c r="M481" s="388"/>
      <c r="N481" s="389"/>
      <c r="O481" s="390"/>
      <c r="P481" s="389"/>
      <c r="Q481" s="410"/>
      <c r="R481" s="443"/>
      <c r="S481" s="425">
        <f t="shared" si="182"/>
        <v>0</v>
      </c>
      <c r="T481" s="392">
        <f t="shared" si="179"/>
        <v>0</v>
      </c>
      <c r="U481" s="405">
        <f t="shared" si="183"/>
        <v>0</v>
      </c>
      <c r="V481" s="393">
        <f t="shared" si="184"/>
        <v>0</v>
      </c>
      <c r="W481" s="442" t="str">
        <f t="shared" si="185"/>
        <v/>
      </c>
      <c r="X481" s="452" t="str">
        <f t="shared" si="180"/>
        <v/>
      </c>
      <c r="Y481" s="452" t="str">
        <f t="shared" si="181"/>
        <v/>
      </c>
      <c r="Z481" s="452" t="str">
        <f>'４.１倒筒機(樣品製作)'!X481</f>
        <v/>
      </c>
      <c r="AA481" s="452" t="str">
        <f>'４.１倒筒機(樣品製作)'!Y481</f>
        <v/>
      </c>
    </row>
    <row r="482" spans="1:27" ht="16.5">
      <c r="A482" s="383">
        <f t="shared" si="186"/>
        <v>46215</v>
      </c>
      <c r="B482" s="432" t="s">
        <v>804</v>
      </c>
      <c r="C482" s="458"/>
      <c r="D482" s="473"/>
      <c r="E482" s="459"/>
      <c r="F482" s="506" t="str">
        <f>IF(ISNA(VLOOKUP(D482,條件!$A$1:$L$65585,5,0)),"",(VLOOKUP(D482,條件!$A$1:$L$65585,5,0)))</f>
        <v/>
      </c>
      <c r="G482" s="506" t="str">
        <f>IF(ISNA(VLOOKUP(D482,條件!$A$1:$L$65585,11,0)),"",(VLOOKUP(D482,條件!$A$1:$L$65585,11,0)))</f>
        <v/>
      </c>
      <c r="H482" s="460"/>
      <c r="I482" s="461"/>
      <c r="J482" s="462"/>
      <c r="K482" s="461"/>
      <c r="L482" s="463"/>
      <c r="M482" s="388"/>
      <c r="N482" s="389"/>
      <c r="O482" s="390"/>
      <c r="P482" s="389"/>
      <c r="Q482" s="410"/>
      <c r="R482" s="443"/>
      <c r="S482" s="425">
        <f t="shared" si="182"/>
        <v>0</v>
      </c>
      <c r="T482" s="392">
        <f t="shared" si="179"/>
        <v>0</v>
      </c>
      <c r="U482" s="405">
        <f t="shared" si="183"/>
        <v>0</v>
      </c>
      <c r="V482" s="393">
        <f t="shared" si="184"/>
        <v>0</v>
      </c>
      <c r="W482" s="442" t="str">
        <f t="shared" si="185"/>
        <v/>
      </c>
      <c r="X482" s="452" t="str">
        <f t="shared" si="180"/>
        <v/>
      </c>
      <c r="Y482" s="452" t="str">
        <f t="shared" si="181"/>
        <v/>
      </c>
      <c r="Z482" s="452" t="str">
        <f>'４.１倒筒機(樣品製作)'!X482</f>
        <v/>
      </c>
      <c r="AA482" s="452" t="str">
        <f>'４.１倒筒機(樣品製作)'!Y482</f>
        <v/>
      </c>
    </row>
    <row r="483" spans="1:27" ht="16.5">
      <c r="A483" s="383">
        <f t="shared" si="186"/>
        <v>46215</v>
      </c>
      <c r="B483" s="432" t="s">
        <v>804</v>
      </c>
      <c r="C483" s="458"/>
      <c r="D483" s="473"/>
      <c r="E483" s="459"/>
      <c r="F483" s="506" t="str">
        <f>IF(ISNA(VLOOKUP(D483,條件!$A$1:$L$65585,5,0)),"",(VLOOKUP(D483,條件!$A$1:$L$65585,5,0)))</f>
        <v/>
      </c>
      <c r="G483" s="506" t="str">
        <f>IF(ISNA(VLOOKUP(D483,條件!$A$1:$L$65585,11,0)),"",(VLOOKUP(D483,條件!$A$1:$L$65585,11,0)))</f>
        <v/>
      </c>
      <c r="H483" s="460"/>
      <c r="I483" s="461"/>
      <c r="J483" s="462"/>
      <c r="K483" s="461"/>
      <c r="L483" s="463"/>
      <c r="M483" s="388"/>
      <c r="N483" s="389"/>
      <c r="O483" s="390"/>
      <c r="P483" s="389"/>
      <c r="Q483" s="410"/>
      <c r="R483" s="443"/>
      <c r="S483" s="425">
        <f t="shared" si="182"/>
        <v>0</v>
      </c>
      <c r="T483" s="392">
        <f t="shared" si="179"/>
        <v>0</v>
      </c>
      <c r="U483" s="405">
        <f t="shared" si="183"/>
        <v>0</v>
      </c>
      <c r="V483" s="393">
        <f t="shared" si="184"/>
        <v>0</v>
      </c>
      <c r="W483" s="442" t="str">
        <f t="shared" si="185"/>
        <v/>
      </c>
      <c r="X483" s="452" t="str">
        <f t="shared" si="180"/>
        <v/>
      </c>
      <c r="Y483" s="452" t="str">
        <f t="shared" si="181"/>
        <v/>
      </c>
      <c r="Z483" s="452" t="str">
        <f>'４.１倒筒機(樣品製作)'!X483</f>
        <v/>
      </c>
      <c r="AA483" s="452" t="str">
        <f>'４.１倒筒機(樣品製作)'!Y483</f>
        <v/>
      </c>
    </row>
    <row r="484" spans="1:27" ht="16.5">
      <c r="A484" s="383">
        <f t="shared" si="186"/>
        <v>46215</v>
      </c>
      <c r="B484" s="432" t="s">
        <v>804</v>
      </c>
      <c r="C484" s="458"/>
      <c r="D484" s="473"/>
      <c r="E484" s="459"/>
      <c r="F484" s="506" t="str">
        <f>IF(ISNA(VLOOKUP(D484,條件!$A$1:$L$65585,5,0)),"",(VLOOKUP(D484,條件!$A$1:$L$65585,5,0)))</f>
        <v/>
      </c>
      <c r="G484" s="506" t="str">
        <f>IF(ISNA(VLOOKUP(D484,條件!$A$1:$L$65585,11,0)),"",(VLOOKUP(D484,條件!$A$1:$L$65585,11,0)))</f>
        <v/>
      </c>
      <c r="H484" s="460"/>
      <c r="I484" s="461"/>
      <c r="J484" s="462"/>
      <c r="K484" s="461"/>
      <c r="L484" s="463"/>
      <c r="M484" s="388"/>
      <c r="N484" s="389"/>
      <c r="O484" s="390"/>
      <c r="P484" s="389"/>
      <c r="Q484" s="410"/>
      <c r="R484" s="443"/>
      <c r="S484" s="425">
        <f t="shared" si="182"/>
        <v>0</v>
      </c>
      <c r="T484" s="392">
        <f t="shared" si="179"/>
        <v>0</v>
      </c>
      <c r="U484" s="405">
        <f t="shared" si="183"/>
        <v>0</v>
      </c>
      <c r="V484" s="393">
        <f t="shared" si="184"/>
        <v>0</v>
      </c>
      <c r="W484" s="442" t="str">
        <f t="shared" si="185"/>
        <v/>
      </c>
      <c r="X484" s="452" t="str">
        <f t="shared" si="180"/>
        <v/>
      </c>
      <c r="Y484" s="452" t="str">
        <f t="shared" si="181"/>
        <v/>
      </c>
      <c r="Z484" s="452" t="str">
        <f>'４.１倒筒機(樣品製作)'!X484</f>
        <v/>
      </c>
      <c r="AA484" s="452" t="str">
        <f>'４.１倒筒機(樣品製作)'!Y484</f>
        <v/>
      </c>
    </row>
    <row r="485" spans="1:27" ht="16.5">
      <c r="A485" s="383">
        <f t="shared" si="186"/>
        <v>46215</v>
      </c>
      <c r="B485" s="432" t="s">
        <v>804</v>
      </c>
      <c r="C485" s="458"/>
      <c r="D485" s="473"/>
      <c r="E485" s="459"/>
      <c r="F485" s="506" t="str">
        <f>IF(ISNA(VLOOKUP(D485,條件!$A$1:$L$65585,5,0)),"",(VLOOKUP(D485,條件!$A$1:$L$65585,5,0)))</f>
        <v/>
      </c>
      <c r="G485" s="506" t="str">
        <f>IF(ISNA(VLOOKUP(D485,條件!$A$1:$L$65585,11,0)),"",(VLOOKUP(D485,條件!$A$1:$L$65585,11,0)))</f>
        <v/>
      </c>
      <c r="H485" s="460"/>
      <c r="I485" s="461"/>
      <c r="J485" s="462"/>
      <c r="K485" s="461"/>
      <c r="L485" s="463"/>
      <c r="M485" s="388"/>
      <c r="N485" s="389"/>
      <c r="O485" s="390"/>
      <c r="P485" s="389"/>
      <c r="Q485" s="410"/>
      <c r="R485" s="443"/>
      <c r="S485" s="425">
        <f t="shared" si="182"/>
        <v>0</v>
      </c>
      <c r="T485" s="392">
        <f t="shared" si="179"/>
        <v>0</v>
      </c>
      <c r="U485" s="405">
        <f t="shared" si="183"/>
        <v>0</v>
      </c>
      <c r="V485" s="393">
        <f t="shared" si="184"/>
        <v>0</v>
      </c>
      <c r="W485" s="442" t="str">
        <f t="shared" si="185"/>
        <v/>
      </c>
      <c r="X485" s="452" t="str">
        <f t="shared" si="180"/>
        <v/>
      </c>
      <c r="Y485" s="452" t="str">
        <f t="shared" si="181"/>
        <v/>
      </c>
      <c r="Z485" s="452" t="str">
        <f>'４.１倒筒機(樣品製作)'!X485</f>
        <v/>
      </c>
      <c r="AA485" s="452" t="str">
        <f>'４.１倒筒機(樣品製作)'!Y485</f>
        <v/>
      </c>
    </row>
    <row r="486" spans="1:27" ht="16.5">
      <c r="A486" s="383">
        <f t="shared" si="186"/>
        <v>46215</v>
      </c>
      <c r="B486" s="432" t="s">
        <v>804</v>
      </c>
      <c r="C486" s="458"/>
      <c r="D486" s="473"/>
      <c r="E486" s="459"/>
      <c r="F486" s="506" t="str">
        <f>IF(ISNA(VLOOKUP(D486,條件!$A$1:$L$65585,5,0)),"",(VLOOKUP(D486,條件!$A$1:$L$65585,5,0)))</f>
        <v/>
      </c>
      <c r="G486" s="506" t="str">
        <f>IF(ISNA(VLOOKUP(D486,條件!$A$1:$L$65585,11,0)),"",(VLOOKUP(D486,條件!$A$1:$L$65585,11,0)))</f>
        <v/>
      </c>
      <c r="H486" s="460"/>
      <c r="I486" s="461"/>
      <c r="J486" s="462"/>
      <c r="K486" s="461"/>
      <c r="L486" s="463"/>
      <c r="M486" s="388"/>
      <c r="N486" s="389"/>
      <c r="O486" s="390"/>
      <c r="P486" s="389"/>
      <c r="Q486" s="410"/>
      <c r="R486" s="443"/>
      <c r="S486" s="425">
        <f t="shared" si="182"/>
        <v>0</v>
      </c>
      <c r="T486" s="392">
        <f t="shared" si="179"/>
        <v>0</v>
      </c>
      <c r="U486" s="405">
        <f t="shared" si="183"/>
        <v>0</v>
      </c>
      <c r="V486" s="393">
        <f t="shared" si="184"/>
        <v>0</v>
      </c>
      <c r="W486" s="442" t="str">
        <f t="shared" si="185"/>
        <v/>
      </c>
      <c r="X486" s="452" t="str">
        <f t="shared" si="180"/>
        <v/>
      </c>
      <c r="Y486" s="452" t="str">
        <f t="shared" si="181"/>
        <v/>
      </c>
      <c r="Z486" s="452" t="str">
        <f>'４.１倒筒機(樣品製作)'!X486</f>
        <v/>
      </c>
      <c r="AA486" s="452" t="str">
        <f>'４.１倒筒機(樣品製作)'!Y486</f>
        <v/>
      </c>
    </row>
    <row r="487" spans="1:27" ht="16.5">
      <c r="A487" s="383">
        <f t="shared" si="186"/>
        <v>46215</v>
      </c>
      <c r="B487" s="432" t="s">
        <v>804</v>
      </c>
      <c r="C487" s="458"/>
      <c r="D487" s="473"/>
      <c r="E487" s="459"/>
      <c r="F487" s="506" t="str">
        <f>IF(ISNA(VLOOKUP(D487,條件!$A$1:$L$65585,5,0)),"",(VLOOKUP(D487,條件!$A$1:$L$65585,5,0)))</f>
        <v/>
      </c>
      <c r="G487" s="506" t="str">
        <f>IF(ISNA(VLOOKUP(D487,條件!$A$1:$L$65585,11,0)),"",(VLOOKUP(D487,條件!$A$1:$L$65585,11,0)))</f>
        <v/>
      </c>
      <c r="H487" s="460"/>
      <c r="I487" s="461"/>
      <c r="J487" s="462"/>
      <c r="K487" s="461"/>
      <c r="L487" s="463"/>
      <c r="M487" s="388"/>
      <c r="N487" s="389"/>
      <c r="O487" s="390"/>
      <c r="P487" s="389"/>
      <c r="Q487" s="410"/>
      <c r="R487" s="443"/>
      <c r="S487" s="425">
        <f t="shared" si="182"/>
        <v>0</v>
      </c>
      <c r="T487" s="392">
        <f t="shared" si="179"/>
        <v>0</v>
      </c>
      <c r="U487" s="392">
        <f t="shared" si="183"/>
        <v>0</v>
      </c>
      <c r="V487" s="393">
        <f t="shared" si="184"/>
        <v>0</v>
      </c>
      <c r="W487" s="442" t="str">
        <f t="shared" si="185"/>
        <v/>
      </c>
      <c r="X487" s="452" t="str">
        <f t="shared" si="180"/>
        <v/>
      </c>
      <c r="Y487" s="452" t="str">
        <f t="shared" si="181"/>
        <v/>
      </c>
      <c r="Z487" s="452" t="str">
        <f>'４.１倒筒機(樣品製作)'!X487</f>
        <v/>
      </c>
      <c r="AA487" s="452" t="str">
        <f>'４.１倒筒機(樣品製作)'!Y487</f>
        <v/>
      </c>
    </row>
    <row r="488" spans="1:27" ht="16.5">
      <c r="A488" s="383">
        <f t="shared" si="186"/>
        <v>46215</v>
      </c>
      <c r="B488" s="432" t="s">
        <v>804</v>
      </c>
      <c r="C488" s="458"/>
      <c r="D488" s="473"/>
      <c r="E488" s="459"/>
      <c r="F488" s="506" t="str">
        <f>IF(ISNA(VLOOKUP(D488,條件!$A$1:$L$65585,5,0)),"",(VLOOKUP(D488,條件!$A$1:$L$65585,5,0)))</f>
        <v/>
      </c>
      <c r="G488" s="506" t="str">
        <f>IF(ISNA(VLOOKUP(D488,條件!$A$1:$L$65585,11,0)),"",(VLOOKUP(D488,條件!$A$1:$L$65585,11,0)))</f>
        <v/>
      </c>
      <c r="H488" s="460"/>
      <c r="I488" s="461"/>
      <c r="J488" s="462"/>
      <c r="K488" s="461"/>
      <c r="L488" s="463"/>
      <c r="M488" s="388"/>
      <c r="N488" s="389"/>
      <c r="O488" s="390"/>
      <c r="P488" s="389"/>
      <c r="Q488" s="410"/>
      <c r="R488" s="443"/>
      <c r="S488" s="425">
        <f t="shared" si="182"/>
        <v>0</v>
      </c>
      <c r="T488" s="392">
        <f t="shared" si="179"/>
        <v>0</v>
      </c>
      <c r="U488" s="392">
        <f t="shared" si="183"/>
        <v>0</v>
      </c>
      <c r="V488" s="393">
        <f t="shared" si="184"/>
        <v>0</v>
      </c>
      <c r="W488" s="444" t="str">
        <f t="shared" si="185"/>
        <v/>
      </c>
      <c r="X488" s="452" t="str">
        <f t="shared" si="180"/>
        <v/>
      </c>
      <c r="Y488" s="452" t="str">
        <f t="shared" si="181"/>
        <v/>
      </c>
      <c r="Z488" s="452" t="str">
        <f>'４.１倒筒機(樣品製作)'!X488</f>
        <v/>
      </c>
      <c r="AA488" s="452" t="str">
        <f>'４.１倒筒機(樣品製作)'!Y488</f>
        <v/>
      </c>
    </row>
    <row r="489" spans="1:27" ht="16.5">
      <c r="A489" s="383">
        <f t="shared" si="186"/>
        <v>46215</v>
      </c>
      <c r="B489" s="432" t="s">
        <v>804</v>
      </c>
      <c r="C489" s="458"/>
      <c r="D489" s="473"/>
      <c r="E489" s="459"/>
      <c r="F489" s="506" t="str">
        <f>IF(ISNA(VLOOKUP(D489,條件!$A$1:$L$65585,5,0)),"",(VLOOKUP(D489,條件!$A$1:$L$65585,5,0)))</f>
        <v/>
      </c>
      <c r="G489" s="506" t="str">
        <f>IF(ISNA(VLOOKUP(D489,條件!$A$1:$L$65585,11,0)),"",(VLOOKUP(D489,條件!$A$1:$L$65585,11,0)))</f>
        <v/>
      </c>
      <c r="H489" s="460"/>
      <c r="I489" s="461"/>
      <c r="J489" s="462"/>
      <c r="K489" s="461"/>
      <c r="L489" s="463"/>
      <c r="M489" s="388"/>
      <c r="N489" s="389"/>
      <c r="O489" s="390"/>
      <c r="P489" s="389"/>
      <c r="Q489" s="410"/>
      <c r="R489" s="443"/>
      <c r="S489" s="425">
        <f t="shared" si="182"/>
        <v>0</v>
      </c>
      <c r="T489" s="392">
        <f t="shared" si="179"/>
        <v>0</v>
      </c>
      <c r="U489" s="392">
        <f t="shared" si="183"/>
        <v>0</v>
      </c>
      <c r="V489" s="393">
        <f t="shared" si="184"/>
        <v>0</v>
      </c>
      <c r="W489" s="444" t="str">
        <f t="shared" si="185"/>
        <v/>
      </c>
      <c r="X489" s="452" t="str">
        <f t="shared" si="180"/>
        <v/>
      </c>
      <c r="Y489" s="452" t="str">
        <f t="shared" si="181"/>
        <v/>
      </c>
      <c r="Z489" s="452" t="str">
        <f>'４.１倒筒機(樣品製作)'!X489</f>
        <v/>
      </c>
      <c r="AA489" s="452" t="str">
        <f>'４.１倒筒機(樣品製作)'!Y489</f>
        <v/>
      </c>
    </row>
    <row r="490" spans="1:27" ht="16.5">
      <c r="A490" s="383">
        <f t="shared" si="186"/>
        <v>46215</v>
      </c>
      <c r="B490" s="432" t="s">
        <v>804</v>
      </c>
      <c r="C490" s="458"/>
      <c r="D490" s="473"/>
      <c r="E490" s="459"/>
      <c r="F490" s="506" t="str">
        <f>IF(ISNA(VLOOKUP(D490,條件!$A$1:$L$65585,5,0)),"",(VLOOKUP(D490,條件!$A$1:$L$65585,5,0)))</f>
        <v/>
      </c>
      <c r="G490" s="506" t="str">
        <f>IF(ISNA(VLOOKUP(D490,條件!$A$1:$L$65585,11,0)),"",(VLOOKUP(D490,條件!$A$1:$L$65585,11,0)))</f>
        <v/>
      </c>
      <c r="H490" s="460"/>
      <c r="I490" s="461"/>
      <c r="J490" s="462"/>
      <c r="K490" s="461"/>
      <c r="L490" s="463"/>
      <c r="M490" s="388"/>
      <c r="N490" s="389"/>
      <c r="O490" s="390"/>
      <c r="P490" s="389"/>
      <c r="Q490" s="410"/>
      <c r="R490" s="443"/>
      <c r="S490" s="425">
        <f t="shared" si="182"/>
        <v>0</v>
      </c>
      <c r="T490" s="392">
        <f t="shared" si="179"/>
        <v>0</v>
      </c>
      <c r="U490" s="392">
        <f t="shared" si="183"/>
        <v>0</v>
      </c>
      <c r="V490" s="393">
        <f t="shared" si="184"/>
        <v>0</v>
      </c>
      <c r="W490" s="444" t="str">
        <f t="shared" si="185"/>
        <v/>
      </c>
      <c r="X490" s="452" t="str">
        <f t="shared" si="180"/>
        <v/>
      </c>
      <c r="Y490" s="452" t="str">
        <f t="shared" si="181"/>
        <v/>
      </c>
      <c r="Z490" s="452" t="str">
        <f>'４.１倒筒機(樣品製作)'!X490</f>
        <v/>
      </c>
      <c r="AA490" s="452" t="str">
        <f>'４.１倒筒機(樣品製作)'!Y490</f>
        <v/>
      </c>
    </row>
    <row r="491" spans="1:27" ht="16.5">
      <c r="A491" s="383">
        <f t="shared" si="186"/>
        <v>46215</v>
      </c>
      <c r="B491" s="432" t="s">
        <v>804</v>
      </c>
      <c r="C491" s="458"/>
      <c r="D491" s="473"/>
      <c r="E491" s="459"/>
      <c r="F491" s="506" t="str">
        <f>IF(ISNA(VLOOKUP(D491,條件!$A$1:$L$65585,5,0)),"",(VLOOKUP(D491,條件!$A$1:$L$65585,5,0)))</f>
        <v/>
      </c>
      <c r="G491" s="506" t="str">
        <f>IF(ISNA(VLOOKUP(D491,條件!$A$1:$L$65585,11,0)),"",(VLOOKUP(D491,條件!$A$1:$L$65585,11,0)))</f>
        <v/>
      </c>
      <c r="H491" s="460"/>
      <c r="I491" s="461"/>
      <c r="J491" s="462"/>
      <c r="K491" s="461"/>
      <c r="L491" s="463"/>
      <c r="M491" s="388"/>
      <c r="N491" s="389"/>
      <c r="O491" s="390"/>
      <c r="P491" s="389"/>
      <c r="Q491" s="410"/>
      <c r="R491" s="443"/>
      <c r="S491" s="425">
        <f t="shared" si="182"/>
        <v>0</v>
      </c>
      <c r="T491" s="392">
        <f t="shared" si="179"/>
        <v>0</v>
      </c>
      <c r="U491" s="392">
        <f t="shared" si="183"/>
        <v>0</v>
      </c>
      <c r="V491" s="393">
        <f t="shared" si="184"/>
        <v>0</v>
      </c>
      <c r="W491" s="444" t="str">
        <f t="shared" si="185"/>
        <v/>
      </c>
      <c r="X491" s="452" t="str">
        <f t="shared" si="180"/>
        <v/>
      </c>
      <c r="Y491" s="452" t="str">
        <f t="shared" si="181"/>
        <v/>
      </c>
      <c r="Z491" s="452" t="str">
        <f>'４.１倒筒機(樣品製作)'!X491</f>
        <v/>
      </c>
      <c r="AA491" s="452" t="str">
        <f>'４.１倒筒機(樣品製作)'!Y491</f>
        <v/>
      </c>
    </row>
    <row r="492" spans="1:27" ht="16.5">
      <c r="A492" s="383">
        <f t="shared" si="186"/>
        <v>46215</v>
      </c>
      <c r="B492" s="432" t="s">
        <v>804</v>
      </c>
      <c r="C492" s="458"/>
      <c r="D492" s="473"/>
      <c r="E492" s="459"/>
      <c r="F492" s="506" t="str">
        <f>IF(ISNA(VLOOKUP(D492,條件!$A$1:$L$65585,5,0)),"",(VLOOKUP(D492,條件!$A$1:$L$65585,5,0)))</f>
        <v/>
      </c>
      <c r="G492" s="506" t="str">
        <f>IF(ISNA(VLOOKUP(D492,條件!$A$1:$L$65585,11,0)),"",(VLOOKUP(D492,條件!$A$1:$L$65585,11,0)))</f>
        <v/>
      </c>
      <c r="H492" s="460"/>
      <c r="I492" s="461"/>
      <c r="J492" s="462"/>
      <c r="K492" s="461"/>
      <c r="L492" s="463"/>
      <c r="M492" s="388"/>
      <c r="N492" s="389"/>
      <c r="O492" s="390"/>
      <c r="P492" s="389"/>
      <c r="Q492" s="391"/>
      <c r="R492" s="443"/>
      <c r="S492" s="425">
        <f t="shared" si="182"/>
        <v>0</v>
      </c>
      <c r="T492" s="392">
        <f t="shared" si="179"/>
        <v>0</v>
      </c>
      <c r="U492" s="392">
        <f t="shared" si="183"/>
        <v>0</v>
      </c>
      <c r="V492" s="393">
        <f t="shared" si="184"/>
        <v>0</v>
      </c>
      <c r="W492" s="444" t="str">
        <f t="shared" si="185"/>
        <v/>
      </c>
      <c r="X492" s="452" t="str">
        <f t="shared" si="180"/>
        <v/>
      </c>
      <c r="Y492" s="452" t="str">
        <f t="shared" si="181"/>
        <v/>
      </c>
      <c r="Z492" s="452" t="str">
        <f>'４.１倒筒機(樣品製作)'!X492</f>
        <v/>
      </c>
      <c r="AA492" s="452" t="str">
        <f>'４.１倒筒機(樣品製作)'!Y492</f>
        <v/>
      </c>
    </row>
    <row r="493" spans="1:27" ht="16.5">
      <c r="A493" s="383">
        <f t="shared" si="186"/>
        <v>46215</v>
      </c>
      <c r="B493" s="432" t="s">
        <v>804</v>
      </c>
      <c r="C493" s="458"/>
      <c r="D493" s="473"/>
      <c r="E493" s="459"/>
      <c r="F493" s="506" t="str">
        <f>IF(ISNA(VLOOKUP(D493,條件!$A$1:$L$65585,5,0)),"",(VLOOKUP(D493,條件!$A$1:$L$65585,5,0)))</f>
        <v/>
      </c>
      <c r="G493" s="506" t="str">
        <f>IF(ISNA(VLOOKUP(D493,條件!$A$1:$L$65585,11,0)),"",(VLOOKUP(D493,條件!$A$1:$L$65585,11,0)))</f>
        <v/>
      </c>
      <c r="H493" s="460"/>
      <c r="I493" s="461"/>
      <c r="J493" s="462"/>
      <c r="K493" s="461"/>
      <c r="L493" s="463"/>
      <c r="M493" s="388"/>
      <c r="N493" s="389"/>
      <c r="O493" s="390"/>
      <c r="P493" s="389"/>
      <c r="Q493" s="391"/>
      <c r="R493" s="443"/>
      <c r="S493" s="425">
        <f t="shared" si="182"/>
        <v>0</v>
      </c>
      <c r="T493" s="392">
        <f t="shared" si="179"/>
        <v>0</v>
      </c>
      <c r="U493" s="392">
        <f t="shared" si="183"/>
        <v>0</v>
      </c>
      <c r="V493" s="393">
        <f t="shared" si="184"/>
        <v>0</v>
      </c>
      <c r="W493" s="444" t="str">
        <f t="shared" si="185"/>
        <v/>
      </c>
      <c r="X493" s="452" t="str">
        <f t="shared" si="180"/>
        <v/>
      </c>
      <c r="Y493" s="452" t="str">
        <f t="shared" si="181"/>
        <v/>
      </c>
      <c r="Z493" s="452" t="str">
        <f>'４.１倒筒機(樣品製作)'!X493</f>
        <v/>
      </c>
      <c r="AA493" s="452" t="str">
        <f>'４.１倒筒機(樣品製作)'!Y493</f>
        <v/>
      </c>
    </row>
    <row r="494" spans="1:27" ht="16.5">
      <c r="A494" s="383">
        <f t="shared" si="186"/>
        <v>46215</v>
      </c>
      <c r="B494" s="432" t="s">
        <v>804</v>
      </c>
      <c r="C494" s="458"/>
      <c r="D494" s="473"/>
      <c r="E494" s="459"/>
      <c r="F494" s="506" t="str">
        <f>IF(ISNA(VLOOKUP(D494,條件!$A$1:$L$65585,5,0)),"",(VLOOKUP(D494,條件!$A$1:$L$65585,5,0)))</f>
        <v/>
      </c>
      <c r="G494" s="506" t="str">
        <f>IF(ISNA(VLOOKUP(D494,條件!$A$1:$L$65585,11,0)),"",(VLOOKUP(D494,條件!$A$1:$L$65585,11,0)))</f>
        <v/>
      </c>
      <c r="H494" s="460"/>
      <c r="I494" s="461"/>
      <c r="J494" s="462"/>
      <c r="K494" s="461"/>
      <c r="L494" s="463"/>
      <c r="M494" s="388"/>
      <c r="N494" s="389"/>
      <c r="O494" s="390"/>
      <c r="P494" s="389"/>
      <c r="Q494" s="391"/>
      <c r="R494" s="443"/>
      <c r="S494" s="425">
        <f t="shared" si="182"/>
        <v>0</v>
      </c>
      <c r="T494" s="392">
        <f t="shared" si="179"/>
        <v>0</v>
      </c>
      <c r="U494" s="392">
        <f t="shared" si="183"/>
        <v>0</v>
      </c>
      <c r="V494" s="393">
        <f t="shared" si="184"/>
        <v>0</v>
      </c>
      <c r="W494" s="444" t="str">
        <f t="shared" si="185"/>
        <v/>
      </c>
      <c r="X494" s="452" t="str">
        <f t="shared" si="180"/>
        <v/>
      </c>
      <c r="Y494" s="452" t="str">
        <f t="shared" si="181"/>
        <v/>
      </c>
      <c r="Z494" s="452" t="str">
        <f>'４.１倒筒機(樣品製作)'!X494</f>
        <v/>
      </c>
      <c r="AA494" s="452" t="str">
        <f>'４.１倒筒機(樣品製作)'!Y494</f>
        <v/>
      </c>
    </row>
    <row r="495" spans="1:27" ht="16.5">
      <c r="A495" s="383">
        <f t="shared" si="186"/>
        <v>46215</v>
      </c>
      <c r="B495" s="432" t="s">
        <v>804</v>
      </c>
      <c r="C495" s="458"/>
      <c r="D495" s="473"/>
      <c r="E495" s="459"/>
      <c r="F495" s="506" t="str">
        <f>IF(ISNA(VLOOKUP(D495,條件!$A$1:$L$65585,5,0)),"",(VLOOKUP(D495,條件!$A$1:$L$65585,5,0)))</f>
        <v/>
      </c>
      <c r="G495" s="506" t="str">
        <f>IF(ISNA(VLOOKUP(D495,條件!$A$1:$L$65585,11,0)),"",(VLOOKUP(D495,條件!$A$1:$L$65585,11,0)))</f>
        <v/>
      </c>
      <c r="H495" s="460"/>
      <c r="I495" s="461"/>
      <c r="J495" s="462"/>
      <c r="K495" s="461"/>
      <c r="L495" s="463"/>
      <c r="M495" s="388"/>
      <c r="N495" s="389"/>
      <c r="O495" s="390"/>
      <c r="P495" s="389"/>
      <c r="Q495" s="391"/>
      <c r="R495" s="443"/>
      <c r="S495" s="425">
        <f t="shared" si="182"/>
        <v>0</v>
      </c>
      <c r="T495" s="392">
        <f t="shared" si="179"/>
        <v>0</v>
      </c>
      <c r="U495" s="392">
        <f t="shared" si="183"/>
        <v>0</v>
      </c>
      <c r="V495" s="393">
        <f t="shared" si="184"/>
        <v>0</v>
      </c>
      <c r="W495" s="444" t="str">
        <f t="shared" si="185"/>
        <v/>
      </c>
      <c r="X495" s="452" t="str">
        <f t="shared" si="180"/>
        <v/>
      </c>
      <c r="Y495" s="452" t="str">
        <f t="shared" si="181"/>
        <v/>
      </c>
      <c r="Z495" s="452" t="str">
        <f>'４.１倒筒機(樣品製作)'!X495</f>
        <v/>
      </c>
      <c r="AA495" s="452" t="str">
        <f>'４.１倒筒機(樣品製作)'!Y495</f>
        <v/>
      </c>
    </row>
    <row r="496" spans="1:27" ht="16.5">
      <c r="A496" s="383">
        <f t="shared" si="186"/>
        <v>46215</v>
      </c>
      <c r="B496" s="398" t="s">
        <v>807</v>
      </c>
      <c r="C496" s="524"/>
      <c r="D496" s="525"/>
      <c r="E496" s="526"/>
      <c r="F496" s="527"/>
      <c r="G496" s="527"/>
      <c r="H496" s="528"/>
      <c r="I496" s="529">
        <f>COUNTA(I476:I495)</f>
        <v>0</v>
      </c>
      <c r="J496" s="529"/>
      <c r="K496" s="529"/>
      <c r="L496" s="530"/>
      <c r="M496" s="400"/>
      <c r="N496" s="401">
        <f>SUM(N476:N495)</f>
        <v>0</v>
      </c>
      <c r="O496" s="400"/>
      <c r="P496" s="401">
        <f>SUM(P476:P495)</f>
        <v>0</v>
      </c>
      <c r="Q496" s="402"/>
      <c r="R496" s="445"/>
      <c r="S496" s="426"/>
      <c r="T496" s="399"/>
      <c r="U496" s="399">
        <f>SUMIF(U476:U495,"&lt;9E307")</f>
        <v>0</v>
      </c>
      <c r="V496" s="399">
        <f>SUM(V476:V495)</f>
        <v>0</v>
      </c>
      <c r="W496" s="446">
        <f>IF(ISERROR(V496/U496),0,(V496/U496))</f>
        <v>0</v>
      </c>
      <c r="X496" s="453">
        <f>SUMIF(X476:X495,"&lt;9E307")</f>
        <v>0</v>
      </c>
      <c r="Y496" s="453">
        <f>SUMIF(Y476:Y495,"&lt;9E307")</f>
        <v>0</v>
      </c>
      <c r="Z496" s="579">
        <f>'４.１倒筒機(樣品製作)'!X496</f>
        <v>0</v>
      </c>
      <c r="AA496" s="579">
        <f>'４.１倒筒機(樣品製作)'!Y496</f>
        <v>0</v>
      </c>
    </row>
    <row r="497" spans="1:27" ht="16.5">
      <c r="A497" s="383">
        <f t="shared" si="186"/>
        <v>46215</v>
      </c>
      <c r="B497" s="432" t="s">
        <v>805</v>
      </c>
      <c r="C497" s="458"/>
      <c r="D497" s="473"/>
      <c r="E497" s="459"/>
      <c r="F497" s="506" t="str">
        <f>IF(ISNA(VLOOKUP(D497,條件!$A$1:$L$65585,5,0)),"",(VLOOKUP(D497,條件!$A$1:$L$65585,5,0)))</f>
        <v/>
      </c>
      <c r="G497" s="506" t="str">
        <f>IF(ISNA(VLOOKUP(D497,條件!$A$1:$L$65585,11,0)),"",(VLOOKUP(D497,條件!$A$1:$L$65585,11,0)))</f>
        <v/>
      </c>
      <c r="H497" s="460"/>
      <c r="I497" s="461"/>
      <c r="J497" s="462"/>
      <c r="K497" s="461"/>
      <c r="L497" s="463"/>
      <c r="M497" s="388"/>
      <c r="N497" s="389"/>
      <c r="O497" s="390"/>
      <c r="P497" s="389"/>
      <c r="Q497" s="391"/>
      <c r="R497" s="443"/>
      <c r="S497" s="425">
        <f>K497*0.85</f>
        <v>0</v>
      </c>
      <c r="T497" s="392">
        <f t="shared" ref="T497:T516" si="187">IF(J497="",0,(1440/(J497/S497)))</f>
        <v>0</v>
      </c>
      <c r="U497" s="405">
        <f>T497*L497*(N497+P497)/24*0.85</f>
        <v>0</v>
      </c>
      <c r="V497" s="406">
        <f>M497+O497</f>
        <v>0</v>
      </c>
      <c r="W497" s="442" t="str">
        <f>IF(U497=0,"",((V497/U497)))</f>
        <v/>
      </c>
      <c r="X497" s="452" t="str">
        <f t="shared" ref="X497:X516" si="188">IF(ISERROR((U497/(N497+P497)*N497)/250),"",((U497/(N497+P497)*N497)/250))</f>
        <v/>
      </c>
      <c r="Y497" s="452" t="str">
        <f t="shared" ref="Y497:Y516" si="189">IF(ISERROR(((U497/(N497+P497)*P497)/250)),"",(((U497/(N497+P497)*P497))/250))</f>
        <v/>
      </c>
      <c r="Z497" s="452" t="str">
        <f>'４.１倒筒機(樣品製作)'!X497</f>
        <v/>
      </c>
      <c r="AA497" s="452" t="str">
        <f>'４.１倒筒機(樣品製作)'!Y497</f>
        <v/>
      </c>
    </row>
    <row r="498" spans="1:27" ht="16.5">
      <c r="A498" s="383">
        <f t="shared" si="186"/>
        <v>46215</v>
      </c>
      <c r="B498" s="432" t="s">
        <v>805</v>
      </c>
      <c r="C498" s="458"/>
      <c r="D498" s="473"/>
      <c r="E498" s="459"/>
      <c r="F498" s="506" t="str">
        <f>IF(ISNA(VLOOKUP(D498,條件!$A$1:$L$65585,5,0)),"",(VLOOKUP(D498,條件!$A$1:$L$65585,5,0)))</f>
        <v/>
      </c>
      <c r="G498" s="506" t="str">
        <f>IF(ISNA(VLOOKUP(D498,條件!$A$1:$L$65585,11,0)),"",(VLOOKUP(D498,條件!$A$1:$L$65585,11,0)))</f>
        <v/>
      </c>
      <c r="H498" s="460"/>
      <c r="I498" s="461"/>
      <c r="J498" s="462"/>
      <c r="K498" s="461"/>
      <c r="L498" s="463"/>
      <c r="M498" s="388"/>
      <c r="N498" s="389"/>
      <c r="O498" s="390"/>
      <c r="P498" s="389"/>
      <c r="Q498" s="391"/>
      <c r="R498" s="443"/>
      <c r="S498" s="425">
        <f t="shared" ref="S498:S516" si="190">K498*0.85</f>
        <v>0</v>
      </c>
      <c r="T498" s="392">
        <f t="shared" si="187"/>
        <v>0</v>
      </c>
      <c r="U498" s="405">
        <f t="shared" ref="U498:U516" si="191">T498*L498*(N498+P498)/24*0.85</f>
        <v>0</v>
      </c>
      <c r="V498" s="393">
        <f t="shared" ref="V498:V516" si="192">M498+O498</f>
        <v>0</v>
      </c>
      <c r="W498" s="442" t="str">
        <f t="shared" ref="W498:W516" si="193">IF(U498=0,"",((V498/U498)))</f>
        <v/>
      </c>
      <c r="X498" s="452" t="str">
        <f t="shared" si="188"/>
        <v/>
      </c>
      <c r="Y498" s="452" t="str">
        <f t="shared" si="189"/>
        <v/>
      </c>
      <c r="Z498" s="452" t="str">
        <f>'４.１倒筒機(樣品製作)'!X498</f>
        <v/>
      </c>
      <c r="AA498" s="452" t="str">
        <f>'４.１倒筒機(樣品製作)'!Y498</f>
        <v/>
      </c>
    </row>
    <row r="499" spans="1:27" ht="16.5">
      <c r="A499" s="383">
        <f t="shared" si="186"/>
        <v>46215</v>
      </c>
      <c r="B499" s="432" t="s">
        <v>805</v>
      </c>
      <c r="C499" s="458"/>
      <c r="D499" s="473"/>
      <c r="E499" s="459"/>
      <c r="F499" s="506" t="str">
        <f>IF(ISNA(VLOOKUP(D499,條件!$A$1:$L$65585,5,0)),"",(VLOOKUP(D499,條件!$A$1:$L$65585,5,0)))</f>
        <v/>
      </c>
      <c r="G499" s="506" t="str">
        <f>IF(ISNA(VLOOKUP(D499,條件!$A$1:$L$65585,11,0)),"",(VLOOKUP(D499,條件!$A$1:$L$65585,11,0)))</f>
        <v/>
      </c>
      <c r="H499" s="460"/>
      <c r="I499" s="461"/>
      <c r="J499" s="462"/>
      <c r="K499" s="461"/>
      <c r="L499" s="463"/>
      <c r="M499" s="388"/>
      <c r="N499" s="389"/>
      <c r="O499" s="390"/>
      <c r="P499" s="389"/>
      <c r="Q499" s="391"/>
      <c r="R499" s="443"/>
      <c r="S499" s="425">
        <f t="shared" si="190"/>
        <v>0</v>
      </c>
      <c r="T499" s="392">
        <f t="shared" si="187"/>
        <v>0</v>
      </c>
      <c r="U499" s="405">
        <f t="shared" si="191"/>
        <v>0</v>
      </c>
      <c r="V499" s="393">
        <f t="shared" si="192"/>
        <v>0</v>
      </c>
      <c r="W499" s="442" t="str">
        <f t="shared" si="193"/>
        <v/>
      </c>
      <c r="X499" s="452" t="str">
        <f t="shared" si="188"/>
        <v/>
      </c>
      <c r="Y499" s="452" t="str">
        <f t="shared" si="189"/>
        <v/>
      </c>
      <c r="Z499" s="452" t="str">
        <f>'４.１倒筒機(樣品製作)'!X499</f>
        <v/>
      </c>
      <c r="AA499" s="452" t="str">
        <f>'４.１倒筒機(樣品製作)'!Y499</f>
        <v/>
      </c>
    </row>
    <row r="500" spans="1:27" ht="16.5">
      <c r="A500" s="383">
        <f t="shared" si="186"/>
        <v>46215</v>
      </c>
      <c r="B500" s="432" t="s">
        <v>805</v>
      </c>
      <c r="C500" s="458"/>
      <c r="D500" s="473"/>
      <c r="E500" s="459"/>
      <c r="F500" s="506" t="str">
        <f>IF(ISNA(VLOOKUP(D500,條件!$A$1:$L$65585,5,0)),"",(VLOOKUP(D500,條件!$A$1:$L$65585,5,0)))</f>
        <v/>
      </c>
      <c r="G500" s="506" t="str">
        <f>IF(ISNA(VLOOKUP(D500,條件!$A$1:$L$65585,11,0)),"",(VLOOKUP(D500,條件!$A$1:$L$65585,11,0)))</f>
        <v/>
      </c>
      <c r="H500" s="460"/>
      <c r="I500" s="461"/>
      <c r="J500" s="462"/>
      <c r="K500" s="461"/>
      <c r="L500" s="463"/>
      <c r="M500" s="388"/>
      <c r="N500" s="389"/>
      <c r="O500" s="390"/>
      <c r="P500" s="389"/>
      <c r="Q500" s="391"/>
      <c r="R500" s="443"/>
      <c r="S500" s="425">
        <f t="shared" si="190"/>
        <v>0</v>
      </c>
      <c r="T500" s="392">
        <f t="shared" si="187"/>
        <v>0</v>
      </c>
      <c r="U500" s="405">
        <f t="shared" si="191"/>
        <v>0</v>
      </c>
      <c r="V500" s="393">
        <f t="shared" si="192"/>
        <v>0</v>
      </c>
      <c r="W500" s="442" t="str">
        <f t="shared" si="193"/>
        <v/>
      </c>
      <c r="X500" s="452" t="str">
        <f t="shared" si="188"/>
        <v/>
      </c>
      <c r="Y500" s="452" t="str">
        <f t="shared" si="189"/>
        <v/>
      </c>
      <c r="Z500" s="452" t="str">
        <f>'４.１倒筒機(樣品製作)'!X500</f>
        <v/>
      </c>
      <c r="AA500" s="452" t="str">
        <f>'４.１倒筒機(樣品製作)'!Y500</f>
        <v/>
      </c>
    </row>
    <row r="501" spans="1:27" ht="16.5">
      <c r="A501" s="383">
        <f t="shared" si="186"/>
        <v>46215</v>
      </c>
      <c r="B501" s="432" t="s">
        <v>805</v>
      </c>
      <c r="C501" s="458"/>
      <c r="D501" s="473"/>
      <c r="E501" s="459"/>
      <c r="F501" s="506" t="str">
        <f>IF(ISNA(VLOOKUP(D501,條件!$A$1:$L$65585,5,0)),"",(VLOOKUP(D501,條件!$A$1:$L$65585,5,0)))</f>
        <v/>
      </c>
      <c r="G501" s="506" t="str">
        <f>IF(ISNA(VLOOKUP(D501,條件!$A$1:$L$65585,11,0)),"",(VLOOKUP(D501,條件!$A$1:$L$65585,11,0)))</f>
        <v/>
      </c>
      <c r="H501" s="460"/>
      <c r="I501" s="461"/>
      <c r="J501" s="462"/>
      <c r="K501" s="461"/>
      <c r="L501" s="463"/>
      <c r="M501" s="388"/>
      <c r="N501" s="389"/>
      <c r="O501" s="390"/>
      <c r="P501" s="389"/>
      <c r="Q501" s="391"/>
      <c r="R501" s="443"/>
      <c r="S501" s="425">
        <f t="shared" si="190"/>
        <v>0</v>
      </c>
      <c r="T501" s="392">
        <f t="shared" si="187"/>
        <v>0</v>
      </c>
      <c r="U501" s="405">
        <f t="shared" si="191"/>
        <v>0</v>
      </c>
      <c r="V501" s="393">
        <f t="shared" si="192"/>
        <v>0</v>
      </c>
      <c r="W501" s="442" t="str">
        <f t="shared" si="193"/>
        <v/>
      </c>
      <c r="X501" s="452" t="str">
        <f t="shared" si="188"/>
        <v/>
      </c>
      <c r="Y501" s="452" t="str">
        <f t="shared" si="189"/>
        <v/>
      </c>
      <c r="Z501" s="452" t="str">
        <f>'４.１倒筒機(樣品製作)'!X501</f>
        <v/>
      </c>
      <c r="AA501" s="452" t="str">
        <f>'４.１倒筒機(樣品製作)'!Y501</f>
        <v/>
      </c>
    </row>
    <row r="502" spans="1:27" ht="16.5">
      <c r="A502" s="383">
        <f t="shared" si="186"/>
        <v>46215</v>
      </c>
      <c r="B502" s="432" t="s">
        <v>805</v>
      </c>
      <c r="C502" s="458"/>
      <c r="D502" s="473"/>
      <c r="E502" s="459"/>
      <c r="F502" s="506" t="str">
        <f>IF(ISNA(VLOOKUP(D502,條件!$A$1:$L$65585,5,0)),"",(VLOOKUP(D502,條件!$A$1:$L$65585,5,0)))</f>
        <v/>
      </c>
      <c r="G502" s="506" t="str">
        <f>IF(ISNA(VLOOKUP(D502,條件!$A$1:$L$65585,11,0)),"",(VLOOKUP(D502,條件!$A$1:$L$65585,11,0)))</f>
        <v/>
      </c>
      <c r="H502" s="460"/>
      <c r="I502" s="461"/>
      <c r="J502" s="462"/>
      <c r="K502" s="461"/>
      <c r="L502" s="463"/>
      <c r="M502" s="388"/>
      <c r="N502" s="389"/>
      <c r="O502" s="390"/>
      <c r="P502" s="389"/>
      <c r="Q502" s="391"/>
      <c r="R502" s="443"/>
      <c r="S502" s="425">
        <f t="shared" si="190"/>
        <v>0</v>
      </c>
      <c r="T502" s="392">
        <f t="shared" si="187"/>
        <v>0</v>
      </c>
      <c r="U502" s="405">
        <f t="shared" si="191"/>
        <v>0</v>
      </c>
      <c r="V502" s="393">
        <f t="shared" si="192"/>
        <v>0</v>
      </c>
      <c r="W502" s="442" t="str">
        <f t="shared" si="193"/>
        <v/>
      </c>
      <c r="X502" s="452" t="str">
        <f t="shared" si="188"/>
        <v/>
      </c>
      <c r="Y502" s="452" t="str">
        <f t="shared" si="189"/>
        <v/>
      </c>
      <c r="Z502" s="452" t="str">
        <f>'４.１倒筒機(樣品製作)'!X502</f>
        <v/>
      </c>
      <c r="AA502" s="452" t="str">
        <f>'４.１倒筒機(樣品製作)'!Y502</f>
        <v/>
      </c>
    </row>
    <row r="503" spans="1:27" ht="16.5">
      <c r="A503" s="383">
        <f t="shared" si="186"/>
        <v>46215</v>
      </c>
      <c r="B503" s="432" t="s">
        <v>805</v>
      </c>
      <c r="C503" s="458"/>
      <c r="D503" s="473"/>
      <c r="E503" s="459"/>
      <c r="F503" s="506" t="str">
        <f>IF(ISNA(VLOOKUP(D503,條件!$A$1:$L$65585,5,0)),"",(VLOOKUP(D503,條件!$A$1:$L$65585,5,0)))</f>
        <v/>
      </c>
      <c r="G503" s="506" t="str">
        <f>IF(ISNA(VLOOKUP(D503,條件!$A$1:$L$65585,11,0)),"",(VLOOKUP(D503,條件!$A$1:$L$65585,11,0)))</f>
        <v/>
      </c>
      <c r="H503" s="460"/>
      <c r="I503" s="461"/>
      <c r="J503" s="462"/>
      <c r="K503" s="461"/>
      <c r="L503" s="463"/>
      <c r="M503" s="388"/>
      <c r="N503" s="389"/>
      <c r="O503" s="390"/>
      <c r="P503" s="389"/>
      <c r="Q503" s="391"/>
      <c r="R503" s="443"/>
      <c r="S503" s="425">
        <f t="shared" si="190"/>
        <v>0</v>
      </c>
      <c r="T503" s="392">
        <f t="shared" si="187"/>
        <v>0</v>
      </c>
      <c r="U503" s="405">
        <f t="shared" si="191"/>
        <v>0</v>
      </c>
      <c r="V503" s="393">
        <f t="shared" si="192"/>
        <v>0</v>
      </c>
      <c r="W503" s="442" t="str">
        <f t="shared" si="193"/>
        <v/>
      </c>
      <c r="X503" s="452" t="str">
        <f t="shared" si="188"/>
        <v/>
      </c>
      <c r="Y503" s="452" t="str">
        <f t="shared" si="189"/>
        <v/>
      </c>
      <c r="Z503" s="452" t="str">
        <f>'４.１倒筒機(樣品製作)'!X503</f>
        <v/>
      </c>
      <c r="AA503" s="452" t="str">
        <f>'４.１倒筒機(樣品製作)'!Y503</f>
        <v/>
      </c>
    </row>
    <row r="504" spans="1:27" ht="16.5">
      <c r="A504" s="383">
        <f t="shared" si="186"/>
        <v>46215</v>
      </c>
      <c r="B504" s="432" t="s">
        <v>805</v>
      </c>
      <c r="C504" s="458"/>
      <c r="D504" s="473"/>
      <c r="E504" s="459"/>
      <c r="F504" s="506" t="str">
        <f>IF(ISNA(VLOOKUP(D504,條件!$A$1:$L$65585,5,0)),"",(VLOOKUP(D504,條件!$A$1:$L$65585,5,0)))</f>
        <v/>
      </c>
      <c r="G504" s="506" t="str">
        <f>IF(ISNA(VLOOKUP(D504,條件!$A$1:$L$65585,11,0)),"",(VLOOKUP(D504,條件!$A$1:$L$65585,11,0)))</f>
        <v/>
      </c>
      <c r="H504" s="460"/>
      <c r="I504" s="461"/>
      <c r="J504" s="462"/>
      <c r="K504" s="461"/>
      <c r="L504" s="463"/>
      <c r="M504" s="388"/>
      <c r="N504" s="389"/>
      <c r="O504" s="390"/>
      <c r="P504" s="389"/>
      <c r="Q504" s="391"/>
      <c r="R504" s="443"/>
      <c r="S504" s="425">
        <f t="shared" si="190"/>
        <v>0</v>
      </c>
      <c r="T504" s="392">
        <f t="shared" si="187"/>
        <v>0</v>
      </c>
      <c r="U504" s="405">
        <f t="shared" si="191"/>
        <v>0</v>
      </c>
      <c r="V504" s="393">
        <f t="shared" si="192"/>
        <v>0</v>
      </c>
      <c r="W504" s="442" t="str">
        <f t="shared" si="193"/>
        <v/>
      </c>
      <c r="X504" s="452" t="str">
        <f t="shared" si="188"/>
        <v/>
      </c>
      <c r="Y504" s="452" t="str">
        <f t="shared" si="189"/>
        <v/>
      </c>
      <c r="Z504" s="452" t="str">
        <f>'４.１倒筒機(樣品製作)'!X504</f>
        <v/>
      </c>
      <c r="AA504" s="452" t="str">
        <f>'４.１倒筒機(樣品製作)'!Y504</f>
        <v/>
      </c>
    </row>
    <row r="505" spans="1:27" ht="16.5">
      <c r="A505" s="383">
        <f t="shared" si="186"/>
        <v>46215</v>
      </c>
      <c r="B505" s="432" t="s">
        <v>805</v>
      </c>
      <c r="C505" s="458"/>
      <c r="D505" s="473"/>
      <c r="E505" s="459"/>
      <c r="F505" s="506" t="str">
        <f>IF(ISNA(VLOOKUP(D505,條件!$A$1:$L$65585,5,0)),"",(VLOOKUP(D505,條件!$A$1:$L$65585,5,0)))</f>
        <v/>
      </c>
      <c r="G505" s="506" t="str">
        <f>IF(ISNA(VLOOKUP(D505,條件!$A$1:$L$65585,11,0)),"",(VLOOKUP(D505,條件!$A$1:$L$65585,11,0)))</f>
        <v/>
      </c>
      <c r="H505" s="460"/>
      <c r="I505" s="461"/>
      <c r="J505" s="462"/>
      <c r="K505" s="461"/>
      <c r="L505" s="463"/>
      <c r="M505" s="388"/>
      <c r="N505" s="389"/>
      <c r="O505" s="390"/>
      <c r="P505" s="389"/>
      <c r="Q505" s="391"/>
      <c r="R505" s="443"/>
      <c r="S505" s="425">
        <f t="shared" si="190"/>
        <v>0</v>
      </c>
      <c r="T505" s="392">
        <f t="shared" si="187"/>
        <v>0</v>
      </c>
      <c r="U505" s="405">
        <f t="shared" si="191"/>
        <v>0</v>
      </c>
      <c r="V505" s="393">
        <f t="shared" si="192"/>
        <v>0</v>
      </c>
      <c r="W505" s="442" t="str">
        <f t="shared" si="193"/>
        <v/>
      </c>
      <c r="X505" s="452" t="str">
        <f t="shared" si="188"/>
        <v/>
      </c>
      <c r="Y505" s="452" t="str">
        <f t="shared" si="189"/>
        <v/>
      </c>
      <c r="Z505" s="452" t="str">
        <f>'４.１倒筒機(樣品製作)'!X505</f>
        <v/>
      </c>
      <c r="AA505" s="452" t="str">
        <f>'４.１倒筒機(樣品製作)'!Y505</f>
        <v/>
      </c>
    </row>
    <row r="506" spans="1:27" ht="16.5">
      <c r="A506" s="383">
        <f t="shared" si="186"/>
        <v>46215</v>
      </c>
      <c r="B506" s="432" t="s">
        <v>805</v>
      </c>
      <c r="C506" s="458"/>
      <c r="D506" s="473"/>
      <c r="E506" s="459"/>
      <c r="F506" s="506" t="str">
        <f>IF(ISNA(VLOOKUP(D506,條件!$A$1:$L$65585,5,0)),"",(VLOOKUP(D506,條件!$A$1:$L$65585,5,0)))</f>
        <v/>
      </c>
      <c r="G506" s="506" t="str">
        <f>IF(ISNA(VLOOKUP(D506,條件!$A$1:$L$65585,11,0)),"",(VLOOKUP(D506,條件!$A$1:$L$65585,11,0)))</f>
        <v/>
      </c>
      <c r="H506" s="460"/>
      <c r="I506" s="461"/>
      <c r="J506" s="462"/>
      <c r="K506" s="461"/>
      <c r="L506" s="463"/>
      <c r="M506" s="388"/>
      <c r="N506" s="389"/>
      <c r="O506" s="390"/>
      <c r="P506" s="389"/>
      <c r="Q506" s="391"/>
      <c r="R506" s="443"/>
      <c r="S506" s="425">
        <f t="shared" si="190"/>
        <v>0</v>
      </c>
      <c r="T506" s="392">
        <f t="shared" si="187"/>
        <v>0</v>
      </c>
      <c r="U506" s="405">
        <f t="shared" si="191"/>
        <v>0</v>
      </c>
      <c r="V506" s="393">
        <f t="shared" si="192"/>
        <v>0</v>
      </c>
      <c r="W506" s="442" t="str">
        <f t="shared" si="193"/>
        <v/>
      </c>
      <c r="X506" s="452" t="str">
        <f t="shared" si="188"/>
        <v/>
      </c>
      <c r="Y506" s="452" t="str">
        <f t="shared" si="189"/>
        <v/>
      </c>
      <c r="Z506" s="452" t="str">
        <f>'４.１倒筒機(樣品製作)'!X506</f>
        <v/>
      </c>
      <c r="AA506" s="452" t="str">
        <f>'４.１倒筒機(樣品製作)'!Y506</f>
        <v/>
      </c>
    </row>
    <row r="507" spans="1:27" ht="16.5">
      <c r="A507" s="383">
        <f t="shared" si="186"/>
        <v>46215</v>
      </c>
      <c r="B507" s="432" t="s">
        <v>805</v>
      </c>
      <c r="C507" s="458"/>
      <c r="D507" s="473"/>
      <c r="E507" s="459"/>
      <c r="F507" s="506" t="str">
        <f>IF(ISNA(VLOOKUP(D507,條件!$A$1:$L$65585,5,0)),"",(VLOOKUP(D507,條件!$A$1:$L$65585,5,0)))</f>
        <v/>
      </c>
      <c r="G507" s="506" t="str">
        <f>IF(ISNA(VLOOKUP(D507,條件!$A$1:$L$65585,11,0)),"",(VLOOKUP(D507,條件!$A$1:$L$65585,11,0)))</f>
        <v/>
      </c>
      <c r="H507" s="460"/>
      <c r="I507" s="461"/>
      <c r="J507" s="462"/>
      <c r="K507" s="461"/>
      <c r="L507" s="463"/>
      <c r="M507" s="388"/>
      <c r="N507" s="389"/>
      <c r="O507" s="390"/>
      <c r="P507" s="389"/>
      <c r="Q507" s="391"/>
      <c r="R507" s="443"/>
      <c r="S507" s="425">
        <f t="shared" si="190"/>
        <v>0</v>
      </c>
      <c r="T507" s="392">
        <f t="shared" si="187"/>
        <v>0</v>
      </c>
      <c r="U507" s="405">
        <f t="shared" si="191"/>
        <v>0</v>
      </c>
      <c r="V507" s="393">
        <f t="shared" si="192"/>
        <v>0</v>
      </c>
      <c r="W507" s="442" t="str">
        <f t="shared" si="193"/>
        <v/>
      </c>
      <c r="X507" s="452" t="str">
        <f t="shared" si="188"/>
        <v/>
      </c>
      <c r="Y507" s="452" t="str">
        <f t="shared" si="189"/>
        <v/>
      </c>
      <c r="Z507" s="452" t="str">
        <f>'４.１倒筒機(樣品製作)'!X507</f>
        <v/>
      </c>
      <c r="AA507" s="452" t="str">
        <f>'４.１倒筒機(樣品製作)'!Y507</f>
        <v/>
      </c>
    </row>
    <row r="508" spans="1:27" ht="16.5">
      <c r="A508" s="383">
        <f t="shared" si="186"/>
        <v>46215</v>
      </c>
      <c r="B508" s="432" t="s">
        <v>805</v>
      </c>
      <c r="C508" s="458"/>
      <c r="D508" s="473"/>
      <c r="E508" s="459"/>
      <c r="F508" s="506" t="str">
        <f>IF(ISNA(VLOOKUP(D508,條件!$A$1:$L$65585,5,0)),"",(VLOOKUP(D508,條件!$A$1:$L$65585,5,0)))</f>
        <v/>
      </c>
      <c r="G508" s="506" t="str">
        <f>IF(ISNA(VLOOKUP(D508,條件!$A$1:$L$65585,11,0)),"",(VLOOKUP(D508,條件!$A$1:$L$65585,11,0)))</f>
        <v/>
      </c>
      <c r="H508" s="460"/>
      <c r="I508" s="461"/>
      <c r="J508" s="462"/>
      <c r="K508" s="461"/>
      <c r="L508" s="463"/>
      <c r="M508" s="388"/>
      <c r="N508" s="389"/>
      <c r="O508" s="390"/>
      <c r="P508" s="389"/>
      <c r="Q508" s="391"/>
      <c r="R508" s="443"/>
      <c r="S508" s="425">
        <f t="shared" si="190"/>
        <v>0</v>
      </c>
      <c r="T508" s="392">
        <f t="shared" si="187"/>
        <v>0</v>
      </c>
      <c r="U508" s="392">
        <f t="shared" si="191"/>
        <v>0</v>
      </c>
      <c r="V508" s="393">
        <f t="shared" si="192"/>
        <v>0</v>
      </c>
      <c r="W508" s="444" t="str">
        <f t="shared" si="193"/>
        <v/>
      </c>
      <c r="X508" s="452" t="str">
        <f t="shared" si="188"/>
        <v/>
      </c>
      <c r="Y508" s="452" t="str">
        <f t="shared" si="189"/>
        <v/>
      </c>
      <c r="Z508" s="452" t="str">
        <f>'４.１倒筒機(樣品製作)'!X508</f>
        <v/>
      </c>
      <c r="AA508" s="452" t="str">
        <f>'４.１倒筒機(樣品製作)'!Y508</f>
        <v/>
      </c>
    </row>
    <row r="509" spans="1:27" ht="16.5">
      <c r="A509" s="383">
        <f t="shared" si="186"/>
        <v>46215</v>
      </c>
      <c r="B509" s="432" t="s">
        <v>805</v>
      </c>
      <c r="C509" s="458"/>
      <c r="D509" s="473"/>
      <c r="E509" s="459"/>
      <c r="F509" s="506" t="str">
        <f>IF(ISNA(VLOOKUP(D509,條件!$A$1:$L$65585,5,0)),"",(VLOOKUP(D509,條件!$A$1:$L$65585,5,0)))</f>
        <v/>
      </c>
      <c r="G509" s="506" t="str">
        <f>IF(ISNA(VLOOKUP(D509,條件!$A$1:$L$65585,11,0)),"",(VLOOKUP(D509,條件!$A$1:$L$65585,11,0)))</f>
        <v/>
      </c>
      <c r="H509" s="460"/>
      <c r="I509" s="461"/>
      <c r="J509" s="462"/>
      <c r="K509" s="461"/>
      <c r="L509" s="463"/>
      <c r="M509" s="388"/>
      <c r="N509" s="389"/>
      <c r="O509" s="390"/>
      <c r="P509" s="389"/>
      <c r="Q509" s="391"/>
      <c r="R509" s="443"/>
      <c r="S509" s="425">
        <f t="shared" si="190"/>
        <v>0</v>
      </c>
      <c r="T509" s="392">
        <f t="shared" si="187"/>
        <v>0</v>
      </c>
      <c r="U509" s="392">
        <f t="shared" si="191"/>
        <v>0</v>
      </c>
      <c r="V509" s="393">
        <f t="shared" si="192"/>
        <v>0</v>
      </c>
      <c r="W509" s="444" t="str">
        <f t="shared" si="193"/>
        <v/>
      </c>
      <c r="X509" s="452" t="str">
        <f t="shared" si="188"/>
        <v/>
      </c>
      <c r="Y509" s="452" t="str">
        <f t="shared" si="189"/>
        <v/>
      </c>
      <c r="Z509" s="452" t="str">
        <f>'４.１倒筒機(樣品製作)'!X509</f>
        <v/>
      </c>
      <c r="AA509" s="452" t="str">
        <f>'４.１倒筒機(樣品製作)'!Y509</f>
        <v/>
      </c>
    </row>
    <row r="510" spans="1:27" ht="16.5">
      <c r="A510" s="383">
        <f t="shared" si="186"/>
        <v>46215</v>
      </c>
      <c r="B510" s="432" t="s">
        <v>805</v>
      </c>
      <c r="C510" s="458"/>
      <c r="D510" s="473"/>
      <c r="E510" s="459"/>
      <c r="F510" s="506" t="str">
        <f>IF(ISNA(VLOOKUP(D510,條件!$A$1:$L$65585,5,0)),"",(VLOOKUP(D510,條件!$A$1:$L$65585,5,0)))</f>
        <v/>
      </c>
      <c r="G510" s="506" t="str">
        <f>IF(ISNA(VLOOKUP(D510,條件!$A$1:$L$65585,11,0)),"",(VLOOKUP(D510,條件!$A$1:$L$65585,11,0)))</f>
        <v/>
      </c>
      <c r="H510" s="460"/>
      <c r="I510" s="461"/>
      <c r="J510" s="462"/>
      <c r="K510" s="461"/>
      <c r="L510" s="463"/>
      <c r="M510" s="388"/>
      <c r="N510" s="389"/>
      <c r="O510" s="390"/>
      <c r="P510" s="389"/>
      <c r="Q510" s="391"/>
      <c r="R510" s="443"/>
      <c r="S510" s="425">
        <f t="shared" si="190"/>
        <v>0</v>
      </c>
      <c r="T510" s="392">
        <f t="shared" si="187"/>
        <v>0</v>
      </c>
      <c r="U510" s="392">
        <f t="shared" si="191"/>
        <v>0</v>
      </c>
      <c r="V510" s="393">
        <f t="shared" si="192"/>
        <v>0</v>
      </c>
      <c r="W510" s="444" t="str">
        <f t="shared" si="193"/>
        <v/>
      </c>
      <c r="X510" s="452" t="str">
        <f t="shared" si="188"/>
        <v/>
      </c>
      <c r="Y510" s="452" t="str">
        <f t="shared" si="189"/>
        <v/>
      </c>
      <c r="Z510" s="452" t="str">
        <f>'４.１倒筒機(樣品製作)'!X510</f>
        <v/>
      </c>
      <c r="AA510" s="452" t="str">
        <f>'４.１倒筒機(樣品製作)'!Y510</f>
        <v/>
      </c>
    </row>
    <row r="511" spans="1:27" ht="16.5">
      <c r="A511" s="383">
        <f t="shared" si="186"/>
        <v>46215</v>
      </c>
      <c r="B511" s="432" t="s">
        <v>805</v>
      </c>
      <c r="C511" s="458"/>
      <c r="D511" s="473"/>
      <c r="E511" s="459"/>
      <c r="F511" s="506" t="str">
        <f>IF(ISNA(VLOOKUP(D511,條件!$A$1:$L$65585,5,0)),"",(VLOOKUP(D511,條件!$A$1:$L$65585,5,0)))</f>
        <v/>
      </c>
      <c r="G511" s="506" t="str">
        <f>IF(ISNA(VLOOKUP(D511,條件!$A$1:$L$65585,11,0)),"",(VLOOKUP(D511,條件!$A$1:$L$65585,11,0)))</f>
        <v/>
      </c>
      <c r="H511" s="460"/>
      <c r="I511" s="461"/>
      <c r="J511" s="462"/>
      <c r="K511" s="461"/>
      <c r="L511" s="463"/>
      <c r="M511" s="388"/>
      <c r="N511" s="389"/>
      <c r="O511" s="390"/>
      <c r="P511" s="389"/>
      <c r="Q511" s="391"/>
      <c r="R511" s="443"/>
      <c r="S511" s="425">
        <f t="shared" si="190"/>
        <v>0</v>
      </c>
      <c r="T511" s="392">
        <f t="shared" si="187"/>
        <v>0</v>
      </c>
      <c r="U511" s="392">
        <f t="shared" si="191"/>
        <v>0</v>
      </c>
      <c r="V511" s="393">
        <f t="shared" si="192"/>
        <v>0</v>
      </c>
      <c r="W511" s="444" t="str">
        <f t="shared" si="193"/>
        <v/>
      </c>
      <c r="X511" s="452" t="str">
        <f t="shared" si="188"/>
        <v/>
      </c>
      <c r="Y511" s="452" t="str">
        <f t="shared" si="189"/>
        <v/>
      </c>
      <c r="Z511" s="452" t="str">
        <f>'４.１倒筒機(樣品製作)'!X511</f>
        <v/>
      </c>
      <c r="AA511" s="452" t="str">
        <f>'４.１倒筒機(樣品製作)'!Y511</f>
        <v/>
      </c>
    </row>
    <row r="512" spans="1:27" ht="16.5">
      <c r="A512" s="383">
        <f t="shared" si="186"/>
        <v>46215</v>
      </c>
      <c r="B512" s="432" t="s">
        <v>805</v>
      </c>
      <c r="C512" s="458"/>
      <c r="D512" s="473"/>
      <c r="E512" s="459"/>
      <c r="F512" s="506" t="str">
        <f>IF(ISNA(VLOOKUP(D512,條件!$A$1:$L$65585,5,0)),"",(VLOOKUP(D512,條件!$A$1:$L$65585,5,0)))</f>
        <v/>
      </c>
      <c r="G512" s="506" t="str">
        <f>IF(ISNA(VLOOKUP(D512,條件!$A$1:$L$65585,11,0)),"",(VLOOKUP(D512,條件!$A$1:$L$65585,11,0)))</f>
        <v/>
      </c>
      <c r="H512" s="460"/>
      <c r="I512" s="461"/>
      <c r="J512" s="462"/>
      <c r="K512" s="461"/>
      <c r="L512" s="463"/>
      <c r="M512" s="388"/>
      <c r="N512" s="389"/>
      <c r="O512" s="390"/>
      <c r="P512" s="389"/>
      <c r="Q512" s="391"/>
      <c r="R512" s="443"/>
      <c r="S512" s="425">
        <f t="shared" si="190"/>
        <v>0</v>
      </c>
      <c r="T512" s="392">
        <f t="shared" si="187"/>
        <v>0</v>
      </c>
      <c r="U512" s="392">
        <f t="shared" si="191"/>
        <v>0</v>
      </c>
      <c r="V512" s="393">
        <f t="shared" si="192"/>
        <v>0</v>
      </c>
      <c r="W512" s="444" t="str">
        <f t="shared" si="193"/>
        <v/>
      </c>
      <c r="X512" s="452" t="str">
        <f t="shared" si="188"/>
        <v/>
      </c>
      <c r="Y512" s="452" t="str">
        <f t="shared" si="189"/>
        <v/>
      </c>
      <c r="Z512" s="452" t="str">
        <f>'４.１倒筒機(樣品製作)'!X512</f>
        <v/>
      </c>
      <c r="AA512" s="452" t="str">
        <f>'４.１倒筒機(樣品製作)'!Y512</f>
        <v/>
      </c>
    </row>
    <row r="513" spans="1:27" ht="16.5">
      <c r="A513" s="383">
        <f t="shared" si="186"/>
        <v>46215</v>
      </c>
      <c r="B513" s="432" t="s">
        <v>805</v>
      </c>
      <c r="C513" s="458"/>
      <c r="D513" s="473"/>
      <c r="E513" s="459"/>
      <c r="F513" s="506" t="str">
        <f>IF(ISNA(VLOOKUP(D513,條件!$A$1:$L$65585,5,0)),"",(VLOOKUP(D513,條件!$A$1:$L$65585,5,0)))</f>
        <v/>
      </c>
      <c r="G513" s="506" t="str">
        <f>IF(ISNA(VLOOKUP(D513,條件!$A$1:$L$65585,11,0)),"",(VLOOKUP(D513,條件!$A$1:$L$65585,11,0)))</f>
        <v/>
      </c>
      <c r="H513" s="460"/>
      <c r="I513" s="461"/>
      <c r="J513" s="462"/>
      <c r="K513" s="461"/>
      <c r="L513" s="463"/>
      <c r="M513" s="388"/>
      <c r="N513" s="389"/>
      <c r="O513" s="390"/>
      <c r="P513" s="389"/>
      <c r="Q513" s="391"/>
      <c r="R513" s="443"/>
      <c r="S513" s="425">
        <f t="shared" si="190"/>
        <v>0</v>
      </c>
      <c r="T513" s="392">
        <f t="shared" si="187"/>
        <v>0</v>
      </c>
      <c r="U513" s="392">
        <f t="shared" si="191"/>
        <v>0</v>
      </c>
      <c r="V513" s="393">
        <f t="shared" si="192"/>
        <v>0</v>
      </c>
      <c r="W513" s="444" t="str">
        <f t="shared" si="193"/>
        <v/>
      </c>
      <c r="X513" s="452" t="str">
        <f t="shared" si="188"/>
        <v/>
      </c>
      <c r="Y513" s="452" t="str">
        <f t="shared" si="189"/>
        <v/>
      </c>
      <c r="Z513" s="452" t="str">
        <f>'４.１倒筒機(樣品製作)'!X513</f>
        <v/>
      </c>
      <c r="AA513" s="452" t="str">
        <f>'４.１倒筒機(樣品製作)'!Y513</f>
        <v/>
      </c>
    </row>
    <row r="514" spans="1:27" ht="16.5">
      <c r="A514" s="383">
        <f t="shared" si="186"/>
        <v>46215</v>
      </c>
      <c r="B514" s="432" t="s">
        <v>805</v>
      </c>
      <c r="C514" s="458"/>
      <c r="D514" s="473"/>
      <c r="E514" s="459"/>
      <c r="F514" s="506" t="str">
        <f>IF(ISNA(VLOOKUP(D514,條件!$A$1:$L$65585,5,0)),"",(VLOOKUP(D514,條件!$A$1:$L$65585,5,0)))</f>
        <v/>
      </c>
      <c r="G514" s="506" t="str">
        <f>IF(ISNA(VLOOKUP(D514,條件!$A$1:$L$65585,11,0)),"",(VLOOKUP(D514,條件!$A$1:$L$65585,11,0)))</f>
        <v/>
      </c>
      <c r="H514" s="460"/>
      <c r="I514" s="461"/>
      <c r="J514" s="462"/>
      <c r="K514" s="461"/>
      <c r="L514" s="463"/>
      <c r="M514" s="388"/>
      <c r="N514" s="389"/>
      <c r="O514" s="390"/>
      <c r="P514" s="389"/>
      <c r="Q514" s="391"/>
      <c r="R514" s="443"/>
      <c r="S514" s="425">
        <f t="shared" si="190"/>
        <v>0</v>
      </c>
      <c r="T514" s="392">
        <f t="shared" si="187"/>
        <v>0</v>
      </c>
      <c r="U514" s="392">
        <f t="shared" si="191"/>
        <v>0</v>
      </c>
      <c r="V514" s="393">
        <f t="shared" si="192"/>
        <v>0</v>
      </c>
      <c r="W514" s="444" t="str">
        <f t="shared" si="193"/>
        <v/>
      </c>
      <c r="X514" s="452" t="str">
        <f t="shared" si="188"/>
        <v/>
      </c>
      <c r="Y514" s="452" t="str">
        <f t="shared" si="189"/>
        <v/>
      </c>
      <c r="Z514" s="452" t="str">
        <f>'４.１倒筒機(樣品製作)'!X514</f>
        <v/>
      </c>
      <c r="AA514" s="452" t="str">
        <f>'４.１倒筒機(樣品製作)'!Y514</f>
        <v/>
      </c>
    </row>
    <row r="515" spans="1:27" ht="16.5">
      <c r="A515" s="383">
        <f t="shared" si="186"/>
        <v>46215</v>
      </c>
      <c r="B515" s="432" t="s">
        <v>805</v>
      </c>
      <c r="C515" s="458"/>
      <c r="D515" s="473"/>
      <c r="E515" s="459"/>
      <c r="F515" s="506" t="str">
        <f>IF(ISNA(VLOOKUP(D515,條件!$A$1:$L$65585,5,0)),"",(VLOOKUP(D515,條件!$A$1:$L$65585,5,0)))</f>
        <v/>
      </c>
      <c r="G515" s="506" t="str">
        <f>IF(ISNA(VLOOKUP(D515,條件!$A$1:$L$65585,11,0)),"",(VLOOKUP(D515,條件!$A$1:$L$65585,11,0)))</f>
        <v/>
      </c>
      <c r="H515" s="460"/>
      <c r="I515" s="461"/>
      <c r="J515" s="462"/>
      <c r="K515" s="461"/>
      <c r="L515" s="463"/>
      <c r="M515" s="388"/>
      <c r="N515" s="389"/>
      <c r="O515" s="390"/>
      <c r="P515" s="389"/>
      <c r="Q515" s="391"/>
      <c r="R515" s="443"/>
      <c r="S515" s="425">
        <f t="shared" si="190"/>
        <v>0</v>
      </c>
      <c r="T515" s="392">
        <f t="shared" si="187"/>
        <v>0</v>
      </c>
      <c r="U515" s="392">
        <f t="shared" si="191"/>
        <v>0</v>
      </c>
      <c r="V515" s="393">
        <f t="shared" si="192"/>
        <v>0</v>
      </c>
      <c r="W515" s="444" t="str">
        <f t="shared" si="193"/>
        <v/>
      </c>
      <c r="X515" s="452" t="str">
        <f t="shared" si="188"/>
        <v/>
      </c>
      <c r="Y515" s="452" t="str">
        <f t="shared" si="189"/>
        <v/>
      </c>
      <c r="Z515" s="452" t="str">
        <f>'４.１倒筒機(樣品製作)'!X515</f>
        <v/>
      </c>
      <c r="AA515" s="452" t="str">
        <f>'４.１倒筒機(樣品製作)'!Y515</f>
        <v/>
      </c>
    </row>
    <row r="516" spans="1:27" ht="16.5">
      <c r="A516" s="383">
        <f t="shared" si="186"/>
        <v>46215</v>
      </c>
      <c r="B516" s="432" t="s">
        <v>805</v>
      </c>
      <c r="C516" s="458"/>
      <c r="D516" s="473"/>
      <c r="E516" s="459"/>
      <c r="F516" s="506" t="str">
        <f>IF(ISNA(VLOOKUP(D516,條件!$A$1:$L$65585,5,0)),"",(VLOOKUP(D516,條件!$A$1:$L$65585,5,0)))</f>
        <v/>
      </c>
      <c r="G516" s="506" t="str">
        <f>IF(ISNA(VLOOKUP(D516,條件!$A$1:$L$65585,11,0)),"",(VLOOKUP(D516,條件!$A$1:$L$65585,11,0)))</f>
        <v/>
      </c>
      <c r="H516" s="460"/>
      <c r="I516" s="461"/>
      <c r="J516" s="462"/>
      <c r="K516" s="461"/>
      <c r="L516" s="463"/>
      <c r="M516" s="388"/>
      <c r="N516" s="389"/>
      <c r="O516" s="390"/>
      <c r="P516" s="389"/>
      <c r="Q516" s="391"/>
      <c r="R516" s="443"/>
      <c r="S516" s="425">
        <f t="shared" si="190"/>
        <v>0</v>
      </c>
      <c r="T516" s="392">
        <f t="shared" si="187"/>
        <v>0</v>
      </c>
      <c r="U516" s="392">
        <f t="shared" si="191"/>
        <v>0</v>
      </c>
      <c r="V516" s="393">
        <f t="shared" si="192"/>
        <v>0</v>
      </c>
      <c r="W516" s="444" t="str">
        <f t="shared" si="193"/>
        <v/>
      </c>
      <c r="X516" s="452" t="str">
        <f t="shared" si="188"/>
        <v/>
      </c>
      <c r="Y516" s="452" t="str">
        <f t="shared" si="189"/>
        <v/>
      </c>
      <c r="Z516" s="452" t="str">
        <f>'４.１倒筒機(樣品製作)'!X516</f>
        <v/>
      </c>
      <c r="AA516" s="452" t="str">
        <f>'４.１倒筒機(樣品製作)'!Y516</f>
        <v/>
      </c>
    </row>
    <row r="517" spans="1:27" ht="16.5">
      <c r="A517" s="383">
        <f t="shared" si="186"/>
        <v>46215</v>
      </c>
      <c r="B517" s="398" t="s">
        <v>803</v>
      </c>
      <c r="C517" s="524"/>
      <c r="D517" s="525"/>
      <c r="E517" s="526"/>
      <c r="F517" s="527">
        <v>0</v>
      </c>
      <c r="G517" s="527"/>
      <c r="H517" s="528"/>
      <c r="I517" s="529">
        <f>COUNTA(I497:I516)</f>
        <v>0</v>
      </c>
      <c r="J517" s="529"/>
      <c r="K517" s="529"/>
      <c r="L517" s="530"/>
      <c r="M517" s="400"/>
      <c r="N517" s="401">
        <f>SUM(N497:N516)</f>
        <v>0</v>
      </c>
      <c r="O517" s="400"/>
      <c r="P517" s="401">
        <f>SUM(P497:P516)</f>
        <v>0</v>
      </c>
      <c r="Q517" s="402"/>
      <c r="R517" s="445"/>
      <c r="S517" s="427"/>
      <c r="T517" s="403"/>
      <c r="U517" s="399">
        <f>SUMIF(U497:U516,"&lt;9E307")</f>
        <v>0</v>
      </c>
      <c r="V517" s="399">
        <f>SUM(V497:V516)</f>
        <v>0</v>
      </c>
      <c r="W517" s="446">
        <f>IF(ISERROR(V517/U517),0,(V517/U517))</f>
        <v>0</v>
      </c>
      <c r="X517" s="453">
        <f>SUMIF(X497:X516,"&lt;9E307")</f>
        <v>0</v>
      </c>
      <c r="Y517" s="453">
        <f>SUMIF(Y497:Y516,"&lt;9E307")</f>
        <v>0</v>
      </c>
      <c r="Z517" s="453">
        <f>'４.１倒筒機(樣品製作)'!X517</f>
        <v>0</v>
      </c>
      <c r="AA517" s="453">
        <f>'４.１倒筒機(樣品製作)'!Y517</f>
        <v>0</v>
      </c>
    </row>
    <row r="518" spans="1:27" ht="16.5">
      <c r="A518" s="383">
        <f t="shared" si="186"/>
        <v>46215</v>
      </c>
      <c r="B518" s="404" t="s">
        <v>806</v>
      </c>
      <c r="C518" s="531"/>
      <c r="D518" s="532"/>
      <c r="E518" s="533"/>
      <c r="F518" s="534"/>
      <c r="G518" s="534"/>
      <c r="H518" s="535"/>
      <c r="I518" s="536">
        <f>SUM(I496,I517)</f>
        <v>0</v>
      </c>
      <c r="J518" s="536"/>
      <c r="K518" s="536"/>
      <c r="L518" s="537"/>
      <c r="M518" s="419"/>
      <c r="N518" s="420">
        <f>SUM(N496,N517)</f>
        <v>0</v>
      </c>
      <c r="O518" s="419"/>
      <c r="P518" s="420">
        <f>SUM(P496,P517)</f>
        <v>0</v>
      </c>
      <c r="Q518" s="421"/>
      <c r="R518" s="447"/>
      <c r="S518" s="428"/>
      <c r="T518" s="394"/>
      <c r="U518" s="394">
        <f t="shared" ref="U518:V518" si="194">SUM(U496,U517)</f>
        <v>0</v>
      </c>
      <c r="V518" s="394">
        <f t="shared" si="194"/>
        <v>0</v>
      </c>
      <c r="W518" s="448">
        <f>IF(ISERROR(V518/U518),0,V518/U518)</f>
        <v>0</v>
      </c>
      <c r="X518" s="454">
        <f>SUM(X496,X517)</f>
        <v>0</v>
      </c>
      <c r="Y518" s="454">
        <f>SUM(Y496,Y517)</f>
        <v>0</v>
      </c>
      <c r="Z518" s="454">
        <f>'４.１倒筒機(樣品製作)'!X518</f>
        <v>0</v>
      </c>
      <c r="AA518" s="454">
        <f>'４.１倒筒機(樣品製作)'!Y518</f>
        <v>0</v>
      </c>
    </row>
    <row r="519" spans="1:27" ht="16.5">
      <c r="A519" s="449">
        <f>A518+1</f>
        <v>46216</v>
      </c>
      <c r="B519" s="431" t="s">
        <v>804</v>
      </c>
      <c r="C519" s="538"/>
      <c r="D519" s="539"/>
      <c r="E519" s="540"/>
      <c r="F519" s="541" t="str">
        <f>IF(ISNA(VLOOKUP(D519,條件!$A$1:$L$65585,5,0)),"",(VLOOKUP(D519,條件!$A$1:$L$65585,5,0)))</f>
        <v/>
      </c>
      <c r="G519" s="541" t="str">
        <f>IF(ISNA(VLOOKUP(D519,條件!$A$1:$L$65585,11,0)),"",(VLOOKUP(D519,條件!$A$1:$L$65585,11,0)))</f>
        <v/>
      </c>
      <c r="H519" s="542"/>
      <c r="I519" s="543"/>
      <c r="J519" s="462"/>
      <c r="K519" s="543"/>
      <c r="L519" s="544"/>
      <c r="M519" s="407"/>
      <c r="N519" s="408"/>
      <c r="O519" s="409"/>
      <c r="P519" s="408"/>
      <c r="Q519" s="410"/>
      <c r="R519" s="441"/>
      <c r="S519" s="424">
        <f>K519*0.85</f>
        <v>0</v>
      </c>
      <c r="T519" s="405">
        <f t="shared" ref="T519:T538" si="195">IF(J519="",0,(1440/(J519/S519)))</f>
        <v>0</v>
      </c>
      <c r="U519" s="405">
        <f>T519*L519*(N519+P519)/24*0.85</f>
        <v>0</v>
      </c>
      <c r="V519" s="406">
        <f>M519+O519</f>
        <v>0</v>
      </c>
      <c r="W519" s="442" t="str">
        <f>IF(U519=0,"",((V519/U519)))</f>
        <v/>
      </c>
      <c r="X519" s="452" t="str">
        <f t="shared" ref="X519:X538" si="196">IF(ISERROR((U519/(N519+P519)*N519)/250),"",((U519/(N519+P519)*N519)/250))</f>
        <v/>
      </c>
      <c r="Y519" s="452" t="str">
        <f t="shared" ref="Y519:Y538" si="197">IF(ISERROR(((U519/(N519+P519)*P519)/250)),"",(((U519/(N519+P519)*P519))/250))</f>
        <v/>
      </c>
      <c r="Z519" s="452" t="str">
        <f>'４.１倒筒機(樣品製作)'!X519</f>
        <v/>
      </c>
      <c r="AA519" s="452" t="str">
        <f>'４.１倒筒機(樣品製作)'!Y519</f>
        <v/>
      </c>
    </row>
    <row r="520" spans="1:27" ht="16.5">
      <c r="A520" s="383">
        <f>A519</f>
        <v>46216</v>
      </c>
      <c r="B520" s="432" t="s">
        <v>804</v>
      </c>
      <c r="C520" s="458"/>
      <c r="D520" s="473"/>
      <c r="E520" s="459"/>
      <c r="F520" s="506" t="str">
        <f>IF(ISNA(VLOOKUP(D520,條件!$A$1:$L$65585,5,0)),"",(VLOOKUP(D520,條件!$A$1:$L$65585,5,0)))</f>
        <v/>
      </c>
      <c r="G520" s="506" t="str">
        <f>IF(ISNA(VLOOKUP(D520,條件!$A$1:$L$65585,11,0)),"",(VLOOKUP(D520,條件!$A$1:$L$65585,11,0)))</f>
        <v/>
      </c>
      <c r="H520" s="460"/>
      <c r="I520" s="461"/>
      <c r="J520" s="462"/>
      <c r="K520" s="461"/>
      <c r="L520" s="463"/>
      <c r="M520" s="388"/>
      <c r="N520" s="389"/>
      <c r="O520" s="390"/>
      <c r="P520" s="389"/>
      <c r="Q520" s="410"/>
      <c r="R520" s="443"/>
      <c r="S520" s="425">
        <f t="shared" ref="S520:S538" si="198">K520*0.85</f>
        <v>0</v>
      </c>
      <c r="T520" s="392">
        <f t="shared" si="195"/>
        <v>0</v>
      </c>
      <c r="U520" s="405">
        <f t="shared" ref="U520:U538" si="199">T520*L520*(N520+P520)/24*0.85</f>
        <v>0</v>
      </c>
      <c r="V520" s="393">
        <f t="shared" ref="V520:V538" si="200">M520+O520</f>
        <v>0</v>
      </c>
      <c r="W520" s="442" t="str">
        <f t="shared" ref="W520:W538" si="201">IF(U520=0,"",((V520/U520)))</f>
        <v/>
      </c>
      <c r="X520" s="452" t="str">
        <f t="shared" si="196"/>
        <v/>
      </c>
      <c r="Y520" s="452" t="str">
        <f t="shared" si="197"/>
        <v/>
      </c>
      <c r="Z520" s="452" t="str">
        <f>'４.１倒筒機(樣品製作)'!X520</f>
        <v/>
      </c>
      <c r="AA520" s="452" t="str">
        <f>'４.１倒筒機(樣品製作)'!Y520</f>
        <v/>
      </c>
    </row>
    <row r="521" spans="1:27" ht="16.5">
      <c r="A521" s="383">
        <f t="shared" ref="A521:A561" si="202">A520</f>
        <v>46216</v>
      </c>
      <c r="B521" s="432" t="s">
        <v>804</v>
      </c>
      <c r="C521" s="458"/>
      <c r="D521" s="473"/>
      <c r="E521" s="459"/>
      <c r="F521" s="506" t="str">
        <f>IF(ISNA(VLOOKUP(D521,條件!$A$1:$L$65585,5,0)),"",(VLOOKUP(D521,條件!$A$1:$L$65585,5,0)))</f>
        <v/>
      </c>
      <c r="G521" s="506" t="str">
        <f>IF(ISNA(VLOOKUP(D521,條件!$A$1:$L$65585,11,0)),"",(VLOOKUP(D521,條件!$A$1:$L$65585,11,0)))</f>
        <v/>
      </c>
      <c r="H521" s="460"/>
      <c r="I521" s="461"/>
      <c r="J521" s="462"/>
      <c r="K521" s="461"/>
      <c r="L521" s="463"/>
      <c r="M521" s="388"/>
      <c r="N521" s="389"/>
      <c r="O521" s="390"/>
      <c r="P521" s="389"/>
      <c r="Q521" s="410"/>
      <c r="R521" s="443"/>
      <c r="S521" s="425">
        <f t="shared" si="198"/>
        <v>0</v>
      </c>
      <c r="T521" s="392">
        <f t="shared" si="195"/>
        <v>0</v>
      </c>
      <c r="U521" s="405">
        <f t="shared" si="199"/>
        <v>0</v>
      </c>
      <c r="V521" s="393">
        <f t="shared" si="200"/>
        <v>0</v>
      </c>
      <c r="W521" s="442" t="str">
        <f t="shared" si="201"/>
        <v/>
      </c>
      <c r="X521" s="452" t="str">
        <f t="shared" si="196"/>
        <v/>
      </c>
      <c r="Y521" s="452" t="str">
        <f t="shared" si="197"/>
        <v/>
      </c>
      <c r="Z521" s="452" t="str">
        <f>'４.１倒筒機(樣品製作)'!X521</f>
        <v/>
      </c>
      <c r="AA521" s="452" t="str">
        <f>'４.１倒筒機(樣品製作)'!Y521</f>
        <v/>
      </c>
    </row>
    <row r="522" spans="1:27" ht="16.5">
      <c r="A522" s="383">
        <f t="shared" si="202"/>
        <v>46216</v>
      </c>
      <c r="B522" s="432" t="s">
        <v>804</v>
      </c>
      <c r="C522" s="458"/>
      <c r="D522" s="473"/>
      <c r="E522" s="459"/>
      <c r="F522" s="506" t="str">
        <f>IF(ISNA(VLOOKUP(D522,條件!$A$1:$L$65585,5,0)),"",(VLOOKUP(D522,條件!$A$1:$L$65585,5,0)))</f>
        <v/>
      </c>
      <c r="G522" s="506" t="str">
        <f>IF(ISNA(VLOOKUP(D522,條件!$A$1:$L$65585,11,0)),"",(VLOOKUP(D522,條件!$A$1:$L$65585,11,0)))</f>
        <v/>
      </c>
      <c r="H522" s="460"/>
      <c r="I522" s="461"/>
      <c r="J522" s="462"/>
      <c r="K522" s="461"/>
      <c r="L522" s="463"/>
      <c r="M522" s="388"/>
      <c r="N522" s="389"/>
      <c r="O522" s="390"/>
      <c r="P522" s="389"/>
      <c r="Q522" s="410"/>
      <c r="R522" s="443"/>
      <c r="S522" s="425">
        <f t="shared" si="198"/>
        <v>0</v>
      </c>
      <c r="T522" s="392">
        <f t="shared" si="195"/>
        <v>0</v>
      </c>
      <c r="U522" s="405">
        <f t="shared" si="199"/>
        <v>0</v>
      </c>
      <c r="V522" s="393">
        <f t="shared" si="200"/>
        <v>0</v>
      </c>
      <c r="W522" s="442" t="str">
        <f t="shared" si="201"/>
        <v/>
      </c>
      <c r="X522" s="452" t="str">
        <f t="shared" si="196"/>
        <v/>
      </c>
      <c r="Y522" s="452" t="str">
        <f t="shared" si="197"/>
        <v/>
      </c>
      <c r="Z522" s="452" t="str">
        <f>'４.１倒筒機(樣品製作)'!X522</f>
        <v/>
      </c>
      <c r="AA522" s="452" t="str">
        <f>'４.１倒筒機(樣品製作)'!Y522</f>
        <v/>
      </c>
    </row>
    <row r="523" spans="1:27" ht="16.5">
      <c r="A523" s="383">
        <f t="shared" si="202"/>
        <v>46216</v>
      </c>
      <c r="B523" s="432" t="s">
        <v>804</v>
      </c>
      <c r="C523" s="458"/>
      <c r="D523" s="473"/>
      <c r="E523" s="459"/>
      <c r="F523" s="506" t="str">
        <f>IF(ISNA(VLOOKUP(D523,條件!$A$1:$L$65585,5,0)),"",(VLOOKUP(D523,條件!$A$1:$L$65585,5,0)))</f>
        <v/>
      </c>
      <c r="G523" s="506" t="str">
        <f>IF(ISNA(VLOOKUP(D523,條件!$A$1:$L$65585,11,0)),"",(VLOOKUP(D523,條件!$A$1:$L$65585,11,0)))</f>
        <v/>
      </c>
      <c r="H523" s="460"/>
      <c r="I523" s="461"/>
      <c r="J523" s="462"/>
      <c r="K523" s="461"/>
      <c r="L523" s="463"/>
      <c r="M523" s="388"/>
      <c r="N523" s="389"/>
      <c r="O523" s="390"/>
      <c r="P523" s="389"/>
      <c r="Q523" s="410"/>
      <c r="R523" s="443"/>
      <c r="S523" s="425">
        <f t="shared" si="198"/>
        <v>0</v>
      </c>
      <c r="T523" s="392">
        <f t="shared" si="195"/>
        <v>0</v>
      </c>
      <c r="U523" s="405">
        <f t="shared" si="199"/>
        <v>0</v>
      </c>
      <c r="V523" s="393">
        <f t="shared" si="200"/>
        <v>0</v>
      </c>
      <c r="W523" s="442" t="str">
        <f t="shared" si="201"/>
        <v/>
      </c>
      <c r="X523" s="452" t="str">
        <f t="shared" si="196"/>
        <v/>
      </c>
      <c r="Y523" s="452" t="str">
        <f t="shared" si="197"/>
        <v/>
      </c>
      <c r="Z523" s="452" t="str">
        <f>'４.１倒筒機(樣品製作)'!X523</f>
        <v/>
      </c>
      <c r="AA523" s="452" t="str">
        <f>'４.１倒筒機(樣品製作)'!Y523</f>
        <v/>
      </c>
    </row>
    <row r="524" spans="1:27" ht="16.5">
      <c r="A524" s="383">
        <f t="shared" si="202"/>
        <v>46216</v>
      </c>
      <c r="B524" s="432" t="s">
        <v>804</v>
      </c>
      <c r="C524" s="458"/>
      <c r="D524" s="473"/>
      <c r="E524" s="459"/>
      <c r="F524" s="506" t="str">
        <f>IF(ISNA(VLOOKUP(D524,條件!$A$1:$L$65585,5,0)),"",(VLOOKUP(D524,條件!$A$1:$L$65585,5,0)))</f>
        <v/>
      </c>
      <c r="G524" s="506" t="str">
        <f>IF(ISNA(VLOOKUP(D524,條件!$A$1:$L$65585,11,0)),"",(VLOOKUP(D524,條件!$A$1:$L$65585,11,0)))</f>
        <v/>
      </c>
      <c r="H524" s="460"/>
      <c r="I524" s="461"/>
      <c r="J524" s="462"/>
      <c r="K524" s="461"/>
      <c r="L524" s="463"/>
      <c r="M524" s="388"/>
      <c r="N524" s="389"/>
      <c r="O524" s="390"/>
      <c r="P524" s="389"/>
      <c r="Q524" s="410"/>
      <c r="R524" s="443"/>
      <c r="S524" s="425">
        <f t="shared" si="198"/>
        <v>0</v>
      </c>
      <c r="T524" s="392">
        <f t="shared" si="195"/>
        <v>0</v>
      </c>
      <c r="U524" s="405">
        <f t="shared" si="199"/>
        <v>0</v>
      </c>
      <c r="V524" s="393">
        <f t="shared" si="200"/>
        <v>0</v>
      </c>
      <c r="W524" s="442" t="str">
        <f t="shared" si="201"/>
        <v/>
      </c>
      <c r="X524" s="452" t="str">
        <f t="shared" si="196"/>
        <v/>
      </c>
      <c r="Y524" s="452" t="str">
        <f t="shared" si="197"/>
        <v/>
      </c>
      <c r="Z524" s="452" t="str">
        <f>'４.１倒筒機(樣品製作)'!X524</f>
        <v/>
      </c>
      <c r="AA524" s="452" t="str">
        <f>'４.１倒筒機(樣品製作)'!Y524</f>
        <v/>
      </c>
    </row>
    <row r="525" spans="1:27" ht="16.5">
      <c r="A525" s="383">
        <f t="shared" si="202"/>
        <v>46216</v>
      </c>
      <c r="B525" s="432" t="s">
        <v>804</v>
      </c>
      <c r="C525" s="458"/>
      <c r="D525" s="473"/>
      <c r="E525" s="459"/>
      <c r="F525" s="506" t="str">
        <f>IF(ISNA(VLOOKUP(D525,條件!$A$1:$L$65585,5,0)),"",(VLOOKUP(D525,條件!$A$1:$L$65585,5,0)))</f>
        <v/>
      </c>
      <c r="G525" s="506" t="str">
        <f>IF(ISNA(VLOOKUP(D525,條件!$A$1:$L$65585,11,0)),"",(VLOOKUP(D525,條件!$A$1:$L$65585,11,0)))</f>
        <v/>
      </c>
      <c r="H525" s="460"/>
      <c r="I525" s="461"/>
      <c r="J525" s="462"/>
      <c r="K525" s="461"/>
      <c r="L525" s="463"/>
      <c r="M525" s="388"/>
      <c r="N525" s="389"/>
      <c r="O525" s="390"/>
      <c r="P525" s="389"/>
      <c r="Q525" s="410"/>
      <c r="R525" s="443"/>
      <c r="S525" s="425">
        <f t="shared" si="198"/>
        <v>0</v>
      </c>
      <c r="T525" s="392">
        <f t="shared" si="195"/>
        <v>0</v>
      </c>
      <c r="U525" s="405">
        <f t="shared" si="199"/>
        <v>0</v>
      </c>
      <c r="V525" s="393">
        <f t="shared" si="200"/>
        <v>0</v>
      </c>
      <c r="W525" s="442" t="str">
        <f t="shared" si="201"/>
        <v/>
      </c>
      <c r="X525" s="452" t="str">
        <f t="shared" si="196"/>
        <v/>
      </c>
      <c r="Y525" s="452" t="str">
        <f t="shared" si="197"/>
        <v/>
      </c>
      <c r="Z525" s="452" t="str">
        <f>'４.１倒筒機(樣品製作)'!X525</f>
        <v/>
      </c>
      <c r="AA525" s="452" t="str">
        <f>'４.１倒筒機(樣品製作)'!Y525</f>
        <v/>
      </c>
    </row>
    <row r="526" spans="1:27" ht="16.5">
      <c r="A526" s="383">
        <f t="shared" si="202"/>
        <v>46216</v>
      </c>
      <c r="B526" s="432" t="s">
        <v>804</v>
      </c>
      <c r="C526" s="458"/>
      <c r="D526" s="473"/>
      <c r="E526" s="459"/>
      <c r="F526" s="506" t="str">
        <f>IF(ISNA(VLOOKUP(D526,條件!$A$1:$L$65585,5,0)),"",(VLOOKUP(D526,條件!$A$1:$L$65585,5,0)))</f>
        <v/>
      </c>
      <c r="G526" s="506" t="str">
        <f>IF(ISNA(VLOOKUP(D526,條件!$A$1:$L$65585,11,0)),"",(VLOOKUP(D526,條件!$A$1:$L$65585,11,0)))</f>
        <v/>
      </c>
      <c r="H526" s="460"/>
      <c r="I526" s="461"/>
      <c r="J526" s="462"/>
      <c r="K526" s="461"/>
      <c r="L526" s="463"/>
      <c r="M526" s="388"/>
      <c r="N526" s="389"/>
      <c r="O526" s="390"/>
      <c r="P526" s="389"/>
      <c r="Q526" s="410"/>
      <c r="R526" s="443"/>
      <c r="S526" s="425">
        <f t="shared" si="198"/>
        <v>0</v>
      </c>
      <c r="T526" s="392">
        <f t="shared" si="195"/>
        <v>0</v>
      </c>
      <c r="U526" s="405">
        <f t="shared" si="199"/>
        <v>0</v>
      </c>
      <c r="V526" s="393">
        <f t="shared" si="200"/>
        <v>0</v>
      </c>
      <c r="W526" s="442" t="str">
        <f t="shared" si="201"/>
        <v/>
      </c>
      <c r="X526" s="452" t="str">
        <f t="shared" si="196"/>
        <v/>
      </c>
      <c r="Y526" s="452" t="str">
        <f t="shared" si="197"/>
        <v/>
      </c>
      <c r="Z526" s="452" t="str">
        <f>'４.１倒筒機(樣品製作)'!X526</f>
        <v/>
      </c>
      <c r="AA526" s="452" t="str">
        <f>'４.１倒筒機(樣品製作)'!Y526</f>
        <v/>
      </c>
    </row>
    <row r="527" spans="1:27" ht="16.5">
      <c r="A527" s="383">
        <f t="shared" si="202"/>
        <v>46216</v>
      </c>
      <c r="B527" s="432" t="s">
        <v>804</v>
      </c>
      <c r="C527" s="458"/>
      <c r="D527" s="473"/>
      <c r="E527" s="459"/>
      <c r="F527" s="506" t="str">
        <f>IF(ISNA(VLOOKUP(D527,條件!$A$1:$L$65585,5,0)),"",(VLOOKUP(D527,條件!$A$1:$L$65585,5,0)))</f>
        <v/>
      </c>
      <c r="G527" s="506" t="str">
        <f>IF(ISNA(VLOOKUP(D527,條件!$A$1:$L$65585,11,0)),"",(VLOOKUP(D527,條件!$A$1:$L$65585,11,0)))</f>
        <v/>
      </c>
      <c r="H527" s="460"/>
      <c r="I527" s="461"/>
      <c r="J527" s="462"/>
      <c r="K527" s="461"/>
      <c r="L527" s="463"/>
      <c r="M527" s="388"/>
      <c r="N527" s="389"/>
      <c r="O527" s="390"/>
      <c r="P527" s="389"/>
      <c r="Q527" s="410"/>
      <c r="R527" s="443"/>
      <c r="S527" s="425">
        <f t="shared" si="198"/>
        <v>0</v>
      </c>
      <c r="T527" s="392">
        <f t="shared" si="195"/>
        <v>0</v>
      </c>
      <c r="U527" s="405">
        <f t="shared" si="199"/>
        <v>0</v>
      </c>
      <c r="V527" s="393">
        <f t="shared" si="200"/>
        <v>0</v>
      </c>
      <c r="W527" s="442" t="str">
        <f t="shared" si="201"/>
        <v/>
      </c>
      <c r="X527" s="452" t="str">
        <f t="shared" si="196"/>
        <v/>
      </c>
      <c r="Y527" s="452" t="str">
        <f t="shared" si="197"/>
        <v/>
      </c>
      <c r="Z527" s="452" t="str">
        <f>'４.１倒筒機(樣品製作)'!X527</f>
        <v/>
      </c>
      <c r="AA527" s="452" t="str">
        <f>'４.１倒筒機(樣品製作)'!Y527</f>
        <v/>
      </c>
    </row>
    <row r="528" spans="1:27" ht="16.5">
      <c r="A528" s="383">
        <f t="shared" si="202"/>
        <v>46216</v>
      </c>
      <c r="B528" s="432" t="s">
        <v>804</v>
      </c>
      <c r="C528" s="458"/>
      <c r="D528" s="473"/>
      <c r="E528" s="459"/>
      <c r="F528" s="506" t="str">
        <f>IF(ISNA(VLOOKUP(D528,條件!$A$1:$L$65585,5,0)),"",(VLOOKUP(D528,條件!$A$1:$L$65585,5,0)))</f>
        <v/>
      </c>
      <c r="G528" s="506" t="str">
        <f>IF(ISNA(VLOOKUP(D528,條件!$A$1:$L$65585,11,0)),"",(VLOOKUP(D528,條件!$A$1:$L$65585,11,0)))</f>
        <v/>
      </c>
      <c r="H528" s="460"/>
      <c r="I528" s="461"/>
      <c r="J528" s="462"/>
      <c r="K528" s="461"/>
      <c r="L528" s="463"/>
      <c r="M528" s="388"/>
      <c r="N528" s="389"/>
      <c r="O528" s="390"/>
      <c r="P528" s="389"/>
      <c r="Q528" s="410"/>
      <c r="R528" s="443"/>
      <c r="S528" s="425">
        <f t="shared" si="198"/>
        <v>0</v>
      </c>
      <c r="T528" s="392">
        <f t="shared" si="195"/>
        <v>0</v>
      </c>
      <c r="U528" s="405">
        <f t="shared" si="199"/>
        <v>0</v>
      </c>
      <c r="V528" s="393">
        <f t="shared" si="200"/>
        <v>0</v>
      </c>
      <c r="W528" s="442" t="str">
        <f t="shared" si="201"/>
        <v/>
      </c>
      <c r="X528" s="452" t="str">
        <f t="shared" si="196"/>
        <v/>
      </c>
      <c r="Y528" s="452" t="str">
        <f t="shared" si="197"/>
        <v/>
      </c>
      <c r="Z528" s="452" t="str">
        <f>'４.１倒筒機(樣品製作)'!X528</f>
        <v/>
      </c>
      <c r="AA528" s="452" t="str">
        <f>'４.１倒筒機(樣品製作)'!Y528</f>
        <v/>
      </c>
    </row>
    <row r="529" spans="1:27" ht="16.5">
      <c r="A529" s="383">
        <f t="shared" si="202"/>
        <v>46216</v>
      </c>
      <c r="B529" s="432" t="s">
        <v>804</v>
      </c>
      <c r="C529" s="458"/>
      <c r="D529" s="473"/>
      <c r="E529" s="459"/>
      <c r="F529" s="506" t="str">
        <f>IF(ISNA(VLOOKUP(D529,條件!$A$1:$L$65585,5,0)),"",(VLOOKUP(D529,條件!$A$1:$L$65585,5,0)))</f>
        <v/>
      </c>
      <c r="G529" s="506" t="str">
        <f>IF(ISNA(VLOOKUP(D529,條件!$A$1:$L$65585,11,0)),"",(VLOOKUP(D529,條件!$A$1:$L$65585,11,0)))</f>
        <v/>
      </c>
      <c r="H529" s="460"/>
      <c r="I529" s="461"/>
      <c r="J529" s="462"/>
      <c r="K529" s="461"/>
      <c r="L529" s="463"/>
      <c r="M529" s="388"/>
      <c r="N529" s="389"/>
      <c r="O529" s="390"/>
      <c r="P529" s="389"/>
      <c r="Q529" s="410"/>
      <c r="R529" s="443"/>
      <c r="S529" s="425">
        <f t="shared" si="198"/>
        <v>0</v>
      </c>
      <c r="T529" s="392">
        <f t="shared" si="195"/>
        <v>0</v>
      </c>
      <c r="U529" s="405">
        <f t="shared" si="199"/>
        <v>0</v>
      </c>
      <c r="V529" s="393">
        <f t="shared" si="200"/>
        <v>0</v>
      </c>
      <c r="W529" s="442" t="str">
        <f t="shared" si="201"/>
        <v/>
      </c>
      <c r="X529" s="452" t="str">
        <f t="shared" si="196"/>
        <v/>
      </c>
      <c r="Y529" s="452" t="str">
        <f t="shared" si="197"/>
        <v/>
      </c>
      <c r="Z529" s="452" t="str">
        <f>'４.１倒筒機(樣品製作)'!X529</f>
        <v/>
      </c>
      <c r="AA529" s="452" t="str">
        <f>'４.１倒筒機(樣品製作)'!Y529</f>
        <v/>
      </c>
    </row>
    <row r="530" spans="1:27" ht="16.5">
      <c r="A530" s="383">
        <f t="shared" si="202"/>
        <v>46216</v>
      </c>
      <c r="B530" s="432" t="s">
        <v>804</v>
      </c>
      <c r="C530" s="458"/>
      <c r="D530" s="473"/>
      <c r="E530" s="459"/>
      <c r="F530" s="506" t="str">
        <f>IF(ISNA(VLOOKUP(D530,條件!$A$1:$L$65585,5,0)),"",(VLOOKUP(D530,條件!$A$1:$L$65585,5,0)))</f>
        <v/>
      </c>
      <c r="G530" s="506" t="str">
        <f>IF(ISNA(VLOOKUP(D530,條件!$A$1:$L$65585,11,0)),"",(VLOOKUP(D530,條件!$A$1:$L$65585,11,0)))</f>
        <v/>
      </c>
      <c r="H530" s="460"/>
      <c r="I530" s="461"/>
      <c r="J530" s="462"/>
      <c r="K530" s="461"/>
      <c r="L530" s="463"/>
      <c r="M530" s="388"/>
      <c r="N530" s="389"/>
      <c r="O530" s="390"/>
      <c r="P530" s="389"/>
      <c r="Q530" s="410"/>
      <c r="R530" s="443"/>
      <c r="S530" s="425">
        <f t="shared" si="198"/>
        <v>0</v>
      </c>
      <c r="T530" s="392">
        <f t="shared" si="195"/>
        <v>0</v>
      </c>
      <c r="U530" s="392">
        <f t="shared" si="199"/>
        <v>0</v>
      </c>
      <c r="V530" s="393">
        <f t="shared" si="200"/>
        <v>0</v>
      </c>
      <c r="W530" s="442" t="str">
        <f t="shared" si="201"/>
        <v/>
      </c>
      <c r="X530" s="452" t="str">
        <f t="shared" si="196"/>
        <v/>
      </c>
      <c r="Y530" s="452" t="str">
        <f t="shared" si="197"/>
        <v/>
      </c>
      <c r="Z530" s="452" t="str">
        <f>'４.１倒筒機(樣品製作)'!X530</f>
        <v/>
      </c>
      <c r="AA530" s="452" t="str">
        <f>'４.１倒筒機(樣品製作)'!Y530</f>
        <v/>
      </c>
    </row>
    <row r="531" spans="1:27" ht="16.5">
      <c r="A531" s="383">
        <f t="shared" si="202"/>
        <v>46216</v>
      </c>
      <c r="B531" s="432" t="s">
        <v>804</v>
      </c>
      <c r="C531" s="458"/>
      <c r="D531" s="473"/>
      <c r="E531" s="459"/>
      <c r="F531" s="506" t="str">
        <f>IF(ISNA(VLOOKUP(D531,條件!$A$1:$L$65585,5,0)),"",(VLOOKUP(D531,條件!$A$1:$L$65585,5,0)))</f>
        <v/>
      </c>
      <c r="G531" s="506" t="str">
        <f>IF(ISNA(VLOOKUP(D531,條件!$A$1:$L$65585,11,0)),"",(VLOOKUP(D531,條件!$A$1:$L$65585,11,0)))</f>
        <v/>
      </c>
      <c r="H531" s="460"/>
      <c r="I531" s="461"/>
      <c r="J531" s="462"/>
      <c r="K531" s="461"/>
      <c r="L531" s="463"/>
      <c r="M531" s="388"/>
      <c r="N531" s="389"/>
      <c r="O531" s="390"/>
      <c r="P531" s="389"/>
      <c r="Q531" s="410"/>
      <c r="R531" s="443"/>
      <c r="S531" s="425">
        <f t="shared" si="198"/>
        <v>0</v>
      </c>
      <c r="T531" s="392">
        <f t="shared" si="195"/>
        <v>0</v>
      </c>
      <c r="U531" s="392">
        <f t="shared" si="199"/>
        <v>0</v>
      </c>
      <c r="V531" s="393">
        <f t="shared" si="200"/>
        <v>0</v>
      </c>
      <c r="W531" s="444" t="str">
        <f t="shared" si="201"/>
        <v/>
      </c>
      <c r="X531" s="452" t="str">
        <f t="shared" si="196"/>
        <v/>
      </c>
      <c r="Y531" s="452" t="str">
        <f t="shared" si="197"/>
        <v/>
      </c>
      <c r="Z531" s="452" t="str">
        <f>'４.１倒筒機(樣品製作)'!X531</f>
        <v/>
      </c>
      <c r="AA531" s="452" t="str">
        <f>'４.１倒筒機(樣品製作)'!Y531</f>
        <v/>
      </c>
    </row>
    <row r="532" spans="1:27" ht="16.5">
      <c r="A532" s="383">
        <f t="shared" si="202"/>
        <v>46216</v>
      </c>
      <c r="B532" s="432" t="s">
        <v>804</v>
      </c>
      <c r="C532" s="458"/>
      <c r="D532" s="473"/>
      <c r="E532" s="459"/>
      <c r="F532" s="506" t="str">
        <f>IF(ISNA(VLOOKUP(D532,條件!$A$1:$L$65585,5,0)),"",(VLOOKUP(D532,條件!$A$1:$L$65585,5,0)))</f>
        <v/>
      </c>
      <c r="G532" s="506" t="str">
        <f>IF(ISNA(VLOOKUP(D532,條件!$A$1:$L$65585,11,0)),"",(VLOOKUP(D532,條件!$A$1:$L$65585,11,0)))</f>
        <v/>
      </c>
      <c r="H532" s="460"/>
      <c r="I532" s="461"/>
      <c r="J532" s="462"/>
      <c r="K532" s="461"/>
      <c r="L532" s="463"/>
      <c r="M532" s="388"/>
      <c r="N532" s="389"/>
      <c r="O532" s="390"/>
      <c r="P532" s="389"/>
      <c r="Q532" s="410"/>
      <c r="R532" s="443"/>
      <c r="S532" s="425">
        <f t="shared" si="198"/>
        <v>0</v>
      </c>
      <c r="T532" s="392">
        <f t="shared" si="195"/>
        <v>0</v>
      </c>
      <c r="U532" s="392">
        <f t="shared" si="199"/>
        <v>0</v>
      </c>
      <c r="V532" s="393">
        <f t="shared" si="200"/>
        <v>0</v>
      </c>
      <c r="W532" s="444" t="str">
        <f t="shared" si="201"/>
        <v/>
      </c>
      <c r="X532" s="452" t="str">
        <f t="shared" si="196"/>
        <v/>
      </c>
      <c r="Y532" s="452" t="str">
        <f t="shared" si="197"/>
        <v/>
      </c>
      <c r="Z532" s="452" t="str">
        <f>'４.１倒筒機(樣品製作)'!X532</f>
        <v/>
      </c>
      <c r="AA532" s="452" t="str">
        <f>'４.１倒筒機(樣品製作)'!Y532</f>
        <v/>
      </c>
    </row>
    <row r="533" spans="1:27" ht="16.5">
      <c r="A533" s="383">
        <f t="shared" si="202"/>
        <v>46216</v>
      </c>
      <c r="B533" s="432" t="s">
        <v>804</v>
      </c>
      <c r="C533" s="458"/>
      <c r="D533" s="473"/>
      <c r="E533" s="459"/>
      <c r="F533" s="506" t="str">
        <f>IF(ISNA(VLOOKUP(D533,條件!$A$1:$L$65585,5,0)),"",(VLOOKUP(D533,條件!$A$1:$L$65585,5,0)))</f>
        <v/>
      </c>
      <c r="G533" s="506" t="str">
        <f>IF(ISNA(VLOOKUP(D533,條件!$A$1:$L$65585,11,0)),"",(VLOOKUP(D533,條件!$A$1:$L$65585,11,0)))</f>
        <v/>
      </c>
      <c r="H533" s="460"/>
      <c r="I533" s="461"/>
      <c r="J533" s="462"/>
      <c r="K533" s="461"/>
      <c r="L533" s="463"/>
      <c r="M533" s="388"/>
      <c r="N533" s="389"/>
      <c r="O533" s="390"/>
      <c r="P533" s="389"/>
      <c r="Q533" s="410"/>
      <c r="R533" s="443"/>
      <c r="S533" s="425">
        <f t="shared" si="198"/>
        <v>0</v>
      </c>
      <c r="T533" s="392">
        <f t="shared" si="195"/>
        <v>0</v>
      </c>
      <c r="U533" s="392">
        <f t="shared" si="199"/>
        <v>0</v>
      </c>
      <c r="V533" s="393">
        <f t="shared" si="200"/>
        <v>0</v>
      </c>
      <c r="W533" s="444" t="str">
        <f t="shared" si="201"/>
        <v/>
      </c>
      <c r="X533" s="452" t="str">
        <f t="shared" si="196"/>
        <v/>
      </c>
      <c r="Y533" s="452" t="str">
        <f t="shared" si="197"/>
        <v/>
      </c>
      <c r="Z533" s="452" t="str">
        <f>'４.１倒筒機(樣品製作)'!X533</f>
        <v/>
      </c>
      <c r="AA533" s="452" t="str">
        <f>'４.１倒筒機(樣品製作)'!Y533</f>
        <v/>
      </c>
    </row>
    <row r="534" spans="1:27" ht="16.5">
      <c r="A534" s="383">
        <f t="shared" si="202"/>
        <v>46216</v>
      </c>
      <c r="B534" s="432" t="s">
        <v>804</v>
      </c>
      <c r="C534" s="458"/>
      <c r="D534" s="473"/>
      <c r="E534" s="459"/>
      <c r="F534" s="506" t="str">
        <f>IF(ISNA(VLOOKUP(D534,條件!$A$1:$L$65585,5,0)),"",(VLOOKUP(D534,條件!$A$1:$L$65585,5,0)))</f>
        <v/>
      </c>
      <c r="G534" s="506" t="str">
        <f>IF(ISNA(VLOOKUP(D534,條件!$A$1:$L$65585,11,0)),"",(VLOOKUP(D534,條件!$A$1:$L$65585,11,0)))</f>
        <v/>
      </c>
      <c r="H534" s="460"/>
      <c r="I534" s="461"/>
      <c r="J534" s="462"/>
      <c r="K534" s="461"/>
      <c r="L534" s="463"/>
      <c r="M534" s="388"/>
      <c r="N534" s="389"/>
      <c r="O534" s="390"/>
      <c r="P534" s="389"/>
      <c r="Q534" s="410"/>
      <c r="R534" s="443"/>
      <c r="S534" s="425">
        <f t="shared" si="198"/>
        <v>0</v>
      </c>
      <c r="T534" s="392">
        <f t="shared" si="195"/>
        <v>0</v>
      </c>
      <c r="U534" s="392">
        <f t="shared" si="199"/>
        <v>0</v>
      </c>
      <c r="V534" s="393">
        <f t="shared" si="200"/>
        <v>0</v>
      </c>
      <c r="W534" s="444" t="str">
        <f t="shared" si="201"/>
        <v/>
      </c>
      <c r="X534" s="452" t="str">
        <f t="shared" si="196"/>
        <v/>
      </c>
      <c r="Y534" s="452" t="str">
        <f t="shared" si="197"/>
        <v/>
      </c>
      <c r="Z534" s="452" t="str">
        <f>'４.１倒筒機(樣品製作)'!X534</f>
        <v/>
      </c>
      <c r="AA534" s="452" t="str">
        <f>'４.１倒筒機(樣品製作)'!Y534</f>
        <v/>
      </c>
    </row>
    <row r="535" spans="1:27" ht="16.5">
      <c r="A535" s="383">
        <f t="shared" si="202"/>
        <v>46216</v>
      </c>
      <c r="B535" s="432" t="s">
        <v>804</v>
      </c>
      <c r="C535" s="458"/>
      <c r="D535" s="473"/>
      <c r="E535" s="459"/>
      <c r="F535" s="506" t="str">
        <f>IF(ISNA(VLOOKUP(D535,條件!$A$1:$L$65585,5,0)),"",(VLOOKUP(D535,條件!$A$1:$L$65585,5,0)))</f>
        <v/>
      </c>
      <c r="G535" s="506" t="str">
        <f>IF(ISNA(VLOOKUP(D535,條件!$A$1:$L$65585,11,0)),"",(VLOOKUP(D535,條件!$A$1:$L$65585,11,0)))</f>
        <v/>
      </c>
      <c r="H535" s="460"/>
      <c r="I535" s="461"/>
      <c r="J535" s="462"/>
      <c r="K535" s="461"/>
      <c r="L535" s="463"/>
      <c r="M535" s="388"/>
      <c r="N535" s="389"/>
      <c r="O535" s="390"/>
      <c r="P535" s="389"/>
      <c r="Q535" s="391"/>
      <c r="R535" s="443"/>
      <c r="S535" s="425">
        <f t="shared" si="198"/>
        <v>0</v>
      </c>
      <c r="T535" s="392">
        <f t="shared" si="195"/>
        <v>0</v>
      </c>
      <c r="U535" s="392">
        <f t="shared" si="199"/>
        <v>0</v>
      </c>
      <c r="V535" s="393">
        <f t="shared" si="200"/>
        <v>0</v>
      </c>
      <c r="W535" s="444" t="str">
        <f t="shared" si="201"/>
        <v/>
      </c>
      <c r="X535" s="452" t="str">
        <f t="shared" si="196"/>
        <v/>
      </c>
      <c r="Y535" s="452" t="str">
        <f t="shared" si="197"/>
        <v/>
      </c>
      <c r="Z535" s="452" t="str">
        <f>'４.１倒筒機(樣品製作)'!X535</f>
        <v/>
      </c>
      <c r="AA535" s="452" t="str">
        <f>'４.１倒筒機(樣品製作)'!Y535</f>
        <v/>
      </c>
    </row>
    <row r="536" spans="1:27" ht="16.5">
      <c r="A536" s="383">
        <f t="shared" si="202"/>
        <v>46216</v>
      </c>
      <c r="B536" s="432" t="s">
        <v>804</v>
      </c>
      <c r="C536" s="458"/>
      <c r="D536" s="473"/>
      <c r="E536" s="459"/>
      <c r="F536" s="506" t="str">
        <f>IF(ISNA(VLOOKUP(D536,條件!$A$1:$L$65585,5,0)),"",(VLOOKUP(D536,條件!$A$1:$L$65585,5,0)))</f>
        <v/>
      </c>
      <c r="G536" s="506" t="str">
        <f>IF(ISNA(VLOOKUP(D536,條件!$A$1:$L$65585,11,0)),"",(VLOOKUP(D536,條件!$A$1:$L$65585,11,0)))</f>
        <v/>
      </c>
      <c r="H536" s="460"/>
      <c r="I536" s="461"/>
      <c r="J536" s="462"/>
      <c r="K536" s="461"/>
      <c r="L536" s="463"/>
      <c r="M536" s="388"/>
      <c r="N536" s="389"/>
      <c r="O536" s="390"/>
      <c r="P536" s="389"/>
      <c r="Q536" s="391"/>
      <c r="R536" s="443"/>
      <c r="S536" s="425">
        <f t="shared" si="198"/>
        <v>0</v>
      </c>
      <c r="T536" s="392">
        <f t="shared" si="195"/>
        <v>0</v>
      </c>
      <c r="U536" s="392">
        <f t="shared" si="199"/>
        <v>0</v>
      </c>
      <c r="V536" s="393">
        <f t="shared" si="200"/>
        <v>0</v>
      </c>
      <c r="W536" s="444" t="str">
        <f t="shared" si="201"/>
        <v/>
      </c>
      <c r="X536" s="452" t="str">
        <f t="shared" si="196"/>
        <v/>
      </c>
      <c r="Y536" s="452" t="str">
        <f t="shared" si="197"/>
        <v/>
      </c>
      <c r="Z536" s="452" t="str">
        <f>'４.１倒筒機(樣品製作)'!X536</f>
        <v/>
      </c>
      <c r="AA536" s="452" t="str">
        <f>'４.１倒筒機(樣品製作)'!Y536</f>
        <v/>
      </c>
    </row>
    <row r="537" spans="1:27" ht="16.5">
      <c r="A537" s="383">
        <f t="shared" si="202"/>
        <v>46216</v>
      </c>
      <c r="B537" s="432" t="s">
        <v>804</v>
      </c>
      <c r="C537" s="458"/>
      <c r="D537" s="473"/>
      <c r="E537" s="459"/>
      <c r="F537" s="506" t="str">
        <f>IF(ISNA(VLOOKUP(D537,條件!$A$1:$L$65585,5,0)),"",(VLOOKUP(D537,條件!$A$1:$L$65585,5,0)))</f>
        <v/>
      </c>
      <c r="G537" s="506" t="str">
        <f>IF(ISNA(VLOOKUP(D537,條件!$A$1:$L$65585,11,0)),"",(VLOOKUP(D537,條件!$A$1:$L$65585,11,0)))</f>
        <v/>
      </c>
      <c r="H537" s="460"/>
      <c r="I537" s="461"/>
      <c r="J537" s="462"/>
      <c r="K537" s="461"/>
      <c r="L537" s="463"/>
      <c r="M537" s="388"/>
      <c r="N537" s="389"/>
      <c r="O537" s="390"/>
      <c r="P537" s="389"/>
      <c r="Q537" s="391"/>
      <c r="R537" s="443"/>
      <c r="S537" s="425">
        <f t="shared" si="198"/>
        <v>0</v>
      </c>
      <c r="T537" s="392">
        <f t="shared" si="195"/>
        <v>0</v>
      </c>
      <c r="U537" s="392">
        <f t="shared" si="199"/>
        <v>0</v>
      </c>
      <c r="V537" s="393">
        <f t="shared" si="200"/>
        <v>0</v>
      </c>
      <c r="W537" s="444" t="str">
        <f t="shared" si="201"/>
        <v/>
      </c>
      <c r="X537" s="452" t="str">
        <f t="shared" si="196"/>
        <v/>
      </c>
      <c r="Y537" s="452" t="str">
        <f t="shared" si="197"/>
        <v/>
      </c>
      <c r="Z537" s="452" t="str">
        <f>'４.１倒筒機(樣品製作)'!X537</f>
        <v/>
      </c>
      <c r="AA537" s="452" t="str">
        <f>'４.１倒筒機(樣品製作)'!Y537</f>
        <v/>
      </c>
    </row>
    <row r="538" spans="1:27" ht="16.5">
      <c r="A538" s="383">
        <f t="shared" si="202"/>
        <v>46216</v>
      </c>
      <c r="B538" s="432" t="s">
        <v>804</v>
      </c>
      <c r="C538" s="458"/>
      <c r="D538" s="473"/>
      <c r="E538" s="459"/>
      <c r="F538" s="506" t="str">
        <f>IF(ISNA(VLOOKUP(D538,條件!$A$1:$L$65585,5,0)),"",(VLOOKUP(D538,條件!$A$1:$L$65585,5,0)))</f>
        <v/>
      </c>
      <c r="G538" s="506" t="str">
        <f>IF(ISNA(VLOOKUP(D538,條件!$A$1:$L$65585,11,0)),"",(VLOOKUP(D538,條件!$A$1:$L$65585,11,0)))</f>
        <v/>
      </c>
      <c r="H538" s="460"/>
      <c r="I538" s="461"/>
      <c r="J538" s="462"/>
      <c r="K538" s="461"/>
      <c r="L538" s="463"/>
      <c r="M538" s="388"/>
      <c r="N538" s="389"/>
      <c r="O538" s="390"/>
      <c r="P538" s="389"/>
      <c r="Q538" s="391"/>
      <c r="R538" s="443"/>
      <c r="S538" s="425">
        <f t="shared" si="198"/>
        <v>0</v>
      </c>
      <c r="T538" s="392">
        <f t="shared" si="195"/>
        <v>0</v>
      </c>
      <c r="U538" s="392">
        <f t="shared" si="199"/>
        <v>0</v>
      </c>
      <c r="V538" s="393">
        <f t="shared" si="200"/>
        <v>0</v>
      </c>
      <c r="W538" s="444" t="str">
        <f t="shared" si="201"/>
        <v/>
      </c>
      <c r="X538" s="452" t="str">
        <f t="shared" si="196"/>
        <v/>
      </c>
      <c r="Y538" s="452" t="str">
        <f t="shared" si="197"/>
        <v/>
      </c>
      <c r="Z538" s="452" t="str">
        <f>'４.１倒筒機(樣品製作)'!X538</f>
        <v/>
      </c>
      <c r="AA538" s="452" t="str">
        <f>'４.１倒筒機(樣品製作)'!Y538</f>
        <v/>
      </c>
    </row>
    <row r="539" spans="1:27" ht="16.5">
      <c r="A539" s="383">
        <f t="shared" si="202"/>
        <v>46216</v>
      </c>
      <c r="B539" s="398" t="s">
        <v>807</v>
      </c>
      <c r="C539" s="524"/>
      <c r="D539" s="525"/>
      <c r="E539" s="526"/>
      <c r="F539" s="527"/>
      <c r="G539" s="527"/>
      <c r="H539" s="528"/>
      <c r="I539" s="529">
        <f>COUNTA(I519:I538)</f>
        <v>0</v>
      </c>
      <c r="J539" s="529"/>
      <c r="K539" s="529"/>
      <c r="L539" s="530"/>
      <c r="M539" s="400"/>
      <c r="N539" s="401">
        <f>SUM(N519:N538)</f>
        <v>0</v>
      </c>
      <c r="O539" s="400"/>
      <c r="P539" s="401">
        <f>SUM(P519:P538)</f>
        <v>0</v>
      </c>
      <c r="Q539" s="402"/>
      <c r="R539" s="445"/>
      <c r="S539" s="426"/>
      <c r="T539" s="399"/>
      <c r="U539" s="399">
        <f>SUMIF(U519:U538,"&lt;9E307")</f>
        <v>0</v>
      </c>
      <c r="V539" s="399">
        <f>SUM(V519:V538)</f>
        <v>0</v>
      </c>
      <c r="W539" s="446">
        <f>IF(ISERROR(V539/U539),0,(V539/U539))</f>
        <v>0</v>
      </c>
      <c r="X539" s="453">
        <f>SUMIF(X519:X538,"&lt;9E307")</f>
        <v>0</v>
      </c>
      <c r="Y539" s="453">
        <f>SUMIF(Y519:Y538,"&lt;9E307")</f>
        <v>0</v>
      </c>
      <c r="Z539" s="579">
        <f>'４.１倒筒機(樣品製作)'!X539</f>
        <v>0</v>
      </c>
      <c r="AA539" s="579">
        <f>'４.１倒筒機(樣品製作)'!Y539</f>
        <v>0</v>
      </c>
    </row>
    <row r="540" spans="1:27" ht="16.5">
      <c r="A540" s="383">
        <f t="shared" si="202"/>
        <v>46216</v>
      </c>
      <c r="B540" s="432" t="s">
        <v>805</v>
      </c>
      <c r="C540" s="458"/>
      <c r="D540" s="473"/>
      <c r="E540" s="459"/>
      <c r="F540" s="506" t="str">
        <f>IF(ISNA(VLOOKUP(D540,條件!$A$1:$L$65585,5,0)),"",(VLOOKUP(D540,條件!$A$1:$L$65585,5,0)))</f>
        <v/>
      </c>
      <c r="G540" s="506" t="str">
        <f>IF(ISNA(VLOOKUP(D540,條件!$A$1:$L$65585,11,0)),"",(VLOOKUP(D540,條件!$A$1:$L$65585,11,0)))</f>
        <v/>
      </c>
      <c r="H540" s="460"/>
      <c r="I540" s="461"/>
      <c r="J540" s="462"/>
      <c r="K540" s="461"/>
      <c r="L540" s="463"/>
      <c r="M540" s="388"/>
      <c r="N540" s="389"/>
      <c r="O540" s="390"/>
      <c r="P540" s="389"/>
      <c r="Q540" s="391"/>
      <c r="R540" s="443"/>
      <c r="S540" s="425">
        <f>K540*0.85</f>
        <v>0</v>
      </c>
      <c r="T540" s="392">
        <f t="shared" ref="T540:T559" si="203">IF(J540="",0,(1440/(J540/S540)))</f>
        <v>0</v>
      </c>
      <c r="U540" s="405">
        <f>T540*L540*(N540+P540)/24*0.85</f>
        <v>0</v>
      </c>
      <c r="V540" s="406">
        <f>M540+O540</f>
        <v>0</v>
      </c>
      <c r="W540" s="442" t="str">
        <f>IF(U540=0,"",((V540/U540)))</f>
        <v/>
      </c>
      <c r="X540" s="452" t="str">
        <f t="shared" ref="X540:X559" si="204">IF(ISERROR((U540/(N540+P540)*N540)/250),"",((U540/(N540+P540)*N540)/250))</f>
        <v/>
      </c>
      <c r="Y540" s="452" t="str">
        <f t="shared" ref="Y540:Y559" si="205">IF(ISERROR(((U540/(N540+P540)*P540)/250)),"",(((U540/(N540+P540)*P540))/250))</f>
        <v/>
      </c>
      <c r="Z540" s="452" t="str">
        <f>'４.１倒筒機(樣品製作)'!X540</f>
        <v/>
      </c>
      <c r="AA540" s="452" t="str">
        <f>'４.１倒筒機(樣品製作)'!Y540</f>
        <v/>
      </c>
    </row>
    <row r="541" spans="1:27" ht="16.5">
      <c r="A541" s="383">
        <f t="shared" si="202"/>
        <v>46216</v>
      </c>
      <c r="B541" s="432" t="s">
        <v>805</v>
      </c>
      <c r="C541" s="458"/>
      <c r="D541" s="473"/>
      <c r="E541" s="459"/>
      <c r="F541" s="506" t="str">
        <f>IF(ISNA(VLOOKUP(D541,條件!$A$1:$L$65585,5,0)),"",(VLOOKUP(D541,條件!$A$1:$L$65585,5,0)))</f>
        <v/>
      </c>
      <c r="G541" s="506" t="str">
        <f>IF(ISNA(VLOOKUP(D541,條件!$A$1:$L$65585,11,0)),"",(VLOOKUP(D541,條件!$A$1:$L$65585,11,0)))</f>
        <v/>
      </c>
      <c r="H541" s="460"/>
      <c r="I541" s="461"/>
      <c r="J541" s="462"/>
      <c r="K541" s="461"/>
      <c r="L541" s="463"/>
      <c r="M541" s="388"/>
      <c r="N541" s="389"/>
      <c r="O541" s="390"/>
      <c r="P541" s="389"/>
      <c r="Q541" s="391"/>
      <c r="R541" s="443"/>
      <c r="S541" s="425">
        <f t="shared" ref="S541:S559" si="206">K541*0.85</f>
        <v>0</v>
      </c>
      <c r="T541" s="392">
        <f t="shared" si="203"/>
        <v>0</v>
      </c>
      <c r="U541" s="405">
        <f t="shared" ref="U541:U559" si="207">T541*L541*(N541+P541)/24*0.85</f>
        <v>0</v>
      </c>
      <c r="V541" s="393">
        <f t="shared" ref="V541:V559" si="208">M541+O541</f>
        <v>0</v>
      </c>
      <c r="W541" s="442" t="str">
        <f t="shared" ref="W541:W559" si="209">IF(U541=0,"",((V541/U541)))</f>
        <v/>
      </c>
      <c r="X541" s="452" t="str">
        <f t="shared" si="204"/>
        <v/>
      </c>
      <c r="Y541" s="452" t="str">
        <f t="shared" si="205"/>
        <v/>
      </c>
      <c r="Z541" s="452" t="str">
        <f>'４.１倒筒機(樣品製作)'!X541</f>
        <v/>
      </c>
      <c r="AA541" s="452" t="str">
        <f>'４.１倒筒機(樣品製作)'!Y541</f>
        <v/>
      </c>
    </row>
    <row r="542" spans="1:27" ht="16.5">
      <c r="A542" s="383">
        <f t="shared" si="202"/>
        <v>46216</v>
      </c>
      <c r="B542" s="432" t="s">
        <v>805</v>
      </c>
      <c r="C542" s="458"/>
      <c r="D542" s="473"/>
      <c r="E542" s="459"/>
      <c r="F542" s="506" t="str">
        <f>IF(ISNA(VLOOKUP(D542,條件!$A$1:$L$65585,5,0)),"",(VLOOKUP(D542,條件!$A$1:$L$65585,5,0)))</f>
        <v/>
      </c>
      <c r="G542" s="506" t="str">
        <f>IF(ISNA(VLOOKUP(D542,條件!$A$1:$L$65585,11,0)),"",(VLOOKUP(D542,條件!$A$1:$L$65585,11,0)))</f>
        <v/>
      </c>
      <c r="H542" s="460"/>
      <c r="I542" s="461"/>
      <c r="J542" s="462"/>
      <c r="K542" s="461"/>
      <c r="L542" s="463"/>
      <c r="M542" s="388"/>
      <c r="N542" s="389"/>
      <c r="O542" s="390"/>
      <c r="P542" s="389"/>
      <c r="Q542" s="391"/>
      <c r="R542" s="443"/>
      <c r="S542" s="425">
        <f t="shared" si="206"/>
        <v>0</v>
      </c>
      <c r="T542" s="392">
        <f t="shared" si="203"/>
        <v>0</v>
      </c>
      <c r="U542" s="405">
        <f t="shared" si="207"/>
        <v>0</v>
      </c>
      <c r="V542" s="393">
        <f t="shared" si="208"/>
        <v>0</v>
      </c>
      <c r="W542" s="442" t="str">
        <f t="shared" si="209"/>
        <v/>
      </c>
      <c r="X542" s="452" t="str">
        <f t="shared" si="204"/>
        <v/>
      </c>
      <c r="Y542" s="452" t="str">
        <f t="shared" si="205"/>
        <v/>
      </c>
      <c r="Z542" s="452" t="str">
        <f>'４.１倒筒機(樣品製作)'!X542</f>
        <v/>
      </c>
      <c r="AA542" s="452" t="str">
        <f>'４.１倒筒機(樣品製作)'!Y542</f>
        <v/>
      </c>
    </row>
    <row r="543" spans="1:27" ht="16.5">
      <c r="A543" s="383">
        <f t="shared" si="202"/>
        <v>46216</v>
      </c>
      <c r="B543" s="432" t="s">
        <v>805</v>
      </c>
      <c r="C543" s="458"/>
      <c r="D543" s="473"/>
      <c r="E543" s="459"/>
      <c r="F543" s="506" t="str">
        <f>IF(ISNA(VLOOKUP(D543,條件!$A$1:$L$65585,5,0)),"",(VLOOKUP(D543,條件!$A$1:$L$65585,5,0)))</f>
        <v/>
      </c>
      <c r="G543" s="506" t="str">
        <f>IF(ISNA(VLOOKUP(D543,條件!$A$1:$L$65585,11,0)),"",(VLOOKUP(D543,條件!$A$1:$L$65585,11,0)))</f>
        <v/>
      </c>
      <c r="H543" s="460"/>
      <c r="I543" s="461"/>
      <c r="J543" s="462"/>
      <c r="K543" s="461"/>
      <c r="L543" s="463"/>
      <c r="M543" s="388"/>
      <c r="N543" s="389"/>
      <c r="O543" s="390"/>
      <c r="P543" s="389"/>
      <c r="Q543" s="391"/>
      <c r="R543" s="443"/>
      <c r="S543" s="425">
        <f t="shared" si="206"/>
        <v>0</v>
      </c>
      <c r="T543" s="392">
        <f t="shared" si="203"/>
        <v>0</v>
      </c>
      <c r="U543" s="405">
        <f t="shared" si="207"/>
        <v>0</v>
      </c>
      <c r="V543" s="393">
        <f t="shared" si="208"/>
        <v>0</v>
      </c>
      <c r="W543" s="442" t="str">
        <f t="shared" si="209"/>
        <v/>
      </c>
      <c r="X543" s="452" t="str">
        <f t="shared" si="204"/>
        <v/>
      </c>
      <c r="Y543" s="452" t="str">
        <f t="shared" si="205"/>
        <v/>
      </c>
      <c r="Z543" s="452" t="str">
        <f>'４.１倒筒機(樣品製作)'!X543</f>
        <v/>
      </c>
      <c r="AA543" s="452" t="str">
        <f>'４.１倒筒機(樣品製作)'!Y543</f>
        <v/>
      </c>
    </row>
    <row r="544" spans="1:27" ht="16.5">
      <c r="A544" s="383">
        <f t="shared" si="202"/>
        <v>46216</v>
      </c>
      <c r="B544" s="432" t="s">
        <v>805</v>
      </c>
      <c r="C544" s="458"/>
      <c r="D544" s="473"/>
      <c r="E544" s="459"/>
      <c r="F544" s="506" t="str">
        <f>IF(ISNA(VLOOKUP(D544,條件!$A$1:$L$65585,5,0)),"",(VLOOKUP(D544,條件!$A$1:$L$65585,5,0)))</f>
        <v/>
      </c>
      <c r="G544" s="506" t="str">
        <f>IF(ISNA(VLOOKUP(D544,條件!$A$1:$L$65585,11,0)),"",(VLOOKUP(D544,條件!$A$1:$L$65585,11,0)))</f>
        <v/>
      </c>
      <c r="H544" s="460"/>
      <c r="I544" s="461"/>
      <c r="J544" s="462"/>
      <c r="K544" s="461"/>
      <c r="L544" s="463"/>
      <c r="M544" s="388"/>
      <c r="N544" s="389"/>
      <c r="O544" s="390"/>
      <c r="P544" s="389"/>
      <c r="Q544" s="391"/>
      <c r="R544" s="443"/>
      <c r="S544" s="425">
        <f t="shared" si="206"/>
        <v>0</v>
      </c>
      <c r="T544" s="392">
        <f t="shared" si="203"/>
        <v>0</v>
      </c>
      <c r="U544" s="405">
        <f t="shared" si="207"/>
        <v>0</v>
      </c>
      <c r="V544" s="393">
        <f t="shared" si="208"/>
        <v>0</v>
      </c>
      <c r="W544" s="442" t="str">
        <f t="shared" si="209"/>
        <v/>
      </c>
      <c r="X544" s="452" t="str">
        <f t="shared" si="204"/>
        <v/>
      </c>
      <c r="Y544" s="452" t="str">
        <f t="shared" si="205"/>
        <v/>
      </c>
      <c r="Z544" s="452" t="str">
        <f>'４.１倒筒機(樣品製作)'!X544</f>
        <v/>
      </c>
      <c r="AA544" s="452" t="str">
        <f>'４.１倒筒機(樣品製作)'!Y544</f>
        <v/>
      </c>
    </row>
    <row r="545" spans="1:27" ht="16.5">
      <c r="A545" s="383">
        <f t="shared" si="202"/>
        <v>46216</v>
      </c>
      <c r="B545" s="432" t="s">
        <v>805</v>
      </c>
      <c r="C545" s="458"/>
      <c r="D545" s="473"/>
      <c r="E545" s="459"/>
      <c r="F545" s="506" t="str">
        <f>IF(ISNA(VLOOKUP(D545,條件!$A$1:$L$65585,5,0)),"",(VLOOKUP(D545,條件!$A$1:$L$65585,5,0)))</f>
        <v/>
      </c>
      <c r="G545" s="506" t="str">
        <f>IF(ISNA(VLOOKUP(D545,條件!$A$1:$L$65585,11,0)),"",(VLOOKUP(D545,條件!$A$1:$L$65585,11,0)))</f>
        <v/>
      </c>
      <c r="H545" s="460"/>
      <c r="I545" s="461"/>
      <c r="J545" s="462"/>
      <c r="K545" s="461"/>
      <c r="L545" s="463"/>
      <c r="M545" s="388"/>
      <c r="N545" s="389"/>
      <c r="O545" s="390"/>
      <c r="P545" s="389"/>
      <c r="Q545" s="391"/>
      <c r="R545" s="443"/>
      <c r="S545" s="425">
        <f t="shared" si="206"/>
        <v>0</v>
      </c>
      <c r="T545" s="392">
        <f t="shared" si="203"/>
        <v>0</v>
      </c>
      <c r="U545" s="405">
        <f t="shared" si="207"/>
        <v>0</v>
      </c>
      <c r="V545" s="393">
        <f t="shared" si="208"/>
        <v>0</v>
      </c>
      <c r="W545" s="442" t="str">
        <f t="shared" si="209"/>
        <v/>
      </c>
      <c r="X545" s="452" t="str">
        <f t="shared" si="204"/>
        <v/>
      </c>
      <c r="Y545" s="452" t="str">
        <f t="shared" si="205"/>
        <v/>
      </c>
      <c r="Z545" s="452" t="str">
        <f>'４.１倒筒機(樣品製作)'!X545</f>
        <v/>
      </c>
      <c r="AA545" s="452" t="str">
        <f>'４.１倒筒機(樣品製作)'!Y545</f>
        <v/>
      </c>
    </row>
    <row r="546" spans="1:27" ht="16.5">
      <c r="A546" s="383">
        <f t="shared" si="202"/>
        <v>46216</v>
      </c>
      <c r="B546" s="432" t="s">
        <v>805</v>
      </c>
      <c r="C546" s="458"/>
      <c r="D546" s="473"/>
      <c r="E546" s="459"/>
      <c r="F546" s="506" t="str">
        <f>IF(ISNA(VLOOKUP(D546,條件!$A$1:$L$65585,5,0)),"",(VLOOKUP(D546,條件!$A$1:$L$65585,5,0)))</f>
        <v/>
      </c>
      <c r="G546" s="506" t="str">
        <f>IF(ISNA(VLOOKUP(D546,條件!$A$1:$L$65585,11,0)),"",(VLOOKUP(D546,條件!$A$1:$L$65585,11,0)))</f>
        <v/>
      </c>
      <c r="H546" s="460"/>
      <c r="I546" s="461"/>
      <c r="J546" s="462"/>
      <c r="K546" s="461"/>
      <c r="L546" s="463"/>
      <c r="M546" s="388"/>
      <c r="N546" s="389"/>
      <c r="O546" s="390"/>
      <c r="P546" s="389"/>
      <c r="Q546" s="391"/>
      <c r="R546" s="443"/>
      <c r="S546" s="425">
        <f t="shared" si="206"/>
        <v>0</v>
      </c>
      <c r="T546" s="392">
        <f t="shared" si="203"/>
        <v>0</v>
      </c>
      <c r="U546" s="405">
        <f t="shared" si="207"/>
        <v>0</v>
      </c>
      <c r="V546" s="393">
        <f t="shared" si="208"/>
        <v>0</v>
      </c>
      <c r="W546" s="442" t="str">
        <f t="shared" si="209"/>
        <v/>
      </c>
      <c r="X546" s="452" t="str">
        <f t="shared" si="204"/>
        <v/>
      </c>
      <c r="Y546" s="452" t="str">
        <f t="shared" si="205"/>
        <v/>
      </c>
      <c r="Z546" s="452" t="str">
        <f>'４.１倒筒機(樣品製作)'!X546</f>
        <v/>
      </c>
      <c r="AA546" s="452" t="str">
        <f>'４.１倒筒機(樣品製作)'!Y546</f>
        <v/>
      </c>
    </row>
    <row r="547" spans="1:27" ht="16.5">
      <c r="A547" s="383">
        <f t="shared" si="202"/>
        <v>46216</v>
      </c>
      <c r="B547" s="432" t="s">
        <v>805</v>
      </c>
      <c r="C547" s="458"/>
      <c r="D547" s="473"/>
      <c r="E547" s="459"/>
      <c r="F547" s="506" t="str">
        <f>IF(ISNA(VLOOKUP(D547,條件!$A$1:$L$65585,5,0)),"",(VLOOKUP(D547,條件!$A$1:$L$65585,5,0)))</f>
        <v/>
      </c>
      <c r="G547" s="506" t="str">
        <f>IF(ISNA(VLOOKUP(D547,條件!$A$1:$L$65585,11,0)),"",(VLOOKUP(D547,條件!$A$1:$L$65585,11,0)))</f>
        <v/>
      </c>
      <c r="H547" s="460"/>
      <c r="I547" s="461"/>
      <c r="J547" s="462"/>
      <c r="K547" s="461"/>
      <c r="L547" s="463"/>
      <c r="M547" s="388"/>
      <c r="N547" s="389"/>
      <c r="O547" s="390"/>
      <c r="P547" s="389"/>
      <c r="Q547" s="391"/>
      <c r="R547" s="443"/>
      <c r="S547" s="425">
        <f t="shared" si="206"/>
        <v>0</v>
      </c>
      <c r="T547" s="392">
        <f t="shared" si="203"/>
        <v>0</v>
      </c>
      <c r="U547" s="405">
        <f t="shared" si="207"/>
        <v>0</v>
      </c>
      <c r="V547" s="393">
        <f t="shared" si="208"/>
        <v>0</v>
      </c>
      <c r="W547" s="442" t="str">
        <f t="shared" si="209"/>
        <v/>
      </c>
      <c r="X547" s="452" t="str">
        <f t="shared" si="204"/>
        <v/>
      </c>
      <c r="Y547" s="452" t="str">
        <f t="shared" si="205"/>
        <v/>
      </c>
      <c r="Z547" s="452" t="str">
        <f>'４.１倒筒機(樣品製作)'!X547</f>
        <v/>
      </c>
      <c r="AA547" s="452" t="str">
        <f>'４.１倒筒機(樣品製作)'!Y547</f>
        <v/>
      </c>
    </row>
    <row r="548" spans="1:27" ht="16.5">
      <c r="A548" s="383">
        <f t="shared" si="202"/>
        <v>46216</v>
      </c>
      <c r="B548" s="432" t="s">
        <v>805</v>
      </c>
      <c r="C548" s="458"/>
      <c r="D548" s="473"/>
      <c r="E548" s="459"/>
      <c r="F548" s="506" t="str">
        <f>IF(ISNA(VLOOKUP(D548,條件!$A$1:$L$65585,5,0)),"",(VLOOKUP(D548,條件!$A$1:$L$65585,5,0)))</f>
        <v/>
      </c>
      <c r="G548" s="506" t="str">
        <f>IF(ISNA(VLOOKUP(D548,條件!$A$1:$L$65585,11,0)),"",(VLOOKUP(D548,條件!$A$1:$L$65585,11,0)))</f>
        <v/>
      </c>
      <c r="H548" s="460"/>
      <c r="I548" s="461"/>
      <c r="J548" s="462"/>
      <c r="K548" s="461"/>
      <c r="L548" s="463"/>
      <c r="M548" s="388"/>
      <c r="N548" s="389"/>
      <c r="O548" s="390"/>
      <c r="P548" s="389"/>
      <c r="Q548" s="391"/>
      <c r="R548" s="443"/>
      <c r="S548" s="425">
        <f t="shared" si="206"/>
        <v>0</v>
      </c>
      <c r="T548" s="392">
        <f t="shared" si="203"/>
        <v>0</v>
      </c>
      <c r="U548" s="405">
        <f t="shared" si="207"/>
        <v>0</v>
      </c>
      <c r="V548" s="393">
        <f t="shared" si="208"/>
        <v>0</v>
      </c>
      <c r="W548" s="442" t="str">
        <f t="shared" si="209"/>
        <v/>
      </c>
      <c r="X548" s="452" t="str">
        <f t="shared" si="204"/>
        <v/>
      </c>
      <c r="Y548" s="452" t="str">
        <f t="shared" si="205"/>
        <v/>
      </c>
      <c r="Z548" s="452" t="str">
        <f>'４.１倒筒機(樣品製作)'!X548</f>
        <v/>
      </c>
      <c r="AA548" s="452" t="str">
        <f>'４.１倒筒機(樣品製作)'!Y548</f>
        <v/>
      </c>
    </row>
    <row r="549" spans="1:27" ht="16.5">
      <c r="A549" s="383">
        <f t="shared" si="202"/>
        <v>46216</v>
      </c>
      <c r="B549" s="432" t="s">
        <v>805</v>
      </c>
      <c r="C549" s="458"/>
      <c r="D549" s="473"/>
      <c r="E549" s="459"/>
      <c r="F549" s="506" t="str">
        <f>IF(ISNA(VLOOKUP(D549,條件!$A$1:$L$65585,5,0)),"",(VLOOKUP(D549,條件!$A$1:$L$65585,5,0)))</f>
        <v/>
      </c>
      <c r="G549" s="506" t="str">
        <f>IF(ISNA(VLOOKUP(D549,條件!$A$1:$L$65585,11,0)),"",(VLOOKUP(D549,條件!$A$1:$L$65585,11,0)))</f>
        <v/>
      </c>
      <c r="H549" s="460"/>
      <c r="I549" s="461"/>
      <c r="J549" s="462"/>
      <c r="K549" s="461"/>
      <c r="L549" s="463"/>
      <c r="M549" s="388"/>
      <c r="N549" s="389"/>
      <c r="O549" s="390"/>
      <c r="P549" s="389"/>
      <c r="Q549" s="391"/>
      <c r="R549" s="443"/>
      <c r="S549" s="425">
        <f t="shared" si="206"/>
        <v>0</v>
      </c>
      <c r="T549" s="392">
        <f t="shared" si="203"/>
        <v>0</v>
      </c>
      <c r="U549" s="405">
        <f t="shared" si="207"/>
        <v>0</v>
      </c>
      <c r="V549" s="393">
        <f t="shared" si="208"/>
        <v>0</v>
      </c>
      <c r="W549" s="442" t="str">
        <f t="shared" si="209"/>
        <v/>
      </c>
      <c r="X549" s="452" t="str">
        <f t="shared" si="204"/>
        <v/>
      </c>
      <c r="Y549" s="452" t="str">
        <f t="shared" si="205"/>
        <v/>
      </c>
      <c r="Z549" s="452" t="str">
        <f>'４.１倒筒機(樣品製作)'!X549</f>
        <v/>
      </c>
      <c r="AA549" s="452" t="str">
        <f>'４.１倒筒機(樣品製作)'!Y549</f>
        <v/>
      </c>
    </row>
    <row r="550" spans="1:27" ht="16.5">
      <c r="A550" s="383">
        <f t="shared" si="202"/>
        <v>46216</v>
      </c>
      <c r="B550" s="432" t="s">
        <v>805</v>
      </c>
      <c r="C550" s="458"/>
      <c r="D550" s="473"/>
      <c r="E550" s="459"/>
      <c r="F550" s="506" t="str">
        <f>IF(ISNA(VLOOKUP(D550,條件!$A$1:$L$65585,5,0)),"",(VLOOKUP(D550,條件!$A$1:$L$65585,5,0)))</f>
        <v/>
      </c>
      <c r="G550" s="506" t="str">
        <f>IF(ISNA(VLOOKUP(D550,條件!$A$1:$L$65585,11,0)),"",(VLOOKUP(D550,條件!$A$1:$L$65585,11,0)))</f>
        <v/>
      </c>
      <c r="H550" s="460"/>
      <c r="I550" s="461"/>
      <c r="J550" s="462"/>
      <c r="K550" s="461"/>
      <c r="L550" s="463"/>
      <c r="M550" s="388"/>
      <c r="N550" s="389"/>
      <c r="O550" s="390"/>
      <c r="P550" s="389"/>
      <c r="Q550" s="391"/>
      <c r="R550" s="443"/>
      <c r="S550" s="425">
        <f t="shared" si="206"/>
        <v>0</v>
      </c>
      <c r="T550" s="392">
        <f t="shared" si="203"/>
        <v>0</v>
      </c>
      <c r="U550" s="405">
        <f t="shared" si="207"/>
        <v>0</v>
      </c>
      <c r="V550" s="393">
        <f t="shared" si="208"/>
        <v>0</v>
      </c>
      <c r="W550" s="442" t="str">
        <f t="shared" si="209"/>
        <v/>
      </c>
      <c r="X550" s="452" t="str">
        <f t="shared" si="204"/>
        <v/>
      </c>
      <c r="Y550" s="452" t="str">
        <f t="shared" si="205"/>
        <v/>
      </c>
      <c r="Z550" s="452" t="str">
        <f>'４.１倒筒機(樣品製作)'!X550</f>
        <v/>
      </c>
      <c r="AA550" s="452" t="str">
        <f>'４.１倒筒機(樣品製作)'!Y550</f>
        <v/>
      </c>
    </row>
    <row r="551" spans="1:27" ht="16.5">
      <c r="A551" s="383">
        <f t="shared" si="202"/>
        <v>46216</v>
      </c>
      <c r="B551" s="432" t="s">
        <v>805</v>
      </c>
      <c r="C551" s="458"/>
      <c r="D551" s="473"/>
      <c r="E551" s="459"/>
      <c r="F551" s="506" t="str">
        <f>IF(ISNA(VLOOKUP(D551,條件!$A$1:$L$65585,5,0)),"",(VLOOKUP(D551,條件!$A$1:$L$65585,5,0)))</f>
        <v/>
      </c>
      <c r="G551" s="506" t="str">
        <f>IF(ISNA(VLOOKUP(D551,條件!$A$1:$L$65585,11,0)),"",(VLOOKUP(D551,條件!$A$1:$L$65585,11,0)))</f>
        <v/>
      </c>
      <c r="H551" s="460"/>
      <c r="I551" s="461"/>
      <c r="J551" s="462"/>
      <c r="K551" s="461"/>
      <c r="L551" s="463"/>
      <c r="M551" s="388"/>
      <c r="N551" s="389"/>
      <c r="O551" s="390"/>
      <c r="P551" s="389"/>
      <c r="Q551" s="391"/>
      <c r="R551" s="443"/>
      <c r="S551" s="425">
        <f t="shared" si="206"/>
        <v>0</v>
      </c>
      <c r="T551" s="392">
        <f t="shared" si="203"/>
        <v>0</v>
      </c>
      <c r="U551" s="392">
        <f t="shared" si="207"/>
        <v>0</v>
      </c>
      <c r="V551" s="393">
        <f t="shared" si="208"/>
        <v>0</v>
      </c>
      <c r="W551" s="444" t="str">
        <f t="shared" si="209"/>
        <v/>
      </c>
      <c r="X551" s="452" t="str">
        <f t="shared" si="204"/>
        <v/>
      </c>
      <c r="Y551" s="452" t="str">
        <f t="shared" si="205"/>
        <v/>
      </c>
      <c r="Z551" s="452" t="str">
        <f>'４.１倒筒機(樣品製作)'!X551</f>
        <v/>
      </c>
      <c r="AA551" s="452" t="str">
        <f>'４.１倒筒機(樣品製作)'!Y551</f>
        <v/>
      </c>
    </row>
    <row r="552" spans="1:27" ht="16.5">
      <c r="A552" s="383">
        <f t="shared" si="202"/>
        <v>46216</v>
      </c>
      <c r="B552" s="432" t="s">
        <v>805</v>
      </c>
      <c r="C552" s="458"/>
      <c r="D552" s="473"/>
      <c r="E552" s="459"/>
      <c r="F552" s="506" t="str">
        <f>IF(ISNA(VLOOKUP(D552,條件!$A$1:$L$65585,5,0)),"",(VLOOKUP(D552,條件!$A$1:$L$65585,5,0)))</f>
        <v/>
      </c>
      <c r="G552" s="506" t="str">
        <f>IF(ISNA(VLOOKUP(D552,條件!$A$1:$L$65585,11,0)),"",(VLOOKUP(D552,條件!$A$1:$L$65585,11,0)))</f>
        <v/>
      </c>
      <c r="H552" s="460"/>
      <c r="I552" s="461"/>
      <c r="J552" s="462"/>
      <c r="K552" s="461"/>
      <c r="L552" s="463"/>
      <c r="M552" s="388"/>
      <c r="N552" s="389"/>
      <c r="O552" s="390"/>
      <c r="P552" s="389"/>
      <c r="Q552" s="391"/>
      <c r="R552" s="443"/>
      <c r="S552" s="425">
        <f t="shared" si="206"/>
        <v>0</v>
      </c>
      <c r="T552" s="392">
        <f t="shared" si="203"/>
        <v>0</v>
      </c>
      <c r="U552" s="392">
        <f t="shared" si="207"/>
        <v>0</v>
      </c>
      <c r="V552" s="393">
        <f t="shared" si="208"/>
        <v>0</v>
      </c>
      <c r="W552" s="444" t="str">
        <f t="shared" si="209"/>
        <v/>
      </c>
      <c r="X552" s="452" t="str">
        <f t="shared" si="204"/>
        <v/>
      </c>
      <c r="Y552" s="452" t="str">
        <f t="shared" si="205"/>
        <v/>
      </c>
      <c r="Z552" s="452" t="str">
        <f>'４.１倒筒機(樣品製作)'!X552</f>
        <v/>
      </c>
      <c r="AA552" s="452" t="str">
        <f>'４.１倒筒機(樣品製作)'!Y552</f>
        <v/>
      </c>
    </row>
    <row r="553" spans="1:27" ht="16.5">
      <c r="A553" s="383">
        <f t="shared" si="202"/>
        <v>46216</v>
      </c>
      <c r="B553" s="432" t="s">
        <v>805</v>
      </c>
      <c r="C553" s="458"/>
      <c r="D553" s="473"/>
      <c r="E553" s="459"/>
      <c r="F553" s="506" t="str">
        <f>IF(ISNA(VLOOKUP(D553,條件!$A$1:$L$65585,5,0)),"",(VLOOKUP(D553,條件!$A$1:$L$65585,5,0)))</f>
        <v/>
      </c>
      <c r="G553" s="506" t="str">
        <f>IF(ISNA(VLOOKUP(D553,條件!$A$1:$L$65585,11,0)),"",(VLOOKUP(D553,條件!$A$1:$L$65585,11,0)))</f>
        <v/>
      </c>
      <c r="H553" s="460"/>
      <c r="I553" s="461"/>
      <c r="J553" s="462"/>
      <c r="K553" s="461"/>
      <c r="L553" s="463"/>
      <c r="M553" s="388"/>
      <c r="N553" s="389"/>
      <c r="O553" s="390"/>
      <c r="P553" s="389"/>
      <c r="Q553" s="391"/>
      <c r="R553" s="443"/>
      <c r="S553" s="425">
        <f t="shared" si="206"/>
        <v>0</v>
      </c>
      <c r="T553" s="392">
        <f t="shared" si="203"/>
        <v>0</v>
      </c>
      <c r="U553" s="392">
        <f t="shared" si="207"/>
        <v>0</v>
      </c>
      <c r="V553" s="393">
        <f t="shared" si="208"/>
        <v>0</v>
      </c>
      <c r="W553" s="444" t="str">
        <f t="shared" si="209"/>
        <v/>
      </c>
      <c r="X553" s="452" t="str">
        <f t="shared" si="204"/>
        <v/>
      </c>
      <c r="Y553" s="452" t="str">
        <f t="shared" si="205"/>
        <v/>
      </c>
      <c r="Z553" s="452" t="str">
        <f>'４.１倒筒機(樣品製作)'!X553</f>
        <v/>
      </c>
      <c r="AA553" s="452" t="str">
        <f>'４.１倒筒機(樣品製作)'!Y553</f>
        <v/>
      </c>
    </row>
    <row r="554" spans="1:27" ht="16.5">
      <c r="A554" s="383">
        <f t="shared" si="202"/>
        <v>46216</v>
      </c>
      <c r="B554" s="432" t="s">
        <v>805</v>
      </c>
      <c r="C554" s="458"/>
      <c r="D554" s="473"/>
      <c r="E554" s="459"/>
      <c r="F554" s="506" t="str">
        <f>IF(ISNA(VLOOKUP(D554,條件!$A$1:$L$65585,5,0)),"",(VLOOKUP(D554,條件!$A$1:$L$65585,5,0)))</f>
        <v/>
      </c>
      <c r="G554" s="506" t="str">
        <f>IF(ISNA(VLOOKUP(D554,條件!$A$1:$L$65585,11,0)),"",(VLOOKUP(D554,條件!$A$1:$L$65585,11,0)))</f>
        <v/>
      </c>
      <c r="H554" s="460"/>
      <c r="I554" s="461"/>
      <c r="J554" s="462"/>
      <c r="K554" s="461"/>
      <c r="L554" s="463"/>
      <c r="M554" s="388"/>
      <c r="N554" s="389"/>
      <c r="O554" s="390"/>
      <c r="P554" s="389"/>
      <c r="Q554" s="391"/>
      <c r="R554" s="443"/>
      <c r="S554" s="425">
        <f t="shared" si="206"/>
        <v>0</v>
      </c>
      <c r="T554" s="392">
        <f t="shared" si="203"/>
        <v>0</v>
      </c>
      <c r="U554" s="392">
        <f t="shared" si="207"/>
        <v>0</v>
      </c>
      <c r="V554" s="393">
        <f t="shared" si="208"/>
        <v>0</v>
      </c>
      <c r="W554" s="444" t="str">
        <f t="shared" si="209"/>
        <v/>
      </c>
      <c r="X554" s="452" t="str">
        <f t="shared" si="204"/>
        <v/>
      </c>
      <c r="Y554" s="452" t="str">
        <f t="shared" si="205"/>
        <v/>
      </c>
      <c r="Z554" s="452" t="str">
        <f>'４.１倒筒機(樣品製作)'!X554</f>
        <v/>
      </c>
      <c r="AA554" s="452" t="str">
        <f>'４.１倒筒機(樣品製作)'!Y554</f>
        <v/>
      </c>
    </row>
    <row r="555" spans="1:27" ht="16.5">
      <c r="A555" s="383">
        <f t="shared" si="202"/>
        <v>46216</v>
      </c>
      <c r="B555" s="432" t="s">
        <v>805</v>
      </c>
      <c r="C555" s="458"/>
      <c r="D555" s="473"/>
      <c r="E555" s="459"/>
      <c r="F555" s="506" t="str">
        <f>IF(ISNA(VLOOKUP(D555,條件!$A$1:$L$65585,5,0)),"",(VLOOKUP(D555,條件!$A$1:$L$65585,5,0)))</f>
        <v/>
      </c>
      <c r="G555" s="506" t="str">
        <f>IF(ISNA(VLOOKUP(D555,條件!$A$1:$L$65585,11,0)),"",(VLOOKUP(D555,條件!$A$1:$L$65585,11,0)))</f>
        <v/>
      </c>
      <c r="H555" s="460"/>
      <c r="I555" s="461"/>
      <c r="J555" s="462"/>
      <c r="K555" s="461"/>
      <c r="L555" s="463"/>
      <c r="M555" s="388"/>
      <c r="N555" s="389"/>
      <c r="O555" s="390"/>
      <c r="P555" s="389"/>
      <c r="Q555" s="391"/>
      <c r="R555" s="443"/>
      <c r="S555" s="425">
        <f t="shared" si="206"/>
        <v>0</v>
      </c>
      <c r="T555" s="392">
        <f t="shared" si="203"/>
        <v>0</v>
      </c>
      <c r="U555" s="392">
        <f t="shared" si="207"/>
        <v>0</v>
      </c>
      <c r="V555" s="393">
        <f t="shared" si="208"/>
        <v>0</v>
      </c>
      <c r="W555" s="444" t="str">
        <f t="shared" si="209"/>
        <v/>
      </c>
      <c r="X555" s="452" t="str">
        <f t="shared" si="204"/>
        <v/>
      </c>
      <c r="Y555" s="452" t="str">
        <f t="shared" si="205"/>
        <v/>
      </c>
      <c r="Z555" s="452" t="str">
        <f>'４.１倒筒機(樣品製作)'!X555</f>
        <v/>
      </c>
      <c r="AA555" s="452" t="str">
        <f>'４.１倒筒機(樣品製作)'!Y555</f>
        <v/>
      </c>
    </row>
    <row r="556" spans="1:27" ht="16.5">
      <c r="A556" s="383">
        <f t="shared" si="202"/>
        <v>46216</v>
      </c>
      <c r="B556" s="432" t="s">
        <v>805</v>
      </c>
      <c r="C556" s="458"/>
      <c r="D556" s="473"/>
      <c r="E556" s="459"/>
      <c r="F556" s="506" t="str">
        <f>IF(ISNA(VLOOKUP(D556,條件!$A$1:$L$65585,5,0)),"",(VLOOKUP(D556,條件!$A$1:$L$65585,5,0)))</f>
        <v/>
      </c>
      <c r="G556" s="506" t="str">
        <f>IF(ISNA(VLOOKUP(D556,條件!$A$1:$L$65585,11,0)),"",(VLOOKUP(D556,條件!$A$1:$L$65585,11,0)))</f>
        <v/>
      </c>
      <c r="H556" s="460"/>
      <c r="I556" s="461"/>
      <c r="J556" s="462"/>
      <c r="K556" s="461"/>
      <c r="L556" s="463"/>
      <c r="M556" s="388"/>
      <c r="N556" s="389"/>
      <c r="O556" s="390"/>
      <c r="P556" s="389"/>
      <c r="Q556" s="391"/>
      <c r="R556" s="443"/>
      <c r="S556" s="425">
        <f t="shared" si="206"/>
        <v>0</v>
      </c>
      <c r="T556" s="392">
        <f t="shared" si="203"/>
        <v>0</v>
      </c>
      <c r="U556" s="392">
        <f t="shared" si="207"/>
        <v>0</v>
      </c>
      <c r="V556" s="393">
        <f t="shared" si="208"/>
        <v>0</v>
      </c>
      <c r="W556" s="444" t="str">
        <f t="shared" si="209"/>
        <v/>
      </c>
      <c r="X556" s="452" t="str">
        <f t="shared" si="204"/>
        <v/>
      </c>
      <c r="Y556" s="452" t="str">
        <f t="shared" si="205"/>
        <v/>
      </c>
      <c r="Z556" s="452" t="str">
        <f>'４.１倒筒機(樣品製作)'!X556</f>
        <v/>
      </c>
      <c r="AA556" s="452" t="str">
        <f>'４.１倒筒機(樣品製作)'!Y556</f>
        <v/>
      </c>
    </row>
    <row r="557" spans="1:27" ht="16.5">
      <c r="A557" s="383">
        <f t="shared" si="202"/>
        <v>46216</v>
      </c>
      <c r="B557" s="432" t="s">
        <v>805</v>
      </c>
      <c r="C557" s="458"/>
      <c r="D557" s="473"/>
      <c r="E557" s="459"/>
      <c r="F557" s="506" t="str">
        <f>IF(ISNA(VLOOKUP(D557,條件!$A$1:$L$65585,5,0)),"",(VLOOKUP(D557,條件!$A$1:$L$65585,5,0)))</f>
        <v/>
      </c>
      <c r="G557" s="506" t="str">
        <f>IF(ISNA(VLOOKUP(D557,條件!$A$1:$L$65585,11,0)),"",(VLOOKUP(D557,條件!$A$1:$L$65585,11,0)))</f>
        <v/>
      </c>
      <c r="H557" s="460"/>
      <c r="I557" s="461"/>
      <c r="J557" s="462"/>
      <c r="K557" s="461"/>
      <c r="L557" s="463"/>
      <c r="M557" s="388"/>
      <c r="N557" s="389"/>
      <c r="O557" s="390"/>
      <c r="P557" s="389"/>
      <c r="Q557" s="391"/>
      <c r="R557" s="443"/>
      <c r="S557" s="425">
        <f t="shared" si="206"/>
        <v>0</v>
      </c>
      <c r="T557" s="392">
        <f t="shared" si="203"/>
        <v>0</v>
      </c>
      <c r="U557" s="392">
        <f t="shared" si="207"/>
        <v>0</v>
      </c>
      <c r="V557" s="393">
        <f t="shared" si="208"/>
        <v>0</v>
      </c>
      <c r="W557" s="444" t="str">
        <f t="shared" si="209"/>
        <v/>
      </c>
      <c r="X557" s="452" t="str">
        <f t="shared" si="204"/>
        <v/>
      </c>
      <c r="Y557" s="452" t="str">
        <f t="shared" si="205"/>
        <v/>
      </c>
      <c r="Z557" s="452" t="str">
        <f>'４.１倒筒機(樣品製作)'!X557</f>
        <v/>
      </c>
      <c r="AA557" s="452" t="str">
        <f>'４.１倒筒機(樣品製作)'!Y557</f>
        <v/>
      </c>
    </row>
    <row r="558" spans="1:27" ht="16.5">
      <c r="A558" s="383">
        <f t="shared" si="202"/>
        <v>46216</v>
      </c>
      <c r="B558" s="432" t="s">
        <v>805</v>
      </c>
      <c r="C558" s="458"/>
      <c r="D558" s="473"/>
      <c r="E558" s="459"/>
      <c r="F558" s="506" t="str">
        <f>IF(ISNA(VLOOKUP(D558,條件!$A$1:$L$65585,5,0)),"",(VLOOKUP(D558,條件!$A$1:$L$65585,5,0)))</f>
        <v/>
      </c>
      <c r="G558" s="506" t="str">
        <f>IF(ISNA(VLOOKUP(D558,條件!$A$1:$L$65585,11,0)),"",(VLOOKUP(D558,條件!$A$1:$L$65585,11,0)))</f>
        <v/>
      </c>
      <c r="H558" s="460"/>
      <c r="I558" s="461"/>
      <c r="J558" s="462"/>
      <c r="K558" s="461"/>
      <c r="L558" s="463"/>
      <c r="M558" s="388"/>
      <c r="N558" s="389"/>
      <c r="O558" s="390"/>
      <c r="P558" s="389"/>
      <c r="Q558" s="391"/>
      <c r="R558" s="443"/>
      <c r="S558" s="425">
        <f t="shared" si="206"/>
        <v>0</v>
      </c>
      <c r="T558" s="392">
        <f t="shared" si="203"/>
        <v>0</v>
      </c>
      <c r="U558" s="392">
        <f t="shared" si="207"/>
        <v>0</v>
      </c>
      <c r="V558" s="393">
        <f t="shared" si="208"/>
        <v>0</v>
      </c>
      <c r="W558" s="444" t="str">
        <f t="shared" si="209"/>
        <v/>
      </c>
      <c r="X558" s="452" t="str">
        <f t="shared" si="204"/>
        <v/>
      </c>
      <c r="Y558" s="452" t="str">
        <f t="shared" si="205"/>
        <v/>
      </c>
      <c r="Z558" s="452" t="str">
        <f>'４.１倒筒機(樣品製作)'!X558</f>
        <v/>
      </c>
      <c r="AA558" s="452" t="str">
        <f>'４.１倒筒機(樣品製作)'!Y558</f>
        <v/>
      </c>
    </row>
    <row r="559" spans="1:27" ht="16.5">
      <c r="A559" s="383">
        <f t="shared" si="202"/>
        <v>46216</v>
      </c>
      <c r="B559" s="432" t="s">
        <v>805</v>
      </c>
      <c r="C559" s="458"/>
      <c r="D559" s="473"/>
      <c r="E559" s="459"/>
      <c r="F559" s="506" t="str">
        <f>IF(ISNA(VLOOKUP(D559,條件!$A$1:$L$65585,5,0)),"",(VLOOKUP(D559,條件!$A$1:$L$65585,5,0)))</f>
        <v/>
      </c>
      <c r="G559" s="506" t="str">
        <f>IF(ISNA(VLOOKUP(D559,條件!$A$1:$L$65585,11,0)),"",(VLOOKUP(D559,條件!$A$1:$L$65585,11,0)))</f>
        <v/>
      </c>
      <c r="H559" s="460"/>
      <c r="I559" s="461"/>
      <c r="J559" s="462"/>
      <c r="K559" s="461"/>
      <c r="L559" s="463"/>
      <c r="M559" s="388"/>
      <c r="N559" s="389"/>
      <c r="O559" s="390"/>
      <c r="P559" s="389"/>
      <c r="Q559" s="391"/>
      <c r="R559" s="443"/>
      <c r="S559" s="425">
        <f t="shared" si="206"/>
        <v>0</v>
      </c>
      <c r="T559" s="392">
        <f t="shared" si="203"/>
        <v>0</v>
      </c>
      <c r="U559" s="392">
        <f t="shared" si="207"/>
        <v>0</v>
      </c>
      <c r="V559" s="393">
        <f t="shared" si="208"/>
        <v>0</v>
      </c>
      <c r="W559" s="444" t="str">
        <f t="shared" si="209"/>
        <v/>
      </c>
      <c r="X559" s="452" t="str">
        <f t="shared" si="204"/>
        <v/>
      </c>
      <c r="Y559" s="452" t="str">
        <f t="shared" si="205"/>
        <v/>
      </c>
      <c r="Z559" s="452" t="str">
        <f>'４.１倒筒機(樣品製作)'!X559</f>
        <v/>
      </c>
      <c r="AA559" s="452" t="str">
        <f>'４.１倒筒機(樣品製作)'!Y559</f>
        <v/>
      </c>
    </row>
    <row r="560" spans="1:27" ht="16.5">
      <c r="A560" s="383">
        <f t="shared" si="202"/>
        <v>46216</v>
      </c>
      <c r="B560" s="398" t="s">
        <v>803</v>
      </c>
      <c r="C560" s="524"/>
      <c r="D560" s="525"/>
      <c r="E560" s="526"/>
      <c r="F560" s="527">
        <v>0</v>
      </c>
      <c r="G560" s="527"/>
      <c r="H560" s="528"/>
      <c r="I560" s="529">
        <f>COUNTA(I540:I559)</f>
        <v>0</v>
      </c>
      <c r="J560" s="529"/>
      <c r="K560" s="529"/>
      <c r="L560" s="530"/>
      <c r="M560" s="400"/>
      <c r="N560" s="401">
        <f>SUM(N540:N559)</f>
        <v>0</v>
      </c>
      <c r="O560" s="400"/>
      <c r="P560" s="401">
        <f>SUM(P540:P559)</f>
        <v>0</v>
      </c>
      <c r="Q560" s="402"/>
      <c r="R560" s="445"/>
      <c r="S560" s="427"/>
      <c r="T560" s="403"/>
      <c r="U560" s="399">
        <f>SUMIF(U540:U559,"&lt;9E307")</f>
        <v>0</v>
      </c>
      <c r="V560" s="399">
        <f>SUM(V540:V559)</f>
        <v>0</v>
      </c>
      <c r="W560" s="446">
        <f>IF(ISERROR(V560/U560),0,(V560/U560))</f>
        <v>0</v>
      </c>
      <c r="X560" s="453">
        <f>SUMIF(X540:X559,"&lt;9E307")</f>
        <v>0</v>
      </c>
      <c r="Y560" s="453">
        <f>SUMIF(Y540:Y559,"&lt;9E307")</f>
        <v>0</v>
      </c>
      <c r="Z560" s="453">
        <f>'４.１倒筒機(樣品製作)'!X560</f>
        <v>0</v>
      </c>
      <c r="AA560" s="453">
        <f>'４.１倒筒機(樣品製作)'!Y560</f>
        <v>0</v>
      </c>
    </row>
    <row r="561" spans="1:27" ht="16.5">
      <c r="A561" s="383">
        <f t="shared" si="202"/>
        <v>46216</v>
      </c>
      <c r="B561" s="404" t="s">
        <v>806</v>
      </c>
      <c r="C561" s="531"/>
      <c r="D561" s="532"/>
      <c r="E561" s="533"/>
      <c r="F561" s="534"/>
      <c r="G561" s="534"/>
      <c r="H561" s="535"/>
      <c r="I561" s="536">
        <f>SUM(I539,I560)</f>
        <v>0</v>
      </c>
      <c r="J561" s="536"/>
      <c r="K561" s="536"/>
      <c r="L561" s="537"/>
      <c r="M561" s="419"/>
      <c r="N561" s="420">
        <f>SUM(N539,N560)</f>
        <v>0</v>
      </c>
      <c r="O561" s="419"/>
      <c r="P561" s="420">
        <f>SUM(P539,P560)</f>
        <v>0</v>
      </c>
      <c r="Q561" s="421"/>
      <c r="R561" s="447"/>
      <c r="S561" s="428"/>
      <c r="T561" s="394"/>
      <c r="U561" s="394">
        <f t="shared" ref="U561:V561" si="210">SUM(U539,U560)</f>
        <v>0</v>
      </c>
      <c r="V561" s="394">
        <f t="shared" si="210"/>
        <v>0</v>
      </c>
      <c r="W561" s="448">
        <f>IF(ISERROR(V561/U561),0,V561/U561)</f>
        <v>0</v>
      </c>
      <c r="X561" s="454">
        <f>SUM(X539,X560)</f>
        <v>0</v>
      </c>
      <c r="Y561" s="454">
        <f>SUM(Y539,Y560)</f>
        <v>0</v>
      </c>
      <c r="Z561" s="454">
        <f>'４.１倒筒機(樣品製作)'!X561</f>
        <v>0</v>
      </c>
      <c r="AA561" s="454">
        <f>'４.１倒筒機(樣品製作)'!Y561</f>
        <v>0</v>
      </c>
    </row>
    <row r="562" spans="1:27" ht="16.5">
      <c r="A562" s="449">
        <f>A561+1</f>
        <v>46217</v>
      </c>
      <c r="B562" s="431" t="s">
        <v>804</v>
      </c>
      <c r="C562" s="538"/>
      <c r="D562" s="539"/>
      <c r="E562" s="540"/>
      <c r="F562" s="541" t="str">
        <f>IF(ISNA(VLOOKUP(D562,條件!$A$1:$L$65585,5,0)),"",(VLOOKUP(D562,條件!$A$1:$L$65585,5,0)))</f>
        <v/>
      </c>
      <c r="G562" s="541" t="str">
        <f>IF(ISNA(VLOOKUP(D562,條件!$A$1:$L$65585,11,0)),"",(VLOOKUP(D562,條件!$A$1:$L$65585,11,0)))</f>
        <v/>
      </c>
      <c r="H562" s="542"/>
      <c r="I562" s="543"/>
      <c r="J562" s="462"/>
      <c r="K562" s="543"/>
      <c r="L562" s="544"/>
      <c r="M562" s="407"/>
      <c r="N562" s="408"/>
      <c r="O562" s="409"/>
      <c r="P562" s="408"/>
      <c r="Q562" s="410"/>
      <c r="R562" s="441"/>
      <c r="S562" s="424">
        <f>K562*0.85</f>
        <v>0</v>
      </c>
      <c r="T562" s="405">
        <f t="shared" ref="T562:T581" si="211">IF(J562="",0,(1440/(J562/S562)))</f>
        <v>0</v>
      </c>
      <c r="U562" s="405">
        <f>T562*L562*(N562+P562)/24*0.85</f>
        <v>0</v>
      </c>
      <c r="V562" s="406">
        <f>M562+O562</f>
        <v>0</v>
      </c>
      <c r="W562" s="442" t="str">
        <f>IF(U562=0,"",((V562/U562)))</f>
        <v/>
      </c>
      <c r="X562" s="452" t="str">
        <f t="shared" ref="X562:X581" si="212">IF(ISERROR((U562/(N562+P562)*N562)/250),"",((U562/(N562+P562)*N562)/250))</f>
        <v/>
      </c>
      <c r="Y562" s="452" t="str">
        <f t="shared" ref="Y562:Y581" si="213">IF(ISERROR(((U562/(N562+P562)*P562)/250)),"",(((U562/(N562+P562)*P562))/250))</f>
        <v/>
      </c>
      <c r="Z562" s="452" t="str">
        <f>'４.１倒筒機(樣品製作)'!X562</f>
        <v/>
      </c>
      <c r="AA562" s="452" t="str">
        <f>'４.１倒筒機(樣品製作)'!Y562</f>
        <v/>
      </c>
    </row>
    <row r="563" spans="1:27" ht="16.5">
      <c r="A563" s="383">
        <f>A562</f>
        <v>46217</v>
      </c>
      <c r="B563" s="432" t="s">
        <v>804</v>
      </c>
      <c r="C563" s="458"/>
      <c r="D563" s="473"/>
      <c r="E563" s="459"/>
      <c r="F563" s="506" t="str">
        <f>IF(ISNA(VLOOKUP(D563,條件!$A$1:$L$65585,5,0)),"",(VLOOKUP(D563,條件!$A$1:$L$65585,5,0)))</f>
        <v/>
      </c>
      <c r="G563" s="506" t="str">
        <f>IF(ISNA(VLOOKUP(D563,條件!$A$1:$L$65585,11,0)),"",(VLOOKUP(D563,條件!$A$1:$L$65585,11,0)))</f>
        <v/>
      </c>
      <c r="H563" s="460"/>
      <c r="I563" s="461"/>
      <c r="J563" s="462"/>
      <c r="K563" s="461"/>
      <c r="L563" s="463"/>
      <c r="M563" s="388"/>
      <c r="N563" s="389"/>
      <c r="O563" s="390"/>
      <c r="P563" s="389"/>
      <c r="Q563" s="410"/>
      <c r="R563" s="443"/>
      <c r="S563" s="425">
        <f t="shared" ref="S563:S581" si="214">K563*0.85</f>
        <v>0</v>
      </c>
      <c r="T563" s="392">
        <f t="shared" si="211"/>
        <v>0</v>
      </c>
      <c r="U563" s="405">
        <f t="shared" ref="U563:U581" si="215">T563*L563*(N563+P563)/24*0.85</f>
        <v>0</v>
      </c>
      <c r="V563" s="393">
        <f t="shared" ref="V563:V581" si="216">M563+O563</f>
        <v>0</v>
      </c>
      <c r="W563" s="442" t="str">
        <f t="shared" ref="W563:W581" si="217">IF(U563=0,"",((V563/U563)))</f>
        <v/>
      </c>
      <c r="X563" s="452" t="str">
        <f t="shared" si="212"/>
        <v/>
      </c>
      <c r="Y563" s="452" t="str">
        <f t="shared" si="213"/>
        <v/>
      </c>
      <c r="Z563" s="452" t="str">
        <f>'４.１倒筒機(樣品製作)'!X563</f>
        <v/>
      </c>
      <c r="AA563" s="452" t="str">
        <f>'４.１倒筒機(樣品製作)'!Y563</f>
        <v/>
      </c>
    </row>
    <row r="564" spans="1:27" ht="16.5">
      <c r="A564" s="383">
        <f t="shared" ref="A564:A604" si="218">A563</f>
        <v>46217</v>
      </c>
      <c r="B564" s="432" t="s">
        <v>804</v>
      </c>
      <c r="C564" s="458"/>
      <c r="D564" s="473"/>
      <c r="E564" s="459"/>
      <c r="F564" s="506" t="str">
        <f>IF(ISNA(VLOOKUP(D564,條件!$A$1:$L$65585,5,0)),"",(VLOOKUP(D564,條件!$A$1:$L$65585,5,0)))</f>
        <v/>
      </c>
      <c r="G564" s="506" t="str">
        <f>IF(ISNA(VLOOKUP(D564,條件!$A$1:$L$65585,11,0)),"",(VLOOKUP(D564,條件!$A$1:$L$65585,11,0)))</f>
        <v/>
      </c>
      <c r="H564" s="460"/>
      <c r="I564" s="461"/>
      <c r="J564" s="462"/>
      <c r="K564" s="461"/>
      <c r="L564" s="463"/>
      <c r="M564" s="388"/>
      <c r="N564" s="389"/>
      <c r="O564" s="390"/>
      <c r="P564" s="389"/>
      <c r="Q564" s="410"/>
      <c r="R564" s="443"/>
      <c r="S564" s="425">
        <f t="shared" si="214"/>
        <v>0</v>
      </c>
      <c r="T564" s="392">
        <f t="shared" si="211"/>
        <v>0</v>
      </c>
      <c r="U564" s="405">
        <f t="shared" si="215"/>
        <v>0</v>
      </c>
      <c r="V564" s="393">
        <f t="shared" si="216"/>
        <v>0</v>
      </c>
      <c r="W564" s="442" t="str">
        <f t="shared" si="217"/>
        <v/>
      </c>
      <c r="X564" s="452" t="str">
        <f t="shared" si="212"/>
        <v/>
      </c>
      <c r="Y564" s="452" t="str">
        <f t="shared" si="213"/>
        <v/>
      </c>
      <c r="Z564" s="452" t="str">
        <f>'４.１倒筒機(樣品製作)'!X564</f>
        <v/>
      </c>
      <c r="AA564" s="452" t="str">
        <f>'４.１倒筒機(樣品製作)'!Y564</f>
        <v/>
      </c>
    </row>
    <row r="565" spans="1:27" ht="16.5">
      <c r="A565" s="383">
        <f t="shared" si="218"/>
        <v>46217</v>
      </c>
      <c r="B565" s="432" t="s">
        <v>804</v>
      </c>
      <c r="C565" s="458"/>
      <c r="D565" s="473"/>
      <c r="E565" s="459"/>
      <c r="F565" s="506" t="str">
        <f>IF(ISNA(VLOOKUP(D565,條件!$A$1:$L$65585,5,0)),"",(VLOOKUP(D565,條件!$A$1:$L$65585,5,0)))</f>
        <v/>
      </c>
      <c r="G565" s="506" t="str">
        <f>IF(ISNA(VLOOKUP(D565,條件!$A$1:$L$65585,11,0)),"",(VLOOKUP(D565,條件!$A$1:$L$65585,11,0)))</f>
        <v/>
      </c>
      <c r="H565" s="460"/>
      <c r="I565" s="461"/>
      <c r="J565" s="462"/>
      <c r="K565" s="461"/>
      <c r="L565" s="463"/>
      <c r="M565" s="388"/>
      <c r="N565" s="389"/>
      <c r="O565" s="390"/>
      <c r="P565" s="389"/>
      <c r="Q565" s="410"/>
      <c r="R565" s="443"/>
      <c r="S565" s="425">
        <f t="shared" si="214"/>
        <v>0</v>
      </c>
      <c r="T565" s="392">
        <f t="shared" si="211"/>
        <v>0</v>
      </c>
      <c r="U565" s="405">
        <f t="shared" si="215"/>
        <v>0</v>
      </c>
      <c r="V565" s="393">
        <f t="shared" si="216"/>
        <v>0</v>
      </c>
      <c r="W565" s="442" t="str">
        <f t="shared" si="217"/>
        <v/>
      </c>
      <c r="X565" s="452" t="str">
        <f t="shared" si="212"/>
        <v/>
      </c>
      <c r="Y565" s="452" t="str">
        <f t="shared" si="213"/>
        <v/>
      </c>
      <c r="Z565" s="452" t="str">
        <f>'４.１倒筒機(樣品製作)'!X565</f>
        <v/>
      </c>
      <c r="AA565" s="452" t="str">
        <f>'４.１倒筒機(樣品製作)'!Y565</f>
        <v/>
      </c>
    </row>
    <row r="566" spans="1:27" ht="16.5">
      <c r="A566" s="383">
        <f t="shared" si="218"/>
        <v>46217</v>
      </c>
      <c r="B566" s="432" t="s">
        <v>804</v>
      </c>
      <c r="C566" s="458"/>
      <c r="D566" s="473"/>
      <c r="E566" s="459"/>
      <c r="F566" s="506" t="str">
        <f>IF(ISNA(VLOOKUP(D566,條件!$A$1:$L$65585,5,0)),"",(VLOOKUP(D566,條件!$A$1:$L$65585,5,0)))</f>
        <v/>
      </c>
      <c r="G566" s="506" t="str">
        <f>IF(ISNA(VLOOKUP(D566,條件!$A$1:$L$65585,11,0)),"",(VLOOKUP(D566,條件!$A$1:$L$65585,11,0)))</f>
        <v/>
      </c>
      <c r="H566" s="460"/>
      <c r="I566" s="461"/>
      <c r="J566" s="462"/>
      <c r="K566" s="461"/>
      <c r="L566" s="463"/>
      <c r="M566" s="388"/>
      <c r="N566" s="389"/>
      <c r="O566" s="390"/>
      <c r="P566" s="389"/>
      <c r="Q566" s="410"/>
      <c r="R566" s="443"/>
      <c r="S566" s="425">
        <f t="shared" si="214"/>
        <v>0</v>
      </c>
      <c r="T566" s="392">
        <f t="shared" si="211"/>
        <v>0</v>
      </c>
      <c r="U566" s="405">
        <f t="shared" si="215"/>
        <v>0</v>
      </c>
      <c r="V566" s="393">
        <f t="shared" si="216"/>
        <v>0</v>
      </c>
      <c r="W566" s="442" t="str">
        <f t="shared" si="217"/>
        <v/>
      </c>
      <c r="X566" s="452" t="str">
        <f t="shared" si="212"/>
        <v/>
      </c>
      <c r="Y566" s="452" t="str">
        <f t="shared" si="213"/>
        <v/>
      </c>
      <c r="Z566" s="452" t="str">
        <f>'４.１倒筒機(樣品製作)'!X566</f>
        <v/>
      </c>
      <c r="AA566" s="452" t="str">
        <f>'４.１倒筒機(樣品製作)'!Y566</f>
        <v/>
      </c>
    </row>
    <row r="567" spans="1:27" ht="16.5">
      <c r="A567" s="383">
        <f t="shared" si="218"/>
        <v>46217</v>
      </c>
      <c r="B567" s="432" t="s">
        <v>804</v>
      </c>
      <c r="C567" s="458"/>
      <c r="D567" s="473"/>
      <c r="E567" s="459"/>
      <c r="F567" s="506" t="str">
        <f>IF(ISNA(VLOOKUP(D567,條件!$A$1:$L$65585,5,0)),"",(VLOOKUP(D567,條件!$A$1:$L$65585,5,0)))</f>
        <v/>
      </c>
      <c r="G567" s="506" t="str">
        <f>IF(ISNA(VLOOKUP(D567,條件!$A$1:$L$65585,11,0)),"",(VLOOKUP(D567,條件!$A$1:$L$65585,11,0)))</f>
        <v/>
      </c>
      <c r="H567" s="460"/>
      <c r="I567" s="461"/>
      <c r="J567" s="462"/>
      <c r="K567" s="461"/>
      <c r="L567" s="463"/>
      <c r="M567" s="388"/>
      <c r="N567" s="389"/>
      <c r="O567" s="390"/>
      <c r="P567" s="389"/>
      <c r="Q567" s="410"/>
      <c r="R567" s="443"/>
      <c r="S567" s="425">
        <f t="shared" si="214"/>
        <v>0</v>
      </c>
      <c r="T567" s="392">
        <f t="shared" si="211"/>
        <v>0</v>
      </c>
      <c r="U567" s="405">
        <f t="shared" si="215"/>
        <v>0</v>
      </c>
      <c r="V567" s="393">
        <f t="shared" si="216"/>
        <v>0</v>
      </c>
      <c r="W567" s="442" t="str">
        <f t="shared" si="217"/>
        <v/>
      </c>
      <c r="X567" s="452" t="str">
        <f t="shared" si="212"/>
        <v/>
      </c>
      <c r="Y567" s="452" t="str">
        <f t="shared" si="213"/>
        <v/>
      </c>
      <c r="Z567" s="452" t="str">
        <f>'４.１倒筒機(樣品製作)'!X567</f>
        <v/>
      </c>
      <c r="AA567" s="452" t="str">
        <f>'４.１倒筒機(樣品製作)'!Y567</f>
        <v/>
      </c>
    </row>
    <row r="568" spans="1:27" ht="16.5">
      <c r="A568" s="383">
        <f t="shared" si="218"/>
        <v>46217</v>
      </c>
      <c r="B568" s="432" t="s">
        <v>804</v>
      </c>
      <c r="C568" s="458"/>
      <c r="D568" s="473"/>
      <c r="E568" s="459"/>
      <c r="F568" s="506" t="str">
        <f>IF(ISNA(VLOOKUP(D568,條件!$A$1:$L$65585,5,0)),"",(VLOOKUP(D568,條件!$A$1:$L$65585,5,0)))</f>
        <v/>
      </c>
      <c r="G568" s="506" t="str">
        <f>IF(ISNA(VLOOKUP(D568,條件!$A$1:$L$65585,11,0)),"",(VLOOKUP(D568,條件!$A$1:$L$65585,11,0)))</f>
        <v/>
      </c>
      <c r="H568" s="460"/>
      <c r="I568" s="461"/>
      <c r="J568" s="462"/>
      <c r="K568" s="461"/>
      <c r="L568" s="463"/>
      <c r="M568" s="388"/>
      <c r="N568" s="389"/>
      <c r="O568" s="390"/>
      <c r="P568" s="389"/>
      <c r="Q568" s="410"/>
      <c r="R568" s="443"/>
      <c r="S568" s="425">
        <f t="shared" si="214"/>
        <v>0</v>
      </c>
      <c r="T568" s="392">
        <f t="shared" si="211"/>
        <v>0</v>
      </c>
      <c r="U568" s="405">
        <f t="shared" si="215"/>
        <v>0</v>
      </c>
      <c r="V568" s="393">
        <f t="shared" si="216"/>
        <v>0</v>
      </c>
      <c r="W568" s="442" t="str">
        <f t="shared" si="217"/>
        <v/>
      </c>
      <c r="X568" s="452" t="str">
        <f t="shared" si="212"/>
        <v/>
      </c>
      <c r="Y568" s="452" t="str">
        <f t="shared" si="213"/>
        <v/>
      </c>
      <c r="Z568" s="452" t="str">
        <f>'４.１倒筒機(樣品製作)'!X568</f>
        <v/>
      </c>
      <c r="AA568" s="452" t="str">
        <f>'４.１倒筒機(樣品製作)'!Y568</f>
        <v/>
      </c>
    </row>
    <row r="569" spans="1:27" ht="16.5">
      <c r="A569" s="383">
        <f t="shared" si="218"/>
        <v>46217</v>
      </c>
      <c r="B569" s="432" t="s">
        <v>804</v>
      </c>
      <c r="C569" s="458"/>
      <c r="D569" s="473"/>
      <c r="E569" s="459"/>
      <c r="F569" s="506" t="str">
        <f>IF(ISNA(VLOOKUP(D569,條件!$A$1:$L$65585,5,0)),"",(VLOOKUP(D569,條件!$A$1:$L$65585,5,0)))</f>
        <v/>
      </c>
      <c r="G569" s="506" t="str">
        <f>IF(ISNA(VLOOKUP(D569,條件!$A$1:$L$65585,11,0)),"",(VLOOKUP(D569,條件!$A$1:$L$65585,11,0)))</f>
        <v/>
      </c>
      <c r="H569" s="460"/>
      <c r="I569" s="461"/>
      <c r="J569" s="462"/>
      <c r="K569" s="461"/>
      <c r="L569" s="463"/>
      <c r="M569" s="388"/>
      <c r="N569" s="389"/>
      <c r="O569" s="390"/>
      <c r="P569" s="389"/>
      <c r="Q569" s="410"/>
      <c r="R569" s="443"/>
      <c r="S569" s="425">
        <f t="shared" si="214"/>
        <v>0</v>
      </c>
      <c r="T569" s="392">
        <f t="shared" si="211"/>
        <v>0</v>
      </c>
      <c r="U569" s="405">
        <f t="shared" si="215"/>
        <v>0</v>
      </c>
      <c r="V569" s="393">
        <f t="shared" si="216"/>
        <v>0</v>
      </c>
      <c r="W569" s="442" t="str">
        <f t="shared" si="217"/>
        <v/>
      </c>
      <c r="X569" s="452" t="str">
        <f t="shared" si="212"/>
        <v/>
      </c>
      <c r="Y569" s="452" t="str">
        <f t="shared" si="213"/>
        <v/>
      </c>
      <c r="Z569" s="452" t="str">
        <f>'４.１倒筒機(樣品製作)'!X569</f>
        <v/>
      </c>
      <c r="AA569" s="452" t="str">
        <f>'４.１倒筒機(樣品製作)'!Y569</f>
        <v/>
      </c>
    </row>
    <row r="570" spans="1:27" ht="16.5">
      <c r="A570" s="383">
        <f t="shared" si="218"/>
        <v>46217</v>
      </c>
      <c r="B570" s="432" t="s">
        <v>804</v>
      </c>
      <c r="C570" s="458"/>
      <c r="D570" s="473"/>
      <c r="E570" s="459"/>
      <c r="F570" s="506" t="str">
        <f>IF(ISNA(VLOOKUP(D570,條件!$A$1:$L$65585,5,0)),"",(VLOOKUP(D570,條件!$A$1:$L$65585,5,0)))</f>
        <v/>
      </c>
      <c r="G570" s="506" t="str">
        <f>IF(ISNA(VLOOKUP(D570,條件!$A$1:$L$65585,11,0)),"",(VLOOKUP(D570,條件!$A$1:$L$65585,11,0)))</f>
        <v/>
      </c>
      <c r="H570" s="460"/>
      <c r="I570" s="461"/>
      <c r="J570" s="462"/>
      <c r="K570" s="461"/>
      <c r="L570" s="463"/>
      <c r="M570" s="388"/>
      <c r="N570" s="389"/>
      <c r="O570" s="390"/>
      <c r="P570" s="389"/>
      <c r="Q570" s="410"/>
      <c r="R570" s="443"/>
      <c r="S570" s="425">
        <f t="shared" si="214"/>
        <v>0</v>
      </c>
      <c r="T570" s="392">
        <f t="shared" si="211"/>
        <v>0</v>
      </c>
      <c r="U570" s="405">
        <f t="shared" si="215"/>
        <v>0</v>
      </c>
      <c r="V570" s="393">
        <f t="shared" si="216"/>
        <v>0</v>
      </c>
      <c r="W570" s="442" t="str">
        <f t="shared" si="217"/>
        <v/>
      </c>
      <c r="X570" s="452" t="str">
        <f t="shared" si="212"/>
        <v/>
      </c>
      <c r="Y570" s="452" t="str">
        <f t="shared" si="213"/>
        <v/>
      </c>
      <c r="Z570" s="452" t="str">
        <f>'４.１倒筒機(樣品製作)'!X570</f>
        <v/>
      </c>
      <c r="AA570" s="452" t="str">
        <f>'４.１倒筒機(樣品製作)'!Y570</f>
        <v/>
      </c>
    </row>
    <row r="571" spans="1:27" ht="16.5">
      <c r="A571" s="383">
        <f t="shared" si="218"/>
        <v>46217</v>
      </c>
      <c r="B571" s="432" t="s">
        <v>804</v>
      </c>
      <c r="C571" s="458"/>
      <c r="D571" s="473"/>
      <c r="E571" s="459"/>
      <c r="F571" s="506" t="str">
        <f>IF(ISNA(VLOOKUP(D571,條件!$A$1:$L$65585,5,0)),"",(VLOOKUP(D571,條件!$A$1:$L$65585,5,0)))</f>
        <v/>
      </c>
      <c r="G571" s="506" t="str">
        <f>IF(ISNA(VLOOKUP(D571,條件!$A$1:$L$65585,11,0)),"",(VLOOKUP(D571,條件!$A$1:$L$65585,11,0)))</f>
        <v/>
      </c>
      <c r="H571" s="460"/>
      <c r="I571" s="461"/>
      <c r="J571" s="462"/>
      <c r="K571" s="461"/>
      <c r="L571" s="463"/>
      <c r="M571" s="388"/>
      <c r="N571" s="389"/>
      <c r="O571" s="390"/>
      <c r="P571" s="389"/>
      <c r="Q571" s="410"/>
      <c r="R571" s="443"/>
      <c r="S571" s="425">
        <f t="shared" si="214"/>
        <v>0</v>
      </c>
      <c r="T571" s="392">
        <f t="shared" si="211"/>
        <v>0</v>
      </c>
      <c r="U571" s="405">
        <f t="shared" si="215"/>
        <v>0</v>
      </c>
      <c r="V571" s="393">
        <f t="shared" si="216"/>
        <v>0</v>
      </c>
      <c r="W571" s="442" t="str">
        <f t="shared" si="217"/>
        <v/>
      </c>
      <c r="X571" s="452" t="str">
        <f t="shared" si="212"/>
        <v/>
      </c>
      <c r="Y571" s="452" t="str">
        <f t="shared" si="213"/>
        <v/>
      </c>
      <c r="Z571" s="452" t="str">
        <f>'４.１倒筒機(樣品製作)'!X571</f>
        <v/>
      </c>
      <c r="AA571" s="452" t="str">
        <f>'４.１倒筒機(樣品製作)'!Y571</f>
        <v/>
      </c>
    </row>
    <row r="572" spans="1:27" ht="16.5">
      <c r="A572" s="383">
        <f t="shared" si="218"/>
        <v>46217</v>
      </c>
      <c r="B572" s="432" t="s">
        <v>804</v>
      </c>
      <c r="C572" s="458"/>
      <c r="D572" s="473"/>
      <c r="E572" s="459"/>
      <c r="F572" s="506" t="str">
        <f>IF(ISNA(VLOOKUP(D572,條件!$A$1:$L$65585,5,0)),"",(VLOOKUP(D572,條件!$A$1:$L$65585,5,0)))</f>
        <v/>
      </c>
      <c r="G572" s="506" t="str">
        <f>IF(ISNA(VLOOKUP(D572,條件!$A$1:$L$65585,11,0)),"",(VLOOKUP(D572,條件!$A$1:$L$65585,11,0)))</f>
        <v/>
      </c>
      <c r="H572" s="460"/>
      <c r="I572" s="461"/>
      <c r="J572" s="462"/>
      <c r="K572" s="461"/>
      <c r="L572" s="463"/>
      <c r="M572" s="388"/>
      <c r="N572" s="389"/>
      <c r="O572" s="390"/>
      <c r="P572" s="389"/>
      <c r="Q572" s="410"/>
      <c r="R572" s="443"/>
      <c r="S572" s="425">
        <f t="shared" si="214"/>
        <v>0</v>
      </c>
      <c r="T572" s="392">
        <f t="shared" si="211"/>
        <v>0</v>
      </c>
      <c r="U572" s="405">
        <f t="shared" si="215"/>
        <v>0</v>
      </c>
      <c r="V572" s="393">
        <f t="shared" si="216"/>
        <v>0</v>
      </c>
      <c r="W572" s="442" t="str">
        <f t="shared" si="217"/>
        <v/>
      </c>
      <c r="X572" s="452" t="str">
        <f t="shared" si="212"/>
        <v/>
      </c>
      <c r="Y572" s="452" t="str">
        <f t="shared" si="213"/>
        <v/>
      </c>
      <c r="Z572" s="452" t="str">
        <f>'４.１倒筒機(樣品製作)'!X572</f>
        <v/>
      </c>
      <c r="AA572" s="452" t="str">
        <f>'４.１倒筒機(樣品製作)'!Y572</f>
        <v/>
      </c>
    </row>
    <row r="573" spans="1:27" ht="16.5">
      <c r="A573" s="383">
        <f t="shared" si="218"/>
        <v>46217</v>
      </c>
      <c r="B573" s="432" t="s">
        <v>804</v>
      </c>
      <c r="C573" s="458"/>
      <c r="D573" s="473"/>
      <c r="E573" s="459"/>
      <c r="F573" s="506" t="str">
        <f>IF(ISNA(VLOOKUP(D573,條件!$A$1:$L$65585,5,0)),"",(VLOOKUP(D573,條件!$A$1:$L$65585,5,0)))</f>
        <v/>
      </c>
      <c r="G573" s="506" t="str">
        <f>IF(ISNA(VLOOKUP(D573,條件!$A$1:$L$65585,11,0)),"",(VLOOKUP(D573,條件!$A$1:$L$65585,11,0)))</f>
        <v/>
      </c>
      <c r="H573" s="460"/>
      <c r="I573" s="461"/>
      <c r="J573" s="462"/>
      <c r="K573" s="461"/>
      <c r="L573" s="463"/>
      <c r="M573" s="388"/>
      <c r="N573" s="389"/>
      <c r="O573" s="390"/>
      <c r="P573" s="389"/>
      <c r="Q573" s="410"/>
      <c r="R573" s="443"/>
      <c r="S573" s="425">
        <f t="shared" si="214"/>
        <v>0</v>
      </c>
      <c r="T573" s="392">
        <f t="shared" si="211"/>
        <v>0</v>
      </c>
      <c r="U573" s="392">
        <f t="shared" si="215"/>
        <v>0</v>
      </c>
      <c r="V573" s="393">
        <f t="shared" si="216"/>
        <v>0</v>
      </c>
      <c r="W573" s="442" t="str">
        <f t="shared" si="217"/>
        <v/>
      </c>
      <c r="X573" s="452" t="str">
        <f t="shared" si="212"/>
        <v/>
      </c>
      <c r="Y573" s="452" t="str">
        <f t="shared" si="213"/>
        <v/>
      </c>
      <c r="Z573" s="452" t="str">
        <f>'４.１倒筒機(樣品製作)'!X573</f>
        <v/>
      </c>
      <c r="AA573" s="452" t="str">
        <f>'４.１倒筒機(樣品製作)'!Y573</f>
        <v/>
      </c>
    </row>
    <row r="574" spans="1:27" ht="16.5">
      <c r="A574" s="383">
        <f t="shared" si="218"/>
        <v>46217</v>
      </c>
      <c r="B574" s="432" t="s">
        <v>804</v>
      </c>
      <c r="C574" s="458"/>
      <c r="D574" s="473"/>
      <c r="E574" s="459"/>
      <c r="F574" s="506" t="str">
        <f>IF(ISNA(VLOOKUP(D574,條件!$A$1:$L$65585,5,0)),"",(VLOOKUP(D574,條件!$A$1:$L$65585,5,0)))</f>
        <v/>
      </c>
      <c r="G574" s="506" t="str">
        <f>IF(ISNA(VLOOKUP(D574,條件!$A$1:$L$65585,11,0)),"",(VLOOKUP(D574,條件!$A$1:$L$65585,11,0)))</f>
        <v/>
      </c>
      <c r="H574" s="460"/>
      <c r="I574" s="461"/>
      <c r="J574" s="462"/>
      <c r="K574" s="461"/>
      <c r="L574" s="463"/>
      <c r="M574" s="388"/>
      <c r="N574" s="389"/>
      <c r="O574" s="390"/>
      <c r="P574" s="389"/>
      <c r="Q574" s="410"/>
      <c r="R574" s="443"/>
      <c r="S574" s="425">
        <f t="shared" si="214"/>
        <v>0</v>
      </c>
      <c r="T574" s="392">
        <f t="shared" si="211"/>
        <v>0</v>
      </c>
      <c r="U574" s="392">
        <f t="shared" si="215"/>
        <v>0</v>
      </c>
      <c r="V574" s="393">
        <f t="shared" si="216"/>
        <v>0</v>
      </c>
      <c r="W574" s="444" t="str">
        <f t="shared" si="217"/>
        <v/>
      </c>
      <c r="X574" s="452" t="str">
        <f t="shared" si="212"/>
        <v/>
      </c>
      <c r="Y574" s="452" t="str">
        <f t="shared" si="213"/>
        <v/>
      </c>
      <c r="Z574" s="452" t="str">
        <f>'４.１倒筒機(樣品製作)'!X574</f>
        <v/>
      </c>
      <c r="AA574" s="452" t="str">
        <f>'４.１倒筒機(樣品製作)'!Y574</f>
        <v/>
      </c>
    </row>
    <row r="575" spans="1:27" ht="16.5">
      <c r="A575" s="383">
        <f t="shared" si="218"/>
        <v>46217</v>
      </c>
      <c r="B575" s="432" t="s">
        <v>804</v>
      </c>
      <c r="C575" s="458"/>
      <c r="D575" s="473"/>
      <c r="E575" s="459"/>
      <c r="F575" s="506" t="str">
        <f>IF(ISNA(VLOOKUP(D575,條件!$A$1:$L$65585,5,0)),"",(VLOOKUP(D575,條件!$A$1:$L$65585,5,0)))</f>
        <v/>
      </c>
      <c r="G575" s="506" t="str">
        <f>IF(ISNA(VLOOKUP(D575,條件!$A$1:$L$65585,11,0)),"",(VLOOKUP(D575,條件!$A$1:$L$65585,11,0)))</f>
        <v/>
      </c>
      <c r="H575" s="460"/>
      <c r="I575" s="461"/>
      <c r="J575" s="462"/>
      <c r="K575" s="461"/>
      <c r="L575" s="463"/>
      <c r="M575" s="388"/>
      <c r="N575" s="389"/>
      <c r="O575" s="390"/>
      <c r="P575" s="389"/>
      <c r="Q575" s="410"/>
      <c r="R575" s="443"/>
      <c r="S575" s="425">
        <f t="shared" si="214"/>
        <v>0</v>
      </c>
      <c r="T575" s="392">
        <f t="shared" si="211"/>
        <v>0</v>
      </c>
      <c r="U575" s="392">
        <f t="shared" si="215"/>
        <v>0</v>
      </c>
      <c r="V575" s="393">
        <f t="shared" si="216"/>
        <v>0</v>
      </c>
      <c r="W575" s="444" t="str">
        <f t="shared" si="217"/>
        <v/>
      </c>
      <c r="X575" s="452" t="str">
        <f t="shared" si="212"/>
        <v/>
      </c>
      <c r="Y575" s="452" t="str">
        <f t="shared" si="213"/>
        <v/>
      </c>
      <c r="Z575" s="452" t="str">
        <f>'４.１倒筒機(樣品製作)'!X575</f>
        <v/>
      </c>
      <c r="AA575" s="452" t="str">
        <f>'４.１倒筒機(樣品製作)'!Y575</f>
        <v/>
      </c>
    </row>
    <row r="576" spans="1:27" ht="16.5">
      <c r="A576" s="383">
        <f t="shared" si="218"/>
        <v>46217</v>
      </c>
      <c r="B576" s="432" t="s">
        <v>804</v>
      </c>
      <c r="C576" s="458"/>
      <c r="D576" s="473"/>
      <c r="E576" s="459"/>
      <c r="F576" s="506" t="str">
        <f>IF(ISNA(VLOOKUP(D576,條件!$A$1:$L$65585,5,0)),"",(VLOOKUP(D576,條件!$A$1:$L$65585,5,0)))</f>
        <v/>
      </c>
      <c r="G576" s="506" t="str">
        <f>IF(ISNA(VLOOKUP(D576,條件!$A$1:$L$65585,11,0)),"",(VLOOKUP(D576,條件!$A$1:$L$65585,11,0)))</f>
        <v/>
      </c>
      <c r="H576" s="460"/>
      <c r="I576" s="461"/>
      <c r="J576" s="462"/>
      <c r="K576" s="461"/>
      <c r="L576" s="463"/>
      <c r="M576" s="388"/>
      <c r="N576" s="389"/>
      <c r="O576" s="390"/>
      <c r="P576" s="389"/>
      <c r="Q576" s="410"/>
      <c r="R576" s="443"/>
      <c r="S576" s="425">
        <f t="shared" si="214"/>
        <v>0</v>
      </c>
      <c r="T576" s="392">
        <f t="shared" si="211"/>
        <v>0</v>
      </c>
      <c r="U576" s="392">
        <f t="shared" si="215"/>
        <v>0</v>
      </c>
      <c r="V576" s="393">
        <f t="shared" si="216"/>
        <v>0</v>
      </c>
      <c r="W576" s="444" t="str">
        <f t="shared" si="217"/>
        <v/>
      </c>
      <c r="X576" s="452" t="str">
        <f t="shared" si="212"/>
        <v/>
      </c>
      <c r="Y576" s="452" t="str">
        <f t="shared" si="213"/>
        <v/>
      </c>
      <c r="Z576" s="452" t="str">
        <f>'４.１倒筒機(樣品製作)'!X576</f>
        <v/>
      </c>
      <c r="AA576" s="452" t="str">
        <f>'４.１倒筒機(樣品製作)'!Y576</f>
        <v/>
      </c>
    </row>
    <row r="577" spans="1:27" ht="16.5">
      <c r="A577" s="383">
        <f t="shared" si="218"/>
        <v>46217</v>
      </c>
      <c r="B577" s="432" t="s">
        <v>804</v>
      </c>
      <c r="C577" s="458"/>
      <c r="D577" s="473"/>
      <c r="E577" s="459"/>
      <c r="F577" s="506" t="str">
        <f>IF(ISNA(VLOOKUP(D577,條件!$A$1:$L$65585,5,0)),"",(VLOOKUP(D577,條件!$A$1:$L$65585,5,0)))</f>
        <v/>
      </c>
      <c r="G577" s="506" t="str">
        <f>IF(ISNA(VLOOKUP(D577,條件!$A$1:$L$65585,11,0)),"",(VLOOKUP(D577,條件!$A$1:$L$65585,11,0)))</f>
        <v/>
      </c>
      <c r="H577" s="460"/>
      <c r="I577" s="461"/>
      <c r="J577" s="462"/>
      <c r="K577" s="461"/>
      <c r="L577" s="463"/>
      <c r="M577" s="388"/>
      <c r="N577" s="389"/>
      <c r="O577" s="390"/>
      <c r="P577" s="389"/>
      <c r="Q577" s="410"/>
      <c r="R577" s="443"/>
      <c r="S577" s="425">
        <f t="shared" si="214"/>
        <v>0</v>
      </c>
      <c r="T577" s="392">
        <f t="shared" si="211"/>
        <v>0</v>
      </c>
      <c r="U577" s="392">
        <f t="shared" si="215"/>
        <v>0</v>
      </c>
      <c r="V577" s="393">
        <f t="shared" si="216"/>
        <v>0</v>
      </c>
      <c r="W577" s="444" t="str">
        <f t="shared" si="217"/>
        <v/>
      </c>
      <c r="X577" s="452" t="str">
        <f t="shared" si="212"/>
        <v/>
      </c>
      <c r="Y577" s="452" t="str">
        <f t="shared" si="213"/>
        <v/>
      </c>
      <c r="Z577" s="452" t="str">
        <f>'４.１倒筒機(樣品製作)'!X577</f>
        <v/>
      </c>
      <c r="AA577" s="452" t="str">
        <f>'４.１倒筒機(樣品製作)'!Y577</f>
        <v/>
      </c>
    </row>
    <row r="578" spans="1:27" ht="16.5">
      <c r="A578" s="383">
        <f t="shared" si="218"/>
        <v>46217</v>
      </c>
      <c r="B578" s="432" t="s">
        <v>804</v>
      </c>
      <c r="C578" s="458"/>
      <c r="D578" s="473"/>
      <c r="E578" s="459"/>
      <c r="F578" s="506" t="str">
        <f>IF(ISNA(VLOOKUP(D578,條件!$A$1:$L$65585,5,0)),"",(VLOOKUP(D578,條件!$A$1:$L$65585,5,0)))</f>
        <v/>
      </c>
      <c r="G578" s="506" t="str">
        <f>IF(ISNA(VLOOKUP(D578,條件!$A$1:$L$65585,11,0)),"",(VLOOKUP(D578,條件!$A$1:$L$65585,11,0)))</f>
        <v/>
      </c>
      <c r="H578" s="460"/>
      <c r="I578" s="461"/>
      <c r="J578" s="462"/>
      <c r="K578" s="461"/>
      <c r="L578" s="463"/>
      <c r="M578" s="388"/>
      <c r="N578" s="389"/>
      <c r="O578" s="390"/>
      <c r="P578" s="389"/>
      <c r="Q578" s="391"/>
      <c r="R578" s="443"/>
      <c r="S578" s="425">
        <f t="shared" si="214"/>
        <v>0</v>
      </c>
      <c r="T578" s="392">
        <f t="shared" si="211"/>
        <v>0</v>
      </c>
      <c r="U578" s="392">
        <f t="shared" si="215"/>
        <v>0</v>
      </c>
      <c r="V578" s="393">
        <f t="shared" si="216"/>
        <v>0</v>
      </c>
      <c r="W578" s="444" t="str">
        <f t="shared" si="217"/>
        <v/>
      </c>
      <c r="X578" s="452" t="str">
        <f t="shared" si="212"/>
        <v/>
      </c>
      <c r="Y578" s="452" t="str">
        <f t="shared" si="213"/>
        <v/>
      </c>
      <c r="Z578" s="452" t="str">
        <f>'４.１倒筒機(樣品製作)'!X578</f>
        <v/>
      </c>
      <c r="AA578" s="452" t="str">
        <f>'４.１倒筒機(樣品製作)'!Y578</f>
        <v/>
      </c>
    </row>
    <row r="579" spans="1:27" ht="16.5">
      <c r="A579" s="383">
        <f t="shared" si="218"/>
        <v>46217</v>
      </c>
      <c r="B579" s="432" t="s">
        <v>804</v>
      </c>
      <c r="C579" s="458"/>
      <c r="D579" s="473"/>
      <c r="E579" s="459"/>
      <c r="F579" s="506" t="str">
        <f>IF(ISNA(VLOOKUP(D579,條件!$A$1:$L$65585,5,0)),"",(VLOOKUP(D579,條件!$A$1:$L$65585,5,0)))</f>
        <v/>
      </c>
      <c r="G579" s="506" t="str">
        <f>IF(ISNA(VLOOKUP(D579,條件!$A$1:$L$65585,11,0)),"",(VLOOKUP(D579,條件!$A$1:$L$65585,11,0)))</f>
        <v/>
      </c>
      <c r="H579" s="460"/>
      <c r="I579" s="461"/>
      <c r="J579" s="462"/>
      <c r="K579" s="461"/>
      <c r="L579" s="463"/>
      <c r="M579" s="388"/>
      <c r="N579" s="389"/>
      <c r="O579" s="390"/>
      <c r="P579" s="389"/>
      <c r="Q579" s="391"/>
      <c r="R579" s="443"/>
      <c r="S579" s="425">
        <f t="shared" si="214"/>
        <v>0</v>
      </c>
      <c r="T579" s="392">
        <f t="shared" si="211"/>
        <v>0</v>
      </c>
      <c r="U579" s="392">
        <f t="shared" si="215"/>
        <v>0</v>
      </c>
      <c r="V579" s="393">
        <f t="shared" si="216"/>
        <v>0</v>
      </c>
      <c r="W579" s="444" t="str">
        <f t="shared" si="217"/>
        <v/>
      </c>
      <c r="X579" s="452" t="str">
        <f t="shared" si="212"/>
        <v/>
      </c>
      <c r="Y579" s="452" t="str">
        <f t="shared" si="213"/>
        <v/>
      </c>
      <c r="Z579" s="452" t="str">
        <f>'４.１倒筒機(樣品製作)'!X579</f>
        <v/>
      </c>
      <c r="AA579" s="452" t="str">
        <f>'４.１倒筒機(樣品製作)'!Y579</f>
        <v/>
      </c>
    </row>
    <row r="580" spans="1:27" ht="16.5">
      <c r="A580" s="383">
        <f t="shared" si="218"/>
        <v>46217</v>
      </c>
      <c r="B580" s="432" t="s">
        <v>804</v>
      </c>
      <c r="C580" s="458"/>
      <c r="D580" s="473"/>
      <c r="E580" s="459"/>
      <c r="F580" s="506" t="str">
        <f>IF(ISNA(VLOOKUP(D580,條件!$A$1:$L$65585,5,0)),"",(VLOOKUP(D580,條件!$A$1:$L$65585,5,0)))</f>
        <v/>
      </c>
      <c r="G580" s="506" t="str">
        <f>IF(ISNA(VLOOKUP(D580,條件!$A$1:$L$65585,11,0)),"",(VLOOKUP(D580,條件!$A$1:$L$65585,11,0)))</f>
        <v/>
      </c>
      <c r="H580" s="460"/>
      <c r="I580" s="461"/>
      <c r="J580" s="462"/>
      <c r="K580" s="461"/>
      <c r="L580" s="463"/>
      <c r="M580" s="388"/>
      <c r="N580" s="389"/>
      <c r="O580" s="390"/>
      <c r="P580" s="389"/>
      <c r="Q580" s="391"/>
      <c r="R580" s="443"/>
      <c r="S580" s="425">
        <f t="shared" si="214"/>
        <v>0</v>
      </c>
      <c r="T580" s="392">
        <f t="shared" si="211"/>
        <v>0</v>
      </c>
      <c r="U580" s="392">
        <f t="shared" si="215"/>
        <v>0</v>
      </c>
      <c r="V580" s="393">
        <f t="shared" si="216"/>
        <v>0</v>
      </c>
      <c r="W580" s="444" t="str">
        <f t="shared" si="217"/>
        <v/>
      </c>
      <c r="X580" s="452" t="str">
        <f t="shared" si="212"/>
        <v/>
      </c>
      <c r="Y580" s="452" t="str">
        <f t="shared" si="213"/>
        <v/>
      </c>
      <c r="Z580" s="452" t="str">
        <f>'４.１倒筒機(樣品製作)'!X580</f>
        <v/>
      </c>
      <c r="AA580" s="452" t="str">
        <f>'４.１倒筒機(樣品製作)'!Y580</f>
        <v/>
      </c>
    </row>
    <row r="581" spans="1:27" ht="16.5">
      <c r="A581" s="383">
        <f t="shared" si="218"/>
        <v>46217</v>
      </c>
      <c r="B581" s="432" t="s">
        <v>804</v>
      </c>
      <c r="C581" s="458"/>
      <c r="D581" s="473"/>
      <c r="E581" s="459"/>
      <c r="F581" s="506" t="str">
        <f>IF(ISNA(VLOOKUP(D581,條件!$A$1:$L$65585,5,0)),"",(VLOOKUP(D581,條件!$A$1:$L$65585,5,0)))</f>
        <v/>
      </c>
      <c r="G581" s="506" t="str">
        <f>IF(ISNA(VLOOKUP(D581,條件!$A$1:$L$65585,11,0)),"",(VLOOKUP(D581,條件!$A$1:$L$65585,11,0)))</f>
        <v/>
      </c>
      <c r="H581" s="460"/>
      <c r="I581" s="461"/>
      <c r="J581" s="462"/>
      <c r="K581" s="461"/>
      <c r="L581" s="463"/>
      <c r="M581" s="388"/>
      <c r="N581" s="389"/>
      <c r="O581" s="390"/>
      <c r="P581" s="389"/>
      <c r="Q581" s="391"/>
      <c r="R581" s="443"/>
      <c r="S581" s="425">
        <f t="shared" si="214"/>
        <v>0</v>
      </c>
      <c r="T581" s="392">
        <f t="shared" si="211"/>
        <v>0</v>
      </c>
      <c r="U581" s="392">
        <f t="shared" si="215"/>
        <v>0</v>
      </c>
      <c r="V581" s="393">
        <f t="shared" si="216"/>
        <v>0</v>
      </c>
      <c r="W581" s="444" t="str">
        <f t="shared" si="217"/>
        <v/>
      </c>
      <c r="X581" s="452" t="str">
        <f t="shared" si="212"/>
        <v/>
      </c>
      <c r="Y581" s="452" t="str">
        <f t="shared" si="213"/>
        <v/>
      </c>
      <c r="Z581" s="452" t="str">
        <f>'４.１倒筒機(樣品製作)'!X581</f>
        <v/>
      </c>
      <c r="AA581" s="452" t="str">
        <f>'４.１倒筒機(樣品製作)'!Y581</f>
        <v/>
      </c>
    </row>
    <row r="582" spans="1:27" ht="16.5">
      <c r="A582" s="383">
        <f t="shared" si="218"/>
        <v>46217</v>
      </c>
      <c r="B582" s="398" t="s">
        <v>807</v>
      </c>
      <c r="C582" s="524"/>
      <c r="D582" s="525"/>
      <c r="E582" s="526"/>
      <c r="F582" s="527"/>
      <c r="G582" s="527"/>
      <c r="H582" s="528"/>
      <c r="I582" s="529">
        <f>COUNTA(I562:I581)</f>
        <v>0</v>
      </c>
      <c r="J582" s="529"/>
      <c r="K582" s="529"/>
      <c r="L582" s="530"/>
      <c r="M582" s="400"/>
      <c r="N582" s="401">
        <f>SUM(N562:N581)</f>
        <v>0</v>
      </c>
      <c r="O582" s="400"/>
      <c r="P582" s="401">
        <f>SUM(P562:P581)</f>
        <v>0</v>
      </c>
      <c r="Q582" s="402"/>
      <c r="R582" s="445"/>
      <c r="S582" s="426"/>
      <c r="T582" s="399"/>
      <c r="U582" s="399">
        <f>SUMIF(U562:U581,"&lt;9E307")</f>
        <v>0</v>
      </c>
      <c r="V582" s="399">
        <f>SUM(V562:V581)</f>
        <v>0</v>
      </c>
      <c r="W582" s="446">
        <f>IF(ISERROR(V582/U582),0,(V582/U582))</f>
        <v>0</v>
      </c>
      <c r="X582" s="453">
        <f>SUMIF(X562:X581,"&lt;9E307")</f>
        <v>0</v>
      </c>
      <c r="Y582" s="453">
        <f>SUMIF(Y562:Y581,"&lt;9E307")</f>
        <v>0</v>
      </c>
      <c r="Z582" s="579">
        <f>'４.１倒筒機(樣品製作)'!X582</f>
        <v>0</v>
      </c>
      <c r="AA582" s="579">
        <f>'４.１倒筒機(樣品製作)'!Y582</f>
        <v>0</v>
      </c>
    </row>
    <row r="583" spans="1:27" ht="16.5">
      <c r="A583" s="383">
        <f t="shared" si="218"/>
        <v>46217</v>
      </c>
      <c r="B583" s="432" t="s">
        <v>805</v>
      </c>
      <c r="C583" s="458"/>
      <c r="D583" s="473"/>
      <c r="E583" s="459"/>
      <c r="F583" s="506" t="str">
        <f>IF(ISNA(VLOOKUP(D583,條件!$A$1:$L$65585,5,0)),"",(VLOOKUP(D583,條件!$A$1:$L$65585,5,0)))</f>
        <v/>
      </c>
      <c r="G583" s="506" t="str">
        <f>IF(ISNA(VLOOKUP(D583,條件!$A$1:$L$65585,11,0)),"",(VLOOKUP(D583,條件!$A$1:$L$65585,11,0)))</f>
        <v/>
      </c>
      <c r="H583" s="460"/>
      <c r="I583" s="461"/>
      <c r="J583" s="462"/>
      <c r="K583" s="461"/>
      <c r="L583" s="463"/>
      <c r="M583" s="388"/>
      <c r="N583" s="389"/>
      <c r="O583" s="390"/>
      <c r="P583" s="389"/>
      <c r="Q583" s="391"/>
      <c r="R583" s="443"/>
      <c r="S583" s="425">
        <f>K583*0.85</f>
        <v>0</v>
      </c>
      <c r="T583" s="392">
        <f t="shared" ref="T583:T602" si="219">IF(J583="",0,(1440/(J583/S583)))</f>
        <v>0</v>
      </c>
      <c r="U583" s="405">
        <f>T583*L583*(N583+P583)/24*0.85</f>
        <v>0</v>
      </c>
      <c r="V583" s="406">
        <f>M583+O583</f>
        <v>0</v>
      </c>
      <c r="W583" s="442" t="str">
        <f>IF(U583=0,"",((V583/U583)))</f>
        <v/>
      </c>
      <c r="X583" s="452" t="str">
        <f t="shared" ref="X583:X602" si="220">IF(ISERROR((U583/(N583+P583)*N583)/250),"",((U583/(N583+P583)*N583)/250))</f>
        <v/>
      </c>
      <c r="Y583" s="452" t="str">
        <f t="shared" ref="Y583:Y602" si="221">IF(ISERROR(((U583/(N583+P583)*P583)/250)),"",(((U583/(N583+P583)*P583))/250))</f>
        <v/>
      </c>
      <c r="Z583" s="452" t="str">
        <f>'４.１倒筒機(樣品製作)'!X583</f>
        <v/>
      </c>
      <c r="AA583" s="452" t="str">
        <f>'４.１倒筒機(樣品製作)'!Y583</f>
        <v/>
      </c>
    </row>
    <row r="584" spans="1:27" ht="16.5">
      <c r="A584" s="383">
        <f t="shared" si="218"/>
        <v>46217</v>
      </c>
      <c r="B584" s="432" t="s">
        <v>805</v>
      </c>
      <c r="C584" s="458"/>
      <c r="D584" s="473"/>
      <c r="E584" s="459"/>
      <c r="F584" s="506" t="str">
        <f>IF(ISNA(VLOOKUP(D584,條件!$A$1:$L$65585,5,0)),"",(VLOOKUP(D584,條件!$A$1:$L$65585,5,0)))</f>
        <v/>
      </c>
      <c r="G584" s="506" t="str">
        <f>IF(ISNA(VLOOKUP(D584,條件!$A$1:$L$65585,11,0)),"",(VLOOKUP(D584,條件!$A$1:$L$65585,11,0)))</f>
        <v/>
      </c>
      <c r="H584" s="460"/>
      <c r="I584" s="461"/>
      <c r="J584" s="462"/>
      <c r="K584" s="461"/>
      <c r="L584" s="463"/>
      <c r="M584" s="388"/>
      <c r="N584" s="389"/>
      <c r="O584" s="390"/>
      <c r="P584" s="389"/>
      <c r="Q584" s="391"/>
      <c r="R584" s="443"/>
      <c r="S584" s="425">
        <f t="shared" ref="S584:S602" si="222">K584*0.85</f>
        <v>0</v>
      </c>
      <c r="T584" s="392">
        <f t="shared" si="219"/>
        <v>0</v>
      </c>
      <c r="U584" s="405">
        <f t="shared" ref="U584:U602" si="223">T584*L584*(N584+P584)/24*0.85</f>
        <v>0</v>
      </c>
      <c r="V584" s="393">
        <f t="shared" ref="V584:V602" si="224">M584+O584</f>
        <v>0</v>
      </c>
      <c r="W584" s="442" t="str">
        <f t="shared" ref="W584:W602" si="225">IF(U584=0,"",((V584/U584)))</f>
        <v/>
      </c>
      <c r="X584" s="452" t="str">
        <f t="shared" si="220"/>
        <v/>
      </c>
      <c r="Y584" s="452" t="str">
        <f t="shared" si="221"/>
        <v/>
      </c>
      <c r="Z584" s="452" t="str">
        <f>'４.１倒筒機(樣品製作)'!X584</f>
        <v/>
      </c>
      <c r="AA584" s="452" t="str">
        <f>'４.１倒筒機(樣品製作)'!Y584</f>
        <v/>
      </c>
    </row>
    <row r="585" spans="1:27" ht="16.5">
      <c r="A585" s="383">
        <f t="shared" si="218"/>
        <v>46217</v>
      </c>
      <c r="B585" s="432" t="s">
        <v>805</v>
      </c>
      <c r="C585" s="458"/>
      <c r="D585" s="473"/>
      <c r="E585" s="459"/>
      <c r="F585" s="506" t="str">
        <f>IF(ISNA(VLOOKUP(D585,條件!$A$1:$L$65585,5,0)),"",(VLOOKUP(D585,條件!$A$1:$L$65585,5,0)))</f>
        <v/>
      </c>
      <c r="G585" s="506" t="str">
        <f>IF(ISNA(VLOOKUP(D585,條件!$A$1:$L$65585,11,0)),"",(VLOOKUP(D585,條件!$A$1:$L$65585,11,0)))</f>
        <v/>
      </c>
      <c r="H585" s="460"/>
      <c r="I585" s="461"/>
      <c r="J585" s="462"/>
      <c r="K585" s="461"/>
      <c r="L585" s="463"/>
      <c r="M585" s="388"/>
      <c r="N585" s="389"/>
      <c r="O585" s="390"/>
      <c r="P585" s="389"/>
      <c r="Q585" s="391"/>
      <c r="R585" s="443"/>
      <c r="S585" s="425">
        <f t="shared" si="222"/>
        <v>0</v>
      </c>
      <c r="T585" s="392">
        <f t="shared" si="219"/>
        <v>0</v>
      </c>
      <c r="U585" s="405">
        <f t="shared" si="223"/>
        <v>0</v>
      </c>
      <c r="V585" s="393">
        <f t="shared" si="224"/>
        <v>0</v>
      </c>
      <c r="W585" s="442" t="str">
        <f t="shared" si="225"/>
        <v/>
      </c>
      <c r="X585" s="452" t="str">
        <f t="shared" si="220"/>
        <v/>
      </c>
      <c r="Y585" s="452" t="str">
        <f t="shared" si="221"/>
        <v/>
      </c>
      <c r="Z585" s="452" t="str">
        <f>'４.１倒筒機(樣品製作)'!X585</f>
        <v/>
      </c>
      <c r="AA585" s="452" t="str">
        <f>'４.１倒筒機(樣品製作)'!Y585</f>
        <v/>
      </c>
    </row>
    <row r="586" spans="1:27" ht="16.5">
      <c r="A586" s="383">
        <f t="shared" si="218"/>
        <v>46217</v>
      </c>
      <c r="B586" s="432" t="s">
        <v>805</v>
      </c>
      <c r="C586" s="458"/>
      <c r="D586" s="473"/>
      <c r="E586" s="459"/>
      <c r="F586" s="506" t="str">
        <f>IF(ISNA(VLOOKUP(D586,條件!$A$1:$L$65585,5,0)),"",(VLOOKUP(D586,條件!$A$1:$L$65585,5,0)))</f>
        <v/>
      </c>
      <c r="G586" s="506" t="str">
        <f>IF(ISNA(VLOOKUP(D586,條件!$A$1:$L$65585,11,0)),"",(VLOOKUP(D586,條件!$A$1:$L$65585,11,0)))</f>
        <v/>
      </c>
      <c r="H586" s="460"/>
      <c r="I586" s="461"/>
      <c r="J586" s="462"/>
      <c r="K586" s="461"/>
      <c r="L586" s="463"/>
      <c r="M586" s="388"/>
      <c r="N586" s="389"/>
      <c r="O586" s="390"/>
      <c r="P586" s="389"/>
      <c r="Q586" s="391"/>
      <c r="R586" s="443"/>
      <c r="S586" s="425">
        <f t="shared" si="222"/>
        <v>0</v>
      </c>
      <c r="T586" s="392">
        <f t="shared" si="219"/>
        <v>0</v>
      </c>
      <c r="U586" s="405">
        <f t="shared" si="223"/>
        <v>0</v>
      </c>
      <c r="V586" s="393">
        <f t="shared" si="224"/>
        <v>0</v>
      </c>
      <c r="W586" s="442" t="str">
        <f t="shared" si="225"/>
        <v/>
      </c>
      <c r="X586" s="452" t="str">
        <f t="shared" si="220"/>
        <v/>
      </c>
      <c r="Y586" s="452" t="str">
        <f t="shared" si="221"/>
        <v/>
      </c>
      <c r="Z586" s="452" t="str">
        <f>'４.１倒筒機(樣品製作)'!X586</f>
        <v/>
      </c>
      <c r="AA586" s="452" t="str">
        <f>'４.１倒筒機(樣品製作)'!Y586</f>
        <v/>
      </c>
    </row>
    <row r="587" spans="1:27" ht="16.5">
      <c r="A587" s="383">
        <f t="shared" si="218"/>
        <v>46217</v>
      </c>
      <c r="B587" s="432" t="s">
        <v>805</v>
      </c>
      <c r="C587" s="458"/>
      <c r="D587" s="473"/>
      <c r="E587" s="459"/>
      <c r="F587" s="506" t="str">
        <f>IF(ISNA(VLOOKUP(D587,條件!$A$1:$L$65585,5,0)),"",(VLOOKUP(D587,條件!$A$1:$L$65585,5,0)))</f>
        <v/>
      </c>
      <c r="G587" s="506" t="str">
        <f>IF(ISNA(VLOOKUP(D587,條件!$A$1:$L$65585,11,0)),"",(VLOOKUP(D587,條件!$A$1:$L$65585,11,0)))</f>
        <v/>
      </c>
      <c r="H587" s="460"/>
      <c r="I587" s="461"/>
      <c r="J587" s="462"/>
      <c r="K587" s="461"/>
      <c r="L587" s="463"/>
      <c r="M587" s="388"/>
      <c r="N587" s="389"/>
      <c r="O587" s="390"/>
      <c r="P587" s="389"/>
      <c r="Q587" s="391"/>
      <c r="R587" s="443"/>
      <c r="S587" s="425">
        <f t="shared" si="222"/>
        <v>0</v>
      </c>
      <c r="T587" s="392">
        <f t="shared" si="219"/>
        <v>0</v>
      </c>
      <c r="U587" s="405">
        <f t="shared" si="223"/>
        <v>0</v>
      </c>
      <c r="V587" s="393">
        <f t="shared" si="224"/>
        <v>0</v>
      </c>
      <c r="W587" s="442" t="str">
        <f t="shared" si="225"/>
        <v/>
      </c>
      <c r="X587" s="452" t="str">
        <f t="shared" si="220"/>
        <v/>
      </c>
      <c r="Y587" s="452" t="str">
        <f t="shared" si="221"/>
        <v/>
      </c>
      <c r="Z587" s="452" t="str">
        <f>'４.１倒筒機(樣品製作)'!X587</f>
        <v/>
      </c>
      <c r="AA587" s="452" t="str">
        <f>'４.１倒筒機(樣品製作)'!Y587</f>
        <v/>
      </c>
    </row>
    <row r="588" spans="1:27" ht="16.5">
      <c r="A588" s="383">
        <f t="shared" si="218"/>
        <v>46217</v>
      </c>
      <c r="B588" s="432" t="s">
        <v>805</v>
      </c>
      <c r="C588" s="458"/>
      <c r="D588" s="473"/>
      <c r="E588" s="459"/>
      <c r="F588" s="506" t="str">
        <f>IF(ISNA(VLOOKUP(D588,條件!$A$1:$L$65585,5,0)),"",(VLOOKUP(D588,條件!$A$1:$L$65585,5,0)))</f>
        <v/>
      </c>
      <c r="G588" s="506" t="str">
        <f>IF(ISNA(VLOOKUP(D588,條件!$A$1:$L$65585,11,0)),"",(VLOOKUP(D588,條件!$A$1:$L$65585,11,0)))</f>
        <v/>
      </c>
      <c r="H588" s="460"/>
      <c r="I588" s="461"/>
      <c r="J588" s="462"/>
      <c r="K588" s="461"/>
      <c r="L588" s="463"/>
      <c r="M588" s="388"/>
      <c r="N588" s="389"/>
      <c r="O588" s="390"/>
      <c r="P588" s="389"/>
      <c r="Q588" s="391"/>
      <c r="R588" s="443"/>
      <c r="S588" s="425">
        <f t="shared" si="222"/>
        <v>0</v>
      </c>
      <c r="T588" s="392">
        <f t="shared" si="219"/>
        <v>0</v>
      </c>
      <c r="U588" s="405">
        <f t="shared" si="223"/>
        <v>0</v>
      </c>
      <c r="V588" s="393">
        <f t="shared" si="224"/>
        <v>0</v>
      </c>
      <c r="W588" s="442" t="str">
        <f t="shared" si="225"/>
        <v/>
      </c>
      <c r="X588" s="452" t="str">
        <f t="shared" si="220"/>
        <v/>
      </c>
      <c r="Y588" s="452" t="str">
        <f t="shared" si="221"/>
        <v/>
      </c>
      <c r="Z588" s="452" t="str">
        <f>'４.１倒筒機(樣品製作)'!X588</f>
        <v/>
      </c>
      <c r="AA588" s="452" t="str">
        <f>'４.１倒筒機(樣品製作)'!Y588</f>
        <v/>
      </c>
    </row>
    <row r="589" spans="1:27" ht="16.5">
      <c r="A589" s="383">
        <f t="shared" si="218"/>
        <v>46217</v>
      </c>
      <c r="B589" s="432" t="s">
        <v>805</v>
      </c>
      <c r="C589" s="458"/>
      <c r="D589" s="473"/>
      <c r="E589" s="459"/>
      <c r="F589" s="506" t="str">
        <f>IF(ISNA(VLOOKUP(D589,條件!$A$1:$L$65585,5,0)),"",(VLOOKUP(D589,條件!$A$1:$L$65585,5,0)))</f>
        <v/>
      </c>
      <c r="G589" s="506" t="str">
        <f>IF(ISNA(VLOOKUP(D589,條件!$A$1:$L$65585,11,0)),"",(VLOOKUP(D589,條件!$A$1:$L$65585,11,0)))</f>
        <v/>
      </c>
      <c r="H589" s="460"/>
      <c r="I589" s="461"/>
      <c r="J589" s="462"/>
      <c r="K589" s="461"/>
      <c r="L589" s="463"/>
      <c r="M589" s="388"/>
      <c r="N589" s="389"/>
      <c r="O589" s="390"/>
      <c r="P589" s="389"/>
      <c r="Q589" s="391"/>
      <c r="R589" s="443"/>
      <c r="S589" s="425">
        <f t="shared" si="222"/>
        <v>0</v>
      </c>
      <c r="T589" s="392">
        <f t="shared" si="219"/>
        <v>0</v>
      </c>
      <c r="U589" s="405">
        <f t="shared" si="223"/>
        <v>0</v>
      </c>
      <c r="V589" s="393">
        <f t="shared" si="224"/>
        <v>0</v>
      </c>
      <c r="W589" s="442" t="str">
        <f t="shared" si="225"/>
        <v/>
      </c>
      <c r="X589" s="452" t="str">
        <f t="shared" si="220"/>
        <v/>
      </c>
      <c r="Y589" s="452" t="str">
        <f t="shared" si="221"/>
        <v/>
      </c>
      <c r="Z589" s="452" t="str">
        <f>'４.１倒筒機(樣品製作)'!X589</f>
        <v/>
      </c>
      <c r="AA589" s="452" t="str">
        <f>'４.１倒筒機(樣品製作)'!Y589</f>
        <v/>
      </c>
    </row>
    <row r="590" spans="1:27" ht="16.5">
      <c r="A590" s="383">
        <f t="shared" si="218"/>
        <v>46217</v>
      </c>
      <c r="B590" s="432" t="s">
        <v>805</v>
      </c>
      <c r="C590" s="458"/>
      <c r="D590" s="473"/>
      <c r="E590" s="459"/>
      <c r="F590" s="506" t="str">
        <f>IF(ISNA(VLOOKUP(D590,條件!$A$1:$L$65585,5,0)),"",(VLOOKUP(D590,條件!$A$1:$L$65585,5,0)))</f>
        <v/>
      </c>
      <c r="G590" s="506" t="str">
        <f>IF(ISNA(VLOOKUP(D590,條件!$A$1:$L$65585,11,0)),"",(VLOOKUP(D590,條件!$A$1:$L$65585,11,0)))</f>
        <v/>
      </c>
      <c r="H590" s="460"/>
      <c r="I590" s="461"/>
      <c r="J590" s="462"/>
      <c r="K590" s="461"/>
      <c r="L590" s="463"/>
      <c r="M590" s="388"/>
      <c r="N590" s="389"/>
      <c r="O590" s="390"/>
      <c r="P590" s="389"/>
      <c r="Q590" s="391"/>
      <c r="R590" s="443"/>
      <c r="S590" s="425">
        <f t="shared" si="222"/>
        <v>0</v>
      </c>
      <c r="T590" s="392">
        <f t="shared" si="219"/>
        <v>0</v>
      </c>
      <c r="U590" s="405">
        <f t="shared" si="223"/>
        <v>0</v>
      </c>
      <c r="V590" s="393">
        <f t="shared" si="224"/>
        <v>0</v>
      </c>
      <c r="W590" s="442" t="str">
        <f t="shared" si="225"/>
        <v/>
      </c>
      <c r="X590" s="452" t="str">
        <f t="shared" si="220"/>
        <v/>
      </c>
      <c r="Y590" s="452" t="str">
        <f t="shared" si="221"/>
        <v/>
      </c>
      <c r="Z590" s="452" t="str">
        <f>'４.１倒筒機(樣品製作)'!X590</f>
        <v/>
      </c>
      <c r="AA590" s="452" t="str">
        <f>'４.１倒筒機(樣品製作)'!Y590</f>
        <v/>
      </c>
    </row>
    <row r="591" spans="1:27" ht="16.5">
      <c r="A591" s="383">
        <f t="shared" si="218"/>
        <v>46217</v>
      </c>
      <c r="B591" s="432" t="s">
        <v>805</v>
      </c>
      <c r="C591" s="458"/>
      <c r="D591" s="473"/>
      <c r="E591" s="459"/>
      <c r="F591" s="506" t="str">
        <f>IF(ISNA(VLOOKUP(D591,條件!$A$1:$L$65585,5,0)),"",(VLOOKUP(D591,條件!$A$1:$L$65585,5,0)))</f>
        <v/>
      </c>
      <c r="G591" s="506" t="str">
        <f>IF(ISNA(VLOOKUP(D591,條件!$A$1:$L$65585,11,0)),"",(VLOOKUP(D591,條件!$A$1:$L$65585,11,0)))</f>
        <v/>
      </c>
      <c r="H591" s="460"/>
      <c r="I591" s="461"/>
      <c r="J591" s="462"/>
      <c r="K591" s="461"/>
      <c r="L591" s="463"/>
      <c r="M591" s="388"/>
      <c r="N591" s="389"/>
      <c r="O591" s="390"/>
      <c r="P591" s="389"/>
      <c r="Q591" s="391"/>
      <c r="R591" s="443"/>
      <c r="S591" s="425">
        <f t="shared" si="222"/>
        <v>0</v>
      </c>
      <c r="T591" s="392">
        <f t="shared" si="219"/>
        <v>0</v>
      </c>
      <c r="U591" s="405">
        <f t="shared" si="223"/>
        <v>0</v>
      </c>
      <c r="V591" s="393">
        <f t="shared" si="224"/>
        <v>0</v>
      </c>
      <c r="W591" s="442" t="str">
        <f t="shared" si="225"/>
        <v/>
      </c>
      <c r="X591" s="452" t="str">
        <f t="shared" si="220"/>
        <v/>
      </c>
      <c r="Y591" s="452" t="str">
        <f t="shared" si="221"/>
        <v/>
      </c>
      <c r="Z591" s="452" t="str">
        <f>'４.１倒筒機(樣品製作)'!X591</f>
        <v/>
      </c>
      <c r="AA591" s="452" t="str">
        <f>'４.１倒筒機(樣品製作)'!Y591</f>
        <v/>
      </c>
    </row>
    <row r="592" spans="1:27" ht="16.5">
      <c r="A592" s="383">
        <f t="shared" si="218"/>
        <v>46217</v>
      </c>
      <c r="B592" s="432" t="s">
        <v>805</v>
      </c>
      <c r="C592" s="458"/>
      <c r="D592" s="473"/>
      <c r="E592" s="459"/>
      <c r="F592" s="506" t="str">
        <f>IF(ISNA(VLOOKUP(D592,條件!$A$1:$L$65585,5,0)),"",(VLOOKUP(D592,條件!$A$1:$L$65585,5,0)))</f>
        <v/>
      </c>
      <c r="G592" s="506" t="str">
        <f>IF(ISNA(VLOOKUP(D592,條件!$A$1:$L$65585,11,0)),"",(VLOOKUP(D592,條件!$A$1:$L$65585,11,0)))</f>
        <v/>
      </c>
      <c r="H592" s="460"/>
      <c r="I592" s="461"/>
      <c r="J592" s="462"/>
      <c r="K592" s="461"/>
      <c r="L592" s="463"/>
      <c r="M592" s="388"/>
      <c r="N592" s="389"/>
      <c r="O592" s="390"/>
      <c r="P592" s="389"/>
      <c r="Q592" s="391"/>
      <c r="R592" s="443"/>
      <c r="S592" s="425">
        <f t="shared" si="222"/>
        <v>0</v>
      </c>
      <c r="T592" s="392">
        <f t="shared" si="219"/>
        <v>0</v>
      </c>
      <c r="U592" s="405">
        <f t="shared" si="223"/>
        <v>0</v>
      </c>
      <c r="V592" s="393">
        <f t="shared" si="224"/>
        <v>0</v>
      </c>
      <c r="W592" s="442" t="str">
        <f t="shared" si="225"/>
        <v/>
      </c>
      <c r="X592" s="452" t="str">
        <f t="shared" si="220"/>
        <v/>
      </c>
      <c r="Y592" s="452" t="str">
        <f t="shared" si="221"/>
        <v/>
      </c>
      <c r="Z592" s="452" t="str">
        <f>'４.１倒筒機(樣品製作)'!X592</f>
        <v/>
      </c>
      <c r="AA592" s="452" t="str">
        <f>'４.１倒筒機(樣品製作)'!Y592</f>
        <v/>
      </c>
    </row>
    <row r="593" spans="1:27" ht="16.5">
      <c r="A593" s="383">
        <f t="shared" si="218"/>
        <v>46217</v>
      </c>
      <c r="B593" s="432" t="s">
        <v>805</v>
      </c>
      <c r="C593" s="458"/>
      <c r="D593" s="473"/>
      <c r="E593" s="459"/>
      <c r="F593" s="506" t="str">
        <f>IF(ISNA(VLOOKUP(D593,條件!$A$1:$L$65585,5,0)),"",(VLOOKUP(D593,條件!$A$1:$L$65585,5,0)))</f>
        <v/>
      </c>
      <c r="G593" s="506" t="str">
        <f>IF(ISNA(VLOOKUP(D593,條件!$A$1:$L$65585,11,0)),"",(VLOOKUP(D593,條件!$A$1:$L$65585,11,0)))</f>
        <v/>
      </c>
      <c r="H593" s="460"/>
      <c r="I593" s="461"/>
      <c r="J593" s="462"/>
      <c r="K593" s="461"/>
      <c r="L593" s="463"/>
      <c r="M593" s="388"/>
      <c r="N593" s="389"/>
      <c r="O593" s="390"/>
      <c r="P593" s="389"/>
      <c r="Q593" s="391"/>
      <c r="R593" s="443"/>
      <c r="S593" s="425">
        <f t="shared" si="222"/>
        <v>0</v>
      </c>
      <c r="T593" s="392">
        <f t="shared" si="219"/>
        <v>0</v>
      </c>
      <c r="U593" s="405">
        <f t="shared" si="223"/>
        <v>0</v>
      </c>
      <c r="V593" s="393">
        <f t="shared" si="224"/>
        <v>0</v>
      </c>
      <c r="W593" s="442" t="str">
        <f t="shared" si="225"/>
        <v/>
      </c>
      <c r="X593" s="452" t="str">
        <f t="shared" si="220"/>
        <v/>
      </c>
      <c r="Y593" s="452" t="str">
        <f t="shared" si="221"/>
        <v/>
      </c>
      <c r="Z593" s="452" t="str">
        <f>'４.１倒筒機(樣品製作)'!X593</f>
        <v/>
      </c>
      <c r="AA593" s="452" t="str">
        <f>'４.１倒筒機(樣品製作)'!Y593</f>
        <v/>
      </c>
    </row>
    <row r="594" spans="1:27" ht="16.5">
      <c r="A594" s="383">
        <f t="shared" si="218"/>
        <v>46217</v>
      </c>
      <c r="B594" s="432" t="s">
        <v>805</v>
      </c>
      <c r="C594" s="458"/>
      <c r="D594" s="473"/>
      <c r="E594" s="459"/>
      <c r="F594" s="506" t="str">
        <f>IF(ISNA(VLOOKUP(D594,條件!$A$1:$L$65585,5,0)),"",(VLOOKUP(D594,條件!$A$1:$L$65585,5,0)))</f>
        <v/>
      </c>
      <c r="G594" s="506" t="str">
        <f>IF(ISNA(VLOOKUP(D594,條件!$A$1:$L$65585,11,0)),"",(VLOOKUP(D594,條件!$A$1:$L$65585,11,0)))</f>
        <v/>
      </c>
      <c r="H594" s="460"/>
      <c r="I594" s="461"/>
      <c r="J594" s="462"/>
      <c r="K594" s="461"/>
      <c r="L594" s="463"/>
      <c r="M594" s="388"/>
      <c r="N594" s="389"/>
      <c r="O594" s="390"/>
      <c r="P594" s="389"/>
      <c r="Q594" s="391"/>
      <c r="R594" s="443"/>
      <c r="S594" s="425">
        <f t="shared" si="222"/>
        <v>0</v>
      </c>
      <c r="T594" s="392">
        <f t="shared" si="219"/>
        <v>0</v>
      </c>
      <c r="U594" s="392">
        <f t="shared" si="223"/>
        <v>0</v>
      </c>
      <c r="V594" s="393">
        <f t="shared" si="224"/>
        <v>0</v>
      </c>
      <c r="W594" s="444" t="str">
        <f t="shared" si="225"/>
        <v/>
      </c>
      <c r="X594" s="452" t="str">
        <f t="shared" si="220"/>
        <v/>
      </c>
      <c r="Y594" s="452" t="str">
        <f t="shared" si="221"/>
        <v/>
      </c>
      <c r="Z594" s="452" t="str">
        <f>'４.１倒筒機(樣品製作)'!X594</f>
        <v/>
      </c>
      <c r="AA594" s="452" t="str">
        <f>'４.１倒筒機(樣品製作)'!Y594</f>
        <v/>
      </c>
    </row>
    <row r="595" spans="1:27" ht="16.5">
      <c r="A595" s="383">
        <f t="shared" si="218"/>
        <v>46217</v>
      </c>
      <c r="B595" s="432" t="s">
        <v>805</v>
      </c>
      <c r="C595" s="458"/>
      <c r="D595" s="473"/>
      <c r="E595" s="459"/>
      <c r="F595" s="506" t="str">
        <f>IF(ISNA(VLOOKUP(D595,條件!$A$1:$L$65585,5,0)),"",(VLOOKUP(D595,條件!$A$1:$L$65585,5,0)))</f>
        <v/>
      </c>
      <c r="G595" s="506" t="str">
        <f>IF(ISNA(VLOOKUP(D595,條件!$A$1:$L$65585,11,0)),"",(VLOOKUP(D595,條件!$A$1:$L$65585,11,0)))</f>
        <v/>
      </c>
      <c r="H595" s="460"/>
      <c r="I595" s="461"/>
      <c r="J595" s="462"/>
      <c r="K595" s="461"/>
      <c r="L595" s="463"/>
      <c r="M595" s="388"/>
      <c r="N595" s="389"/>
      <c r="O595" s="390"/>
      <c r="P595" s="389"/>
      <c r="Q595" s="391"/>
      <c r="R595" s="443"/>
      <c r="S595" s="425">
        <f t="shared" si="222"/>
        <v>0</v>
      </c>
      <c r="T595" s="392">
        <f t="shared" si="219"/>
        <v>0</v>
      </c>
      <c r="U595" s="392">
        <f t="shared" si="223"/>
        <v>0</v>
      </c>
      <c r="V595" s="393">
        <f t="shared" si="224"/>
        <v>0</v>
      </c>
      <c r="W595" s="444" t="str">
        <f t="shared" si="225"/>
        <v/>
      </c>
      <c r="X595" s="452" t="str">
        <f t="shared" si="220"/>
        <v/>
      </c>
      <c r="Y595" s="452" t="str">
        <f t="shared" si="221"/>
        <v/>
      </c>
      <c r="Z595" s="452" t="str">
        <f>'４.１倒筒機(樣品製作)'!X595</f>
        <v/>
      </c>
      <c r="AA595" s="452" t="str">
        <f>'４.１倒筒機(樣品製作)'!Y595</f>
        <v/>
      </c>
    </row>
    <row r="596" spans="1:27" ht="16.5">
      <c r="A596" s="383">
        <f t="shared" si="218"/>
        <v>46217</v>
      </c>
      <c r="B596" s="432" t="s">
        <v>805</v>
      </c>
      <c r="C596" s="458"/>
      <c r="D596" s="473"/>
      <c r="E596" s="459"/>
      <c r="F596" s="506" t="str">
        <f>IF(ISNA(VLOOKUP(D596,條件!$A$1:$L$65585,5,0)),"",(VLOOKUP(D596,條件!$A$1:$L$65585,5,0)))</f>
        <v/>
      </c>
      <c r="G596" s="506" t="str">
        <f>IF(ISNA(VLOOKUP(D596,條件!$A$1:$L$65585,11,0)),"",(VLOOKUP(D596,條件!$A$1:$L$65585,11,0)))</f>
        <v/>
      </c>
      <c r="H596" s="460"/>
      <c r="I596" s="461"/>
      <c r="J596" s="462"/>
      <c r="K596" s="461"/>
      <c r="L596" s="463"/>
      <c r="M596" s="388"/>
      <c r="N596" s="389"/>
      <c r="O596" s="390"/>
      <c r="P596" s="389"/>
      <c r="Q596" s="391"/>
      <c r="R596" s="443"/>
      <c r="S596" s="425">
        <f t="shared" si="222"/>
        <v>0</v>
      </c>
      <c r="T596" s="392">
        <f t="shared" si="219"/>
        <v>0</v>
      </c>
      <c r="U596" s="392">
        <f t="shared" si="223"/>
        <v>0</v>
      </c>
      <c r="V596" s="393">
        <f t="shared" si="224"/>
        <v>0</v>
      </c>
      <c r="W596" s="444" t="str">
        <f t="shared" si="225"/>
        <v/>
      </c>
      <c r="X596" s="452" t="str">
        <f t="shared" si="220"/>
        <v/>
      </c>
      <c r="Y596" s="452" t="str">
        <f t="shared" si="221"/>
        <v/>
      </c>
      <c r="Z596" s="452" t="str">
        <f>'４.１倒筒機(樣品製作)'!X596</f>
        <v/>
      </c>
      <c r="AA596" s="452" t="str">
        <f>'４.１倒筒機(樣品製作)'!Y596</f>
        <v/>
      </c>
    </row>
    <row r="597" spans="1:27" ht="16.5">
      <c r="A597" s="383">
        <f t="shared" si="218"/>
        <v>46217</v>
      </c>
      <c r="B597" s="432" t="s">
        <v>805</v>
      </c>
      <c r="C597" s="458"/>
      <c r="D597" s="473"/>
      <c r="E597" s="459"/>
      <c r="F597" s="506" t="str">
        <f>IF(ISNA(VLOOKUP(D597,條件!$A$1:$L$65585,5,0)),"",(VLOOKUP(D597,條件!$A$1:$L$65585,5,0)))</f>
        <v/>
      </c>
      <c r="G597" s="506" t="str">
        <f>IF(ISNA(VLOOKUP(D597,條件!$A$1:$L$65585,11,0)),"",(VLOOKUP(D597,條件!$A$1:$L$65585,11,0)))</f>
        <v/>
      </c>
      <c r="H597" s="460"/>
      <c r="I597" s="461"/>
      <c r="J597" s="462"/>
      <c r="K597" s="461"/>
      <c r="L597" s="463"/>
      <c r="M597" s="388"/>
      <c r="N597" s="389"/>
      <c r="O597" s="390"/>
      <c r="P597" s="389"/>
      <c r="Q597" s="391"/>
      <c r="R597" s="443"/>
      <c r="S597" s="425">
        <f t="shared" si="222"/>
        <v>0</v>
      </c>
      <c r="T597" s="392">
        <f t="shared" si="219"/>
        <v>0</v>
      </c>
      <c r="U597" s="392">
        <f t="shared" si="223"/>
        <v>0</v>
      </c>
      <c r="V597" s="393">
        <f t="shared" si="224"/>
        <v>0</v>
      </c>
      <c r="W597" s="444" t="str">
        <f t="shared" si="225"/>
        <v/>
      </c>
      <c r="X597" s="452" t="str">
        <f t="shared" si="220"/>
        <v/>
      </c>
      <c r="Y597" s="452" t="str">
        <f t="shared" si="221"/>
        <v/>
      </c>
      <c r="Z597" s="452" t="str">
        <f>'４.１倒筒機(樣品製作)'!X597</f>
        <v/>
      </c>
      <c r="AA597" s="452" t="str">
        <f>'４.１倒筒機(樣品製作)'!Y597</f>
        <v/>
      </c>
    </row>
    <row r="598" spans="1:27" ht="16.5">
      <c r="A598" s="383">
        <f t="shared" si="218"/>
        <v>46217</v>
      </c>
      <c r="B598" s="432" t="s">
        <v>805</v>
      </c>
      <c r="C598" s="458"/>
      <c r="D598" s="473"/>
      <c r="E598" s="459"/>
      <c r="F598" s="506" t="str">
        <f>IF(ISNA(VLOOKUP(D598,條件!$A$1:$L$65585,5,0)),"",(VLOOKUP(D598,條件!$A$1:$L$65585,5,0)))</f>
        <v/>
      </c>
      <c r="G598" s="506" t="str">
        <f>IF(ISNA(VLOOKUP(D598,條件!$A$1:$L$65585,11,0)),"",(VLOOKUP(D598,條件!$A$1:$L$65585,11,0)))</f>
        <v/>
      </c>
      <c r="H598" s="460"/>
      <c r="I598" s="461"/>
      <c r="J598" s="462"/>
      <c r="K598" s="461"/>
      <c r="L598" s="463"/>
      <c r="M598" s="388"/>
      <c r="N598" s="389"/>
      <c r="O598" s="390"/>
      <c r="P598" s="389"/>
      <c r="Q598" s="391"/>
      <c r="R598" s="443"/>
      <c r="S598" s="425">
        <f t="shared" si="222"/>
        <v>0</v>
      </c>
      <c r="T598" s="392">
        <f t="shared" si="219"/>
        <v>0</v>
      </c>
      <c r="U598" s="392">
        <f t="shared" si="223"/>
        <v>0</v>
      </c>
      <c r="V598" s="393">
        <f t="shared" si="224"/>
        <v>0</v>
      </c>
      <c r="W598" s="444" t="str">
        <f t="shared" si="225"/>
        <v/>
      </c>
      <c r="X598" s="452" t="str">
        <f t="shared" si="220"/>
        <v/>
      </c>
      <c r="Y598" s="452" t="str">
        <f t="shared" si="221"/>
        <v/>
      </c>
      <c r="Z598" s="452" t="str">
        <f>'４.１倒筒機(樣品製作)'!X598</f>
        <v/>
      </c>
      <c r="AA598" s="452" t="str">
        <f>'４.１倒筒機(樣品製作)'!Y598</f>
        <v/>
      </c>
    </row>
    <row r="599" spans="1:27" ht="16.5">
      <c r="A599" s="383">
        <f t="shared" si="218"/>
        <v>46217</v>
      </c>
      <c r="B599" s="432" t="s">
        <v>805</v>
      </c>
      <c r="C599" s="458"/>
      <c r="D599" s="473"/>
      <c r="E599" s="459"/>
      <c r="F599" s="506" t="str">
        <f>IF(ISNA(VLOOKUP(D599,條件!$A$1:$L$65585,5,0)),"",(VLOOKUP(D599,條件!$A$1:$L$65585,5,0)))</f>
        <v/>
      </c>
      <c r="G599" s="506" t="str">
        <f>IF(ISNA(VLOOKUP(D599,條件!$A$1:$L$65585,11,0)),"",(VLOOKUP(D599,條件!$A$1:$L$65585,11,0)))</f>
        <v/>
      </c>
      <c r="H599" s="460"/>
      <c r="I599" s="461"/>
      <c r="J599" s="462"/>
      <c r="K599" s="461"/>
      <c r="L599" s="463"/>
      <c r="M599" s="388"/>
      <c r="N599" s="389"/>
      <c r="O599" s="390"/>
      <c r="P599" s="389"/>
      <c r="Q599" s="391"/>
      <c r="R599" s="443"/>
      <c r="S599" s="425">
        <f t="shared" si="222"/>
        <v>0</v>
      </c>
      <c r="T599" s="392">
        <f t="shared" si="219"/>
        <v>0</v>
      </c>
      <c r="U599" s="392">
        <f t="shared" si="223"/>
        <v>0</v>
      </c>
      <c r="V599" s="393">
        <f t="shared" si="224"/>
        <v>0</v>
      </c>
      <c r="W599" s="444" t="str">
        <f t="shared" si="225"/>
        <v/>
      </c>
      <c r="X599" s="452" t="str">
        <f t="shared" si="220"/>
        <v/>
      </c>
      <c r="Y599" s="452" t="str">
        <f t="shared" si="221"/>
        <v/>
      </c>
      <c r="Z599" s="452" t="str">
        <f>'４.１倒筒機(樣品製作)'!X599</f>
        <v/>
      </c>
      <c r="AA599" s="452" t="str">
        <f>'４.１倒筒機(樣品製作)'!Y599</f>
        <v/>
      </c>
    </row>
    <row r="600" spans="1:27" ht="16.5">
      <c r="A600" s="383">
        <f t="shared" si="218"/>
        <v>46217</v>
      </c>
      <c r="B600" s="432" t="s">
        <v>805</v>
      </c>
      <c r="C600" s="458"/>
      <c r="D600" s="473"/>
      <c r="E600" s="459"/>
      <c r="F600" s="506" t="str">
        <f>IF(ISNA(VLOOKUP(D600,條件!$A$1:$L$65585,5,0)),"",(VLOOKUP(D600,條件!$A$1:$L$65585,5,0)))</f>
        <v/>
      </c>
      <c r="G600" s="506" t="str">
        <f>IF(ISNA(VLOOKUP(D600,條件!$A$1:$L$65585,11,0)),"",(VLOOKUP(D600,條件!$A$1:$L$65585,11,0)))</f>
        <v/>
      </c>
      <c r="H600" s="460"/>
      <c r="I600" s="461"/>
      <c r="J600" s="462"/>
      <c r="K600" s="461"/>
      <c r="L600" s="463"/>
      <c r="M600" s="388"/>
      <c r="N600" s="389"/>
      <c r="O600" s="390"/>
      <c r="P600" s="389"/>
      <c r="Q600" s="391"/>
      <c r="R600" s="443"/>
      <c r="S600" s="425">
        <f t="shared" si="222"/>
        <v>0</v>
      </c>
      <c r="T600" s="392">
        <f t="shared" si="219"/>
        <v>0</v>
      </c>
      <c r="U600" s="392">
        <f t="shared" si="223"/>
        <v>0</v>
      </c>
      <c r="V600" s="393">
        <f t="shared" si="224"/>
        <v>0</v>
      </c>
      <c r="W600" s="444" t="str">
        <f t="shared" si="225"/>
        <v/>
      </c>
      <c r="X600" s="452" t="str">
        <f t="shared" si="220"/>
        <v/>
      </c>
      <c r="Y600" s="452" t="str">
        <f t="shared" si="221"/>
        <v/>
      </c>
      <c r="Z600" s="452" t="str">
        <f>'４.１倒筒機(樣品製作)'!X600</f>
        <v/>
      </c>
      <c r="AA600" s="452" t="str">
        <f>'４.１倒筒機(樣品製作)'!Y600</f>
        <v/>
      </c>
    </row>
    <row r="601" spans="1:27" ht="16.5">
      <c r="A601" s="383">
        <f t="shared" si="218"/>
        <v>46217</v>
      </c>
      <c r="B601" s="432" t="s">
        <v>805</v>
      </c>
      <c r="C601" s="458"/>
      <c r="D601" s="473"/>
      <c r="E601" s="459"/>
      <c r="F601" s="506" t="str">
        <f>IF(ISNA(VLOOKUP(D601,條件!$A$1:$L$65585,5,0)),"",(VLOOKUP(D601,條件!$A$1:$L$65585,5,0)))</f>
        <v/>
      </c>
      <c r="G601" s="506" t="str">
        <f>IF(ISNA(VLOOKUP(D601,條件!$A$1:$L$65585,11,0)),"",(VLOOKUP(D601,條件!$A$1:$L$65585,11,0)))</f>
        <v/>
      </c>
      <c r="H601" s="460"/>
      <c r="I601" s="461"/>
      <c r="J601" s="462"/>
      <c r="K601" s="461"/>
      <c r="L601" s="463"/>
      <c r="M601" s="388"/>
      <c r="N601" s="389"/>
      <c r="O601" s="390"/>
      <c r="P601" s="389"/>
      <c r="Q601" s="391"/>
      <c r="R601" s="443"/>
      <c r="S601" s="425">
        <f t="shared" si="222"/>
        <v>0</v>
      </c>
      <c r="T601" s="392">
        <f t="shared" si="219"/>
        <v>0</v>
      </c>
      <c r="U601" s="392">
        <f t="shared" si="223"/>
        <v>0</v>
      </c>
      <c r="V601" s="393">
        <f t="shared" si="224"/>
        <v>0</v>
      </c>
      <c r="W601" s="444" t="str">
        <f t="shared" si="225"/>
        <v/>
      </c>
      <c r="X601" s="452" t="str">
        <f t="shared" si="220"/>
        <v/>
      </c>
      <c r="Y601" s="452" t="str">
        <f t="shared" si="221"/>
        <v/>
      </c>
      <c r="Z601" s="452" t="str">
        <f>'４.１倒筒機(樣品製作)'!X601</f>
        <v/>
      </c>
      <c r="AA601" s="452" t="str">
        <f>'４.１倒筒機(樣品製作)'!Y601</f>
        <v/>
      </c>
    </row>
    <row r="602" spans="1:27" ht="16.5">
      <c r="A602" s="383">
        <f t="shared" si="218"/>
        <v>46217</v>
      </c>
      <c r="B602" s="432" t="s">
        <v>805</v>
      </c>
      <c r="C602" s="458"/>
      <c r="D602" s="473"/>
      <c r="E602" s="459"/>
      <c r="F602" s="506" t="str">
        <f>IF(ISNA(VLOOKUP(D602,條件!$A$1:$L$65585,5,0)),"",(VLOOKUP(D602,條件!$A$1:$L$65585,5,0)))</f>
        <v/>
      </c>
      <c r="G602" s="506" t="str">
        <f>IF(ISNA(VLOOKUP(D602,條件!$A$1:$L$65585,11,0)),"",(VLOOKUP(D602,條件!$A$1:$L$65585,11,0)))</f>
        <v/>
      </c>
      <c r="H602" s="460"/>
      <c r="I602" s="461"/>
      <c r="J602" s="462"/>
      <c r="K602" s="461"/>
      <c r="L602" s="463"/>
      <c r="M602" s="388"/>
      <c r="N602" s="389"/>
      <c r="O602" s="390"/>
      <c r="P602" s="389"/>
      <c r="Q602" s="391"/>
      <c r="R602" s="443"/>
      <c r="S602" s="425">
        <f t="shared" si="222"/>
        <v>0</v>
      </c>
      <c r="T602" s="392">
        <f t="shared" si="219"/>
        <v>0</v>
      </c>
      <c r="U602" s="392">
        <f t="shared" si="223"/>
        <v>0</v>
      </c>
      <c r="V602" s="393">
        <f t="shared" si="224"/>
        <v>0</v>
      </c>
      <c r="W602" s="444" t="str">
        <f t="shared" si="225"/>
        <v/>
      </c>
      <c r="X602" s="452" t="str">
        <f t="shared" si="220"/>
        <v/>
      </c>
      <c r="Y602" s="452" t="str">
        <f t="shared" si="221"/>
        <v/>
      </c>
      <c r="Z602" s="452" t="str">
        <f>'４.１倒筒機(樣品製作)'!X602</f>
        <v/>
      </c>
      <c r="AA602" s="452" t="str">
        <f>'４.１倒筒機(樣品製作)'!Y602</f>
        <v/>
      </c>
    </row>
    <row r="603" spans="1:27" ht="16.5">
      <c r="A603" s="383">
        <f t="shared" si="218"/>
        <v>46217</v>
      </c>
      <c r="B603" s="398" t="s">
        <v>803</v>
      </c>
      <c r="C603" s="524"/>
      <c r="D603" s="525"/>
      <c r="E603" s="526"/>
      <c r="F603" s="527">
        <v>0</v>
      </c>
      <c r="G603" s="527"/>
      <c r="H603" s="528"/>
      <c r="I603" s="529">
        <f>COUNTA(I583:I602)</f>
        <v>0</v>
      </c>
      <c r="J603" s="529"/>
      <c r="K603" s="529"/>
      <c r="L603" s="530"/>
      <c r="M603" s="400"/>
      <c r="N603" s="401">
        <f>SUM(N583:N602)</f>
        <v>0</v>
      </c>
      <c r="O603" s="400"/>
      <c r="P603" s="401">
        <f>SUM(P583:P602)</f>
        <v>0</v>
      </c>
      <c r="Q603" s="402"/>
      <c r="R603" s="445"/>
      <c r="S603" s="427"/>
      <c r="T603" s="403"/>
      <c r="U603" s="399">
        <f>SUMIF(U583:U602,"&lt;9E307")</f>
        <v>0</v>
      </c>
      <c r="V603" s="399">
        <f>SUM(V583:V602)</f>
        <v>0</v>
      </c>
      <c r="W603" s="446">
        <f>IF(ISERROR(V603/U603),0,(V603/U603))</f>
        <v>0</v>
      </c>
      <c r="X603" s="453">
        <f>SUMIF(X583:X602,"&lt;9E307")</f>
        <v>0</v>
      </c>
      <c r="Y603" s="453">
        <f>SUMIF(Y583:Y602,"&lt;9E307")</f>
        <v>0</v>
      </c>
      <c r="Z603" s="453">
        <f>'４.１倒筒機(樣品製作)'!X603</f>
        <v>0</v>
      </c>
      <c r="AA603" s="453">
        <f>'４.１倒筒機(樣品製作)'!Y603</f>
        <v>0</v>
      </c>
    </row>
    <row r="604" spans="1:27" ht="16.5">
      <c r="A604" s="383">
        <f t="shared" si="218"/>
        <v>46217</v>
      </c>
      <c r="B604" s="404" t="s">
        <v>806</v>
      </c>
      <c r="C604" s="531"/>
      <c r="D604" s="532"/>
      <c r="E604" s="533"/>
      <c r="F604" s="534"/>
      <c r="G604" s="534"/>
      <c r="H604" s="535"/>
      <c r="I604" s="536">
        <f>SUM(I582,I603)</f>
        <v>0</v>
      </c>
      <c r="J604" s="536"/>
      <c r="K604" s="536"/>
      <c r="L604" s="537"/>
      <c r="M604" s="419"/>
      <c r="N604" s="420">
        <f>SUM(N582,N603)</f>
        <v>0</v>
      </c>
      <c r="O604" s="419"/>
      <c r="P604" s="420">
        <f>SUM(P582,P603)</f>
        <v>0</v>
      </c>
      <c r="Q604" s="421"/>
      <c r="R604" s="447"/>
      <c r="S604" s="428"/>
      <c r="T604" s="394"/>
      <c r="U604" s="394">
        <f t="shared" ref="U604:V604" si="226">SUM(U582,U603)</f>
        <v>0</v>
      </c>
      <c r="V604" s="394">
        <f t="shared" si="226"/>
        <v>0</v>
      </c>
      <c r="W604" s="448">
        <f>IF(ISERROR(V604/U604),0,V604/U604)</f>
        <v>0</v>
      </c>
      <c r="X604" s="454">
        <f>SUM(X582,X603)</f>
        <v>0</v>
      </c>
      <c r="Y604" s="454">
        <f>SUM(Y582,Y603)</f>
        <v>0</v>
      </c>
      <c r="Z604" s="454">
        <f>'４.１倒筒機(樣品製作)'!X604</f>
        <v>0</v>
      </c>
      <c r="AA604" s="454">
        <f>'４.１倒筒機(樣品製作)'!Y604</f>
        <v>0</v>
      </c>
    </row>
    <row r="605" spans="1:27" ht="16.5">
      <c r="A605" s="449">
        <f>A604+1</f>
        <v>46218</v>
      </c>
      <c r="B605" s="431" t="s">
        <v>804</v>
      </c>
      <c r="C605" s="538"/>
      <c r="D605" s="539"/>
      <c r="E605" s="540"/>
      <c r="F605" s="541" t="str">
        <f>IF(ISNA(VLOOKUP(D605,條件!$A$1:$L$65585,5,0)),"",(VLOOKUP(D605,條件!$A$1:$L$65585,5,0)))</f>
        <v/>
      </c>
      <c r="G605" s="541" t="str">
        <f>IF(ISNA(VLOOKUP(D605,條件!$A$1:$L$65585,11,0)),"",(VLOOKUP(D605,條件!$A$1:$L$65585,11,0)))</f>
        <v/>
      </c>
      <c r="H605" s="542"/>
      <c r="I605" s="543"/>
      <c r="J605" s="462"/>
      <c r="K605" s="543"/>
      <c r="L605" s="544"/>
      <c r="M605" s="407"/>
      <c r="N605" s="408"/>
      <c r="O605" s="409"/>
      <c r="P605" s="408"/>
      <c r="Q605" s="410"/>
      <c r="R605" s="441"/>
      <c r="S605" s="424">
        <f>K605*0.85</f>
        <v>0</v>
      </c>
      <c r="T605" s="405">
        <f t="shared" ref="T605:T624" si="227">IF(J605="",0,(1440/(J605/S605)))</f>
        <v>0</v>
      </c>
      <c r="U605" s="405">
        <f>T605*L605*(N605+P605)/24*0.85</f>
        <v>0</v>
      </c>
      <c r="V605" s="406">
        <f>M605+O605</f>
        <v>0</v>
      </c>
      <c r="W605" s="442" t="str">
        <f>IF(U605=0,"",((V605/U605)))</f>
        <v/>
      </c>
      <c r="X605" s="452" t="str">
        <f t="shared" ref="X605:X624" si="228">IF(ISERROR((U605/(N605+P605)*N605)/250),"",((U605/(N605+P605)*N605)/250))</f>
        <v/>
      </c>
      <c r="Y605" s="452" t="str">
        <f t="shared" ref="Y605:Y624" si="229">IF(ISERROR(((U605/(N605+P605)*P605)/250)),"",(((U605/(N605+P605)*P605))/250))</f>
        <v/>
      </c>
      <c r="Z605" s="452" t="str">
        <f>'４.１倒筒機(樣品製作)'!X605</f>
        <v/>
      </c>
      <c r="AA605" s="452" t="str">
        <f>'４.１倒筒機(樣品製作)'!Y605</f>
        <v/>
      </c>
    </row>
    <row r="606" spans="1:27" ht="16.5">
      <c r="A606" s="383">
        <f>A605</f>
        <v>46218</v>
      </c>
      <c r="B606" s="432" t="s">
        <v>804</v>
      </c>
      <c r="C606" s="458"/>
      <c r="D606" s="473"/>
      <c r="E606" s="459"/>
      <c r="F606" s="506" t="str">
        <f>IF(ISNA(VLOOKUP(D606,條件!$A$1:$L$65585,5,0)),"",(VLOOKUP(D606,條件!$A$1:$L$65585,5,0)))</f>
        <v/>
      </c>
      <c r="G606" s="506" t="str">
        <f>IF(ISNA(VLOOKUP(D606,條件!$A$1:$L$65585,11,0)),"",(VLOOKUP(D606,條件!$A$1:$L$65585,11,0)))</f>
        <v/>
      </c>
      <c r="H606" s="460"/>
      <c r="I606" s="461"/>
      <c r="J606" s="462"/>
      <c r="K606" s="461"/>
      <c r="L606" s="463"/>
      <c r="M606" s="388"/>
      <c r="N606" s="389"/>
      <c r="O606" s="390"/>
      <c r="P606" s="389"/>
      <c r="Q606" s="410"/>
      <c r="R606" s="443"/>
      <c r="S606" s="425">
        <f t="shared" ref="S606:S624" si="230">K606*0.85</f>
        <v>0</v>
      </c>
      <c r="T606" s="392">
        <f t="shared" si="227"/>
        <v>0</v>
      </c>
      <c r="U606" s="405">
        <f t="shared" ref="U606:U624" si="231">T606*L606*(N606+P606)/24*0.85</f>
        <v>0</v>
      </c>
      <c r="V606" s="393">
        <f t="shared" ref="V606:V624" si="232">M606+O606</f>
        <v>0</v>
      </c>
      <c r="W606" s="442" t="str">
        <f t="shared" ref="W606:W624" si="233">IF(U606=0,"",((V606/U606)))</f>
        <v/>
      </c>
      <c r="X606" s="452" t="str">
        <f t="shared" si="228"/>
        <v/>
      </c>
      <c r="Y606" s="452" t="str">
        <f t="shared" si="229"/>
        <v/>
      </c>
      <c r="Z606" s="452" t="str">
        <f>'４.１倒筒機(樣品製作)'!X606</f>
        <v/>
      </c>
      <c r="AA606" s="452" t="str">
        <f>'４.１倒筒機(樣品製作)'!Y606</f>
        <v/>
      </c>
    </row>
    <row r="607" spans="1:27" ht="16.5">
      <c r="A607" s="383">
        <f t="shared" ref="A607:A647" si="234">A606</f>
        <v>46218</v>
      </c>
      <c r="B607" s="432" t="s">
        <v>804</v>
      </c>
      <c r="C607" s="458"/>
      <c r="D607" s="473"/>
      <c r="E607" s="459"/>
      <c r="F607" s="506" t="str">
        <f>IF(ISNA(VLOOKUP(D607,條件!$A$1:$L$65585,5,0)),"",(VLOOKUP(D607,條件!$A$1:$L$65585,5,0)))</f>
        <v/>
      </c>
      <c r="G607" s="506" t="str">
        <f>IF(ISNA(VLOOKUP(D607,條件!$A$1:$L$65585,11,0)),"",(VLOOKUP(D607,條件!$A$1:$L$65585,11,0)))</f>
        <v/>
      </c>
      <c r="H607" s="460"/>
      <c r="I607" s="461"/>
      <c r="J607" s="462"/>
      <c r="K607" s="461"/>
      <c r="L607" s="463"/>
      <c r="M607" s="388"/>
      <c r="N607" s="389"/>
      <c r="O607" s="390"/>
      <c r="P607" s="389"/>
      <c r="Q607" s="410"/>
      <c r="R607" s="443"/>
      <c r="S607" s="425">
        <f t="shared" si="230"/>
        <v>0</v>
      </c>
      <c r="T607" s="392">
        <f t="shared" si="227"/>
        <v>0</v>
      </c>
      <c r="U607" s="405">
        <f t="shared" si="231"/>
        <v>0</v>
      </c>
      <c r="V607" s="393">
        <f t="shared" si="232"/>
        <v>0</v>
      </c>
      <c r="W607" s="442" t="str">
        <f t="shared" si="233"/>
        <v/>
      </c>
      <c r="X607" s="452" t="str">
        <f t="shared" si="228"/>
        <v/>
      </c>
      <c r="Y607" s="452" t="str">
        <f t="shared" si="229"/>
        <v/>
      </c>
      <c r="Z607" s="452" t="str">
        <f>'４.１倒筒機(樣品製作)'!X607</f>
        <v/>
      </c>
      <c r="AA607" s="452" t="str">
        <f>'４.１倒筒機(樣品製作)'!Y607</f>
        <v/>
      </c>
    </row>
    <row r="608" spans="1:27" ht="16.5">
      <c r="A608" s="383">
        <f t="shared" si="234"/>
        <v>46218</v>
      </c>
      <c r="B608" s="432" t="s">
        <v>804</v>
      </c>
      <c r="C608" s="458"/>
      <c r="D608" s="473"/>
      <c r="E608" s="459"/>
      <c r="F608" s="506" t="str">
        <f>IF(ISNA(VLOOKUP(D608,條件!$A$1:$L$65585,5,0)),"",(VLOOKUP(D608,條件!$A$1:$L$65585,5,0)))</f>
        <v/>
      </c>
      <c r="G608" s="506" t="str">
        <f>IF(ISNA(VLOOKUP(D608,條件!$A$1:$L$65585,11,0)),"",(VLOOKUP(D608,條件!$A$1:$L$65585,11,0)))</f>
        <v/>
      </c>
      <c r="H608" s="460"/>
      <c r="I608" s="461"/>
      <c r="J608" s="462"/>
      <c r="K608" s="461"/>
      <c r="L608" s="463"/>
      <c r="M608" s="388"/>
      <c r="N608" s="389"/>
      <c r="O608" s="390"/>
      <c r="P608" s="389"/>
      <c r="Q608" s="410"/>
      <c r="R608" s="443"/>
      <c r="S608" s="425">
        <f t="shared" si="230"/>
        <v>0</v>
      </c>
      <c r="T608" s="392">
        <f t="shared" si="227"/>
        <v>0</v>
      </c>
      <c r="U608" s="405">
        <f t="shared" si="231"/>
        <v>0</v>
      </c>
      <c r="V608" s="393">
        <f t="shared" si="232"/>
        <v>0</v>
      </c>
      <c r="W608" s="442" t="str">
        <f t="shared" si="233"/>
        <v/>
      </c>
      <c r="X608" s="452" t="str">
        <f t="shared" si="228"/>
        <v/>
      </c>
      <c r="Y608" s="452" t="str">
        <f t="shared" si="229"/>
        <v/>
      </c>
      <c r="Z608" s="452" t="str">
        <f>'４.１倒筒機(樣品製作)'!X608</f>
        <v/>
      </c>
      <c r="AA608" s="452" t="str">
        <f>'４.１倒筒機(樣品製作)'!Y608</f>
        <v/>
      </c>
    </row>
    <row r="609" spans="1:27" ht="16.5">
      <c r="A609" s="383">
        <f t="shared" si="234"/>
        <v>46218</v>
      </c>
      <c r="B609" s="432" t="s">
        <v>804</v>
      </c>
      <c r="C609" s="458"/>
      <c r="D609" s="473"/>
      <c r="E609" s="459"/>
      <c r="F609" s="506" t="str">
        <f>IF(ISNA(VLOOKUP(D609,條件!$A$1:$L$65585,5,0)),"",(VLOOKUP(D609,條件!$A$1:$L$65585,5,0)))</f>
        <v/>
      </c>
      <c r="G609" s="506" t="str">
        <f>IF(ISNA(VLOOKUP(D609,條件!$A$1:$L$65585,11,0)),"",(VLOOKUP(D609,條件!$A$1:$L$65585,11,0)))</f>
        <v/>
      </c>
      <c r="H609" s="460"/>
      <c r="I609" s="461"/>
      <c r="J609" s="462"/>
      <c r="K609" s="461"/>
      <c r="L609" s="463"/>
      <c r="M609" s="388"/>
      <c r="N609" s="389"/>
      <c r="O609" s="390"/>
      <c r="P609" s="389"/>
      <c r="Q609" s="410"/>
      <c r="R609" s="443"/>
      <c r="S609" s="425">
        <f t="shared" si="230"/>
        <v>0</v>
      </c>
      <c r="T609" s="392">
        <f t="shared" si="227"/>
        <v>0</v>
      </c>
      <c r="U609" s="405">
        <f t="shared" si="231"/>
        <v>0</v>
      </c>
      <c r="V609" s="393">
        <f t="shared" si="232"/>
        <v>0</v>
      </c>
      <c r="W609" s="442" t="str">
        <f t="shared" si="233"/>
        <v/>
      </c>
      <c r="X609" s="452" t="str">
        <f t="shared" si="228"/>
        <v/>
      </c>
      <c r="Y609" s="452" t="str">
        <f t="shared" si="229"/>
        <v/>
      </c>
      <c r="Z609" s="452" t="str">
        <f>'４.１倒筒機(樣品製作)'!X609</f>
        <v/>
      </c>
      <c r="AA609" s="452" t="str">
        <f>'４.１倒筒機(樣品製作)'!Y609</f>
        <v/>
      </c>
    </row>
    <row r="610" spans="1:27" ht="16.5">
      <c r="A610" s="383">
        <f t="shared" si="234"/>
        <v>46218</v>
      </c>
      <c r="B610" s="432" t="s">
        <v>804</v>
      </c>
      <c r="C610" s="458"/>
      <c r="D610" s="473"/>
      <c r="E610" s="459"/>
      <c r="F610" s="506" t="str">
        <f>IF(ISNA(VLOOKUP(D610,條件!$A$1:$L$65585,5,0)),"",(VLOOKUP(D610,條件!$A$1:$L$65585,5,0)))</f>
        <v/>
      </c>
      <c r="G610" s="506" t="str">
        <f>IF(ISNA(VLOOKUP(D610,條件!$A$1:$L$65585,11,0)),"",(VLOOKUP(D610,條件!$A$1:$L$65585,11,0)))</f>
        <v/>
      </c>
      <c r="H610" s="460"/>
      <c r="I610" s="461"/>
      <c r="J610" s="462"/>
      <c r="K610" s="461"/>
      <c r="L610" s="463"/>
      <c r="M610" s="388"/>
      <c r="N610" s="389"/>
      <c r="O610" s="390"/>
      <c r="P610" s="389"/>
      <c r="Q610" s="410"/>
      <c r="R610" s="443"/>
      <c r="S610" s="425">
        <f t="shared" si="230"/>
        <v>0</v>
      </c>
      <c r="T610" s="392">
        <f t="shared" si="227"/>
        <v>0</v>
      </c>
      <c r="U610" s="405">
        <f t="shared" si="231"/>
        <v>0</v>
      </c>
      <c r="V610" s="393">
        <f t="shared" si="232"/>
        <v>0</v>
      </c>
      <c r="W610" s="442" t="str">
        <f t="shared" si="233"/>
        <v/>
      </c>
      <c r="X610" s="452" t="str">
        <f t="shared" si="228"/>
        <v/>
      </c>
      <c r="Y610" s="452" t="str">
        <f t="shared" si="229"/>
        <v/>
      </c>
      <c r="Z610" s="452" t="str">
        <f>'４.１倒筒機(樣品製作)'!X610</f>
        <v/>
      </c>
      <c r="AA610" s="452" t="str">
        <f>'４.１倒筒機(樣品製作)'!Y610</f>
        <v/>
      </c>
    </row>
    <row r="611" spans="1:27" ht="16.5">
      <c r="A611" s="383">
        <f t="shared" si="234"/>
        <v>46218</v>
      </c>
      <c r="B611" s="432" t="s">
        <v>804</v>
      </c>
      <c r="C611" s="458"/>
      <c r="D611" s="473"/>
      <c r="E611" s="459"/>
      <c r="F611" s="506" t="str">
        <f>IF(ISNA(VLOOKUP(D611,條件!$A$1:$L$65585,5,0)),"",(VLOOKUP(D611,條件!$A$1:$L$65585,5,0)))</f>
        <v/>
      </c>
      <c r="G611" s="506" t="str">
        <f>IF(ISNA(VLOOKUP(D611,條件!$A$1:$L$65585,11,0)),"",(VLOOKUP(D611,條件!$A$1:$L$65585,11,0)))</f>
        <v/>
      </c>
      <c r="H611" s="460"/>
      <c r="I611" s="461"/>
      <c r="J611" s="462"/>
      <c r="K611" s="461"/>
      <c r="L611" s="463"/>
      <c r="M611" s="388"/>
      <c r="N611" s="389"/>
      <c r="O611" s="390"/>
      <c r="P611" s="389"/>
      <c r="Q611" s="410"/>
      <c r="R611" s="443"/>
      <c r="S611" s="425">
        <f t="shared" si="230"/>
        <v>0</v>
      </c>
      <c r="T611" s="392">
        <f t="shared" si="227"/>
        <v>0</v>
      </c>
      <c r="U611" s="405">
        <f t="shared" si="231"/>
        <v>0</v>
      </c>
      <c r="V611" s="393">
        <f t="shared" si="232"/>
        <v>0</v>
      </c>
      <c r="W611" s="442" t="str">
        <f t="shared" si="233"/>
        <v/>
      </c>
      <c r="X611" s="452" t="str">
        <f t="shared" si="228"/>
        <v/>
      </c>
      <c r="Y611" s="452" t="str">
        <f t="shared" si="229"/>
        <v/>
      </c>
      <c r="Z611" s="452" t="str">
        <f>'４.１倒筒機(樣品製作)'!X611</f>
        <v/>
      </c>
      <c r="AA611" s="452" t="str">
        <f>'４.１倒筒機(樣品製作)'!Y611</f>
        <v/>
      </c>
    </row>
    <row r="612" spans="1:27" ht="16.5">
      <c r="A612" s="383">
        <f t="shared" si="234"/>
        <v>46218</v>
      </c>
      <c r="B612" s="432" t="s">
        <v>804</v>
      </c>
      <c r="C612" s="458"/>
      <c r="D612" s="473"/>
      <c r="E612" s="459"/>
      <c r="F612" s="506" t="str">
        <f>IF(ISNA(VLOOKUP(D612,條件!$A$1:$L$65585,5,0)),"",(VLOOKUP(D612,條件!$A$1:$L$65585,5,0)))</f>
        <v/>
      </c>
      <c r="G612" s="506" t="str">
        <f>IF(ISNA(VLOOKUP(D612,條件!$A$1:$L$65585,11,0)),"",(VLOOKUP(D612,條件!$A$1:$L$65585,11,0)))</f>
        <v/>
      </c>
      <c r="H612" s="460"/>
      <c r="I612" s="461"/>
      <c r="J612" s="462"/>
      <c r="K612" s="461"/>
      <c r="L612" s="463"/>
      <c r="M612" s="388"/>
      <c r="N612" s="389"/>
      <c r="O612" s="390"/>
      <c r="P612" s="389"/>
      <c r="Q612" s="410"/>
      <c r="R612" s="443"/>
      <c r="S612" s="425">
        <f t="shared" si="230"/>
        <v>0</v>
      </c>
      <c r="T612" s="392">
        <f t="shared" si="227"/>
        <v>0</v>
      </c>
      <c r="U612" s="405">
        <f t="shared" si="231"/>
        <v>0</v>
      </c>
      <c r="V612" s="393">
        <f t="shared" si="232"/>
        <v>0</v>
      </c>
      <c r="W612" s="442" t="str">
        <f t="shared" si="233"/>
        <v/>
      </c>
      <c r="X612" s="452" t="str">
        <f t="shared" si="228"/>
        <v/>
      </c>
      <c r="Y612" s="452" t="str">
        <f t="shared" si="229"/>
        <v/>
      </c>
      <c r="Z612" s="452" t="str">
        <f>'４.１倒筒機(樣品製作)'!X612</f>
        <v/>
      </c>
      <c r="AA612" s="452" t="str">
        <f>'４.１倒筒機(樣品製作)'!Y612</f>
        <v/>
      </c>
    </row>
    <row r="613" spans="1:27" ht="16.5">
      <c r="A613" s="383">
        <f t="shared" si="234"/>
        <v>46218</v>
      </c>
      <c r="B613" s="432" t="s">
        <v>804</v>
      </c>
      <c r="C613" s="458"/>
      <c r="D613" s="473"/>
      <c r="E613" s="459"/>
      <c r="F613" s="506" t="str">
        <f>IF(ISNA(VLOOKUP(D613,條件!$A$1:$L$65585,5,0)),"",(VLOOKUP(D613,條件!$A$1:$L$65585,5,0)))</f>
        <v/>
      </c>
      <c r="G613" s="506" t="str">
        <f>IF(ISNA(VLOOKUP(D613,條件!$A$1:$L$65585,11,0)),"",(VLOOKUP(D613,條件!$A$1:$L$65585,11,0)))</f>
        <v/>
      </c>
      <c r="H613" s="460"/>
      <c r="I613" s="461"/>
      <c r="J613" s="462"/>
      <c r="K613" s="461"/>
      <c r="L613" s="463"/>
      <c r="M613" s="388"/>
      <c r="N613" s="389"/>
      <c r="O613" s="390"/>
      <c r="P613" s="389"/>
      <c r="Q613" s="410"/>
      <c r="R613" s="443"/>
      <c r="S613" s="425">
        <f t="shared" si="230"/>
        <v>0</v>
      </c>
      <c r="T613" s="392">
        <f t="shared" si="227"/>
        <v>0</v>
      </c>
      <c r="U613" s="405">
        <f t="shared" si="231"/>
        <v>0</v>
      </c>
      <c r="V613" s="393">
        <f t="shared" si="232"/>
        <v>0</v>
      </c>
      <c r="W613" s="442" t="str">
        <f t="shared" si="233"/>
        <v/>
      </c>
      <c r="X613" s="452" t="str">
        <f t="shared" si="228"/>
        <v/>
      </c>
      <c r="Y613" s="452" t="str">
        <f t="shared" si="229"/>
        <v/>
      </c>
      <c r="Z613" s="452" t="str">
        <f>'４.１倒筒機(樣品製作)'!X613</f>
        <v/>
      </c>
      <c r="AA613" s="452" t="str">
        <f>'４.１倒筒機(樣品製作)'!Y613</f>
        <v/>
      </c>
    </row>
    <row r="614" spans="1:27" ht="16.5">
      <c r="A614" s="383">
        <f t="shared" si="234"/>
        <v>46218</v>
      </c>
      <c r="B614" s="432" t="s">
        <v>804</v>
      </c>
      <c r="C614" s="458"/>
      <c r="D614" s="473"/>
      <c r="E614" s="459"/>
      <c r="F614" s="506" t="str">
        <f>IF(ISNA(VLOOKUP(D614,條件!$A$1:$L$65585,5,0)),"",(VLOOKUP(D614,條件!$A$1:$L$65585,5,0)))</f>
        <v/>
      </c>
      <c r="G614" s="506" t="str">
        <f>IF(ISNA(VLOOKUP(D614,條件!$A$1:$L$65585,11,0)),"",(VLOOKUP(D614,條件!$A$1:$L$65585,11,0)))</f>
        <v/>
      </c>
      <c r="H614" s="460"/>
      <c r="I614" s="461"/>
      <c r="J614" s="462"/>
      <c r="K614" s="461"/>
      <c r="L614" s="463"/>
      <c r="M614" s="388"/>
      <c r="N614" s="389"/>
      <c r="O614" s="390"/>
      <c r="P614" s="389"/>
      <c r="Q614" s="410"/>
      <c r="R614" s="443"/>
      <c r="S614" s="425">
        <f t="shared" si="230"/>
        <v>0</v>
      </c>
      <c r="T614" s="392">
        <f t="shared" si="227"/>
        <v>0</v>
      </c>
      <c r="U614" s="405">
        <f t="shared" si="231"/>
        <v>0</v>
      </c>
      <c r="V614" s="393">
        <f t="shared" si="232"/>
        <v>0</v>
      </c>
      <c r="W614" s="442" t="str">
        <f t="shared" si="233"/>
        <v/>
      </c>
      <c r="X614" s="452" t="str">
        <f t="shared" si="228"/>
        <v/>
      </c>
      <c r="Y614" s="452" t="str">
        <f t="shared" si="229"/>
        <v/>
      </c>
      <c r="Z614" s="452" t="str">
        <f>'４.１倒筒機(樣品製作)'!X614</f>
        <v/>
      </c>
      <c r="AA614" s="452" t="str">
        <f>'４.１倒筒機(樣品製作)'!Y614</f>
        <v/>
      </c>
    </row>
    <row r="615" spans="1:27" ht="16.5">
      <c r="A615" s="383">
        <f t="shared" si="234"/>
        <v>46218</v>
      </c>
      <c r="B615" s="432" t="s">
        <v>804</v>
      </c>
      <c r="C615" s="458"/>
      <c r="D615" s="473"/>
      <c r="E615" s="459"/>
      <c r="F615" s="506" t="str">
        <f>IF(ISNA(VLOOKUP(D615,條件!$A$1:$L$65585,5,0)),"",(VLOOKUP(D615,條件!$A$1:$L$65585,5,0)))</f>
        <v/>
      </c>
      <c r="G615" s="506" t="str">
        <f>IF(ISNA(VLOOKUP(D615,條件!$A$1:$L$65585,11,0)),"",(VLOOKUP(D615,條件!$A$1:$L$65585,11,0)))</f>
        <v/>
      </c>
      <c r="H615" s="460"/>
      <c r="I615" s="461"/>
      <c r="J615" s="462"/>
      <c r="K615" s="461"/>
      <c r="L615" s="463"/>
      <c r="M615" s="388"/>
      <c r="N615" s="389"/>
      <c r="O615" s="390"/>
      <c r="P615" s="389"/>
      <c r="Q615" s="410"/>
      <c r="R615" s="443"/>
      <c r="S615" s="425">
        <f t="shared" si="230"/>
        <v>0</v>
      </c>
      <c r="T615" s="392">
        <f t="shared" si="227"/>
        <v>0</v>
      </c>
      <c r="U615" s="405">
        <f t="shared" si="231"/>
        <v>0</v>
      </c>
      <c r="V615" s="393">
        <f t="shared" si="232"/>
        <v>0</v>
      </c>
      <c r="W615" s="442" t="str">
        <f t="shared" si="233"/>
        <v/>
      </c>
      <c r="X615" s="452" t="str">
        <f t="shared" si="228"/>
        <v/>
      </c>
      <c r="Y615" s="452" t="str">
        <f t="shared" si="229"/>
        <v/>
      </c>
      <c r="Z615" s="452" t="str">
        <f>'４.１倒筒機(樣品製作)'!X615</f>
        <v/>
      </c>
      <c r="AA615" s="452" t="str">
        <f>'４.１倒筒機(樣品製作)'!Y615</f>
        <v/>
      </c>
    </row>
    <row r="616" spans="1:27" ht="16.5">
      <c r="A616" s="383">
        <f t="shared" si="234"/>
        <v>46218</v>
      </c>
      <c r="B616" s="432" t="s">
        <v>804</v>
      </c>
      <c r="C616" s="458"/>
      <c r="D616" s="473"/>
      <c r="E616" s="459"/>
      <c r="F616" s="506" t="str">
        <f>IF(ISNA(VLOOKUP(D616,條件!$A$1:$L$65585,5,0)),"",(VLOOKUP(D616,條件!$A$1:$L$65585,5,0)))</f>
        <v/>
      </c>
      <c r="G616" s="506" t="str">
        <f>IF(ISNA(VLOOKUP(D616,條件!$A$1:$L$65585,11,0)),"",(VLOOKUP(D616,條件!$A$1:$L$65585,11,0)))</f>
        <v/>
      </c>
      <c r="H616" s="460"/>
      <c r="I616" s="461"/>
      <c r="J616" s="462"/>
      <c r="K616" s="461"/>
      <c r="L616" s="463"/>
      <c r="M616" s="388"/>
      <c r="N616" s="389"/>
      <c r="O616" s="390"/>
      <c r="P616" s="389"/>
      <c r="Q616" s="410"/>
      <c r="R616" s="443"/>
      <c r="S616" s="425">
        <f t="shared" si="230"/>
        <v>0</v>
      </c>
      <c r="T616" s="392">
        <f t="shared" si="227"/>
        <v>0</v>
      </c>
      <c r="U616" s="392">
        <f t="shared" si="231"/>
        <v>0</v>
      </c>
      <c r="V616" s="393">
        <f t="shared" si="232"/>
        <v>0</v>
      </c>
      <c r="W616" s="442" t="str">
        <f t="shared" si="233"/>
        <v/>
      </c>
      <c r="X616" s="452" t="str">
        <f t="shared" si="228"/>
        <v/>
      </c>
      <c r="Y616" s="452" t="str">
        <f t="shared" si="229"/>
        <v/>
      </c>
      <c r="Z616" s="452" t="str">
        <f>'４.１倒筒機(樣品製作)'!X616</f>
        <v/>
      </c>
      <c r="AA616" s="452" t="str">
        <f>'４.１倒筒機(樣品製作)'!Y616</f>
        <v/>
      </c>
    </row>
    <row r="617" spans="1:27" ht="16.5">
      <c r="A617" s="383">
        <f t="shared" si="234"/>
        <v>46218</v>
      </c>
      <c r="B617" s="432" t="s">
        <v>804</v>
      </c>
      <c r="C617" s="458"/>
      <c r="D617" s="473"/>
      <c r="E617" s="459"/>
      <c r="F617" s="506" t="str">
        <f>IF(ISNA(VLOOKUP(D617,條件!$A$1:$L$65585,5,0)),"",(VLOOKUP(D617,條件!$A$1:$L$65585,5,0)))</f>
        <v/>
      </c>
      <c r="G617" s="506" t="str">
        <f>IF(ISNA(VLOOKUP(D617,條件!$A$1:$L$65585,11,0)),"",(VLOOKUP(D617,條件!$A$1:$L$65585,11,0)))</f>
        <v/>
      </c>
      <c r="H617" s="460"/>
      <c r="I617" s="461"/>
      <c r="J617" s="462"/>
      <c r="K617" s="461"/>
      <c r="L617" s="463"/>
      <c r="M617" s="388"/>
      <c r="N617" s="389"/>
      <c r="O617" s="390"/>
      <c r="P617" s="389"/>
      <c r="Q617" s="410"/>
      <c r="R617" s="443"/>
      <c r="S617" s="425">
        <f t="shared" si="230"/>
        <v>0</v>
      </c>
      <c r="T617" s="392">
        <f t="shared" si="227"/>
        <v>0</v>
      </c>
      <c r="U617" s="392">
        <f t="shared" si="231"/>
        <v>0</v>
      </c>
      <c r="V617" s="393">
        <f t="shared" si="232"/>
        <v>0</v>
      </c>
      <c r="W617" s="444" t="str">
        <f t="shared" si="233"/>
        <v/>
      </c>
      <c r="X617" s="452" t="str">
        <f t="shared" si="228"/>
        <v/>
      </c>
      <c r="Y617" s="452" t="str">
        <f t="shared" si="229"/>
        <v/>
      </c>
      <c r="Z617" s="452" t="str">
        <f>'４.１倒筒機(樣品製作)'!X617</f>
        <v/>
      </c>
      <c r="AA617" s="452" t="str">
        <f>'４.１倒筒機(樣品製作)'!Y617</f>
        <v/>
      </c>
    </row>
    <row r="618" spans="1:27" ht="16.5">
      <c r="A618" s="383">
        <f t="shared" si="234"/>
        <v>46218</v>
      </c>
      <c r="B618" s="432" t="s">
        <v>804</v>
      </c>
      <c r="C618" s="458"/>
      <c r="D618" s="473"/>
      <c r="E618" s="459"/>
      <c r="F618" s="506" t="str">
        <f>IF(ISNA(VLOOKUP(D618,條件!$A$1:$L$65585,5,0)),"",(VLOOKUP(D618,條件!$A$1:$L$65585,5,0)))</f>
        <v/>
      </c>
      <c r="G618" s="506" t="str">
        <f>IF(ISNA(VLOOKUP(D618,條件!$A$1:$L$65585,11,0)),"",(VLOOKUP(D618,條件!$A$1:$L$65585,11,0)))</f>
        <v/>
      </c>
      <c r="H618" s="460"/>
      <c r="I618" s="461"/>
      <c r="J618" s="462"/>
      <c r="K618" s="461"/>
      <c r="L618" s="463"/>
      <c r="M618" s="388"/>
      <c r="N618" s="389"/>
      <c r="O618" s="390"/>
      <c r="P618" s="389"/>
      <c r="Q618" s="410"/>
      <c r="R618" s="443"/>
      <c r="S618" s="425">
        <f t="shared" si="230"/>
        <v>0</v>
      </c>
      <c r="T618" s="392">
        <f t="shared" si="227"/>
        <v>0</v>
      </c>
      <c r="U618" s="392">
        <f t="shared" si="231"/>
        <v>0</v>
      </c>
      <c r="V618" s="393">
        <f t="shared" si="232"/>
        <v>0</v>
      </c>
      <c r="W618" s="444" t="str">
        <f t="shared" si="233"/>
        <v/>
      </c>
      <c r="X618" s="452" t="str">
        <f t="shared" si="228"/>
        <v/>
      </c>
      <c r="Y618" s="452" t="str">
        <f t="shared" si="229"/>
        <v/>
      </c>
      <c r="Z618" s="452" t="str">
        <f>'４.１倒筒機(樣品製作)'!X618</f>
        <v/>
      </c>
      <c r="AA618" s="452" t="str">
        <f>'４.１倒筒機(樣品製作)'!Y618</f>
        <v/>
      </c>
    </row>
    <row r="619" spans="1:27" ht="16.5">
      <c r="A619" s="383">
        <f t="shared" si="234"/>
        <v>46218</v>
      </c>
      <c r="B619" s="432" t="s">
        <v>804</v>
      </c>
      <c r="C619" s="458"/>
      <c r="D619" s="473"/>
      <c r="E619" s="459"/>
      <c r="F619" s="506" t="str">
        <f>IF(ISNA(VLOOKUP(D619,條件!$A$1:$L$65585,5,0)),"",(VLOOKUP(D619,條件!$A$1:$L$65585,5,0)))</f>
        <v/>
      </c>
      <c r="G619" s="506" t="str">
        <f>IF(ISNA(VLOOKUP(D619,條件!$A$1:$L$65585,11,0)),"",(VLOOKUP(D619,條件!$A$1:$L$65585,11,0)))</f>
        <v/>
      </c>
      <c r="H619" s="460"/>
      <c r="I619" s="461"/>
      <c r="J619" s="462"/>
      <c r="K619" s="461"/>
      <c r="L619" s="463"/>
      <c r="M619" s="388"/>
      <c r="N619" s="389"/>
      <c r="O619" s="390"/>
      <c r="P619" s="389"/>
      <c r="Q619" s="410"/>
      <c r="R619" s="443"/>
      <c r="S619" s="425">
        <f t="shared" si="230"/>
        <v>0</v>
      </c>
      <c r="T619" s="392">
        <f t="shared" si="227"/>
        <v>0</v>
      </c>
      <c r="U619" s="392">
        <f t="shared" si="231"/>
        <v>0</v>
      </c>
      <c r="V619" s="393">
        <f t="shared" si="232"/>
        <v>0</v>
      </c>
      <c r="W619" s="444" t="str">
        <f t="shared" si="233"/>
        <v/>
      </c>
      <c r="X619" s="452" t="str">
        <f t="shared" si="228"/>
        <v/>
      </c>
      <c r="Y619" s="452" t="str">
        <f t="shared" si="229"/>
        <v/>
      </c>
      <c r="Z619" s="452" t="str">
        <f>'４.１倒筒機(樣品製作)'!X619</f>
        <v/>
      </c>
      <c r="AA619" s="452" t="str">
        <f>'４.１倒筒機(樣品製作)'!Y619</f>
        <v/>
      </c>
    </row>
    <row r="620" spans="1:27" ht="16.5">
      <c r="A620" s="383">
        <f t="shared" si="234"/>
        <v>46218</v>
      </c>
      <c r="B620" s="432" t="s">
        <v>804</v>
      </c>
      <c r="C620" s="458"/>
      <c r="D620" s="473"/>
      <c r="E620" s="459"/>
      <c r="F620" s="506" t="str">
        <f>IF(ISNA(VLOOKUP(D620,條件!$A$1:$L$65585,5,0)),"",(VLOOKUP(D620,條件!$A$1:$L$65585,5,0)))</f>
        <v/>
      </c>
      <c r="G620" s="506" t="str">
        <f>IF(ISNA(VLOOKUP(D620,條件!$A$1:$L$65585,11,0)),"",(VLOOKUP(D620,條件!$A$1:$L$65585,11,0)))</f>
        <v/>
      </c>
      <c r="H620" s="460"/>
      <c r="I620" s="461"/>
      <c r="J620" s="462"/>
      <c r="K620" s="461"/>
      <c r="L620" s="463"/>
      <c r="M620" s="388"/>
      <c r="N620" s="389"/>
      <c r="O620" s="390"/>
      <c r="P620" s="389"/>
      <c r="Q620" s="410"/>
      <c r="R620" s="443"/>
      <c r="S620" s="425">
        <f t="shared" si="230"/>
        <v>0</v>
      </c>
      <c r="T620" s="392">
        <f t="shared" si="227"/>
        <v>0</v>
      </c>
      <c r="U620" s="392">
        <f t="shared" si="231"/>
        <v>0</v>
      </c>
      <c r="V620" s="393">
        <f t="shared" si="232"/>
        <v>0</v>
      </c>
      <c r="W620" s="444" t="str">
        <f t="shared" si="233"/>
        <v/>
      </c>
      <c r="X620" s="452" t="str">
        <f t="shared" si="228"/>
        <v/>
      </c>
      <c r="Y620" s="452" t="str">
        <f t="shared" si="229"/>
        <v/>
      </c>
      <c r="Z620" s="452" t="str">
        <f>'４.１倒筒機(樣品製作)'!X620</f>
        <v/>
      </c>
      <c r="AA620" s="452" t="str">
        <f>'４.１倒筒機(樣品製作)'!Y620</f>
        <v/>
      </c>
    </row>
    <row r="621" spans="1:27" ht="16.5">
      <c r="A621" s="383">
        <f t="shared" si="234"/>
        <v>46218</v>
      </c>
      <c r="B621" s="432" t="s">
        <v>804</v>
      </c>
      <c r="C621" s="458"/>
      <c r="D621" s="473"/>
      <c r="E621" s="459"/>
      <c r="F621" s="506" t="str">
        <f>IF(ISNA(VLOOKUP(D621,條件!$A$1:$L$65585,5,0)),"",(VLOOKUP(D621,條件!$A$1:$L$65585,5,0)))</f>
        <v/>
      </c>
      <c r="G621" s="506" t="str">
        <f>IF(ISNA(VLOOKUP(D621,條件!$A$1:$L$65585,11,0)),"",(VLOOKUP(D621,條件!$A$1:$L$65585,11,0)))</f>
        <v/>
      </c>
      <c r="H621" s="460"/>
      <c r="I621" s="461"/>
      <c r="J621" s="462"/>
      <c r="K621" s="461"/>
      <c r="L621" s="463"/>
      <c r="M621" s="388"/>
      <c r="N621" s="389"/>
      <c r="O621" s="390"/>
      <c r="P621" s="389"/>
      <c r="Q621" s="391"/>
      <c r="R621" s="443"/>
      <c r="S621" s="425">
        <f t="shared" si="230"/>
        <v>0</v>
      </c>
      <c r="T621" s="392">
        <f t="shared" si="227"/>
        <v>0</v>
      </c>
      <c r="U621" s="392">
        <f t="shared" si="231"/>
        <v>0</v>
      </c>
      <c r="V621" s="393">
        <f t="shared" si="232"/>
        <v>0</v>
      </c>
      <c r="W621" s="444" t="str">
        <f t="shared" si="233"/>
        <v/>
      </c>
      <c r="X621" s="452" t="str">
        <f t="shared" si="228"/>
        <v/>
      </c>
      <c r="Y621" s="452" t="str">
        <f t="shared" si="229"/>
        <v/>
      </c>
      <c r="Z621" s="452" t="str">
        <f>'４.１倒筒機(樣品製作)'!X621</f>
        <v/>
      </c>
      <c r="AA621" s="452" t="str">
        <f>'４.１倒筒機(樣品製作)'!Y621</f>
        <v/>
      </c>
    </row>
    <row r="622" spans="1:27" ht="16.5">
      <c r="A622" s="383">
        <f t="shared" si="234"/>
        <v>46218</v>
      </c>
      <c r="B622" s="432" t="s">
        <v>804</v>
      </c>
      <c r="C622" s="458"/>
      <c r="D622" s="473"/>
      <c r="E622" s="459"/>
      <c r="F622" s="506" t="str">
        <f>IF(ISNA(VLOOKUP(D622,條件!$A$1:$L$65585,5,0)),"",(VLOOKUP(D622,條件!$A$1:$L$65585,5,0)))</f>
        <v/>
      </c>
      <c r="G622" s="506" t="str">
        <f>IF(ISNA(VLOOKUP(D622,條件!$A$1:$L$65585,11,0)),"",(VLOOKUP(D622,條件!$A$1:$L$65585,11,0)))</f>
        <v/>
      </c>
      <c r="H622" s="460"/>
      <c r="I622" s="461"/>
      <c r="J622" s="462"/>
      <c r="K622" s="461"/>
      <c r="L622" s="463"/>
      <c r="M622" s="388"/>
      <c r="N622" s="389"/>
      <c r="O622" s="390"/>
      <c r="P622" s="389"/>
      <c r="Q622" s="391"/>
      <c r="R622" s="443"/>
      <c r="S622" s="425">
        <f t="shared" si="230"/>
        <v>0</v>
      </c>
      <c r="T622" s="392">
        <f t="shared" si="227"/>
        <v>0</v>
      </c>
      <c r="U622" s="392">
        <f t="shared" si="231"/>
        <v>0</v>
      </c>
      <c r="V622" s="393">
        <f t="shared" si="232"/>
        <v>0</v>
      </c>
      <c r="W622" s="444" t="str">
        <f t="shared" si="233"/>
        <v/>
      </c>
      <c r="X622" s="452" t="str">
        <f t="shared" si="228"/>
        <v/>
      </c>
      <c r="Y622" s="452" t="str">
        <f t="shared" si="229"/>
        <v/>
      </c>
      <c r="Z622" s="452" t="str">
        <f>'４.１倒筒機(樣品製作)'!X622</f>
        <v/>
      </c>
      <c r="AA622" s="452" t="str">
        <f>'４.１倒筒機(樣品製作)'!Y622</f>
        <v/>
      </c>
    </row>
    <row r="623" spans="1:27" ht="16.5">
      <c r="A623" s="383">
        <f t="shared" si="234"/>
        <v>46218</v>
      </c>
      <c r="B623" s="432" t="s">
        <v>804</v>
      </c>
      <c r="C623" s="458"/>
      <c r="D623" s="473"/>
      <c r="E623" s="459"/>
      <c r="F623" s="506" t="str">
        <f>IF(ISNA(VLOOKUP(D623,條件!$A$1:$L$65585,5,0)),"",(VLOOKUP(D623,條件!$A$1:$L$65585,5,0)))</f>
        <v/>
      </c>
      <c r="G623" s="506" t="str">
        <f>IF(ISNA(VLOOKUP(D623,條件!$A$1:$L$65585,11,0)),"",(VLOOKUP(D623,條件!$A$1:$L$65585,11,0)))</f>
        <v/>
      </c>
      <c r="H623" s="460"/>
      <c r="I623" s="461"/>
      <c r="J623" s="462"/>
      <c r="K623" s="461"/>
      <c r="L623" s="463"/>
      <c r="M623" s="388"/>
      <c r="N623" s="389"/>
      <c r="O623" s="390"/>
      <c r="P623" s="389"/>
      <c r="Q623" s="391"/>
      <c r="R623" s="443"/>
      <c r="S623" s="425">
        <f t="shared" si="230"/>
        <v>0</v>
      </c>
      <c r="T623" s="392">
        <f t="shared" si="227"/>
        <v>0</v>
      </c>
      <c r="U623" s="392">
        <f t="shared" si="231"/>
        <v>0</v>
      </c>
      <c r="V623" s="393">
        <f t="shared" si="232"/>
        <v>0</v>
      </c>
      <c r="W623" s="444" t="str">
        <f t="shared" si="233"/>
        <v/>
      </c>
      <c r="X623" s="452" t="str">
        <f t="shared" si="228"/>
        <v/>
      </c>
      <c r="Y623" s="452" t="str">
        <f t="shared" si="229"/>
        <v/>
      </c>
      <c r="Z623" s="452" t="str">
        <f>'４.１倒筒機(樣品製作)'!X623</f>
        <v/>
      </c>
      <c r="AA623" s="452" t="str">
        <f>'４.１倒筒機(樣品製作)'!Y623</f>
        <v/>
      </c>
    </row>
    <row r="624" spans="1:27" ht="16.5">
      <c r="A624" s="383">
        <f t="shared" si="234"/>
        <v>46218</v>
      </c>
      <c r="B624" s="432" t="s">
        <v>804</v>
      </c>
      <c r="C624" s="458"/>
      <c r="D624" s="473"/>
      <c r="E624" s="459"/>
      <c r="F624" s="506" t="str">
        <f>IF(ISNA(VLOOKUP(D624,條件!$A$1:$L$65585,5,0)),"",(VLOOKUP(D624,條件!$A$1:$L$65585,5,0)))</f>
        <v/>
      </c>
      <c r="G624" s="506" t="str">
        <f>IF(ISNA(VLOOKUP(D624,條件!$A$1:$L$65585,11,0)),"",(VLOOKUP(D624,條件!$A$1:$L$65585,11,0)))</f>
        <v/>
      </c>
      <c r="H624" s="460"/>
      <c r="I624" s="461"/>
      <c r="J624" s="462"/>
      <c r="K624" s="461"/>
      <c r="L624" s="463"/>
      <c r="M624" s="388"/>
      <c r="N624" s="389"/>
      <c r="O624" s="390"/>
      <c r="P624" s="389"/>
      <c r="Q624" s="391"/>
      <c r="R624" s="443"/>
      <c r="S624" s="425">
        <f t="shared" si="230"/>
        <v>0</v>
      </c>
      <c r="T624" s="392">
        <f t="shared" si="227"/>
        <v>0</v>
      </c>
      <c r="U624" s="392">
        <f t="shared" si="231"/>
        <v>0</v>
      </c>
      <c r="V624" s="393">
        <f t="shared" si="232"/>
        <v>0</v>
      </c>
      <c r="W624" s="444" t="str">
        <f t="shared" si="233"/>
        <v/>
      </c>
      <c r="X624" s="452" t="str">
        <f t="shared" si="228"/>
        <v/>
      </c>
      <c r="Y624" s="452" t="str">
        <f t="shared" si="229"/>
        <v/>
      </c>
      <c r="Z624" s="452" t="str">
        <f>'４.１倒筒機(樣品製作)'!X624</f>
        <v/>
      </c>
      <c r="AA624" s="452" t="str">
        <f>'４.１倒筒機(樣品製作)'!Y624</f>
        <v/>
      </c>
    </row>
    <row r="625" spans="1:27" ht="16.5">
      <c r="A625" s="383">
        <f t="shared" si="234"/>
        <v>46218</v>
      </c>
      <c r="B625" s="398" t="s">
        <v>807</v>
      </c>
      <c r="C625" s="524"/>
      <c r="D625" s="525"/>
      <c r="E625" s="526"/>
      <c r="F625" s="527"/>
      <c r="G625" s="527"/>
      <c r="H625" s="528"/>
      <c r="I625" s="529">
        <f>COUNTA(I605:I624)</f>
        <v>0</v>
      </c>
      <c r="J625" s="529"/>
      <c r="K625" s="529"/>
      <c r="L625" s="530"/>
      <c r="M625" s="400"/>
      <c r="N625" s="401">
        <f>SUM(N605:N624)</f>
        <v>0</v>
      </c>
      <c r="O625" s="400"/>
      <c r="P625" s="401">
        <f>SUM(P605:P624)</f>
        <v>0</v>
      </c>
      <c r="Q625" s="402"/>
      <c r="R625" s="445"/>
      <c r="S625" s="426"/>
      <c r="T625" s="399"/>
      <c r="U625" s="399">
        <f>SUMIF(U605:U624,"&lt;9E307")</f>
        <v>0</v>
      </c>
      <c r="V625" s="399">
        <f>SUM(V605:V624)</f>
        <v>0</v>
      </c>
      <c r="W625" s="446">
        <f>IF(ISERROR(V625/U625),0,(V625/U625))</f>
        <v>0</v>
      </c>
      <c r="X625" s="453">
        <f>SUMIF(X605:X624,"&lt;9E307")</f>
        <v>0</v>
      </c>
      <c r="Y625" s="453">
        <f>SUMIF(Y605:Y624,"&lt;9E307")</f>
        <v>0</v>
      </c>
      <c r="Z625" s="579">
        <f>'４.１倒筒機(樣品製作)'!X625</f>
        <v>0</v>
      </c>
      <c r="AA625" s="579">
        <f>'４.１倒筒機(樣品製作)'!Y625</f>
        <v>0</v>
      </c>
    </row>
    <row r="626" spans="1:27" ht="16.5">
      <c r="A626" s="383">
        <f t="shared" si="234"/>
        <v>46218</v>
      </c>
      <c r="B626" s="432" t="s">
        <v>805</v>
      </c>
      <c r="C626" s="458"/>
      <c r="D626" s="473"/>
      <c r="E626" s="459"/>
      <c r="F626" s="506" t="str">
        <f>IF(ISNA(VLOOKUP(D626,條件!$A$1:$L$65585,5,0)),"",(VLOOKUP(D626,條件!$A$1:$L$65585,5,0)))</f>
        <v/>
      </c>
      <c r="G626" s="506" t="str">
        <f>IF(ISNA(VLOOKUP(D626,條件!$A$1:$L$65585,11,0)),"",(VLOOKUP(D626,條件!$A$1:$L$65585,11,0)))</f>
        <v/>
      </c>
      <c r="H626" s="460"/>
      <c r="I626" s="461"/>
      <c r="J626" s="462"/>
      <c r="K626" s="461"/>
      <c r="L626" s="463"/>
      <c r="M626" s="388"/>
      <c r="N626" s="389"/>
      <c r="O626" s="390"/>
      <c r="P626" s="389"/>
      <c r="Q626" s="391"/>
      <c r="R626" s="443"/>
      <c r="S626" s="425">
        <f>K626*0.85</f>
        <v>0</v>
      </c>
      <c r="T626" s="392">
        <f t="shared" ref="T626:T645" si="235">IF(J626="",0,(1440/(J626/S626)))</f>
        <v>0</v>
      </c>
      <c r="U626" s="405">
        <f>T626*L626*(N626+P626)/24*0.85</f>
        <v>0</v>
      </c>
      <c r="V626" s="406">
        <f>M626+O626</f>
        <v>0</v>
      </c>
      <c r="W626" s="442" t="str">
        <f>IF(U626=0,"",((V626/U626)))</f>
        <v/>
      </c>
      <c r="X626" s="452" t="str">
        <f t="shared" ref="X626:X645" si="236">IF(ISERROR((U626/(N626+P626)*N626)/250),"",((U626/(N626+P626)*N626)/250))</f>
        <v/>
      </c>
      <c r="Y626" s="452" t="str">
        <f t="shared" ref="Y626:Y645" si="237">IF(ISERROR(((U626/(N626+P626)*P626)/250)),"",(((U626/(N626+P626)*P626))/250))</f>
        <v/>
      </c>
      <c r="Z626" s="452" t="str">
        <f>'４.１倒筒機(樣品製作)'!X626</f>
        <v/>
      </c>
      <c r="AA626" s="452" t="str">
        <f>'４.１倒筒機(樣品製作)'!Y626</f>
        <v/>
      </c>
    </row>
    <row r="627" spans="1:27" ht="16.5">
      <c r="A627" s="383">
        <f t="shared" si="234"/>
        <v>46218</v>
      </c>
      <c r="B627" s="432" t="s">
        <v>805</v>
      </c>
      <c r="C627" s="458"/>
      <c r="D627" s="473"/>
      <c r="E627" s="459"/>
      <c r="F627" s="506" t="str">
        <f>IF(ISNA(VLOOKUP(D627,條件!$A$1:$L$65585,5,0)),"",(VLOOKUP(D627,條件!$A$1:$L$65585,5,0)))</f>
        <v/>
      </c>
      <c r="G627" s="506" t="str">
        <f>IF(ISNA(VLOOKUP(D627,條件!$A$1:$L$65585,11,0)),"",(VLOOKUP(D627,條件!$A$1:$L$65585,11,0)))</f>
        <v/>
      </c>
      <c r="H627" s="460"/>
      <c r="I627" s="461"/>
      <c r="J627" s="462"/>
      <c r="K627" s="461"/>
      <c r="L627" s="463"/>
      <c r="M627" s="388"/>
      <c r="N627" s="389"/>
      <c r="O627" s="390"/>
      <c r="P627" s="389"/>
      <c r="Q627" s="391"/>
      <c r="R627" s="443"/>
      <c r="S627" s="425">
        <f t="shared" ref="S627:S645" si="238">K627*0.85</f>
        <v>0</v>
      </c>
      <c r="T627" s="392">
        <f t="shared" si="235"/>
        <v>0</v>
      </c>
      <c r="U627" s="405">
        <f t="shared" ref="U627:U645" si="239">T627*L627*(N627+P627)/24*0.85</f>
        <v>0</v>
      </c>
      <c r="V627" s="393">
        <f t="shared" ref="V627:V645" si="240">M627+O627</f>
        <v>0</v>
      </c>
      <c r="W627" s="442" t="str">
        <f t="shared" ref="W627:W645" si="241">IF(U627=0,"",((V627/U627)))</f>
        <v/>
      </c>
      <c r="X627" s="452" t="str">
        <f t="shared" si="236"/>
        <v/>
      </c>
      <c r="Y627" s="452" t="str">
        <f t="shared" si="237"/>
        <v/>
      </c>
      <c r="Z627" s="452" t="str">
        <f>'４.１倒筒機(樣品製作)'!X627</f>
        <v/>
      </c>
      <c r="AA627" s="452" t="str">
        <f>'４.１倒筒機(樣品製作)'!Y627</f>
        <v/>
      </c>
    </row>
    <row r="628" spans="1:27" ht="16.5">
      <c r="A628" s="383">
        <f t="shared" si="234"/>
        <v>46218</v>
      </c>
      <c r="B628" s="432" t="s">
        <v>805</v>
      </c>
      <c r="C628" s="458"/>
      <c r="D628" s="473"/>
      <c r="E628" s="459"/>
      <c r="F628" s="506" t="str">
        <f>IF(ISNA(VLOOKUP(D628,條件!$A$1:$L$65585,5,0)),"",(VLOOKUP(D628,條件!$A$1:$L$65585,5,0)))</f>
        <v/>
      </c>
      <c r="G628" s="506" t="str">
        <f>IF(ISNA(VLOOKUP(D628,條件!$A$1:$L$65585,11,0)),"",(VLOOKUP(D628,條件!$A$1:$L$65585,11,0)))</f>
        <v/>
      </c>
      <c r="H628" s="460"/>
      <c r="I628" s="461"/>
      <c r="J628" s="462"/>
      <c r="K628" s="461"/>
      <c r="L628" s="463"/>
      <c r="M628" s="388"/>
      <c r="N628" s="389"/>
      <c r="O628" s="390"/>
      <c r="P628" s="389"/>
      <c r="Q628" s="391"/>
      <c r="R628" s="443"/>
      <c r="S628" s="425">
        <f t="shared" si="238"/>
        <v>0</v>
      </c>
      <c r="T628" s="392">
        <f t="shared" si="235"/>
        <v>0</v>
      </c>
      <c r="U628" s="405">
        <f t="shared" si="239"/>
        <v>0</v>
      </c>
      <c r="V628" s="393">
        <f t="shared" si="240"/>
        <v>0</v>
      </c>
      <c r="W628" s="442" t="str">
        <f t="shared" si="241"/>
        <v/>
      </c>
      <c r="X628" s="452" t="str">
        <f t="shared" si="236"/>
        <v/>
      </c>
      <c r="Y628" s="452" t="str">
        <f t="shared" si="237"/>
        <v/>
      </c>
      <c r="Z628" s="452" t="str">
        <f>'４.１倒筒機(樣品製作)'!X628</f>
        <v/>
      </c>
      <c r="AA628" s="452" t="str">
        <f>'４.１倒筒機(樣品製作)'!Y628</f>
        <v/>
      </c>
    </row>
    <row r="629" spans="1:27" ht="16.5">
      <c r="A629" s="383">
        <f t="shared" si="234"/>
        <v>46218</v>
      </c>
      <c r="B629" s="432" t="s">
        <v>805</v>
      </c>
      <c r="C629" s="458"/>
      <c r="D629" s="473"/>
      <c r="E629" s="459"/>
      <c r="F629" s="506" t="str">
        <f>IF(ISNA(VLOOKUP(D629,條件!$A$1:$L$65585,5,0)),"",(VLOOKUP(D629,條件!$A$1:$L$65585,5,0)))</f>
        <v/>
      </c>
      <c r="G629" s="506" t="str">
        <f>IF(ISNA(VLOOKUP(D629,條件!$A$1:$L$65585,11,0)),"",(VLOOKUP(D629,條件!$A$1:$L$65585,11,0)))</f>
        <v/>
      </c>
      <c r="H629" s="460"/>
      <c r="I629" s="461"/>
      <c r="J629" s="462"/>
      <c r="K629" s="461"/>
      <c r="L629" s="463"/>
      <c r="M629" s="388"/>
      <c r="N629" s="389"/>
      <c r="O629" s="390"/>
      <c r="P629" s="389"/>
      <c r="Q629" s="391"/>
      <c r="R629" s="443"/>
      <c r="S629" s="425">
        <f t="shared" si="238"/>
        <v>0</v>
      </c>
      <c r="T629" s="392">
        <f t="shared" si="235"/>
        <v>0</v>
      </c>
      <c r="U629" s="405">
        <f t="shared" si="239"/>
        <v>0</v>
      </c>
      <c r="V629" s="393">
        <f t="shared" si="240"/>
        <v>0</v>
      </c>
      <c r="W629" s="442" t="str">
        <f t="shared" si="241"/>
        <v/>
      </c>
      <c r="X629" s="452" t="str">
        <f t="shared" si="236"/>
        <v/>
      </c>
      <c r="Y629" s="452" t="str">
        <f t="shared" si="237"/>
        <v/>
      </c>
      <c r="Z629" s="452" t="str">
        <f>'４.１倒筒機(樣品製作)'!X629</f>
        <v/>
      </c>
      <c r="AA629" s="452" t="str">
        <f>'４.１倒筒機(樣品製作)'!Y629</f>
        <v/>
      </c>
    </row>
    <row r="630" spans="1:27" ht="16.5">
      <c r="A630" s="383">
        <f t="shared" si="234"/>
        <v>46218</v>
      </c>
      <c r="B630" s="432" t="s">
        <v>805</v>
      </c>
      <c r="C630" s="458"/>
      <c r="D630" s="473"/>
      <c r="E630" s="459"/>
      <c r="F630" s="506" t="str">
        <f>IF(ISNA(VLOOKUP(D630,條件!$A$1:$L$65585,5,0)),"",(VLOOKUP(D630,條件!$A$1:$L$65585,5,0)))</f>
        <v/>
      </c>
      <c r="G630" s="506" t="str">
        <f>IF(ISNA(VLOOKUP(D630,條件!$A$1:$L$65585,11,0)),"",(VLOOKUP(D630,條件!$A$1:$L$65585,11,0)))</f>
        <v/>
      </c>
      <c r="H630" s="460"/>
      <c r="I630" s="461"/>
      <c r="J630" s="462"/>
      <c r="K630" s="461"/>
      <c r="L630" s="463"/>
      <c r="M630" s="388"/>
      <c r="N630" s="389"/>
      <c r="O630" s="390"/>
      <c r="P630" s="389"/>
      <c r="Q630" s="391"/>
      <c r="R630" s="443"/>
      <c r="S630" s="425">
        <f t="shared" si="238"/>
        <v>0</v>
      </c>
      <c r="T630" s="392">
        <f t="shared" si="235"/>
        <v>0</v>
      </c>
      <c r="U630" s="405">
        <f t="shared" si="239"/>
        <v>0</v>
      </c>
      <c r="V630" s="393">
        <f t="shared" si="240"/>
        <v>0</v>
      </c>
      <c r="W630" s="442" t="str">
        <f t="shared" si="241"/>
        <v/>
      </c>
      <c r="X630" s="452" t="str">
        <f t="shared" si="236"/>
        <v/>
      </c>
      <c r="Y630" s="452" t="str">
        <f t="shared" si="237"/>
        <v/>
      </c>
      <c r="Z630" s="452" t="str">
        <f>'４.１倒筒機(樣品製作)'!X630</f>
        <v/>
      </c>
      <c r="AA630" s="452" t="str">
        <f>'４.１倒筒機(樣品製作)'!Y630</f>
        <v/>
      </c>
    </row>
    <row r="631" spans="1:27" ht="16.5">
      <c r="A631" s="383">
        <f t="shared" si="234"/>
        <v>46218</v>
      </c>
      <c r="B631" s="432" t="s">
        <v>805</v>
      </c>
      <c r="C631" s="458"/>
      <c r="D631" s="473"/>
      <c r="E631" s="459"/>
      <c r="F631" s="506" t="str">
        <f>IF(ISNA(VLOOKUP(D631,條件!$A$1:$L$65585,5,0)),"",(VLOOKUP(D631,條件!$A$1:$L$65585,5,0)))</f>
        <v/>
      </c>
      <c r="G631" s="506" t="str">
        <f>IF(ISNA(VLOOKUP(D631,條件!$A$1:$L$65585,11,0)),"",(VLOOKUP(D631,條件!$A$1:$L$65585,11,0)))</f>
        <v/>
      </c>
      <c r="H631" s="460"/>
      <c r="I631" s="461"/>
      <c r="J631" s="462"/>
      <c r="K631" s="461"/>
      <c r="L631" s="463"/>
      <c r="M631" s="388"/>
      <c r="N631" s="389"/>
      <c r="O631" s="390"/>
      <c r="P631" s="389"/>
      <c r="Q631" s="391"/>
      <c r="R631" s="443"/>
      <c r="S631" s="425">
        <f t="shared" si="238"/>
        <v>0</v>
      </c>
      <c r="T631" s="392">
        <f t="shared" si="235"/>
        <v>0</v>
      </c>
      <c r="U631" s="405">
        <f t="shared" si="239"/>
        <v>0</v>
      </c>
      <c r="V631" s="393">
        <f t="shared" si="240"/>
        <v>0</v>
      </c>
      <c r="W631" s="442" t="str">
        <f t="shared" si="241"/>
        <v/>
      </c>
      <c r="X631" s="452" t="str">
        <f t="shared" si="236"/>
        <v/>
      </c>
      <c r="Y631" s="452" t="str">
        <f t="shared" si="237"/>
        <v/>
      </c>
      <c r="Z631" s="452" t="str">
        <f>'４.１倒筒機(樣品製作)'!X631</f>
        <v/>
      </c>
      <c r="AA631" s="452" t="str">
        <f>'４.１倒筒機(樣品製作)'!Y631</f>
        <v/>
      </c>
    </row>
    <row r="632" spans="1:27" ht="16.5">
      <c r="A632" s="383">
        <f t="shared" si="234"/>
        <v>46218</v>
      </c>
      <c r="B632" s="432" t="s">
        <v>805</v>
      </c>
      <c r="C632" s="458"/>
      <c r="D632" s="473"/>
      <c r="E632" s="459"/>
      <c r="F632" s="506" t="str">
        <f>IF(ISNA(VLOOKUP(D632,條件!$A$1:$L$65585,5,0)),"",(VLOOKUP(D632,條件!$A$1:$L$65585,5,0)))</f>
        <v/>
      </c>
      <c r="G632" s="506" t="str">
        <f>IF(ISNA(VLOOKUP(D632,條件!$A$1:$L$65585,11,0)),"",(VLOOKUP(D632,條件!$A$1:$L$65585,11,0)))</f>
        <v/>
      </c>
      <c r="H632" s="460"/>
      <c r="I632" s="461"/>
      <c r="J632" s="462"/>
      <c r="K632" s="461"/>
      <c r="L632" s="463"/>
      <c r="M632" s="388"/>
      <c r="N632" s="389"/>
      <c r="O632" s="390"/>
      <c r="P632" s="389"/>
      <c r="Q632" s="391"/>
      <c r="R632" s="443"/>
      <c r="S632" s="425">
        <f t="shared" si="238"/>
        <v>0</v>
      </c>
      <c r="T632" s="392">
        <f t="shared" si="235"/>
        <v>0</v>
      </c>
      <c r="U632" s="405">
        <f t="shared" si="239"/>
        <v>0</v>
      </c>
      <c r="V632" s="393">
        <f t="shared" si="240"/>
        <v>0</v>
      </c>
      <c r="W632" s="442" t="str">
        <f t="shared" si="241"/>
        <v/>
      </c>
      <c r="X632" s="452" t="str">
        <f t="shared" si="236"/>
        <v/>
      </c>
      <c r="Y632" s="452" t="str">
        <f t="shared" si="237"/>
        <v/>
      </c>
      <c r="Z632" s="452" t="str">
        <f>'４.１倒筒機(樣品製作)'!X632</f>
        <v/>
      </c>
      <c r="AA632" s="452" t="str">
        <f>'４.１倒筒機(樣品製作)'!Y632</f>
        <v/>
      </c>
    </row>
    <row r="633" spans="1:27" ht="16.5">
      <c r="A633" s="383">
        <f t="shared" si="234"/>
        <v>46218</v>
      </c>
      <c r="B633" s="432" t="s">
        <v>805</v>
      </c>
      <c r="C633" s="458"/>
      <c r="D633" s="473"/>
      <c r="E633" s="459"/>
      <c r="F633" s="506" t="str">
        <f>IF(ISNA(VLOOKUP(D633,條件!$A$1:$L$65585,5,0)),"",(VLOOKUP(D633,條件!$A$1:$L$65585,5,0)))</f>
        <v/>
      </c>
      <c r="G633" s="506" t="str">
        <f>IF(ISNA(VLOOKUP(D633,條件!$A$1:$L$65585,11,0)),"",(VLOOKUP(D633,條件!$A$1:$L$65585,11,0)))</f>
        <v/>
      </c>
      <c r="H633" s="460"/>
      <c r="I633" s="461"/>
      <c r="J633" s="462"/>
      <c r="K633" s="461"/>
      <c r="L633" s="463"/>
      <c r="M633" s="388"/>
      <c r="N633" s="389"/>
      <c r="O633" s="390"/>
      <c r="P633" s="389"/>
      <c r="Q633" s="391"/>
      <c r="R633" s="443"/>
      <c r="S633" s="425">
        <f t="shared" si="238"/>
        <v>0</v>
      </c>
      <c r="T633" s="392">
        <f t="shared" si="235"/>
        <v>0</v>
      </c>
      <c r="U633" s="405">
        <f t="shared" si="239"/>
        <v>0</v>
      </c>
      <c r="V633" s="393">
        <f t="shared" si="240"/>
        <v>0</v>
      </c>
      <c r="W633" s="442" t="str">
        <f t="shared" si="241"/>
        <v/>
      </c>
      <c r="X633" s="452" t="str">
        <f t="shared" si="236"/>
        <v/>
      </c>
      <c r="Y633" s="452" t="str">
        <f t="shared" si="237"/>
        <v/>
      </c>
      <c r="Z633" s="452" t="str">
        <f>'４.１倒筒機(樣品製作)'!X633</f>
        <v/>
      </c>
      <c r="AA633" s="452" t="str">
        <f>'４.１倒筒機(樣品製作)'!Y633</f>
        <v/>
      </c>
    </row>
    <row r="634" spans="1:27" ht="16.5">
      <c r="A634" s="383">
        <f t="shared" si="234"/>
        <v>46218</v>
      </c>
      <c r="B634" s="432" t="s">
        <v>805</v>
      </c>
      <c r="C634" s="458"/>
      <c r="D634" s="473"/>
      <c r="E634" s="459"/>
      <c r="F634" s="506" t="str">
        <f>IF(ISNA(VLOOKUP(D634,條件!$A$1:$L$65585,5,0)),"",(VLOOKUP(D634,條件!$A$1:$L$65585,5,0)))</f>
        <v/>
      </c>
      <c r="G634" s="506" t="str">
        <f>IF(ISNA(VLOOKUP(D634,條件!$A$1:$L$65585,11,0)),"",(VLOOKUP(D634,條件!$A$1:$L$65585,11,0)))</f>
        <v/>
      </c>
      <c r="H634" s="460"/>
      <c r="I634" s="461"/>
      <c r="J634" s="462"/>
      <c r="K634" s="461"/>
      <c r="L634" s="463"/>
      <c r="M634" s="388"/>
      <c r="N634" s="389"/>
      <c r="O634" s="390"/>
      <c r="P634" s="389"/>
      <c r="Q634" s="391"/>
      <c r="R634" s="443"/>
      <c r="S634" s="425">
        <f t="shared" si="238"/>
        <v>0</v>
      </c>
      <c r="T634" s="392">
        <f t="shared" si="235"/>
        <v>0</v>
      </c>
      <c r="U634" s="405">
        <f t="shared" si="239"/>
        <v>0</v>
      </c>
      <c r="V634" s="393">
        <f t="shared" si="240"/>
        <v>0</v>
      </c>
      <c r="W634" s="442" t="str">
        <f t="shared" si="241"/>
        <v/>
      </c>
      <c r="X634" s="452" t="str">
        <f t="shared" si="236"/>
        <v/>
      </c>
      <c r="Y634" s="452" t="str">
        <f t="shared" si="237"/>
        <v/>
      </c>
      <c r="Z634" s="452" t="str">
        <f>'４.１倒筒機(樣品製作)'!X634</f>
        <v/>
      </c>
      <c r="AA634" s="452" t="str">
        <f>'４.１倒筒機(樣品製作)'!Y634</f>
        <v/>
      </c>
    </row>
    <row r="635" spans="1:27" ht="16.5">
      <c r="A635" s="383">
        <f t="shared" si="234"/>
        <v>46218</v>
      </c>
      <c r="B635" s="432" t="s">
        <v>805</v>
      </c>
      <c r="C635" s="458"/>
      <c r="D635" s="473"/>
      <c r="E635" s="459"/>
      <c r="F635" s="506" t="str">
        <f>IF(ISNA(VLOOKUP(D635,條件!$A$1:$L$65585,5,0)),"",(VLOOKUP(D635,條件!$A$1:$L$65585,5,0)))</f>
        <v/>
      </c>
      <c r="G635" s="506" t="str">
        <f>IF(ISNA(VLOOKUP(D635,條件!$A$1:$L$65585,11,0)),"",(VLOOKUP(D635,條件!$A$1:$L$65585,11,0)))</f>
        <v/>
      </c>
      <c r="H635" s="460"/>
      <c r="I635" s="461"/>
      <c r="J635" s="462"/>
      <c r="K635" s="461"/>
      <c r="L635" s="463"/>
      <c r="M635" s="388"/>
      <c r="N635" s="389"/>
      <c r="O635" s="390"/>
      <c r="P635" s="389"/>
      <c r="Q635" s="391"/>
      <c r="R635" s="443"/>
      <c r="S635" s="425">
        <f t="shared" si="238"/>
        <v>0</v>
      </c>
      <c r="T635" s="392">
        <f t="shared" si="235"/>
        <v>0</v>
      </c>
      <c r="U635" s="405">
        <f t="shared" si="239"/>
        <v>0</v>
      </c>
      <c r="V635" s="393">
        <f t="shared" si="240"/>
        <v>0</v>
      </c>
      <c r="W635" s="442" t="str">
        <f t="shared" si="241"/>
        <v/>
      </c>
      <c r="X635" s="452" t="str">
        <f t="shared" si="236"/>
        <v/>
      </c>
      <c r="Y635" s="452" t="str">
        <f t="shared" si="237"/>
        <v/>
      </c>
      <c r="Z635" s="452" t="str">
        <f>'４.１倒筒機(樣品製作)'!X635</f>
        <v/>
      </c>
      <c r="AA635" s="452" t="str">
        <f>'４.１倒筒機(樣品製作)'!Y635</f>
        <v/>
      </c>
    </row>
    <row r="636" spans="1:27" ht="16.5">
      <c r="A636" s="383">
        <f t="shared" si="234"/>
        <v>46218</v>
      </c>
      <c r="B636" s="432" t="s">
        <v>805</v>
      </c>
      <c r="C636" s="458"/>
      <c r="D636" s="473"/>
      <c r="E636" s="459"/>
      <c r="F636" s="506" t="str">
        <f>IF(ISNA(VLOOKUP(D636,條件!$A$1:$L$65585,5,0)),"",(VLOOKUP(D636,條件!$A$1:$L$65585,5,0)))</f>
        <v/>
      </c>
      <c r="G636" s="506" t="str">
        <f>IF(ISNA(VLOOKUP(D636,條件!$A$1:$L$65585,11,0)),"",(VLOOKUP(D636,條件!$A$1:$L$65585,11,0)))</f>
        <v/>
      </c>
      <c r="H636" s="460"/>
      <c r="I636" s="461"/>
      <c r="J636" s="462"/>
      <c r="K636" s="461"/>
      <c r="L636" s="463"/>
      <c r="M636" s="388"/>
      <c r="N636" s="389"/>
      <c r="O636" s="390"/>
      <c r="P636" s="389"/>
      <c r="Q636" s="391"/>
      <c r="R636" s="443"/>
      <c r="S636" s="425">
        <f t="shared" si="238"/>
        <v>0</v>
      </c>
      <c r="T636" s="392">
        <f t="shared" si="235"/>
        <v>0</v>
      </c>
      <c r="U636" s="405">
        <f t="shared" si="239"/>
        <v>0</v>
      </c>
      <c r="V636" s="393">
        <f t="shared" si="240"/>
        <v>0</v>
      </c>
      <c r="W636" s="442" t="str">
        <f t="shared" si="241"/>
        <v/>
      </c>
      <c r="X636" s="452" t="str">
        <f t="shared" si="236"/>
        <v/>
      </c>
      <c r="Y636" s="452" t="str">
        <f t="shared" si="237"/>
        <v/>
      </c>
      <c r="Z636" s="452" t="str">
        <f>'４.１倒筒機(樣品製作)'!X636</f>
        <v/>
      </c>
      <c r="AA636" s="452" t="str">
        <f>'４.１倒筒機(樣品製作)'!Y636</f>
        <v/>
      </c>
    </row>
    <row r="637" spans="1:27" ht="16.5">
      <c r="A637" s="383">
        <f t="shared" si="234"/>
        <v>46218</v>
      </c>
      <c r="B637" s="432" t="s">
        <v>805</v>
      </c>
      <c r="C637" s="458"/>
      <c r="D637" s="473"/>
      <c r="E637" s="459"/>
      <c r="F637" s="506" t="str">
        <f>IF(ISNA(VLOOKUP(D637,條件!$A$1:$L$65585,5,0)),"",(VLOOKUP(D637,條件!$A$1:$L$65585,5,0)))</f>
        <v/>
      </c>
      <c r="G637" s="506" t="str">
        <f>IF(ISNA(VLOOKUP(D637,條件!$A$1:$L$65585,11,0)),"",(VLOOKUP(D637,條件!$A$1:$L$65585,11,0)))</f>
        <v/>
      </c>
      <c r="H637" s="460"/>
      <c r="I637" s="461"/>
      <c r="J637" s="462"/>
      <c r="K637" s="461"/>
      <c r="L637" s="463"/>
      <c r="M637" s="388"/>
      <c r="N637" s="389"/>
      <c r="O637" s="390"/>
      <c r="P637" s="389"/>
      <c r="Q637" s="391"/>
      <c r="R637" s="443"/>
      <c r="S637" s="425">
        <f t="shared" si="238"/>
        <v>0</v>
      </c>
      <c r="T637" s="392">
        <f t="shared" si="235"/>
        <v>0</v>
      </c>
      <c r="U637" s="392">
        <f t="shared" si="239"/>
        <v>0</v>
      </c>
      <c r="V637" s="393">
        <f t="shared" si="240"/>
        <v>0</v>
      </c>
      <c r="W637" s="444" t="str">
        <f t="shared" si="241"/>
        <v/>
      </c>
      <c r="X637" s="452" t="str">
        <f t="shared" si="236"/>
        <v/>
      </c>
      <c r="Y637" s="452" t="str">
        <f t="shared" si="237"/>
        <v/>
      </c>
      <c r="Z637" s="452" t="str">
        <f>'４.１倒筒機(樣品製作)'!X637</f>
        <v/>
      </c>
      <c r="AA637" s="452" t="str">
        <f>'４.１倒筒機(樣品製作)'!Y637</f>
        <v/>
      </c>
    </row>
    <row r="638" spans="1:27" ht="16.5">
      <c r="A638" s="383">
        <f t="shared" si="234"/>
        <v>46218</v>
      </c>
      <c r="B638" s="432" t="s">
        <v>805</v>
      </c>
      <c r="C638" s="458"/>
      <c r="D638" s="473"/>
      <c r="E638" s="459"/>
      <c r="F638" s="506" t="str">
        <f>IF(ISNA(VLOOKUP(D638,條件!$A$1:$L$65585,5,0)),"",(VLOOKUP(D638,條件!$A$1:$L$65585,5,0)))</f>
        <v/>
      </c>
      <c r="G638" s="506" t="str">
        <f>IF(ISNA(VLOOKUP(D638,條件!$A$1:$L$65585,11,0)),"",(VLOOKUP(D638,條件!$A$1:$L$65585,11,0)))</f>
        <v/>
      </c>
      <c r="H638" s="460"/>
      <c r="I638" s="461"/>
      <c r="J638" s="462"/>
      <c r="K638" s="461"/>
      <c r="L638" s="463"/>
      <c r="M638" s="388"/>
      <c r="N638" s="389"/>
      <c r="O638" s="390"/>
      <c r="P638" s="389"/>
      <c r="Q638" s="391"/>
      <c r="R638" s="443"/>
      <c r="S638" s="425">
        <f t="shared" si="238"/>
        <v>0</v>
      </c>
      <c r="T638" s="392">
        <f t="shared" si="235"/>
        <v>0</v>
      </c>
      <c r="U638" s="392">
        <f t="shared" si="239"/>
        <v>0</v>
      </c>
      <c r="V638" s="393">
        <f t="shared" si="240"/>
        <v>0</v>
      </c>
      <c r="W638" s="444" t="str">
        <f t="shared" si="241"/>
        <v/>
      </c>
      <c r="X638" s="452" t="str">
        <f t="shared" si="236"/>
        <v/>
      </c>
      <c r="Y638" s="452" t="str">
        <f t="shared" si="237"/>
        <v/>
      </c>
      <c r="Z638" s="452" t="str">
        <f>'４.１倒筒機(樣品製作)'!X638</f>
        <v/>
      </c>
      <c r="AA638" s="452" t="str">
        <f>'４.１倒筒機(樣品製作)'!Y638</f>
        <v/>
      </c>
    </row>
    <row r="639" spans="1:27" ht="16.5">
      <c r="A639" s="383">
        <f t="shared" si="234"/>
        <v>46218</v>
      </c>
      <c r="B639" s="432" t="s">
        <v>805</v>
      </c>
      <c r="C639" s="458"/>
      <c r="D639" s="473"/>
      <c r="E639" s="459"/>
      <c r="F639" s="506" t="str">
        <f>IF(ISNA(VLOOKUP(D639,條件!$A$1:$L$65585,5,0)),"",(VLOOKUP(D639,條件!$A$1:$L$65585,5,0)))</f>
        <v/>
      </c>
      <c r="G639" s="506" t="str">
        <f>IF(ISNA(VLOOKUP(D639,條件!$A$1:$L$65585,11,0)),"",(VLOOKUP(D639,條件!$A$1:$L$65585,11,0)))</f>
        <v/>
      </c>
      <c r="H639" s="460"/>
      <c r="I639" s="461"/>
      <c r="J639" s="462"/>
      <c r="K639" s="461"/>
      <c r="L639" s="463"/>
      <c r="M639" s="388"/>
      <c r="N639" s="389"/>
      <c r="O639" s="390"/>
      <c r="P639" s="389"/>
      <c r="Q639" s="391"/>
      <c r="R639" s="443"/>
      <c r="S639" s="425">
        <f t="shared" si="238"/>
        <v>0</v>
      </c>
      <c r="T639" s="392">
        <f t="shared" si="235"/>
        <v>0</v>
      </c>
      <c r="U639" s="392">
        <f t="shared" si="239"/>
        <v>0</v>
      </c>
      <c r="V639" s="393">
        <f t="shared" si="240"/>
        <v>0</v>
      </c>
      <c r="W639" s="444" t="str">
        <f t="shared" si="241"/>
        <v/>
      </c>
      <c r="X639" s="452" t="str">
        <f t="shared" si="236"/>
        <v/>
      </c>
      <c r="Y639" s="452" t="str">
        <f t="shared" si="237"/>
        <v/>
      </c>
      <c r="Z639" s="452" t="str">
        <f>'４.１倒筒機(樣品製作)'!X639</f>
        <v/>
      </c>
      <c r="AA639" s="452" t="str">
        <f>'４.１倒筒機(樣品製作)'!Y639</f>
        <v/>
      </c>
    </row>
    <row r="640" spans="1:27" ht="16.5">
      <c r="A640" s="383">
        <f t="shared" si="234"/>
        <v>46218</v>
      </c>
      <c r="B640" s="432" t="s">
        <v>805</v>
      </c>
      <c r="C640" s="458"/>
      <c r="D640" s="473"/>
      <c r="E640" s="459"/>
      <c r="F640" s="506" t="str">
        <f>IF(ISNA(VLOOKUP(D640,條件!$A$1:$L$65585,5,0)),"",(VLOOKUP(D640,條件!$A$1:$L$65585,5,0)))</f>
        <v/>
      </c>
      <c r="G640" s="506" t="str">
        <f>IF(ISNA(VLOOKUP(D640,條件!$A$1:$L$65585,11,0)),"",(VLOOKUP(D640,條件!$A$1:$L$65585,11,0)))</f>
        <v/>
      </c>
      <c r="H640" s="460"/>
      <c r="I640" s="461"/>
      <c r="J640" s="462"/>
      <c r="K640" s="461"/>
      <c r="L640" s="463"/>
      <c r="M640" s="388"/>
      <c r="N640" s="389"/>
      <c r="O640" s="390"/>
      <c r="P640" s="389"/>
      <c r="Q640" s="391"/>
      <c r="R640" s="443"/>
      <c r="S640" s="425">
        <f t="shared" si="238"/>
        <v>0</v>
      </c>
      <c r="T640" s="392">
        <f t="shared" si="235"/>
        <v>0</v>
      </c>
      <c r="U640" s="392">
        <f t="shared" si="239"/>
        <v>0</v>
      </c>
      <c r="V640" s="393">
        <f t="shared" si="240"/>
        <v>0</v>
      </c>
      <c r="W640" s="444" t="str">
        <f t="shared" si="241"/>
        <v/>
      </c>
      <c r="X640" s="452" t="str">
        <f t="shared" si="236"/>
        <v/>
      </c>
      <c r="Y640" s="452" t="str">
        <f t="shared" si="237"/>
        <v/>
      </c>
      <c r="Z640" s="452" t="str">
        <f>'４.１倒筒機(樣品製作)'!X640</f>
        <v/>
      </c>
      <c r="AA640" s="452" t="str">
        <f>'４.１倒筒機(樣品製作)'!Y640</f>
        <v/>
      </c>
    </row>
    <row r="641" spans="1:27" ht="16.5">
      <c r="A641" s="383">
        <f t="shared" si="234"/>
        <v>46218</v>
      </c>
      <c r="B641" s="432" t="s">
        <v>805</v>
      </c>
      <c r="C641" s="458"/>
      <c r="D641" s="473"/>
      <c r="E641" s="459"/>
      <c r="F641" s="506" t="str">
        <f>IF(ISNA(VLOOKUP(D641,條件!$A$1:$L$65585,5,0)),"",(VLOOKUP(D641,條件!$A$1:$L$65585,5,0)))</f>
        <v/>
      </c>
      <c r="G641" s="506" t="str">
        <f>IF(ISNA(VLOOKUP(D641,條件!$A$1:$L$65585,11,0)),"",(VLOOKUP(D641,條件!$A$1:$L$65585,11,0)))</f>
        <v/>
      </c>
      <c r="H641" s="460"/>
      <c r="I641" s="461"/>
      <c r="J641" s="462"/>
      <c r="K641" s="461"/>
      <c r="L641" s="463"/>
      <c r="M641" s="388"/>
      <c r="N641" s="389"/>
      <c r="O641" s="390"/>
      <c r="P641" s="389"/>
      <c r="Q641" s="391"/>
      <c r="R641" s="443"/>
      <c r="S641" s="425">
        <f t="shared" si="238"/>
        <v>0</v>
      </c>
      <c r="T641" s="392">
        <f t="shared" si="235"/>
        <v>0</v>
      </c>
      <c r="U641" s="392">
        <f t="shared" si="239"/>
        <v>0</v>
      </c>
      <c r="V641" s="393">
        <f t="shared" si="240"/>
        <v>0</v>
      </c>
      <c r="W641" s="444" t="str">
        <f t="shared" si="241"/>
        <v/>
      </c>
      <c r="X641" s="452" t="str">
        <f t="shared" si="236"/>
        <v/>
      </c>
      <c r="Y641" s="452" t="str">
        <f t="shared" si="237"/>
        <v/>
      </c>
      <c r="Z641" s="452" t="str">
        <f>'４.１倒筒機(樣品製作)'!X641</f>
        <v/>
      </c>
      <c r="AA641" s="452" t="str">
        <f>'４.１倒筒機(樣品製作)'!Y641</f>
        <v/>
      </c>
    </row>
    <row r="642" spans="1:27" ht="16.5">
      <c r="A642" s="383">
        <f t="shared" si="234"/>
        <v>46218</v>
      </c>
      <c r="B642" s="432" t="s">
        <v>805</v>
      </c>
      <c r="C642" s="458"/>
      <c r="D642" s="473"/>
      <c r="E642" s="459"/>
      <c r="F642" s="506" t="str">
        <f>IF(ISNA(VLOOKUP(D642,條件!$A$1:$L$65585,5,0)),"",(VLOOKUP(D642,條件!$A$1:$L$65585,5,0)))</f>
        <v/>
      </c>
      <c r="G642" s="506" t="str">
        <f>IF(ISNA(VLOOKUP(D642,條件!$A$1:$L$65585,11,0)),"",(VLOOKUP(D642,條件!$A$1:$L$65585,11,0)))</f>
        <v/>
      </c>
      <c r="H642" s="460"/>
      <c r="I642" s="461"/>
      <c r="J642" s="462"/>
      <c r="K642" s="461"/>
      <c r="L642" s="463"/>
      <c r="M642" s="388"/>
      <c r="N642" s="389"/>
      <c r="O642" s="390"/>
      <c r="P642" s="389"/>
      <c r="Q642" s="391"/>
      <c r="R642" s="443"/>
      <c r="S642" s="425">
        <f t="shared" si="238"/>
        <v>0</v>
      </c>
      <c r="T642" s="392">
        <f t="shared" si="235"/>
        <v>0</v>
      </c>
      <c r="U642" s="392">
        <f t="shared" si="239"/>
        <v>0</v>
      </c>
      <c r="V642" s="393">
        <f t="shared" si="240"/>
        <v>0</v>
      </c>
      <c r="W642" s="444" t="str">
        <f t="shared" si="241"/>
        <v/>
      </c>
      <c r="X642" s="452" t="str">
        <f t="shared" si="236"/>
        <v/>
      </c>
      <c r="Y642" s="452" t="str">
        <f t="shared" si="237"/>
        <v/>
      </c>
      <c r="Z642" s="452" t="str">
        <f>'４.１倒筒機(樣品製作)'!X642</f>
        <v/>
      </c>
      <c r="AA642" s="452" t="str">
        <f>'４.１倒筒機(樣品製作)'!Y642</f>
        <v/>
      </c>
    </row>
    <row r="643" spans="1:27" ht="16.5">
      <c r="A643" s="383">
        <f t="shared" si="234"/>
        <v>46218</v>
      </c>
      <c r="B643" s="432" t="s">
        <v>805</v>
      </c>
      <c r="C643" s="458"/>
      <c r="D643" s="473"/>
      <c r="E643" s="459"/>
      <c r="F643" s="506" t="str">
        <f>IF(ISNA(VLOOKUP(D643,條件!$A$1:$L$65585,5,0)),"",(VLOOKUP(D643,條件!$A$1:$L$65585,5,0)))</f>
        <v/>
      </c>
      <c r="G643" s="506" t="str">
        <f>IF(ISNA(VLOOKUP(D643,條件!$A$1:$L$65585,11,0)),"",(VLOOKUP(D643,條件!$A$1:$L$65585,11,0)))</f>
        <v/>
      </c>
      <c r="H643" s="460"/>
      <c r="I643" s="461"/>
      <c r="J643" s="462"/>
      <c r="K643" s="461"/>
      <c r="L643" s="463"/>
      <c r="M643" s="388"/>
      <c r="N643" s="389"/>
      <c r="O643" s="390"/>
      <c r="P643" s="389"/>
      <c r="Q643" s="391"/>
      <c r="R643" s="443"/>
      <c r="S643" s="425">
        <f t="shared" si="238"/>
        <v>0</v>
      </c>
      <c r="T643" s="392">
        <f t="shared" si="235"/>
        <v>0</v>
      </c>
      <c r="U643" s="392">
        <f t="shared" si="239"/>
        <v>0</v>
      </c>
      <c r="V643" s="393">
        <f t="shared" si="240"/>
        <v>0</v>
      </c>
      <c r="W643" s="444" t="str">
        <f t="shared" si="241"/>
        <v/>
      </c>
      <c r="X643" s="452" t="str">
        <f t="shared" si="236"/>
        <v/>
      </c>
      <c r="Y643" s="452" t="str">
        <f t="shared" si="237"/>
        <v/>
      </c>
      <c r="Z643" s="452" t="str">
        <f>'４.１倒筒機(樣品製作)'!X643</f>
        <v/>
      </c>
      <c r="AA643" s="452" t="str">
        <f>'４.１倒筒機(樣品製作)'!Y643</f>
        <v/>
      </c>
    </row>
    <row r="644" spans="1:27" ht="16.5">
      <c r="A644" s="383">
        <f t="shared" si="234"/>
        <v>46218</v>
      </c>
      <c r="B644" s="432" t="s">
        <v>805</v>
      </c>
      <c r="C644" s="458"/>
      <c r="D644" s="473"/>
      <c r="E644" s="459"/>
      <c r="F644" s="506" t="str">
        <f>IF(ISNA(VLOOKUP(D644,條件!$A$1:$L$65585,5,0)),"",(VLOOKUP(D644,條件!$A$1:$L$65585,5,0)))</f>
        <v/>
      </c>
      <c r="G644" s="506" t="str">
        <f>IF(ISNA(VLOOKUP(D644,條件!$A$1:$L$65585,11,0)),"",(VLOOKUP(D644,條件!$A$1:$L$65585,11,0)))</f>
        <v/>
      </c>
      <c r="H644" s="460"/>
      <c r="I644" s="461"/>
      <c r="J644" s="462"/>
      <c r="K644" s="461"/>
      <c r="L644" s="463"/>
      <c r="M644" s="388"/>
      <c r="N644" s="389"/>
      <c r="O644" s="390"/>
      <c r="P644" s="389"/>
      <c r="Q644" s="391"/>
      <c r="R644" s="443"/>
      <c r="S644" s="425">
        <f t="shared" si="238"/>
        <v>0</v>
      </c>
      <c r="T644" s="392">
        <f t="shared" si="235"/>
        <v>0</v>
      </c>
      <c r="U644" s="392">
        <f t="shared" si="239"/>
        <v>0</v>
      </c>
      <c r="V644" s="393">
        <f t="shared" si="240"/>
        <v>0</v>
      </c>
      <c r="W644" s="444" t="str">
        <f t="shared" si="241"/>
        <v/>
      </c>
      <c r="X644" s="452" t="str">
        <f t="shared" si="236"/>
        <v/>
      </c>
      <c r="Y644" s="452" t="str">
        <f t="shared" si="237"/>
        <v/>
      </c>
      <c r="Z644" s="452" t="str">
        <f>'４.１倒筒機(樣品製作)'!X644</f>
        <v/>
      </c>
      <c r="AA644" s="452" t="str">
        <f>'４.１倒筒機(樣品製作)'!Y644</f>
        <v/>
      </c>
    </row>
    <row r="645" spans="1:27" ht="16.5">
      <c r="A645" s="383">
        <f t="shared" si="234"/>
        <v>46218</v>
      </c>
      <c r="B645" s="432" t="s">
        <v>805</v>
      </c>
      <c r="C645" s="458"/>
      <c r="D645" s="473"/>
      <c r="E645" s="459"/>
      <c r="F645" s="506" t="str">
        <f>IF(ISNA(VLOOKUP(D645,條件!$A$1:$L$65585,5,0)),"",(VLOOKUP(D645,條件!$A$1:$L$65585,5,0)))</f>
        <v/>
      </c>
      <c r="G645" s="506" t="str">
        <f>IF(ISNA(VLOOKUP(D645,條件!$A$1:$L$65585,11,0)),"",(VLOOKUP(D645,條件!$A$1:$L$65585,11,0)))</f>
        <v/>
      </c>
      <c r="H645" s="460"/>
      <c r="I645" s="461"/>
      <c r="J645" s="462"/>
      <c r="K645" s="461"/>
      <c r="L645" s="463"/>
      <c r="M645" s="388"/>
      <c r="N645" s="389"/>
      <c r="O645" s="390"/>
      <c r="P645" s="389"/>
      <c r="Q645" s="391"/>
      <c r="R645" s="443"/>
      <c r="S645" s="425">
        <f t="shared" si="238"/>
        <v>0</v>
      </c>
      <c r="T645" s="392">
        <f t="shared" si="235"/>
        <v>0</v>
      </c>
      <c r="U645" s="392">
        <f t="shared" si="239"/>
        <v>0</v>
      </c>
      <c r="V645" s="393">
        <f t="shared" si="240"/>
        <v>0</v>
      </c>
      <c r="W645" s="444" t="str">
        <f t="shared" si="241"/>
        <v/>
      </c>
      <c r="X645" s="452" t="str">
        <f t="shared" si="236"/>
        <v/>
      </c>
      <c r="Y645" s="452" t="str">
        <f t="shared" si="237"/>
        <v/>
      </c>
      <c r="Z645" s="452" t="str">
        <f>'４.１倒筒機(樣品製作)'!X645</f>
        <v/>
      </c>
      <c r="AA645" s="452" t="str">
        <f>'４.１倒筒機(樣品製作)'!Y645</f>
        <v/>
      </c>
    </row>
    <row r="646" spans="1:27" ht="16.5">
      <c r="A646" s="383">
        <f t="shared" si="234"/>
        <v>46218</v>
      </c>
      <c r="B646" s="398" t="s">
        <v>803</v>
      </c>
      <c r="C646" s="524"/>
      <c r="D646" s="525"/>
      <c r="E646" s="526"/>
      <c r="F646" s="527">
        <v>0</v>
      </c>
      <c r="G646" s="527"/>
      <c r="H646" s="528"/>
      <c r="I646" s="529">
        <f>COUNTA(I626:I645)</f>
        <v>0</v>
      </c>
      <c r="J646" s="529"/>
      <c r="K646" s="529"/>
      <c r="L646" s="530"/>
      <c r="M646" s="400"/>
      <c r="N646" s="401">
        <f>SUM(N626:N645)</f>
        <v>0</v>
      </c>
      <c r="O646" s="400"/>
      <c r="P646" s="401">
        <f>SUM(P626:P645)</f>
        <v>0</v>
      </c>
      <c r="Q646" s="402"/>
      <c r="R646" s="445"/>
      <c r="S646" s="427"/>
      <c r="T646" s="403"/>
      <c r="U646" s="399">
        <f>SUMIF(U626:U645,"&lt;9E307")</f>
        <v>0</v>
      </c>
      <c r="V646" s="399">
        <f>SUM(V626:V645)</f>
        <v>0</v>
      </c>
      <c r="W646" s="446">
        <f>IF(ISERROR(V646/U646),0,(V646/U646))</f>
        <v>0</v>
      </c>
      <c r="X646" s="453">
        <f>SUMIF(X626:X645,"&lt;9E307")</f>
        <v>0</v>
      </c>
      <c r="Y646" s="453">
        <f>SUMIF(Y626:Y645,"&lt;9E307")</f>
        <v>0</v>
      </c>
      <c r="Z646" s="453">
        <f>'４.１倒筒機(樣品製作)'!X646</f>
        <v>0</v>
      </c>
      <c r="AA646" s="453">
        <f>'４.１倒筒機(樣品製作)'!Y646</f>
        <v>0</v>
      </c>
    </row>
    <row r="647" spans="1:27" ht="16.5">
      <c r="A647" s="383">
        <f t="shared" si="234"/>
        <v>46218</v>
      </c>
      <c r="B647" s="404" t="s">
        <v>806</v>
      </c>
      <c r="C647" s="531"/>
      <c r="D647" s="532"/>
      <c r="E647" s="533"/>
      <c r="F647" s="534"/>
      <c r="G647" s="534"/>
      <c r="H647" s="535"/>
      <c r="I647" s="536">
        <f>SUM(I625,I646)</f>
        <v>0</v>
      </c>
      <c r="J647" s="536"/>
      <c r="K647" s="536"/>
      <c r="L647" s="537"/>
      <c r="M647" s="419"/>
      <c r="N647" s="420">
        <f>SUM(N625,N646)</f>
        <v>0</v>
      </c>
      <c r="O647" s="419"/>
      <c r="P647" s="420">
        <f>SUM(P625,P646)</f>
        <v>0</v>
      </c>
      <c r="Q647" s="421"/>
      <c r="R647" s="447"/>
      <c r="S647" s="428"/>
      <c r="T647" s="394"/>
      <c r="U647" s="394">
        <f t="shared" ref="U647:V647" si="242">SUM(U625,U646)</f>
        <v>0</v>
      </c>
      <c r="V647" s="394">
        <f t="shared" si="242"/>
        <v>0</v>
      </c>
      <c r="W647" s="448">
        <f>IF(ISERROR(V647/U647),0,V647/U647)</f>
        <v>0</v>
      </c>
      <c r="X647" s="454">
        <f>SUM(X625,X646)</f>
        <v>0</v>
      </c>
      <c r="Y647" s="454">
        <f>SUM(Y625,Y646)</f>
        <v>0</v>
      </c>
      <c r="Z647" s="454">
        <f>'４.１倒筒機(樣品製作)'!X647</f>
        <v>0</v>
      </c>
      <c r="AA647" s="454">
        <f>'４.１倒筒機(樣品製作)'!Y647</f>
        <v>0</v>
      </c>
    </row>
    <row r="648" spans="1:27" ht="16.5">
      <c r="A648" s="449">
        <f>A647+1</f>
        <v>46219</v>
      </c>
      <c r="B648" s="431" t="s">
        <v>804</v>
      </c>
      <c r="C648" s="538"/>
      <c r="D648" s="539"/>
      <c r="E648" s="540"/>
      <c r="F648" s="541" t="str">
        <f>IF(ISNA(VLOOKUP(D648,條件!$A$1:$L$65585,5,0)),"",(VLOOKUP(D648,條件!$A$1:$L$65585,5,0)))</f>
        <v/>
      </c>
      <c r="G648" s="541" t="str">
        <f>IF(ISNA(VLOOKUP(D648,條件!$A$1:$L$65585,11,0)),"",(VLOOKUP(D648,條件!$A$1:$L$65585,11,0)))</f>
        <v/>
      </c>
      <c r="H648" s="542"/>
      <c r="I648" s="543"/>
      <c r="J648" s="462"/>
      <c r="K648" s="543"/>
      <c r="L648" s="544"/>
      <c r="M648" s="407"/>
      <c r="N648" s="408"/>
      <c r="O648" s="409"/>
      <c r="P648" s="408"/>
      <c r="Q648" s="410"/>
      <c r="R648" s="441"/>
      <c r="S648" s="424">
        <f>K648*0.85</f>
        <v>0</v>
      </c>
      <c r="T648" s="405">
        <f t="shared" ref="T648:T667" si="243">IF(J648="",0,(1440/(J648/S648)))</f>
        <v>0</v>
      </c>
      <c r="U648" s="405">
        <f>T648*L648*(N648+P648)/24*0.85</f>
        <v>0</v>
      </c>
      <c r="V648" s="406">
        <f>M648+O648</f>
        <v>0</v>
      </c>
      <c r="W648" s="442" t="str">
        <f>IF(U648=0,"",((V648/U648)))</f>
        <v/>
      </c>
      <c r="X648" s="452" t="str">
        <f t="shared" ref="X648:X667" si="244">IF(ISERROR((U648/(N648+P648)*N648)/250),"",((U648/(N648+P648)*N648)/250))</f>
        <v/>
      </c>
      <c r="Y648" s="452" t="str">
        <f t="shared" ref="Y648:Y667" si="245">IF(ISERROR(((U648/(N648+P648)*P648)/250)),"",(((U648/(N648+P648)*P648))/250))</f>
        <v/>
      </c>
      <c r="Z648" s="452" t="str">
        <f>'４.１倒筒機(樣品製作)'!X648</f>
        <v/>
      </c>
      <c r="AA648" s="452" t="str">
        <f>'４.１倒筒機(樣品製作)'!Y648</f>
        <v/>
      </c>
    </row>
    <row r="649" spans="1:27" ht="16.5">
      <c r="A649" s="383">
        <f>A648</f>
        <v>46219</v>
      </c>
      <c r="B649" s="432" t="s">
        <v>804</v>
      </c>
      <c r="C649" s="458"/>
      <c r="D649" s="473"/>
      <c r="E649" s="459"/>
      <c r="F649" s="506" t="str">
        <f>IF(ISNA(VLOOKUP(D649,條件!$A$1:$L$65585,5,0)),"",(VLOOKUP(D649,條件!$A$1:$L$65585,5,0)))</f>
        <v/>
      </c>
      <c r="G649" s="506" t="str">
        <f>IF(ISNA(VLOOKUP(D649,條件!$A$1:$L$65585,11,0)),"",(VLOOKUP(D649,條件!$A$1:$L$65585,11,0)))</f>
        <v/>
      </c>
      <c r="H649" s="460"/>
      <c r="I649" s="461"/>
      <c r="J649" s="462"/>
      <c r="K649" s="461"/>
      <c r="L649" s="463"/>
      <c r="M649" s="388"/>
      <c r="N649" s="389"/>
      <c r="O649" s="390"/>
      <c r="P649" s="389"/>
      <c r="Q649" s="410"/>
      <c r="R649" s="443"/>
      <c r="S649" s="425">
        <f t="shared" ref="S649:S667" si="246">K649*0.85</f>
        <v>0</v>
      </c>
      <c r="T649" s="392">
        <f t="shared" si="243"/>
        <v>0</v>
      </c>
      <c r="U649" s="405">
        <f t="shared" ref="U649:U667" si="247">T649*L649*(N649+P649)/24*0.85</f>
        <v>0</v>
      </c>
      <c r="V649" s="393">
        <f t="shared" ref="V649:V667" si="248">M649+O649</f>
        <v>0</v>
      </c>
      <c r="W649" s="442" t="str">
        <f t="shared" ref="W649:W667" si="249">IF(U649=0,"",((V649/U649)))</f>
        <v/>
      </c>
      <c r="X649" s="452" t="str">
        <f t="shared" si="244"/>
        <v/>
      </c>
      <c r="Y649" s="452" t="str">
        <f t="shared" si="245"/>
        <v/>
      </c>
      <c r="Z649" s="452" t="str">
        <f>'４.１倒筒機(樣品製作)'!X649</f>
        <v/>
      </c>
      <c r="AA649" s="452" t="str">
        <f>'４.１倒筒機(樣品製作)'!Y649</f>
        <v/>
      </c>
    </row>
    <row r="650" spans="1:27" ht="16.5">
      <c r="A650" s="383">
        <f t="shared" ref="A650:A690" si="250">A649</f>
        <v>46219</v>
      </c>
      <c r="B650" s="432" t="s">
        <v>804</v>
      </c>
      <c r="C650" s="458"/>
      <c r="D650" s="473"/>
      <c r="E650" s="459"/>
      <c r="F650" s="506" t="str">
        <f>IF(ISNA(VLOOKUP(D650,條件!$A$1:$L$65585,5,0)),"",(VLOOKUP(D650,條件!$A$1:$L$65585,5,0)))</f>
        <v/>
      </c>
      <c r="G650" s="506" t="str">
        <f>IF(ISNA(VLOOKUP(D650,條件!$A$1:$L$65585,11,0)),"",(VLOOKUP(D650,條件!$A$1:$L$65585,11,0)))</f>
        <v/>
      </c>
      <c r="H650" s="460"/>
      <c r="I650" s="461"/>
      <c r="J650" s="462"/>
      <c r="K650" s="461"/>
      <c r="L650" s="463"/>
      <c r="M650" s="388"/>
      <c r="N650" s="389"/>
      <c r="O650" s="390"/>
      <c r="P650" s="389"/>
      <c r="Q650" s="410"/>
      <c r="R650" s="443"/>
      <c r="S650" s="425">
        <f t="shared" si="246"/>
        <v>0</v>
      </c>
      <c r="T650" s="392">
        <f t="shared" si="243"/>
        <v>0</v>
      </c>
      <c r="U650" s="405">
        <f t="shared" si="247"/>
        <v>0</v>
      </c>
      <c r="V650" s="393">
        <f t="shared" si="248"/>
        <v>0</v>
      </c>
      <c r="W650" s="442" t="str">
        <f t="shared" si="249"/>
        <v/>
      </c>
      <c r="X650" s="452" t="str">
        <f t="shared" si="244"/>
        <v/>
      </c>
      <c r="Y650" s="452" t="str">
        <f t="shared" si="245"/>
        <v/>
      </c>
      <c r="Z650" s="452" t="str">
        <f>'４.１倒筒機(樣品製作)'!X650</f>
        <v/>
      </c>
      <c r="AA650" s="452" t="str">
        <f>'４.１倒筒機(樣品製作)'!Y650</f>
        <v/>
      </c>
    </row>
    <row r="651" spans="1:27" ht="16.5">
      <c r="A651" s="383">
        <f t="shared" si="250"/>
        <v>46219</v>
      </c>
      <c r="B651" s="432" t="s">
        <v>804</v>
      </c>
      <c r="C651" s="458"/>
      <c r="D651" s="473"/>
      <c r="E651" s="459"/>
      <c r="F651" s="506" t="str">
        <f>IF(ISNA(VLOOKUP(D651,條件!$A$1:$L$65585,5,0)),"",(VLOOKUP(D651,條件!$A$1:$L$65585,5,0)))</f>
        <v/>
      </c>
      <c r="G651" s="506" t="str">
        <f>IF(ISNA(VLOOKUP(D651,條件!$A$1:$L$65585,11,0)),"",(VLOOKUP(D651,條件!$A$1:$L$65585,11,0)))</f>
        <v/>
      </c>
      <c r="H651" s="460"/>
      <c r="I651" s="461"/>
      <c r="J651" s="462"/>
      <c r="K651" s="461"/>
      <c r="L651" s="463"/>
      <c r="M651" s="388"/>
      <c r="N651" s="389"/>
      <c r="O651" s="390"/>
      <c r="P651" s="389"/>
      <c r="Q651" s="410"/>
      <c r="R651" s="443"/>
      <c r="S651" s="425">
        <f t="shared" si="246"/>
        <v>0</v>
      </c>
      <c r="T651" s="392">
        <f t="shared" si="243"/>
        <v>0</v>
      </c>
      <c r="U651" s="405">
        <f t="shared" si="247"/>
        <v>0</v>
      </c>
      <c r="V651" s="393">
        <f t="shared" si="248"/>
        <v>0</v>
      </c>
      <c r="W651" s="442" t="str">
        <f t="shared" si="249"/>
        <v/>
      </c>
      <c r="X651" s="452" t="str">
        <f t="shared" si="244"/>
        <v/>
      </c>
      <c r="Y651" s="452" t="str">
        <f t="shared" si="245"/>
        <v/>
      </c>
      <c r="Z651" s="452" t="str">
        <f>'４.１倒筒機(樣品製作)'!X651</f>
        <v/>
      </c>
      <c r="AA651" s="452" t="str">
        <f>'４.１倒筒機(樣品製作)'!Y651</f>
        <v/>
      </c>
    </row>
    <row r="652" spans="1:27" ht="16.5">
      <c r="A652" s="383">
        <f t="shared" si="250"/>
        <v>46219</v>
      </c>
      <c r="B652" s="432" t="s">
        <v>804</v>
      </c>
      <c r="C652" s="458"/>
      <c r="D652" s="473"/>
      <c r="E652" s="459"/>
      <c r="F652" s="506" t="str">
        <f>IF(ISNA(VLOOKUP(D652,條件!$A$1:$L$65585,5,0)),"",(VLOOKUP(D652,條件!$A$1:$L$65585,5,0)))</f>
        <v/>
      </c>
      <c r="G652" s="506" t="str">
        <f>IF(ISNA(VLOOKUP(D652,條件!$A$1:$L$65585,11,0)),"",(VLOOKUP(D652,條件!$A$1:$L$65585,11,0)))</f>
        <v/>
      </c>
      <c r="H652" s="460"/>
      <c r="I652" s="461"/>
      <c r="J652" s="462"/>
      <c r="K652" s="461"/>
      <c r="L652" s="463"/>
      <c r="M652" s="388"/>
      <c r="N652" s="389"/>
      <c r="O652" s="390"/>
      <c r="P652" s="389"/>
      <c r="Q652" s="410"/>
      <c r="R652" s="443"/>
      <c r="S652" s="425">
        <f t="shared" si="246"/>
        <v>0</v>
      </c>
      <c r="T652" s="392">
        <f t="shared" si="243"/>
        <v>0</v>
      </c>
      <c r="U652" s="405">
        <f t="shared" si="247"/>
        <v>0</v>
      </c>
      <c r="V652" s="393">
        <f t="shared" si="248"/>
        <v>0</v>
      </c>
      <c r="W652" s="442" t="str">
        <f t="shared" si="249"/>
        <v/>
      </c>
      <c r="X652" s="452" t="str">
        <f t="shared" si="244"/>
        <v/>
      </c>
      <c r="Y652" s="452" t="str">
        <f t="shared" si="245"/>
        <v/>
      </c>
      <c r="Z652" s="452" t="str">
        <f>'４.１倒筒機(樣品製作)'!X652</f>
        <v/>
      </c>
      <c r="AA652" s="452" t="str">
        <f>'４.１倒筒機(樣品製作)'!Y652</f>
        <v/>
      </c>
    </row>
    <row r="653" spans="1:27" ht="16.5">
      <c r="A653" s="383">
        <f t="shared" si="250"/>
        <v>46219</v>
      </c>
      <c r="B653" s="432" t="s">
        <v>804</v>
      </c>
      <c r="C653" s="458"/>
      <c r="D653" s="473"/>
      <c r="E653" s="459"/>
      <c r="F653" s="506" t="str">
        <f>IF(ISNA(VLOOKUP(D653,條件!$A$1:$L$65585,5,0)),"",(VLOOKUP(D653,條件!$A$1:$L$65585,5,0)))</f>
        <v/>
      </c>
      <c r="G653" s="506" t="str">
        <f>IF(ISNA(VLOOKUP(D653,條件!$A$1:$L$65585,11,0)),"",(VLOOKUP(D653,條件!$A$1:$L$65585,11,0)))</f>
        <v/>
      </c>
      <c r="H653" s="460"/>
      <c r="I653" s="461"/>
      <c r="J653" s="462"/>
      <c r="K653" s="461"/>
      <c r="L653" s="463"/>
      <c r="M653" s="388"/>
      <c r="N653" s="389"/>
      <c r="O653" s="390"/>
      <c r="P653" s="389"/>
      <c r="Q653" s="410"/>
      <c r="R653" s="443"/>
      <c r="S653" s="425">
        <f t="shared" si="246"/>
        <v>0</v>
      </c>
      <c r="T653" s="392">
        <f t="shared" si="243"/>
        <v>0</v>
      </c>
      <c r="U653" s="405">
        <f t="shared" si="247"/>
        <v>0</v>
      </c>
      <c r="V653" s="393">
        <f t="shared" si="248"/>
        <v>0</v>
      </c>
      <c r="W653" s="442" t="str">
        <f t="shared" si="249"/>
        <v/>
      </c>
      <c r="X653" s="452" t="str">
        <f t="shared" si="244"/>
        <v/>
      </c>
      <c r="Y653" s="452" t="str">
        <f t="shared" si="245"/>
        <v/>
      </c>
      <c r="Z653" s="452" t="str">
        <f>'４.１倒筒機(樣品製作)'!X653</f>
        <v/>
      </c>
      <c r="AA653" s="452" t="str">
        <f>'４.１倒筒機(樣品製作)'!Y653</f>
        <v/>
      </c>
    </row>
    <row r="654" spans="1:27" ht="16.5">
      <c r="A654" s="383">
        <f t="shared" si="250"/>
        <v>46219</v>
      </c>
      <c r="B654" s="432" t="s">
        <v>804</v>
      </c>
      <c r="C654" s="458"/>
      <c r="D654" s="473"/>
      <c r="E654" s="459"/>
      <c r="F654" s="506" t="str">
        <f>IF(ISNA(VLOOKUP(D654,條件!$A$1:$L$65585,5,0)),"",(VLOOKUP(D654,條件!$A$1:$L$65585,5,0)))</f>
        <v/>
      </c>
      <c r="G654" s="506" t="str">
        <f>IF(ISNA(VLOOKUP(D654,條件!$A$1:$L$65585,11,0)),"",(VLOOKUP(D654,條件!$A$1:$L$65585,11,0)))</f>
        <v/>
      </c>
      <c r="H654" s="460"/>
      <c r="I654" s="461"/>
      <c r="J654" s="462"/>
      <c r="K654" s="461"/>
      <c r="L654" s="463"/>
      <c r="M654" s="388"/>
      <c r="N654" s="389"/>
      <c r="O654" s="390"/>
      <c r="P654" s="389"/>
      <c r="Q654" s="410"/>
      <c r="R654" s="443"/>
      <c r="S654" s="425">
        <f t="shared" si="246"/>
        <v>0</v>
      </c>
      <c r="T654" s="392">
        <f t="shared" si="243"/>
        <v>0</v>
      </c>
      <c r="U654" s="405">
        <f t="shared" si="247"/>
        <v>0</v>
      </c>
      <c r="V654" s="393">
        <f t="shared" si="248"/>
        <v>0</v>
      </c>
      <c r="W654" s="442" t="str">
        <f t="shared" si="249"/>
        <v/>
      </c>
      <c r="X654" s="452" t="str">
        <f t="shared" si="244"/>
        <v/>
      </c>
      <c r="Y654" s="452" t="str">
        <f t="shared" si="245"/>
        <v/>
      </c>
      <c r="Z654" s="452" t="str">
        <f>'４.１倒筒機(樣品製作)'!X654</f>
        <v/>
      </c>
      <c r="AA654" s="452" t="str">
        <f>'４.１倒筒機(樣品製作)'!Y654</f>
        <v/>
      </c>
    </row>
    <row r="655" spans="1:27" ht="16.5">
      <c r="A655" s="383">
        <f t="shared" si="250"/>
        <v>46219</v>
      </c>
      <c r="B655" s="432" t="s">
        <v>804</v>
      </c>
      <c r="C655" s="458"/>
      <c r="D655" s="473"/>
      <c r="E655" s="459"/>
      <c r="F655" s="506" t="str">
        <f>IF(ISNA(VLOOKUP(D655,條件!$A$1:$L$65585,5,0)),"",(VLOOKUP(D655,條件!$A$1:$L$65585,5,0)))</f>
        <v/>
      </c>
      <c r="G655" s="506" t="str">
        <f>IF(ISNA(VLOOKUP(D655,條件!$A$1:$L$65585,11,0)),"",(VLOOKUP(D655,條件!$A$1:$L$65585,11,0)))</f>
        <v/>
      </c>
      <c r="H655" s="460"/>
      <c r="I655" s="461"/>
      <c r="J655" s="462"/>
      <c r="K655" s="461"/>
      <c r="L655" s="463"/>
      <c r="M655" s="388"/>
      <c r="N655" s="389"/>
      <c r="O655" s="390"/>
      <c r="P655" s="389"/>
      <c r="Q655" s="410"/>
      <c r="R655" s="443"/>
      <c r="S655" s="425">
        <f t="shared" si="246"/>
        <v>0</v>
      </c>
      <c r="T655" s="392">
        <f t="shared" si="243"/>
        <v>0</v>
      </c>
      <c r="U655" s="405">
        <f t="shared" si="247"/>
        <v>0</v>
      </c>
      <c r="V655" s="393">
        <f t="shared" si="248"/>
        <v>0</v>
      </c>
      <c r="W655" s="442" t="str">
        <f t="shared" si="249"/>
        <v/>
      </c>
      <c r="X655" s="452" t="str">
        <f t="shared" si="244"/>
        <v/>
      </c>
      <c r="Y655" s="452" t="str">
        <f t="shared" si="245"/>
        <v/>
      </c>
      <c r="Z655" s="452" t="str">
        <f>'４.１倒筒機(樣品製作)'!X655</f>
        <v/>
      </c>
      <c r="AA655" s="452" t="str">
        <f>'４.１倒筒機(樣品製作)'!Y655</f>
        <v/>
      </c>
    </row>
    <row r="656" spans="1:27" ht="16.5">
      <c r="A656" s="383">
        <f t="shared" si="250"/>
        <v>46219</v>
      </c>
      <c r="B656" s="432" t="s">
        <v>804</v>
      </c>
      <c r="C656" s="458"/>
      <c r="D656" s="473"/>
      <c r="E656" s="459"/>
      <c r="F656" s="506" t="str">
        <f>IF(ISNA(VLOOKUP(D656,條件!$A$1:$L$65585,5,0)),"",(VLOOKUP(D656,條件!$A$1:$L$65585,5,0)))</f>
        <v/>
      </c>
      <c r="G656" s="506" t="str">
        <f>IF(ISNA(VLOOKUP(D656,條件!$A$1:$L$65585,11,0)),"",(VLOOKUP(D656,條件!$A$1:$L$65585,11,0)))</f>
        <v/>
      </c>
      <c r="H656" s="460"/>
      <c r="I656" s="461"/>
      <c r="J656" s="462"/>
      <c r="K656" s="461"/>
      <c r="L656" s="463"/>
      <c r="M656" s="388"/>
      <c r="N656" s="389"/>
      <c r="O656" s="390"/>
      <c r="P656" s="389"/>
      <c r="Q656" s="410"/>
      <c r="R656" s="443"/>
      <c r="S656" s="425">
        <f t="shared" si="246"/>
        <v>0</v>
      </c>
      <c r="T656" s="392">
        <f t="shared" si="243"/>
        <v>0</v>
      </c>
      <c r="U656" s="405">
        <f t="shared" si="247"/>
        <v>0</v>
      </c>
      <c r="V656" s="393">
        <f t="shared" si="248"/>
        <v>0</v>
      </c>
      <c r="W656" s="442" t="str">
        <f t="shared" si="249"/>
        <v/>
      </c>
      <c r="X656" s="452" t="str">
        <f t="shared" si="244"/>
        <v/>
      </c>
      <c r="Y656" s="452" t="str">
        <f t="shared" si="245"/>
        <v/>
      </c>
      <c r="Z656" s="452" t="str">
        <f>'４.１倒筒機(樣品製作)'!X656</f>
        <v/>
      </c>
      <c r="AA656" s="452" t="str">
        <f>'４.１倒筒機(樣品製作)'!Y656</f>
        <v/>
      </c>
    </row>
    <row r="657" spans="1:27" ht="16.5">
      <c r="A657" s="383">
        <f t="shared" si="250"/>
        <v>46219</v>
      </c>
      <c r="B657" s="432" t="s">
        <v>804</v>
      </c>
      <c r="C657" s="458"/>
      <c r="D657" s="473"/>
      <c r="E657" s="459"/>
      <c r="F657" s="506" t="str">
        <f>IF(ISNA(VLOOKUP(D657,條件!$A$1:$L$65585,5,0)),"",(VLOOKUP(D657,條件!$A$1:$L$65585,5,0)))</f>
        <v/>
      </c>
      <c r="G657" s="506" t="str">
        <f>IF(ISNA(VLOOKUP(D657,條件!$A$1:$L$65585,11,0)),"",(VLOOKUP(D657,條件!$A$1:$L$65585,11,0)))</f>
        <v/>
      </c>
      <c r="H657" s="460"/>
      <c r="I657" s="461"/>
      <c r="J657" s="462"/>
      <c r="K657" s="461"/>
      <c r="L657" s="463"/>
      <c r="M657" s="388"/>
      <c r="N657" s="389"/>
      <c r="O657" s="390"/>
      <c r="P657" s="389"/>
      <c r="Q657" s="410"/>
      <c r="R657" s="443"/>
      <c r="S657" s="425">
        <f t="shared" si="246"/>
        <v>0</v>
      </c>
      <c r="T657" s="392">
        <f t="shared" si="243"/>
        <v>0</v>
      </c>
      <c r="U657" s="405">
        <f t="shared" si="247"/>
        <v>0</v>
      </c>
      <c r="V657" s="393">
        <f t="shared" si="248"/>
        <v>0</v>
      </c>
      <c r="W657" s="442" t="str">
        <f t="shared" si="249"/>
        <v/>
      </c>
      <c r="X657" s="452" t="str">
        <f t="shared" si="244"/>
        <v/>
      </c>
      <c r="Y657" s="452" t="str">
        <f t="shared" si="245"/>
        <v/>
      </c>
      <c r="Z657" s="452" t="str">
        <f>'４.１倒筒機(樣品製作)'!X657</f>
        <v/>
      </c>
      <c r="AA657" s="452" t="str">
        <f>'４.１倒筒機(樣品製作)'!Y657</f>
        <v/>
      </c>
    </row>
    <row r="658" spans="1:27" ht="16.5">
      <c r="A658" s="383">
        <f t="shared" si="250"/>
        <v>46219</v>
      </c>
      <c r="B658" s="432" t="s">
        <v>804</v>
      </c>
      <c r="C658" s="458"/>
      <c r="D658" s="473"/>
      <c r="E658" s="459"/>
      <c r="F658" s="506" t="str">
        <f>IF(ISNA(VLOOKUP(D658,條件!$A$1:$L$65585,5,0)),"",(VLOOKUP(D658,條件!$A$1:$L$65585,5,0)))</f>
        <v/>
      </c>
      <c r="G658" s="506" t="str">
        <f>IF(ISNA(VLOOKUP(D658,條件!$A$1:$L$65585,11,0)),"",(VLOOKUP(D658,條件!$A$1:$L$65585,11,0)))</f>
        <v/>
      </c>
      <c r="H658" s="460"/>
      <c r="I658" s="461"/>
      <c r="J658" s="462"/>
      <c r="K658" s="461"/>
      <c r="L658" s="463"/>
      <c r="M658" s="388"/>
      <c r="N658" s="389"/>
      <c r="O658" s="390"/>
      <c r="P658" s="389"/>
      <c r="Q658" s="410"/>
      <c r="R658" s="443"/>
      <c r="S658" s="425">
        <f t="shared" si="246"/>
        <v>0</v>
      </c>
      <c r="T658" s="392">
        <f t="shared" si="243"/>
        <v>0</v>
      </c>
      <c r="U658" s="405">
        <f t="shared" si="247"/>
        <v>0</v>
      </c>
      <c r="V658" s="393">
        <f t="shared" si="248"/>
        <v>0</v>
      </c>
      <c r="W658" s="442" t="str">
        <f t="shared" si="249"/>
        <v/>
      </c>
      <c r="X658" s="452" t="str">
        <f t="shared" si="244"/>
        <v/>
      </c>
      <c r="Y658" s="452" t="str">
        <f t="shared" si="245"/>
        <v/>
      </c>
      <c r="Z658" s="452" t="str">
        <f>'４.１倒筒機(樣品製作)'!X658</f>
        <v/>
      </c>
      <c r="AA658" s="452" t="str">
        <f>'４.１倒筒機(樣品製作)'!Y658</f>
        <v/>
      </c>
    </row>
    <row r="659" spans="1:27" ht="16.5">
      <c r="A659" s="383">
        <f t="shared" si="250"/>
        <v>46219</v>
      </c>
      <c r="B659" s="432" t="s">
        <v>804</v>
      </c>
      <c r="C659" s="458"/>
      <c r="D659" s="473"/>
      <c r="E659" s="459"/>
      <c r="F659" s="506" t="str">
        <f>IF(ISNA(VLOOKUP(D659,條件!$A$1:$L$65585,5,0)),"",(VLOOKUP(D659,條件!$A$1:$L$65585,5,0)))</f>
        <v/>
      </c>
      <c r="G659" s="506" t="str">
        <f>IF(ISNA(VLOOKUP(D659,條件!$A$1:$L$65585,11,0)),"",(VLOOKUP(D659,條件!$A$1:$L$65585,11,0)))</f>
        <v/>
      </c>
      <c r="H659" s="460"/>
      <c r="I659" s="461"/>
      <c r="J659" s="462"/>
      <c r="K659" s="461"/>
      <c r="L659" s="463"/>
      <c r="M659" s="388"/>
      <c r="N659" s="389"/>
      <c r="O659" s="390"/>
      <c r="P659" s="389"/>
      <c r="Q659" s="410"/>
      <c r="R659" s="443"/>
      <c r="S659" s="425">
        <f t="shared" si="246"/>
        <v>0</v>
      </c>
      <c r="T659" s="392">
        <f t="shared" si="243"/>
        <v>0</v>
      </c>
      <c r="U659" s="392">
        <f t="shared" si="247"/>
        <v>0</v>
      </c>
      <c r="V659" s="393">
        <f t="shared" si="248"/>
        <v>0</v>
      </c>
      <c r="W659" s="442" t="str">
        <f t="shared" si="249"/>
        <v/>
      </c>
      <c r="X659" s="452" t="str">
        <f t="shared" si="244"/>
        <v/>
      </c>
      <c r="Y659" s="452" t="str">
        <f t="shared" si="245"/>
        <v/>
      </c>
      <c r="Z659" s="452" t="str">
        <f>'４.１倒筒機(樣品製作)'!X659</f>
        <v/>
      </c>
      <c r="AA659" s="452" t="str">
        <f>'４.１倒筒機(樣品製作)'!Y659</f>
        <v/>
      </c>
    </row>
    <row r="660" spans="1:27" ht="16.5">
      <c r="A660" s="383">
        <f t="shared" si="250"/>
        <v>46219</v>
      </c>
      <c r="B660" s="432" t="s">
        <v>804</v>
      </c>
      <c r="C660" s="458"/>
      <c r="D660" s="473"/>
      <c r="E660" s="459"/>
      <c r="F660" s="506" t="str">
        <f>IF(ISNA(VLOOKUP(D660,條件!$A$1:$L$65585,5,0)),"",(VLOOKUP(D660,條件!$A$1:$L$65585,5,0)))</f>
        <v/>
      </c>
      <c r="G660" s="506" t="str">
        <f>IF(ISNA(VLOOKUP(D660,條件!$A$1:$L$65585,11,0)),"",(VLOOKUP(D660,條件!$A$1:$L$65585,11,0)))</f>
        <v/>
      </c>
      <c r="H660" s="460"/>
      <c r="I660" s="461"/>
      <c r="J660" s="462"/>
      <c r="K660" s="461"/>
      <c r="L660" s="463"/>
      <c r="M660" s="388"/>
      <c r="N660" s="389"/>
      <c r="O660" s="390"/>
      <c r="P660" s="389"/>
      <c r="Q660" s="410"/>
      <c r="R660" s="443"/>
      <c r="S660" s="425">
        <f t="shared" si="246"/>
        <v>0</v>
      </c>
      <c r="T660" s="392">
        <f t="shared" si="243"/>
        <v>0</v>
      </c>
      <c r="U660" s="392">
        <f t="shared" si="247"/>
        <v>0</v>
      </c>
      <c r="V660" s="393">
        <f t="shared" si="248"/>
        <v>0</v>
      </c>
      <c r="W660" s="444" t="str">
        <f t="shared" si="249"/>
        <v/>
      </c>
      <c r="X660" s="452" t="str">
        <f t="shared" si="244"/>
        <v/>
      </c>
      <c r="Y660" s="452" t="str">
        <f t="shared" si="245"/>
        <v/>
      </c>
      <c r="Z660" s="452" t="str">
        <f>'４.１倒筒機(樣品製作)'!X660</f>
        <v/>
      </c>
      <c r="AA660" s="452" t="str">
        <f>'４.１倒筒機(樣品製作)'!Y660</f>
        <v/>
      </c>
    </row>
    <row r="661" spans="1:27" ht="16.5">
      <c r="A661" s="383">
        <f t="shared" si="250"/>
        <v>46219</v>
      </c>
      <c r="B661" s="432" t="s">
        <v>804</v>
      </c>
      <c r="C661" s="458"/>
      <c r="D661" s="473"/>
      <c r="E661" s="459"/>
      <c r="F661" s="506" t="str">
        <f>IF(ISNA(VLOOKUP(D661,條件!$A$1:$L$65585,5,0)),"",(VLOOKUP(D661,條件!$A$1:$L$65585,5,0)))</f>
        <v/>
      </c>
      <c r="G661" s="506" t="str">
        <f>IF(ISNA(VLOOKUP(D661,條件!$A$1:$L$65585,11,0)),"",(VLOOKUP(D661,條件!$A$1:$L$65585,11,0)))</f>
        <v/>
      </c>
      <c r="H661" s="460"/>
      <c r="I661" s="461"/>
      <c r="J661" s="462"/>
      <c r="K661" s="461"/>
      <c r="L661" s="463"/>
      <c r="M661" s="388"/>
      <c r="N661" s="389"/>
      <c r="O661" s="390"/>
      <c r="P661" s="389"/>
      <c r="Q661" s="410"/>
      <c r="R661" s="443"/>
      <c r="S661" s="425">
        <f t="shared" si="246"/>
        <v>0</v>
      </c>
      <c r="T661" s="392">
        <f t="shared" si="243"/>
        <v>0</v>
      </c>
      <c r="U661" s="392">
        <f t="shared" si="247"/>
        <v>0</v>
      </c>
      <c r="V661" s="393">
        <f t="shared" si="248"/>
        <v>0</v>
      </c>
      <c r="W661" s="444" t="str">
        <f t="shared" si="249"/>
        <v/>
      </c>
      <c r="X661" s="452" t="str">
        <f t="shared" si="244"/>
        <v/>
      </c>
      <c r="Y661" s="452" t="str">
        <f t="shared" si="245"/>
        <v/>
      </c>
      <c r="Z661" s="452" t="str">
        <f>'４.１倒筒機(樣品製作)'!X661</f>
        <v/>
      </c>
      <c r="AA661" s="452" t="str">
        <f>'４.１倒筒機(樣品製作)'!Y661</f>
        <v/>
      </c>
    </row>
    <row r="662" spans="1:27" ht="16.5">
      <c r="A662" s="383">
        <f t="shared" si="250"/>
        <v>46219</v>
      </c>
      <c r="B662" s="432" t="s">
        <v>804</v>
      </c>
      <c r="C662" s="458"/>
      <c r="D662" s="473"/>
      <c r="E662" s="459"/>
      <c r="F662" s="506" t="str">
        <f>IF(ISNA(VLOOKUP(D662,條件!$A$1:$L$65585,5,0)),"",(VLOOKUP(D662,條件!$A$1:$L$65585,5,0)))</f>
        <v/>
      </c>
      <c r="G662" s="506" t="str">
        <f>IF(ISNA(VLOOKUP(D662,條件!$A$1:$L$65585,11,0)),"",(VLOOKUP(D662,條件!$A$1:$L$65585,11,0)))</f>
        <v/>
      </c>
      <c r="H662" s="460"/>
      <c r="I662" s="461"/>
      <c r="J662" s="462"/>
      <c r="K662" s="461"/>
      <c r="L662" s="463"/>
      <c r="M662" s="388"/>
      <c r="N662" s="389"/>
      <c r="O662" s="390"/>
      <c r="P662" s="389"/>
      <c r="Q662" s="410"/>
      <c r="R662" s="443"/>
      <c r="S662" s="425">
        <f t="shared" si="246"/>
        <v>0</v>
      </c>
      <c r="T662" s="392">
        <f t="shared" si="243"/>
        <v>0</v>
      </c>
      <c r="U662" s="392">
        <f t="shared" si="247"/>
        <v>0</v>
      </c>
      <c r="V662" s="393">
        <f t="shared" si="248"/>
        <v>0</v>
      </c>
      <c r="W662" s="444" t="str">
        <f t="shared" si="249"/>
        <v/>
      </c>
      <c r="X662" s="452" t="str">
        <f t="shared" si="244"/>
        <v/>
      </c>
      <c r="Y662" s="452" t="str">
        <f t="shared" si="245"/>
        <v/>
      </c>
      <c r="Z662" s="452" t="str">
        <f>'４.１倒筒機(樣品製作)'!X662</f>
        <v/>
      </c>
      <c r="AA662" s="452" t="str">
        <f>'４.１倒筒機(樣品製作)'!Y662</f>
        <v/>
      </c>
    </row>
    <row r="663" spans="1:27" ht="16.5">
      <c r="A663" s="383">
        <f t="shared" si="250"/>
        <v>46219</v>
      </c>
      <c r="B663" s="432" t="s">
        <v>804</v>
      </c>
      <c r="C663" s="458"/>
      <c r="D663" s="473"/>
      <c r="E663" s="459"/>
      <c r="F663" s="506" t="str">
        <f>IF(ISNA(VLOOKUP(D663,條件!$A$1:$L$65585,5,0)),"",(VLOOKUP(D663,條件!$A$1:$L$65585,5,0)))</f>
        <v/>
      </c>
      <c r="G663" s="506" t="str">
        <f>IF(ISNA(VLOOKUP(D663,條件!$A$1:$L$65585,11,0)),"",(VLOOKUP(D663,條件!$A$1:$L$65585,11,0)))</f>
        <v/>
      </c>
      <c r="H663" s="460"/>
      <c r="I663" s="461"/>
      <c r="J663" s="462"/>
      <c r="K663" s="461"/>
      <c r="L663" s="463"/>
      <c r="M663" s="388"/>
      <c r="N663" s="389"/>
      <c r="O663" s="390"/>
      <c r="P663" s="389"/>
      <c r="Q663" s="410"/>
      <c r="R663" s="443"/>
      <c r="S663" s="425">
        <f t="shared" si="246"/>
        <v>0</v>
      </c>
      <c r="T663" s="392">
        <f t="shared" si="243"/>
        <v>0</v>
      </c>
      <c r="U663" s="392">
        <f t="shared" si="247"/>
        <v>0</v>
      </c>
      <c r="V663" s="393">
        <f t="shared" si="248"/>
        <v>0</v>
      </c>
      <c r="W663" s="444" t="str">
        <f t="shared" si="249"/>
        <v/>
      </c>
      <c r="X663" s="452" t="str">
        <f t="shared" si="244"/>
        <v/>
      </c>
      <c r="Y663" s="452" t="str">
        <f t="shared" si="245"/>
        <v/>
      </c>
      <c r="Z663" s="452" t="str">
        <f>'４.１倒筒機(樣品製作)'!X663</f>
        <v/>
      </c>
      <c r="AA663" s="452" t="str">
        <f>'４.１倒筒機(樣品製作)'!Y663</f>
        <v/>
      </c>
    </row>
    <row r="664" spans="1:27" ht="16.5">
      <c r="A664" s="383">
        <f t="shared" si="250"/>
        <v>46219</v>
      </c>
      <c r="B664" s="432" t="s">
        <v>804</v>
      </c>
      <c r="C664" s="458"/>
      <c r="D664" s="473"/>
      <c r="E664" s="459"/>
      <c r="F664" s="506" t="str">
        <f>IF(ISNA(VLOOKUP(D664,條件!$A$1:$L$65585,5,0)),"",(VLOOKUP(D664,條件!$A$1:$L$65585,5,0)))</f>
        <v/>
      </c>
      <c r="G664" s="506" t="str">
        <f>IF(ISNA(VLOOKUP(D664,條件!$A$1:$L$65585,11,0)),"",(VLOOKUP(D664,條件!$A$1:$L$65585,11,0)))</f>
        <v/>
      </c>
      <c r="H664" s="460"/>
      <c r="I664" s="461"/>
      <c r="J664" s="462"/>
      <c r="K664" s="461"/>
      <c r="L664" s="463"/>
      <c r="M664" s="388"/>
      <c r="N664" s="389"/>
      <c r="O664" s="390"/>
      <c r="P664" s="389"/>
      <c r="Q664" s="391"/>
      <c r="R664" s="443"/>
      <c r="S664" s="425">
        <f t="shared" si="246"/>
        <v>0</v>
      </c>
      <c r="T664" s="392">
        <f t="shared" si="243"/>
        <v>0</v>
      </c>
      <c r="U664" s="392">
        <f t="shared" si="247"/>
        <v>0</v>
      </c>
      <c r="V664" s="393">
        <f t="shared" si="248"/>
        <v>0</v>
      </c>
      <c r="W664" s="444" t="str">
        <f t="shared" si="249"/>
        <v/>
      </c>
      <c r="X664" s="452" t="str">
        <f t="shared" si="244"/>
        <v/>
      </c>
      <c r="Y664" s="452" t="str">
        <f t="shared" si="245"/>
        <v/>
      </c>
      <c r="Z664" s="452" t="str">
        <f>'４.１倒筒機(樣品製作)'!X664</f>
        <v/>
      </c>
      <c r="AA664" s="452" t="str">
        <f>'４.１倒筒機(樣品製作)'!Y664</f>
        <v/>
      </c>
    </row>
    <row r="665" spans="1:27" ht="16.5">
      <c r="A665" s="383">
        <f t="shared" si="250"/>
        <v>46219</v>
      </c>
      <c r="B665" s="432" t="s">
        <v>804</v>
      </c>
      <c r="C665" s="458"/>
      <c r="D665" s="473"/>
      <c r="E665" s="459"/>
      <c r="F665" s="506" t="str">
        <f>IF(ISNA(VLOOKUP(D665,條件!$A$1:$L$65585,5,0)),"",(VLOOKUP(D665,條件!$A$1:$L$65585,5,0)))</f>
        <v/>
      </c>
      <c r="G665" s="506" t="str">
        <f>IF(ISNA(VLOOKUP(D665,條件!$A$1:$L$65585,11,0)),"",(VLOOKUP(D665,條件!$A$1:$L$65585,11,0)))</f>
        <v/>
      </c>
      <c r="H665" s="460"/>
      <c r="I665" s="461"/>
      <c r="J665" s="462"/>
      <c r="K665" s="461"/>
      <c r="L665" s="463"/>
      <c r="M665" s="388"/>
      <c r="N665" s="389"/>
      <c r="O665" s="390"/>
      <c r="P665" s="389"/>
      <c r="Q665" s="391"/>
      <c r="R665" s="443"/>
      <c r="S665" s="425">
        <f t="shared" si="246"/>
        <v>0</v>
      </c>
      <c r="T665" s="392">
        <f t="shared" si="243"/>
        <v>0</v>
      </c>
      <c r="U665" s="392">
        <f t="shared" si="247"/>
        <v>0</v>
      </c>
      <c r="V665" s="393">
        <f t="shared" si="248"/>
        <v>0</v>
      </c>
      <c r="W665" s="444" t="str">
        <f t="shared" si="249"/>
        <v/>
      </c>
      <c r="X665" s="452" t="str">
        <f t="shared" si="244"/>
        <v/>
      </c>
      <c r="Y665" s="452" t="str">
        <f t="shared" si="245"/>
        <v/>
      </c>
      <c r="Z665" s="452" t="str">
        <f>'４.１倒筒機(樣品製作)'!X665</f>
        <v/>
      </c>
      <c r="AA665" s="452" t="str">
        <f>'４.１倒筒機(樣品製作)'!Y665</f>
        <v/>
      </c>
    </row>
    <row r="666" spans="1:27" ht="16.5">
      <c r="A666" s="383">
        <f t="shared" si="250"/>
        <v>46219</v>
      </c>
      <c r="B666" s="432" t="s">
        <v>804</v>
      </c>
      <c r="C666" s="458"/>
      <c r="D666" s="473"/>
      <c r="E666" s="459"/>
      <c r="F666" s="506" t="str">
        <f>IF(ISNA(VLOOKUP(D666,條件!$A$1:$L$65585,5,0)),"",(VLOOKUP(D666,條件!$A$1:$L$65585,5,0)))</f>
        <v/>
      </c>
      <c r="G666" s="506" t="str">
        <f>IF(ISNA(VLOOKUP(D666,條件!$A$1:$L$65585,11,0)),"",(VLOOKUP(D666,條件!$A$1:$L$65585,11,0)))</f>
        <v/>
      </c>
      <c r="H666" s="460"/>
      <c r="I666" s="461"/>
      <c r="J666" s="462"/>
      <c r="K666" s="461"/>
      <c r="L666" s="463"/>
      <c r="M666" s="388"/>
      <c r="N666" s="389"/>
      <c r="O666" s="390"/>
      <c r="P666" s="389"/>
      <c r="Q666" s="391"/>
      <c r="R666" s="443"/>
      <c r="S666" s="425">
        <f t="shared" si="246"/>
        <v>0</v>
      </c>
      <c r="T666" s="392">
        <f t="shared" si="243"/>
        <v>0</v>
      </c>
      <c r="U666" s="392">
        <f t="shared" si="247"/>
        <v>0</v>
      </c>
      <c r="V666" s="393">
        <f t="shared" si="248"/>
        <v>0</v>
      </c>
      <c r="W666" s="444" t="str">
        <f t="shared" si="249"/>
        <v/>
      </c>
      <c r="X666" s="452" t="str">
        <f t="shared" si="244"/>
        <v/>
      </c>
      <c r="Y666" s="452" t="str">
        <f t="shared" si="245"/>
        <v/>
      </c>
      <c r="Z666" s="452" t="str">
        <f>'４.１倒筒機(樣品製作)'!X666</f>
        <v/>
      </c>
      <c r="AA666" s="452" t="str">
        <f>'４.１倒筒機(樣品製作)'!Y666</f>
        <v/>
      </c>
    </row>
    <row r="667" spans="1:27" ht="16.5">
      <c r="A667" s="383">
        <f t="shared" si="250"/>
        <v>46219</v>
      </c>
      <c r="B667" s="432" t="s">
        <v>804</v>
      </c>
      <c r="C667" s="458"/>
      <c r="D667" s="473"/>
      <c r="E667" s="459"/>
      <c r="F667" s="506" t="str">
        <f>IF(ISNA(VLOOKUP(D667,條件!$A$1:$L$65585,5,0)),"",(VLOOKUP(D667,條件!$A$1:$L$65585,5,0)))</f>
        <v/>
      </c>
      <c r="G667" s="506" t="str">
        <f>IF(ISNA(VLOOKUP(D667,條件!$A$1:$L$65585,11,0)),"",(VLOOKUP(D667,條件!$A$1:$L$65585,11,0)))</f>
        <v/>
      </c>
      <c r="H667" s="460"/>
      <c r="I667" s="461"/>
      <c r="J667" s="462"/>
      <c r="K667" s="461"/>
      <c r="L667" s="463"/>
      <c r="M667" s="388"/>
      <c r="N667" s="389"/>
      <c r="O667" s="390"/>
      <c r="P667" s="389"/>
      <c r="Q667" s="391"/>
      <c r="R667" s="443"/>
      <c r="S667" s="425">
        <f t="shared" si="246"/>
        <v>0</v>
      </c>
      <c r="T667" s="392">
        <f t="shared" si="243"/>
        <v>0</v>
      </c>
      <c r="U667" s="392">
        <f t="shared" si="247"/>
        <v>0</v>
      </c>
      <c r="V667" s="393">
        <f t="shared" si="248"/>
        <v>0</v>
      </c>
      <c r="W667" s="444" t="str">
        <f t="shared" si="249"/>
        <v/>
      </c>
      <c r="X667" s="452" t="str">
        <f t="shared" si="244"/>
        <v/>
      </c>
      <c r="Y667" s="452" t="str">
        <f t="shared" si="245"/>
        <v/>
      </c>
      <c r="Z667" s="452" t="str">
        <f>'４.１倒筒機(樣品製作)'!X667</f>
        <v/>
      </c>
      <c r="AA667" s="452" t="str">
        <f>'４.１倒筒機(樣品製作)'!Y667</f>
        <v/>
      </c>
    </row>
    <row r="668" spans="1:27" ht="16.5">
      <c r="A668" s="383">
        <f t="shared" si="250"/>
        <v>46219</v>
      </c>
      <c r="B668" s="398" t="s">
        <v>807</v>
      </c>
      <c r="C668" s="524"/>
      <c r="D668" s="525"/>
      <c r="E668" s="526"/>
      <c r="F668" s="527"/>
      <c r="G668" s="527"/>
      <c r="H668" s="528"/>
      <c r="I668" s="529">
        <f>COUNTA(I648:I667)</f>
        <v>0</v>
      </c>
      <c r="J668" s="529"/>
      <c r="K668" s="529"/>
      <c r="L668" s="530"/>
      <c r="M668" s="400"/>
      <c r="N668" s="401">
        <f>SUM(N648:N667)</f>
        <v>0</v>
      </c>
      <c r="O668" s="400"/>
      <c r="P668" s="401">
        <f>SUM(P648:P667)</f>
        <v>0</v>
      </c>
      <c r="Q668" s="402"/>
      <c r="R668" s="445"/>
      <c r="S668" s="426"/>
      <c r="T668" s="399"/>
      <c r="U668" s="399">
        <f>SUMIF(U648:U667,"&lt;9E307")</f>
        <v>0</v>
      </c>
      <c r="V668" s="399">
        <f>SUM(V648:V667)</f>
        <v>0</v>
      </c>
      <c r="W668" s="446">
        <f>IF(ISERROR(V668/U668),0,(V668/U668))</f>
        <v>0</v>
      </c>
      <c r="X668" s="453">
        <f>SUMIF(X648:X667,"&lt;9E307")</f>
        <v>0</v>
      </c>
      <c r="Y668" s="453">
        <f>SUMIF(Y648:Y667,"&lt;9E307")</f>
        <v>0</v>
      </c>
      <c r="Z668" s="579">
        <f>'４.１倒筒機(樣品製作)'!X668</f>
        <v>0</v>
      </c>
      <c r="AA668" s="579">
        <f>'４.１倒筒機(樣品製作)'!Y668</f>
        <v>0</v>
      </c>
    </row>
    <row r="669" spans="1:27" ht="16.5">
      <c r="A669" s="383">
        <f t="shared" si="250"/>
        <v>46219</v>
      </c>
      <c r="B669" s="432" t="s">
        <v>805</v>
      </c>
      <c r="C669" s="458"/>
      <c r="D669" s="473"/>
      <c r="E669" s="459"/>
      <c r="F669" s="506" t="str">
        <f>IF(ISNA(VLOOKUP(D669,條件!$A$1:$L$65585,5,0)),"",(VLOOKUP(D669,條件!$A$1:$L$65585,5,0)))</f>
        <v/>
      </c>
      <c r="G669" s="506" t="str">
        <f>IF(ISNA(VLOOKUP(D669,條件!$A$1:$L$65585,11,0)),"",(VLOOKUP(D669,條件!$A$1:$L$65585,11,0)))</f>
        <v/>
      </c>
      <c r="H669" s="460"/>
      <c r="I669" s="461"/>
      <c r="J669" s="462"/>
      <c r="K669" s="461"/>
      <c r="L669" s="463"/>
      <c r="M669" s="388"/>
      <c r="N669" s="389"/>
      <c r="O669" s="390"/>
      <c r="P669" s="389"/>
      <c r="Q669" s="391"/>
      <c r="R669" s="443"/>
      <c r="S669" s="425">
        <f>K669*0.85</f>
        <v>0</v>
      </c>
      <c r="T669" s="392">
        <f t="shared" ref="T669:T688" si="251">IF(J669="",0,(1440/(J669/S669)))</f>
        <v>0</v>
      </c>
      <c r="U669" s="405">
        <f>T669*L669*(N669+P669)/24*0.85</f>
        <v>0</v>
      </c>
      <c r="V669" s="406">
        <f>M669+O669</f>
        <v>0</v>
      </c>
      <c r="W669" s="442" t="str">
        <f>IF(U669=0,"",((V669/U669)))</f>
        <v/>
      </c>
      <c r="X669" s="452" t="str">
        <f t="shared" ref="X669:X688" si="252">IF(ISERROR((U669/(N669+P669)*N669)/250),"",((U669/(N669+P669)*N669)/250))</f>
        <v/>
      </c>
      <c r="Y669" s="452" t="str">
        <f t="shared" ref="Y669:Y688" si="253">IF(ISERROR(((U669/(N669+P669)*P669)/250)),"",(((U669/(N669+P669)*P669))/250))</f>
        <v/>
      </c>
      <c r="Z669" s="452" t="str">
        <f>'４.１倒筒機(樣品製作)'!X669</f>
        <v/>
      </c>
      <c r="AA669" s="452" t="str">
        <f>'４.１倒筒機(樣品製作)'!Y669</f>
        <v/>
      </c>
    </row>
    <row r="670" spans="1:27" ht="16.5">
      <c r="A670" s="383">
        <f t="shared" si="250"/>
        <v>46219</v>
      </c>
      <c r="B670" s="432" t="s">
        <v>805</v>
      </c>
      <c r="C670" s="458"/>
      <c r="D670" s="473"/>
      <c r="E670" s="459"/>
      <c r="F670" s="506" t="str">
        <f>IF(ISNA(VLOOKUP(D670,條件!$A$1:$L$65585,5,0)),"",(VLOOKUP(D670,條件!$A$1:$L$65585,5,0)))</f>
        <v/>
      </c>
      <c r="G670" s="506" t="str">
        <f>IF(ISNA(VLOOKUP(D670,條件!$A$1:$L$65585,11,0)),"",(VLOOKUP(D670,條件!$A$1:$L$65585,11,0)))</f>
        <v/>
      </c>
      <c r="H670" s="460"/>
      <c r="I670" s="461"/>
      <c r="J670" s="462"/>
      <c r="K670" s="461"/>
      <c r="L670" s="463"/>
      <c r="M670" s="388"/>
      <c r="N670" s="389"/>
      <c r="O670" s="390"/>
      <c r="P670" s="389"/>
      <c r="Q670" s="391"/>
      <c r="R670" s="443"/>
      <c r="S670" s="425">
        <f t="shared" ref="S670:S688" si="254">K670*0.85</f>
        <v>0</v>
      </c>
      <c r="T670" s="392">
        <f t="shared" si="251"/>
        <v>0</v>
      </c>
      <c r="U670" s="405">
        <f t="shared" ref="U670:U688" si="255">T670*L670*(N670+P670)/24*0.85</f>
        <v>0</v>
      </c>
      <c r="V670" s="393">
        <f t="shared" ref="V670:V688" si="256">M670+O670</f>
        <v>0</v>
      </c>
      <c r="W670" s="442" t="str">
        <f t="shared" ref="W670:W688" si="257">IF(U670=0,"",((V670/U670)))</f>
        <v/>
      </c>
      <c r="X670" s="452" t="str">
        <f t="shared" si="252"/>
        <v/>
      </c>
      <c r="Y670" s="452" t="str">
        <f t="shared" si="253"/>
        <v/>
      </c>
      <c r="Z670" s="452" t="str">
        <f>'４.１倒筒機(樣品製作)'!X670</f>
        <v/>
      </c>
      <c r="AA670" s="452" t="str">
        <f>'４.１倒筒機(樣品製作)'!Y670</f>
        <v/>
      </c>
    </row>
    <row r="671" spans="1:27" ht="16.5">
      <c r="A671" s="383">
        <f t="shared" si="250"/>
        <v>46219</v>
      </c>
      <c r="B671" s="432" t="s">
        <v>805</v>
      </c>
      <c r="C671" s="458"/>
      <c r="D671" s="473"/>
      <c r="E671" s="459"/>
      <c r="F671" s="506" t="str">
        <f>IF(ISNA(VLOOKUP(D671,條件!$A$1:$L$65585,5,0)),"",(VLOOKUP(D671,條件!$A$1:$L$65585,5,0)))</f>
        <v/>
      </c>
      <c r="G671" s="506" t="str">
        <f>IF(ISNA(VLOOKUP(D671,條件!$A$1:$L$65585,11,0)),"",(VLOOKUP(D671,條件!$A$1:$L$65585,11,0)))</f>
        <v/>
      </c>
      <c r="H671" s="460"/>
      <c r="I671" s="461"/>
      <c r="J671" s="462"/>
      <c r="K671" s="461"/>
      <c r="L671" s="463"/>
      <c r="M671" s="388"/>
      <c r="N671" s="389"/>
      <c r="O671" s="390"/>
      <c r="P671" s="389"/>
      <c r="Q671" s="391"/>
      <c r="R671" s="443"/>
      <c r="S671" s="425">
        <f t="shared" si="254"/>
        <v>0</v>
      </c>
      <c r="T671" s="392">
        <f t="shared" si="251"/>
        <v>0</v>
      </c>
      <c r="U671" s="405">
        <f t="shared" si="255"/>
        <v>0</v>
      </c>
      <c r="V671" s="393">
        <f t="shared" si="256"/>
        <v>0</v>
      </c>
      <c r="W671" s="442" t="str">
        <f t="shared" si="257"/>
        <v/>
      </c>
      <c r="X671" s="452" t="str">
        <f t="shared" si="252"/>
        <v/>
      </c>
      <c r="Y671" s="452" t="str">
        <f t="shared" si="253"/>
        <v/>
      </c>
      <c r="Z671" s="452" t="str">
        <f>'４.１倒筒機(樣品製作)'!X671</f>
        <v/>
      </c>
      <c r="AA671" s="452" t="str">
        <f>'４.１倒筒機(樣品製作)'!Y671</f>
        <v/>
      </c>
    </row>
    <row r="672" spans="1:27" ht="16.5">
      <c r="A672" s="383">
        <f t="shared" si="250"/>
        <v>46219</v>
      </c>
      <c r="B672" s="432" t="s">
        <v>805</v>
      </c>
      <c r="C672" s="458"/>
      <c r="D672" s="473"/>
      <c r="E672" s="459"/>
      <c r="F672" s="506" t="str">
        <f>IF(ISNA(VLOOKUP(D672,條件!$A$1:$L$65585,5,0)),"",(VLOOKUP(D672,條件!$A$1:$L$65585,5,0)))</f>
        <v/>
      </c>
      <c r="G672" s="506" t="str">
        <f>IF(ISNA(VLOOKUP(D672,條件!$A$1:$L$65585,11,0)),"",(VLOOKUP(D672,條件!$A$1:$L$65585,11,0)))</f>
        <v/>
      </c>
      <c r="H672" s="460"/>
      <c r="I672" s="461"/>
      <c r="J672" s="462"/>
      <c r="K672" s="461"/>
      <c r="L672" s="463"/>
      <c r="M672" s="388"/>
      <c r="N672" s="389"/>
      <c r="O672" s="390"/>
      <c r="P672" s="389"/>
      <c r="Q672" s="391"/>
      <c r="R672" s="443"/>
      <c r="S672" s="425">
        <f t="shared" si="254"/>
        <v>0</v>
      </c>
      <c r="T672" s="392">
        <f t="shared" si="251"/>
        <v>0</v>
      </c>
      <c r="U672" s="405">
        <f t="shared" si="255"/>
        <v>0</v>
      </c>
      <c r="V672" s="393">
        <f t="shared" si="256"/>
        <v>0</v>
      </c>
      <c r="W672" s="442" t="str">
        <f t="shared" si="257"/>
        <v/>
      </c>
      <c r="X672" s="452" t="str">
        <f t="shared" si="252"/>
        <v/>
      </c>
      <c r="Y672" s="452" t="str">
        <f t="shared" si="253"/>
        <v/>
      </c>
      <c r="Z672" s="452" t="str">
        <f>'４.１倒筒機(樣品製作)'!X672</f>
        <v/>
      </c>
      <c r="AA672" s="452" t="str">
        <f>'４.１倒筒機(樣品製作)'!Y672</f>
        <v/>
      </c>
    </row>
    <row r="673" spans="1:27" ht="16.5">
      <c r="A673" s="383">
        <f t="shared" si="250"/>
        <v>46219</v>
      </c>
      <c r="B673" s="432" t="s">
        <v>805</v>
      </c>
      <c r="C673" s="458"/>
      <c r="D673" s="473"/>
      <c r="E673" s="459"/>
      <c r="F673" s="506" t="str">
        <f>IF(ISNA(VLOOKUP(D673,條件!$A$1:$L$65585,5,0)),"",(VLOOKUP(D673,條件!$A$1:$L$65585,5,0)))</f>
        <v/>
      </c>
      <c r="G673" s="506" t="str">
        <f>IF(ISNA(VLOOKUP(D673,條件!$A$1:$L$65585,11,0)),"",(VLOOKUP(D673,條件!$A$1:$L$65585,11,0)))</f>
        <v/>
      </c>
      <c r="H673" s="460"/>
      <c r="I673" s="461"/>
      <c r="J673" s="462"/>
      <c r="K673" s="461"/>
      <c r="L673" s="463"/>
      <c r="M673" s="388"/>
      <c r="N673" s="389"/>
      <c r="O673" s="390"/>
      <c r="P673" s="389"/>
      <c r="Q673" s="391"/>
      <c r="R673" s="443"/>
      <c r="S673" s="425">
        <f t="shared" si="254"/>
        <v>0</v>
      </c>
      <c r="T673" s="392">
        <f t="shared" si="251"/>
        <v>0</v>
      </c>
      <c r="U673" s="405">
        <f t="shared" si="255"/>
        <v>0</v>
      </c>
      <c r="V673" s="393">
        <f t="shared" si="256"/>
        <v>0</v>
      </c>
      <c r="W673" s="442" t="str">
        <f t="shared" si="257"/>
        <v/>
      </c>
      <c r="X673" s="452" t="str">
        <f t="shared" si="252"/>
        <v/>
      </c>
      <c r="Y673" s="452" t="str">
        <f t="shared" si="253"/>
        <v/>
      </c>
      <c r="Z673" s="452" t="str">
        <f>'４.１倒筒機(樣品製作)'!X673</f>
        <v/>
      </c>
      <c r="AA673" s="452" t="str">
        <f>'４.１倒筒機(樣品製作)'!Y673</f>
        <v/>
      </c>
    </row>
    <row r="674" spans="1:27" ht="16.5">
      <c r="A674" s="383">
        <f t="shared" si="250"/>
        <v>46219</v>
      </c>
      <c r="B674" s="432" t="s">
        <v>805</v>
      </c>
      <c r="C674" s="458"/>
      <c r="D674" s="473"/>
      <c r="E674" s="459"/>
      <c r="F674" s="506" t="str">
        <f>IF(ISNA(VLOOKUP(D674,條件!$A$1:$L$65585,5,0)),"",(VLOOKUP(D674,條件!$A$1:$L$65585,5,0)))</f>
        <v/>
      </c>
      <c r="G674" s="506" t="str">
        <f>IF(ISNA(VLOOKUP(D674,條件!$A$1:$L$65585,11,0)),"",(VLOOKUP(D674,條件!$A$1:$L$65585,11,0)))</f>
        <v/>
      </c>
      <c r="H674" s="460"/>
      <c r="I674" s="461"/>
      <c r="J674" s="462"/>
      <c r="K674" s="461"/>
      <c r="L674" s="463"/>
      <c r="M674" s="388"/>
      <c r="N674" s="389"/>
      <c r="O674" s="390"/>
      <c r="P674" s="389"/>
      <c r="Q674" s="391"/>
      <c r="R674" s="443"/>
      <c r="S674" s="425">
        <f t="shared" si="254"/>
        <v>0</v>
      </c>
      <c r="T674" s="392">
        <f t="shared" si="251"/>
        <v>0</v>
      </c>
      <c r="U674" s="405">
        <f t="shared" si="255"/>
        <v>0</v>
      </c>
      <c r="V674" s="393">
        <f t="shared" si="256"/>
        <v>0</v>
      </c>
      <c r="W674" s="442" t="str">
        <f t="shared" si="257"/>
        <v/>
      </c>
      <c r="X674" s="452" t="str">
        <f t="shared" si="252"/>
        <v/>
      </c>
      <c r="Y674" s="452" t="str">
        <f t="shared" si="253"/>
        <v/>
      </c>
      <c r="Z674" s="452" t="str">
        <f>'４.１倒筒機(樣品製作)'!X674</f>
        <v/>
      </c>
      <c r="AA674" s="452" t="str">
        <f>'４.１倒筒機(樣品製作)'!Y674</f>
        <v/>
      </c>
    </row>
    <row r="675" spans="1:27" ht="16.5">
      <c r="A675" s="383">
        <f t="shared" si="250"/>
        <v>46219</v>
      </c>
      <c r="B675" s="432" t="s">
        <v>805</v>
      </c>
      <c r="C675" s="458"/>
      <c r="D675" s="473"/>
      <c r="E675" s="459"/>
      <c r="F675" s="506" t="str">
        <f>IF(ISNA(VLOOKUP(D675,條件!$A$1:$L$65585,5,0)),"",(VLOOKUP(D675,條件!$A$1:$L$65585,5,0)))</f>
        <v/>
      </c>
      <c r="G675" s="506" t="str">
        <f>IF(ISNA(VLOOKUP(D675,條件!$A$1:$L$65585,11,0)),"",(VLOOKUP(D675,條件!$A$1:$L$65585,11,0)))</f>
        <v/>
      </c>
      <c r="H675" s="460"/>
      <c r="I675" s="461"/>
      <c r="J675" s="462"/>
      <c r="K675" s="461"/>
      <c r="L675" s="463"/>
      <c r="M675" s="388"/>
      <c r="N675" s="389"/>
      <c r="O675" s="390"/>
      <c r="P675" s="389"/>
      <c r="Q675" s="391"/>
      <c r="R675" s="443"/>
      <c r="S675" s="425">
        <f t="shared" si="254"/>
        <v>0</v>
      </c>
      <c r="T675" s="392">
        <f t="shared" si="251"/>
        <v>0</v>
      </c>
      <c r="U675" s="405">
        <f t="shared" si="255"/>
        <v>0</v>
      </c>
      <c r="V675" s="393">
        <f t="shared" si="256"/>
        <v>0</v>
      </c>
      <c r="W675" s="442" t="str">
        <f t="shared" si="257"/>
        <v/>
      </c>
      <c r="X675" s="452" t="str">
        <f t="shared" si="252"/>
        <v/>
      </c>
      <c r="Y675" s="452" t="str">
        <f t="shared" si="253"/>
        <v/>
      </c>
      <c r="Z675" s="452" t="str">
        <f>'４.１倒筒機(樣品製作)'!X675</f>
        <v/>
      </c>
      <c r="AA675" s="452" t="str">
        <f>'４.１倒筒機(樣品製作)'!Y675</f>
        <v/>
      </c>
    </row>
    <row r="676" spans="1:27" ht="16.5">
      <c r="A676" s="383">
        <f t="shared" si="250"/>
        <v>46219</v>
      </c>
      <c r="B676" s="432" t="s">
        <v>805</v>
      </c>
      <c r="C676" s="458"/>
      <c r="D676" s="473"/>
      <c r="E676" s="459"/>
      <c r="F676" s="506" t="str">
        <f>IF(ISNA(VLOOKUP(D676,條件!$A$1:$L$65585,5,0)),"",(VLOOKUP(D676,條件!$A$1:$L$65585,5,0)))</f>
        <v/>
      </c>
      <c r="G676" s="506" t="str">
        <f>IF(ISNA(VLOOKUP(D676,條件!$A$1:$L$65585,11,0)),"",(VLOOKUP(D676,條件!$A$1:$L$65585,11,0)))</f>
        <v/>
      </c>
      <c r="H676" s="460"/>
      <c r="I676" s="461"/>
      <c r="J676" s="462"/>
      <c r="K676" s="461"/>
      <c r="L676" s="463"/>
      <c r="M676" s="388"/>
      <c r="N676" s="389"/>
      <c r="O676" s="390"/>
      <c r="P676" s="389"/>
      <c r="Q676" s="391"/>
      <c r="R676" s="443"/>
      <c r="S676" s="425">
        <f t="shared" si="254"/>
        <v>0</v>
      </c>
      <c r="T676" s="392">
        <f t="shared" si="251"/>
        <v>0</v>
      </c>
      <c r="U676" s="405">
        <f t="shared" si="255"/>
        <v>0</v>
      </c>
      <c r="V676" s="393">
        <f t="shared" si="256"/>
        <v>0</v>
      </c>
      <c r="W676" s="442" t="str">
        <f t="shared" si="257"/>
        <v/>
      </c>
      <c r="X676" s="452" t="str">
        <f t="shared" si="252"/>
        <v/>
      </c>
      <c r="Y676" s="452" t="str">
        <f t="shared" si="253"/>
        <v/>
      </c>
      <c r="Z676" s="452" t="str">
        <f>'４.１倒筒機(樣品製作)'!X676</f>
        <v/>
      </c>
      <c r="AA676" s="452" t="str">
        <f>'４.１倒筒機(樣品製作)'!Y676</f>
        <v/>
      </c>
    </row>
    <row r="677" spans="1:27" ht="16.5">
      <c r="A677" s="383">
        <f t="shared" si="250"/>
        <v>46219</v>
      </c>
      <c r="B677" s="432" t="s">
        <v>805</v>
      </c>
      <c r="C677" s="458"/>
      <c r="D677" s="473"/>
      <c r="E677" s="459"/>
      <c r="F677" s="506" t="str">
        <f>IF(ISNA(VLOOKUP(D677,條件!$A$1:$L$65585,5,0)),"",(VLOOKUP(D677,條件!$A$1:$L$65585,5,0)))</f>
        <v/>
      </c>
      <c r="G677" s="506" t="str">
        <f>IF(ISNA(VLOOKUP(D677,條件!$A$1:$L$65585,11,0)),"",(VLOOKUP(D677,條件!$A$1:$L$65585,11,0)))</f>
        <v/>
      </c>
      <c r="H677" s="460"/>
      <c r="I677" s="461"/>
      <c r="J677" s="462"/>
      <c r="K677" s="461"/>
      <c r="L677" s="463"/>
      <c r="M677" s="388"/>
      <c r="N677" s="389"/>
      <c r="O677" s="390"/>
      <c r="P677" s="389"/>
      <c r="Q677" s="391"/>
      <c r="R677" s="443"/>
      <c r="S677" s="425">
        <f t="shared" si="254"/>
        <v>0</v>
      </c>
      <c r="T677" s="392">
        <f t="shared" si="251"/>
        <v>0</v>
      </c>
      <c r="U677" s="405">
        <f t="shared" si="255"/>
        <v>0</v>
      </c>
      <c r="V677" s="393">
        <f t="shared" si="256"/>
        <v>0</v>
      </c>
      <c r="W677" s="442" t="str">
        <f t="shared" si="257"/>
        <v/>
      </c>
      <c r="X677" s="452" t="str">
        <f t="shared" si="252"/>
        <v/>
      </c>
      <c r="Y677" s="452" t="str">
        <f t="shared" si="253"/>
        <v/>
      </c>
      <c r="Z677" s="452" t="str">
        <f>'４.１倒筒機(樣品製作)'!X677</f>
        <v/>
      </c>
      <c r="AA677" s="452" t="str">
        <f>'４.１倒筒機(樣品製作)'!Y677</f>
        <v/>
      </c>
    </row>
    <row r="678" spans="1:27" ht="16.5">
      <c r="A678" s="383">
        <f t="shared" si="250"/>
        <v>46219</v>
      </c>
      <c r="B678" s="432" t="s">
        <v>805</v>
      </c>
      <c r="C678" s="458"/>
      <c r="D678" s="473"/>
      <c r="E678" s="459"/>
      <c r="F678" s="506" t="str">
        <f>IF(ISNA(VLOOKUP(D678,條件!$A$1:$L$65585,5,0)),"",(VLOOKUP(D678,條件!$A$1:$L$65585,5,0)))</f>
        <v/>
      </c>
      <c r="G678" s="506" t="str">
        <f>IF(ISNA(VLOOKUP(D678,條件!$A$1:$L$65585,11,0)),"",(VLOOKUP(D678,條件!$A$1:$L$65585,11,0)))</f>
        <v/>
      </c>
      <c r="H678" s="460"/>
      <c r="I678" s="461"/>
      <c r="J678" s="462"/>
      <c r="K678" s="461"/>
      <c r="L678" s="463"/>
      <c r="M678" s="388"/>
      <c r="N678" s="389"/>
      <c r="O678" s="390"/>
      <c r="P678" s="389"/>
      <c r="Q678" s="391"/>
      <c r="R678" s="443"/>
      <c r="S678" s="425">
        <f t="shared" si="254"/>
        <v>0</v>
      </c>
      <c r="T678" s="392">
        <f t="shared" si="251"/>
        <v>0</v>
      </c>
      <c r="U678" s="405">
        <f t="shared" si="255"/>
        <v>0</v>
      </c>
      <c r="V678" s="393">
        <f t="shared" si="256"/>
        <v>0</v>
      </c>
      <c r="W678" s="442" t="str">
        <f t="shared" si="257"/>
        <v/>
      </c>
      <c r="X678" s="452" t="str">
        <f t="shared" si="252"/>
        <v/>
      </c>
      <c r="Y678" s="452" t="str">
        <f t="shared" si="253"/>
        <v/>
      </c>
      <c r="Z678" s="452" t="str">
        <f>'４.１倒筒機(樣品製作)'!X678</f>
        <v/>
      </c>
      <c r="AA678" s="452" t="str">
        <f>'４.１倒筒機(樣品製作)'!Y678</f>
        <v/>
      </c>
    </row>
    <row r="679" spans="1:27" ht="16.5">
      <c r="A679" s="383">
        <f t="shared" si="250"/>
        <v>46219</v>
      </c>
      <c r="B679" s="432" t="s">
        <v>805</v>
      </c>
      <c r="C679" s="458"/>
      <c r="D679" s="473"/>
      <c r="E679" s="459"/>
      <c r="F679" s="506" t="str">
        <f>IF(ISNA(VLOOKUP(D679,條件!$A$1:$L$65585,5,0)),"",(VLOOKUP(D679,條件!$A$1:$L$65585,5,0)))</f>
        <v/>
      </c>
      <c r="G679" s="506" t="str">
        <f>IF(ISNA(VLOOKUP(D679,條件!$A$1:$L$65585,11,0)),"",(VLOOKUP(D679,條件!$A$1:$L$65585,11,0)))</f>
        <v/>
      </c>
      <c r="H679" s="460"/>
      <c r="I679" s="461"/>
      <c r="J679" s="462"/>
      <c r="K679" s="461"/>
      <c r="L679" s="463"/>
      <c r="M679" s="388"/>
      <c r="N679" s="389"/>
      <c r="O679" s="390"/>
      <c r="P679" s="389"/>
      <c r="Q679" s="391"/>
      <c r="R679" s="443"/>
      <c r="S679" s="425">
        <f t="shared" si="254"/>
        <v>0</v>
      </c>
      <c r="T679" s="392">
        <f t="shared" si="251"/>
        <v>0</v>
      </c>
      <c r="U679" s="405">
        <f t="shared" si="255"/>
        <v>0</v>
      </c>
      <c r="V679" s="393">
        <f t="shared" si="256"/>
        <v>0</v>
      </c>
      <c r="W679" s="442" t="str">
        <f t="shared" si="257"/>
        <v/>
      </c>
      <c r="X679" s="452" t="str">
        <f t="shared" si="252"/>
        <v/>
      </c>
      <c r="Y679" s="452" t="str">
        <f t="shared" si="253"/>
        <v/>
      </c>
      <c r="Z679" s="452" t="str">
        <f>'４.１倒筒機(樣品製作)'!X679</f>
        <v/>
      </c>
      <c r="AA679" s="452" t="str">
        <f>'４.１倒筒機(樣品製作)'!Y679</f>
        <v/>
      </c>
    </row>
    <row r="680" spans="1:27" ht="16.5">
      <c r="A680" s="383">
        <f t="shared" si="250"/>
        <v>46219</v>
      </c>
      <c r="B680" s="432" t="s">
        <v>805</v>
      </c>
      <c r="C680" s="458"/>
      <c r="D680" s="473"/>
      <c r="E680" s="459"/>
      <c r="F680" s="506" t="str">
        <f>IF(ISNA(VLOOKUP(D680,條件!$A$1:$L$65585,5,0)),"",(VLOOKUP(D680,條件!$A$1:$L$65585,5,0)))</f>
        <v/>
      </c>
      <c r="G680" s="506" t="str">
        <f>IF(ISNA(VLOOKUP(D680,條件!$A$1:$L$65585,11,0)),"",(VLOOKUP(D680,條件!$A$1:$L$65585,11,0)))</f>
        <v/>
      </c>
      <c r="H680" s="460"/>
      <c r="I680" s="461"/>
      <c r="J680" s="462"/>
      <c r="K680" s="461"/>
      <c r="L680" s="463"/>
      <c r="M680" s="388"/>
      <c r="N680" s="389"/>
      <c r="O680" s="390"/>
      <c r="P680" s="389"/>
      <c r="Q680" s="391"/>
      <c r="R680" s="443"/>
      <c r="S680" s="425">
        <f t="shared" si="254"/>
        <v>0</v>
      </c>
      <c r="T680" s="392">
        <f t="shared" si="251"/>
        <v>0</v>
      </c>
      <c r="U680" s="392">
        <f t="shared" si="255"/>
        <v>0</v>
      </c>
      <c r="V680" s="393">
        <f t="shared" si="256"/>
        <v>0</v>
      </c>
      <c r="W680" s="444" t="str">
        <f t="shared" si="257"/>
        <v/>
      </c>
      <c r="X680" s="452" t="str">
        <f t="shared" si="252"/>
        <v/>
      </c>
      <c r="Y680" s="452" t="str">
        <f t="shared" si="253"/>
        <v/>
      </c>
      <c r="Z680" s="452" t="str">
        <f>'４.１倒筒機(樣品製作)'!X680</f>
        <v/>
      </c>
      <c r="AA680" s="452" t="str">
        <f>'４.１倒筒機(樣品製作)'!Y680</f>
        <v/>
      </c>
    </row>
    <row r="681" spans="1:27" ht="16.5">
      <c r="A681" s="383">
        <f t="shared" si="250"/>
        <v>46219</v>
      </c>
      <c r="B681" s="432" t="s">
        <v>805</v>
      </c>
      <c r="C681" s="458"/>
      <c r="D681" s="473"/>
      <c r="E681" s="459"/>
      <c r="F681" s="506" t="str">
        <f>IF(ISNA(VLOOKUP(D681,條件!$A$1:$L$65585,5,0)),"",(VLOOKUP(D681,條件!$A$1:$L$65585,5,0)))</f>
        <v/>
      </c>
      <c r="G681" s="506" t="str">
        <f>IF(ISNA(VLOOKUP(D681,條件!$A$1:$L$65585,11,0)),"",(VLOOKUP(D681,條件!$A$1:$L$65585,11,0)))</f>
        <v/>
      </c>
      <c r="H681" s="460"/>
      <c r="I681" s="461"/>
      <c r="J681" s="462"/>
      <c r="K681" s="461"/>
      <c r="L681" s="463"/>
      <c r="M681" s="388"/>
      <c r="N681" s="389"/>
      <c r="O681" s="390"/>
      <c r="P681" s="389"/>
      <c r="Q681" s="391"/>
      <c r="R681" s="443"/>
      <c r="S681" s="425">
        <f t="shared" si="254"/>
        <v>0</v>
      </c>
      <c r="T681" s="392">
        <f t="shared" si="251"/>
        <v>0</v>
      </c>
      <c r="U681" s="392">
        <f t="shared" si="255"/>
        <v>0</v>
      </c>
      <c r="V681" s="393">
        <f t="shared" si="256"/>
        <v>0</v>
      </c>
      <c r="W681" s="444" t="str">
        <f t="shared" si="257"/>
        <v/>
      </c>
      <c r="X681" s="452" t="str">
        <f t="shared" si="252"/>
        <v/>
      </c>
      <c r="Y681" s="452" t="str">
        <f t="shared" si="253"/>
        <v/>
      </c>
      <c r="Z681" s="452" t="str">
        <f>'４.１倒筒機(樣品製作)'!X681</f>
        <v/>
      </c>
      <c r="AA681" s="452" t="str">
        <f>'４.１倒筒機(樣品製作)'!Y681</f>
        <v/>
      </c>
    </row>
    <row r="682" spans="1:27" ht="16.5">
      <c r="A682" s="383">
        <f t="shared" si="250"/>
        <v>46219</v>
      </c>
      <c r="B682" s="432" t="s">
        <v>805</v>
      </c>
      <c r="C682" s="458"/>
      <c r="D682" s="473"/>
      <c r="E682" s="459"/>
      <c r="F682" s="506" t="str">
        <f>IF(ISNA(VLOOKUP(D682,條件!$A$1:$L$65585,5,0)),"",(VLOOKUP(D682,條件!$A$1:$L$65585,5,0)))</f>
        <v/>
      </c>
      <c r="G682" s="506" t="str">
        <f>IF(ISNA(VLOOKUP(D682,條件!$A$1:$L$65585,11,0)),"",(VLOOKUP(D682,條件!$A$1:$L$65585,11,0)))</f>
        <v/>
      </c>
      <c r="H682" s="460"/>
      <c r="I682" s="461"/>
      <c r="J682" s="462"/>
      <c r="K682" s="461"/>
      <c r="L682" s="463"/>
      <c r="M682" s="388"/>
      <c r="N682" s="389"/>
      <c r="O682" s="390"/>
      <c r="P682" s="389"/>
      <c r="Q682" s="391"/>
      <c r="R682" s="443"/>
      <c r="S682" s="425">
        <f t="shared" si="254"/>
        <v>0</v>
      </c>
      <c r="T682" s="392">
        <f t="shared" si="251"/>
        <v>0</v>
      </c>
      <c r="U682" s="392">
        <f t="shared" si="255"/>
        <v>0</v>
      </c>
      <c r="V682" s="393">
        <f t="shared" si="256"/>
        <v>0</v>
      </c>
      <c r="W682" s="444" t="str">
        <f t="shared" si="257"/>
        <v/>
      </c>
      <c r="X682" s="452" t="str">
        <f t="shared" si="252"/>
        <v/>
      </c>
      <c r="Y682" s="452" t="str">
        <f t="shared" si="253"/>
        <v/>
      </c>
      <c r="Z682" s="452" t="str">
        <f>'４.１倒筒機(樣品製作)'!X682</f>
        <v/>
      </c>
      <c r="AA682" s="452" t="str">
        <f>'４.１倒筒機(樣品製作)'!Y682</f>
        <v/>
      </c>
    </row>
    <row r="683" spans="1:27" ht="16.5">
      <c r="A683" s="383">
        <f t="shared" si="250"/>
        <v>46219</v>
      </c>
      <c r="B683" s="432" t="s">
        <v>805</v>
      </c>
      <c r="C683" s="458"/>
      <c r="D683" s="473"/>
      <c r="E683" s="459"/>
      <c r="F683" s="506" t="str">
        <f>IF(ISNA(VLOOKUP(D683,條件!$A$1:$L$65585,5,0)),"",(VLOOKUP(D683,條件!$A$1:$L$65585,5,0)))</f>
        <v/>
      </c>
      <c r="G683" s="506" t="str">
        <f>IF(ISNA(VLOOKUP(D683,條件!$A$1:$L$65585,11,0)),"",(VLOOKUP(D683,條件!$A$1:$L$65585,11,0)))</f>
        <v/>
      </c>
      <c r="H683" s="460"/>
      <c r="I683" s="461"/>
      <c r="J683" s="462"/>
      <c r="K683" s="461"/>
      <c r="L683" s="463"/>
      <c r="M683" s="388"/>
      <c r="N683" s="389"/>
      <c r="O683" s="390"/>
      <c r="P683" s="389"/>
      <c r="Q683" s="391"/>
      <c r="R683" s="443"/>
      <c r="S683" s="425">
        <f t="shared" si="254"/>
        <v>0</v>
      </c>
      <c r="T683" s="392">
        <f t="shared" si="251"/>
        <v>0</v>
      </c>
      <c r="U683" s="392">
        <f t="shared" si="255"/>
        <v>0</v>
      </c>
      <c r="V683" s="393">
        <f t="shared" si="256"/>
        <v>0</v>
      </c>
      <c r="W683" s="444" t="str">
        <f t="shared" si="257"/>
        <v/>
      </c>
      <c r="X683" s="452" t="str">
        <f t="shared" si="252"/>
        <v/>
      </c>
      <c r="Y683" s="452" t="str">
        <f t="shared" si="253"/>
        <v/>
      </c>
      <c r="Z683" s="452" t="str">
        <f>'４.１倒筒機(樣品製作)'!X683</f>
        <v/>
      </c>
      <c r="AA683" s="452" t="str">
        <f>'４.１倒筒機(樣品製作)'!Y683</f>
        <v/>
      </c>
    </row>
    <row r="684" spans="1:27" ht="16.5">
      <c r="A684" s="383">
        <f t="shared" si="250"/>
        <v>46219</v>
      </c>
      <c r="B684" s="432" t="s">
        <v>805</v>
      </c>
      <c r="C684" s="458"/>
      <c r="D684" s="473"/>
      <c r="E684" s="459"/>
      <c r="F684" s="506" t="str">
        <f>IF(ISNA(VLOOKUP(D684,條件!$A$1:$L$65585,5,0)),"",(VLOOKUP(D684,條件!$A$1:$L$65585,5,0)))</f>
        <v/>
      </c>
      <c r="G684" s="506" t="str">
        <f>IF(ISNA(VLOOKUP(D684,條件!$A$1:$L$65585,11,0)),"",(VLOOKUP(D684,條件!$A$1:$L$65585,11,0)))</f>
        <v/>
      </c>
      <c r="H684" s="460"/>
      <c r="I684" s="461"/>
      <c r="J684" s="462"/>
      <c r="K684" s="461"/>
      <c r="L684" s="463"/>
      <c r="M684" s="388"/>
      <c r="N684" s="389"/>
      <c r="O684" s="390"/>
      <c r="P684" s="389"/>
      <c r="Q684" s="391"/>
      <c r="R684" s="443"/>
      <c r="S684" s="425">
        <f t="shared" si="254"/>
        <v>0</v>
      </c>
      <c r="T684" s="392">
        <f t="shared" si="251"/>
        <v>0</v>
      </c>
      <c r="U684" s="392">
        <f t="shared" si="255"/>
        <v>0</v>
      </c>
      <c r="V684" s="393">
        <f t="shared" si="256"/>
        <v>0</v>
      </c>
      <c r="W684" s="444" t="str">
        <f t="shared" si="257"/>
        <v/>
      </c>
      <c r="X684" s="452" t="str">
        <f t="shared" si="252"/>
        <v/>
      </c>
      <c r="Y684" s="452" t="str">
        <f t="shared" si="253"/>
        <v/>
      </c>
      <c r="Z684" s="452" t="str">
        <f>'４.１倒筒機(樣品製作)'!X684</f>
        <v/>
      </c>
      <c r="AA684" s="452" t="str">
        <f>'４.１倒筒機(樣品製作)'!Y684</f>
        <v/>
      </c>
    </row>
    <row r="685" spans="1:27" ht="16.5">
      <c r="A685" s="383">
        <f t="shared" si="250"/>
        <v>46219</v>
      </c>
      <c r="B685" s="432" t="s">
        <v>805</v>
      </c>
      <c r="C685" s="458"/>
      <c r="D685" s="473"/>
      <c r="E685" s="459"/>
      <c r="F685" s="506" t="str">
        <f>IF(ISNA(VLOOKUP(D685,條件!$A$1:$L$65585,5,0)),"",(VLOOKUP(D685,條件!$A$1:$L$65585,5,0)))</f>
        <v/>
      </c>
      <c r="G685" s="506" t="str">
        <f>IF(ISNA(VLOOKUP(D685,條件!$A$1:$L$65585,11,0)),"",(VLOOKUP(D685,條件!$A$1:$L$65585,11,0)))</f>
        <v/>
      </c>
      <c r="H685" s="460"/>
      <c r="I685" s="461"/>
      <c r="J685" s="462"/>
      <c r="K685" s="461"/>
      <c r="L685" s="463"/>
      <c r="M685" s="388"/>
      <c r="N685" s="389"/>
      <c r="O685" s="390"/>
      <c r="P685" s="389"/>
      <c r="Q685" s="391"/>
      <c r="R685" s="443"/>
      <c r="S685" s="425">
        <f t="shared" si="254"/>
        <v>0</v>
      </c>
      <c r="T685" s="392">
        <f t="shared" si="251"/>
        <v>0</v>
      </c>
      <c r="U685" s="392">
        <f t="shared" si="255"/>
        <v>0</v>
      </c>
      <c r="V685" s="393">
        <f t="shared" si="256"/>
        <v>0</v>
      </c>
      <c r="W685" s="444" t="str">
        <f t="shared" si="257"/>
        <v/>
      </c>
      <c r="X685" s="452" t="str">
        <f t="shared" si="252"/>
        <v/>
      </c>
      <c r="Y685" s="452" t="str">
        <f t="shared" si="253"/>
        <v/>
      </c>
      <c r="Z685" s="452" t="str">
        <f>'４.１倒筒機(樣品製作)'!X685</f>
        <v/>
      </c>
      <c r="AA685" s="452" t="str">
        <f>'４.１倒筒機(樣品製作)'!Y685</f>
        <v/>
      </c>
    </row>
    <row r="686" spans="1:27" ht="16.5">
      <c r="A686" s="383">
        <f t="shared" si="250"/>
        <v>46219</v>
      </c>
      <c r="B686" s="432" t="s">
        <v>805</v>
      </c>
      <c r="C686" s="458"/>
      <c r="D686" s="473"/>
      <c r="E686" s="459"/>
      <c r="F686" s="506" t="str">
        <f>IF(ISNA(VLOOKUP(D686,條件!$A$1:$L$65585,5,0)),"",(VLOOKUP(D686,條件!$A$1:$L$65585,5,0)))</f>
        <v/>
      </c>
      <c r="G686" s="506" t="str">
        <f>IF(ISNA(VLOOKUP(D686,條件!$A$1:$L$65585,11,0)),"",(VLOOKUP(D686,條件!$A$1:$L$65585,11,0)))</f>
        <v/>
      </c>
      <c r="H686" s="460"/>
      <c r="I686" s="461"/>
      <c r="J686" s="462"/>
      <c r="K686" s="461"/>
      <c r="L686" s="463"/>
      <c r="M686" s="388"/>
      <c r="N686" s="389"/>
      <c r="O686" s="390"/>
      <c r="P686" s="389"/>
      <c r="Q686" s="391"/>
      <c r="R686" s="443"/>
      <c r="S686" s="425">
        <f t="shared" si="254"/>
        <v>0</v>
      </c>
      <c r="T686" s="392">
        <f t="shared" si="251"/>
        <v>0</v>
      </c>
      <c r="U686" s="392">
        <f t="shared" si="255"/>
        <v>0</v>
      </c>
      <c r="V686" s="393">
        <f t="shared" si="256"/>
        <v>0</v>
      </c>
      <c r="W686" s="444" t="str">
        <f t="shared" si="257"/>
        <v/>
      </c>
      <c r="X686" s="452" t="str">
        <f t="shared" si="252"/>
        <v/>
      </c>
      <c r="Y686" s="452" t="str">
        <f t="shared" si="253"/>
        <v/>
      </c>
      <c r="Z686" s="452" t="str">
        <f>'４.１倒筒機(樣品製作)'!X686</f>
        <v/>
      </c>
      <c r="AA686" s="452" t="str">
        <f>'４.１倒筒機(樣品製作)'!Y686</f>
        <v/>
      </c>
    </row>
    <row r="687" spans="1:27" ht="16.5">
      <c r="A687" s="383">
        <f t="shared" si="250"/>
        <v>46219</v>
      </c>
      <c r="B687" s="432" t="s">
        <v>805</v>
      </c>
      <c r="C687" s="458"/>
      <c r="D687" s="473"/>
      <c r="E687" s="459"/>
      <c r="F687" s="506" t="str">
        <f>IF(ISNA(VLOOKUP(D687,條件!$A$1:$L$65585,5,0)),"",(VLOOKUP(D687,條件!$A$1:$L$65585,5,0)))</f>
        <v/>
      </c>
      <c r="G687" s="506" t="str">
        <f>IF(ISNA(VLOOKUP(D687,條件!$A$1:$L$65585,11,0)),"",(VLOOKUP(D687,條件!$A$1:$L$65585,11,0)))</f>
        <v/>
      </c>
      <c r="H687" s="460"/>
      <c r="I687" s="461"/>
      <c r="J687" s="462"/>
      <c r="K687" s="461"/>
      <c r="L687" s="463"/>
      <c r="M687" s="388"/>
      <c r="N687" s="389"/>
      <c r="O687" s="390"/>
      <c r="P687" s="389"/>
      <c r="Q687" s="391"/>
      <c r="R687" s="443"/>
      <c r="S687" s="425">
        <f t="shared" si="254"/>
        <v>0</v>
      </c>
      <c r="T687" s="392">
        <f t="shared" si="251"/>
        <v>0</v>
      </c>
      <c r="U687" s="392">
        <f t="shared" si="255"/>
        <v>0</v>
      </c>
      <c r="V687" s="393">
        <f t="shared" si="256"/>
        <v>0</v>
      </c>
      <c r="W687" s="444" t="str">
        <f t="shared" si="257"/>
        <v/>
      </c>
      <c r="X687" s="452" t="str">
        <f t="shared" si="252"/>
        <v/>
      </c>
      <c r="Y687" s="452" t="str">
        <f t="shared" si="253"/>
        <v/>
      </c>
      <c r="Z687" s="452" t="str">
        <f>'４.１倒筒機(樣品製作)'!X687</f>
        <v/>
      </c>
      <c r="AA687" s="452" t="str">
        <f>'４.１倒筒機(樣品製作)'!Y687</f>
        <v/>
      </c>
    </row>
    <row r="688" spans="1:27" ht="16.5">
      <c r="A688" s="383">
        <f t="shared" si="250"/>
        <v>46219</v>
      </c>
      <c r="B688" s="432" t="s">
        <v>805</v>
      </c>
      <c r="C688" s="458"/>
      <c r="D688" s="473"/>
      <c r="E688" s="459"/>
      <c r="F688" s="506" t="str">
        <f>IF(ISNA(VLOOKUP(D688,條件!$A$1:$L$65585,5,0)),"",(VLOOKUP(D688,條件!$A$1:$L$65585,5,0)))</f>
        <v/>
      </c>
      <c r="G688" s="506" t="str">
        <f>IF(ISNA(VLOOKUP(D688,條件!$A$1:$L$65585,11,0)),"",(VLOOKUP(D688,條件!$A$1:$L$65585,11,0)))</f>
        <v/>
      </c>
      <c r="H688" s="460"/>
      <c r="I688" s="461"/>
      <c r="J688" s="462"/>
      <c r="K688" s="461"/>
      <c r="L688" s="463"/>
      <c r="M688" s="388"/>
      <c r="N688" s="389"/>
      <c r="O688" s="390"/>
      <c r="P688" s="389"/>
      <c r="Q688" s="391"/>
      <c r="R688" s="443"/>
      <c r="S688" s="425">
        <f t="shared" si="254"/>
        <v>0</v>
      </c>
      <c r="T688" s="392">
        <f t="shared" si="251"/>
        <v>0</v>
      </c>
      <c r="U688" s="392">
        <f t="shared" si="255"/>
        <v>0</v>
      </c>
      <c r="V688" s="393">
        <f t="shared" si="256"/>
        <v>0</v>
      </c>
      <c r="W688" s="444" t="str">
        <f t="shared" si="257"/>
        <v/>
      </c>
      <c r="X688" s="452" t="str">
        <f t="shared" si="252"/>
        <v/>
      </c>
      <c r="Y688" s="452" t="str">
        <f t="shared" si="253"/>
        <v/>
      </c>
      <c r="Z688" s="452" t="str">
        <f>'４.１倒筒機(樣品製作)'!X688</f>
        <v/>
      </c>
      <c r="AA688" s="452" t="str">
        <f>'４.１倒筒機(樣品製作)'!Y688</f>
        <v/>
      </c>
    </row>
    <row r="689" spans="1:27" ht="16.5">
      <c r="A689" s="383">
        <f t="shared" si="250"/>
        <v>46219</v>
      </c>
      <c r="B689" s="398" t="s">
        <v>803</v>
      </c>
      <c r="C689" s="524"/>
      <c r="D689" s="525"/>
      <c r="E689" s="526"/>
      <c r="F689" s="527">
        <v>0</v>
      </c>
      <c r="G689" s="527"/>
      <c r="H689" s="528"/>
      <c r="I689" s="529">
        <f>COUNTA(I669:I688)</f>
        <v>0</v>
      </c>
      <c r="J689" s="529"/>
      <c r="K689" s="529"/>
      <c r="L689" s="530"/>
      <c r="M689" s="400"/>
      <c r="N689" s="401">
        <f>SUM(N669:N688)</f>
        <v>0</v>
      </c>
      <c r="O689" s="400"/>
      <c r="P689" s="401">
        <f>SUM(P669:P688)</f>
        <v>0</v>
      </c>
      <c r="Q689" s="402"/>
      <c r="R689" s="445"/>
      <c r="S689" s="427"/>
      <c r="T689" s="403"/>
      <c r="U689" s="399">
        <f>SUMIF(U669:U688,"&lt;9E307")</f>
        <v>0</v>
      </c>
      <c r="V689" s="399">
        <f>SUM(V669:V688)</f>
        <v>0</v>
      </c>
      <c r="W689" s="446">
        <f>IF(ISERROR(V689/U689),0,(V689/U689))</f>
        <v>0</v>
      </c>
      <c r="X689" s="453">
        <f>SUMIF(X669:X688,"&lt;9E307")</f>
        <v>0</v>
      </c>
      <c r="Y689" s="453">
        <f>SUMIF(Y669:Y688,"&lt;9E307")</f>
        <v>0</v>
      </c>
      <c r="Z689" s="453">
        <f>'４.１倒筒機(樣品製作)'!X689</f>
        <v>0</v>
      </c>
      <c r="AA689" s="453">
        <f>'４.１倒筒機(樣品製作)'!Y689</f>
        <v>0</v>
      </c>
    </row>
    <row r="690" spans="1:27" ht="16.5">
      <c r="A690" s="383">
        <f t="shared" si="250"/>
        <v>46219</v>
      </c>
      <c r="B690" s="404" t="s">
        <v>806</v>
      </c>
      <c r="C690" s="531"/>
      <c r="D690" s="532"/>
      <c r="E690" s="533"/>
      <c r="F690" s="534"/>
      <c r="G690" s="534"/>
      <c r="H690" s="535"/>
      <c r="I690" s="536">
        <f>SUM(I668,I689)</f>
        <v>0</v>
      </c>
      <c r="J690" s="536"/>
      <c r="K690" s="536"/>
      <c r="L690" s="537"/>
      <c r="M690" s="419"/>
      <c r="N690" s="420">
        <f>SUM(N668,N689)</f>
        <v>0</v>
      </c>
      <c r="O690" s="419"/>
      <c r="P690" s="420">
        <f>SUM(P668,P689)</f>
        <v>0</v>
      </c>
      <c r="Q690" s="421"/>
      <c r="R690" s="447"/>
      <c r="S690" s="428"/>
      <c r="T690" s="394"/>
      <c r="U690" s="394">
        <f t="shared" ref="U690:V690" si="258">SUM(U668,U689)</f>
        <v>0</v>
      </c>
      <c r="V690" s="394">
        <f t="shared" si="258"/>
        <v>0</v>
      </c>
      <c r="W690" s="448">
        <f>IF(ISERROR(V690/U690),0,V690/U690)</f>
        <v>0</v>
      </c>
      <c r="X690" s="454">
        <f>SUM(X668,X689)</f>
        <v>0</v>
      </c>
      <c r="Y690" s="454">
        <f>SUM(Y668,Y689)</f>
        <v>0</v>
      </c>
      <c r="Z690" s="454">
        <f>'４.１倒筒機(樣品製作)'!X690</f>
        <v>0</v>
      </c>
      <c r="AA690" s="454">
        <f>'４.１倒筒機(樣品製作)'!Y690</f>
        <v>0</v>
      </c>
    </row>
    <row r="691" spans="1:27" ht="16.5">
      <c r="A691" s="449">
        <f>A690+1</f>
        <v>46220</v>
      </c>
      <c r="B691" s="431" t="s">
        <v>804</v>
      </c>
      <c r="C691" s="538"/>
      <c r="D691" s="539"/>
      <c r="E691" s="540"/>
      <c r="F691" s="541" t="str">
        <f>IF(ISNA(VLOOKUP(D691,條件!$A$1:$L$65585,5,0)),"",(VLOOKUP(D691,條件!$A$1:$L$65585,5,0)))</f>
        <v/>
      </c>
      <c r="G691" s="541" t="str">
        <f>IF(ISNA(VLOOKUP(D691,條件!$A$1:$L$65585,11,0)),"",(VLOOKUP(D691,條件!$A$1:$L$65585,11,0)))</f>
        <v/>
      </c>
      <c r="H691" s="542"/>
      <c r="I691" s="543"/>
      <c r="J691" s="462"/>
      <c r="K691" s="543"/>
      <c r="L691" s="544"/>
      <c r="M691" s="407"/>
      <c r="N691" s="408"/>
      <c r="O691" s="409"/>
      <c r="P691" s="408"/>
      <c r="Q691" s="410"/>
      <c r="R691" s="441"/>
      <c r="S691" s="424">
        <f>K691*0.85</f>
        <v>0</v>
      </c>
      <c r="T691" s="405">
        <f t="shared" ref="T691:T710" si="259">IF(J691="",0,(1440/(J691/S691)))</f>
        <v>0</v>
      </c>
      <c r="U691" s="405">
        <f>T691*L691*(N691+P691)/24*0.85</f>
        <v>0</v>
      </c>
      <c r="V691" s="406">
        <f>M691+O691</f>
        <v>0</v>
      </c>
      <c r="W691" s="442" t="str">
        <f>IF(U691=0,"",((V691/U691)))</f>
        <v/>
      </c>
      <c r="X691" s="452" t="str">
        <f t="shared" ref="X691:X710" si="260">IF(ISERROR((U691/(N691+P691)*N691)/250),"",((U691/(N691+P691)*N691)/250))</f>
        <v/>
      </c>
      <c r="Y691" s="452" t="str">
        <f t="shared" ref="Y691:Y710" si="261">IF(ISERROR(((U691/(N691+P691)*P691)/250)),"",(((U691/(N691+P691)*P691))/250))</f>
        <v/>
      </c>
      <c r="Z691" s="452" t="str">
        <f>'４.１倒筒機(樣品製作)'!X691</f>
        <v/>
      </c>
      <c r="AA691" s="452" t="str">
        <f>'４.１倒筒機(樣品製作)'!Y691</f>
        <v/>
      </c>
    </row>
    <row r="692" spans="1:27" ht="16.5">
      <c r="A692" s="383">
        <f>A691</f>
        <v>46220</v>
      </c>
      <c r="B692" s="432" t="s">
        <v>804</v>
      </c>
      <c r="C692" s="458"/>
      <c r="D692" s="473"/>
      <c r="E692" s="459"/>
      <c r="F692" s="506" t="str">
        <f>IF(ISNA(VLOOKUP(D692,條件!$A$1:$L$65585,5,0)),"",(VLOOKUP(D692,條件!$A$1:$L$65585,5,0)))</f>
        <v/>
      </c>
      <c r="G692" s="506" t="str">
        <f>IF(ISNA(VLOOKUP(D692,條件!$A$1:$L$65585,11,0)),"",(VLOOKUP(D692,條件!$A$1:$L$65585,11,0)))</f>
        <v/>
      </c>
      <c r="H692" s="460"/>
      <c r="I692" s="461"/>
      <c r="J692" s="462"/>
      <c r="K692" s="461"/>
      <c r="L692" s="463"/>
      <c r="M692" s="388"/>
      <c r="N692" s="389"/>
      <c r="O692" s="390"/>
      <c r="P692" s="389"/>
      <c r="Q692" s="410"/>
      <c r="R692" s="443"/>
      <c r="S692" s="425">
        <f t="shared" ref="S692:S710" si="262">K692*0.85</f>
        <v>0</v>
      </c>
      <c r="T692" s="392">
        <f t="shared" si="259"/>
        <v>0</v>
      </c>
      <c r="U692" s="405">
        <f t="shared" ref="U692:U710" si="263">T692*L692*(N692+P692)/24*0.85</f>
        <v>0</v>
      </c>
      <c r="V692" s="393">
        <f t="shared" ref="V692:V710" si="264">M692+O692</f>
        <v>0</v>
      </c>
      <c r="W692" s="442" t="str">
        <f t="shared" ref="W692:W710" si="265">IF(U692=0,"",((V692/U692)))</f>
        <v/>
      </c>
      <c r="X692" s="452" t="str">
        <f t="shared" si="260"/>
        <v/>
      </c>
      <c r="Y692" s="452" t="str">
        <f t="shared" si="261"/>
        <v/>
      </c>
      <c r="Z692" s="452" t="str">
        <f>'４.１倒筒機(樣品製作)'!X692</f>
        <v/>
      </c>
      <c r="AA692" s="452" t="str">
        <f>'４.１倒筒機(樣品製作)'!Y692</f>
        <v/>
      </c>
    </row>
    <row r="693" spans="1:27" ht="16.5">
      <c r="A693" s="383">
        <f t="shared" ref="A693:A733" si="266">A692</f>
        <v>46220</v>
      </c>
      <c r="B693" s="432" t="s">
        <v>804</v>
      </c>
      <c r="C693" s="458"/>
      <c r="D693" s="473"/>
      <c r="E693" s="459"/>
      <c r="F693" s="506" t="str">
        <f>IF(ISNA(VLOOKUP(D693,條件!$A$1:$L$65585,5,0)),"",(VLOOKUP(D693,條件!$A$1:$L$65585,5,0)))</f>
        <v/>
      </c>
      <c r="G693" s="506" t="str">
        <f>IF(ISNA(VLOOKUP(D693,條件!$A$1:$L$65585,11,0)),"",(VLOOKUP(D693,條件!$A$1:$L$65585,11,0)))</f>
        <v/>
      </c>
      <c r="H693" s="460"/>
      <c r="I693" s="461"/>
      <c r="J693" s="462"/>
      <c r="K693" s="461"/>
      <c r="L693" s="463"/>
      <c r="M693" s="388"/>
      <c r="N693" s="389"/>
      <c r="O693" s="390"/>
      <c r="P693" s="389"/>
      <c r="Q693" s="410"/>
      <c r="R693" s="443"/>
      <c r="S693" s="425">
        <f t="shared" si="262"/>
        <v>0</v>
      </c>
      <c r="T693" s="392">
        <f t="shared" si="259"/>
        <v>0</v>
      </c>
      <c r="U693" s="405">
        <f t="shared" si="263"/>
        <v>0</v>
      </c>
      <c r="V693" s="393">
        <f t="shared" si="264"/>
        <v>0</v>
      </c>
      <c r="W693" s="442" t="str">
        <f t="shared" si="265"/>
        <v/>
      </c>
      <c r="X693" s="452" t="str">
        <f t="shared" si="260"/>
        <v/>
      </c>
      <c r="Y693" s="452" t="str">
        <f t="shared" si="261"/>
        <v/>
      </c>
      <c r="Z693" s="452" t="str">
        <f>'４.１倒筒機(樣品製作)'!X693</f>
        <v/>
      </c>
      <c r="AA693" s="452" t="str">
        <f>'４.１倒筒機(樣品製作)'!Y693</f>
        <v/>
      </c>
    </row>
    <row r="694" spans="1:27" ht="16.5">
      <c r="A694" s="383">
        <f t="shared" si="266"/>
        <v>46220</v>
      </c>
      <c r="B694" s="432" t="s">
        <v>804</v>
      </c>
      <c r="C694" s="458"/>
      <c r="D694" s="473"/>
      <c r="E694" s="459"/>
      <c r="F694" s="506" t="str">
        <f>IF(ISNA(VLOOKUP(D694,條件!$A$1:$L$65585,5,0)),"",(VLOOKUP(D694,條件!$A$1:$L$65585,5,0)))</f>
        <v/>
      </c>
      <c r="G694" s="506" t="str">
        <f>IF(ISNA(VLOOKUP(D694,條件!$A$1:$L$65585,11,0)),"",(VLOOKUP(D694,條件!$A$1:$L$65585,11,0)))</f>
        <v/>
      </c>
      <c r="H694" s="460"/>
      <c r="I694" s="461"/>
      <c r="J694" s="462"/>
      <c r="K694" s="461"/>
      <c r="L694" s="463"/>
      <c r="M694" s="388"/>
      <c r="N694" s="389"/>
      <c r="O694" s="390"/>
      <c r="P694" s="389"/>
      <c r="Q694" s="410"/>
      <c r="R694" s="443"/>
      <c r="S694" s="425">
        <f t="shared" si="262"/>
        <v>0</v>
      </c>
      <c r="T694" s="392">
        <f t="shared" si="259"/>
        <v>0</v>
      </c>
      <c r="U694" s="405">
        <f t="shared" si="263"/>
        <v>0</v>
      </c>
      <c r="V694" s="393">
        <f t="shared" si="264"/>
        <v>0</v>
      </c>
      <c r="W694" s="442" t="str">
        <f t="shared" si="265"/>
        <v/>
      </c>
      <c r="X694" s="452" t="str">
        <f t="shared" si="260"/>
        <v/>
      </c>
      <c r="Y694" s="452" t="str">
        <f t="shared" si="261"/>
        <v/>
      </c>
      <c r="Z694" s="452" t="str">
        <f>'４.１倒筒機(樣品製作)'!X694</f>
        <v/>
      </c>
      <c r="AA694" s="452" t="str">
        <f>'４.１倒筒機(樣品製作)'!Y694</f>
        <v/>
      </c>
    </row>
    <row r="695" spans="1:27" ht="16.5">
      <c r="A695" s="383">
        <f t="shared" si="266"/>
        <v>46220</v>
      </c>
      <c r="B695" s="432" t="s">
        <v>804</v>
      </c>
      <c r="C695" s="458"/>
      <c r="D695" s="473"/>
      <c r="E695" s="459"/>
      <c r="F695" s="506" t="str">
        <f>IF(ISNA(VLOOKUP(D695,條件!$A$1:$L$65585,5,0)),"",(VLOOKUP(D695,條件!$A$1:$L$65585,5,0)))</f>
        <v/>
      </c>
      <c r="G695" s="506" t="str">
        <f>IF(ISNA(VLOOKUP(D695,條件!$A$1:$L$65585,11,0)),"",(VLOOKUP(D695,條件!$A$1:$L$65585,11,0)))</f>
        <v/>
      </c>
      <c r="H695" s="460"/>
      <c r="I695" s="461"/>
      <c r="J695" s="462"/>
      <c r="K695" s="461"/>
      <c r="L695" s="463"/>
      <c r="M695" s="388"/>
      <c r="N695" s="389"/>
      <c r="O695" s="390"/>
      <c r="P695" s="389"/>
      <c r="Q695" s="410"/>
      <c r="R695" s="443"/>
      <c r="S695" s="425">
        <f t="shared" si="262"/>
        <v>0</v>
      </c>
      <c r="T695" s="392">
        <f t="shared" si="259"/>
        <v>0</v>
      </c>
      <c r="U695" s="405">
        <f t="shared" si="263"/>
        <v>0</v>
      </c>
      <c r="V695" s="393">
        <f t="shared" si="264"/>
        <v>0</v>
      </c>
      <c r="W695" s="442" t="str">
        <f t="shared" si="265"/>
        <v/>
      </c>
      <c r="X695" s="452" t="str">
        <f t="shared" si="260"/>
        <v/>
      </c>
      <c r="Y695" s="452" t="str">
        <f t="shared" si="261"/>
        <v/>
      </c>
      <c r="Z695" s="452" t="str">
        <f>'４.１倒筒機(樣品製作)'!X695</f>
        <v/>
      </c>
      <c r="AA695" s="452" t="str">
        <f>'４.１倒筒機(樣品製作)'!Y695</f>
        <v/>
      </c>
    </row>
    <row r="696" spans="1:27" ht="16.5">
      <c r="A696" s="383">
        <f t="shared" si="266"/>
        <v>46220</v>
      </c>
      <c r="B696" s="432" t="s">
        <v>804</v>
      </c>
      <c r="C696" s="458"/>
      <c r="D696" s="473"/>
      <c r="E696" s="459"/>
      <c r="F696" s="506" t="str">
        <f>IF(ISNA(VLOOKUP(D696,條件!$A$1:$L$65585,5,0)),"",(VLOOKUP(D696,條件!$A$1:$L$65585,5,0)))</f>
        <v/>
      </c>
      <c r="G696" s="506" t="str">
        <f>IF(ISNA(VLOOKUP(D696,條件!$A$1:$L$65585,11,0)),"",(VLOOKUP(D696,條件!$A$1:$L$65585,11,0)))</f>
        <v/>
      </c>
      <c r="H696" s="460"/>
      <c r="I696" s="461"/>
      <c r="J696" s="462"/>
      <c r="K696" s="461"/>
      <c r="L696" s="463"/>
      <c r="M696" s="388"/>
      <c r="N696" s="389"/>
      <c r="O696" s="390"/>
      <c r="P696" s="389"/>
      <c r="Q696" s="410"/>
      <c r="R696" s="443"/>
      <c r="S696" s="425">
        <f t="shared" si="262"/>
        <v>0</v>
      </c>
      <c r="T696" s="392">
        <f t="shared" si="259"/>
        <v>0</v>
      </c>
      <c r="U696" s="405">
        <f t="shared" si="263"/>
        <v>0</v>
      </c>
      <c r="V696" s="393">
        <f t="shared" si="264"/>
        <v>0</v>
      </c>
      <c r="W696" s="442" t="str">
        <f t="shared" si="265"/>
        <v/>
      </c>
      <c r="X696" s="452" t="str">
        <f t="shared" si="260"/>
        <v/>
      </c>
      <c r="Y696" s="452" t="str">
        <f t="shared" si="261"/>
        <v/>
      </c>
      <c r="Z696" s="452" t="str">
        <f>'４.１倒筒機(樣品製作)'!X696</f>
        <v/>
      </c>
      <c r="AA696" s="452" t="str">
        <f>'４.１倒筒機(樣品製作)'!Y696</f>
        <v/>
      </c>
    </row>
    <row r="697" spans="1:27" ht="16.5">
      <c r="A697" s="383">
        <f t="shared" si="266"/>
        <v>46220</v>
      </c>
      <c r="B697" s="432" t="s">
        <v>804</v>
      </c>
      <c r="C697" s="458"/>
      <c r="D697" s="473"/>
      <c r="E697" s="459"/>
      <c r="F697" s="506" t="str">
        <f>IF(ISNA(VLOOKUP(D697,條件!$A$1:$L$65585,5,0)),"",(VLOOKUP(D697,條件!$A$1:$L$65585,5,0)))</f>
        <v/>
      </c>
      <c r="G697" s="506" t="str">
        <f>IF(ISNA(VLOOKUP(D697,條件!$A$1:$L$65585,11,0)),"",(VLOOKUP(D697,條件!$A$1:$L$65585,11,0)))</f>
        <v/>
      </c>
      <c r="H697" s="460"/>
      <c r="I697" s="461"/>
      <c r="J697" s="462"/>
      <c r="K697" s="461"/>
      <c r="L697" s="463"/>
      <c r="M697" s="388"/>
      <c r="N697" s="389"/>
      <c r="O697" s="390"/>
      <c r="P697" s="389"/>
      <c r="Q697" s="410"/>
      <c r="R697" s="443"/>
      <c r="S697" s="425">
        <f t="shared" si="262"/>
        <v>0</v>
      </c>
      <c r="T697" s="392">
        <f t="shared" si="259"/>
        <v>0</v>
      </c>
      <c r="U697" s="405">
        <f t="shared" si="263"/>
        <v>0</v>
      </c>
      <c r="V697" s="393">
        <f t="shared" si="264"/>
        <v>0</v>
      </c>
      <c r="W697" s="442" t="str">
        <f t="shared" si="265"/>
        <v/>
      </c>
      <c r="X697" s="452" t="str">
        <f t="shared" si="260"/>
        <v/>
      </c>
      <c r="Y697" s="452" t="str">
        <f t="shared" si="261"/>
        <v/>
      </c>
      <c r="Z697" s="452" t="str">
        <f>'４.１倒筒機(樣品製作)'!X697</f>
        <v/>
      </c>
      <c r="AA697" s="452" t="str">
        <f>'４.１倒筒機(樣品製作)'!Y697</f>
        <v/>
      </c>
    </row>
    <row r="698" spans="1:27" ht="16.5">
      <c r="A698" s="383">
        <f t="shared" si="266"/>
        <v>46220</v>
      </c>
      <c r="B698" s="432" t="s">
        <v>804</v>
      </c>
      <c r="C698" s="458"/>
      <c r="D698" s="473"/>
      <c r="E698" s="459"/>
      <c r="F698" s="506" t="str">
        <f>IF(ISNA(VLOOKUP(D698,條件!$A$1:$L$65585,5,0)),"",(VLOOKUP(D698,條件!$A$1:$L$65585,5,0)))</f>
        <v/>
      </c>
      <c r="G698" s="506" t="str">
        <f>IF(ISNA(VLOOKUP(D698,條件!$A$1:$L$65585,11,0)),"",(VLOOKUP(D698,條件!$A$1:$L$65585,11,0)))</f>
        <v/>
      </c>
      <c r="H698" s="460"/>
      <c r="I698" s="461"/>
      <c r="J698" s="462"/>
      <c r="K698" s="461"/>
      <c r="L698" s="463"/>
      <c r="M698" s="388"/>
      <c r="N698" s="389"/>
      <c r="O698" s="390"/>
      <c r="P698" s="389"/>
      <c r="Q698" s="410"/>
      <c r="R698" s="443"/>
      <c r="S698" s="425">
        <f t="shared" si="262"/>
        <v>0</v>
      </c>
      <c r="T698" s="392">
        <f t="shared" si="259"/>
        <v>0</v>
      </c>
      <c r="U698" s="405">
        <f t="shared" si="263"/>
        <v>0</v>
      </c>
      <c r="V698" s="393">
        <f t="shared" si="264"/>
        <v>0</v>
      </c>
      <c r="W698" s="442" t="str">
        <f t="shared" si="265"/>
        <v/>
      </c>
      <c r="X698" s="452" t="str">
        <f t="shared" si="260"/>
        <v/>
      </c>
      <c r="Y698" s="452" t="str">
        <f t="shared" si="261"/>
        <v/>
      </c>
      <c r="Z698" s="452" t="str">
        <f>'４.１倒筒機(樣品製作)'!X698</f>
        <v/>
      </c>
      <c r="AA698" s="452" t="str">
        <f>'４.１倒筒機(樣品製作)'!Y698</f>
        <v/>
      </c>
    </row>
    <row r="699" spans="1:27" ht="16.5">
      <c r="A699" s="383">
        <f t="shared" si="266"/>
        <v>46220</v>
      </c>
      <c r="B699" s="432" t="s">
        <v>804</v>
      </c>
      <c r="C699" s="458"/>
      <c r="D699" s="473"/>
      <c r="E699" s="459"/>
      <c r="F699" s="506" t="str">
        <f>IF(ISNA(VLOOKUP(D699,條件!$A$1:$L$65585,5,0)),"",(VLOOKUP(D699,條件!$A$1:$L$65585,5,0)))</f>
        <v/>
      </c>
      <c r="G699" s="506" t="str">
        <f>IF(ISNA(VLOOKUP(D699,條件!$A$1:$L$65585,11,0)),"",(VLOOKUP(D699,條件!$A$1:$L$65585,11,0)))</f>
        <v/>
      </c>
      <c r="H699" s="460"/>
      <c r="I699" s="461"/>
      <c r="J699" s="462"/>
      <c r="K699" s="461"/>
      <c r="L699" s="463"/>
      <c r="M699" s="388"/>
      <c r="N699" s="389"/>
      <c r="O699" s="390"/>
      <c r="P699" s="389"/>
      <c r="Q699" s="410"/>
      <c r="R699" s="443"/>
      <c r="S699" s="425">
        <f t="shared" si="262"/>
        <v>0</v>
      </c>
      <c r="T699" s="392">
        <f t="shared" si="259"/>
        <v>0</v>
      </c>
      <c r="U699" s="405">
        <f t="shared" si="263"/>
        <v>0</v>
      </c>
      <c r="V699" s="393">
        <f t="shared" si="264"/>
        <v>0</v>
      </c>
      <c r="W699" s="442" t="str">
        <f t="shared" si="265"/>
        <v/>
      </c>
      <c r="X699" s="452" t="str">
        <f t="shared" si="260"/>
        <v/>
      </c>
      <c r="Y699" s="452" t="str">
        <f t="shared" si="261"/>
        <v/>
      </c>
      <c r="Z699" s="452" t="str">
        <f>'４.１倒筒機(樣品製作)'!X699</f>
        <v/>
      </c>
      <c r="AA699" s="452" t="str">
        <f>'４.１倒筒機(樣品製作)'!Y699</f>
        <v/>
      </c>
    </row>
    <row r="700" spans="1:27" ht="16.5">
      <c r="A700" s="383">
        <f t="shared" si="266"/>
        <v>46220</v>
      </c>
      <c r="B700" s="432" t="s">
        <v>804</v>
      </c>
      <c r="C700" s="458"/>
      <c r="D700" s="473"/>
      <c r="E700" s="459"/>
      <c r="F700" s="506" t="str">
        <f>IF(ISNA(VLOOKUP(D700,條件!$A$1:$L$65585,5,0)),"",(VLOOKUP(D700,條件!$A$1:$L$65585,5,0)))</f>
        <v/>
      </c>
      <c r="G700" s="506" t="str">
        <f>IF(ISNA(VLOOKUP(D700,條件!$A$1:$L$65585,11,0)),"",(VLOOKUP(D700,條件!$A$1:$L$65585,11,0)))</f>
        <v/>
      </c>
      <c r="H700" s="460"/>
      <c r="I700" s="461"/>
      <c r="J700" s="462"/>
      <c r="K700" s="461"/>
      <c r="L700" s="463"/>
      <c r="M700" s="388"/>
      <c r="N700" s="389"/>
      <c r="O700" s="390"/>
      <c r="P700" s="389"/>
      <c r="Q700" s="410"/>
      <c r="R700" s="443"/>
      <c r="S700" s="425">
        <f t="shared" si="262"/>
        <v>0</v>
      </c>
      <c r="T700" s="392">
        <f t="shared" si="259"/>
        <v>0</v>
      </c>
      <c r="U700" s="405">
        <f t="shared" si="263"/>
        <v>0</v>
      </c>
      <c r="V700" s="393">
        <f t="shared" si="264"/>
        <v>0</v>
      </c>
      <c r="W700" s="442" t="str">
        <f t="shared" si="265"/>
        <v/>
      </c>
      <c r="X700" s="452" t="str">
        <f t="shared" si="260"/>
        <v/>
      </c>
      <c r="Y700" s="452" t="str">
        <f t="shared" si="261"/>
        <v/>
      </c>
      <c r="Z700" s="452" t="str">
        <f>'４.１倒筒機(樣品製作)'!X700</f>
        <v/>
      </c>
      <c r="AA700" s="452" t="str">
        <f>'４.１倒筒機(樣品製作)'!Y700</f>
        <v/>
      </c>
    </row>
    <row r="701" spans="1:27" ht="16.5">
      <c r="A701" s="383">
        <f t="shared" si="266"/>
        <v>46220</v>
      </c>
      <c r="B701" s="432" t="s">
        <v>804</v>
      </c>
      <c r="C701" s="458"/>
      <c r="D701" s="473"/>
      <c r="E701" s="459"/>
      <c r="F701" s="506" t="str">
        <f>IF(ISNA(VLOOKUP(D701,條件!$A$1:$L$65585,5,0)),"",(VLOOKUP(D701,條件!$A$1:$L$65585,5,0)))</f>
        <v/>
      </c>
      <c r="G701" s="506" t="str">
        <f>IF(ISNA(VLOOKUP(D701,條件!$A$1:$L$65585,11,0)),"",(VLOOKUP(D701,條件!$A$1:$L$65585,11,0)))</f>
        <v/>
      </c>
      <c r="H701" s="460"/>
      <c r="I701" s="461"/>
      <c r="J701" s="462"/>
      <c r="K701" s="461"/>
      <c r="L701" s="463"/>
      <c r="M701" s="388"/>
      <c r="N701" s="389"/>
      <c r="O701" s="390"/>
      <c r="P701" s="389"/>
      <c r="Q701" s="410"/>
      <c r="R701" s="443"/>
      <c r="S701" s="425">
        <f t="shared" si="262"/>
        <v>0</v>
      </c>
      <c r="T701" s="392">
        <f t="shared" si="259"/>
        <v>0</v>
      </c>
      <c r="U701" s="405">
        <f t="shared" si="263"/>
        <v>0</v>
      </c>
      <c r="V701" s="393">
        <f t="shared" si="264"/>
        <v>0</v>
      </c>
      <c r="W701" s="442" t="str">
        <f t="shared" si="265"/>
        <v/>
      </c>
      <c r="X701" s="452" t="str">
        <f t="shared" si="260"/>
        <v/>
      </c>
      <c r="Y701" s="452" t="str">
        <f t="shared" si="261"/>
        <v/>
      </c>
      <c r="Z701" s="452" t="str">
        <f>'４.１倒筒機(樣品製作)'!X701</f>
        <v/>
      </c>
      <c r="AA701" s="452" t="str">
        <f>'４.１倒筒機(樣品製作)'!Y701</f>
        <v/>
      </c>
    </row>
    <row r="702" spans="1:27" ht="16.5">
      <c r="A702" s="383">
        <f t="shared" si="266"/>
        <v>46220</v>
      </c>
      <c r="B702" s="432" t="s">
        <v>804</v>
      </c>
      <c r="C702" s="458"/>
      <c r="D702" s="473"/>
      <c r="E702" s="459"/>
      <c r="F702" s="506" t="str">
        <f>IF(ISNA(VLOOKUP(D702,條件!$A$1:$L$65585,5,0)),"",(VLOOKUP(D702,條件!$A$1:$L$65585,5,0)))</f>
        <v/>
      </c>
      <c r="G702" s="506" t="str">
        <f>IF(ISNA(VLOOKUP(D702,條件!$A$1:$L$65585,11,0)),"",(VLOOKUP(D702,條件!$A$1:$L$65585,11,0)))</f>
        <v/>
      </c>
      <c r="H702" s="460"/>
      <c r="I702" s="461"/>
      <c r="J702" s="462"/>
      <c r="K702" s="461"/>
      <c r="L702" s="463"/>
      <c r="M702" s="388"/>
      <c r="N702" s="389"/>
      <c r="O702" s="390"/>
      <c r="P702" s="389"/>
      <c r="Q702" s="410"/>
      <c r="R702" s="443"/>
      <c r="S702" s="425">
        <f t="shared" si="262"/>
        <v>0</v>
      </c>
      <c r="T702" s="392">
        <f t="shared" si="259"/>
        <v>0</v>
      </c>
      <c r="U702" s="392">
        <f t="shared" si="263"/>
        <v>0</v>
      </c>
      <c r="V702" s="393">
        <f t="shared" si="264"/>
        <v>0</v>
      </c>
      <c r="W702" s="442" t="str">
        <f t="shared" si="265"/>
        <v/>
      </c>
      <c r="X702" s="452" t="str">
        <f t="shared" si="260"/>
        <v/>
      </c>
      <c r="Y702" s="452" t="str">
        <f t="shared" si="261"/>
        <v/>
      </c>
      <c r="Z702" s="452" t="str">
        <f>'４.１倒筒機(樣品製作)'!X702</f>
        <v/>
      </c>
      <c r="AA702" s="452" t="str">
        <f>'４.１倒筒機(樣品製作)'!Y702</f>
        <v/>
      </c>
    </row>
    <row r="703" spans="1:27" ht="16.5">
      <c r="A703" s="383">
        <f t="shared" si="266"/>
        <v>46220</v>
      </c>
      <c r="B703" s="432" t="s">
        <v>804</v>
      </c>
      <c r="C703" s="458"/>
      <c r="D703" s="473"/>
      <c r="E703" s="459"/>
      <c r="F703" s="506" t="str">
        <f>IF(ISNA(VLOOKUP(D703,條件!$A$1:$L$65585,5,0)),"",(VLOOKUP(D703,條件!$A$1:$L$65585,5,0)))</f>
        <v/>
      </c>
      <c r="G703" s="506" t="str">
        <f>IF(ISNA(VLOOKUP(D703,條件!$A$1:$L$65585,11,0)),"",(VLOOKUP(D703,條件!$A$1:$L$65585,11,0)))</f>
        <v/>
      </c>
      <c r="H703" s="460"/>
      <c r="I703" s="461"/>
      <c r="J703" s="462"/>
      <c r="K703" s="461"/>
      <c r="L703" s="463"/>
      <c r="M703" s="388"/>
      <c r="N703" s="389"/>
      <c r="O703" s="390"/>
      <c r="P703" s="389"/>
      <c r="Q703" s="410"/>
      <c r="R703" s="443"/>
      <c r="S703" s="425">
        <f t="shared" si="262"/>
        <v>0</v>
      </c>
      <c r="T703" s="392">
        <f t="shared" si="259"/>
        <v>0</v>
      </c>
      <c r="U703" s="392">
        <f t="shared" si="263"/>
        <v>0</v>
      </c>
      <c r="V703" s="393">
        <f t="shared" si="264"/>
        <v>0</v>
      </c>
      <c r="W703" s="444" t="str">
        <f t="shared" si="265"/>
        <v/>
      </c>
      <c r="X703" s="452" t="str">
        <f t="shared" si="260"/>
        <v/>
      </c>
      <c r="Y703" s="452" t="str">
        <f t="shared" si="261"/>
        <v/>
      </c>
      <c r="Z703" s="452" t="str">
        <f>'４.１倒筒機(樣品製作)'!X703</f>
        <v/>
      </c>
      <c r="AA703" s="452" t="str">
        <f>'４.１倒筒機(樣品製作)'!Y703</f>
        <v/>
      </c>
    </row>
    <row r="704" spans="1:27" ht="16.5">
      <c r="A704" s="383">
        <f t="shared" si="266"/>
        <v>46220</v>
      </c>
      <c r="B704" s="432" t="s">
        <v>804</v>
      </c>
      <c r="C704" s="458"/>
      <c r="D704" s="473"/>
      <c r="E704" s="459"/>
      <c r="F704" s="506" t="str">
        <f>IF(ISNA(VLOOKUP(D704,條件!$A$1:$L$65585,5,0)),"",(VLOOKUP(D704,條件!$A$1:$L$65585,5,0)))</f>
        <v/>
      </c>
      <c r="G704" s="506" t="str">
        <f>IF(ISNA(VLOOKUP(D704,條件!$A$1:$L$65585,11,0)),"",(VLOOKUP(D704,條件!$A$1:$L$65585,11,0)))</f>
        <v/>
      </c>
      <c r="H704" s="460"/>
      <c r="I704" s="461"/>
      <c r="J704" s="462"/>
      <c r="K704" s="461"/>
      <c r="L704" s="463"/>
      <c r="M704" s="388"/>
      <c r="N704" s="389"/>
      <c r="O704" s="390"/>
      <c r="P704" s="389"/>
      <c r="Q704" s="410"/>
      <c r="R704" s="443"/>
      <c r="S704" s="425">
        <f t="shared" si="262"/>
        <v>0</v>
      </c>
      <c r="T704" s="392">
        <f t="shared" si="259"/>
        <v>0</v>
      </c>
      <c r="U704" s="392">
        <f t="shared" si="263"/>
        <v>0</v>
      </c>
      <c r="V704" s="393">
        <f t="shared" si="264"/>
        <v>0</v>
      </c>
      <c r="W704" s="444" t="str">
        <f t="shared" si="265"/>
        <v/>
      </c>
      <c r="X704" s="452" t="str">
        <f t="shared" si="260"/>
        <v/>
      </c>
      <c r="Y704" s="452" t="str">
        <f t="shared" si="261"/>
        <v/>
      </c>
      <c r="Z704" s="452" t="str">
        <f>'４.１倒筒機(樣品製作)'!X704</f>
        <v/>
      </c>
      <c r="AA704" s="452" t="str">
        <f>'４.１倒筒機(樣品製作)'!Y704</f>
        <v/>
      </c>
    </row>
    <row r="705" spans="1:27" ht="16.5">
      <c r="A705" s="383">
        <f t="shared" si="266"/>
        <v>46220</v>
      </c>
      <c r="B705" s="432" t="s">
        <v>804</v>
      </c>
      <c r="C705" s="458"/>
      <c r="D705" s="473"/>
      <c r="E705" s="459"/>
      <c r="F705" s="506" t="str">
        <f>IF(ISNA(VLOOKUP(D705,條件!$A$1:$L$65585,5,0)),"",(VLOOKUP(D705,條件!$A$1:$L$65585,5,0)))</f>
        <v/>
      </c>
      <c r="G705" s="506" t="str">
        <f>IF(ISNA(VLOOKUP(D705,條件!$A$1:$L$65585,11,0)),"",(VLOOKUP(D705,條件!$A$1:$L$65585,11,0)))</f>
        <v/>
      </c>
      <c r="H705" s="460"/>
      <c r="I705" s="461"/>
      <c r="J705" s="462"/>
      <c r="K705" s="461"/>
      <c r="L705" s="463"/>
      <c r="M705" s="388"/>
      <c r="N705" s="389"/>
      <c r="O705" s="390"/>
      <c r="P705" s="389"/>
      <c r="Q705" s="410"/>
      <c r="R705" s="443"/>
      <c r="S705" s="425">
        <f t="shared" si="262"/>
        <v>0</v>
      </c>
      <c r="T705" s="392">
        <f t="shared" si="259"/>
        <v>0</v>
      </c>
      <c r="U705" s="392">
        <f t="shared" si="263"/>
        <v>0</v>
      </c>
      <c r="V705" s="393">
        <f t="shared" si="264"/>
        <v>0</v>
      </c>
      <c r="W705" s="444" t="str">
        <f t="shared" si="265"/>
        <v/>
      </c>
      <c r="X705" s="452" t="str">
        <f t="shared" si="260"/>
        <v/>
      </c>
      <c r="Y705" s="452" t="str">
        <f t="shared" si="261"/>
        <v/>
      </c>
      <c r="Z705" s="452" t="str">
        <f>'４.１倒筒機(樣品製作)'!X705</f>
        <v/>
      </c>
      <c r="AA705" s="452" t="str">
        <f>'４.１倒筒機(樣品製作)'!Y705</f>
        <v/>
      </c>
    </row>
    <row r="706" spans="1:27" ht="16.5">
      <c r="A706" s="383">
        <f t="shared" si="266"/>
        <v>46220</v>
      </c>
      <c r="B706" s="432" t="s">
        <v>804</v>
      </c>
      <c r="C706" s="458"/>
      <c r="D706" s="473"/>
      <c r="E706" s="459"/>
      <c r="F706" s="506" t="str">
        <f>IF(ISNA(VLOOKUP(D706,條件!$A$1:$L$65585,5,0)),"",(VLOOKUP(D706,條件!$A$1:$L$65585,5,0)))</f>
        <v/>
      </c>
      <c r="G706" s="506" t="str">
        <f>IF(ISNA(VLOOKUP(D706,條件!$A$1:$L$65585,11,0)),"",(VLOOKUP(D706,條件!$A$1:$L$65585,11,0)))</f>
        <v/>
      </c>
      <c r="H706" s="460"/>
      <c r="I706" s="461"/>
      <c r="J706" s="462"/>
      <c r="K706" s="461"/>
      <c r="L706" s="463"/>
      <c r="M706" s="388"/>
      <c r="N706" s="389"/>
      <c r="O706" s="390"/>
      <c r="P706" s="389"/>
      <c r="Q706" s="410"/>
      <c r="R706" s="443"/>
      <c r="S706" s="425">
        <f t="shared" si="262"/>
        <v>0</v>
      </c>
      <c r="T706" s="392">
        <f t="shared" si="259"/>
        <v>0</v>
      </c>
      <c r="U706" s="392">
        <f t="shared" si="263"/>
        <v>0</v>
      </c>
      <c r="V706" s="393">
        <f t="shared" si="264"/>
        <v>0</v>
      </c>
      <c r="W706" s="444" t="str">
        <f t="shared" si="265"/>
        <v/>
      </c>
      <c r="X706" s="452" t="str">
        <f t="shared" si="260"/>
        <v/>
      </c>
      <c r="Y706" s="452" t="str">
        <f t="shared" si="261"/>
        <v/>
      </c>
      <c r="Z706" s="452" t="str">
        <f>'４.１倒筒機(樣品製作)'!X706</f>
        <v/>
      </c>
      <c r="AA706" s="452" t="str">
        <f>'４.１倒筒機(樣品製作)'!Y706</f>
        <v/>
      </c>
    </row>
    <row r="707" spans="1:27" ht="16.5">
      <c r="A707" s="383">
        <f t="shared" si="266"/>
        <v>46220</v>
      </c>
      <c r="B707" s="432" t="s">
        <v>804</v>
      </c>
      <c r="C707" s="458"/>
      <c r="D707" s="473"/>
      <c r="E707" s="459"/>
      <c r="F707" s="506" t="str">
        <f>IF(ISNA(VLOOKUP(D707,條件!$A$1:$L$65585,5,0)),"",(VLOOKUP(D707,條件!$A$1:$L$65585,5,0)))</f>
        <v/>
      </c>
      <c r="G707" s="506" t="str">
        <f>IF(ISNA(VLOOKUP(D707,條件!$A$1:$L$65585,11,0)),"",(VLOOKUP(D707,條件!$A$1:$L$65585,11,0)))</f>
        <v/>
      </c>
      <c r="H707" s="460"/>
      <c r="I707" s="461"/>
      <c r="J707" s="462"/>
      <c r="K707" s="461"/>
      <c r="L707" s="463"/>
      <c r="M707" s="388"/>
      <c r="N707" s="389"/>
      <c r="O707" s="390"/>
      <c r="P707" s="389"/>
      <c r="Q707" s="391"/>
      <c r="R707" s="443"/>
      <c r="S707" s="425">
        <f t="shared" si="262"/>
        <v>0</v>
      </c>
      <c r="T707" s="392">
        <f t="shared" si="259"/>
        <v>0</v>
      </c>
      <c r="U707" s="392">
        <f t="shared" si="263"/>
        <v>0</v>
      </c>
      <c r="V707" s="393">
        <f t="shared" si="264"/>
        <v>0</v>
      </c>
      <c r="W707" s="444" t="str">
        <f t="shared" si="265"/>
        <v/>
      </c>
      <c r="X707" s="452" t="str">
        <f t="shared" si="260"/>
        <v/>
      </c>
      <c r="Y707" s="452" t="str">
        <f t="shared" si="261"/>
        <v/>
      </c>
      <c r="Z707" s="452" t="str">
        <f>'４.１倒筒機(樣品製作)'!X707</f>
        <v/>
      </c>
      <c r="AA707" s="452" t="str">
        <f>'４.１倒筒機(樣品製作)'!Y707</f>
        <v/>
      </c>
    </row>
    <row r="708" spans="1:27" ht="16.5">
      <c r="A708" s="383">
        <f t="shared" si="266"/>
        <v>46220</v>
      </c>
      <c r="B708" s="432" t="s">
        <v>804</v>
      </c>
      <c r="C708" s="458"/>
      <c r="D708" s="473"/>
      <c r="E708" s="459"/>
      <c r="F708" s="506" t="str">
        <f>IF(ISNA(VLOOKUP(D708,條件!$A$1:$L$65585,5,0)),"",(VLOOKUP(D708,條件!$A$1:$L$65585,5,0)))</f>
        <v/>
      </c>
      <c r="G708" s="506" t="str">
        <f>IF(ISNA(VLOOKUP(D708,條件!$A$1:$L$65585,11,0)),"",(VLOOKUP(D708,條件!$A$1:$L$65585,11,0)))</f>
        <v/>
      </c>
      <c r="H708" s="460"/>
      <c r="I708" s="461"/>
      <c r="J708" s="462"/>
      <c r="K708" s="461"/>
      <c r="L708" s="463"/>
      <c r="M708" s="388"/>
      <c r="N708" s="389"/>
      <c r="O708" s="390"/>
      <c r="P708" s="389"/>
      <c r="Q708" s="391"/>
      <c r="R708" s="443"/>
      <c r="S708" s="425">
        <f t="shared" si="262"/>
        <v>0</v>
      </c>
      <c r="T708" s="392">
        <f t="shared" si="259"/>
        <v>0</v>
      </c>
      <c r="U708" s="392">
        <f t="shared" si="263"/>
        <v>0</v>
      </c>
      <c r="V708" s="393">
        <f t="shared" si="264"/>
        <v>0</v>
      </c>
      <c r="W708" s="444" t="str">
        <f t="shared" si="265"/>
        <v/>
      </c>
      <c r="X708" s="452" t="str">
        <f t="shared" si="260"/>
        <v/>
      </c>
      <c r="Y708" s="452" t="str">
        <f t="shared" si="261"/>
        <v/>
      </c>
      <c r="Z708" s="452" t="str">
        <f>'４.１倒筒機(樣品製作)'!X708</f>
        <v/>
      </c>
      <c r="AA708" s="452" t="str">
        <f>'４.１倒筒機(樣品製作)'!Y708</f>
        <v/>
      </c>
    </row>
    <row r="709" spans="1:27" ht="16.5">
      <c r="A709" s="383">
        <f t="shared" si="266"/>
        <v>46220</v>
      </c>
      <c r="B709" s="432" t="s">
        <v>804</v>
      </c>
      <c r="C709" s="458"/>
      <c r="D709" s="473"/>
      <c r="E709" s="459"/>
      <c r="F709" s="506" t="str">
        <f>IF(ISNA(VLOOKUP(D709,條件!$A$1:$L$65585,5,0)),"",(VLOOKUP(D709,條件!$A$1:$L$65585,5,0)))</f>
        <v/>
      </c>
      <c r="G709" s="506" t="str">
        <f>IF(ISNA(VLOOKUP(D709,條件!$A$1:$L$65585,11,0)),"",(VLOOKUP(D709,條件!$A$1:$L$65585,11,0)))</f>
        <v/>
      </c>
      <c r="H709" s="460"/>
      <c r="I709" s="461"/>
      <c r="J709" s="462"/>
      <c r="K709" s="461"/>
      <c r="L709" s="463"/>
      <c r="M709" s="388"/>
      <c r="N709" s="389"/>
      <c r="O709" s="390"/>
      <c r="P709" s="389"/>
      <c r="Q709" s="391"/>
      <c r="R709" s="443"/>
      <c r="S709" s="425">
        <f t="shared" si="262"/>
        <v>0</v>
      </c>
      <c r="T709" s="392">
        <f t="shared" si="259"/>
        <v>0</v>
      </c>
      <c r="U709" s="392">
        <f t="shared" si="263"/>
        <v>0</v>
      </c>
      <c r="V709" s="393">
        <f t="shared" si="264"/>
        <v>0</v>
      </c>
      <c r="W709" s="444" t="str">
        <f t="shared" si="265"/>
        <v/>
      </c>
      <c r="X709" s="452" t="str">
        <f t="shared" si="260"/>
        <v/>
      </c>
      <c r="Y709" s="452" t="str">
        <f t="shared" si="261"/>
        <v/>
      </c>
      <c r="Z709" s="452" t="str">
        <f>'４.１倒筒機(樣品製作)'!X709</f>
        <v/>
      </c>
      <c r="AA709" s="452" t="str">
        <f>'４.１倒筒機(樣品製作)'!Y709</f>
        <v/>
      </c>
    </row>
    <row r="710" spans="1:27" ht="16.5">
      <c r="A710" s="383">
        <f t="shared" si="266"/>
        <v>46220</v>
      </c>
      <c r="B710" s="432" t="s">
        <v>804</v>
      </c>
      <c r="C710" s="458"/>
      <c r="D710" s="473"/>
      <c r="E710" s="459"/>
      <c r="F710" s="506" t="str">
        <f>IF(ISNA(VLOOKUP(D710,條件!$A$1:$L$65585,5,0)),"",(VLOOKUP(D710,條件!$A$1:$L$65585,5,0)))</f>
        <v/>
      </c>
      <c r="G710" s="506" t="str">
        <f>IF(ISNA(VLOOKUP(D710,條件!$A$1:$L$65585,11,0)),"",(VLOOKUP(D710,條件!$A$1:$L$65585,11,0)))</f>
        <v/>
      </c>
      <c r="H710" s="460"/>
      <c r="I710" s="461"/>
      <c r="J710" s="462"/>
      <c r="K710" s="461"/>
      <c r="L710" s="463"/>
      <c r="M710" s="388"/>
      <c r="N710" s="389"/>
      <c r="O710" s="390"/>
      <c r="P710" s="389"/>
      <c r="Q710" s="391"/>
      <c r="R710" s="443"/>
      <c r="S710" s="425">
        <f t="shared" si="262"/>
        <v>0</v>
      </c>
      <c r="T710" s="392">
        <f t="shared" si="259"/>
        <v>0</v>
      </c>
      <c r="U710" s="392">
        <f t="shared" si="263"/>
        <v>0</v>
      </c>
      <c r="V710" s="393">
        <f t="shared" si="264"/>
        <v>0</v>
      </c>
      <c r="W710" s="444" t="str">
        <f t="shared" si="265"/>
        <v/>
      </c>
      <c r="X710" s="452" t="str">
        <f t="shared" si="260"/>
        <v/>
      </c>
      <c r="Y710" s="452" t="str">
        <f t="shared" si="261"/>
        <v/>
      </c>
      <c r="Z710" s="452" t="str">
        <f>'４.１倒筒機(樣品製作)'!X710</f>
        <v/>
      </c>
      <c r="AA710" s="452" t="str">
        <f>'４.１倒筒機(樣品製作)'!Y710</f>
        <v/>
      </c>
    </row>
    <row r="711" spans="1:27" ht="16.5">
      <c r="A711" s="383">
        <f t="shared" si="266"/>
        <v>46220</v>
      </c>
      <c r="B711" s="398" t="s">
        <v>807</v>
      </c>
      <c r="C711" s="524"/>
      <c r="D711" s="525"/>
      <c r="E711" s="526"/>
      <c r="F711" s="527"/>
      <c r="G711" s="527"/>
      <c r="H711" s="528"/>
      <c r="I711" s="529">
        <f>COUNTA(I691:I710)</f>
        <v>0</v>
      </c>
      <c r="J711" s="529"/>
      <c r="K711" s="529"/>
      <c r="L711" s="530"/>
      <c r="M711" s="400"/>
      <c r="N711" s="401">
        <f>SUM(N691:N710)</f>
        <v>0</v>
      </c>
      <c r="O711" s="400"/>
      <c r="P711" s="401">
        <f>SUM(P691:P710)</f>
        <v>0</v>
      </c>
      <c r="Q711" s="402"/>
      <c r="R711" s="445"/>
      <c r="S711" s="426"/>
      <c r="T711" s="399"/>
      <c r="U711" s="399">
        <f>SUMIF(U691:U710,"&lt;9E307")</f>
        <v>0</v>
      </c>
      <c r="V711" s="399">
        <f>SUM(V691:V710)</f>
        <v>0</v>
      </c>
      <c r="W711" s="446">
        <f>IF(ISERROR(V711/U711),0,(V711/U711))</f>
        <v>0</v>
      </c>
      <c r="X711" s="453">
        <f>SUMIF(X691:X710,"&lt;9E307")</f>
        <v>0</v>
      </c>
      <c r="Y711" s="453">
        <f>SUMIF(Y691:Y710,"&lt;9E307")</f>
        <v>0</v>
      </c>
      <c r="Z711" s="579">
        <f>'４.１倒筒機(樣品製作)'!X711</f>
        <v>0</v>
      </c>
      <c r="AA711" s="579">
        <f>'４.１倒筒機(樣品製作)'!Y711</f>
        <v>0</v>
      </c>
    </row>
    <row r="712" spans="1:27" ht="16.5">
      <c r="A712" s="383">
        <f t="shared" si="266"/>
        <v>46220</v>
      </c>
      <c r="B712" s="432" t="s">
        <v>805</v>
      </c>
      <c r="C712" s="458"/>
      <c r="D712" s="473"/>
      <c r="E712" s="459"/>
      <c r="F712" s="506" t="str">
        <f>IF(ISNA(VLOOKUP(D712,條件!$A$1:$L$65585,5,0)),"",(VLOOKUP(D712,條件!$A$1:$L$65585,5,0)))</f>
        <v/>
      </c>
      <c r="G712" s="506" t="str">
        <f>IF(ISNA(VLOOKUP(D712,條件!$A$1:$L$65585,11,0)),"",(VLOOKUP(D712,條件!$A$1:$L$65585,11,0)))</f>
        <v/>
      </c>
      <c r="H712" s="460"/>
      <c r="I712" s="461"/>
      <c r="J712" s="462"/>
      <c r="K712" s="461"/>
      <c r="L712" s="463"/>
      <c r="M712" s="388"/>
      <c r="N712" s="389"/>
      <c r="O712" s="390"/>
      <c r="P712" s="389"/>
      <c r="Q712" s="391"/>
      <c r="R712" s="443"/>
      <c r="S712" s="425">
        <f>K712*0.85</f>
        <v>0</v>
      </c>
      <c r="T712" s="392">
        <f t="shared" ref="T712:T731" si="267">IF(J712="",0,(1440/(J712/S712)))</f>
        <v>0</v>
      </c>
      <c r="U712" s="405">
        <f>T712*L712*(N712+P712)/24*0.85</f>
        <v>0</v>
      </c>
      <c r="V712" s="406">
        <f>M712+O712</f>
        <v>0</v>
      </c>
      <c r="W712" s="442" t="str">
        <f>IF(U712=0,"",((V712/U712)))</f>
        <v/>
      </c>
      <c r="X712" s="452" t="str">
        <f t="shared" ref="X712:X731" si="268">IF(ISERROR((U712/(N712+P712)*N712)/250),"",((U712/(N712+P712)*N712)/250))</f>
        <v/>
      </c>
      <c r="Y712" s="452" t="str">
        <f t="shared" ref="Y712:Y731" si="269">IF(ISERROR(((U712/(N712+P712)*P712)/250)),"",(((U712/(N712+P712)*P712))/250))</f>
        <v/>
      </c>
      <c r="Z712" s="452" t="str">
        <f>'４.１倒筒機(樣品製作)'!X712</f>
        <v/>
      </c>
      <c r="AA712" s="452" t="str">
        <f>'４.１倒筒機(樣品製作)'!Y712</f>
        <v/>
      </c>
    </row>
    <row r="713" spans="1:27" ht="16.5">
      <c r="A713" s="383">
        <f t="shared" si="266"/>
        <v>46220</v>
      </c>
      <c r="B713" s="432" t="s">
        <v>805</v>
      </c>
      <c r="C713" s="458"/>
      <c r="D713" s="473"/>
      <c r="E713" s="459"/>
      <c r="F713" s="506" t="str">
        <f>IF(ISNA(VLOOKUP(D713,條件!$A$1:$L$65585,5,0)),"",(VLOOKUP(D713,條件!$A$1:$L$65585,5,0)))</f>
        <v/>
      </c>
      <c r="G713" s="506" t="str">
        <f>IF(ISNA(VLOOKUP(D713,條件!$A$1:$L$65585,11,0)),"",(VLOOKUP(D713,條件!$A$1:$L$65585,11,0)))</f>
        <v/>
      </c>
      <c r="H713" s="460"/>
      <c r="I713" s="461"/>
      <c r="J713" s="462"/>
      <c r="K713" s="461"/>
      <c r="L713" s="463"/>
      <c r="M713" s="388"/>
      <c r="N713" s="389"/>
      <c r="O713" s="390"/>
      <c r="P713" s="389"/>
      <c r="Q713" s="391"/>
      <c r="R713" s="443"/>
      <c r="S713" s="425">
        <f t="shared" ref="S713:S731" si="270">K713*0.85</f>
        <v>0</v>
      </c>
      <c r="T713" s="392">
        <f t="shared" si="267"/>
        <v>0</v>
      </c>
      <c r="U713" s="405">
        <f t="shared" ref="U713:U731" si="271">T713*L713*(N713+P713)/24*0.85</f>
        <v>0</v>
      </c>
      <c r="V713" s="393">
        <f t="shared" ref="V713:V731" si="272">M713+O713</f>
        <v>0</v>
      </c>
      <c r="W713" s="442" t="str">
        <f t="shared" ref="W713:W731" si="273">IF(U713=0,"",((V713/U713)))</f>
        <v/>
      </c>
      <c r="X713" s="452" t="str">
        <f t="shared" si="268"/>
        <v/>
      </c>
      <c r="Y713" s="452" t="str">
        <f t="shared" si="269"/>
        <v/>
      </c>
      <c r="Z713" s="452" t="str">
        <f>'４.１倒筒機(樣品製作)'!X713</f>
        <v/>
      </c>
      <c r="AA713" s="452" t="str">
        <f>'４.１倒筒機(樣品製作)'!Y713</f>
        <v/>
      </c>
    </row>
    <row r="714" spans="1:27" ht="16.5">
      <c r="A714" s="383">
        <f t="shared" si="266"/>
        <v>46220</v>
      </c>
      <c r="B714" s="432" t="s">
        <v>805</v>
      </c>
      <c r="C714" s="458"/>
      <c r="D714" s="473"/>
      <c r="E714" s="459"/>
      <c r="F714" s="506" t="str">
        <f>IF(ISNA(VLOOKUP(D714,條件!$A$1:$L$65585,5,0)),"",(VLOOKUP(D714,條件!$A$1:$L$65585,5,0)))</f>
        <v/>
      </c>
      <c r="G714" s="506" t="str">
        <f>IF(ISNA(VLOOKUP(D714,條件!$A$1:$L$65585,11,0)),"",(VLOOKUP(D714,條件!$A$1:$L$65585,11,0)))</f>
        <v/>
      </c>
      <c r="H714" s="460"/>
      <c r="I714" s="461"/>
      <c r="J714" s="462"/>
      <c r="K714" s="461"/>
      <c r="L714" s="463"/>
      <c r="M714" s="388"/>
      <c r="N714" s="389"/>
      <c r="O714" s="390"/>
      <c r="P714" s="389"/>
      <c r="Q714" s="391"/>
      <c r="R714" s="443"/>
      <c r="S714" s="425">
        <f t="shared" si="270"/>
        <v>0</v>
      </c>
      <c r="T714" s="392">
        <f t="shared" si="267"/>
        <v>0</v>
      </c>
      <c r="U714" s="405">
        <f t="shared" si="271"/>
        <v>0</v>
      </c>
      <c r="V714" s="393">
        <f t="shared" si="272"/>
        <v>0</v>
      </c>
      <c r="W714" s="442" t="str">
        <f t="shared" si="273"/>
        <v/>
      </c>
      <c r="X714" s="452" t="str">
        <f t="shared" si="268"/>
        <v/>
      </c>
      <c r="Y714" s="452" t="str">
        <f t="shared" si="269"/>
        <v/>
      </c>
      <c r="Z714" s="452" t="str">
        <f>'４.１倒筒機(樣品製作)'!X714</f>
        <v/>
      </c>
      <c r="AA714" s="452" t="str">
        <f>'４.１倒筒機(樣品製作)'!Y714</f>
        <v/>
      </c>
    </row>
    <row r="715" spans="1:27" ht="16.5">
      <c r="A715" s="383">
        <f t="shared" si="266"/>
        <v>46220</v>
      </c>
      <c r="B715" s="432" t="s">
        <v>805</v>
      </c>
      <c r="C715" s="458"/>
      <c r="D715" s="473"/>
      <c r="E715" s="459"/>
      <c r="F715" s="506" t="str">
        <f>IF(ISNA(VLOOKUP(D715,條件!$A$1:$L$65585,5,0)),"",(VLOOKUP(D715,條件!$A$1:$L$65585,5,0)))</f>
        <v/>
      </c>
      <c r="G715" s="506" t="str">
        <f>IF(ISNA(VLOOKUP(D715,條件!$A$1:$L$65585,11,0)),"",(VLOOKUP(D715,條件!$A$1:$L$65585,11,0)))</f>
        <v/>
      </c>
      <c r="H715" s="460"/>
      <c r="I715" s="461"/>
      <c r="J715" s="462"/>
      <c r="K715" s="461"/>
      <c r="L715" s="463"/>
      <c r="M715" s="388"/>
      <c r="N715" s="389"/>
      <c r="O715" s="390"/>
      <c r="P715" s="389"/>
      <c r="Q715" s="391"/>
      <c r="R715" s="443"/>
      <c r="S715" s="425">
        <f t="shared" si="270"/>
        <v>0</v>
      </c>
      <c r="T715" s="392">
        <f t="shared" si="267"/>
        <v>0</v>
      </c>
      <c r="U715" s="405">
        <f t="shared" si="271"/>
        <v>0</v>
      </c>
      <c r="V715" s="393">
        <f t="shared" si="272"/>
        <v>0</v>
      </c>
      <c r="W715" s="442" t="str">
        <f t="shared" si="273"/>
        <v/>
      </c>
      <c r="X715" s="452" t="str">
        <f t="shared" si="268"/>
        <v/>
      </c>
      <c r="Y715" s="452" t="str">
        <f t="shared" si="269"/>
        <v/>
      </c>
      <c r="Z715" s="452" t="str">
        <f>'４.１倒筒機(樣品製作)'!X715</f>
        <v/>
      </c>
      <c r="AA715" s="452" t="str">
        <f>'４.１倒筒機(樣品製作)'!Y715</f>
        <v/>
      </c>
    </row>
    <row r="716" spans="1:27" ht="16.5">
      <c r="A716" s="383">
        <f t="shared" si="266"/>
        <v>46220</v>
      </c>
      <c r="B716" s="432" t="s">
        <v>805</v>
      </c>
      <c r="C716" s="458"/>
      <c r="D716" s="473"/>
      <c r="E716" s="459"/>
      <c r="F716" s="506" t="str">
        <f>IF(ISNA(VLOOKUP(D716,條件!$A$1:$L$65585,5,0)),"",(VLOOKUP(D716,條件!$A$1:$L$65585,5,0)))</f>
        <v/>
      </c>
      <c r="G716" s="506" t="str">
        <f>IF(ISNA(VLOOKUP(D716,條件!$A$1:$L$65585,11,0)),"",(VLOOKUP(D716,條件!$A$1:$L$65585,11,0)))</f>
        <v/>
      </c>
      <c r="H716" s="460"/>
      <c r="I716" s="461"/>
      <c r="J716" s="462"/>
      <c r="K716" s="461"/>
      <c r="L716" s="463"/>
      <c r="M716" s="388"/>
      <c r="N716" s="389"/>
      <c r="O716" s="390"/>
      <c r="P716" s="389"/>
      <c r="Q716" s="391"/>
      <c r="R716" s="443"/>
      <c r="S716" s="425">
        <f t="shared" si="270"/>
        <v>0</v>
      </c>
      <c r="T716" s="392">
        <f t="shared" si="267"/>
        <v>0</v>
      </c>
      <c r="U716" s="405">
        <f t="shared" si="271"/>
        <v>0</v>
      </c>
      <c r="V716" s="393">
        <f t="shared" si="272"/>
        <v>0</v>
      </c>
      <c r="W716" s="442" t="str">
        <f t="shared" si="273"/>
        <v/>
      </c>
      <c r="X716" s="452" t="str">
        <f t="shared" si="268"/>
        <v/>
      </c>
      <c r="Y716" s="452" t="str">
        <f t="shared" si="269"/>
        <v/>
      </c>
      <c r="Z716" s="452" t="str">
        <f>'４.１倒筒機(樣品製作)'!X716</f>
        <v/>
      </c>
      <c r="AA716" s="452" t="str">
        <f>'４.１倒筒機(樣品製作)'!Y716</f>
        <v/>
      </c>
    </row>
    <row r="717" spans="1:27" ht="16.5">
      <c r="A717" s="383">
        <f t="shared" si="266"/>
        <v>46220</v>
      </c>
      <c r="B717" s="432" t="s">
        <v>805</v>
      </c>
      <c r="C717" s="458"/>
      <c r="D717" s="473"/>
      <c r="E717" s="459"/>
      <c r="F717" s="506" t="str">
        <f>IF(ISNA(VLOOKUP(D717,條件!$A$1:$L$65585,5,0)),"",(VLOOKUP(D717,條件!$A$1:$L$65585,5,0)))</f>
        <v/>
      </c>
      <c r="G717" s="506" t="str">
        <f>IF(ISNA(VLOOKUP(D717,條件!$A$1:$L$65585,11,0)),"",(VLOOKUP(D717,條件!$A$1:$L$65585,11,0)))</f>
        <v/>
      </c>
      <c r="H717" s="460"/>
      <c r="I717" s="461"/>
      <c r="J717" s="462"/>
      <c r="K717" s="461"/>
      <c r="L717" s="463"/>
      <c r="M717" s="388"/>
      <c r="N717" s="389"/>
      <c r="O717" s="390"/>
      <c r="P717" s="389"/>
      <c r="Q717" s="391"/>
      <c r="R717" s="443"/>
      <c r="S717" s="425">
        <f t="shared" si="270"/>
        <v>0</v>
      </c>
      <c r="T717" s="392">
        <f t="shared" si="267"/>
        <v>0</v>
      </c>
      <c r="U717" s="405">
        <f t="shared" si="271"/>
        <v>0</v>
      </c>
      <c r="V717" s="393">
        <f t="shared" si="272"/>
        <v>0</v>
      </c>
      <c r="W717" s="442" t="str">
        <f t="shared" si="273"/>
        <v/>
      </c>
      <c r="X717" s="452" t="str">
        <f t="shared" si="268"/>
        <v/>
      </c>
      <c r="Y717" s="452" t="str">
        <f t="shared" si="269"/>
        <v/>
      </c>
      <c r="Z717" s="452" t="str">
        <f>'４.１倒筒機(樣品製作)'!X717</f>
        <v/>
      </c>
      <c r="AA717" s="452" t="str">
        <f>'４.１倒筒機(樣品製作)'!Y717</f>
        <v/>
      </c>
    </row>
    <row r="718" spans="1:27" ht="16.5">
      <c r="A718" s="383">
        <f t="shared" si="266"/>
        <v>46220</v>
      </c>
      <c r="B718" s="432" t="s">
        <v>805</v>
      </c>
      <c r="C718" s="458"/>
      <c r="D718" s="473"/>
      <c r="E718" s="459"/>
      <c r="F718" s="506" t="str">
        <f>IF(ISNA(VLOOKUP(D718,條件!$A$1:$L$65585,5,0)),"",(VLOOKUP(D718,條件!$A$1:$L$65585,5,0)))</f>
        <v/>
      </c>
      <c r="G718" s="506" t="str">
        <f>IF(ISNA(VLOOKUP(D718,條件!$A$1:$L$65585,11,0)),"",(VLOOKUP(D718,條件!$A$1:$L$65585,11,0)))</f>
        <v/>
      </c>
      <c r="H718" s="460"/>
      <c r="I718" s="461"/>
      <c r="J718" s="462"/>
      <c r="K718" s="461"/>
      <c r="L718" s="463"/>
      <c r="M718" s="388"/>
      <c r="N718" s="389"/>
      <c r="O718" s="390"/>
      <c r="P718" s="389"/>
      <c r="Q718" s="391"/>
      <c r="R718" s="443"/>
      <c r="S718" s="425">
        <f t="shared" si="270"/>
        <v>0</v>
      </c>
      <c r="T718" s="392">
        <f t="shared" si="267"/>
        <v>0</v>
      </c>
      <c r="U718" s="405">
        <f t="shared" si="271"/>
        <v>0</v>
      </c>
      <c r="V718" s="393">
        <f t="shared" si="272"/>
        <v>0</v>
      </c>
      <c r="W718" s="442" t="str">
        <f t="shared" si="273"/>
        <v/>
      </c>
      <c r="X718" s="452" t="str">
        <f t="shared" si="268"/>
        <v/>
      </c>
      <c r="Y718" s="452" t="str">
        <f t="shared" si="269"/>
        <v/>
      </c>
      <c r="Z718" s="452" t="str">
        <f>'４.１倒筒機(樣品製作)'!X718</f>
        <v/>
      </c>
      <c r="AA718" s="452" t="str">
        <f>'４.１倒筒機(樣品製作)'!Y718</f>
        <v/>
      </c>
    </row>
    <row r="719" spans="1:27" ht="16.5">
      <c r="A719" s="383">
        <f t="shared" si="266"/>
        <v>46220</v>
      </c>
      <c r="B719" s="432" t="s">
        <v>805</v>
      </c>
      <c r="C719" s="458"/>
      <c r="D719" s="473"/>
      <c r="E719" s="459"/>
      <c r="F719" s="506" t="str">
        <f>IF(ISNA(VLOOKUP(D719,條件!$A$1:$L$65585,5,0)),"",(VLOOKUP(D719,條件!$A$1:$L$65585,5,0)))</f>
        <v/>
      </c>
      <c r="G719" s="506" t="str">
        <f>IF(ISNA(VLOOKUP(D719,條件!$A$1:$L$65585,11,0)),"",(VLOOKUP(D719,條件!$A$1:$L$65585,11,0)))</f>
        <v/>
      </c>
      <c r="H719" s="460"/>
      <c r="I719" s="461"/>
      <c r="J719" s="462"/>
      <c r="K719" s="461"/>
      <c r="L719" s="463"/>
      <c r="M719" s="388"/>
      <c r="N719" s="389"/>
      <c r="O719" s="390"/>
      <c r="P719" s="389"/>
      <c r="Q719" s="391"/>
      <c r="R719" s="443"/>
      <c r="S719" s="425">
        <f t="shared" si="270"/>
        <v>0</v>
      </c>
      <c r="T719" s="392">
        <f t="shared" si="267"/>
        <v>0</v>
      </c>
      <c r="U719" s="405">
        <f t="shared" si="271"/>
        <v>0</v>
      </c>
      <c r="V719" s="393">
        <f t="shared" si="272"/>
        <v>0</v>
      </c>
      <c r="W719" s="442" t="str">
        <f t="shared" si="273"/>
        <v/>
      </c>
      <c r="X719" s="452" t="str">
        <f t="shared" si="268"/>
        <v/>
      </c>
      <c r="Y719" s="452" t="str">
        <f t="shared" si="269"/>
        <v/>
      </c>
      <c r="Z719" s="452" t="str">
        <f>'４.１倒筒機(樣品製作)'!X719</f>
        <v/>
      </c>
      <c r="AA719" s="452" t="str">
        <f>'４.１倒筒機(樣品製作)'!Y719</f>
        <v/>
      </c>
    </row>
    <row r="720" spans="1:27" ht="16.5">
      <c r="A720" s="383">
        <f t="shared" si="266"/>
        <v>46220</v>
      </c>
      <c r="B720" s="432" t="s">
        <v>805</v>
      </c>
      <c r="C720" s="458"/>
      <c r="D720" s="473"/>
      <c r="E720" s="459"/>
      <c r="F720" s="506" t="str">
        <f>IF(ISNA(VLOOKUP(D720,條件!$A$1:$L$65585,5,0)),"",(VLOOKUP(D720,條件!$A$1:$L$65585,5,0)))</f>
        <v/>
      </c>
      <c r="G720" s="506" t="str">
        <f>IF(ISNA(VLOOKUP(D720,條件!$A$1:$L$65585,11,0)),"",(VLOOKUP(D720,條件!$A$1:$L$65585,11,0)))</f>
        <v/>
      </c>
      <c r="H720" s="460"/>
      <c r="I720" s="461"/>
      <c r="J720" s="462"/>
      <c r="K720" s="461"/>
      <c r="L720" s="463"/>
      <c r="M720" s="388"/>
      <c r="N720" s="389"/>
      <c r="O720" s="390"/>
      <c r="P720" s="389"/>
      <c r="Q720" s="391"/>
      <c r="R720" s="443"/>
      <c r="S720" s="425">
        <f t="shared" si="270"/>
        <v>0</v>
      </c>
      <c r="T720" s="392">
        <f t="shared" si="267"/>
        <v>0</v>
      </c>
      <c r="U720" s="405">
        <f t="shared" si="271"/>
        <v>0</v>
      </c>
      <c r="V720" s="393">
        <f t="shared" si="272"/>
        <v>0</v>
      </c>
      <c r="W720" s="442" t="str">
        <f t="shared" si="273"/>
        <v/>
      </c>
      <c r="X720" s="452" t="str">
        <f t="shared" si="268"/>
        <v/>
      </c>
      <c r="Y720" s="452" t="str">
        <f t="shared" si="269"/>
        <v/>
      </c>
      <c r="Z720" s="452" t="str">
        <f>'４.１倒筒機(樣品製作)'!X720</f>
        <v/>
      </c>
      <c r="AA720" s="452" t="str">
        <f>'４.１倒筒機(樣品製作)'!Y720</f>
        <v/>
      </c>
    </row>
    <row r="721" spans="1:27" ht="16.5">
      <c r="A721" s="383">
        <f t="shared" si="266"/>
        <v>46220</v>
      </c>
      <c r="B721" s="432" t="s">
        <v>805</v>
      </c>
      <c r="C721" s="458"/>
      <c r="D721" s="473"/>
      <c r="E721" s="459"/>
      <c r="F721" s="506" t="str">
        <f>IF(ISNA(VLOOKUP(D721,條件!$A$1:$L$65585,5,0)),"",(VLOOKUP(D721,條件!$A$1:$L$65585,5,0)))</f>
        <v/>
      </c>
      <c r="G721" s="506" t="str">
        <f>IF(ISNA(VLOOKUP(D721,條件!$A$1:$L$65585,11,0)),"",(VLOOKUP(D721,條件!$A$1:$L$65585,11,0)))</f>
        <v/>
      </c>
      <c r="H721" s="460"/>
      <c r="I721" s="461"/>
      <c r="J721" s="462"/>
      <c r="K721" s="461"/>
      <c r="L721" s="463"/>
      <c r="M721" s="388"/>
      <c r="N721" s="389"/>
      <c r="O721" s="390"/>
      <c r="P721" s="389"/>
      <c r="Q721" s="391"/>
      <c r="R721" s="443"/>
      <c r="S721" s="425">
        <f t="shared" si="270"/>
        <v>0</v>
      </c>
      <c r="T721" s="392">
        <f t="shared" si="267"/>
        <v>0</v>
      </c>
      <c r="U721" s="405">
        <f t="shared" si="271"/>
        <v>0</v>
      </c>
      <c r="V721" s="393">
        <f t="shared" si="272"/>
        <v>0</v>
      </c>
      <c r="W721" s="442" t="str">
        <f t="shared" si="273"/>
        <v/>
      </c>
      <c r="X721" s="452" t="str">
        <f t="shared" si="268"/>
        <v/>
      </c>
      <c r="Y721" s="452" t="str">
        <f t="shared" si="269"/>
        <v/>
      </c>
      <c r="Z721" s="452" t="str">
        <f>'４.１倒筒機(樣品製作)'!X721</f>
        <v/>
      </c>
      <c r="AA721" s="452" t="str">
        <f>'４.１倒筒機(樣品製作)'!Y721</f>
        <v/>
      </c>
    </row>
    <row r="722" spans="1:27" ht="16.5">
      <c r="A722" s="383">
        <f t="shared" si="266"/>
        <v>46220</v>
      </c>
      <c r="B722" s="432" t="s">
        <v>805</v>
      </c>
      <c r="C722" s="458"/>
      <c r="D722" s="473"/>
      <c r="E722" s="459"/>
      <c r="F722" s="506" t="str">
        <f>IF(ISNA(VLOOKUP(D722,條件!$A$1:$L$65585,5,0)),"",(VLOOKUP(D722,條件!$A$1:$L$65585,5,0)))</f>
        <v/>
      </c>
      <c r="G722" s="506" t="str">
        <f>IF(ISNA(VLOOKUP(D722,條件!$A$1:$L$65585,11,0)),"",(VLOOKUP(D722,條件!$A$1:$L$65585,11,0)))</f>
        <v/>
      </c>
      <c r="H722" s="460"/>
      <c r="I722" s="461"/>
      <c r="J722" s="462"/>
      <c r="K722" s="461"/>
      <c r="L722" s="463"/>
      <c r="M722" s="388"/>
      <c r="N722" s="389"/>
      <c r="O722" s="390"/>
      <c r="P722" s="389"/>
      <c r="Q722" s="391"/>
      <c r="R722" s="443"/>
      <c r="S722" s="425">
        <f t="shared" si="270"/>
        <v>0</v>
      </c>
      <c r="T722" s="392">
        <f t="shared" si="267"/>
        <v>0</v>
      </c>
      <c r="U722" s="405">
        <f t="shared" si="271"/>
        <v>0</v>
      </c>
      <c r="V722" s="393">
        <f t="shared" si="272"/>
        <v>0</v>
      </c>
      <c r="W722" s="442" t="str">
        <f t="shared" si="273"/>
        <v/>
      </c>
      <c r="X722" s="452" t="str">
        <f t="shared" si="268"/>
        <v/>
      </c>
      <c r="Y722" s="452" t="str">
        <f t="shared" si="269"/>
        <v/>
      </c>
      <c r="Z722" s="452" t="str">
        <f>'４.１倒筒機(樣品製作)'!X722</f>
        <v/>
      </c>
      <c r="AA722" s="452" t="str">
        <f>'４.１倒筒機(樣品製作)'!Y722</f>
        <v/>
      </c>
    </row>
    <row r="723" spans="1:27" ht="16.5">
      <c r="A723" s="383">
        <f t="shared" si="266"/>
        <v>46220</v>
      </c>
      <c r="B723" s="432" t="s">
        <v>805</v>
      </c>
      <c r="C723" s="458"/>
      <c r="D723" s="473"/>
      <c r="E723" s="459"/>
      <c r="F723" s="506" t="str">
        <f>IF(ISNA(VLOOKUP(D723,條件!$A$1:$L$65585,5,0)),"",(VLOOKUP(D723,條件!$A$1:$L$65585,5,0)))</f>
        <v/>
      </c>
      <c r="G723" s="506" t="str">
        <f>IF(ISNA(VLOOKUP(D723,條件!$A$1:$L$65585,11,0)),"",(VLOOKUP(D723,條件!$A$1:$L$65585,11,0)))</f>
        <v/>
      </c>
      <c r="H723" s="460"/>
      <c r="I723" s="461"/>
      <c r="J723" s="462"/>
      <c r="K723" s="461"/>
      <c r="L723" s="463"/>
      <c r="M723" s="388"/>
      <c r="N723" s="389"/>
      <c r="O723" s="390"/>
      <c r="P723" s="389"/>
      <c r="Q723" s="391"/>
      <c r="R723" s="443"/>
      <c r="S723" s="425">
        <f t="shared" si="270"/>
        <v>0</v>
      </c>
      <c r="T723" s="392">
        <f t="shared" si="267"/>
        <v>0</v>
      </c>
      <c r="U723" s="392">
        <f t="shared" si="271"/>
        <v>0</v>
      </c>
      <c r="V723" s="393">
        <f t="shared" si="272"/>
        <v>0</v>
      </c>
      <c r="W723" s="444" t="str">
        <f t="shared" si="273"/>
        <v/>
      </c>
      <c r="X723" s="452" t="str">
        <f t="shared" si="268"/>
        <v/>
      </c>
      <c r="Y723" s="452" t="str">
        <f t="shared" si="269"/>
        <v/>
      </c>
      <c r="Z723" s="452" t="str">
        <f>'４.１倒筒機(樣品製作)'!X723</f>
        <v/>
      </c>
      <c r="AA723" s="452" t="str">
        <f>'４.１倒筒機(樣品製作)'!Y723</f>
        <v/>
      </c>
    </row>
    <row r="724" spans="1:27" ht="16.5">
      <c r="A724" s="383">
        <f t="shared" si="266"/>
        <v>46220</v>
      </c>
      <c r="B724" s="432" t="s">
        <v>805</v>
      </c>
      <c r="C724" s="458"/>
      <c r="D724" s="473"/>
      <c r="E724" s="459"/>
      <c r="F724" s="506" t="str">
        <f>IF(ISNA(VLOOKUP(D724,條件!$A$1:$L$65585,5,0)),"",(VLOOKUP(D724,條件!$A$1:$L$65585,5,0)))</f>
        <v/>
      </c>
      <c r="G724" s="506" t="str">
        <f>IF(ISNA(VLOOKUP(D724,條件!$A$1:$L$65585,11,0)),"",(VLOOKUP(D724,條件!$A$1:$L$65585,11,0)))</f>
        <v/>
      </c>
      <c r="H724" s="460"/>
      <c r="I724" s="461"/>
      <c r="J724" s="462"/>
      <c r="K724" s="461"/>
      <c r="L724" s="463"/>
      <c r="M724" s="388"/>
      <c r="N724" s="389"/>
      <c r="O724" s="390"/>
      <c r="P724" s="389"/>
      <c r="Q724" s="391"/>
      <c r="R724" s="443"/>
      <c r="S724" s="425">
        <f t="shared" si="270"/>
        <v>0</v>
      </c>
      <c r="T724" s="392">
        <f t="shared" si="267"/>
        <v>0</v>
      </c>
      <c r="U724" s="392">
        <f t="shared" si="271"/>
        <v>0</v>
      </c>
      <c r="V724" s="393">
        <f t="shared" si="272"/>
        <v>0</v>
      </c>
      <c r="W724" s="444" t="str">
        <f t="shared" si="273"/>
        <v/>
      </c>
      <c r="X724" s="452" t="str">
        <f t="shared" si="268"/>
        <v/>
      </c>
      <c r="Y724" s="452" t="str">
        <f t="shared" si="269"/>
        <v/>
      </c>
      <c r="Z724" s="452" t="str">
        <f>'４.１倒筒機(樣品製作)'!X724</f>
        <v/>
      </c>
      <c r="AA724" s="452" t="str">
        <f>'４.１倒筒機(樣品製作)'!Y724</f>
        <v/>
      </c>
    </row>
    <row r="725" spans="1:27" ht="16.5">
      <c r="A725" s="383">
        <f t="shared" si="266"/>
        <v>46220</v>
      </c>
      <c r="B725" s="432" t="s">
        <v>805</v>
      </c>
      <c r="C725" s="458"/>
      <c r="D725" s="473"/>
      <c r="E725" s="459"/>
      <c r="F725" s="506" t="str">
        <f>IF(ISNA(VLOOKUP(D725,條件!$A$1:$L$65585,5,0)),"",(VLOOKUP(D725,條件!$A$1:$L$65585,5,0)))</f>
        <v/>
      </c>
      <c r="G725" s="506" t="str">
        <f>IF(ISNA(VLOOKUP(D725,條件!$A$1:$L$65585,11,0)),"",(VLOOKUP(D725,條件!$A$1:$L$65585,11,0)))</f>
        <v/>
      </c>
      <c r="H725" s="460"/>
      <c r="I725" s="461"/>
      <c r="J725" s="462"/>
      <c r="K725" s="461"/>
      <c r="L725" s="463"/>
      <c r="M725" s="388"/>
      <c r="N725" s="389"/>
      <c r="O725" s="390"/>
      <c r="P725" s="389"/>
      <c r="Q725" s="391"/>
      <c r="R725" s="443"/>
      <c r="S725" s="425">
        <f t="shared" si="270"/>
        <v>0</v>
      </c>
      <c r="T725" s="392">
        <f t="shared" si="267"/>
        <v>0</v>
      </c>
      <c r="U725" s="392">
        <f t="shared" si="271"/>
        <v>0</v>
      </c>
      <c r="V725" s="393">
        <f t="shared" si="272"/>
        <v>0</v>
      </c>
      <c r="W725" s="444" t="str">
        <f t="shared" si="273"/>
        <v/>
      </c>
      <c r="X725" s="452" t="str">
        <f t="shared" si="268"/>
        <v/>
      </c>
      <c r="Y725" s="452" t="str">
        <f t="shared" si="269"/>
        <v/>
      </c>
      <c r="Z725" s="452" t="str">
        <f>'４.１倒筒機(樣品製作)'!X725</f>
        <v/>
      </c>
      <c r="AA725" s="452" t="str">
        <f>'４.１倒筒機(樣品製作)'!Y725</f>
        <v/>
      </c>
    </row>
    <row r="726" spans="1:27" ht="16.5">
      <c r="A726" s="383">
        <f t="shared" si="266"/>
        <v>46220</v>
      </c>
      <c r="B726" s="432" t="s">
        <v>805</v>
      </c>
      <c r="C726" s="458"/>
      <c r="D726" s="473"/>
      <c r="E726" s="459"/>
      <c r="F726" s="506" t="str">
        <f>IF(ISNA(VLOOKUP(D726,條件!$A$1:$L$65585,5,0)),"",(VLOOKUP(D726,條件!$A$1:$L$65585,5,0)))</f>
        <v/>
      </c>
      <c r="G726" s="506" t="str">
        <f>IF(ISNA(VLOOKUP(D726,條件!$A$1:$L$65585,11,0)),"",(VLOOKUP(D726,條件!$A$1:$L$65585,11,0)))</f>
        <v/>
      </c>
      <c r="H726" s="460"/>
      <c r="I726" s="461"/>
      <c r="J726" s="462"/>
      <c r="K726" s="461"/>
      <c r="L726" s="463"/>
      <c r="M726" s="388"/>
      <c r="N726" s="389"/>
      <c r="O726" s="390"/>
      <c r="P726" s="389"/>
      <c r="Q726" s="391"/>
      <c r="R726" s="443"/>
      <c r="S726" s="425">
        <f t="shared" si="270"/>
        <v>0</v>
      </c>
      <c r="T726" s="392">
        <f t="shared" si="267"/>
        <v>0</v>
      </c>
      <c r="U726" s="392">
        <f t="shared" si="271"/>
        <v>0</v>
      </c>
      <c r="V726" s="393">
        <f t="shared" si="272"/>
        <v>0</v>
      </c>
      <c r="W726" s="444" t="str">
        <f t="shared" si="273"/>
        <v/>
      </c>
      <c r="X726" s="452" t="str">
        <f t="shared" si="268"/>
        <v/>
      </c>
      <c r="Y726" s="452" t="str">
        <f t="shared" si="269"/>
        <v/>
      </c>
      <c r="Z726" s="452" t="str">
        <f>'４.１倒筒機(樣品製作)'!X726</f>
        <v/>
      </c>
      <c r="AA726" s="452" t="str">
        <f>'４.１倒筒機(樣品製作)'!Y726</f>
        <v/>
      </c>
    </row>
    <row r="727" spans="1:27" ht="16.5">
      <c r="A727" s="383">
        <f t="shared" si="266"/>
        <v>46220</v>
      </c>
      <c r="B727" s="432" t="s">
        <v>805</v>
      </c>
      <c r="C727" s="458"/>
      <c r="D727" s="473"/>
      <c r="E727" s="459"/>
      <c r="F727" s="506" t="str">
        <f>IF(ISNA(VLOOKUP(D727,條件!$A$1:$L$65585,5,0)),"",(VLOOKUP(D727,條件!$A$1:$L$65585,5,0)))</f>
        <v/>
      </c>
      <c r="G727" s="506" t="str">
        <f>IF(ISNA(VLOOKUP(D727,條件!$A$1:$L$65585,11,0)),"",(VLOOKUP(D727,條件!$A$1:$L$65585,11,0)))</f>
        <v/>
      </c>
      <c r="H727" s="460"/>
      <c r="I727" s="461"/>
      <c r="J727" s="462"/>
      <c r="K727" s="461"/>
      <c r="L727" s="463"/>
      <c r="M727" s="388"/>
      <c r="N727" s="389"/>
      <c r="O727" s="390"/>
      <c r="P727" s="389"/>
      <c r="Q727" s="391"/>
      <c r="R727" s="443"/>
      <c r="S727" s="425">
        <f t="shared" si="270"/>
        <v>0</v>
      </c>
      <c r="T727" s="392">
        <f t="shared" si="267"/>
        <v>0</v>
      </c>
      <c r="U727" s="392">
        <f t="shared" si="271"/>
        <v>0</v>
      </c>
      <c r="V727" s="393">
        <f t="shared" si="272"/>
        <v>0</v>
      </c>
      <c r="W727" s="444" t="str">
        <f t="shared" si="273"/>
        <v/>
      </c>
      <c r="X727" s="452" t="str">
        <f t="shared" si="268"/>
        <v/>
      </c>
      <c r="Y727" s="452" t="str">
        <f t="shared" si="269"/>
        <v/>
      </c>
      <c r="Z727" s="452" t="str">
        <f>'４.１倒筒機(樣品製作)'!X727</f>
        <v/>
      </c>
      <c r="AA727" s="452" t="str">
        <f>'４.１倒筒機(樣品製作)'!Y727</f>
        <v/>
      </c>
    </row>
    <row r="728" spans="1:27" ht="16.5">
      <c r="A728" s="383">
        <f t="shared" si="266"/>
        <v>46220</v>
      </c>
      <c r="B728" s="432" t="s">
        <v>805</v>
      </c>
      <c r="C728" s="458"/>
      <c r="D728" s="473"/>
      <c r="E728" s="459"/>
      <c r="F728" s="506" t="str">
        <f>IF(ISNA(VLOOKUP(D728,條件!$A$1:$L$65585,5,0)),"",(VLOOKUP(D728,條件!$A$1:$L$65585,5,0)))</f>
        <v/>
      </c>
      <c r="G728" s="506" t="str">
        <f>IF(ISNA(VLOOKUP(D728,條件!$A$1:$L$65585,11,0)),"",(VLOOKUP(D728,條件!$A$1:$L$65585,11,0)))</f>
        <v/>
      </c>
      <c r="H728" s="460"/>
      <c r="I728" s="461"/>
      <c r="J728" s="462"/>
      <c r="K728" s="461"/>
      <c r="L728" s="463"/>
      <c r="M728" s="388"/>
      <c r="N728" s="389"/>
      <c r="O728" s="390"/>
      <c r="P728" s="389"/>
      <c r="Q728" s="391"/>
      <c r="R728" s="443"/>
      <c r="S728" s="425">
        <f t="shared" si="270"/>
        <v>0</v>
      </c>
      <c r="T728" s="392">
        <f t="shared" si="267"/>
        <v>0</v>
      </c>
      <c r="U728" s="392">
        <f t="shared" si="271"/>
        <v>0</v>
      </c>
      <c r="V728" s="393">
        <f t="shared" si="272"/>
        <v>0</v>
      </c>
      <c r="W728" s="444" t="str">
        <f t="shared" si="273"/>
        <v/>
      </c>
      <c r="X728" s="452" t="str">
        <f t="shared" si="268"/>
        <v/>
      </c>
      <c r="Y728" s="452" t="str">
        <f t="shared" si="269"/>
        <v/>
      </c>
      <c r="Z728" s="452" t="str">
        <f>'４.１倒筒機(樣品製作)'!X728</f>
        <v/>
      </c>
      <c r="AA728" s="452" t="str">
        <f>'４.１倒筒機(樣品製作)'!Y728</f>
        <v/>
      </c>
    </row>
    <row r="729" spans="1:27" ht="16.5">
      <c r="A729" s="383">
        <f t="shared" si="266"/>
        <v>46220</v>
      </c>
      <c r="B729" s="432" t="s">
        <v>805</v>
      </c>
      <c r="C729" s="458"/>
      <c r="D729" s="473"/>
      <c r="E729" s="459"/>
      <c r="F729" s="506" t="str">
        <f>IF(ISNA(VLOOKUP(D729,條件!$A$1:$L$65585,5,0)),"",(VLOOKUP(D729,條件!$A$1:$L$65585,5,0)))</f>
        <v/>
      </c>
      <c r="G729" s="506" t="str">
        <f>IF(ISNA(VLOOKUP(D729,條件!$A$1:$L$65585,11,0)),"",(VLOOKUP(D729,條件!$A$1:$L$65585,11,0)))</f>
        <v/>
      </c>
      <c r="H729" s="460"/>
      <c r="I729" s="461"/>
      <c r="J729" s="462"/>
      <c r="K729" s="461"/>
      <c r="L729" s="463"/>
      <c r="M729" s="388"/>
      <c r="N729" s="389"/>
      <c r="O729" s="390"/>
      <c r="P729" s="389"/>
      <c r="Q729" s="391"/>
      <c r="R729" s="443"/>
      <c r="S729" s="425">
        <f t="shared" si="270"/>
        <v>0</v>
      </c>
      <c r="T729" s="392">
        <f t="shared" si="267"/>
        <v>0</v>
      </c>
      <c r="U729" s="392">
        <f t="shared" si="271"/>
        <v>0</v>
      </c>
      <c r="V729" s="393">
        <f t="shared" si="272"/>
        <v>0</v>
      </c>
      <c r="W729" s="444" t="str">
        <f t="shared" si="273"/>
        <v/>
      </c>
      <c r="X729" s="452" t="str">
        <f t="shared" si="268"/>
        <v/>
      </c>
      <c r="Y729" s="452" t="str">
        <f t="shared" si="269"/>
        <v/>
      </c>
      <c r="Z729" s="452" t="str">
        <f>'４.１倒筒機(樣品製作)'!X729</f>
        <v/>
      </c>
      <c r="AA729" s="452" t="str">
        <f>'４.１倒筒機(樣品製作)'!Y729</f>
        <v/>
      </c>
    </row>
    <row r="730" spans="1:27" ht="16.5">
      <c r="A730" s="383">
        <f t="shared" si="266"/>
        <v>46220</v>
      </c>
      <c r="B730" s="432" t="s">
        <v>805</v>
      </c>
      <c r="C730" s="458"/>
      <c r="D730" s="473"/>
      <c r="E730" s="459"/>
      <c r="F730" s="506" t="str">
        <f>IF(ISNA(VLOOKUP(D730,條件!$A$1:$L$65585,5,0)),"",(VLOOKUP(D730,條件!$A$1:$L$65585,5,0)))</f>
        <v/>
      </c>
      <c r="G730" s="506" t="str">
        <f>IF(ISNA(VLOOKUP(D730,條件!$A$1:$L$65585,11,0)),"",(VLOOKUP(D730,條件!$A$1:$L$65585,11,0)))</f>
        <v/>
      </c>
      <c r="H730" s="460"/>
      <c r="I730" s="461"/>
      <c r="J730" s="462"/>
      <c r="K730" s="461"/>
      <c r="L730" s="463"/>
      <c r="M730" s="388"/>
      <c r="N730" s="389"/>
      <c r="O730" s="390"/>
      <c r="P730" s="389"/>
      <c r="Q730" s="391"/>
      <c r="R730" s="443"/>
      <c r="S730" s="425">
        <f t="shared" si="270"/>
        <v>0</v>
      </c>
      <c r="T730" s="392">
        <f t="shared" si="267"/>
        <v>0</v>
      </c>
      <c r="U730" s="392">
        <f t="shared" si="271"/>
        <v>0</v>
      </c>
      <c r="V730" s="393">
        <f t="shared" si="272"/>
        <v>0</v>
      </c>
      <c r="W730" s="444" t="str">
        <f t="shared" si="273"/>
        <v/>
      </c>
      <c r="X730" s="452" t="str">
        <f t="shared" si="268"/>
        <v/>
      </c>
      <c r="Y730" s="452" t="str">
        <f t="shared" si="269"/>
        <v/>
      </c>
      <c r="Z730" s="452" t="str">
        <f>'４.１倒筒機(樣品製作)'!X730</f>
        <v/>
      </c>
      <c r="AA730" s="452" t="str">
        <f>'４.１倒筒機(樣品製作)'!Y730</f>
        <v/>
      </c>
    </row>
    <row r="731" spans="1:27" ht="16.5">
      <c r="A731" s="383">
        <f t="shared" si="266"/>
        <v>46220</v>
      </c>
      <c r="B731" s="432" t="s">
        <v>805</v>
      </c>
      <c r="C731" s="458"/>
      <c r="D731" s="473"/>
      <c r="E731" s="459"/>
      <c r="F731" s="506" t="str">
        <f>IF(ISNA(VLOOKUP(D731,條件!$A$1:$L$65585,5,0)),"",(VLOOKUP(D731,條件!$A$1:$L$65585,5,0)))</f>
        <v/>
      </c>
      <c r="G731" s="506" t="str">
        <f>IF(ISNA(VLOOKUP(D731,條件!$A$1:$L$65585,11,0)),"",(VLOOKUP(D731,條件!$A$1:$L$65585,11,0)))</f>
        <v/>
      </c>
      <c r="H731" s="460"/>
      <c r="I731" s="461"/>
      <c r="J731" s="462"/>
      <c r="K731" s="461"/>
      <c r="L731" s="463"/>
      <c r="M731" s="388"/>
      <c r="N731" s="389"/>
      <c r="O731" s="390"/>
      <c r="P731" s="389"/>
      <c r="Q731" s="391"/>
      <c r="R731" s="443"/>
      <c r="S731" s="425">
        <f t="shared" si="270"/>
        <v>0</v>
      </c>
      <c r="T731" s="392">
        <f t="shared" si="267"/>
        <v>0</v>
      </c>
      <c r="U731" s="392">
        <f t="shared" si="271"/>
        <v>0</v>
      </c>
      <c r="V731" s="393">
        <f t="shared" si="272"/>
        <v>0</v>
      </c>
      <c r="W731" s="444" t="str">
        <f t="shared" si="273"/>
        <v/>
      </c>
      <c r="X731" s="452" t="str">
        <f t="shared" si="268"/>
        <v/>
      </c>
      <c r="Y731" s="452" t="str">
        <f t="shared" si="269"/>
        <v/>
      </c>
      <c r="Z731" s="452" t="str">
        <f>'４.１倒筒機(樣品製作)'!X731</f>
        <v/>
      </c>
      <c r="AA731" s="452" t="str">
        <f>'４.１倒筒機(樣品製作)'!Y731</f>
        <v/>
      </c>
    </row>
    <row r="732" spans="1:27" ht="16.5">
      <c r="A732" s="383">
        <f t="shared" si="266"/>
        <v>46220</v>
      </c>
      <c r="B732" s="398" t="s">
        <v>803</v>
      </c>
      <c r="C732" s="524"/>
      <c r="D732" s="525"/>
      <c r="E732" s="526"/>
      <c r="F732" s="527">
        <v>0</v>
      </c>
      <c r="G732" s="527"/>
      <c r="H732" s="528"/>
      <c r="I732" s="529">
        <f>COUNTA(I712:I731)</f>
        <v>0</v>
      </c>
      <c r="J732" s="529"/>
      <c r="K732" s="529"/>
      <c r="L732" s="530"/>
      <c r="M732" s="400"/>
      <c r="N732" s="401">
        <f>SUM(N712:N731)</f>
        <v>0</v>
      </c>
      <c r="O732" s="400"/>
      <c r="P732" s="401">
        <f>SUM(P712:P731)</f>
        <v>0</v>
      </c>
      <c r="Q732" s="402"/>
      <c r="R732" s="445"/>
      <c r="S732" s="427"/>
      <c r="T732" s="403"/>
      <c r="U732" s="399">
        <f>SUMIF(U712:U731,"&lt;9E307")</f>
        <v>0</v>
      </c>
      <c r="V732" s="399">
        <f>SUM(V712:V731)</f>
        <v>0</v>
      </c>
      <c r="W732" s="446">
        <f>IF(ISERROR(V732/U732),0,(V732/U732))</f>
        <v>0</v>
      </c>
      <c r="X732" s="453">
        <f>SUMIF(X712:X731,"&lt;9E307")</f>
        <v>0</v>
      </c>
      <c r="Y732" s="453">
        <f>SUMIF(Y712:Y731,"&lt;9E307")</f>
        <v>0</v>
      </c>
      <c r="Z732" s="453">
        <f>'４.１倒筒機(樣品製作)'!X732</f>
        <v>0</v>
      </c>
      <c r="AA732" s="453">
        <f>'４.１倒筒機(樣品製作)'!Y732</f>
        <v>0</v>
      </c>
    </row>
    <row r="733" spans="1:27" ht="16.5">
      <c r="A733" s="383">
        <f t="shared" si="266"/>
        <v>46220</v>
      </c>
      <c r="B733" s="404" t="s">
        <v>806</v>
      </c>
      <c r="C733" s="531"/>
      <c r="D733" s="532"/>
      <c r="E733" s="533"/>
      <c r="F733" s="534"/>
      <c r="G733" s="534"/>
      <c r="H733" s="535"/>
      <c r="I733" s="536">
        <f>SUM(I711,I732)</f>
        <v>0</v>
      </c>
      <c r="J733" s="536"/>
      <c r="K733" s="536"/>
      <c r="L733" s="537"/>
      <c r="M733" s="419"/>
      <c r="N733" s="420">
        <f>SUM(N711,N732)</f>
        <v>0</v>
      </c>
      <c r="O733" s="419"/>
      <c r="P733" s="420">
        <f>SUM(P711,P732)</f>
        <v>0</v>
      </c>
      <c r="Q733" s="421"/>
      <c r="R733" s="447"/>
      <c r="S733" s="428"/>
      <c r="T733" s="394"/>
      <c r="U733" s="394">
        <f t="shared" ref="U733:V733" si="274">SUM(U711,U732)</f>
        <v>0</v>
      </c>
      <c r="V733" s="394">
        <f t="shared" si="274"/>
        <v>0</v>
      </c>
      <c r="W733" s="448">
        <f>IF(ISERROR(V733/U733),0,V733/U733)</f>
        <v>0</v>
      </c>
      <c r="X733" s="454">
        <f>SUM(X711,X732)</f>
        <v>0</v>
      </c>
      <c r="Y733" s="454">
        <f>SUM(Y711,Y732)</f>
        <v>0</v>
      </c>
      <c r="Z733" s="454">
        <f>'４.１倒筒機(樣品製作)'!X733</f>
        <v>0</v>
      </c>
      <c r="AA733" s="454">
        <f>'４.１倒筒機(樣品製作)'!Y733</f>
        <v>0</v>
      </c>
    </row>
    <row r="734" spans="1:27" ht="16.5">
      <c r="A734" s="449">
        <f>A733+1</f>
        <v>46221</v>
      </c>
      <c r="B734" s="431" t="s">
        <v>804</v>
      </c>
      <c r="C734" s="538"/>
      <c r="D734" s="539"/>
      <c r="E734" s="540"/>
      <c r="F734" s="541" t="str">
        <f>IF(ISNA(VLOOKUP(D734,條件!$A$1:$L$65585,5,0)),"",(VLOOKUP(D734,條件!$A$1:$L$65585,5,0)))</f>
        <v/>
      </c>
      <c r="G734" s="541" t="str">
        <f>IF(ISNA(VLOOKUP(D734,條件!$A$1:$L$65585,11,0)),"",(VLOOKUP(D734,條件!$A$1:$L$65585,11,0)))</f>
        <v/>
      </c>
      <c r="H734" s="542"/>
      <c r="I734" s="543"/>
      <c r="J734" s="462"/>
      <c r="K734" s="543"/>
      <c r="L734" s="544"/>
      <c r="M734" s="407"/>
      <c r="N734" s="408"/>
      <c r="O734" s="409"/>
      <c r="P734" s="408"/>
      <c r="Q734" s="410"/>
      <c r="R734" s="441"/>
      <c r="S734" s="424">
        <f>K734*0.85</f>
        <v>0</v>
      </c>
      <c r="T734" s="405">
        <f t="shared" ref="T734:T753" si="275">IF(J734="",0,(1440/(J734/S734)))</f>
        <v>0</v>
      </c>
      <c r="U734" s="405">
        <f>T734*L734*(N734+P734)/24*0.85</f>
        <v>0</v>
      </c>
      <c r="V734" s="406">
        <f>M734+O734</f>
        <v>0</v>
      </c>
      <c r="W734" s="442" t="str">
        <f>IF(U734=0,"",((V734/U734)))</f>
        <v/>
      </c>
      <c r="X734" s="452" t="str">
        <f t="shared" ref="X734:X753" si="276">IF(ISERROR((U734/(N734+P734)*N734)/250),"",((U734/(N734+P734)*N734)/250))</f>
        <v/>
      </c>
      <c r="Y734" s="452" t="str">
        <f t="shared" ref="Y734:Y753" si="277">IF(ISERROR(((U734/(N734+P734)*P734)/250)),"",(((U734/(N734+P734)*P734))/250))</f>
        <v/>
      </c>
      <c r="Z734" s="452" t="str">
        <f>'４.１倒筒機(樣品製作)'!X734</f>
        <v/>
      </c>
      <c r="AA734" s="452" t="str">
        <f>'４.１倒筒機(樣品製作)'!Y734</f>
        <v/>
      </c>
    </row>
    <row r="735" spans="1:27" ht="16.5">
      <c r="A735" s="383">
        <f>A734</f>
        <v>46221</v>
      </c>
      <c r="B735" s="432" t="s">
        <v>804</v>
      </c>
      <c r="C735" s="458"/>
      <c r="D735" s="473"/>
      <c r="E735" s="459"/>
      <c r="F735" s="506" t="str">
        <f>IF(ISNA(VLOOKUP(D735,條件!$A$1:$L$65585,5,0)),"",(VLOOKUP(D735,條件!$A$1:$L$65585,5,0)))</f>
        <v/>
      </c>
      <c r="G735" s="506" t="str">
        <f>IF(ISNA(VLOOKUP(D735,條件!$A$1:$L$65585,11,0)),"",(VLOOKUP(D735,條件!$A$1:$L$65585,11,0)))</f>
        <v/>
      </c>
      <c r="H735" s="460"/>
      <c r="I735" s="461"/>
      <c r="J735" s="462"/>
      <c r="K735" s="461"/>
      <c r="L735" s="463"/>
      <c r="M735" s="388"/>
      <c r="N735" s="389"/>
      <c r="O735" s="390"/>
      <c r="P735" s="389"/>
      <c r="Q735" s="410"/>
      <c r="R735" s="443"/>
      <c r="S735" s="425">
        <f t="shared" ref="S735:S753" si="278">K735*0.85</f>
        <v>0</v>
      </c>
      <c r="T735" s="392">
        <f t="shared" si="275"/>
        <v>0</v>
      </c>
      <c r="U735" s="405">
        <f t="shared" ref="U735:U753" si="279">T735*L735*(N735+P735)/24*0.85</f>
        <v>0</v>
      </c>
      <c r="V735" s="393">
        <f t="shared" ref="V735:V753" si="280">M735+O735</f>
        <v>0</v>
      </c>
      <c r="W735" s="442" t="str">
        <f t="shared" ref="W735:W753" si="281">IF(U735=0,"",((V735/U735)))</f>
        <v/>
      </c>
      <c r="X735" s="452" t="str">
        <f t="shared" si="276"/>
        <v/>
      </c>
      <c r="Y735" s="452" t="str">
        <f t="shared" si="277"/>
        <v/>
      </c>
      <c r="Z735" s="452" t="str">
        <f>'４.１倒筒機(樣品製作)'!X735</f>
        <v/>
      </c>
      <c r="AA735" s="452" t="str">
        <f>'４.１倒筒機(樣品製作)'!Y735</f>
        <v/>
      </c>
    </row>
    <row r="736" spans="1:27" ht="16.5">
      <c r="A736" s="383">
        <f t="shared" ref="A736:A776" si="282">A735</f>
        <v>46221</v>
      </c>
      <c r="B736" s="432" t="s">
        <v>804</v>
      </c>
      <c r="C736" s="458"/>
      <c r="D736" s="473"/>
      <c r="E736" s="459"/>
      <c r="F736" s="506" t="str">
        <f>IF(ISNA(VLOOKUP(D736,條件!$A$1:$L$65585,5,0)),"",(VLOOKUP(D736,條件!$A$1:$L$65585,5,0)))</f>
        <v/>
      </c>
      <c r="G736" s="506" t="str">
        <f>IF(ISNA(VLOOKUP(D736,條件!$A$1:$L$65585,11,0)),"",(VLOOKUP(D736,條件!$A$1:$L$65585,11,0)))</f>
        <v/>
      </c>
      <c r="H736" s="460"/>
      <c r="I736" s="461"/>
      <c r="J736" s="462"/>
      <c r="K736" s="461"/>
      <c r="L736" s="463"/>
      <c r="M736" s="388"/>
      <c r="N736" s="389"/>
      <c r="O736" s="390"/>
      <c r="P736" s="389"/>
      <c r="Q736" s="410"/>
      <c r="R736" s="443"/>
      <c r="S736" s="425">
        <f t="shared" si="278"/>
        <v>0</v>
      </c>
      <c r="T736" s="392">
        <f t="shared" si="275"/>
        <v>0</v>
      </c>
      <c r="U736" s="405">
        <f t="shared" si="279"/>
        <v>0</v>
      </c>
      <c r="V736" s="393">
        <f t="shared" si="280"/>
        <v>0</v>
      </c>
      <c r="W736" s="442" t="str">
        <f t="shared" si="281"/>
        <v/>
      </c>
      <c r="X736" s="452" t="str">
        <f t="shared" si="276"/>
        <v/>
      </c>
      <c r="Y736" s="452" t="str">
        <f t="shared" si="277"/>
        <v/>
      </c>
      <c r="Z736" s="452" t="str">
        <f>'４.１倒筒機(樣品製作)'!X736</f>
        <v/>
      </c>
      <c r="AA736" s="452" t="str">
        <f>'４.１倒筒機(樣品製作)'!Y736</f>
        <v/>
      </c>
    </row>
    <row r="737" spans="1:27" ht="16.5">
      <c r="A737" s="383">
        <f t="shared" si="282"/>
        <v>46221</v>
      </c>
      <c r="B737" s="432" t="s">
        <v>804</v>
      </c>
      <c r="C737" s="458"/>
      <c r="D737" s="473"/>
      <c r="E737" s="459"/>
      <c r="F737" s="506" t="str">
        <f>IF(ISNA(VLOOKUP(D737,條件!$A$1:$L$65585,5,0)),"",(VLOOKUP(D737,條件!$A$1:$L$65585,5,0)))</f>
        <v/>
      </c>
      <c r="G737" s="506" t="str">
        <f>IF(ISNA(VLOOKUP(D737,條件!$A$1:$L$65585,11,0)),"",(VLOOKUP(D737,條件!$A$1:$L$65585,11,0)))</f>
        <v/>
      </c>
      <c r="H737" s="460"/>
      <c r="I737" s="461"/>
      <c r="J737" s="462"/>
      <c r="K737" s="461"/>
      <c r="L737" s="463"/>
      <c r="M737" s="388"/>
      <c r="N737" s="389"/>
      <c r="O737" s="390"/>
      <c r="P737" s="389"/>
      <c r="Q737" s="410"/>
      <c r="R737" s="443"/>
      <c r="S737" s="425">
        <f t="shared" si="278"/>
        <v>0</v>
      </c>
      <c r="T737" s="392">
        <f t="shared" si="275"/>
        <v>0</v>
      </c>
      <c r="U737" s="405">
        <f t="shared" si="279"/>
        <v>0</v>
      </c>
      <c r="V737" s="393">
        <f t="shared" si="280"/>
        <v>0</v>
      </c>
      <c r="W737" s="442" t="str">
        <f t="shared" si="281"/>
        <v/>
      </c>
      <c r="X737" s="452" t="str">
        <f t="shared" si="276"/>
        <v/>
      </c>
      <c r="Y737" s="452" t="str">
        <f t="shared" si="277"/>
        <v/>
      </c>
      <c r="Z737" s="452" t="str">
        <f>'４.１倒筒機(樣品製作)'!X737</f>
        <v/>
      </c>
      <c r="AA737" s="452" t="str">
        <f>'４.１倒筒機(樣品製作)'!Y737</f>
        <v/>
      </c>
    </row>
    <row r="738" spans="1:27" ht="16.5">
      <c r="A738" s="383">
        <f t="shared" si="282"/>
        <v>46221</v>
      </c>
      <c r="B738" s="432" t="s">
        <v>804</v>
      </c>
      <c r="C738" s="458"/>
      <c r="D738" s="473"/>
      <c r="E738" s="459"/>
      <c r="F738" s="506" t="str">
        <f>IF(ISNA(VLOOKUP(D738,條件!$A$1:$L$65585,5,0)),"",(VLOOKUP(D738,條件!$A$1:$L$65585,5,0)))</f>
        <v/>
      </c>
      <c r="G738" s="506" t="str">
        <f>IF(ISNA(VLOOKUP(D738,條件!$A$1:$L$65585,11,0)),"",(VLOOKUP(D738,條件!$A$1:$L$65585,11,0)))</f>
        <v/>
      </c>
      <c r="H738" s="460"/>
      <c r="I738" s="461"/>
      <c r="J738" s="462"/>
      <c r="K738" s="461"/>
      <c r="L738" s="463"/>
      <c r="M738" s="388"/>
      <c r="N738" s="389"/>
      <c r="O738" s="390"/>
      <c r="P738" s="389"/>
      <c r="Q738" s="410"/>
      <c r="R738" s="443"/>
      <c r="S738" s="425">
        <f t="shared" si="278"/>
        <v>0</v>
      </c>
      <c r="T738" s="392">
        <f t="shared" si="275"/>
        <v>0</v>
      </c>
      <c r="U738" s="405">
        <f t="shared" si="279"/>
        <v>0</v>
      </c>
      <c r="V738" s="393">
        <f t="shared" si="280"/>
        <v>0</v>
      </c>
      <c r="W738" s="442" t="str">
        <f t="shared" si="281"/>
        <v/>
      </c>
      <c r="X738" s="452" t="str">
        <f t="shared" si="276"/>
        <v/>
      </c>
      <c r="Y738" s="452" t="str">
        <f t="shared" si="277"/>
        <v/>
      </c>
      <c r="Z738" s="452" t="str">
        <f>'４.１倒筒機(樣品製作)'!X738</f>
        <v/>
      </c>
      <c r="AA738" s="452" t="str">
        <f>'４.１倒筒機(樣品製作)'!Y738</f>
        <v/>
      </c>
    </row>
    <row r="739" spans="1:27" ht="16.5">
      <c r="A739" s="383">
        <f t="shared" si="282"/>
        <v>46221</v>
      </c>
      <c r="B739" s="432" t="s">
        <v>804</v>
      </c>
      <c r="C739" s="458"/>
      <c r="D739" s="473"/>
      <c r="E739" s="459"/>
      <c r="F739" s="506" t="str">
        <f>IF(ISNA(VLOOKUP(D739,條件!$A$1:$L$65585,5,0)),"",(VLOOKUP(D739,條件!$A$1:$L$65585,5,0)))</f>
        <v/>
      </c>
      <c r="G739" s="506" t="str">
        <f>IF(ISNA(VLOOKUP(D739,條件!$A$1:$L$65585,11,0)),"",(VLOOKUP(D739,條件!$A$1:$L$65585,11,0)))</f>
        <v/>
      </c>
      <c r="H739" s="460"/>
      <c r="I739" s="461"/>
      <c r="J739" s="462"/>
      <c r="K739" s="461"/>
      <c r="L739" s="463"/>
      <c r="M739" s="388"/>
      <c r="N739" s="389"/>
      <c r="O739" s="390"/>
      <c r="P739" s="389"/>
      <c r="Q739" s="410"/>
      <c r="R739" s="443"/>
      <c r="S739" s="425">
        <f t="shared" si="278"/>
        <v>0</v>
      </c>
      <c r="T739" s="392">
        <f t="shared" si="275"/>
        <v>0</v>
      </c>
      <c r="U739" s="405">
        <f t="shared" si="279"/>
        <v>0</v>
      </c>
      <c r="V739" s="393">
        <f t="shared" si="280"/>
        <v>0</v>
      </c>
      <c r="W739" s="442" t="str">
        <f t="shared" si="281"/>
        <v/>
      </c>
      <c r="X739" s="452" t="str">
        <f t="shared" si="276"/>
        <v/>
      </c>
      <c r="Y739" s="452" t="str">
        <f t="shared" si="277"/>
        <v/>
      </c>
      <c r="Z739" s="452" t="str">
        <f>'４.１倒筒機(樣品製作)'!X739</f>
        <v/>
      </c>
      <c r="AA739" s="452" t="str">
        <f>'４.１倒筒機(樣品製作)'!Y739</f>
        <v/>
      </c>
    </row>
    <row r="740" spans="1:27" ht="16.5">
      <c r="A740" s="383">
        <f t="shared" si="282"/>
        <v>46221</v>
      </c>
      <c r="B740" s="432" t="s">
        <v>804</v>
      </c>
      <c r="C740" s="458"/>
      <c r="D740" s="473"/>
      <c r="E740" s="459"/>
      <c r="F740" s="506" t="str">
        <f>IF(ISNA(VLOOKUP(D740,條件!$A$1:$L$65585,5,0)),"",(VLOOKUP(D740,條件!$A$1:$L$65585,5,0)))</f>
        <v/>
      </c>
      <c r="G740" s="506" t="str">
        <f>IF(ISNA(VLOOKUP(D740,條件!$A$1:$L$65585,11,0)),"",(VLOOKUP(D740,條件!$A$1:$L$65585,11,0)))</f>
        <v/>
      </c>
      <c r="H740" s="460"/>
      <c r="I740" s="461"/>
      <c r="J740" s="462"/>
      <c r="K740" s="461"/>
      <c r="L740" s="463"/>
      <c r="M740" s="388"/>
      <c r="N740" s="389"/>
      <c r="O740" s="390"/>
      <c r="P740" s="389"/>
      <c r="Q740" s="410"/>
      <c r="R740" s="443"/>
      <c r="S740" s="425">
        <f t="shared" si="278"/>
        <v>0</v>
      </c>
      <c r="T740" s="392">
        <f t="shared" si="275"/>
        <v>0</v>
      </c>
      <c r="U740" s="405">
        <f t="shared" si="279"/>
        <v>0</v>
      </c>
      <c r="V740" s="393">
        <f t="shared" si="280"/>
        <v>0</v>
      </c>
      <c r="W740" s="442" t="str">
        <f t="shared" si="281"/>
        <v/>
      </c>
      <c r="X740" s="452" t="str">
        <f t="shared" si="276"/>
        <v/>
      </c>
      <c r="Y740" s="452" t="str">
        <f t="shared" si="277"/>
        <v/>
      </c>
      <c r="Z740" s="452" t="str">
        <f>'４.１倒筒機(樣品製作)'!X740</f>
        <v/>
      </c>
      <c r="AA740" s="452" t="str">
        <f>'４.１倒筒機(樣品製作)'!Y740</f>
        <v/>
      </c>
    </row>
    <row r="741" spans="1:27" ht="16.5">
      <c r="A741" s="383">
        <f t="shared" si="282"/>
        <v>46221</v>
      </c>
      <c r="B741" s="432" t="s">
        <v>804</v>
      </c>
      <c r="C741" s="458"/>
      <c r="D741" s="473"/>
      <c r="E741" s="459"/>
      <c r="F741" s="506" t="str">
        <f>IF(ISNA(VLOOKUP(D741,條件!$A$1:$L$65585,5,0)),"",(VLOOKUP(D741,條件!$A$1:$L$65585,5,0)))</f>
        <v/>
      </c>
      <c r="G741" s="506" t="str">
        <f>IF(ISNA(VLOOKUP(D741,條件!$A$1:$L$65585,11,0)),"",(VLOOKUP(D741,條件!$A$1:$L$65585,11,0)))</f>
        <v/>
      </c>
      <c r="H741" s="460"/>
      <c r="I741" s="461"/>
      <c r="J741" s="462"/>
      <c r="K741" s="461"/>
      <c r="L741" s="463"/>
      <c r="M741" s="388"/>
      <c r="N741" s="389"/>
      <c r="O741" s="390"/>
      <c r="P741" s="389"/>
      <c r="Q741" s="410"/>
      <c r="R741" s="443"/>
      <c r="S741" s="425">
        <f t="shared" si="278"/>
        <v>0</v>
      </c>
      <c r="T741" s="392">
        <f t="shared" si="275"/>
        <v>0</v>
      </c>
      <c r="U741" s="405">
        <f t="shared" si="279"/>
        <v>0</v>
      </c>
      <c r="V741" s="393">
        <f t="shared" si="280"/>
        <v>0</v>
      </c>
      <c r="W741" s="442" t="str">
        <f t="shared" si="281"/>
        <v/>
      </c>
      <c r="X741" s="452" t="str">
        <f t="shared" si="276"/>
        <v/>
      </c>
      <c r="Y741" s="452" t="str">
        <f t="shared" si="277"/>
        <v/>
      </c>
      <c r="Z741" s="452" t="str">
        <f>'４.１倒筒機(樣品製作)'!X741</f>
        <v/>
      </c>
      <c r="AA741" s="452" t="str">
        <f>'４.１倒筒機(樣品製作)'!Y741</f>
        <v/>
      </c>
    </row>
    <row r="742" spans="1:27" ht="16.5">
      <c r="A742" s="383">
        <f t="shared" si="282"/>
        <v>46221</v>
      </c>
      <c r="B742" s="432" t="s">
        <v>804</v>
      </c>
      <c r="C742" s="458"/>
      <c r="D742" s="473"/>
      <c r="E742" s="459"/>
      <c r="F742" s="506" t="str">
        <f>IF(ISNA(VLOOKUP(D742,條件!$A$1:$L$65585,5,0)),"",(VLOOKUP(D742,條件!$A$1:$L$65585,5,0)))</f>
        <v/>
      </c>
      <c r="G742" s="506" t="str">
        <f>IF(ISNA(VLOOKUP(D742,條件!$A$1:$L$65585,11,0)),"",(VLOOKUP(D742,條件!$A$1:$L$65585,11,0)))</f>
        <v/>
      </c>
      <c r="H742" s="460"/>
      <c r="I742" s="461"/>
      <c r="J742" s="462"/>
      <c r="K742" s="461"/>
      <c r="L742" s="463"/>
      <c r="M742" s="388"/>
      <c r="N742" s="389"/>
      <c r="O742" s="390"/>
      <c r="P742" s="389"/>
      <c r="Q742" s="410"/>
      <c r="R742" s="443"/>
      <c r="S742" s="425">
        <f t="shared" si="278"/>
        <v>0</v>
      </c>
      <c r="T742" s="392">
        <f t="shared" si="275"/>
        <v>0</v>
      </c>
      <c r="U742" s="405">
        <f t="shared" si="279"/>
        <v>0</v>
      </c>
      <c r="V742" s="393">
        <f t="shared" si="280"/>
        <v>0</v>
      </c>
      <c r="W742" s="442" t="str">
        <f t="shared" si="281"/>
        <v/>
      </c>
      <c r="X742" s="452" t="str">
        <f t="shared" si="276"/>
        <v/>
      </c>
      <c r="Y742" s="452" t="str">
        <f t="shared" si="277"/>
        <v/>
      </c>
      <c r="Z742" s="452" t="str">
        <f>'４.１倒筒機(樣品製作)'!X742</f>
        <v/>
      </c>
      <c r="AA742" s="452" t="str">
        <f>'４.１倒筒機(樣品製作)'!Y742</f>
        <v/>
      </c>
    </row>
    <row r="743" spans="1:27" ht="16.5">
      <c r="A743" s="383">
        <f t="shared" si="282"/>
        <v>46221</v>
      </c>
      <c r="B743" s="432" t="s">
        <v>804</v>
      </c>
      <c r="C743" s="458"/>
      <c r="D743" s="473"/>
      <c r="E743" s="459"/>
      <c r="F743" s="506" t="str">
        <f>IF(ISNA(VLOOKUP(D743,條件!$A$1:$L$65585,5,0)),"",(VLOOKUP(D743,條件!$A$1:$L$65585,5,0)))</f>
        <v/>
      </c>
      <c r="G743" s="506" t="str">
        <f>IF(ISNA(VLOOKUP(D743,條件!$A$1:$L$65585,11,0)),"",(VLOOKUP(D743,條件!$A$1:$L$65585,11,0)))</f>
        <v/>
      </c>
      <c r="H743" s="460"/>
      <c r="I743" s="461"/>
      <c r="J743" s="462"/>
      <c r="K743" s="461"/>
      <c r="L743" s="463"/>
      <c r="M743" s="388"/>
      <c r="N743" s="389"/>
      <c r="O743" s="390"/>
      <c r="P743" s="389"/>
      <c r="Q743" s="410"/>
      <c r="R743" s="443"/>
      <c r="S743" s="425">
        <f t="shared" si="278"/>
        <v>0</v>
      </c>
      <c r="T743" s="392">
        <f t="shared" si="275"/>
        <v>0</v>
      </c>
      <c r="U743" s="405">
        <f t="shared" si="279"/>
        <v>0</v>
      </c>
      <c r="V743" s="393">
        <f t="shared" si="280"/>
        <v>0</v>
      </c>
      <c r="W743" s="442" t="str">
        <f t="shared" si="281"/>
        <v/>
      </c>
      <c r="X743" s="452" t="str">
        <f t="shared" si="276"/>
        <v/>
      </c>
      <c r="Y743" s="452" t="str">
        <f t="shared" si="277"/>
        <v/>
      </c>
      <c r="Z743" s="452" t="str">
        <f>'４.１倒筒機(樣品製作)'!X743</f>
        <v/>
      </c>
      <c r="AA743" s="452" t="str">
        <f>'４.１倒筒機(樣品製作)'!Y743</f>
        <v/>
      </c>
    </row>
    <row r="744" spans="1:27" ht="16.5">
      <c r="A744" s="383">
        <f t="shared" si="282"/>
        <v>46221</v>
      </c>
      <c r="B744" s="432" t="s">
        <v>804</v>
      </c>
      <c r="C744" s="458"/>
      <c r="D744" s="473"/>
      <c r="E744" s="459"/>
      <c r="F744" s="506" t="str">
        <f>IF(ISNA(VLOOKUP(D744,條件!$A$1:$L$65585,5,0)),"",(VLOOKUP(D744,條件!$A$1:$L$65585,5,0)))</f>
        <v/>
      </c>
      <c r="G744" s="506" t="str">
        <f>IF(ISNA(VLOOKUP(D744,條件!$A$1:$L$65585,11,0)),"",(VLOOKUP(D744,條件!$A$1:$L$65585,11,0)))</f>
        <v/>
      </c>
      <c r="H744" s="460"/>
      <c r="I744" s="461"/>
      <c r="J744" s="462"/>
      <c r="K744" s="461"/>
      <c r="L744" s="463"/>
      <c r="M744" s="388"/>
      <c r="N744" s="389"/>
      <c r="O744" s="390"/>
      <c r="P744" s="389"/>
      <c r="Q744" s="410"/>
      <c r="R744" s="443"/>
      <c r="S744" s="425">
        <f t="shared" si="278"/>
        <v>0</v>
      </c>
      <c r="T744" s="392">
        <f t="shared" si="275"/>
        <v>0</v>
      </c>
      <c r="U744" s="405">
        <f t="shared" si="279"/>
        <v>0</v>
      </c>
      <c r="V744" s="393">
        <f t="shared" si="280"/>
        <v>0</v>
      </c>
      <c r="W744" s="442" t="str">
        <f t="shared" si="281"/>
        <v/>
      </c>
      <c r="X744" s="452" t="str">
        <f t="shared" si="276"/>
        <v/>
      </c>
      <c r="Y744" s="452" t="str">
        <f t="shared" si="277"/>
        <v/>
      </c>
      <c r="Z744" s="452" t="str">
        <f>'４.１倒筒機(樣品製作)'!X744</f>
        <v/>
      </c>
      <c r="AA744" s="452" t="str">
        <f>'４.１倒筒機(樣品製作)'!Y744</f>
        <v/>
      </c>
    </row>
    <row r="745" spans="1:27" ht="16.5">
      <c r="A745" s="383">
        <f t="shared" si="282"/>
        <v>46221</v>
      </c>
      <c r="B745" s="432" t="s">
        <v>804</v>
      </c>
      <c r="C745" s="458"/>
      <c r="D745" s="473"/>
      <c r="E745" s="459"/>
      <c r="F745" s="506" t="str">
        <f>IF(ISNA(VLOOKUP(D745,條件!$A$1:$L$65585,5,0)),"",(VLOOKUP(D745,條件!$A$1:$L$65585,5,0)))</f>
        <v/>
      </c>
      <c r="G745" s="506" t="str">
        <f>IF(ISNA(VLOOKUP(D745,條件!$A$1:$L$65585,11,0)),"",(VLOOKUP(D745,條件!$A$1:$L$65585,11,0)))</f>
        <v/>
      </c>
      <c r="H745" s="460"/>
      <c r="I745" s="461"/>
      <c r="J745" s="462"/>
      <c r="K745" s="461"/>
      <c r="L745" s="463"/>
      <c r="M745" s="388"/>
      <c r="N745" s="389"/>
      <c r="O745" s="390"/>
      <c r="P745" s="389"/>
      <c r="Q745" s="410"/>
      <c r="R745" s="443"/>
      <c r="S745" s="425">
        <f t="shared" si="278"/>
        <v>0</v>
      </c>
      <c r="T745" s="392">
        <f t="shared" si="275"/>
        <v>0</v>
      </c>
      <c r="U745" s="392">
        <f t="shared" si="279"/>
        <v>0</v>
      </c>
      <c r="V745" s="393">
        <f t="shared" si="280"/>
        <v>0</v>
      </c>
      <c r="W745" s="442" t="str">
        <f t="shared" si="281"/>
        <v/>
      </c>
      <c r="X745" s="452" t="str">
        <f t="shared" si="276"/>
        <v/>
      </c>
      <c r="Y745" s="452" t="str">
        <f t="shared" si="277"/>
        <v/>
      </c>
      <c r="Z745" s="452" t="str">
        <f>'４.１倒筒機(樣品製作)'!X745</f>
        <v/>
      </c>
      <c r="AA745" s="452" t="str">
        <f>'４.１倒筒機(樣品製作)'!Y745</f>
        <v/>
      </c>
    </row>
    <row r="746" spans="1:27" ht="16.5">
      <c r="A746" s="383">
        <f t="shared" si="282"/>
        <v>46221</v>
      </c>
      <c r="B746" s="432" t="s">
        <v>804</v>
      </c>
      <c r="C746" s="458"/>
      <c r="D746" s="473"/>
      <c r="E746" s="459"/>
      <c r="F746" s="506" t="str">
        <f>IF(ISNA(VLOOKUP(D746,條件!$A$1:$L$65585,5,0)),"",(VLOOKUP(D746,條件!$A$1:$L$65585,5,0)))</f>
        <v/>
      </c>
      <c r="G746" s="506" t="str">
        <f>IF(ISNA(VLOOKUP(D746,條件!$A$1:$L$65585,11,0)),"",(VLOOKUP(D746,條件!$A$1:$L$65585,11,0)))</f>
        <v/>
      </c>
      <c r="H746" s="460"/>
      <c r="I746" s="461"/>
      <c r="J746" s="462"/>
      <c r="K746" s="461"/>
      <c r="L746" s="463"/>
      <c r="M746" s="388"/>
      <c r="N746" s="389"/>
      <c r="O746" s="390"/>
      <c r="P746" s="389"/>
      <c r="Q746" s="410"/>
      <c r="R746" s="443"/>
      <c r="S746" s="425">
        <f t="shared" si="278"/>
        <v>0</v>
      </c>
      <c r="T746" s="392">
        <f t="shared" si="275"/>
        <v>0</v>
      </c>
      <c r="U746" s="392">
        <f t="shared" si="279"/>
        <v>0</v>
      </c>
      <c r="V746" s="393">
        <f t="shared" si="280"/>
        <v>0</v>
      </c>
      <c r="W746" s="444" t="str">
        <f t="shared" si="281"/>
        <v/>
      </c>
      <c r="X746" s="452" t="str">
        <f t="shared" si="276"/>
        <v/>
      </c>
      <c r="Y746" s="452" t="str">
        <f t="shared" si="277"/>
        <v/>
      </c>
      <c r="Z746" s="452" t="str">
        <f>'４.１倒筒機(樣品製作)'!X746</f>
        <v/>
      </c>
      <c r="AA746" s="452" t="str">
        <f>'４.１倒筒機(樣品製作)'!Y746</f>
        <v/>
      </c>
    </row>
    <row r="747" spans="1:27" ht="16.5">
      <c r="A747" s="383">
        <f t="shared" si="282"/>
        <v>46221</v>
      </c>
      <c r="B747" s="432" t="s">
        <v>804</v>
      </c>
      <c r="C747" s="458"/>
      <c r="D747" s="473"/>
      <c r="E747" s="459"/>
      <c r="F747" s="506" t="str">
        <f>IF(ISNA(VLOOKUP(D747,條件!$A$1:$L$65585,5,0)),"",(VLOOKUP(D747,條件!$A$1:$L$65585,5,0)))</f>
        <v/>
      </c>
      <c r="G747" s="506" t="str">
        <f>IF(ISNA(VLOOKUP(D747,條件!$A$1:$L$65585,11,0)),"",(VLOOKUP(D747,條件!$A$1:$L$65585,11,0)))</f>
        <v/>
      </c>
      <c r="H747" s="460"/>
      <c r="I747" s="461"/>
      <c r="J747" s="462"/>
      <c r="K747" s="461"/>
      <c r="L747" s="463"/>
      <c r="M747" s="388"/>
      <c r="N747" s="389"/>
      <c r="O747" s="390"/>
      <c r="P747" s="389"/>
      <c r="Q747" s="410"/>
      <c r="R747" s="443"/>
      <c r="S747" s="425">
        <f t="shared" si="278"/>
        <v>0</v>
      </c>
      <c r="T747" s="392">
        <f t="shared" si="275"/>
        <v>0</v>
      </c>
      <c r="U747" s="392">
        <f t="shared" si="279"/>
        <v>0</v>
      </c>
      <c r="V747" s="393">
        <f t="shared" si="280"/>
        <v>0</v>
      </c>
      <c r="W747" s="444" t="str">
        <f t="shared" si="281"/>
        <v/>
      </c>
      <c r="X747" s="452" t="str">
        <f t="shared" si="276"/>
        <v/>
      </c>
      <c r="Y747" s="452" t="str">
        <f t="shared" si="277"/>
        <v/>
      </c>
      <c r="Z747" s="452" t="str">
        <f>'４.１倒筒機(樣品製作)'!X747</f>
        <v/>
      </c>
      <c r="AA747" s="452" t="str">
        <f>'４.１倒筒機(樣品製作)'!Y747</f>
        <v/>
      </c>
    </row>
    <row r="748" spans="1:27" ht="16.5">
      <c r="A748" s="383">
        <f t="shared" si="282"/>
        <v>46221</v>
      </c>
      <c r="B748" s="432" t="s">
        <v>804</v>
      </c>
      <c r="C748" s="458"/>
      <c r="D748" s="473"/>
      <c r="E748" s="459"/>
      <c r="F748" s="506" t="str">
        <f>IF(ISNA(VLOOKUP(D748,條件!$A$1:$L$65585,5,0)),"",(VLOOKUP(D748,條件!$A$1:$L$65585,5,0)))</f>
        <v/>
      </c>
      <c r="G748" s="506" t="str">
        <f>IF(ISNA(VLOOKUP(D748,條件!$A$1:$L$65585,11,0)),"",(VLOOKUP(D748,條件!$A$1:$L$65585,11,0)))</f>
        <v/>
      </c>
      <c r="H748" s="460"/>
      <c r="I748" s="461"/>
      <c r="J748" s="462"/>
      <c r="K748" s="461"/>
      <c r="L748" s="463"/>
      <c r="M748" s="388"/>
      <c r="N748" s="389"/>
      <c r="O748" s="390"/>
      <c r="P748" s="389"/>
      <c r="Q748" s="410"/>
      <c r="R748" s="443"/>
      <c r="S748" s="425">
        <f t="shared" si="278"/>
        <v>0</v>
      </c>
      <c r="T748" s="392">
        <f t="shared" si="275"/>
        <v>0</v>
      </c>
      <c r="U748" s="392">
        <f t="shared" si="279"/>
        <v>0</v>
      </c>
      <c r="V748" s="393">
        <f t="shared" si="280"/>
        <v>0</v>
      </c>
      <c r="W748" s="444" t="str">
        <f t="shared" si="281"/>
        <v/>
      </c>
      <c r="X748" s="452" t="str">
        <f t="shared" si="276"/>
        <v/>
      </c>
      <c r="Y748" s="452" t="str">
        <f t="shared" si="277"/>
        <v/>
      </c>
      <c r="Z748" s="452" t="str">
        <f>'４.１倒筒機(樣品製作)'!X748</f>
        <v/>
      </c>
      <c r="AA748" s="452" t="str">
        <f>'４.１倒筒機(樣品製作)'!Y748</f>
        <v/>
      </c>
    </row>
    <row r="749" spans="1:27" ht="16.5">
      <c r="A749" s="383">
        <f t="shared" si="282"/>
        <v>46221</v>
      </c>
      <c r="B749" s="432" t="s">
        <v>804</v>
      </c>
      <c r="C749" s="458"/>
      <c r="D749" s="473"/>
      <c r="E749" s="459"/>
      <c r="F749" s="506" t="str">
        <f>IF(ISNA(VLOOKUP(D749,條件!$A$1:$L$65585,5,0)),"",(VLOOKUP(D749,條件!$A$1:$L$65585,5,0)))</f>
        <v/>
      </c>
      <c r="G749" s="506" t="str">
        <f>IF(ISNA(VLOOKUP(D749,條件!$A$1:$L$65585,11,0)),"",(VLOOKUP(D749,條件!$A$1:$L$65585,11,0)))</f>
        <v/>
      </c>
      <c r="H749" s="460"/>
      <c r="I749" s="461"/>
      <c r="J749" s="462"/>
      <c r="K749" s="461"/>
      <c r="L749" s="463"/>
      <c r="M749" s="388"/>
      <c r="N749" s="389"/>
      <c r="O749" s="390"/>
      <c r="P749" s="389"/>
      <c r="Q749" s="410"/>
      <c r="R749" s="443"/>
      <c r="S749" s="425">
        <f t="shared" si="278"/>
        <v>0</v>
      </c>
      <c r="T749" s="392">
        <f t="shared" si="275"/>
        <v>0</v>
      </c>
      <c r="U749" s="392">
        <f t="shared" si="279"/>
        <v>0</v>
      </c>
      <c r="V749" s="393">
        <f t="shared" si="280"/>
        <v>0</v>
      </c>
      <c r="W749" s="444" t="str">
        <f t="shared" si="281"/>
        <v/>
      </c>
      <c r="X749" s="452" t="str">
        <f t="shared" si="276"/>
        <v/>
      </c>
      <c r="Y749" s="452" t="str">
        <f t="shared" si="277"/>
        <v/>
      </c>
      <c r="Z749" s="452" t="str">
        <f>'４.１倒筒機(樣品製作)'!X749</f>
        <v/>
      </c>
      <c r="AA749" s="452" t="str">
        <f>'４.１倒筒機(樣品製作)'!Y749</f>
        <v/>
      </c>
    </row>
    <row r="750" spans="1:27" ht="16.5">
      <c r="A750" s="383">
        <f t="shared" si="282"/>
        <v>46221</v>
      </c>
      <c r="B750" s="432" t="s">
        <v>804</v>
      </c>
      <c r="C750" s="458"/>
      <c r="D750" s="473"/>
      <c r="E750" s="459"/>
      <c r="F750" s="506" t="str">
        <f>IF(ISNA(VLOOKUP(D750,條件!$A$1:$L$65585,5,0)),"",(VLOOKUP(D750,條件!$A$1:$L$65585,5,0)))</f>
        <v/>
      </c>
      <c r="G750" s="506" t="str">
        <f>IF(ISNA(VLOOKUP(D750,條件!$A$1:$L$65585,11,0)),"",(VLOOKUP(D750,條件!$A$1:$L$65585,11,0)))</f>
        <v/>
      </c>
      <c r="H750" s="460"/>
      <c r="I750" s="461"/>
      <c r="J750" s="462"/>
      <c r="K750" s="461"/>
      <c r="L750" s="463"/>
      <c r="M750" s="388"/>
      <c r="N750" s="389"/>
      <c r="O750" s="390"/>
      <c r="P750" s="389"/>
      <c r="Q750" s="391"/>
      <c r="R750" s="443"/>
      <c r="S750" s="425">
        <f t="shared" si="278"/>
        <v>0</v>
      </c>
      <c r="T750" s="392">
        <f t="shared" si="275"/>
        <v>0</v>
      </c>
      <c r="U750" s="392">
        <f t="shared" si="279"/>
        <v>0</v>
      </c>
      <c r="V750" s="393">
        <f t="shared" si="280"/>
        <v>0</v>
      </c>
      <c r="W750" s="444" t="str">
        <f t="shared" si="281"/>
        <v/>
      </c>
      <c r="X750" s="452" t="str">
        <f t="shared" si="276"/>
        <v/>
      </c>
      <c r="Y750" s="452" t="str">
        <f t="shared" si="277"/>
        <v/>
      </c>
      <c r="Z750" s="452" t="str">
        <f>'４.１倒筒機(樣品製作)'!X750</f>
        <v/>
      </c>
      <c r="AA750" s="452" t="str">
        <f>'４.１倒筒機(樣品製作)'!Y750</f>
        <v/>
      </c>
    </row>
    <row r="751" spans="1:27" ht="16.5">
      <c r="A751" s="383">
        <f t="shared" si="282"/>
        <v>46221</v>
      </c>
      <c r="B751" s="432" t="s">
        <v>804</v>
      </c>
      <c r="C751" s="458"/>
      <c r="D751" s="473"/>
      <c r="E751" s="459"/>
      <c r="F751" s="506" t="str">
        <f>IF(ISNA(VLOOKUP(D751,條件!$A$1:$L$65585,5,0)),"",(VLOOKUP(D751,條件!$A$1:$L$65585,5,0)))</f>
        <v/>
      </c>
      <c r="G751" s="506" t="str">
        <f>IF(ISNA(VLOOKUP(D751,條件!$A$1:$L$65585,11,0)),"",(VLOOKUP(D751,條件!$A$1:$L$65585,11,0)))</f>
        <v/>
      </c>
      <c r="H751" s="460"/>
      <c r="I751" s="461"/>
      <c r="J751" s="462"/>
      <c r="K751" s="461"/>
      <c r="L751" s="463"/>
      <c r="M751" s="388"/>
      <c r="N751" s="389"/>
      <c r="O751" s="390"/>
      <c r="P751" s="389"/>
      <c r="Q751" s="391"/>
      <c r="R751" s="443"/>
      <c r="S751" s="425">
        <f t="shared" si="278"/>
        <v>0</v>
      </c>
      <c r="T751" s="392">
        <f t="shared" si="275"/>
        <v>0</v>
      </c>
      <c r="U751" s="392">
        <f t="shared" si="279"/>
        <v>0</v>
      </c>
      <c r="V751" s="393">
        <f t="shared" si="280"/>
        <v>0</v>
      </c>
      <c r="W751" s="444" t="str">
        <f t="shared" si="281"/>
        <v/>
      </c>
      <c r="X751" s="452" t="str">
        <f t="shared" si="276"/>
        <v/>
      </c>
      <c r="Y751" s="452" t="str">
        <f t="shared" si="277"/>
        <v/>
      </c>
      <c r="Z751" s="452" t="str">
        <f>'４.１倒筒機(樣品製作)'!X751</f>
        <v/>
      </c>
      <c r="AA751" s="452" t="str">
        <f>'４.１倒筒機(樣品製作)'!Y751</f>
        <v/>
      </c>
    </row>
    <row r="752" spans="1:27" ht="16.5">
      <c r="A752" s="383">
        <f t="shared" si="282"/>
        <v>46221</v>
      </c>
      <c r="B752" s="432" t="s">
        <v>804</v>
      </c>
      <c r="C752" s="458"/>
      <c r="D752" s="473"/>
      <c r="E752" s="459"/>
      <c r="F752" s="506" t="str">
        <f>IF(ISNA(VLOOKUP(D752,條件!$A$1:$L$65585,5,0)),"",(VLOOKUP(D752,條件!$A$1:$L$65585,5,0)))</f>
        <v/>
      </c>
      <c r="G752" s="506" t="str">
        <f>IF(ISNA(VLOOKUP(D752,條件!$A$1:$L$65585,11,0)),"",(VLOOKUP(D752,條件!$A$1:$L$65585,11,0)))</f>
        <v/>
      </c>
      <c r="H752" s="460"/>
      <c r="I752" s="461"/>
      <c r="J752" s="462"/>
      <c r="K752" s="461"/>
      <c r="L752" s="463"/>
      <c r="M752" s="388"/>
      <c r="N752" s="389"/>
      <c r="O752" s="390"/>
      <c r="P752" s="389"/>
      <c r="Q752" s="391"/>
      <c r="R752" s="443"/>
      <c r="S752" s="425">
        <f t="shared" si="278"/>
        <v>0</v>
      </c>
      <c r="T752" s="392">
        <f t="shared" si="275"/>
        <v>0</v>
      </c>
      <c r="U752" s="392">
        <f t="shared" si="279"/>
        <v>0</v>
      </c>
      <c r="V752" s="393">
        <f t="shared" si="280"/>
        <v>0</v>
      </c>
      <c r="W752" s="444" t="str">
        <f t="shared" si="281"/>
        <v/>
      </c>
      <c r="X752" s="452" t="str">
        <f t="shared" si="276"/>
        <v/>
      </c>
      <c r="Y752" s="452" t="str">
        <f t="shared" si="277"/>
        <v/>
      </c>
      <c r="Z752" s="452" t="str">
        <f>'４.１倒筒機(樣品製作)'!X752</f>
        <v/>
      </c>
      <c r="AA752" s="452" t="str">
        <f>'４.１倒筒機(樣品製作)'!Y752</f>
        <v/>
      </c>
    </row>
    <row r="753" spans="1:27" ht="16.5">
      <c r="A753" s="383">
        <f t="shared" si="282"/>
        <v>46221</v>
      </c>
      <c r="B753" s="432" t="s">
        <v>804</v>
      </c>
      <c r="C753" s="458"/>
      <c r="D753" s="473"/>
      <c r="E753" s="459"/>
      <c r="F753" s="506" t="str">
        <f>IF(ISNA(VLOOKUP(D753,條件!$A$1:$L$65585,5,0)),"",(VLOOKUP(D753,條件!$A$1:$L$65585,5,0)))</f>
        <v/>
      </c>
      <c r="G753" s="506" t="str">
        <f>IF(ISNA(VLOOKUP(D753,條件!$A$1:$L$65585,11,0)),"",(VLOOKUP(D753,條件!$A$1:$L$65585,11,0)))</f>
        <v/>
      </c>
      <c r="H753" s="460"/>
      <c r="I753" s="461"/>
      <c r="J753" s="462"/>
      <c r="K753" s="461"/>
      <c r="L753" s="463"/>
      <c r="M753" s="388"/>
      <c r="N753" s="389"/>
      <c r="O753" s="390"/>
      <c r="P753" s="389"/>
      <c r="Q753" s="391"/>
      <c r="R753" s="443"/>
      <c r="S753" s="425">
        <f t="shared" si="278"/>
        <v>0</v>
      </c>
      <c r="T753" s="392">
        <f t="shared" si="275"/>
        <v>0</v>
      </c>
      <c r="U753" s="392">
        <f t="shared" si="279"/>
        <v>0</v>
      </c>
      <c r="V753" s="393">
        <f t="shared" si="280"/>
        <v>0</v>
      </c>
      <c r="W753" s="444" t="str">
        <f t="shared" si="281"/>
        <v/>
      </c>
      <c r="X753" s="452" t="str">
        <f t="shared" si="276"/>
        <v/>
      </c>
      <c r="Y753" s="452" t="str">
        <f t="shared" si="277"/>
        <v/>
      </c>
      <c r="Z753" s="452" t="str">
        <f>'４.１倒筒機(樣品製作)'!X753</f>
        <v/>
      </c>
      <c r="AA753" s="452" t="str">
        <f>'４.１倒筒機(樣品製作)'!Y753</f>
        <v/>
      </c>
    </row>
    <row r="754" spans="1:27" ht="16.5">
      <c r="A754" s="383">
        <f t="shared" si="282"/>
        <v>46221</v>
      </c>
      <c r="B754" s="398" t="s">
        <v>807</v>
      </c>
      <c r="C754" s="524"/>
      <c r="D754" s="525"/>
      <c r="E754" s="526"/>
      <c r="F754" s="527"/>
      <c r="G754" s="527"/>
      <c r="H754" s="528"/>
      <c r="I754" s="529">
        <f>COUNTA(I734:I753)</f>
        <v>0</v>
      </c>
      <c r="J754" s="529"/>
      <c r="K754" s="529"/>
      <c r="L754" s="530"/>
      <c r="M754" s="400"/>
      <c r="N754" s="401">
        <f>SUM(N734:N753)</f>
        <v>0</v>
      </c>
      <c r="O754" s="400"/>
      <c r="P754" s="401">
        <f>SUM(P734:P753)</f>
        <v>0</v>
      </c>
      <c r="Q754" s="402"/>
      <c r="R754" s="445"/>
      <c r="S754" s="426"/>
      <c r="T754" s="399"/>
      <c r="U754" s="399">
        <f>SUMIF(U734:U753,"&lt;9E307")</f>
        <v>0</v>
      </c>
      <c r="V754" s="399">
        <f>SUM(V734:V753)</f>
        <v>0</v>
      </c>
      <c r="W754" s="446">
        <f>IF(ISERROR(V754/U754),0,(V754/U754))</f>
        <v>0</v>
      </c>
      <c r="X754" s="453">
        <f>SUMIF(X734:X753,"&lt;9E307")</f>
        <v>0</v>
      </c>
      <c r="Y754" s="453">
        <f>SUMIF(Y734:Y753,"&lt;9E307")</f>
        <v>0</v>
      </c>
      <c r="Z754" s="579">
        <f>'４.１倒筒機(樣品製作)'!X754</f>
        <v>0</v>
      </c>
      <c r="AA754" s="579">
        <f>'４.１倒筒機(樣品製作)'!Y754</f>
        <v>0</v>
      </c>
    </row>
    <row r="755" spans="1:27" ht="16.5">
      <c r="A755" s="383">
        <f t="shared" si="282"/>
        <v>46221</v>
      </c>
      <c r="B755" s="432" t="s">
        <v>805</v>
      </c>
      <c r="C755" s="458"/>
      <c r="D755" s="473"/>
      <c r="E755" s="459"/>
      <c r="F755" s="506" t="str">
        <f>IF(ISNA(VLOOKUP(D755,條件!$A$1:$L$65585,5,0)),"",(VLOOKUP(D755,條件!$A$1:$L$65585,5,0)))</f>
        <v/>
      </c>
      <c r="G755" s="506" t="str">
        <f>IF(ISNA(VLOOKUP(D755,條件!$A$1:$L$65585,11,0)),"",(VLOOKUP(D755,條件!$A$1:$L$65585,11,0)))</f>
        <v/>
      </c>
      <c r="H755" s="460"/>
      <c r="I755" s="461"/>
      <c r="J755" s="462"/>
      <c r="K755" s="461"/>
      <c r="L755" s="463"/>
      <c r="M755" s="388"/>
      <c r="N755" s="389"/>
      <c r="O755" s="390"/>
      <c r="P755" s="389"/>
      <c r="Q755" s="391"/>
      <c r="R755" s="443"/>
      <c r="S755" s="425">
        <f>K755*0.85</f>
        <v>0</v>
      </c>
      <c r="T755" s="392">
        <f t="shared" ref="T755:T774" si="283">IF(J755="",0,(1440/(J755/S755)))</f>
        <v>0</v>
      </c>
      <c r="U755" s="405">
        <f>T755*L755*(N755+P755)/24*0.85</f>
        <v>0</v>
      </c>
      <c r="V755" s="406">
        <f>M755+O755</f>
        <v>0</v>
      </c>
      <c r="W755" s="442" t="str">
        <f>IF(U755=0,"",((V755/U755)))</f>
        <v/>
      </c>
      <c r="X755" s="452" t="str">
        <f t="shared" ref="X755:X774" si="284">IF(ISERROR((U755/(N755+P755)*N755)/250),"",((U755/(N755+P755)*N755)/250))</f>
        <v/>
      </c>
      <c r="Y755" s="452" t="str">
        <f t="shared" ref="Y755:Y774" si="285">IF(ISERROR(((U755/(N755+P755)*P755)/250)),"",(((U755/(N755+P755)*P755))/250))</f>
        <v/>
      </c>
      <c r="Z755" s="452" t="str">
        <f>'４.１倒筒機(樣品製作)'!X755</f>
        <v/>
      </c>
      <c r="AA755" s="452" t="str">
        <f>'４.１倒筒機(樣品製作)'!Y755</f>
        <v/>
      </c>
    </row>
    <row r="756" spans="1:27" ht="16.5">
      <c r="A756" s="383">
        <f t="shared" si="282"/>
        <v>46221</v>
      </c>
      <c r="B756" s="432" t="s">
        <v>805</v>
      </c>
      <c r="C756" s="458"/>
      <c r="D756" s="473"/>
      <c r="E756" s="459"/>
      <c r="F756" s="506" t="str">
        <f>IF(ISNA(VLOOKUP(D756,條件!$A$1:$L$65585,5,0)),"",(VLOOKUP(D756,條件!$A$1:$L$65585,5,0)))</f>
        <v/>
      </c>
      <c r="G756" s="506" t="str">
        <f>IF(ISNA(VLOOKUP(D756,條件!$A$1:$L$65585,11,0)),"",(VLOOKUP(D756,條件!$A$1:$L$65585,11,0)))</f>
        <v/>
      </c>
      <c r="H756" s="460"/>
      <c r="I756" s="461"/>
      <c r="J756" s="462"/>
      <c r="K756" s="461"/>
      <c r="L756" s="463"/>
      <c r="M756" s="388"/>
      <c r="N756" s="389"/>
      <c r="O756" s="390"/>
      <c r="P756" s="389"/>
      <c r="Q756" s="391"/>
      <c r="R756" s="443"/>
      <c r="S756" s="425">
        <f t="shared" ref="S756:S774" si="286">K756*0.85</f>
        <v>0</v>
      </c>
      <c r="T756" s="392">
        <f t="shared" si="283"/>
        <v>0</v>
      </c>
      <c r="U756" s="405">
        <f t="shared" ref="U756:U774" si="287">T756*L756*(N756+P756)/24*0.85</f>
        <v>0</v>
      </c>
      <c r="V756" s="393">
        <f t="shared" ref="V756:V774" si="288">M756+O756</f>
        <v>0</v>
      </c>
      <c r="W756" s="442" t="str">
        <f t="shared" ref="W756:W774" si="289">IF(U756=0,"",((V756/U756)))</f>
        <v/>
      </c>
      <c r="X756" s="452" t="str">
        <f t="shared" si="284"/>
        <v/>
      </c>
      <c r="Y756" s="452" t="str">
        <f t="shared" si="285"/>
        <v/>
      </c>
      <c r="Z756" s="452" t="str">
        <f>'４.１倒筒機(樣品製作)'!X756</f>
        <v/>
      </c>
      <c r="AA756" s="452" t="str">
        <f>'４.１倒筒機(樣品製作)'!Y756</f>
        <v/>
      </c>
    </row>
    <row r="757" spans="1:27" ht="16.5">
      <c r="A757" s="383">
        <f t="shared" si="282"/>
        <v>46221</v>
      </c>
      <c r="B757" s="432" t="s">
        <v>805</v>
      </c>
      <c r="C757" s="458"/>
      <c r="D757" s="473"/>
      <c r="E757" s="459"/>
      <c r="F757" s="506" t="str">
        <f>IF(ISNA(VLOOKUP(D757,條件!$A$1:$L$65585,5,0)),"",(VLOOKUP(D757,條件!$A$1:$L$65585,5,0)))</f>
        <v/>
      </c>
      <c r="G757" s="506" t="str">
        <f>IF(ISNA(VLOOKUP(D757,條件!$A$1:$L$65585,11,0)),"",(VLOOKUP(D757,條件!$A$1:$L$65585,11,0)))</f>
        <v/>
      </c>
      <c r="H757" s="460"/>
      <c r="I757" s="461"/>
      <c r="J757" s="462"/>
      <c r="K757" s="461"/>
      <c r="L757" s="463"/>
      <c r="M757" s="388"/>
      <c r="N757" s="389"/>
      <c r="O757" s="390"/>
      <c r="P757" s="389"/>
      <c r="Q757" s="391"/>
      <c r="R757" s="443"/>
      <c r="S757" s="425">
        <f t="shared" si="286"/>
        <v>0</v>
      </c>
      <c r="T757" s="392">
        <f t="shared" si="283"/>
        <v>0</v>
      </c>
      <c r="U757" s="405">
        <f t="shared" si="287"/>
        <v>0</v>
      </c>
      <c r="V757" s="393">
        <f t="shared" si="288"/>
        <v>0</v>
      </c>
      <c r="W757" s="442" t="str">
        <f t="shared" si="289"/>
        <v/>
      </c>
      <c r="X757" s="452" t="str">
        <f t="shared" si="284"/>
        <v/>
      </c>
      <c r="Y757" s="452" t="str">
        <f t="shared" si="285"/>
        <v/>
      </c>
      <c r="Z757" s="452" t="str">
        <f>'４.１倒筒機(樣品製作)'!X757</f>
        <v/>
      </c>
      <c r="AA757" s="452" t="str">
        <f>'４.１倒筒機(樣品製作)'!Y757</f>
        <v/>
      </c>
    </row>
    <row r="758" spans="1:27" ht="16.5">
      <c r="A758" s="383">
        <f t="shared" si="282"/>
        <v>46221</v>
      </c>
      <c r="B758" s="432" t="s">
        <v>805</v>
      </c>
      <c r="C758" s="458"/>
      <c r="D758" s="473"/>
      <c r="E758" s="459"/>
      <c r="F758" s="506" t="str">
        <f>IF(ISNA(VLOOKUP(D758,條件!$A$1:$L$65585,5,0)),"",(VLOOKUP(D758,條件!$A$1:$L$65585,5,0)))</f>
        <v/>
      </c>
      <c r="G758" s="506" t="str">
        <f>IF(ISNA(VLOOKUP(D758,條件!$A$1:$L$65585,11,0)),"",(VLOOKUP(D758,條件!$A$1:$L$65585,11,0)))</f>
        <v/>
      </c>
      <c r="H758" s="460"/>
      <c r="I758" s="461"/>
      <c r="J758" s="462"/>
      <c r="K758" s="461"/>
      <c r="L758" s="463"/>
      <c r="M758" s="388"/>
      <c r="N758" s="389"/>
      <c r="O758" s="390"/>
      <c r="P758" s="389"/>
      <c r="Q758" s="391"/>
      <c r="R758" s="443"/>
      <c r="S758" s="425">
        <f t="shared" si="286"/>
        <v>0</v>
      </c>
      <c r="T758" s="392">
        <f t="shared" si="283"/>
        <v>0</v>
      </c>
      <c r="U758" s="405">
        <f t="shared" si="287"/>
        <v>0</v>
      </c>
      <c r="V758" s="393">
        <f t="shared" si="288"/>
        <v>0</v>
      </c>
      <c r="W758" s="442" t="str">
        <f t="shared" si="289"/>
        <v/>
      </c>
      <c r="X758" s="452" t="str">
        <f t="shared" si="284"/>
        <v/>
      </c>
      <c r="Y758" s="452" t="str">
        <f t="shared" si="285"/>
        <v/>
      </c>
      <c r="Z758" s="452" t="str">
        <f>'４.１倒筒機(樣品製作)'!X758</f>
        <v/>
      </c>
      <c r="AA758" s="452" t="str">
        <f>'４.１倒筒機(樣品製作)'!Y758</f>
        <v/>
      </c>
    </row>
    <row r="759" spans="1:27" ht="16.5">
      <c r="A759" s="383">
        <f t="shared" si="282"/>
        <v>46221</v>
      </c>
      <c r="B759" s="432" t="s">
        <v>805</v>
      </c>
      <c r="C759" s="458"/>
      <c r="D759" s="473"/>
      <c r="E759" s="459"/>
      <c r="F759" s="506" t="str">
        <f>IF(ISNA(VLOOKUP(D759,條件!$A$1:$L$65585,5,0)),"",(VLOOKUP(D759,條件!$A$1:$L$65585,5,0)))</f>
        <v/>
      </c>
      <c r="G759" s="506" t="str">
        <f>IF(ISNA(VLOOKUP(D759,條件!$A$1:$L$65585,11,0)),"",(VLOOKUP(D759,條件!$A$1:$L$65585,11,0)))</f>
        <v/>
      </c>
      <c r="H759" s="460"/>
      <c r="I759" s="461"/>
      <c r="J759" s="462"/>
      <c r="K759" s="461"/>
      <c r="L759" s="463"/>
      <c r="M759" s="388"/>
      <c r="N759" s="389"/>
      <c r="O759" s="390"/>
      <c r="P759" s="389"/>
      <c r="Q759" s="391"/>
      <c r="R759" s="443"/>
      <c r="S759" s="425">
        <f t="shared" si="286"/>
        <v>0</v>
      </c>
      <c r="T759" s="392">
        <f t="shared" si="283"/>
        <v>0</v>
      </c>
      <c r="U759" s="405">
        <f t="shared" si="287"/>
        <v>0</v>
      </c>
      <c r="V759" s="393">
        <f t="shared" si="288"/>
        <v>0</v>
      </c>
      <c r="W759" s="442" t="str">
        <f t="shared" si="289"/>
        <v/>
      </c>
      <c r="X759" s="452" t="str">
        <f t="shared" si="284"/>
        <v/>
      </c>
      <c r="Y759" s="452" t="str">
        <f t="shared" si="285"/>
        <v/>
      </c>
      <c r="Z759" s="452" t="str">
        <f>'４.１倒筒機(樣品製作)'!X759</f>
        <v/>
      </c>
      <c r="AA759" s="452" t="str">
        <f>'４.１倒筒機(樣品製作)'!Y759</f>
        <v/>
      </c>
    </row>
    <row r="760" spans="1:27" ht="16.5">
      <c r="A760" s="383">
        <f t="shared" si="282"/>
        <v>46221</v>
      </c>
      <c r="B760" s="432" t="s">
        <v>805</v>
      </c>
      <c r="C760" s="458"/>
      <c r="D760" s="473"/>
      <c r="E760" s="459"/>
      <c r="F760" s="506" t="str">
        <f>IF(ISNA(VLOOKUP(D760,條件!$A$1:$L$65585,5,0)),"",(VLOOKUP(D760,條件!$A$1:$L$65585,5,0)))</f>
        <v/>
      </c>
      <c r="G760" s="506" t="str">
        <f>IF(ISNA(VLOOKUP(D760,條件!$A$1:$L$65585,11,0)),"",(VLOOKUP(D760,條件!$A$1:$L$65585,11,0)))</f>
        <v/>
      </c>
      <c r="H760" s="460"/>
      <c r="I760" s="461"/>
      <c r="J760" s="462"/>
      <c r="K760" s="461"/>
      <c r="L760" s="463"/>
      <c r="M760" s="388"/>
      <c r="N760" s="389"/>
      <c r="O760" s="390"/>
      <c r="P760" s="389"/>
      <c r="Q760" s="391"/>
      <c r="R760" s="443"/>
      <c r="S760" s="425">
        <f t="shared" si="286"/>
        <v>0</v>
      </c>
      <c r="T760" s="392">
        <f t="shared" si="283"/>
        <v>0</v>
      </c>
      <c r="U760" s="405">
        <f t="shared" si="287"/>
        <v>0</v>
      </c>
      <c r="V760" s="393">
        <f t="shared" si="288"/>
        <v>0</v>
      </c>
      <c r="W760" s="442" t="str">
        <f t="shared" si="289"/>
        <v/>
      </c>
      <c r="X760" s="452" t="str">
        <f t="shared" si="284"/>
        <v/>
      </c>
      <c r="Y760" s="452" t="str">
        <f t="shared" si="285"/>
        <v/>
      </c>
      <c r="Z760" s="452" t="str">
        <f>'４.１倒筒機(樣品製作)'!X760</f>
        <v/>
      </c>
      <c r="AA760" s="452" t="str">
        <f>'４.１倒筒機(樣品製作)'!Y760</f>
        <v/>
      </c>
    </row>
    <row r="761" spans="1:27" ht="16.5">
      <c r="A761" s="383">
        <f t="shared" si="282"/>
        <v>46221</v>
      </c>
      <c r="B761" s="432" t="s">
        <v>805</v>
      </c>
      <c r="C761" s="458"/>
      <c r="D761" s="473"/>
      <c r="E761" s="459"/>
      <c r="F761" s="506" t="str">
        <f>IF(ISNA(VLOOKUP(D761,條件!$A$1:$L$65585,5,0)),"",(VLOOKUP(D761,條件!$A$1:$L$65585,5,0)))</f>
        <v/>
      </c>
      <c r="G761" s="506" t="str">
        <f>IF(ISNA(VLOOKUP(D761,條件!$A$1:$L$65585,11,0)),"",(VLOOKUP(D761,條件!$A$1:$L$65585,11,0)))</f>
        <v/>
      </c>
      <c r="H761" s="460"/>
      <c r="I761" s="461"/>
      <c r="J761" s="462"/>
      <c r="K761" s="461"/>
      <c r="L761" s="463"/>
      <c r="M761" s="388"/>
      <c r="N761" s="389"/>
      <c r="O761" s="390"/>
      <c r="P761" s="389"/>
      <c r="Q761" s="391"/>
      <c r="R761" s="443"/>
      <c r="S761" s="425">
        <f t="shared" si="286"/>
        <v>0</v>
      </c>
      <c r="T761" s="392">
        <f t="shared" si="283"/>
        <v>0</v>
      </c>
      <c r="U761" s="405">
        <f t="shared" si="287"/>
        <v>0</v>
      </c>
      <c r="V761" s="393">
        <f t="shared" si="288"/>
        <v>0</v>
      </c>
      <c r="W761" s="442" t="str">
        <f t="shared" si="289"/>
        <v/>
      </c>
      <c r="X761" s="452" t="str">
        <f t="shared" si="284"/>
        <v/>
      </c>
      <c r="Y761" s="452" t="str">
        <f t="shared" si="285"/>
        <v/>
      </c>
      <c r="Z761" s="452" t="str">
        <f>'４.１倒筒機(樣品製作)'!X761</f>
        <v/>
      </c>
      <c r="AA761" s="452" t="str">
        <f>'４.１倒筒機(樣品製作)'!Y761</f>
        <v/>
      </c>
    </row>
    <row r="762" spans="1:27" ht="16.5">
      <c r="A762" s="383">
        <f t="shared" si="282"/>
        <v>46221</v>
      </c>
      <c r="B762" s="432" t="s">
        <v>805</v>
      </c>
      <c r="C762" s="458"/>
      <c r="D762" s="473"/>
      <c r="E762" s="459"/>
      <c r="F762" s="506" t="str">
        <f>IF(ISNA(VLOOKUP(D762,條件!$A$1:$L$65585,5,0)),"",(VLOOKUP(D762,條件!$A$1:$L$65585,5,0)))</f>
        <v/>
      </c>
      <c r="G762" s="506" t="str">
        <f>IF(ISNA(VLOOKUP(D762,條件!$A$1:$L$65585,11,0)),"",(VLOOKUP(D762,條件!$A$1:$L$65585,11,0)))</f>
        <v/>
      </c>
      <c r="H762" s="460"/>
      <c r="I762" s="461"/>
      <c r="J762" s="462"/>
      <c r="K762" s="461"/>
      <c r="L762" s="463"/>
      <c r="M762" s="388"/>
      <c r="N762" s="389"/>
      <c r="O762" s="390"/>
      <c r="P762" s="389"/>
      <c r="Q762" s="391"/>
      <c r="R762" s="443"/>
      <c r="S762" s="425">
        <f t="shared" si="286"/>
        <v>0</v>
      </c>
      <c r="T762" s="392">
        <f t="shared" si="283"/>
        <v>0</v>
      </c>
      <c r="U762" s="405">
        <f t="shared" si="287"/>
        <v>0</v>
      </c>
      <c r="V762" s="393">
        <f t="shared" si="288"/>
        <v>0</v>
      </c>
      <c r="W762" s="442" t="str">
        <f t="shared" si="289"/>
        <v/>
      </c>
      <c r="X762" s="452" t="str">
        <f t="shared" si="284"/>
        <v/>
      </c>
      <c r="Y762" s="452" t="str">
        <f t="shared" si="285"/>
        <v/>
      </c>
      <c r="Z762" s="452" t="str">
        <f>'４.１倒筒機(樣品製作)'!X762</f>
        <v/>
      </c>
      <c r="AA762" s="452" t="str">
        <f>'４.１倒筒機(樣品製作)'!Y762</f>
        <v/>
      </c>
    </row>
    <row r="763" spans="1:27" ht="16.5">
      <c r="A763" s="383">
        <f t="shared" si="282"/>
        <v>46221</v>
      </c>
      <c r="B763" s="432" t="s">
        <v>805</v>
      </c>
      <c r="C763" s="458"/>
      <c r="D763" s="473"/>
      <c r="E763" s="459"/>
      <c r="F763" s="506" t="str">
        <f>IF(ISNA(VLOOKUP(D763,條件!$A$1:$L$65585,5,0)),"",(VLOOKUP(D763,條件!$A$1:$L$65585,5,0)))</f>
        <v/>
      </c>
      <c r="G763" s="506" t="str">
        <f>IF(ISNA(VLOOKUP(D763,條件!$A$1:$L$65585,11,0)),"",(VLOOKUP(D763,條件!$A$1:$L$65585,11,0)))</f>
        <v/>
      </c>
      <c r="H763" s="460"/>
      <c r="I763" s="461"/>
      <c r="J763" s="462"/>
      <c r="K763" s="461"/>
      <c r="L763" s="463"/>
      <c r="M763" s="388"/>
      <c r="N763" s="389"/>
      <c r="O763" s="390"/>
      <c r="P763" s="389"/>
      <c r="Q763" s="391"/>
      <c r="R763" s="443"/>
      <c r="S763" s="425">
        <f t="shared" si="286"/>
        <v>0</v>
      </c>
      <c r="T763" s="392">
        <f t="shared" si="283"/>
        <v>0</v>
      </c>
      <c r="U763" s="405">
        <f t="shared" si="287"/>
        <v>0</v>
      </c>
      <c r="V763" s="393">
        <f t="shared" si="288"/>
        <v>0</v>
      </c>
      <c r="W763" s="442" t="str">
        <f t="shared" si="289"/>
        <v/>
      </c>
      <c r="X763" s="452" t="str">
        <f t="shared" si="284"/>
        <v/>
      </c>
      <c r="Y763" s="452" t="str">
        <f t="shared" si="285"/>
        <v/>
      </c>
      <c r="Z763" s="452" t="str">
        <f>'４.１倒筒機(樣品製作)'!X763</f>
        <v/>
      </c>
      <c r="AA763" s="452" t="str">
        <f>'４.１倒筒機(樣品製作)'!Y763</f>
        <v/>
      </c>
    </row>
    <row r="764" spans="1:27" ht="16.5">
      <c r="A764" s="383">
        <f t="shared" si="282"/>
        <v>46221</v>
      </c>
      <c r="B764" s="432" t="s">
        <v>805</v>
      </c>
      <c r="C764" s="458"/>
      <c r="D764" s="473"/>
      <c r="E764" s="459"/>
      <c r="F764" s="506" t="str">
        <f>IF(ISNA(VLOOKUP(D764,條件!$A$1:$L$65585,5,0)),"",(VLOOKUP(D764,條件!$A$1:$L$65585,5,0)))</f>
        <v/>
      </c>
      <c r="G764" s="506" t="str">
        <f>IF(ISNA(VLOOKUP(D764,條件!$A$1:$L$65585,11,0)),"",(VLOOKUP(D764,條件!$A$1:$L$65585,11,0)))</f>
        <v/>
      </c>
      <c r="H764" s="460"/>
      <c r="I764" s="461"/>
      <c r="J764" s="462"/>
      <c r="K764" s="461"/>
      <c r="L764" s="463"/>
      <c r="M764" s="388"/>
      <c r="N764" s="389"/>
      <c r="O764" s="390"/>
      <c r="P764" s="389"/>
      <c r="Q764" s="391"/>
      <c r="R764" s="443"/>
      <c r="S764" s="425">
        <f t="shared" si="286"/>
        <v>0</v>
      </c>
      <c r="T764" s="392">
        <f t="shared" si="283"/>
        <v>0</v>
      </c>
      <c r="U764" s="405">
        <f t="shared" si="287"/>
        <v>0</v>
      </c>
      <c r="V764" s="393">
        <f t="shared" si="288"/>
        <v>0</v>
      </c>
      <c r="W764" s="442" t="str">
        <f t="shared" si="289"/>
        <v/>
      </c>
      <c r="X764" s="452" t="str">
        <f t="shared" si="284"/>
        <v/>
      </c>
      <c r="Y764" s="452" t="str">
        <f t="shared" si="285"/>
        <v/>
      </c>
      <c r="Z764" s="452" t="str">
        <f>'４.１倒筒機(樣品製作)'!X764</f>
        <v/>
      </c>
      <c r="AA764" s="452" t="str">
        <f>'４.１倒筒機(樣品製作)'!Y764</f>
        <v/>
      </c>
    </row>
    <row r="765" spans="1:27" ht="16.5">
      <c r="A765" s="383">
        <f t="shared" si="282"/>
        <v>46221</v>
      </c>
      <c r="B765" s="432" t="s">
        <v>805</v>
      </c>
      <c r="C765" s="458"/>
      <c r="D765" s="473"/>
      <c r="E765" s="459"/>
      <c r="F765" s="506" t="str">
        <f>IF(ISNA(VLOOKUP(D765,條件!$A$1:$L$65585,5,0)),"",(VLOOKUP(D765,條件!$A$1:$L$65585,5,0)))</f>
        <v/>
      </c>
      <c r="G765" s="506" t="str">
        <f>IF(ISNA(VLOOKUP(D765,條件!$A$1:$L$65585,11,0)),"",(VLOOKUP(D765,條件!$A$1:$L$65585,11,0)))</f>
        <v/>
      </c>
      <c r="H765" s="460"/>
      <c r="I765" s="461"/>
      <c r="J765" s="462"/>
      <c r="K765" s="461"/>
      <c r="L765" s="463"/>
      <c r="M765" s="388"/>
      <c r="N765" s="389"/>
      <c r="O765" s="390"/>
      <c r="P765" s="389"/>
      <c r="Q765" s="391"/>
      <c r="R765" s="443"/>
      <c r="S765" s="425">
        <f t="shared" si="286"/>
        <v>0</v>
      </c>
      <c r="T765" s="392">
        <f t="shared" si="283"/>
        <v>0</v>
      </c>
      <c r="U765" s="405">
        <f t="shared" si="287"/>
        <v>0</v>
      </c>
      <c r="V765" s="393">
        <f t="shared" si="288"/>
        <v>0</v>
      </c>
      <c r="W765" s="442" t="str">
        <f t="shared" si="289"/>
        <v/>
      </c>
      <c r="X765" s="452" t="str">
        <f t="shared" si="284"/>
        <v/>
      </c>
      <c r="Y765" s="452" t="str">
        <f t="shared" si="285"/>
        <v/>
      </c>
      <c r="Z765" s="452" t="str">
        <f>'４.１倒筒機(樣品製作)'!X765</f>
        <v/>
      </c>
      <c r="AA765" s="452" t="str">
        <f>'４.１倒筒機(樣品製作)'!Y765</f>
        <v/>
      </c>
    </row>
    <row r="766" spans="1:27" ht="16.5">
      <c r="A766" s="383">
        <f t="shared" si="282"/>
        <v>46221</v>
      </c>
      <c r="B766" s="432" t="s">
        <v>805</v>
      </c>
      <c r="C766" s="458"/>
      <c r="D766" s="473"/>
      <c r="E766" s="459"/>
      <c r="F766" s="506" t="str">
        <f>IF(ISNA(VLOOKUP(D766,條件!$A$1:$L$65585,5,0)),"",(VLOOKUP(D766,條件!$A$1:$L$65585,5,0)))</f>
        <v/>
      </c>
      <c r="G766" s="506" t="str">
        <f>IF(ISNA(VLOOKUP(D766,條件!$A$1:$L$65585,11,0)),"",(VLOOKUP(D766,條件!$A$1:$L$65585,11,0)))</f>
        <v/>
      </c>
      <c r="H766" s="460"/>
      <c r="I766" s="461"/>
      <c r="J766" s="462"/>
      <c r="K766" s="461"/>
      <c r="L766" s="463"/>
      <c r="M766" s="388"/>
      <c r="N766" s="389"/>
      <c r="O766" s="390"/>
      <c r="P766" s="389"/>
      <c r="Q766" s="391"/>
      <c r="R766" s="443"/>
      <c r="S766" s="425">
        <f t="shared" si="286"/>
        <v>0</v>
      </c>
      <c r="T766" s="392">
        <f t="shared" si="283"/>
        <v>0</v>
      </c>
      <c r="U766" s="392">
        <f t="shared" si="287"/>
        <v>0</v>
      </c>
      <c r="V766" s="393">
        <f t="shared" si="288"/>
        <v>0</v>
      </c>
      <c r="W766" s="444" t="str">
        <f t="shared" si="289"/>
        <v/>
      </c>
      <c r="X766" s="452" t="str">
        <f t="shared" si="284"/>
        <v/>
      </c>
      <c r="Y766" s="452" t="str">
        <f t="shared" si="285"/>
        <v/>
      </c>
      <c r="Z766" s="452" t="str">
        <f>'４.１倒筒機(樣品製作)'!X766</f>
        <v/>
      </c>
      <c r="AA766" s="452" t="str">
        <f>'４.１倒筒機(樣品製作)'!Y766</f>
        <v/>
      </c>
    </row>
    <row r="767" spans="1:27" ht="16.5">
      <c r="A767" s="383">
        <f t="shared" si="282"/>
        <v>46221</v>
      </c>
      <c r="B767" s="432" t="s">
        <v>805</v>
      </c>
      <c r="C767" s="458"/>
      <c r="D767" s="473"/>
      <c r="E767" s="459"/>
      <c r="F767" s="506" t="str">
        <f>IF(ISNA(VLOOKUP(D767,條件!$A$1:$L$65585,5,0)),"",(VLOOKUP(D767,條件!$A$1:$L$65585,5,0)))</f>
        <v/>
      </c>
      <c r="G767" s="506" t="str">
        <f>IF(ISNA(VLOOKUP(D767,條件!$A$1:$L$65585,11,0)),"",(VLOOKUP(D767,條件!$A$1:$L$65585,11,0)))</f>
        <v/>
      </c>
      <c r="H767" s="460"/>
      <c r="I767" s="461"/>
      <c r="J767" s="462"/>
      <c r="K767" s="461"/>
      <c r="L767" s="463"/>
      <c r="M767" s="388"/>
      <c r="N767" s="389"/>
      <c r="O767" s="390"/>
      <c r="P767" s="389"/>
      <c r="Q767" s="391"/>
      <c r="R767" s="443"/>
      <c r="S767" s="425">
        <f t="shared" si="286"/>
        <v>0</v>
      </c>
      <c r="T767" s="392">
        <f t="shared" si="283"/>
        <v>0</v>
      </c>
      <c r="U767" s="392">
        <f t="shared" si="287"/>
        <v>0</v>
      </c>
      <c r="V767" s="393">
        <f t="shared" si="288"/>
        <v>0</v>
      </c>
      <c r="W767" s="444" t="str">
        <f t="shared" si="289"/>
        <v/>
      </c>
      <c r="X767" s="452" t="str">
        <f t="shared" si="284"/>
        <v/>
      </c>
      <c r="Y767" s="452" t="str">
        <f t="shared" si="285"/>
        <v/>
      </c>
      <c r="Z767" s="452" t="str">
        <f>'４.１倒筒機(樣品製作)'!X767</f>
        <v/>
      </c>
      <c r="AA767" s="452" t="str">
        <f>'４.１倒筒機(樣品製作)'!Y767</f>
        <v/>
      </c>
    </row>
    <row r="768" spans="1:27" ht="16.5">
      <c r="A768" s="383">
        <f t="shared" si="282"/>
        <v>46221</v>
      </c>
      <c r="B768" s="432" t="s">
        <v>805</v>
      </c>
      <c r="C768" s="458"/>
      <c r="D768" s="473"/>
      <c r="E768" s="459"/>
      <c r="F768" s="506" t="str">
        <f>IF(ISNA(VLOOKUP(D768,條件!$A$1:$L$65585,5,0)),"",(VLOOKUP(D768,條件!$A$1:$L$65585,5,0)))</f>
        <v/>
      </c>
      <c r="G768" s="506" t="str">
        <f>IF(ISNA(VLOOKUP(D768,條件!$A$1:$L$65585,11,0)),"",(VLOOKUP(D768,條件!$A$1:$L$65585,11,0)))</f>
        <v/>
      </c>
      <c r="H768" s="460"/>
      <c r="I768" s="461"/>
      <c r="J768" s="462"/>
      <c r="K768" s="461"/>
      <c r="L768" s="463"/>
      <c r="M768" s="388"/>
      <c r="N768" s="389"/>
      <c r="O768" s="390"/>
      <c r="P768" s="389"/>
      <c r="Q768" s="391"/>
      <c r="R768" s="443"/>
      <c r="S768" s="425">
        <f t="shared" si="286"/>
        <v>0</v>
      </c>
      <c r="T768" s="392">
        <f t="shared" si="283"/>
        <v>0</v>
      </c>
      <c r="U768" s="392">
        <f t="shared" si="287"/>
        <v>0</v>
      </c>
      <c r="V768" s="393">
        <f t="shared" si="288"/>
        <v>0</v>
      </c>
      <c r="W768" s="444" t="str">
        <f t="shared" si="289"/>
        <v/>
      </c>
      <c r="X768" s="452" t="str">
        <f t="shared" si="284"/>
        <v/>
      </c>
      <c r="Y768" s="452" t="str">
        <f t="shared" si="285"/>
        <v/>
      </c>
      <c r="Z768" s="452" t="str">
        <f>'４.１倒筒機(樣品製作)'!X768</f>
        <v/>
      </c>
      <c r="AA768" s="452" t="str">
        <f>'４.１倒筒機(樣品製作)'!Y768</f>
        <v/>
      </c>
    </row>
    <row r="769" spans="1:27" ht="16.5">
      <c r="A769" s="383">
        <f t="shared" si="282"/>
        <v>46221</v>
      </c>
      <c r="B769" s="432" t="s">
        <v>805</v>
      </c>
      <c r="C769" s="458"/>
      <c r="D769" s="473"/>
      <c r="E769" s="459"/>
      <c r="F769" s="506" t="str">
        <f>IF(ISNA(VLOOKUP(D769,條件!$A$1:$L$65585,5,0)),"",(VLOOKUP(D769,條件!$A$1:$L$65585,5,0)))</f>
        <v/>
      </c>
      <c r="G769" s="506" t="str">
        <f>IF(ISNA(VLOOKUP(D769,條件!$A$1:$L$65585,11,0)),"",(VLOOKUP(D769,條件!$A$1:$L$65585,11,0)))</f>
        <v/>
      </c>
      <c r="H769" s="460"/>
      <c r="I769" s="461"/>
      <c r="J769" s="462"/>
      <c r="K769" s="461"/>
      <c r="L769" s="463"/>
      <c r="M769" s="388"/>
      <c r="N769" s="389"/>
      <c r="O769" s="390"/>
      <c r="P769" s="389"/>
      <c r="Q769" s="391"/>
      <c r="R769" s="443"/>
      <c r="S769" s="425">
        <f t="shared" si="286"/>
        <v>0</v>
      </c>
      <c r="T769" s="392">
        <f t="shared" si="283"/>
        <v>0</v>
      </c>
      <c r="U769" s="392">
        <f t="shared" si="287"/>
        <v>0</v>
      </c>
      <c r="V769" s="393">
        <f t="shared" si="288"/>
        <v>0</v>
      </c>
      <c r="W769" s="444" t="str">
        <f t="shared" si="289"/>
        <v/>
      </c>
      <c r="X769" s="452" t="str">
        <f t="shared" si="284"/>
        <v/>
      </c>
      <c r="Y769" s="452" t="str">
        <f t="shared" si="285"/>
        <v/>
      </c>
      <c r="Z769" s="452" t="str">
        <f>'４.１倒筒機(樣品製作)'!X769</f>
        <v/>
      </c>
      <c r="AA769" s="452" t="str">
        <f>'４.１倒筒機(樣品製作)'!Y769</f>
        <v/>
      </c>
    </row>
    <row r="770" spans="1:27" ht="16.5">
      <c r="A770" s="383">
        <f t="shared" si="282"/>
        <v>46221</v>
      </c>
      <c r="B770" s="432" t="s">
        <v>805</v>
      </c>
      <c r="C770" s="458"/>
      <c r="D770" s="473"/>
      <c r="E770" s="459"/>
      <c r="F770" s="506" t="str">
        <f>IF(ISNA(VLOOKUP(D770,條件!$A$1:$L$65585,5,0)),"",(VLOOKUP(D770,條件!$A$1:$L$65585,5,0)))</f>
        <v/>
      </c>
      <c r="G770" s="506" t="str">
        <f>IF(ISNA(VLOOKUP(D770,條件!$A$1:$L$65585,11,0)),"",(VLOOKUP(D770,條件!$A$1:$L$65585,11,0)))</f>
        <v/>
      </c>
      <c r="H770" s="460"/>
      <c r="I770" s="461"/>
      <c r="J770" s="462"/>
      <c r="K770" s="461"/>
      <c r="L770" s="463"/>
      <c r="M770" s="388"/>
      <c r="N770" s="389"/>
      <c r="O770" s="390"/>
      <c r="P770" s="389"/>
      <c r="Q770" s="391"/>
      <c r="R770" s="443"/>
      <c r="S770" s="425">
        <f t="shared" si="286"/>
        <v>0</v>
      </c>
      <c r="T770" s="392">
        <f t="shared" si="283"/>
        <v>0</v>
      </c>
      <c r="U770" s="392">
        <f t="shared" si="287"/>
        <v>0</v>
      </c>
      <c r="V770" s="393">
        <f t="shared" si="288"/>
        <v>0</v>
      </c>
      <c r="W770" s="444" t="str">
        <f t="shared" si="289"/>
        <v/>
      </c>
      <c r="X770" s="452" t="str">
        <f t="shared" si="284"/>
        <v/>
      </c>
      <c r="Y770" s="452" t="str">
        <f t="shared" si="285"/>
        <v/>
      </c>
      <c r="Z770" s="452" t="str">
        <f>'４.１倒筒機(樣品製作)'!X770</f>
        <v/>
      </c>
      <c r="AA770" s="452" t="str">
        <f>'４.１倒筒機(樣品製作)'!Y770</f>
        <v/>
      </c>
    </row>
    <row r="771" spans="1:27" ht="16.5">
      <c r="A771" s="383">
        <f t="shared" si="282"/>
        <v>46221</v>
      </c>
      <c r="B771" s="432" t="s">
        <v>805</v>
      </c>
      <c r="C771" s="458"/>
      <c r="D771" s="473"/>
      <c r="E771" s="459"/>
      <c r="F771" s="506" t="str">
        <f>IF(ISNA(VLOOKUP(D771,條件!$A$1:$L$65585,5,0)),"",(VLOOKUP(D771,條件!$A$1:$L$65585,5,0)))</f>
        <v/>
      </c>
      <c r="G771" s="506" t="str">
        <f>IF(ISNA(VLOOKUP(D771,條件!$A$1:$L$65585,11,0)),"",(VLOOKUP(D771,條件!$A$1:$L$65585,11,0)))</f>
        <v/>
      </c>
      <c r="H771" s="460"/>
      <c r="I771" s="461"/>
      <c r="J771" s="462"/>
      <c r="K771" s="461"/>
      <c r="L771" s="463"/>
      <c r="M771" s="388"/>
      <c r="N771" s="389"/>
      <c r="O771" s="390"/>
      <c r="P771" s="389"/>
      <c r="Q771" s="391"/>
      <c r="R771" s="443"/>
      <c r="S771" s="425">
        <f t="shared" si="286"/>
        <v>0</v>
      </c>
      <c r="T771" s="392">
        <f t="shared" si="283"/>
        <v>0</v>
      </c>
      <c r="U771" s="392">
        <f t="shared" si="287"/>
        <v>0</v>
      </c>
      <c r="V771" s="393">
        <f t="shared" si="288"/>
        <v>0</v>
      </c>
      <c r="W771" s="444" t="str">
        <f t="shared" si="289"/>
        <v/>
      </c>
      <c r="X771" s="452" t="str">
        <f t="shared" si="284"/>
        <v/>
      </c>
      <c r="Y771" s="452" t="str">
        <f t="shared" si="285"/>
        <v/>
      </c>
      <c r="Z771" s="452" t="str">
        <f>'４.１倒筒機(樣品製作)'!X771</f>
        <v/>
      </c>
      <c r="AA771" s="452" t="str">
        <f>'４.１倒筒機(樣品製作)'!Y771</f>
        <v/>
      </c>
    </row>
    <row r="772" spans="1:27" ht="16.5">
      <c r="A772" s="383">
        <f t="shared" si="282"/>
        <v>46221</v>
      </c>
      <c r="B772" s="432" t="s">
        <v>805</v>
      </c>
      <c r="C772" s="458"/>
      <c r="D772" s="473"/>
      <c r="E772" s="459"/>
      <c r="F772" s="506" t="str">
        <f>IF(ISNA(VLOOKUP(D772,條件!$A$1:$L$65585,5,0)),"",(VLOOKUP(D772,條件!$A$1:$L$65585,5,0)))</f>
        <v/>
      </c>
      <c r="G772" s="506" t="str">
        <f>IF(ISNA(VLOOKUP(D772,條件!$A$1:$L$65585,11,0)),"",(VLOOKUP(D772,條件!$A$1:$L$65585,11,0)))</f>
        <v/>
      </c>
      <c r="H772" s="460"/>
      <c r="I772" s="461"/>
      <c r="J772" s="462"/>
      <c r="K772" s="461"/>
      <c r="L772" s="463"/>
      <c r="M772" s="388"/>
      <c r="N772" s="389"/>
      <c r="O772" s="390"/>
      <c r="P772" s="389"/>
      <c r="Q772" s="391"/>
      <c r="R772" s="443"/>
      <c r="S772" s="425">
        <f t="shared" si="286"/>
        <v>0</v>
      </c>
      <c r="T772" s="392">
        <f t="shared" si="283"/>
        <v>0</v>
      </c>
      <c r="U772" s="392">
        <f t="shared" si="287"/>
        <v>0</v>
      </c>
      <c r="V772" s="393">
        <f t="shared" si="288"/>
        <v>0</v>
      </c>
      <c r="W772" s="444" t="str">
        <f t="shared" si="289"/>
        <v/>
      </c>
      <c r="X772" s="452" t="str">
        <f t="shared" si="284"/>
        <v/>
      </c>
      <c r="Y772" s="452" t="str">
        <f t="shared" si="285"/>
        <v/>
      </c>
      <c r="Z772" s="452" t="str">
        <f>'４.１倒筒機(樣品製作)'!X772</f>
        <v/>
      </c>
      <c r="AA772" s="452" t="str">
        <f>'４.１倒筒機(樣品製作)'!Y772</f>
        <v/>
      </c>
    </row>
    <row r="773" spans="1:27" ht="16.5">
      <c r="A773" s="383">
        <f t="shared" si="282"/>
        <v>46221</v>
      </c>
      <c r="B773" s="432" t="s">
        <v>805</v>
      </c>
      <c r="C773" s="458"/>
      <c r="D773" s="473"/>
      <c r="E773" s="459"/>
      <c r="F773" s="506" t="str">
        <f>IF(ISNA(VLOOKUP(D773,條件!$A$1:$L$65585,5,0)),"",(VLOOKUP(D773,條件!$A$1:$L$65585,5,0)))</f>
        <v/>
      </c>
      <c r="G773" s="506" t="str">
        <f>IF(ISNA(VLOOKUP(D773,條件!$A$1:$L$65585,11,0)),"",(VLOOKUP(D773,條件!$A$1:$L$65585,11,0)))</f>
        <v/>
      </c>
      <c r="H773" s="460"/>
      <c r="I773" s="461"/>
      <c r="J773" s="462"/>
      <c r="K773" s="461"/>
      <c r="L773" s="463"/>
      <c r="M773" s="388"/>
      <c r="N773" s="389"/>
      <c r="O773" s="390"/>
      <c r="P773" s="389"/>
      <c r="Q773" s="391"/>
      <c r="R773" s="443"/>
      <c r="S773" s="425">
        <f t="shared" si="286"/>
        <v>0</v>
      </c>
      <c r="T773" s="392">
        <f t="shared" si="283"/>
        <v>0</v>
      </c>
      <c r="U773" s="392">
        <f t="shared" si="287"/>
        <v>0</v>
      </c>
      <c r="V773" s="393">
        <f t="shared" si="288"/>
        <v>0</v>
      </c>
      <c r="W773" s="444" t="str">
        <f t="shared" si="289"/>
        <v/>
      </c>
      <c r="X773" s="452" t="str">
        <f t="shared" si="284"/>
        <v/>
      </c>
      <c r="Y773" s="452" t="str">
        <f t="shared" si="285"/>
        <v/>
      </c>
      <c r="Z773" s="452" t="str">
        <f>'４.１倒筒機(樣品製作)'!X773</f>
        <v/>
      </c>
      <c r="AA773" s="452" t="str">
        <f>'４.１倒筒機(樣品製作)'!Y773</f>
        <v/>
      </c>
    </row>
    <row r="774" spans="1:27" ht="16.5">
      <c r="A774" s="383">
        <f t="shared" si="282"/>
        <v>46221</v>
      </c>
      <c r="B774" s="432" t="s">
        <v>805</v>
      </c>
      <c r="C774" s="458"/>
      <c r="D774" s="473"/>
      <c r="E774" s="459"/>
      <c r="F774" s="506" t="str">
        <f>IF(ISNA(VLOOKUP(D774,條件!$A$1:$L$65585,5,0)),"",(VLOOKUP(D774,條件!$A$1:$L$65585,5,0)))</f>
        <v/>
      </c>
      <c r="G774" s="506" t="str">
        <f>IF(ISNA(VLOOKUP(D774,條件!$A$1:$L$65585,11,0)),"",(VLOOKUP(D774,條件!$A$1:$L$65585,11,0)))</f>
        <v/>
      </c>
      <c r="H774" s="460"/>
      <c r="I774" s="461"/>
      <c r="J774" s="462"/>
      <c r="K774" s="461"/>
      <c r="L774" s="463"/>
      <c r="M774" s="388"/>
      <c r="N774" s="389"/>
      <c r="O774" s="390"/>
      <c r="P774" s="389"/>
      <c r="Q774" s="391"/>
      <c r="R774" s="443"/>
      <c r="S774" s="425">
        <f t="shared" si="286"/>
        <v>0</v>
      </c>
      <c r="T774" s="392">
        <f t="shared" si="283"/>
        <v>0</v>
      </c>
      <c r="U774" s="392">
        <f t="shared" si="287"/>
        <v>0</v>
      </c>
      <c r="V774" s="393">
        <f t="shared" si="288"/>
        <v>0</v>
      </c>
      <c r="W774" s="444" t="str">
        <f t="shared" si="289"/>
        <v/>
      </c>
      <c r="X774" s="452" t="str">
        <f t="shared" si="284"/>
        <v/>
      </c>
      <c r="Y774" s="452" t="str">
        <f t="shared" si="285"/>
        <v/>
      </c>
      <c r="Z774" s="452" t="str">
        <f>'４.１倒筒機(樣品製作)'!X774</f>
        <v/>
      </c>
      <c r="AA774" s="452" t="str">
        <f>'４.１倒筒機(樣品製作)'!Y774</f>
        <v/>
      </c>
    </row>
    <row r="775" spans="1:27" ht="16.5">
      <c r="A775" s="383">
        <f t="shared" si="282"/>
        <v>46221</v>
      </c>
      <c r="B775" s="398" t="s">
        <v>803</v>
      </c>
      <c r="C775" s="524"/>
      <c r="D775" s="525"/>
      <c r="E775" s="526"/>
      <c r="F775" s="527">
        <v>0</v>
      </c>
      <c r="G775" s="527"/>
      <c r="H775" s="528"/>
      <c r="I775" s="529">
        <f>COUNTA(I755:I774)</f>
        <v>0</v>
      </c>
      <c r="J775" s="529"/>
      <c r="K775" s="529"/>
      <c r="L775" s="530"/>
      <c r="M775" s="400"/>
      <c r="N775" s="401">
        <f>SUM(N755:N774)</f>
        <v>0</v>
      </c>
      <c r="O775" s="400"/>
      <c r="P775" s="401">
        <f>SUM(P755:P774)</f>
        <v>0</v>
      </c>
      <c r="Q775" s="402"/>
      <c r="R775" s="445"/>
      <c r="S775" s="427"/>
      <c r="T775" s="403"/>
      <c r="U775" s="399">
        <f>SUMIF(U755:U774,"&lt;9E307")</f>
        <v>0</v>
      </c>
      <c r="V775" s="399">
        <f>SUM(V755:V774)</f>
        <v>0</v>
      </c>
      <c r="W775" s="446">
        <f>IF(ISERROR(V775/U775),0,(V775/U775))</f>
        <v>0</v>
      </c>
      <c r="X775" s="453">
        <f>SUMIF(X755:X774,"&lt;9E307")</f>
        <v>0</v>
      </c>
      <c r="Y775" s="453">
        <f>SUMIF(Y755:Y774,"&lt;9E307")</f>
        <v>0</v>
      </c>
      <c r="Z775" s="453">
        <f>'４.１倒筒機(樣品製作)'!X775</f>
        <v>0</v>
      </c>
      <c r="AA775" s="453">
        <f>'４.１倒筒機(樣品製作)'!Y775</f>
        <v>0</v>
      </c>
    </row>
    <row r="776" spans="1:27" ht="16.5">
      <c r="A776" s="383">
        <f t="shared" si="282"/>
        <v>46221</v>
      </c>
      <c r="B776" s="404" t="s">
        <v>806</v>
      </c>
      <c r="C776" s="531"/>
      <c r="D776" s="532"/>
      <c r="E776" s="533"/>
      <c r="F776" s="534"/>
      <c r="G776" s="534"/>
      <c r="H776" s="535"/>
      <c r="I776" s="536">
        <f>SUM(I754,I775)</f>
        <v>0</v>
      </c>
      <c r="J776" s="536"/>
      <c r="K776" s="536"/>
      <c r="L776" s="537"/>
      <c r="M776" s="419"/>
      <c r="N776" s="420">
        <f>SUM(N754,N775)</f>
        <v>0</v>
      </c>
      <c r="O776" s="419"/>
      <c r="P776" s="420">
        <f>SUM(P754,P775)</f>
        <v>0</v>
      </c>
      <c r="Q776" s="421"/>
      <c r="R776" s="447"/>
      <c r="S776" s="428"/>
      <c r="T776" s="394"/>
      <c r="U776" s="394">
        <f t="shared" ref="U776:V776" si="290">SUM(U754,U775)</f>
        <v>0</v>
      </c>
      <c r="V776" s="394">
        <f t="shared" si="290"/>
        <v>0</v>
      </c>
      <c r="W776" s="448">
        <f>IF(ISERROR(V776/U776),0,V776/U776)</f>
        <v>0</v>
      </c>
      <c r="X776" s="454">
        <f>SUM(X754,X775)</f>
        <v>0</v>
      </c>
      <c r="Y776" s="454">
        <f>SUM(Y754,Y775)</f>
        <v>0</v>
      </c>
      <c r="Z776" s="454">
        <f>'４.１倒筒機(樣品製作)'!X776</f>
        <v>0</v>
      </c>
      <c r="AA776" s="454">
        <f>'４.１倒筒機(樣品製作)'!Y776</f>
        <v>0</v>
      </c>
    </row>
    <row r="777" spans="1:27" ht="16.5">
      <c r="A777" s="449">
        <f>A776+1</f>
        <v>46222</v>
      </c>
      <c r="B777" s="431" t="s">
        <v>804</v>
      </c>
      <c r="C777" s="538"/>
      <c r="D777" s="539"/>
      <c r="E777" s="540"/>
      <c r="F777" s="541" t="str">
        <f>IF(ISNA(VLOOKUP(D777,條件!$A$1:$L$65585,5,0)),"",(VLOOKUP(D777,條件!$A$1:$L$65585,5,0)))</f>
        <v/>
      </c>
      <c r="G777" s="541" t="str">
        <f>IF(ISNA(VLOOKUP(D777,條件!$A$1:$L$65585,11,0)),"",(VLOOKUP(D777,條件!$A$1:$L$65585,11,0)))</f>
        <v/>
      </c>
      <c r="H777" s="542"/>
      <c r="I777" s="543"/>
      <c r="J777" s="462"/>
      <c r="K777" s="543"/>
      <c r="L777" s="544"/>
      <c r="M777" s="407"/>
      <c r="N777" s="408"/>
      <c r="O777" s="409"/>
      <c r="P777" s="408"/>
      <c r="Q777" s="410"/>
      <c r="R777" s="441"/>
      <c r="S777" s="424">
        <f>K777*0.85</f>
        <v>0</v>
      </c>
      <c r="T777" s="405">
        <f t="shared" ref="T777:T796" si="291">IF(J777="",0,(1440/(J777/S777)))</f>
        <v>0</v>
      </c>
      <c r="U777" s="405">
        <f>T777*L777*(N777+P777)/24*0.85</f>
        <v>0</v>
      </c>
      <c r="V777" s="406">
        <f>M777+O777</f>
        <v>0</v>
      </c>
      <c r="W777" s="442" t="str">
        <f>IF(U777=0,"",((V777/U777)))</f>
        <v/>
      </c>
      <c r="X777" s="452" t="str">
        <f t="shared" ref="X777:X796" si="292">IF(ISERROR((U777/(N777+P777)*N777)/250),"",((U777/(N777+P777)*N777)/250))</f>
        <v/>
      </c>
      <c r="Y777" s="452" t="str">
        <f t="shared" ref="Y777:Y796" si="293">IF(ISERROR(((U777/(N777+P777)*P777)/250)),"",(((U777/(N777+P777)*P777))/250))</f>
        <v/>
      </c>
      <c r="Z777" s="452" t="str">
        <f>'４.１倒筒機(樣品製作)'!X777</f>
        <v/>
      </c>
      <c r="AA777" s="452" t="str">
        <f>'４.１倒筒機(樣品製作)'!Y777</f>
        <v/>
      </c>
    </row>
    <row r="778" spans="1:27" ht="16.5">
      <c r="A778" s="383">
        <f>A777</f>
        <v>46222</v>
      </c>
      <c r="B778" s="432" t="s">
        <v>804</v>
      </c>
      <c r="C778" s="458"/>
      <c r="D778" s="473"/>
      <c r="E778" s="459"/>
      <c r="F778" s="506" t="str">
        <f>IF(ISNA(VLOOKUP(D778,條件!$A$1:$L$65585,5,0)),"",(VLOOKUP(D778,條件!$A$1:$L$65585,5,0)))</f>
        <v/>
      </c>
      <c r="G778" s="506" t="str">
        <f>IF(ISNA(VLOOKUP(D778,條件!$A$1:$L$65585,11,0)),"",(VLOOKUP(D778,條件!$A$1:$L$65585,11,0)))</f>
        <v/>
      </c>
      <c r="H778" s="460"/>
      <c r="I778" s="461"/>
      <c r="J778" s="462"/>
      <c r="K778" s="461"/>
      <c r="L778" s="463"/>
      <c r="M778" s="388"/>
      <c r="N778" s="389"/>
      <c r="O778" s="390"/>
      <c r="P778" s="389"/>
      <c r="Q778" s="410"/>
      <c r="R778" s="443"/>
      <c r="S778" s="425">
        <f t="shared" ref="S778:S796" si="294">K778*0.85</f>
        <v>0</v>
      </c>
      <c r="T778" s="392">
        <f t="shared" si="291"/>
        <v>0</v>
      </c>
      <c r="U778" s="405">
        <f t="shared" ref="U778:U796" si="295">T778*L778*(N778+P778)/24*0.85</f>
        <v>0</v>
      </c>
      <c r="V778" s="393">
        <f t="shared" ref="V778:V796" si="296">M778+O778</f>
        <v>0</v>
      </c>
      <c r="W778" s="442" t="str">
        <f t="shared" ref="W778:W796" si="297">IF(U778=0,"",((V778/U778)))</f>
        <v/>
      </c>
      <c r="X778" s="452" t="str">
        <f t="shared" si="292"/>
        <v/>
      </c>
      <c r="Y778" s="452" t="str">
        <f t="shared" si="293"/>
        <v/>
      </c>
      <c r="Z778" s="452" t="str">
        <f>'４.１倒筒機(樣品製作)'!X778</f>
        <v/>
      </c>
      <c r="AA778" s="452" t="str">
        <f>'４.１倒筒機(樣品製作)'!Y778</f>
        <v/>
      </c>
    </row>
    <row r="779" spans="1:27" ht="16.5">
      <c r="A779" s="383">
        <f t="shared" ref="A779:A819" si="298">A778</f>
        <v>46222</v>
      </c>
      <c r="B779" s="432" t="s">
        <v>804</v>
      </c>
      <c r="C779" s="458"/>
      <c r="D779" s="473"/>
      <c r="E779" s="459"/>
      <c r="F779" s="506" t="str">
        <f>IF(ISNA(VLOOKUP(D779,條件!$A$1:$L$65585,5,0)),"",(VLOOKUP(D779,條件!$A$1:$L$65585,5,0)))</f>
        <v/>
      </c>
      <c r="G779" s="506" t="str">
        <f>IF(ISNA(VLOOKUP(D779,條件!$A$1:$L$65585,11,0)),"",(VLOOKUP(D779,條件!$A$1:$L$65585,11,0)))</f>
        <v/>
      </c>
      <c r="H779" s="460"/>
      <c r="I779" s="461"/>
      <c r="J779" s="462"/>
      <c r="K779" s="461"/>
      <c r="L779" s="463"/>
      <c r="M779" s="388"/>
      <c r="N779" s="389"/>
      <c r="O779" s="390"/>
      <c r="P779" s="389"/>
      <c r="Q779" s="410"/>
      <c r="R779" s="443"/>
      <c r="S779" s="425">
        <f t="shared" si="294"/>
        <v>0</v>
      </c>
      <c r="T779" s="392">
        <f t="shared" si="291"/>
        <v>0</v>
      </c>
      <c r="U779" s="405">
        <f t="shared" si="295"/>
        <v>0</v>
      </c>
      <c r="V779" s="393">
        <f t="shared" si="296"/>
        <v>0</v>
      </c>
      <c r="W779" s="442" t="str">
        <f t="shared" si="297"/>
        <v/>
      </c>
      <c r="X779" s="452" t="str">
        <f t="shared" si="292"/>
        <v/>
      </c>
      <c r="Y779" s="452" t="str">
        <f t="shared" si="293"/>
        <v/>
      </c>
      <c r="Z779" s="452" t="str">
        <f>'４.１倒筒機(樣品製作)'!X779</f>
        <v/>
      </c>
      <c r="AA779" s="452" t="str">
        <f>'４.１倒筒機(樣品製作)'!Y779</f>
        <v/>
      </c>
    </row>
    <row r="780" spans="1:27" ht="16.5">
      <c r="A780" s="383">
        <f t="shared" si="298"/>
        <v>46222</v>
      </c>
      <c r="B780" s="432" t="s">
        <v>804</v>
      </c>
      <c r="C780" s="458"/>
      <c r="D780" s="473"/>
      <c r="E780" s="459"/>
      <c r="F780" s="506" t="str">
        <f>IF(ISNA(VLOOKUP(D780,條件!$A$1:$L$65585,5,0)),"",(VLOOKUP(D780,條件!$A$1:$L$65585,5,0)))</f>
        <v/>
      </c>
      <c r="G780" s="506" t="str">
        <f>IF(ISNA(VLOOKUP(D780,條件!$A$1:$L$65585,11,0)),"",(VLOOKUP(D780,條件!$A$1:$L$65585,11,0)))</f>
        <v/>
      </c>
      <c r="H780" s="460"/>
      <c r="I780" s="461"/>
      <c r="J780" s="462"/>
      <c r="K780" s="461"/>
      <c r="L780" s="463"/>
      <c r="M780" s="388"/>
      <c r="N780" s="389"/>
      <c r="O780" s="390"/>
      <c r="P780" s="389"/>
      <c r="Q780" s="410"/>
      <c r="R780" s="443"/>
      <c r="S780" s="425">
        <f t="shared" si="294"/>
        <v>0</v>
      </c>
      <c r="T780" s="392">
        <f t="shared" si="291"/>
        <v>0</v>
      </c>
      <c r="U780" s="405">
        <f t="shared" si="295"/>
        <v>0</v>
      </c>
      <c r="V780" s="393">
        <f t="shared" si="296"/>
        <v>0</v>
      </c>
      <c r="W780" s="442" t="str">
        <f t="shared" si="297"/>
        <v/>
      </c>
      <c r="X780" s="452" t="str">
        <f t="shared" si="292"/>
        <v/>
      </c>
      <c r="Y780" s="452" t="str">
        <f t="shared" si="293"/>
        <v/>
      </c>
      <c r="Z780" s="452" t="str">
        <f>'４.１倒筒機(樣品製作)'!X780</f>
        <v/>
      </c>
      <c r="AA780" s="452" t="str">
        <f>'４.１倒筒機(樣品製作)'!Y780</f>
        <v/>
      </c>
    </row>
    <row r="781" spans="1:27" ht="16.5">
      <c r="A781" s="383">
        <f t="shared" si="298"/>
        <v>46222</v>
      </c>
      <c r="B781" s="432" t="s">
        <v>804</v>
      </c>
      <c r="C781" s="458"/>
      <c r="D781" s="473"/>
      <c r="E781" s="459"/>
      <c r="F781" s="506" t="str">
        <f>IF(ISNA(VLOOKUP(D781,條件!$A$1:$L$65585,5,0)),"",(VLOOKUP(D781,條件!$A$1:$L$65585,5,0)))</f>
        <v/>
      </c>
      <c r="G781" s="506" t="str">
        <f>IF(ISNA(VLOOKUP(D781,條件!$A$1:$L$65585,11,0)),"",(VLOOKUP(D781,條件!$A$1:$L$65585,11,0)))</f>
        <v/>
      </c>
      <c r="H781" s="460"/>
      <c r="I781" s="461"/>
      <c r="J781" s="462"/>
      <c r="K781" s="461"/>
      <c r="L781" s="463"/>
      <c r="M781" s="388"/>
      <c r="N781" s="389"/>
      <c r="O781" s="390"/>
      <c r="P781" s="389"/>
      <c r="Q781" s="410"/>
      <c r="R781" s="443"/>
      <c r="S781" s="425">
        <f t="shared" si="294"/>
        <v>0</v>
      </c>
      <c r="T781" s="392">
        <f t="shared" si="291"/>
        <v>0</v>
      </c>
      <c r="U781" s="405">
        <f t="shared" si="295"/>
        <v>0</v>
      </c>
      <c r="V781" s="393">
        <f t="shared" si="296"/>
        <v>0</v>
      </c>
      <c r="W781" s="442" t="str">
        <f t="shared" si="297"/>
        <v/>
      </c>
      <c r="X781" s="452" t="str">
        <f t="shared" si="292"/>
        <v/>
      </c>
      <c r="Y781" s="452" t="str">
        <f t="shared" si="293"/>
        <v/>
      </c>
      <c r="Z781" s="452" t="str">
        <f>'４.１倒筒機(樣品製作)'!X781</f>
        <v/>
      </c>
      <c r="AA781" s="452" t="str">
        <f>'４.１倒筒機(樣品製作)'!Y781</f>
        <v/>
      </c>
    </row>
    <row r="782" spans="1:27" ht="16.5">
      <c r="A782" s="383">
        <f t="shared" si="298"/>
        <v>46222</v>
      </c>
      <c r="B782" s="432" t="s">
        <v>804</v>
      </c>
      <c r="C782" s="458"/>
      <c r="D782" s="473"/>
      <c r="E782" s="459"/>
      <c r="F782" s="506" t="str">
        <f>IF(ISNA(VLOOKUP(D782,條件!$A$1:$L$65585,5,0)),"",(VLOOKUP(D782,條件!$A$1:$L$65585,5,0)))</f>
        <v/>
      </c>
      <c r="G782" s="506" t="str">
        <f>IF(ISNA(VLOOKUP(D782,條件!$A$1:$L$65585,11,0)),"",(VLOOKUP(D782,條件!$A$1:$L$65585,11,0)))</f>
        <v/>
      </c>
      <c r="H782" s="460"/>
      <c r="I782" s="461"/>
      <c r="J782" s="462"/>
      <c r="K782" s="461"/>
      <c r="L782" s="463"/>
      <c r="M782" s="388"/>
      <c r="N782" s="389"/>
      <c r="O782" s="390"/>
      <c r="P782" s="389"/>
      <c r="Q782" s="410"/>
      <c r="R782" s="443"/>
      <c r="S782" s="425">
        <f t="shared" si="294"/>
        <v>0</v>
      </c>
      <c r="T782" s="392">
        <f t="shared" si="291"/>
        <v>0</v>
      </c>
      <c r="U782" s="405">
        <f t="shared" si="295"/>
        <v>0</v>
      </c>
      <c r="V782" s="393">
        <f t="shared" si="296"/>
        <v>0</v>
      </c>
      <c r="W782" s="442" t="str">
        <f t="shared" si="297"/>
        <v/>
      </c>
      <c r="X782" s="452" t="str">
        <f t="shared" si="292"/>
        <v/>
      </c>
      <c r="Y782" s="452" t="str">
        <f t="shared" si="293"/>
        <v/>
      </c>
      <c r="Z782" s="452" t="str">
        <f>'４.１倒筒機(樣品製作)'!X782</f>
        <v/>
      </c>
      <c r="AA782" s="452" t="str">
        <f>'４.１倒筒機(樣品製作)'!Y782</f>
        <v/>
      </c>
    </row>
    <row r="783" spans="1:27" ht="16.5">
      <c r="A783" s="383">
        <f t="shared" si="298"/>
        <v>46222</v>
      </c>
      <c r="B783" s="432" t="s">
        <v>804</v>
      </c>
      <c r="C783" s="458"/>
      <c r="D783" s="473"/>
      <c r="E783" s="459"/>
      <c r="F783" s="506" t="str">
        <f>IF(ISNA(VLOOKUP(D783,條件!$A$1:$L$65585,5,0)),"",(VLOOKUP(D783,條件!$A$1:$L$65585,5,0)))</f>
        <v/>
      </c>
      <c r="G783" s="506" t="str">
        <f>IF(ISNA(VLOOKUP(D783,條件!$A$1:$L$65585,11,0)),"",(VLOOKUP(D783,條件!$A$1:$L$65585,11,0)))</f>
        <v/>
      </c>
      <c r="H783" s="460"/>
      <c r="I783" s="461"/>
      <c r="J783" s="462"/>
      <c r="K783" s="461"/>
      <c r="L783" s="463"/>
      <c r="M783" s="388"/>
      <c r="N783" s="389"/>
      <c r="O783" s="390"/>
      <c r="P783" s="389"/>
      <c r="Q783" s="410"/>
      <c r="R783" s="443"/>
      <c r="S783" s="425">
        <f t="shared" si="294"/>
        <v>0</v>
      </c>
      <c r="T783" s="392">
        <f t="shared" si="291"/>
        <v>0</v>
      </c>
      <c r="U783" s="405">
        <f t="shared" si="295"/>
        <v>0</v>
      </c>
      <c r="V783" s="393">
        <f t="shared" si="296"/>
        <v>0</v>
      </c>
      <c r="W783" s="442" t="str">
        <f t="shared" si="297"/>
        <v/>
      </c>
      <c r="X783" s="452" t="str">
        <f t="shared" si="292"/>
        <v/>
      </c>
      <c r="Y783" s="452" t="str">
        <f t="shared" si="293"/>
        <v/>
      </c>
      <c r="Z783" s="452" t="str">
        <f>'４.１倒筒機(樣品製作)'!X783</f>
        <v/>
      </c>
      <c r="AA783" s="452" t="str">
        <f>'４.１倒筒機(樣品製作)'!Y783</f>
        <v/>
      </c>
    </row>
    <row r="784" spans="1:27" ht="16.5">
      <c r="A784" s="383">
        <f t="shared" si="298"/>
        <v>46222</v>
      </c>
      <c r="B784" s="432" t="s">
        <v>804</v>
      </c>
      <c r="C784" s="458"/>
      <c r="D784" s="473"/>
      <c r="E784" s="459"/>
      <c r="F784" s="506" t="str">
        <f>IF(ISNA(VLOOKUP(D784,條件!$A$1:$L$65585,5,0)),"",(VLOOKUP(D784,條件!$A$1:$L$65585,5,0)))</f>
        <v/>
      </c>
      <c r="G784" s="506" t="str">
        <f>IF(ISNA(VLOOKUP(D784,條件!$A$1:$L$65585,11,0)),"",(VLOOKUP(D784,條件!$A$1:$L$65585,11,0)))</f>
        <v/>
      </c>
      <c r="H784" s="460"/>
      <c r="I784" s="461"/>
      <c r="J784" s="462"/>
      <c r="K784" s="461"/>
      <c r="L784" s="463"/>
      <c r="M784" s="388"/>
      <c r="N784" s="389"/>
      <c r="O784" s="390"/>
      <c r="P784" s="389"/>
      <c r="Q784" s="410"/>
      <c r="R784" s="443"/>
      <c r="S784" s="425">
        <f t="shared" si="294"/>
        <v>0</v>
      </c>
      <c r="T784" s="392">
        <f t="shared" si="291"/>
        <v>0</v>
      </c>
      <c r="U784" s="405">
        <f t="shared" si="295"/>
        <v>0</v>
      </c>
      <c r="V784" s="393">
        <f t="shared" si="296"/>
        <v>0</v>
      </c>
      <c r="W784" s="442" t="str">
        <f t="shared" si="297"/>
        <v/>
      </c>
      <c r="X784" s="452" t="str">
        <f t="shared" si="292"/>
        <v/>
      </c>
      <c r="Y784" s="452" t="str">
        <f t="shared" si="293"/>
        <v/>
      </c>
      <c r="Z784" s="452" t="str">
        <f>'４.１倒筒機(樣品製作)'!X784</f>
        <v/>
      </c>
      <c r="AA784" s="452" t="str">
        <f>'４.１倒筒機(樣品製作)'!Y784</f>
        <v/>
      </c>
    </row>
    <row r="785" spans="1:27" ht="16.5">
      <c r="A785" s="383">
        <f t="shared" si="298"/>
        <v>46222</v>
      </c>
      <c r="B785" s="432" t="s">
        <v>804</v>
      </c>
      <c r="C785" s="458"/>
      <c r="D785" s="473"/>
      <c r="E785" s="459"/>
      <c r="F785" s="506" t="str">
        <f>IF(ISNA(VLOOKUP(D785,條件!$A$1:$L$65585,5,0)),"",(VLOOKUP(D785,條件!$A$1:$L$65585,5,0)))</f>
        <v/>
      </c>
      <c r="G785" s="506" t="str">
        <f>IF(ISNA(VLOOKUP(D785,條件!$A$1:$L$65585,11,0)),"",(VLOOKUP(D785,條件!$A$1:$L$65585,11,0)))</f>
        <v/>
      </c>
      <c r="H785" s="460"/>
      <c r="I785" s="461"/>
      <c r="J785" s="462"/>
      <c r="K785" s="461"/>
      <c r="L785" s="463"/>
      <c r="M785" s="388"/>
      <c r="N785" s="389"/>
      <c r="O785" s="390"/>
      <c r="P785" s="389"/>
      <c r="Q785" s="410"/>
      <c r="R785" s="443"/>
      <c r="S785" s="425">
        <f t="shared" si="294"/>
        <v>0</v>
      </c>
      <c r="T785" s="392">
        <f t="shared" si="291"/>
        <v>0</v>
      </c>
      <c r="U785" s="405">
        <f t="shared" si="295"/>
        <v>0</v>
      </c>
      <c r="V785" s="393">
        <f t="shared" si="296"/>
        <v>0</v>
      </c>
      <c r="W785" s="442" t="str">
        <f t="shared" si="297"/>
        <v/>
      </c>
      <c r="X785" s="452" t="str">
        <f t="shared" si="292"/>
        <v/>
      </c>
      <c r="Y785" s="452" t="str">
        <f t="shared" si="293"/>
        <v/>
      </c>
      <c r="Z785" s="452" t="str">
        <f>'４.１倒筒機(樣品製作)'!X785</f>
        <v/>
      </c>
      <c r="AA785" s="452" t="str">
        <f>'４.１倒筒機(樣品製作)'!Y785</f>
        <v/>
      </c>
    </row>
    <row r="786" spans="1:27" ht="16.5">
      <c r="A786" s="383">
        <f t="shared" si="298"/>
        <v>46222</v>
      </c>
      <c r="B786" s="432" t="s">
        <v>804</v>
      </c>
      <c r="C786" s="458"/>
      <c r="D786" s="473"/>
      <c r="E786" s="459"/>
      <c r="F786" s="506" t="str">
        <f>IF(ISNA(VLOOKUP(D786,條件!$A$1:$L$65585,5,0)),"",(VLOOKUP(D786,條件!$A$1:$L$65585,5,0)))</f>
        <v/>
      </c>
      <c r="G786" s="506" t="str">
        <f>IF(ISNA(VLOOKUP(D786,條件!$A$1:$L$65585,11,0)),"",(VLOOKUP(D786,條件!$A$1:$L$65585,11,0)))</f>
        <v/>
      </c>
      <c r="H786" s="460"/>
      <c r="I786" s="461"/>
      <c r="J786" s="462"/>
      <c r="K786" s="461"/>
      <c r="L786" s="463"/>
      <c r="M786" s="388"/>
      <c r="N786" s="389"/>
      <c r="O786" s="390"/>
      <c r="P786" s="389"/>
      <c r="Q786" s="410"/>
      <c r="R786" s="443"/>
      <c r="S786" s="425">
        <f t="shared" si="294"/>
        <v>0</v>
      </c>
      <c r="T786" s="392">
        <f t="shared" si="291"/>
        <v>0</v>
      </c>
      <c r="U786" s="405">
        <f t="shared" si="295"/>
        <v>0</v>
      </c>
      <c r="V786" s="393">
        <f t="shared" si="296"/>
        <v>0</v>
      </c>
      <c r="W786" s="442" t="str">
        <f t="shared" si="297"/>
        <v/>
      </c>
      <c r="X786" s="452" t="str">
        <f t="shared" si="292"/>
        <v/>
      </c>
      <c r="Y786" s="452" t="str">
        <f t="shared" si="293"/>
        <v/>
      </c>
      <c r="Z786" s="452" t="str">
        <f>'４.１倒筒機(樣品製作)'!X786</f>
        <v/>
      </c>
      <c r="AA786" s="452" t="str">
        <f>'４.１倒筒機(樣品製作)'!Y786</f>
        <v/>
      </c>
    </row>
    <row r="787" spans="1:27" ht="16.5">
      <c r="A787" s="383">
        <f t="shared" si="298"/>
        <v>46222</v>
      </c>
      <c r="B787" s="432" t="s">
        <v>804</v>
      </c>
      <c r="C787" s="458"/>
      <c r="D787" s="473"/>
      <c r="E787" s="459"/>
      <c r="F787" s="506" t="str">
        <f>IF(ISNA(VLOOKUP(D787,條件!$A$1:$L$65585,5,0)),"",(VLOOKUP(D787,條件!$A$1:$L$65585,5,0)))</f>
        <v/>
      </c>
      <c r="G787" s="506" t="str">
        <f>IF(ISNA(VLOOKUP(D787,條件!$A$1:$L$65585,11,0)),"",(VLOOKUP(D787,條件!$A$1:$L$65585,11,0)))</f>
        <v/>
      </c>
      <c r="H787" s="460"/>
      <c r="I787" s="461"/>
      <c r="J787" s="462"/>
      <c r="K787" s="461"/>
      <c r="L787" s="463"/>
      <c r="M787" s="388"/>
      <c r="N787" s="389"/>
      <c r="O787" s="390"/>
      <c r="P787" s="389"/>
      <c r="Q787" s="410"/>
      <c r="R787" s="443"/>
      <c r="S787" s="425">
        <f t="shared" si="294"/>
        <v>0</v>
      </c>
      <c r="T787" s="392">
        <f t="shared" si="291"/>
        <v>0</v>
      </c>
      <c r="U787" s="405">
        <f t="shared" si="295"/>
        <v>0</v>
      </c>
      <c r="V787" s="393">
        <f t="shared" si="296"/>
        <v>0</v>
      </c>
      <c r="W787" s="442" t="str">
        <f t="shared" si="297"/>
        <v/>
      </c>
      <c r="X787" s="452" t="str">
        <f t="shared" si="292"/>
        <v/>
      </c>
      <c r="Y787" s="452" t="str">
        <f t="shared" si="293"/>
        <v/>
      </c>
      <c r="Z787" s="452" t="str">
        <f>'４.１倒筒機(樣品製作)'!X787</f>
        <v/>
      </c>
      <c r="AA787" s="452" t="str">
        <f>'４.１倒筒機(樣品製作)'!Y787</f>
        <v/>
      </c>
    </row>
    <row r="788" spans="1:27" ht="16.5">
      <c r="A788" s="383">
        <f t="shared" si="298"/>
        <v>46222</v>
      </c>
      <c r="B788" s="432" t="s">
        <v>804</v>
      </c>
      <c r="C788" s="458"/>
      <c r="D788" s="473"/>
      <c r="E788" s="459"/>
      <c r="F788" s="506" t="str">
        <f>IF(ISNA(VLOOKUP(D788,條件!$A$1:$L$65585,5,0)),"",(VLOOKUP(D788,條件!$A$1:$L$65585,5,0)))</f>
        <v/>
      </c>
      <c r="G788" s="506" t="str">
        <f>IF(ISNA(VLOOKUP(D788,條件!$A$1:$L$65585,11,0)),"",(VLOOKUP(D788,條件!$A$1:$L$65585,11,0)))</f>
        <v/>
      </c>
      <c r="H788" s="460"/>
      <c r="I788" s="461"/>
      <c r="J788" s="462"/>
      <c r="K788" s="461"/>
      <c r="L788" s="463"/>
      <c r="M788" s="388"/>
      <c r="N788" s="389"/>
      <c r="O788" s="390"/>
      <c r="P788" s="389"/>
      <c r="Q788" s="410"/>
      <c r="R788" s="443"/>
      <c r="S788" s="425">
        <f t="shared" si="294"/>
        <v>0</v>
      </c>
      <c r="T788" s="392">
        <f t="shared" si="291"/>
        <v>0</v>
      </c>
      <c r="U788" s="392">
        <f t="shared" si="295"/>
        <v>0</v>
      </c>
      <c r="V788" s="393">
        <f t="shared" si="296"/>
        <v>0</v>
      </c>
      <c r="W788" s="442" t="str">
        <f t="shared" si="297"/>
        <v/>
      </c>
      <c r="X788" s="452" t="str">
        <f t="shared" si="292"/>
        <v/>
      </c>
      <c r="Y788" s="452" t="str">
        <f t="shared" si="293"/>
        <v/>
      </c>
      <c r="Z788" s="452" t="str">
        <f>'４.１倒筒機(樣品製作)'!X788</f>
        <v/>
      </c>
      <c r="AA788" s="452" t="str">
        <f>'４.１倒筒機(樣品製作)'!Y788</f>
        <v/>
      </c>
    </row>
    <row r="789" spans="1:27" ht="16.5">
      <c r="A789" s="383">
        <f t="shared" si="298"/>
        <v>46222</v>
      </c>
      <c r="B789" s="432" t="s">
        <v>804</v>
      </c>
      <c r="C789" s="458"/>
      <c r="D789" s="473"/>
      <c r="E789" s="459"/>
      <c r="F789" s="506" t="str">
        <f>IF(ISNA(VLOOKUP(D789,條件!$A$1:$L$65585,5,0)),"",(VLOOKUP(D789,條件!$A$1:$L$65585,5,0)))</f>
        <v/>
      </c>
      <c r="G789" s="506" t="str">
        <f>IF(ISNA(VLOOKUP(D789,條件!$A$1:$L$65585,11,0)),"",(VLOOKUP(D789,條件!$A$1:$L$65585,11,0)))</f>
        <v/>
      </c>
      <c r="H789" s="460"/>
      <c r="I789" s="461"/>
      <c r="J789" s="462"/>
      <c r="K789" s="461"/>
      <c r="L789" s="463"/>
      <c r="M789" s="388"/>
      <c r="N789" s="389"/>
      <c r="O789" s="390"/>
      <c r="P789" s="389"/>
      <c r="Q789" s="410"/>
      <c r="R789" s="443"/>
      <c r="S789" s="425">
        <f t="shared" si="294"/>
        <v>0</v>
      </c>
      <c r="T789" s="392">
        <f t="shared" si="291"/>
        <v>0</v>
      </c>
      <c r="U789" s="392">
        <f t="shared" si="295"/>
        <v>0</v>
      </c>
      <c r="V789" s="393">
        <f t="shared" si="296"/>
        <v>0</v>
      </c>
      <c r="W789" s="444" t="str">
        <f t="shared" si="297"/>
        <v/>
      </c>
      <c r="X789" s="452" t="str">
        <f t="shared" si="292"/>
        <v/>
      </c>
      <c r="Y789" s="452" t="str">
        <f t="shared" si="293"/>
        <v/>
      </c>
      <c r="Z789" s="452" t="str">
        <f>'４.１倒筒機(樣品製作)'!X789</f>
        <v/>
      </c>
      <c r="AA789" s="452" t="str">
        <f>'４.１倒筒機(樣品製作)'!Y789</f>
        <v/>
      </c>
    </row>
    <row r="790" spans="1:27" ht="16.5">
      <c r="A790" s="383">
        <f t="shared" si="298"/>
        <v>46222</v>
      </c>
      <c r="B790" s="432" t="s">
        <v>804</v>
      </c>
      <c r="C790" s="458"/>
      <c r="D790" s="473"/>
      <c r="E790" s="459"/>
      <c r="F790" s="506" t="str">
        <f>IF(ISNA(VLOOKUP(D790,條件!$A$1:$L$65585,5,0)),"",(VLOOKUP(D790,條件!$A$1:$L$65585,5,0)))</f>
        <v/>
      </c>
      <c r="G790" s="506" t="str">
        <f>IF(ISNA(VLOOKUP(D790,條件!$A$1:$L$65585,11,0)),"",(VLOOKUP(D790,條件!$A$1:$L$65585,11,0)))</f>
        <v/>
      </c>
      <c r="H790" s="460"/>
      <c r="I790" s="461"/>
      <c r="J790" s="462"/>
      <c r="K790" s="461"/>
      <c r="L790" s="463"/>
      <c r="M790" s="388"/>
      <c r="N790" s="389"/>
      <c r="O790" s="390"/>
      <c r="P790" s="389"/>
      <c r="Q790" s="410"/>
      <c r="R790" s="443"/>
      <c r="S790" s="425">
        <f t="shared" si="294"/>
        <v>0</v>
      </c>
      <c r="T790" s="392">
        <f t="shared" si="291"/>
        <v>0</v>
      </c>
      <c r="U790" s="392">
        <f t="shared" si="295"/>
        <v>0</v>
      </c>
      <c r="V790" s="393">
        <f t="shared" si="296"/>
        <v>0</v>
      </c>
      <c r="W790" s="444" t="str">
        <f t="shared" si="297"/>
        <v/>
      </c>
      <c r="X790" s="452" t="str">
        <f t="shared" si="292"/>
        <v/>
      </c>
      <c r="Y790" s="452" t="str">
        <f t="shared" si="293"/>
        <v/>
      </c>
      <c r="Z790" s="452" t="str">
        <f>'４.１倒筒機(樣品製作)'!X790</f>
        <v/>
      </c>
      <c r="AA790" s="452" t="str">
        <f>'４.１倒筒機(樣品製作)'!Y790</f>
        <v/>
      </c>
    </row>
    <row r="791" spans="1:27" ht="16.5">
      <c r="A791" s="383">
        <f t="shared" si="298"/>
        <v>46222</v>
      </c>
      <c r="B791" s="432" t="s">
        <v>804</v>
      </c>
      <c r="C791" s="458"/>
      <c r="D791" s="473"/>
      <c r="E791" s="459"/>
      <c r="F791" s="506" t="str">
        <f>IF(ISNA(VLOOKUP(D791,條件!$A$1:$L$65585,5,0)),"",(VLOOKUP(D791,條件!$A$1:$L$65585,5,0)))</f>
        <v/>
      </c>
      <c r="G791" s="506" t="str">
        <f>IF(ISNA(VLOOKUP(D791,條件!$A$1:$L$65585,11,0)),"",(VLOOKUP(D791,條件!$A$1:$L$65585,11,0)))</f>
        <v/>
      </c>
      <c r="H791" s="460"/>
      <c r="I791" s="461"/>
      <c r="J791" s="462"/>
      <c r="K791" s="461"/>
      <c r="L791" s="463"/>
      <c r="M791" s="388"/>
      <c r="N791" s="389"/>
      <c r="O791" s="390"/>
      <c r="P791" s="389"/>
      <c r="Q791" s="410"/>
      <c r="R791" s="443"/>
      <c r="S791" s="425">
        <f t="shared" si="294"/>
        <v>0</v>
      </c>
      <c r="T791" s="392">
        <f t="shared" si="291"/>
        <v>0</v>
      </c>
      <c r="U791" s="392">
        <f t="shared" si="295"/>
        <v>0</v>
      </c>
      <c r="V791" s="393">
        <f t="shared" si="296"/>
        <v>0</v>
      </c>
      <c r="W791" s="444" t="str">
        <f t="shared" si="297"/>
        <v/>
      </c>
      <c r="X791" s="452" t="str">
        <f t="shared" si="292"/>
        <v/>
      </c>
      <c r="Y791" s="452" t="str">
        <f t="shared" si="293"/>
        <v/>
      </c>
      <c r="Z791" s="452" t="str">
        <f>'４.１倒筒機(樣品製作)'!X791</f>
        <v/>
      </c>
      <c r="AA791" s="452" t="str">
        <f>'４.１倒筒機(樣品製作)'!Y791</f>
        <v/>
      </c>
    </row>
    <row r="792" spans="1:27" ht="16.5">
      <c r="A792" s="383">
        <f t="shared" si="298"/>
        <v>46222</v>
      </c>
      <c r="B792" s="432" t="s">
        <v>804</v>
      </c>
      <c r="C792" s="458"/>
      <c r="D792" s="473"/>
      <c r="E792" s="459"/>
      <c r="F792" s="506" t="str">
        <f>IF(ISNA(VLOOKUP(D792,條件!$A$1:$L$65585,5,0)),"",(VLOOKUP(D792,條件!$A$1:$L$65585,5,0)))</f>
        <v/>
      </c>
      <c r="G792" s="506" t="str">
        <f>IF(ISNA(VLOOKUP(D792,條件!$A$1:$L$65585,11,0)),"",(VLOOKUP(D792,條件!$A$1:$L$65585,11,0)))</f>
        <v/>
      </c>
      <c r="H792" s="460"/>
      <c r="I792" s="461"/>
      <c r="J792" s="462"/>
      <c r="K792" s="461"/>
      <c r="L792" s="463"/>
      <c r="M792" s="388"/>
      <c r="N792" s="389"/>
      <c r="O792" s="390"/>
      <c r="P792" s="389"/>
      <c r="Q792" s="410"/>
      <c r="R792" s="443"/>
      <c r="S792" s="425">
        <f t="shared" si="294"/>
        <v>0</v>
      </c>
      <c r="T792" s="392">
        <f t="shared" si="291"/>
        <v>0</v>
      </c>
      <c r="U792" s="392">
        <f t="shared" si="295"/>
        <v>0</v>
      </c>
      <c r="V792" s="393">
        <f t="shared" si="296"/>
        <v>0</v>
      </c>
      <c r="W792" s="444" t="str">
        <f t="shared" si="297"/>
        <v/>
      </c>
      <c r="X792" s="452" t="str">
        <f t="shared" si="292"/>
        <v/>
      </c>
      <c r="Y792" s="452" t="str">
        <f t="shared" si="293"/>
        <v/>
      </c>
      <c r="Z792" s="452" t="str">
        <f>'４.１倒筒機(樣品製作)'!X792</f>
        <v/>
      </c>
      <c r="AA792" s="452" t="str">
        <f>'４.１倒筒機(樣品製作)'!Y792</f>
        <v/>
      </c>
    </row>
    <row r="793" spans="1:27" ht="16.5">
      <c r="A793" s="383">
        <f t="shared" si="298"/>
        <v>46222</v>
      </c>
      <c r="B793" s="432" t="s">
        <v>804</v>
      </c>
      <c r="C793" s="458"/>
      <c r="D793" s="473"/>
      <c r="E793" s="459"/>
      <c r="F793" s="506" t="str">
        <f>IF(ISNA(VLOOKUP(D793,條件!$A$1:$L$65585,5,0)),"",(VLOOKUP(D793,條件!$A$1:$L$65585,5,0)))</f>
        <v/>
      </c>
      <c r="G793" s="506" t="str">
        <f>IF(ISNA(VLOOKUP(D793,條件!$A$1:$L$65585,11,0)),"",(VLOOKUP(D793,條件!$A$1:$L$65585,11,0)))</f>
        <v/>
      </c>
      <c r="H793" s="460"/>
      <c r="I793" s="461"/>
      <c r="J793" s="462"/>
      <c r="K793" s="461"/>
      <c r="L793" s="463"/>
      <c r="M793" s="388"/>
      <c r="N793" s="389"/>
      <c r="O793" s="390"/>
      <c r="P793" s="389"/>
      <c r="Q793" s="391"/>
      <c r="R793" s="443"/>
      <c r="S793" s="425">
        <f t="shared" si="294"/>
        <v>0</v>
      </c>
      <c r="T793" s="392">
        <f t="shared" si="291"/>
        <v>0</v>
      </c>
      <c r="U793" s="392">
        <f t="shared" si="295"/>
        <v>0</v>
      </c>
      <c r="V793" s="393">
        <f t="shared" si="296"/>
        <v>0</v>
      </c>
      <c r="W793" s="444" t="str">
        <f t="shared" si="297"/>
        <v/>
      </c>
      <c r="X793" s="452" t="str">
        <f t="shared" si="292"/>
        <v/>
      </c>
      <c r="Y793" s="452" t="str">
        <f t="shared" si="293"/>
        <v/>
      </c>
      <c r="Z793" s="452" t="str">
        <f>'４.１倒筒機(樣品製作)'!X793</f>
        <v/>
      </c>
      <c r="AA793" s="452" t="str">
        <f>'４.１倒筒機(樣品製作)'!Y793</f>
        <v/>
      </c>
    </row>
    <row r="794" spans="1:27" ht="16.5">
      <c r="A794" s="383">
        <f t="shared" si="298"/>
        <v>46222</v>
      </c>
      <c r="B794" s="432" t="s">
        <v>804</v>
      </c>
      <c r="C794" s="458"/>
      <c r="D794" s="473"/>
      <c r="E794" s="459"/>
      <c r="F794" s="506" t="str">
        <f>IF(ISNA(VLOOKUP(D794,條件!$A$1:$L$65585,5,0)),"",(VLOOKUP(D794,條件!$A$1:$L$65585,5,0)))</f>
        <v/>
      </c>
      <c r="G794" s="506" t="str">
        <f>IF(ISNA(VLOOKUP(D794,條件!$A$1:$L$65585,11,0)),"",(VLOOKUP(D794,條件!$A$1:$L$65585,11,0)))</f>
        <v/>
      </c>
      <c r="H794" s="460"/>
      <c r="I794" s="461"/>
      <c r="J794" s="462"/>
      <c r="K794" s="461"/>
      <c r="L794" s="463"/>
      <c r="M794" s="388"/>
      <c r="N794" s="389"/>
      <c r="O794" s="390"/>
      <c r="P794" s="389"/>
      <c r="Q794" s="391"/>
      <c r="R794" s="443"/>
      <c r="S794" s="425">
        <f t="shared" si="294"/>
        <v>0</v>
      </c>
      <c r="T794" s="392">
        <f t="shared" si="291"/>
        <v>0</v>
      </c>
      <c r="U794" s="392">
        <f t="shared" si="295"/>
        <v>0</v>
      </c>
      <c r="V794" s="393">
        <f t="shared" si="296"/>
        <v>0</v>
      </c>
      <c r="W794" s="444" t="str">
        <f t="shared" si="297"/>
        <v/>
      </c>
      <c r="X794" s="452" t="str">
        <f t="shared" si="292"/>
        <v/>
      </c>
      <c r="Y794" s="452" t="str">
        <f t="shared" si="293"/>
        <v/>
      </c>
      <c r="Z794" s="452" t="str">
        <f>'４.１倒筒機(樣品製作)'!X794</f>
        <v/>
      </c>
      <c r="AA794" s="452" t="str">
        <f>'４.１倒筒機(樣品製作)'!Y794</f>
        <v/>
      </c>
    </row>
    <row r="795" spans="1:27" ht="16.5">
      <c r="A795" s="383">
        <f t="shared" si="298"/>
        <v>46222</v>
      </c>
      <c r="B795" s="432" t="s">
        <v>804</v>
      </c>
      <c r="C795" s="458"/>
      <c r="D795" s="473"/>
      <c r="E795" s="459"/>
      <c r="F795" s="506" t="str">
        <f>IF(ISNA(VLOOKUP(D795,條件!$A$1:$L$65585,5,0)),"",(VLOOKUP(D795,條件!$A$1:$L$65585,5,0)))</f>
        <v/>
      </c>
      <c r="G795" s="506" t="str">
        <f>IF(ISNA(VLOOKUP(D795,條件!$A$1:$L$65585,11,0)),"",(VLOOKUP(D795,條件!$A$1:$L$65585,11,0)))</f>
        <v/>
      </c>
      <c r="H795" s="460"/>
      <c r="I795" s="461"/>
      <c r="J795" s="462"/>
      <c r="K795" s="461"/>
      <c r="L795" s="463"/>
      <c r="M795" s="388"/>
      <c r="N795" s="389"/>
      <c r="O795" s="390"/>
      <c r="P795" s="389"/>
      <c r="Q795" s="391"/>
      <c r="R795" s="443"/>
      <c r="S795" s="425">
        <f t="shared" si="294"/>
        <v>0</v>
      </c>
      <c r="T795" s="392">
        <f t="shared" si="291"/>
        <v>0</v>
      </c>
      <c r="U795" s="392">
        <f t="shared" si="295"/>
        <v>0</v>
      </c>
      <c r="V795" s="393">
        <f t="shared" si="296"/>
        <v>0</v>
      </c>
      <c r="W795" s="444" t="str">
        <f t="shared" si="297"/>
        <v/>
      </c>
      <c r="X795" s="452" t="str">
        <f t="shared" si="292"/>
        <v/>
      </c>
      <c r="Y795" s="452" t="str">
        <f t="shared" si="293"/>
        <v/>
      </c>
      <c r="Z795" s="452" t="str">
        <f>'４.１倒筒機(樣品製作)'!X795</f>
        <v/>
      </c>
      <c r="AA795" s="452" t="str">
        <f>'４.１倒筒機(樣品製作)'!Y795</f>
        <v/>
      </c>
    </row>
    <row r="796" spans="1:27" ht="16.5">
      <c r="A796" s="383">
        <f t="shared" si="298"/>
        <v>46222</v>
      </c>
      <c r="B796" s="432" t="s">
        <v>804</v>
      </c>
      <c r="C796" s="458"/>
      <c r="D796" s="473"/>
      <c r="E796" s="459"/>
      <c r="F796" s="506" t="str">
        <f>IF(ISNA(VLOOKUP(D796,條件!$A$1:$L$65585,5,0)),"",(VLOOKUP(D796,條件!$A$1:$L$65585,5,0)))</f>
        <v/>
      </c>
      <c r="G796" s="506" t="str">
        <f>IF(ISNA(VLOOKUP(D796,條件!$A$1:$L$65585,11,0)),"",(VLOOKUP(D796,條件!$A$1:$L$65585,11,0)))</f>
        <v/>
      </c>
      <c r="H796" s="460"/>
      <c r="I796" s="461"/>
      <c r="J796" s="462"/>
      <c r="K796" s="461"/>
      <c r="L796" s="463"/>
      <c r="M796" s="388"/>
      <c r="N796" s="389"/>
      <c r="O796" s="390"/>
      <c r="P796" s="389"/>
      <c r="Q796" s="391"/>
      <c r="R796" s="443"/>
      <c r="S796" s="425">
        <f t="shared" si="294"/>
        <v>0</v>
      </c>
      <c r="T796" s="392">
        <f t="shared" si="291"/>
        <v>0</v>
      </c>
      <c r="U796" s="392">
        <f t="shared" si="295"/>
        <v>0</v>
      </c>
      <c r="V796" s="393">
        <f t="shared" si="296"/>
        <v>0</v>
      </c>
      <c r="W796" s="444" t="str">
        <f t="shared" si="297"/>
        <v/>
      </c>
      <c r="X796" s="452" t="str">
        <f t="shared" si="292"/>
        <v/>
      </c>
      <c r="Y796" s="452" t="str">
        <f t="shared" si="293"/>
        <v/>
      </c>
      <c r="Z796" s="452" t="str">
        <f>'４.１倒筒機(樣品製作)'!X796</f>
        <v/>
      </c>
      <c r="AA796" s="452" t="str">
        <f>'４.１倒筒機(樣品製作)'!Y796</f>
        <v/>
      </c>
    </row>
    <row r="797" spans="1:27" ht="16.5">
      <c r="A797" s="383">
        <f t="shared" si="298"/>
        <v>46222</v>
      </c>
      <c r="B797" s="398" t="s">
        <v>807</v>
      </c>
      <c r="C797" s="524"/>
      <c r="D797" s="525"/>
      <c r="E797" s="526"/>
      <c r="F797" s="527"/>
      <c r="G797" s="527"/>
      <c r="H797" s="528"/>
      <c r="I797" s="529">
        <f>COUNTA(I777:I796)</f>
        <v>0</v>
      </c>
      <c r="J797" s="529"/>
      <c r="K797" s="529"/>
      <c r="L797" s="530"/>
      <c r="M797" s="400"/>
      <c r="N797" s="401">
        <f>SUM(N777:N796)</f>
        <v>0</v>
      </c>
      <c r="O797" s="400"/>
      <c r="P797" s="401">
        <f>SUM(P777:P796)</f>
        <v>0</v>
      </c>
      <c r="Q797" s="402"/>
      <c r="R797" s="445"/>
      <c r="S797" s="426"/>
      <c r="T797" s="399"/>
      <c r="U797" s="399">
        <f>SUMIF(U777:U796,"&lt;9E307")</f>
        <v>0</v>
      </c>
      <c r="V797" s="399">
        <f>SUM(V777:V796)</f>
        <v>0</v>
      </c>
      <c r="W797" s="446">
        <f>IF(ISERROR(V797/U797),0,(V797/U797))</f>
        <v>0</v>
      </c>
      <c r="X797" s="453">
        <f>SUMIF(X777:X796,"&lt;9E307")</f>
        <v>0</v>
      </c>
      <c r="Y797" s="453">
        <f>SUMIF(Y777:Y796,"&lt;9E307")</f>
        <v>0</v>
      </c>
      <c r="Z797" s="579">
        <f>'４.１倒筒機(樣品製作)'!X797</f>
        <v>0</v>
      </c>
      <c r="AA797" s="579">
        <f>'４.１倒筒機(樣品製作)'!Y797</f>
        <v>0</v>
      </c>
    </row>
    <row r="798" spans="1:27" ht="16.5">
      <c r="A798" s="383">
        <f t="shared" si="298"/>
        <v>46222</v>
      </c>
      <c r="B798" s="432" t="s">
        <v>805</v>
      </c>
      <c r="C798" s="458"/>
      <c r="D798" s="473"/>
      <c r="E798" s="459"/>
      <c r="F798" s="506" t="str">
        <f>IF(ISNA(VLOOKUP(D798,條件!$A$1:$L$65585,5,0)),"",(VLOOKUP(D798,條件!$A$1:$L$65585,5,0)))</f>
        <v/>
      </c>
      <c r="G798" s="506" t="str">
        <f>IF(ISNA(VLOOKUP(D798,條件!$A$1:$L$65585,11,0)),"",(VLOOKUP(D798,條件!$A$1:$L$65585,11,0)))</f>
        <v/>
      </c>
      <c r="H798" s="460"/>
      <c r="I798" s="461"/>
      <c r="J798" s="462"/>
      <c r="K798" s="461"/>
      <c r="L798" s="463"/>
      <c r="M798" s="388"/>
      <c r="N798" s="389"/>
      <c r="O798" s="390"/>
      <c r="P798" s="389"/>
      <c r="Q798" s="391"/>
      <c r="R798" s="443"/>
      <c r="S798" s="425">
        <f>K798*0.85</f>
        <v>0</v>
      </c>
      <c r="T798" s="392">
        <f t="shared" ref="T798:T817" si="299">IF(J798="",0,(1440/(J798/S798)))</f>
        <v>0</v>
      </c>
      <c r="U798" s="405">
        <f>T798*L798*(N798+P798)/24*0.85</f>
        <v>0</v>
      </c>
      <c r="V798" s="406">
        <f>M798+O798</f>
        <v>0</v>
      </c>
      <c r="W798" s="442" t="str">
        <f>IF(U798=0,"",((V798/U798)))</f>
        <v/>
      </c>
      <c r="X798" s="452" t="str">
        <f t="shared" ref="X798:X817" si="300">IF(ISERROR((U798/(N798+P798)*N798)/250),"",((U798/(N798+P798)*N798)/250))</f>
        <v/>
      </c>
      <c r="Y798" s="452" t="str">
        <f t="shared" ref="Y798:Y817" si="301">IF(ISERROR(((U798/(N798+P798)*P798)/250)),"",(((U798/(N798+P798)*P798))/250))</f>
        <v/>
      </c>
      <c r="Z798" s="452" t="str">
        <f>'４.１倒筒機(樣品製作)'!X798</f>
        <v/>
      </c>
      <c r="AA798" s="452" t="str">
        <f>'４.１倒筒機(樣品製作)'!Y798</f>
        <v/>
      </c>
    </row>
    <row r="799" spans="1:27" ht="16.5">
      <c r="A799" s="383">
        <f t="shared" si="298"/>
        <v>46222</v>
      </c>
      <c r="B799" s="432" t="s">
        <v>805</v>
      </c>
      <c r="C799" s="458"/>
      <c r="D799" s="473"/>
      <c r="E799" s="459"/>
      <c r="F799" s="506" t="str">
        <f>IF(ISNA(VLOOKUP(D799,條件!$A$1:$L$65585,5,0)),"",(VLOOKUP(D799,條件!$A$1:$L$65585,5,0)))</f>
        <v/>
      </c>
      <c r="G799" s="506" t="str">
        <f>IF(ISNA(VLOOKUP(D799,條件!$A$1:$L$65585,11,0)),"",(VLOOKUP(D799,條件!$A$1:$L$65585,11,0)))</f>
        <v/>
      </c>
      <c r="H799" s="460"/>
      <c r="I799" s="461"/>
      <c r="J799" s="462"/>
      <c r="K799" s="461"/>
      <c r="L799" s="463"/>
      <c r="M799" s="388"/>
      <c r="N799" s="389"/>
      <c r="O799" s="390"/>
      <c r="P799" s="389"/>
      <c r="Q799" s="391"/>
      <c r="R799" s="443"/>
      <c r="S799" s="425">
        <f t="shared" ref="S799:S817" si="302">K799*0.85</f>
        <v>0</v>
      </c>
      <c r="T799" s="392">
        <f t="shared" si="299"/>
        <v>0</v>
      </c>
      <c r="U799" s="405">
        <f t="shared" ref="U799:U817" si="303">T799*L799*(N799+P799)/24*0.85</f>
        <v>0</v>
      </c>
      <c r="V799" s="393">
        <f t="shared" ref="V799:V817" si="304">M799+O799</f>
        <v>0</v>
      </c>
      <c r="W799" s="442" t="str">
        <f t="shared" ref="W799:W817" si="305">IF(U799=0,"",((V799/U799)))</f>
        <v/>
      </c>
      <c r="X799" s="452" t="str">
        <f t="shared" si="300"/>
        <v/>
      </c>
      <c r="Y799" s="452" t="str">
        <f t="shared" si="301"/>
        <v/>
      </c>
      <c r="Z799" s="452" t="str">
        <f>'４.１倒筒機(樣品製作)'!X799</f>
        <v/>
      </c>
      <c r="AA799" s="452" t="str">
        <f>'４.１倒筒機(樣品製作)'!Y799</f>
        <v/>
      </c>
    </row>
    <row r="800" spans="1:27" ht="16.5">
      <c r="A800" s="383">
        <f t="shared" si="298"/>
        <v>46222</v>
      </c>
      <c r="B800" s="432" t="s">
        <v>805</v>
      </c>
      <c r="C800" s="458"/>
      <c r="D800" s="473"/>
      <c r="E800" s="459"/>
      <c r="F800" s="506" t="str">
        <f>IF(ISNA(VLOOKUP(D800,條件!$A$1:$L$65585,5,0)),"",(VLOOKUP(D800,條件!$A$1:$L$65585,5,0)))</f>
        <v/>
      </c>
      <c r="G800" s="506" t="str">
        <f>IF(ISNA(VLOOKUP(D800,條件!$A$1:$L$65585,11,0)),"",(VLOOKUP(D800,條件!$A$1:$L$65585,11,0)))</f>
        <v/>
      </c>
      <c r="H800" s="460"/>
      <c r="I800" s="461"/>
      <c r="J800" s="462"/>
      <c r="K800" s="461"/>
      <c r="L800" s="463"/>
      <c r="M800" s="388"/>
      <c r="N800" s="389"/>
      <c r="O800" s="390"/>
      <c r="P800" s="389"/>
      <c r="Q800" s="391"/>
      <c r="R800" s="443"/>
      <c r="S800" s="425">
        <f t="shared" si="302"/>
        <v>0</v>
      </c>
      <c r="T800" s="392">
        <f t="shared" si="299"/>
        <v>0</v>
      </c>
      <c r="U800" s="405">
        <f t="shared" si="303"/>
        <v>0</v>
      </c>
      <c r="V800" s="393">
        <f t="shared" si="304"/>
        <v>0</v>
      </c>
      <c r="W800" s="442" t="str">
        <f t="shared" si="305"/>
        <v/>
      </c>
      <c r="X800" s="452" t="str">
        <f t="shared" si="300"/>
        <v/>
      </c>
      <c r="Y800" s="452" t="str">
        <f t="shared" si="301"/>
        <v/>
      </c>
      <c r="Z800" s="452" t="str">
        <f>'４.１倒筒機(樣品製作)'!X800</f>
        <v/>
      </c>
      <c r="AA800" s="452" t="str">
        <f>'４.１倒筒機(樣品製作)'!Y800</f>
        <v/>
      </c>
    </row>
    <row r="801" spans="1:27" ht="16.5">
      <c r="A801" s="383">
        <f t="shared" si="298"/>
        <v>46222</v>
      </c>
      <c r="B801" s="432" t="s">
        <v>805</v>
      </c>
      <c r="C801" s="458"/>
      <c r="D801" s="473"/>
      <c r="E801" s="459"/>
      <c r="F801" s="506" t="str">
        <f>IF(ISNA(VLOOKUP(D801,條件!$A$1:$L$65585,5,0)),"",(VLOOKUP(D801,條件!$A$1:$L$65585,5,0)))</f>
        <v/>
      </c>
      <c r="G801" s="506" t="str">
        <f>IF(ISNA(VLOOKUP(D801,條件!$A$1:$L$65585,11,0)),"",(VLOOKUP(D801,條件!$A$1:$L$65585,11,0)))</f>
        <v/>
      </c>
      <c r="H801" s="460"/>
      <c r="I801" s="461"/>
      <c r="J801" s="462"/>
      <c r="K801" s="461"/>
      <c r="L801" s="463"/>
      <c r="M801" s="388"/>
      <c r="N801" s="389"/>
      <c r="O801" s="390"/>
      <c r="P801" s="389"/>
      <c r="Q801" s="391"/>
      <c r="R801" s="443"/>
      <c r="S801" s="425">
        <f t="shared" si="302"/>
        <v>0</v>
      </c>
      <c r="T801" s="392">
        <f t="shared" si="299"/>
        <v>0</v>
      </c>
      <c r="U801" s="405">
        <f t="shared" si="303"/>
        <v>0</v>
      </c>
      <c r="V801" s="393">
        <f t="shared" si="304"/>
        <v>0</v>
      </c>
      <c r="W801" s="442" t="str">
        <f t="shared" si="305"/>
        <v/>
      </c>
      <c r="X801" s="452" t="str">
        <f t="shared" si="300"/>
        <v/>
      </c>
      <c r="Y801" s="452" t="str">
        <f t="shared" si="301"/>
        <v/>
      </c>
      <c r="Z801" s="452" t="str">
        <f>'４.１倒筒機(樣品製作)'!X801</f>
        <v/>
      </c>
      <c r="AA801" s="452" t="str">
        <f>'４.１倒筒機(樣品製作)'!Y801</f>
        <v/>
      </c>
    </row>
    <row r="802" spans="1:27" ht="16.5">
      <c r="A802" s="383">
        <f t="shared" si="298"/>
        <v>46222</v>
      </c>
      <c r="B802" s="432" t="s">
        <v>805</v>
      </c>
      <c r="C802" s="458"/>
      <c r="D802" s="473"/>
      <c r="E802" s="459"/>
      <c r="F802" s="506" t="str">
        <f>IF(ISNA(VLOOKUP(D802,條件!$A$1:$L$65585,5,0)),"",(VLOOKUP(D802,條件!$A$1:$L$65585,5,0)))</f>
        <v/>
      </c>
      <c r="G802" s="506" t="str">
        <f>IF(ISNA(VLOOKUP(D802,條件!$A$1:$L$65585,11,0)),"",(VLOOKUP(D802,條件!$A$1:$L$65585,11,0)))</f>
        <v/>
      </c>
      <c r="H802" s="460"/>
      <c r="I802" s="461"/>
      <c r="J802" s="462"/>
      <c r="K802" s="461"/>
      <c r="L802" s="463"/>
      <c r="M802" s="388"/>
      <c r="N802" s="389"/>
      <c r="O802" s="390"/>
      <c r="P802" s="389"/>
      <c r="Q802" s="391"/>
      <c r="R802" s="443"/>
      <c r="S802" s="425">
        <f t="shared" si="302"/>
        <v>0</v>
      </c>
      <c r="T802" s="392">
        <f t="shared" si="299"/>
        <v>0</v>
      </c>
      <c r="U802" s="405">
        <f t="shared" si="303"/>
        <v>0</v>
      </c>
      <c r="V802" s="393">
        <f t="shared" si="304"/>
        <v>0</v>
      </c>
      <c r="W802" s="442" t="str">
        <f t="shared" si="305"/>
        <v/>
      </c>
      <c r="X802" s="452" t="str">
        <f t="shared" si="300"/>
        <v/>
      </c>
      <c r="Y802" s="452" t="str">
        <f t="shared" si="301"/>
        <v/>
      </c>
      <c r="Z802" s="452" t="str">
        <f>'４.１倒筒機(樣品製作)'!X802</f>
        <v/>
      </c>
      <c r="AA802" s="452" t="str">
        <f>'４.１倒筒機(樣品製作)'!Y802</f>
        <v/>
      </c>
    </row>
    <row r="803" spans="1:27" ht="16.5">
      <c r="A803" s="383">
        <f t="shared" si="298"/>
        <v>46222</v>
      </c>
      <c r="B803" s="432" t="s">
        <v>805</v>
      </c>
      <c r="C803" s="458"/>
      <c r="D803" s="473"/>
      <c r="E803" s="459"/>
      <c r="F803" s="506" t="str">
        <f>IF(ISNA(VLOOKUP(D803,條件!$A$1:$L$65585,5,0)),"",(VLOOKUP(D803,條件!$A$1:$L$65585,5,0)))</f>
        <v/>
      </c>
      <c r="G803" s="506" t="str">
        <f>IF(ISNA(VLOOKUP(D803,條件!$A$1:$L$65585,11,0)),"",(VLOOKUP(D803,條件!$A$1:$L$65585,11,0)))</f>
        <v/>
      </c>
      <c r="H803" s="460"/>
      <c r="I803" s="461"/>
      <c r="J803" s="462"/>
      <c r="K803" s="461"/>
      <c r="L803" s="463"/>
      <c r="M803" s="388"/>
      <c r="N803" s="389"/>
      <c r="O803" s="390"/>
      <c r="P803" s="389"/>
      <c r="Q803" s="391"/>
      <c r="R803" s="443"/>
      <c r="S803" s="425">
        <f t="shared" si="302"/>
        <v>0</v>
      </c>
      <c r="T803" s="392">
        <f t="shared" si="299"/>
        <v>0</v>
      </c>
      <c r="U803" s="405">
        <f t="shared" si="303"/>
        <v>0</v>
      </c>
      <c r="V803" s="393">
        <f t="shared" si="304"/>
        <v>0</v>
      </c>
      <c r="W803" s="442" t="str">
        <f t="shared" si="305"/>
        <v/>
      </c>
      <c r="X803" s="452" t="str">
        <f t="shared" si="300"/>
        <v/>
      </c>
      <c r="Y803" s="452" t="str">
        <f t="shared" si="301"/>
        <v/>
      </c>
      <c r="Z803" s="452" t="str">
        <f>'４.１倒筒機(樣品製作)'!X803</f>
        <v/>
      </c>
      <c r="AA803" s="452" t="str">
        <f>'４.１倒筒機(樣品製作)'!Y803</f>
        <v/>
      </c>
    </row>
    <row r="804" spans="1:27" ht="16.5">
      <c r="A804" s="383">
        <f t="shared" si="298"/>
        <v>46222</v>
      </c>
      <c r="B804" s="432" t="s">
        <v>805</v>
      </c>
      <c r="C804" s="458"/>
      <c r="D804" s="473"/>
      <c r="E804" s="459"/>
      <c r="F804" s="506" t="str">
        <f>IF(ISNA(VLOOKUP(D804,條件!$A$1:$L$65585,5,0)),"",(VLOOKUP(D804,條件!$A$1:$L$65585,5,0)))</f>
        <v/>
      </c>
      <c r="G804" s="506" t="str">
        <f>IF(ISNA(VLOOKUP(D804,條件!$A$1:$L$65585,11,0)),"",(VLOOKUP(D804,條件!$A$1:$L$65585,11,0)))</f>
        <v/>
      </c>
      <c r="H804" s="460"/>
      <c r="I804" s="461"/>
      <c r="J804" s="462"/>
      <c r="K804" s="461"/>
      <c r="L804" s="463"/>
      <c r="M804" s="388"/>
      <c r="N804" s="389"/>
      <c r="O804" s="390"/>
      <c r="P804" s="389"/>
      <c r="Q804" s="391"/>
      <c r="R804" s="443"/>
      <c r="S804" s="425">
        <f t="shared" si="302"/>
        <v>0</v>
      </c>
      <c r="T804" s="392">
        <f t="shared" si="299"/>
        <v>0</v>
      </c>
      <c r="U804" s="405">
        <f t="shared" si="303"/>
        <v>0</v>
      </c>
      <c r="V804" s="393">
        <f t="shared" si="304"/>
        <v>0</v>
      </c>
      <c r="W804" s="442" t="str">
        <f t="shared" si="305"/>
        <v/>
      </c>
      <c r="X804" s="452" t="str">
        <f t="shared" si="300"/>
        <v/>
      </c>
      <c r="Y804" s="452" t="str">
        <f t="shared" si="301"/>
        <v/>
      </c>
      <c r="Z804" s="452" t="str">
        <f>'４.１倒筒機(樣品製作)'!X804</f>
        <v/>
      </c>
      <c r="AA804" s="452" t="str">
        <f>'４.１倒筒機(樣品製作)'!Y804</f>
        <v/>
      </c>
    </row>
    <row r="805" spans="1:27" ht="16.5">
      <c r="A805" s="383">
        <f t="shared" si="298"/>
        <v>46222</v>
      </c>
      <c r="B805" s="432" t="s">
        <v>805</v>
      </c>
      <c r="C805" s="458"/>
      <c r="D805" s="473"/>
      <c r="E805" s="459"/>
      <c r="F805" s="506" t="str">
        <f>IF(ISNA(VLOOKUP(D805,條件!$A$1:$L$65585,5,0)),"",(VLOOKUP(D805,條件!$A$1:$L$65585,5,0)))</f>
        <v/>
      </c>
      <c r="G805" s="506" t="str">
        <f>IF(ISNA(VLOOKUP(D805,條件!$A$1:$L$65585,11,0)),"",(VLOOKUP(D805,條件!$A$1:$L$65585,11,0)))</f>
        <v/>
      </c>
      <c r="H805" s="460"/>
      <c r="I805" s="461"/>
      <c r="J805" s="462"/>
      <c r="K805" s="461"/>
      <c r="L805" s="463"/>
      <c r="M805" s="388"/>
      <c r="N805" s="389"/>
      <c r="O805" s="390"/>
      <c r="P805" s="389"/>
      <c r="Q805" s="391"/>
      <c r="R805" s="443"/>
      <c r="S805" s="425">
        <f t="shared" si="302"/>
        <v>0</v>
      </c>
      <c r="T805" s="392">
        <f t="shared" si="299"/>
        <v>0</v>
      </c>
      <c r="U805" s="405">
        <f t="shared" si="303"/>
        <v>0</v>
      </c>
      <c r="V805" s="393">
        <f t="shared" si="304"/>
        <v>0</v>
      </c>
      <c r="W805" s="442" t="str">
        <f t="shared" si="305"/>
        <v/>
      </c>
      <c r="X805" s="452" t="str">
        <f t="shared" si="300"/>
        <v/>
      </c>
      <c r="Y805" s="452" t="str">
        <f t="shared" si="301"/>
        <v/>
      </c>
      <c r="Z805" s="452" t="str">
        <f>'４.１倒筒機(樣品製作)'!X805</f>
        <v/>
      </c>
      <c r="AA805" s="452" t="str">
        <f>'４.１倒筒機(樣品製作)'!Y805</f>
        <v/>
      </c>
    </row>
    <row r="806" spans="1:27" ht="16.5">
      <c r="A806" s="383">
        <f t="shared" si="298"/>
        <v>46222</v>
      </c>
      <c r="B806" s="432" t="s">
        <v>805</v>
      </c>
      <c r="C806" s="458"/>
      <c r="D806" s="473"/>
      <c r="E806" s="459"/>
      <c r="F806" s="506" t="str">
        <f>IF(ISNA(VLOOKUP(D806,條件!$A$1:$L$65585,5,0)),"",(VLOOKUP(D806,條件!$A$1:$L$65585,5,0)))</f>
        <v/>
      </c>
      <c r="G806" s="506" t="str">
        <f>IF(ISNA(VLOOKUP(D806,條件!$A$1:$L$65585,11,0)),"",(VLOOKUP(D806,條件!$A$1:$L$65585,11,0)))</f>
        <v/>
      </c>
      <c r="H806" s="460"/>
      <c r="I806" s="461"/>
      <c r="J806" s="462"/>
      <c r="K806" s="461"/>
      <c r="L806" s="463"/>
      <c r="M806" s="388"/>
      <c r="N806" s="389"/>
      <c r="O806" s="390"/>
      <c r="P806" s="389"/>
      <c r="Q806" s="391"/>
      <c r="R806" s="443"/>
      <c r="S806" s="425">
        <f t="shared" si="302"/>
        <v>0</v>
      </c>
      <c r="T806" s="392">
        <f t="shared" si="299"/>
        <v>0</v>
      </c>
      <c r="U806" s="405">
        <f t="shared" si="303"/>
        <v>0</v>
      </c>
      <c r="V806" s="393">
        <f t="shared" si="304"/>
        <v>0</v>
      </c>
      <c r="W806" s="442" t="str">
        <f t="shared" si="305"/>
        <v/>
      </c>
      <c r="X806" s="452" t="str">
        <f t="shared" si="300"/>
        <v/>
      </c>
      <c r="Y806" s="452" t="str">
        <f t="shared" si="301"/>
        <v/>
      </c>
      <c r="Z806" s="452" t="str">
        <f>'４.１倒筒機(樣品製作)'!X806</f>
        <v/>
      </c>
      <c r="AA806" s="452" t="str">
        <f>'４.１倒筒機(樣品製作)'!Y806</f>
        <v/>
      </c>
    </row>
    <row r="807" spans="1:27" ht="16.5">
      <c r="A807" s="383">
        <f t="shared" si="298"/>
        <v>46222</v>
      </c>
      <c r="B807" s="432" t="s">
        <v>805</v>
      </c>
      <c r="C807" s="458"/>
      <c r="D807" s="473"/>
      <c r="E807" s="459"/>
      <c r="F807" s="506" t="str">
        <f>IF(ISNA(VLOOKUP(D807,條件!$A$1:$L$65585,5,0)),"",(VLOOKUP(D807,條件!$A$1:$L$65585,5,0)))</f>
        <v/>
      </c>
      <c r="G807" s="506" t="str">
        <f>IF(ISNA(VLOOKUP(D807,條件!$A$1:$L$65585,11,0)),"",(VLOOKUP(D807,條件!$A$1:$L$65585,11,0)))</f>
        <v/>
      </c>
      <c r="H807" s="460"/>
      <c r="I807" s="461"/>
      <c r="J807" s="462"/>
      <c r="K807" s="461"/>
      <c r="L807" s="463"/>
      <c r="M807" s="388"/>
      <c r="N807" s="389"/>
      <c r="O807" s="390"/>
      <c r="P807" s="389"/>
      <c r="Q807" s="391"/>
      <c r="R807" s="443"/>
      <c r="S807" s="425">
        <f t="shared" si="302"/>
        <v>0</v>
      </c>
      <c r="T807" s="392">
        <f t="shared" si="299"/>
        <v>0</v>
      </c>
      <c r="U807" s="405">
        <f t="shared" si="303"/>
        <v>0</v>
      </c>
      <c r="V807" s="393">
        <f t="shared" si="304"/>
        <v>0</v>
      </c>
      <c r="W807" s="442" t="str">
        <f t="shared" si="305"/>
        <v/>
      </c>
      <c r="X807" s="452" t="str">
        <f t="shared" si="300"/>
        <v/>
      </c>
      <c r="Y807" s="452" t="str">
        <f t="shared" si="301"/>
        <v/>
      </c>
      <c r="Z807" s="452" t="str">
        <f>'４.１倒筒機(樣品製作)'!X807</f>
        <v/>
      </c>
      <c r="AA807" s="452" t="str">
        <f>'４.１倒筒機(樣品製作)'!Y807</f>
        <v/>
      </c>
    </row>
    <row r="808" spans="1:27" ht="16.5">
      <c r="A808" s="383">
        <f t="shared" si="298"/>
        <v>46222</v>
      </c>
      <c r="B808" s="432" t="s">
        <v>805</v>
      </c>
      <c r="C808" s="458"/>
      <c r="D808" s="473"/>
      <c r="E808" s="459"/>
      <c r="F808" s="506" t="str">
        <f>IF(ISNA(VLOOKUP(D808,條件!$A$1:$L$65585,5,0)),"",(VLOOKUP(D808,條件!$A$1:$L$65585,5,0)))</f>
        <v/>
      </c>
      <c r="G808" s="506" t="str">
        <f>IF(ISNA(VLOOKUP(D808,條件!$A$1:$L$65585,11,0)),"",(VLOOKUP(D808,條件!$A$1:$L$65585,11,0)))</f>
        <v/>
      </c>
      <c r="H808" s="460"/>
      <c r="I808" s="461"/>
      <c r="J808" s="462"/>
      <c r="K808" s="461"/>
      <c r="L808" s="463"/>
      <c r="M808" s="388"/>
      <c r="N808" s="389"/>
      <c r="O808" s="390"/>
      <c r="P808" s="389"/>
      <c r="Q808" s="391"/>
      <c r="R808" s="443"/>
      <c r="S808" s="425">
        <f t="shared" si="302"/>
        <v>0</v>
      </c>
      <c r="T808" s="392">
        <f t="shared" si="299"/>
        <v>0</v>
      </c>
      <c r="U808" s="405">
        <f t="shared" si="303"/>
        <v>0</v>
      </c>
      <c r="V808" s="393">
        <f t="shared" si="304"/>
        <v>0</v>
      </c>
      <c r="W808" s="442" t="str">
        <f t="shared" si="305"/>
        <v/>
      </c>
      <c r="X808" s="452" t="str">
        <f t="shared" si="300"/>
        <v/>
      </c>
      <c r="Y808" s="452" t="str">
        <f t="shared" si="301"/>
        <v/>
      </c>
      <c r="Z808" s="452" t="str">
        <f>'４.１倒筒機(樣品製作)'!X808</f>
        <v/>
      </c>
      <c r="AA808" s="452" t="str">
        <f>'４.１倒筒機(樣品製作)'!Y808</f>
        <v/>
      </c>
    </row>
    <row r="809" spans="1:27" ht="16.5">
      <c r="A809" s="383">
        <f t="shared" si="298"/>
        <v>46222</v>
      </c>
      <c r="B809" s="432" t="s">
        <v>805</v>
      </c>
      <c r="C809" s="458"/>
      <c r="D809" s="473"/>
      <c r="E809" s="459"/>
      <c r="F809" s="506" t="str">
        <f>IF(ISNA(VLOOKUP(D809,條件!$A$1:$L$65585,5,0)),"",(VLOOKUP(D809,條件!$A$1:$L$65585,5,0)))</f>
        <v/>
      </c>
      <c r="G809" s="506" t="str">
        <f>IF(ISNA(VLOOKUP(D809,條件!$A$1:$L$65585,11,0)),"",(VLOOKUP(D809,條件!$A$1:$L$65585,11,0)))</f>
        <v/>
      </c>
      <c r="H809" s="460"/>
      <c r="I809" s="461"/>
      <c r="J809" s="462"/>
      <c r="K809" s="461"/>
      <c r="L809" s="463"/>
      <c r="M809" s="388"/>
      <c r="N809" s="389"/>
      <c r="O809" s="390"/>
      <c r="P809" s="389"/>
      <c r="Q809" s="391"/>
      <c r="R809" s="443"/>
      <c r="S809" s="425">
        <f t="shared" si="302"/>
        <v>0</v>
      </c>
      <c r="T809" s="392">
        <f t="shared" si="299"/>
        <v>0</v>
      </c>
      <c r="U809" s="392">
        <f t="shared" si="303"/>
        <v>0</v>
      </c>
      <c r="V809" s="393">
        <f t="shared" si="304"/>
        <v>0</v>
      </c>
      <c r="W809" s="444" t="str">
        <f t="shared" si="305"/>
        <v/>
      </c>
      <c r="X809" s="452" t="str">
        <f t="shared" si="300"/>
        <v/>
      </c>
      <c r="Y809" s="452" t="str">
        <f t="shared" si="301"/>
        <v/>
      </c>
      <c r="Z809" s="452" t="str">
        <f>'４.１倒筒機(樣品製作)'!X809</f>
        <v/>
      </c>
      <c r="AA809" s="452" t="str">
        <f>'４.１倒筒機(樣品製作)'!Y809</f>
        <v/>
      </c>
    </row>
    <row r="810" spans="1:27" ht="16.5">
      <c r="A810" s="383">
        <f t="shared" si="298"/>
        <v>46222</v>
      </c>
      <c r="B810" s="432" t="s">
        <v>805</v>
      </c>
      <c r="C810" s="458"/>
      <c r="D810" s="473"/>
      <c r="E810" s="459"/>
      <c r="F810" s="506" t="str">
        <f>IF(ISNA(VLOOKUP(D810,條件!$A$1:$L$65585,5,0)),"",(VLOOKUP(D810,條件!$A$1:$L$65585,5,0)))</f>
        <v/>
      </c>
      <c r="G810" s="506" t="str">
        <f>IF(ISNA(VLOOKUP(D810,條件!$A$1:$L$65585,11,0)),"",(VLOOKUP(D810,條件!$A$1:$L$65585,11,0)))</f>
        <v/>
      </c>
      <c r="H810" s="460"/>
      <c r="I810" s="461"/>
      <c r="J810" s="462"/>
      <c r="K810" s="461"/>
      <c r="L810" s="463"/>
      <c r="M810" s="388"/>
      <c r="N810" s="389"/>
      <c r="O810" s="390"/>
      <c r="P810" s="389"/>
      <c r="Q810" s="391"/>
      <c r="R810" s="443"/>
      <c r="S810" s="425">
        <f t="shared" si="302"/>
        <v>0</v>
      </c>
      <c r="T810" s="392">
        <f t="shared" si="299"/>
        <v>0</v>
      </c>
      <c r="U810" s="392">
        <f t="shared" si="303"/>
        <v>0</v>
      </c>
      <c r="V810" s="393">
        <f t="shared" si="304"/>
        <v>0</v>
      </c>
      <c r="W810" s="444" t="str">
        <f t="shared" si="305"/>
        <v/>
      </c>
      <c r="X810" s="452" t="str">
        <f t="shared" si="300"/>
        <v/>
      </c>
      <c r="Y810" s="452" t="str">
        <f t="shared" si="301"/>
        <v/>
      </c>
      <c r="Z810" s="452" t="str">
        <f>'４.１倒筒機(樣品製作)'!X810</f>
        <v/>
      </c>
      <c r="AA810" s="452" t="str">
        <f>'４.１倒筒機(樣品製作)'!Y810</f>
        <v/>
      </c>
    </row>
    <row r="811" spans="1:27" ht="16.5">
      <c r="A811" s="383">
        <f t="shared" si="298"/>
        <v>46222</v>
      </c>
      <c r="B811" s="432" t="s">
        <v>805</v>
      </c>
      <c r="C811" s="458"/>
      <c r="D811" s="473"/>
      <c r="E811" s="459"/>
      <c r="F811" s="506" t="str">
        <f>IF(ISNA(VLOOKUP(D811,條件!$A$1:$L$65585,5,0)),"",(VLOOKUP(D811,條件!$A$1:$L$65585,5,0)))</f>
        <v/>
      </c>
      <c r="G811" s="506" t="str">
        <f>IF(ISNA(VLOOKUP(D811,條件!$A$1:$L$65585,11,0)),"",(VLOOKUP(D811,條件!$A$1:$L$65585,11,0)))</f>
        <v/>
      </c>
      <c r="H811" s="460"/>
      <c r="I811" s="461"/>
      <c r="J811" s="462"/>
      <c r="K811" s="461"/>
      <c r="L811" s="463"/>
      <c r="M811" s="388"/>
      <c r="N811" s="389"/>
      <c r="O811" s="390"/>
      <c r="P811" s="389"/>
      <c r="Q811" s="391"/>
      <c r="R811" s="443"/>
      <c r="S811" s="425">
        <f t="shared" si="302"/>
        <v>0</v>
      </c>
      <c r="T811" s="392">
        <f t="shared" si="299"/>
        <v>0</v>
      </c>
      <c r="U811" s="392">
        <f t="shared" si="303"/>
        <v>0</v>
      </c>
      <c r="V811" s="393">
        <f t="shared" si="304"/>
        <v>0</v>
      </c>
      <c r="W811" s="444" t="str">
        <f t="shared" si="305"/>
        <v/>
      </c>
      <c r="X811" s="452" t="str">
        <f t="shared" si="300"/>
        <v/>
      </c>
      <c r="Y811" s="452" t="str">
        <f t="shared" si="301"/>
        <v/>
      </c>
      <c r="Z811" s="452" t="str">
        <f>'４.１倒筒機(樣品製作)'!X811</f>
        <v/>
      </c>
      <c r="AA811" s="452" t="str">
        <f>'４.１倒筒機(樣品製作)'!Y811</f>
        <v/>
      </c>
    </row>
    <row r="812" spans="1:27" ht="16.5">
      <c r="A812" s="383">
        <f t="shared" si="298"/>
        <v>46222</v>
      </c>
      <c r="B812" s="432" t="s">
        <v>805</v>
      </c>
      <c r="C812" s="458"/>
      <c r="D812" s="473"/>
      <c r="E812" s="459"/>
      <c r="F812" s="506" t="str">
        <f>IF(ISNA(VLOOKUP(D812,條件!$A$1:$L$65585,5,0)),"",(VLOOKUP(D812,條件!$A$1:$L$65585,5,0)))</f>
        <v/>
      </c>
      <c r="G812" s="506" t="str">
        <f>IF(ISNA(VLOOKUP(D812,條件!$A$1:$L$65585,11,0)),"",(VLOOKUP(D812,條件!$A$1:$L$65585,11,0)))</f>
        <v/>
      </c>
      <c r="H812" s="460"/>
      <c r="I812" s="461"/>
      <c r="J812" s="462"/>
      <c r="K812" s="461"/>
      <c r="L812" s="463"/>
      <c r="M812" s="388"/>
      <c r="N812" s="389"/>
      <c r="O812" s="390"/>
      <c r="P812" s="389"/>
      <c r="Q812" s="391"/>
      <c r="R812" s="443"/>
      <c r="S812" s="425">
        <f t="shared" si="302"/>
        <v>0</v>
      </c>
      <c r="T812" s="392">
        <f t="shared" si="299"/>
        <v>0</v>
      </c>
      <c r="U812" s="392">
        <f t="shared" si="303"/>
        <v>0</v>
      </c>
      <c r="V812" s="393">
        <f t="shared" si="304"/>
        <v>0</v>
      </c>
      <c r="W812" s="444" t="str">
        <f t="shared" si="305"/>
        <v/>
      </c>
      <c r="X812" s="452" t="str">
        <f t="shared" si="300"/>
        <v/>
      </c>
      <c r="Y812" s="452" t="str">
        <f t="shared" si="301"/>
        <v/>
      </c>
      <c r="Z812" s="452" t="str">
        <f>'４.１倒筒機(樣品製作)'!X812</f>
        <v/>
      </c>
      <c r="AA812" s="452" t="str">
        <f>'４.１倒筒機(樣品製作)'!Y812</f>
        <v/>
      </c>
    </row>
    <row r="813" spans="1:27" ht="16.5">
      <c r="A813" s="383">
        <f t="shared" si="298"/>
        <v>46222</v>
      </c>
      <c r="B813" s="432" t="s">
        <v>805</v>
      </c>
      <c r="C813" s="458"/>
      <c r="D813" s="473"/>
      <c r="E813" s="459"/>
      <c r="F813" s="506" t="str">
        <f>IF(ISNA(VLOOKUP(D813,條件!$A$1:$L$65585,5,0)),"",(VLOOKUP(D813,條件!$A$1:$L$65585,5,0)))</f>
        <v/>
      </c>
      <c r="G813" s="506" t="str">
        <f>IF(ISNA(VLOOKUP(D813,條件!$A$1:$L$65585,11,0)),"",(VLOOKUP(D813,條件!$A$1:$L$65585,11,0)))</f>
        <v/>
      </c>
      <c r="H813" s="460"/>
      <c r="I813" s="461"/>
      <c r="J813" s="462"/>
      <c r="K813" s="461"/>
      <c r="L813" s="463"/>
      <c r="M813" s="388"/>
      <c r="N813" s="389"/>
      <c r="O813" s="390"/>
      <c r="P813" s="389"/>
      <c r="Q813" s="391"/>
      <c r="R813" s="443"/>
      <c r="S813" s="425">
        <f t="shared" si="302"/>
        <v>0</v>
      </c>
      <c r="T813" s="392">
        <f t="shared" si="299"/>
        <v>0</v>
      </c>
      <c r="U813" s="392">
        <f t="shared" si="303"/>
        <v>0</v>
      </c>
      <c r="V813" s="393">
        <f t="shared" si="304"/>
        <v>0</v>
      </c>
      <c r="W813" s="444" t="str">
        <f t="shared" si="305"/>
        <v/>
      </c>
      <c r="X813" s="452" t="str">
        <f t="shared" si="300"/>
        <v/>
      </c>
      <c r="Y813" s="452" t="str">
        <f t="shared" si="301"/>
        <v/>
      </c>
      <c r="Z813" s="452" t="str">
        <f>'４.１倒筒機(樣品製作)'!X813</f>
        <v/>
      </c>
      <c r="AA813" s="452" t="str">
        <f>'４.１倒筒機(樣品製作)'!Y813</f>
        <v/>
      </c>
    </row>
    <row r="814" spans="1:27" ht="16.5">
      <c r="A814" s="383">
        <f t="shared" si="298"/>
        <v>46222</v>
      </c>
      <c r="B814" s="432" t="s">
        <v>805</v>
      </c>
      <c r="C814" s="458"/>
      <c r="D814" s="473"/>
      <c r="E814" s="459"/>
      <c r="F814" s="506" t="str">
        <f>IF(ISNA(VLOOKUP(D814,條件!$A$1:$L$65585,5,0)),"",(VLOOKUP(D814,條件!$A$1:$L$65585,5,0)))</f>
        <v/>
      </c>
      <c r="G814" s="506" t="str">
        <f>IF(ISNA(VLOOKUP(D814,條件!$A$1:$L$65585,11,0)),"",(VLOOKUP(D814,條件!$A$1:$L$65585,11,0)))</f>
        <v/>
      </c>
      <c r="H814" s="460"/>
      <c r="I814" s="461"/>
      <c r="J814" s="462"/>
      <c r="K814" s="461"/>
      <c r="L814" s="463"/>
      <c r="M814" s="388"/>
      <c r="N814" s="389"/>
      <c r="O814" s="390"/>
      <c r="P814" s="389"/>
      <c r="Q814" s="391"/>
      <c r="R814" s="443"/>
      <c r="S814" s="425">
        <f t="shared" si="302"/>
        <v>0</v>
      </c>
      <c r="T814" s="392">
        <f t="shared" si="299"/>
        <v>0</v>
      </c>
      <c r="U814" s="392">
        <f t="shared" si="303"/>
        <v>0</v>
      </c>
      <c r="V814" s="393">
        <f t="shared" si="304"/>
        <v>0</v>
      </c>
      <c r="W814" s="444" t="str">
        <f t="shared" si="305"/>
        <v/>
      </c>
      <c r="X814" s="452" t="str">
        <f t="shared" si="300"/>
        <v/>
      </c>
      <c r="Y814" s="452" t="str">
        <f t="shared" si="301"/>
        <v/>
      </c>
      <c r="Z814" s="452" t="str">
        <f>'４.１倒筒機(樣品製作)'!X814</f>
        <v/>
      </c>
      <c r="AA814" s="452" t="str">
        <f>'４.１倒筒機(樣品製作)'!Y814</f>
        <v/>
      </c>
    </row>
    <row r="815" spans="1:27" ht="16.5">
      <c r="A815" s="383">
        <f t="shared" si="298"/>
        <v>46222</v>
      </c>
      <c r="B815" s="432" t="s">
        <v>805</v>
      </c>
      <c r="C815" s="458"/>
      <c r="D815" s="473"/>
      <c r="E815" s="459"/>
      <c r="F815" s="506" t="str">
        <f>IF(ISNA(VLOOKUP(D815,條件!$A$1:$L$65585,5,0)),"",(VLOOKUP(D815,條件!$A$1:$L$65585,5,0)))</f>
        <v/>
      </c>
      <c r="G815" s="506" t="str">
        <f>IF(ISNA(VLOOKUP(D815,條件!$A$1:$L$65585,11,0)),"",(VLOOKUP(D815,條件!$A$1:$L$65585,11,0)))</f>
        <v/>
      </c>
      <c r="H815" s="460"/>
      <c r="I815" s="461"/>
      <c r="J815" s="462"/>
      <c r="K815" s="461"/>
      <c r="L815" s="463"/>
      <c r="M815" s="388"/>
      <c r="N815" s="389"/>
      <c r="O815" s="390"/>
      <c r="P815" s="389"/>
      <c r="Q815" s="391"/>
      <c r="R815" s="443"/>
      <c r="S815" s="425">
        <f t="shared" si="302"/>
        <v>0</v>
      </c>
      <c r="T815" s="392">
        <f t="shared" si="299"/>
        <v>0</v>
      </c>
      <c r="U815" s="392">
        <f t="shared" si="303"/>
        <v>0</v>
      </c>
      <c r="V815" s="393">
        <f t="shared" si="304"/>
        <v>0</v>
      </c>
      <c r="W815" s="444" t="str">
        <f t="shared" si="305"/>
        <v/>
      </c>
      <c r="X815" s="452" t="str">
        <f t="shared" si="300"/>
        <v/>
      </c>
      <c r="Y815" s="452" t="str">
        <f t="shared" si="301"/>
        <v/>
      </c>
      <c r="Z815" s="452" t="str">
        <f>'４.１倒筒機(樣品製作)'!X815</f>
        <v/>
      </c>
      <c r="AA815" s="452" t="str">
        <f>'４.１倒筒機(樣品製作)'!Y815</f>
        <v/>
      </c>
    </row>
    <row r="816" spans="1:27" ht="16.5">
      <c r="A816" s="383">
        <f t="shared" si="298"/>
        <v>46222</v>
      </c>
      <c r="B816" s="432" t="s">
        <v>805</v>
      </c>
      <c r="C816" s="458"/>
      <c r="D816" s="473"/>
      <c r="E816" s="459"/>
      <c r="F816" s="506" t="str">
        <f>IF(ISNA(VLOOKUP(D816,條件!$A$1:$L$65585,5,0)),"",(VLOOKUP(D816,條件!$A$1:$L$65585,5,0)))</f>
        <v/>
      </c>
      <c r="G816" s="506" t="str">
        <f>IF(ISNA(VLOOKUP(D816,條件!$A$1:$L$65585,11,0)),"",(VLOOKUP(D816,條件!$A$1:$L$65585,11,0)))</f>
        <v/>
      </c>
      <c r="H816" s="460"/>
      <c r="I816" s="461"/>
      <c r="J816" s="462"/>
      <c r="K816" s="461"/>
      <c r="L816" s="463"/>
      <c r="M816" s="388"/>
      <c r="N816" s="389"/>
      <c r="O816" s="390"/>
      <c r="P816" s="389"/>
      <c r="Q816" s="391"/>
      <c r="R816" s="443"/>
      <c r="S816" s="425">
        <f t="shared" si="302"/>
        <v>0</v>
      </c>
      <c r="T816" s="392">
        <f t="shared" si="299"/>
        <v>0</v>
      </c>
      <c r="U816" s="392">
        <f t="shared" si="303"/>
        <v>0</v>
      </c>
      <c r="V816" s="393">
        <f t="shared" si="304"/>
        <v>0</v>
      </c>
      <c r="W816" s="444" t="str">
        <f t="shared" si="305"/>
        <v/>
      </c>
      <c r="X816" s="452" t="str">
        <f t="shared" si="300"/>
        <v/>
      </c>
      <c r="Y816" s="452" t="str">
        <f t="shared" si="301"/>
        <v/>
      </c>
      <c r="Z816" s="452" t="str">
        <f>'４.１倒筒機(樣品製作)'!X816</f>
        <v/>
      </c>
      <c r="AA816" s="452" t="str">
        <f>'４.１倒筒機(樣品製作)'!Y816</f>
        <v/>
      </c>
    </row>
    <row r="817" spans="1:27" ht="16.5">
      <c r="A817" s="383">
        <f t="shared" si="298"/>
        <v>46222</v>
      </c>
      <c r="B817" s="432" t="s">
        <v>805</v>
      </c>
      <c r="C817" s="458"/>
      <c r="D817" s="473"/>
      <c r="E817" s="459"/>
      <c r="F817" s="506" t="str">
        <f>IF(ISNA(VLOOKUP(D817,條件!$A$1:$L$65585,5,0)),"",(VLOOKUP(D817,條件!$A$1:$L$65585,5,0)))</f>
        <v/>
      </c>
      <c r="G817" s="506" t="str">
        <f>IF(ISNA(VLOOKUP(D817,條件!$A$1:$L$65585,11,0)),"",(VLOOKUP(D817,條件!$A$1:$L$65585,11,0)))</f>
        <v/>
      </c>
      <c r="H817" s="460"/>
      <c r="I817" s="461"/>
      <c r="J817" s="462"/>
      <c r="K817" s="461"/>
      <c r="L817" s="463"/>
      <c r="M817" s="388"/>
      <c r="N817" s="389"/>
      <c r="O817" s="390"/>
      <c r="P817" s="389"/>
      <c r="Q817" s="391"/>
      <c r="R817" s="443"/>
      <c r="S817" s="425">
        <f t="shared" si="302"/>
        <v>0</v>
      </c>
      <c r="T817" s="392">
        <f t="shared" si="299"/>
        <v>0</v>
      </c>
      <c r="U817" s="392">
        <f t="shared" si="303"/>
        <v>0</v>
      </c>
      <c r="V817" s="393">
        <f t="shared" si="304"/>
        <v>0</v>
      </c>
      <c r="W817" s="444" t="str">
        <f t="shared" si="305"/>
        <v/>
      </c>
      <c r="X817" s="452" t="str">
        <f t="shared" si="300"/>
        <v/>
      </c>
      <c r="Y817" s="452" t="str">
        <f t="shared" si="301"/>
        <v/>
      </c>
      <c r="Z817" s="452" t="str">
        <f>'４.１倒筒機(樣品製作)'!X817</f>
        <v/>
      </c>
      <c r="AA817" s="452" t="str">
        <f>'４.１倒筒機(樣品製作)'!Y817</f>
        <v/>
      </c>
    </row>
    <row r="818" spans="1:27" ht="16.5">
      <c r="A818" s="383">
        <f t="shared" si="298"/>
        <v>46222</v>
      </c>
      <c r="B818" s="398" t="s">
        <v>803</v>
      </c>
      <c r="C818" s="524"/>
      <c r="D818" s="525"/>
      <c r="E818" s="526"/>
      <c r="F818" s="527">
        <v>0</v>
      </c>
      <c r="G818" s="527"/>
      <c r="H818" s="528"/>
      <c r="I818" s="529">
        <f>COUNTA(I798:I817)</f>
        <v>0</v>
      </c>
      <c r="J818" s="529"/>
      <c r="K818" s="529"/>
      <c r="L818" s="530"/>
      <c r="M818" s="400"/>
      <c r="N818" s="401">
        <f>SUM(N798:N817)</f>
        <v>0</v>
      </c>
      <c r="O818" s="400"/>
      <c r="P818" s="401">
        <f>SUM(P798:P817)</f>
        <v>0</v>
      </c>
      <c r="Q818" s="402"/>
      <c r="R818" s="445"/>
      <c r="S818" s="427"/>
      <c r="T818" s="403"/>
      <c r="U818" s="399">
        <f>SUMIF(U798:U817,"&lt;9E307")</f>
        <v>0</v>
      </c>
      <c r="V818" s="399">
        <f>SUM(V798:V817)</f>
        <v>0</v>
      </c>
      <c r="W818" s="446">
        <f>IF(ISERROR(V818/U818),0,(V818/U818))</f>
        <v>0</v>
      </c>
      <c r="X818" s="453">
        <f>SUMIF(X798:X817,"&lt;9E307")</f>
        <v>0</v>
      </c>
      <c r="Y818" s="453">
        <f>SUMIF(Y798:Y817,"&lt;9E307")</f>
        <v>0</v>
      </c>
      <c r="Z818" s="453">
        <f>'４.１倒筒機(樣品製作)'!X818</f>
        <v>0</v>
      </c>
      <c r="AA818" s="453">
        <f>'４.１倒筒機(樣品製作)'!Y818</f>
        <v>0</v>
      </c>
    </row>
    <row r="819" spans="1:27" ht="16.5">
      <c r="A819" s="383">
        <f t="shared" si="298"/>
        <v>46222</v>
      </c>
      <c r="B819" s="404" t="s">
        <v>806</v>
      </c>
      <c r="C819" s="531"/>
      <c r="D819" s="532"/>
      <c r="E819" s="533"/>
      <c r="F819" s="534"/>
      <c r="G819" s="534"/>
      <c r="H819" s="535"/>
      <c r="I819" s="536">
        <f>SUM(I797,I818)</f>
        <v>0</v>
      </c>
      <c r="J819" s="536"/>
      <c r="K819" s="536"/>
      <c r="L819" s="537"/>
      <c r="M819" s="419"/>
      <c r="N819" s="420">
        <f>SUM(N797,N818)</f>
        <v>0</v>
      </c>
      <c r="O819" s="419"/>
      <c r="P819" s="420">
        <f>SUM(P797,P818)</f>
        <v>0</v>
      </c>
      <c r="Q819" s="421"/>
      <c r="R819" s="447"/>
      <c r="S819" s="428"/>
      <c r="T819" s="394"/>
      <c r="U819" s="394">
        <f t="shared" ref="U819:V819" si="306">SUM(U797,U818)</f>
        <v>0</v>
      </c>
      <c r="V819" s="394">
        <f t="shared" si="306"/>
        <v>0</v>
      </c>
      <c r="W819" s="448">
        <f>IF(ISERROR(V819/U819),0,V819/U819)</f>
        <v>0</v>
      </c>
      <c r="X819" s="454">
        <f>SUM(X797,X818)</f>
        <v>0</v>
      </c>
      <c r="Y819" s="454">
        <f>SUM(Y797,Y818)</f>
        <v>0</v>
      </c>
      <c r="Z819" s="454">
        <f>'４.１倒筒機(樣品製作)'!X819</f>
        <v>0</v>
      </c>
      <c r="AA819" s="454">
        <f>'４.１倒筒機(樣品製作)'!Y819</f>
        <v>0</v>
      </c>
    </row>
    <row r="820" spans="1:27" ht="16.5">
      <c r="A820" s="449">
        <f>A819+1</f>
        <v>46223</v>
      </c>
      <c r="B820" s="431" t="s">
        <v>804</v>
      </c>
      <c r="C820" s="538"/>
      <c r="D820" s="539"/>
      <c r="E820" s="540"/>
      <c r="F820" s="541" t="str">
        <f>IF(ISNA(VLOOKUP(D820,條件!$A$1:$L$65585,5,0)),"",(VLOOKUP(D820,條件!$A$1:$L$65585,5,0)))</f>
        <v/>
      </c>
      <c r="G820" s="541" t="str">
        <f>IF(ISNA(VLOOKUP(D820,條件!$A$1:$L$65585,11,0)),"",(VLOOKUP(D820,條件!$A$1:$L$65585,11,0)))</f>
        <v/>
      </c>
      <c r="H820" s="542"/>
      <c r="I820" s="543"/>
      <c r="J820" s="462"/>
      <c r="K820" s="543"/>
      <c r="L820" s="544"/>
      <c r="M820" s="407"/>
      <c r="N820" s="408"/>
      <c r="O820" s="409"/>
      <c r="P820" s="408"/>
      <c r="Q820" s="410"/>
      <c r="R820" s="441"/>
      <c r="S820" s="424">
        <f>K820*0.85</f>
        <v>0</v>
      </c>
      <c r="T820" s="405">
        <f t="shared" ref="T820:T839" si="307">IF(J820="",0,(1440/(J820/S820)))</f>
        <v>0</v>
      </c>
      <c r="U820" s="405">
        <f>T820*L820*(N820+P820)/24*0.85</f>
        <v>0</v>
      </c>
      <c r="V820" s="406">
        <f>M820+O820</f>
        <v>0</v>
      </c>
      <c r="W820" s="442" t="str">
        <f>IF(U820=0,"",((V820/U820)))</f>
        <v/>
      </c>
      <c r="X820" s="452" t="str">
        <f t="shared" ref="X820:X839" si="308">IF(ISERROR((U820/(N820+P820)*N820)/250),"",((U820/(N820+P820)*N820)/250))</f>
        <v/>
      </c>
      <c r="Y820" s="452" t="str">
        <f t="shared" ref="Y820:Y839" si="309">IF(ISERROR(((U820/(N820+P820)*P820)/250)),"",(((U820/(N820+P820)*P820))/250))</f>
        <v/>
      </c>
      <c r="Z820" s="452" t="str">
        <f>'４.１倒筒機(樣品製作)'!X820</f>
        <v/>
      </c>
      <c r="AA820" s="452" t="str">
        <f>'４.１倒筒機(樣品製作)'!Y820</f>
        <v/>
      </c>
    </row>
    <row r="821" spans="1:27" ht="16.5">
      <c r="A821" s="383">
        <f>A820</f>
        <v>46223</v>
      </c>
      <c r="B821" s="432" t="s">
        <v>804</v>
      </c>
      <c r="C821" s="458"/>
      <c r="D821" s="473"/>
      <c r="E821" s="459"/>
      <c r="F821" s="506" t="str">
        <f>IF(ISNA(VLOOKUP(D821,條件!$A$1:$L$65585,5,0)),"",(VLOOKUP(D821,條件!$A$1:$L$65585,5,0)))</f>
        <v/>
      </c>
      <c r="G821" s="506" t="str">
        <f>IF(ISNA(VLOOKUP(D821,條件!$A$1:$L$65585,11,0)),"",(VLOOKUP(D821,條件!$A$1:$L$65585,11,0)))</f>
        <v/>
      </c>
      <c r="H821" s="460"/>
      <c r="I821" s="461"/>
      <c r="J821" s="462"/>
      <c r="K821" s="461"/>
      <c r="L821" s="463"/>
      <c r="M821" s="388"/>
      <c r="N821" s="389"/>
      <c r="O821" s="390"/>
      <c r="P821" s="389"/>
      <c r="Q821" s="410"/>
      <c r="R821" s="443"/>
      <c r="S821" s="425">
        <f t="shared" ref="S821:S839" si="310">K821*0.85</f>
        <v>0</v>
      </c>
      <c r="T821" s="392">
        <f t="shared" si="307"/>
        <v>0</v>
      </c>
      <c r="U821" s="405">
        <f t="shared" ref="U821:U839" si="311">T821*L821*(N821+P821)/24*0.85</f>
        <v>0</v>
      </c>
      <c r="V821" s="393">
        <f t="shared" ref="V821:V839" si="312">M821+O821</f>
        <v>0</v>
      </c>
      <c r="W821" s="442" t="str">
        <f t="shared" ref="W821:W839" si="313">IF(U821=0,"",((V821/U821)))</f>
        <v/>
      </c>
      <c r="X821" s="452" t="str">
        <f t="shared" si="308"/>
        <v/>
      </c>
      <c r="Y821" s="452" t="str">
        <f t="shared" si="309"/>
        <v/>
      </c>
      <c r="Z821" s="452" t="str">
        <f>'４.１倒筒機(樣品製作)'!X821</f>
        <v/>
      </c>
      <c r="AA821" s="452" t="str">
        <f>'４.１倒筒機(樣品製作)'!Y821</f>
        <v/>
      </c>
    </row>
    <row r="822" spans="1:27" ht="16.5">
      <c r="A822" s="383">
        <f t="shared" ref="A822:A862" si="314">A821</f>
        <v>46223</v>
      </c>
      <c r="B822" s="432" t="s">
        <v>804</v>
      </c>
      <c r="C822" s="458"/>
      <c r="D822" s="473"/>
      <c r="E822" s="459"/>
      <c r="F822" s="506" t="str">
        <f>IF(ISNA(VLOOKUP(D822,條件!$A$1:$L$65585,5,0)),"",(VLOOKUP(D822,條件!$A$1:$L$65585,5,0)))</f>
        <v/>
      </c>
      <c r="G822" s="506" t="str">
        <f>IF(ISNA(VLOOKUP(D822,條件!$A$1:$L$65585,11,0)),"",(VLOOKUP(D822,條件!$A$1:$L$65585,11,0)))</f>
        <v/>
      </c>
      <c r="H822" s="460"/>
      <c r="I822" s="461"/>
      <c r="J822" s="462"/>
      <c r="K822" s="461"/>
      <c r="L822" s="463"/>
      <c r="M822" s="388"/>
      <c r="N822" s="389"/>
      <c r="O822" s="390"/>
      <c r="P822" s="389"/>
      <c r="Q822" s="410"/>
      <c r="R822" s="443"/>
      <c r="S822" s="425">
        <f t="shared" si="310"/>
        <v>0</v>
      </c>
      <c r="T822" s="392">
        <f t="shared" si="307"/>
        <v>0</v>
      </c>
      <c r="U822" s="405">
        <f t="shared" si="311"/>
        <v>0</v>
      </c>
      <c r="V822" s="393">
        <f t="shared" si="312"/>
        <v>0</v>
      </c>
      <c r="W822" s="442" t="str">
        <f t="shared" si="313"/>
        <v/>
      </c>
      <c r="X822" s="452" t="str">
        <f t="shared" si="308"/>
        <v/>
      </c>
      <c r="Y822" s="452" t="str">
        <f t="shared" si="309"/>
        <v/>
      </c>
      <c r="Z822" s="452" t="str">
        <f>'４.１倒筒機(樣品製作)'!X822</f>
        <v/>
      </c>
      <c r="AA822" s="452" t="str">
        <f>'４.１倒筒機(樣品製作)'!Y822</f>
        <v/>
      </c>
    </row>
    <row r="823" spans="1:27" ht="16.5">
      <c r="A823" s="383">
        <f t="shared" si="314"/>
        <v>46223</v>
      </c>
      <c r="B823" s="432" t="s">
        <v>804</v>
      </c>
      <c r="C823" s="458"/>
      <c r="D823" s="473"/>
      <c r="E823" s="459"/>
      <c r="F823" s="506" t="str">
        <f>IF(ISNA(VLOOKUP(D823,條件!$A$1:$L$65585,5,0)),"",(VLOOKUP(D823,條件!$A$1:$L$65585,5,0)))</f>
        <v/>
      </c>
      <c r="G823" s="506" t="str">
        <f>IF(ISNA(VLOOKUP(D823,條件!$A$1:$L$65585,11,0)),"",(VLOOKUP(D823,條件!$A$1:$L$65585,11,0)))</f>
        <v/>
      </c>
      <c r="H823" s="460"/>
      <c r="I823" s="461"/>
      <c r="J823" s="462"/>
      <c r="K823" s="461"/>
      <c r="L823" s="463"/>
      <c r="M823" s="388"/>
      <c r="N823" s="389"/>
      <c r="O823" s="390"/>
      <c r="P823" s="389"/>
      <c r="Q823" s="410"/>
      <c r="R823" s="443"/>
      <c r="S823" s="425">
        <f t="shared" si="310"/>
        <v>0</v>
      </c>
      <c r="T823" s="392">
        <f t="shared" si="307"/>
        <v>0</v>
      </c>
      <c r="U823" s="405">
        <f t="shared" si="311"/>
        <v>0</v>
      </c>
      <c r="V823" s="393">
        <f t="shared" si="312"/>
        <v>0</v>
      </c>
      <c r="W823" s="442" t="str">
        <f t="shared" si="313"/>
        <v/>
      </c>
      <c r="X823" s="452" t="str">
        <f t="shared" si="308"/>
        <v/>
      </c>
      <c r="Y823" s="452" t="str">
        <f t="shared" si="309"/>
        <v/>
      </c>
      <c r="Z823" s="452" t="str">
        <f>'４.１倒筒機(樣品製作)'!X823</f>
        <v/>
      </c>
      <c r="AA823" s="452" t="str">
        <f>'４.１倒筒機(樣品製作)'!Y823</f>
        <v/>
      </c>
    </row>
    <row r="824" spans="1:27" ht="16.5">
      <c r="A824" s="383">
        <f t="shared" si="314"/>
        <v>46223</v>
      </c>
      <c r="B824" s="432" t="s">
        <v>804</v>
      </c>
      <c r="C824" s="458"/>
      <c r="D824" s="473"/>
      <c r="E824" s="459"/>
      <c r="F824" s="506" t="str">
        <f>IF(ISNA(VLOOKUP(D824,條件!$A$1:$L$65585,5,0)),"",(VLOOKUP(D824,條件!$A$1:$L$65585,5,0)))</f>
        <v/>
      </c>
      <c r="G824" s="506" t="str">
        <f>IF(ISNA(VLOOKUP(D824,條件!$A$1:$L$65585,11,0)),"",(VLOOKUP(D824,條件!$A$1:$L$65585,11,0)))</f>
        <v/>
      </c>
      <c r="H824" s="460"/>
      <c r="I824" s="461"/>
      <c r="J824" s="462"/>
      <c r="K824" s="461"/>
      <c r="L824" s="463"/>
      <c r="M824" s="388"/>
      <c r="N824" s="389"/>
      <c r="O824" s="390"/>
      <c r="P824" s="389"/>
      <c r="Q824" s="410"/>
      <c r="R824" s="443"/>
      <c r="S824" s="425">
        <f t="shared" si="310"/>
        <v>0</v>
      </c>
      <c r="T824" s="392">
        <f t="shared" si="307"/>
        <v>0</v>
      </c>
      <c r="U824" s="405">
        <f t="shared" si="311"/>
        <v>0</v>
      </c>
      <c r="V824" s="393">
        <f t="shared" si="312"/>
        <v>0</v>
      </c>
      <c r="W824" s="442" t="str">
        <f t="shared" si="313"/>
        <v/>
      </c>
      <c r="X824" s="452" t="str">
        <f t="shared" si="308"/>
        <v/>
      </c>
      <c r="Y824" s="452" t="str">
        <f t="shared" si="309"/>
        <v/>
      </c>
      <c r="Z824" s="452" t="str">
        <f>'４.１倒筒機(樣品製作)'!X824</f>
        <v/>
      </c>
      <c r="AA824" s="452" t="str">
        <f>'４.１倒筒機(樣品製作)'!Y824</f>
        <v/>
      </c>
    </row>
    <row r="825" spans="1:27" ht="16.5">
      <c r="A825" s="383">
        <f t="shared" si="314"/>
        <v>46223</v>
      </c>
      <c r="B825" s="432" t="s">
        <v>804</v>
      </c>
      <c r="C825" s="458"/>
      <c r="D825" s="473"/>
      <c r="E825" s="459"/>
      <c r="F825" s="506" t="str">
        <f>IF(ISNA(VLOOKUP(D825,條件!$A$1:$L$65585,5,0)),"",(VLOOKUP(D825,條件!$A$1:$L$65585,5,0)))</f>
        <v/>
      </c>
      <c r="G825" s="506" t="str">
        <f>IF(ISNA(VLOOKUP(D825,條件!$A$1:$L$65585,11,0)),"",(VLOOKUP(D825,條件!$A$1:$L$65585,11,0)))</f>
        <v/>
      </c>
      <c r="H825" s="460"/>
      <c r="I825" s="461"/>
      <c r="J825" s="462"/>
      <c r="K825" s="461"/>
      <c r="L825" s="463"/>
      <c r="M825" s="388"/>
      <c r="N825" s="389"/>
      <c r="O825" s="390"/>
      <c r="P825" s="389"/>
      <c r="Q825" s="410"/>
      <c r="R825" s="443"/>
      <c r="S825" s="425">
        <f t="shared" si="310"/>
        <v>0</v>
      </c>
      <c r="T825" s="392">
        <f t="shared" si="307"/>
        <v>0</v>
      </c>
      <c r="U825" s="405">
        <f t="shared" si="311"/>
        <v>0</v>
      </c>
      <c r="V825" s="393">
        <f t="shared" si="312"/>
        <v>0</v>
      </c>
      <c r="W825" s="442" t="str">
        <f t="shared" si="313"/>
        <v/>
      </c>
      <c r="X825" s="452" t="str">
        <f t="shared" si="308"/>
        <v/>
      </c>
      <c r="Y825" s="452" t="str">
        <f t="shared" si="309"/>
        <v/>
      </c>
      <c r="Z825" s="452" t="str">
        <f>'４.１倒筒機(樣品製作)'!X825</f>
        <v/>
      </c>
      <c r="AA825" s="452" t="str">
        <f>'４.１倒筒機(樣品製作)'!Y825</f>
        <v/>
      </c>
    </row>
    <row r="826" spans="1:27" ht="16.5">
      <c r="A826" s="383">
        <f t="shared" si="314"/>
        <v>46223</v>
      </c>
      <c r="B826" s="432" t="s">
        <v>804</v>
      </c>
      <c r="C826" s="458"/>
      <c r="D826" s="473"/>
      <c r="E826" s="459"/>
      <c r="F826" s="506" t="str">
        <f>IF(ISNA(VLOOKUP(D826,條件!$A$1:$L$65585,5,0)),"",(VLOOKUP(D826,條件!$A$1:$L$65585,5,0)))</f>
        <v/>
      </c>
      <c r="G826" s="506" t="str">
        <f>IF(ISNA(VLOOKUP(D826,條件!$A$1:$L$65585,11,0)),"",(VLOOKUP(D826,條件!$A$1:$L$65585,11,0)))</f>
        <v/>
      </c>
      <c r="H826" s="460"/>
      <c r="I826" s="461"/>
      <c r="J826" s="462"/>
      <c r="K826" s="461"/>
      <c r="L826" s="463"/>
      <c r="M826" s="388"/>
      <c r="N826" s="389"/>
      <c r="O826" s="390"/>
      <c r="P826" s="389"/>
      <c r="Q826" s="410"/>
      <c r="R826" s="443"/>
      <c r="S826" s="425">
        <f t="shared" si="310"/>
        <v>0</v>
      </c>
      <c r="T826" s="392">
        <f t="shared" si="307"/>
        <v>0</v>
      </c>
      <c r="U826" s="405">
        <f t="shared" si="311"/>
        <v>0</v>
      </c>
      <c r="V826" s="393">
        <f t="shared" si="312"/>
        <v>0</v>
      </c>
      <c r="W826" s="442" t="str">
        <f t="shared" si="313"/>
        <v/>
      </c>
      <c r="X826" s="452" t="str">
        <f t="shared" si="308"/>
        <v/>
      </c>
      <c r="Y826" s="452" t="str">
        <f t="shared" si="309"/>
        <v/>
      </c>
      <c r="Z826" s="452" t="str">
        <f>'４.１倒筒機(樣品製作)'!X826</f>
        <v/>
      </c>
      <c r="AA826" s="452" t="str">
        <f>'４.１倒筒機(樣品製作)'!Y826</f>
        <v/>
      </c>
    </row>
    <row r="827" spans="1:27" ht="16.5">
      <c r="A827" s="383">
        <f t="shared" si="314"/>
        <v>46223</v>
      </c>
      <c r="B827" s="432" t="s">
        <v>804</v>
      </c>
      <c r="C827" s="458"/>
      <c r="D827" s="473"/>
      <c r="E827" s="459"/>
      <c r="F827" s="506" t="str">
        <f>IF(ISNA(VLOOKUP(D827,條件!$A$1:$L$65585,5,0)),"",(VLOOKUP(D827,條件!$A$1:$L$65585,5,0)))</f>
        <v/>
      </c>
      <c r="G827" s="506" t="str">
        <f>IF(ISNA(VLOOKUP(D827,條件!$A$1:$L$65585,11,0)),"",(VLOOKUP(D827,條件!$A$1:$L$65585,11,0)))</f>
        <v/>
      </c>
      <c r="H827" s="460"/>
      <c r="I827" s="461"/>
      <c r="J827" s="462"/>
      <c r="K827" s="461"/>
      <c r="L827" s="463"/>
      <c r="M827" s="388"/>
      <c r="N827" s="389"/>
      <c r="O827" s="390"/>
      <c r="P827" s="389"/>
      <c r="Q827" s="410"/>
      <c r="R827" s="443"/>
      <c r="S827" s="425">
        <f t="shared" si="310"/>
        <v>0</v>
      </c>
      <c r="T827" s="392">
        <f t="shared" si="307"/>
        <v>0</v>
      </c>
      <c r="U827" s="405">
        <f t="shared" si="311"/>
        <v>0</v>
      </c>
      <c r="V827" s="393">
        <f t="shared" si="312"/>
        <v>0</v>
      </c>
      <c r="W827" s="442" t="str">
        <f t="shared" si="313"/>
        <v/>
      </c>
      <c r="X827" s="452" t="str">
        <f t="shared" si="308"/>
        <v/>
      </c>
      <c r="Y827" s="452" t="str">
        <f t="shared" si="309"/>
        <v/>
      </c>
      <c r="Z827" s="452" t="str">
        <f>'４.１倒筒機(樣品製作)'!X827</f>
        <v/>
      </c>
      <c r="AA827" s="452" t="str">
        <f>'４.１倒筒機(樣品製作)'!Y827</f>
        <v/>
      </c>
    </row>
    <row r="828" spans="1:27" ht="16.5">
      <c r="A828" s="383">
        <f t="shared" si="314"/>
        <v>46223</v>
      </c>
      <c r="B828" s="432" t="s">
        <v>804</v>
      </c>
      <c r="C828" s="458"/>
      <c r="D828" s="473"/>
      <c r="E828" s="459"/>
      <c r="F828" s="506" t="str">
        <f>IF(ISNA(VLOOKUP(D828,條件!$A$1:$L$65585,5,0)),"",(VLOOKUP(D828,條件!$A$1:$L$65585,5,0)))</f>
        <v/>
      </c>
      <c r="G828" s="506" t="str">
        <f>IF(ISNA(VLOOKUP(D828,條件!$A$1:$L$65585,11,0)),"",(VLOOKUP(D828,條件!$A$1:$L$65585,11,0)))</f>
        <v/>
      </c>
      <c r="H828" s="460"/>
      <c r="I828" s="461"/>
      <c r="J828" s="462"/>
      <c r="K828" s="461"/>
      <c r="L828" s="463"/>
      <c r="M828" s="388"/>
      <c r="N828" s="389"/>
      <c r="O828" s="390"/>
      <c r="P828" s="389"/>
      <c r="Q828" s="410"/>
      <c r="R828" s="443"/>
      <c r="S828" s="425">
        <f t="shared" si="310"/>
        <v>0</v>
      </c>
      <c r="T828" s="392">
        <f t="shared" si="307"/>
        <v>0</v>
      </c>
      <c r="U828" s="405">
        <f t="shared" si="311"/>
        <v>0</v>
      </c>
      <c r="V828" s="393">
        <f t="shared" si="312"/>
        <v>0</v>
      </c>
      <c r="W828" s="442" t="str">
        <f t="shared" si="313"/>
        <v/>
      </c>
      <c r="X828" s="452" t="str">
        <f t="shared" si="308"/>
        <v/>
      </c>
      <c r="Y828" s="452" t="str">
        <f t="shared" si="309"/>
        <v/>
      </c>
      <c r="Z828" s="452" t="str">
        <f>'４.１倒筒機(樣品製作)'!X828</f>
        <v/>
      </c>
      <c r="AA828" s="452" t="str">
        <f>'４.１倒筒機(樣品製作)'!Y828</f>
        <v/>
      </c>
    </row>
    <row r="829" spans="1:27" ht="16.5">
      <c r="A829" s="383">
        <f t="shared" si="314"/>
        <v>46223</v>
      </c>
      <c r="B829" s="432" t="s">
        <v>804</v>
      </c>
      <c r="C829" s="458"/>
      <c r="D829" s="473"/>
      <c r="E829" s="459"/>
      <c r="F829" s="506" t="str">
        <f>IF(ISNA(VLOOKUP(D829,條件!$A$1:$L$65585,5,0)),"",(VLOOKUP(D829,條件!$A$1:$L$65585,5,0)))</f>
        <v/>
      </c>
      <c r="G829" s="506" t="str">
        <f>IF(ISNA(VLOOKUP(D829,條件!$A$1:$L$65585,11,0)),"",(VLOOKUP(D829,條件!$A$1:$L$65585,11,0)))</f>
        <v/>
      </c>
      <c r="H829" s="460"/>
      <c r="I829" s="461"/>
      <c r="J829" s="462"/>
      <c r="K829" s="461"/>
      <c r="L829" s="463"/>
      <c r="M829" s="388"/>
      <c r="N829" s="389"/>
      <c r="O829" s="390"/>
      <c r="P829" s="389"/>
      <c r="Q829" s="410"/>
      <c r="R829" s="443"/>
      <c r="S829" s="425">
        <f t="shared" si="310"/>
        <v>0</v>
      </c>
      <c r="T829" s="392">
        <f t="shared" si="307"/>
        <v>0</v>
      </c>
      <c r="U829" s="405">
        <f t="shared" si="311"/>
        <v>0</v>
      </c>
      <c r="V829" s="393">
        <f t="shared" si="312"/>
        <v>0</v>
      </c>
      <c r="W829" s="442" t="str">
        <f t="shared" si="313"/>
        <v/>
      </c>
      <c r="X829" s="452" t="str">
        <f t="shared" si="308"/>
        <v/>
      </c>
      <c r="Y829" s="452" t="str">
        <f t="shared" si="309"/>
        <v/>
      </c>
      <c r="Z829" s="452" t="str">
        <f>'４.１倒筒機(樣品製作)'!X829</f>
        <v/>
      </c>
      <c r="AA829" s="452" t="str">
        <f>'４.１倒筒機(樣品製作)'!Y829</f>
        <v/>
      </c>
    </row>
    <row r="830" spans="1:27" ht="16.5">
      <c r="A830" s="383">
        <f t="shared" si="314"/>
        <v>46223</v>
      </c>
      <c r="B830" s="432" t="s">
        <v>804</v>
      </c>
      <c r="C830" s="458"/>
      <c r="D830" s="473"/>
      <c r="E830" s="459"/>
      <c r="F830" s="506" t="str">
        <f>IF(ISNA(VLOOKUP(D830,條件!$A$1:$L$65585,5,0)),"",(VLOOKUP(D830,條件!$A$1:$L$65585,5,0)))</f>
        <v/>
      </c>
      <c r="G830" s="506" t="str">
        <f>IF(ISNA(VLOOKUP(D830,條件!$A$1:$L$65585,11,0)),"",(VLOOKUP(D830,條件!$A$1:$L$65585,11,0)))</f>
        <v/>
      </c>
      <c r="H830" s="460"/>
      <c r="I830" s="461"/>
      <c r="J830" s="462"/>
      <c r="K830" s="461"/>
      <c r="L830" s="463"/>
      <c r="M830" s="388"/>
      <c r="N830" s="389"/>
      <c r="O830" s="390"/>
      <c r="P830" s="389"/>
      <c r="Q830" s="410"/>
      <c r="R830" s="443"/>
      <c r="S830" s="425">
        <f t="shared" si="310"/>
        <v>0</v>
      </c>
      <c r="T830" s="392">
        <f t="shared" si="307"/>
        <v>0</v>
      </c>
      <c r="U830" s="405">
        <f t="shared" si="311"/>
        <v>0</v>
      </c>
      <c r="V830" s="393">
        <f t="shared" si="312"/>
        <v>0</v>
      </c>
      <c r="W830" s="442" t="str">
        <f t="shared" si="313"/>
        <v/>
      </c>
      <c r="X830" s="452" t="str">
        <f t="shared" si="308"/>
        <v/>
      </c>
      <c r="Y830" s="452" t="str">
        <f t="shared" si="309"/>
        <v/>
      </c>
      <c r="Z830" s="452" t="str">
        <f>'４.１倒筒機(樣品製作)'!X830</f>
        <v/>
      </c>
      <c r="AA830" s="452" t="str">
        <f>'４.１倒筒機(樣品製作)'!Y830</f>
        <v/>
      </c>
    </row>
    <row r="831" spans="1:27" ht="16.5">
      <c r="A831" s="383">
        <f t="shared" si="314"/>
        <v>46223</v>
      </c>
      <c r="B831" s="432" t="s">
        <v>804</v>
      </c>
      <c r="C831" s="458"/>
      <c r="D831" s="473"/>
      <c r="E831" s="459"/>
      <c r="F831" s="506" t="str">
        <f>IF(ISNA(VLOOKUP(D831,條件!$A$1:$L$65585,5,0)),"",(VLOOKUP(D831,條件!$A$1:$L$65585,5,0)))</f>
        <v/>
      </c>
      <c r="G831" s="506" t="str">
        <f>IF(ISNA(VLOOKUP(D831,條件!$A$1:$L$65585,11,0)),"",(VLOOKUP(D831,條件!$A$1:$L$65585,11,0)))</f>
        <v/>
      </c>
      <c r="H831" s="460"/>
      <c r="I831" s="461"/>
      <c r="J831" s="462"/>
      <c r="K831" s="461"/>
      <c r="L831" s="463"/>
      <c r="M831" s="388"/>
      <c r="N831" s="389"/>
      <c r="O831" s="390"/>
      <c r="P831" s="389"/>
      <c r="Q831" s="410"/>
      <c r="R831" s="443"/>
      <c r="S831" s="425">
        <f t="shared" si="310"/>
        <v>0</v>
      </c>
      <c r="T831" s="392">
        <f t="shared" si="307"/>
        <v>0</v>
      </c>
      <c r="U831" s="392">
        <f t="shared" si="311"/>
        <v>0</v>
      </c>
      <c r="V831" s="393">
        <f t="shared" si="312"/>
        <v>0</v>
      </c>
      <c r="W831" s="442" t="str">
        <f t="shared" si="313"/>
        <v/>
      </c>
      <c r="X831" s="452" t="str">
        <f t="shared" si="308"/>
        <v/>
      </c>
      <c r="Y831" s="452" t="str">
        <f t="shared" si="309"/>
        <v/>
      </c>
      <c r="Z831" s="452" t="str">
        <f>'４.１倒筒機(樣品製作)'!X831</f>
        <v/>
      </c>
      <c r="AA831" s="452" t="str">
        <f>'４.１倒筒機(樣品製作)'!Y831</f>
        <v/>
      </c>
    </row>
    <row r="832" spans="1:27" ht="16.5">
      <c r="A832" s="383">
        <f t="shared" si="314"/>
        <v>46223</v>
      </c>
      <c r="B832" s="432" t="s">
        <v>804</v>
      </c>
      <c r="C832" s="458"/>
      <c r="D832" s="473"/>
      <c r="E832" s="459"/>
      <c r="F832" s="506" t="str">
        <f>IF(ISNA(VLOOKUP(D832,條件!$A$1:$L$65585,5,0)),"",(VLOOKUP(D832,條件!$A$1:$L$65585,5,0)))</f>
        <v/>
      </c>
      <c r="G832" s="506" t="str">
        <f>IF(ISNA(VLOOKUP(D832,條件!$A$1:$L$65585,11,0)),"",(VLOOKUP(D832,條件!$A$1:$L$65585,11,0)))</f>
        <v/>
      </c>
      <c r="H832" s="460"/>
      <c r="I832" s="461"/>
      <c r="J832" s="462"/>
      <c r="K832" s="461"/>
      <c r="L832" s="463"/>
      <c r="M832" s="388"/>
      <c r="N832" s="389"/>
      <c r="O832" s="390"/>
      <c r="P832" s="389"/>
      <c r="Q832" s="410"/>
      <c r="R832" s="443"/>
      <c r="S832" s="425">
        <f t="shared" si="310"/>
        <v>0</v>
      </c>
      <c r="T832" s="392">
        <f t="shared" si="307"/>
        <v>0</v>
      </c>
      <c r="U832" s="392">
        <f t="shared" si="311"/>
        <v>0</v>
      </c>
      <c r="V832" s="393">
        <f t="shared" si="312"/>
        <v>0</v>
      </c>
      <c r="W832" s="444" t="str">
        <f t="shared" si="313"/>
        <v/>
      </c>
      <c r="X832" s="452" t="str">
        <f t="shared" si="308"/>
        <v/>
      </c>
      <c r="Y832" s="452" t="str">
        <f t="shared" si="309"/>
        <v/>
      </c>
      <c r="Z832" s="452" t="str">
        <f>'４.１倒筒機(樣品製作)'!X832</f>
        <v/>
      </c>
      <c r="AA832" s="452" t="str">
        <f>'４.１倒筒機(樣品製作)'!Y832</f>
        <v/>
      </c>
    </row>
    <row r="833" spans="1:27" ht="16.5">
      <c r="A833" s="383">
        <f t="shared" si="314"/>
        <v>46223</v>
      </c>
      <c r="B833" s="432" t="s">
        <v>804</v>
      </c>
      <c r="C833" s="458"/>
      <c r="D833" s="473"/>
      <c r="E833" s="459"/>
      <c r="F833" s="506" t="str">
        <f>IF(ISNA(VLOOKUP(D833,條件!$A$1:$L$65585,5,0)),"",(VLOOKUP(D833,條件!$A$1:$L$65585,5,0)))</f>
        <v/>
      </c>
      <c r="G833" s="506" t="str">
        <f>IF(ISNA(VLOOKUP(D833,條件!$A$1:$L$65585,11,0)),"",(VLOOKUP(D833,條件!$A$1:$L$65585,11,0)))</f>
        <v/>
      </c>
      <c r="H833" s="460"/>
      <c r="I833" s="461"/>
      <c r="J833" s="462"/>
      <c r="K833" s="461"/>
      <c r="L833" s="463"/>
      <c r="M833" s="388"/>
      <c r="N833" s="389"/>
      <c r="O833" s="390"/>
      <c r="P833" s="389"/>
      <c r="Q833" s="410"/>
      <c r="R833" s="443"/>
      <c r="S833" s="425">
        <f t="shared" si="310"/>
        <v>0</v>
      </c>
      <c r="T833" s="392">
        <f t="shared" si="307"/>
        <v>0</v>
      </c>
      <c r="U833" s="392">
        <f t="shared" si="311"/>
        <v>0</v>
      </c>
      <c r="V833" s="393">
        <f t="shared" si="312"/>
        <v>0</v>
      </c>
      <c r="W833" s="444" t="str">
        <f t="shared" si="313"/>
        <v/>
      </c>
      <c r="X833" s="452" t="str">
        <f t="shared" si="308"/>
        <v/>
      </c>
      <c r="Y833" s="452" t="str">
        <f t="shared" si="309"/>
        <v/>
      </c>
      <c r="Z833" s="452" t="str">
        <f>'４.１倒筒機(樣品製作)'!X833</f>
        <v/>
      </c>
      <c r="AA833" s="452" t="str">
        <f>'４.１倒筒機(樣品製作)'!Y833</f>
        <v/>
      </c>
    </row>
    <row r="834" spans="1:27" ht="16.5">
      <c r="A834" s="383">
        <f t="shared" si="314"/>
        <v>46223</v>
      </c>
      <c r="B834" s="432" t="s">
        <v>804</v>
      </c>
      <c r="C834" s="458"/>
      <c r="D834" s="473"/>
      <c r="E834" s="459"/>
      <c r="F834" s="506" t="str">
        <f>IF(ISNA(VLOOKUP(D834,條件!$A$1:$L$65585,5,0)),"",(VLOOKUP(D834,條件!$A$1:$L$65585,5,0)))</f>
        <v/>
      </c>
      <c r="G834" s="506" t="str">
        <f>IF(ISNA(VLOOKUP(D834,條件!$A$1:$L$65585,11,0)),"",(VLOOKUP(D834,條件!$A$1:$L$65585,11,0)))</f>
        <v/>
      </c>
      <c r="H834" s="460"/>
      <c r="I834" s="461"/>
      <c r="J834" s="462"/>
      <c r="K834" s="461"/>
      <c r="L834" s="463"/>
      <c r="M834" s="388"/>
      <c r="N834" s="389"/>
      <c r="O834" s="390"/>
      <c r="P834" s="389"/>
      <c r="Q834" s="410"/>
      <c r="R834" s="443"/>
      <c r="S834" s="425">
        <f t="shared" si="310"/>
        <v>0</v>
      </c>
      <c r="T834" s="392">
        <f t="shared" si="307"/>
        <v>0</v>
      </c>
      <c r="U834" s="392">
        <f t="shared" si="311"/>
        <v>0</v>
      </c>
      <c r="V834" s="393">
        <f t="shared" si="312"/>
        <v>0</v>
      </c>
      <c r="W834" s="444" t="str">
        <f t="shared" si="313"/>
        <v/>
      </c>
      <c r="X834" s="452" t="str">
        <f t="shared" si="308"/>
        <v/>
      </c>
      <c r="Y834" s="452" t="str">
        <f t="shared" si="309"/>
        <v/>
      </c>
      <c r="Z834" s="452" t="str">
        <f>'４.１倒筒機(樣品製作)'!X834</f>
        <v/>
      </c>
      <c r="AA834" s="452" t="str">
        <f>'４.１倒筒機(樣品製作)'!Y834</f>
        <v/>
      </c>
    </row>
    <row r="835" spans="1:27" ht="16.5">
      <c r="A835" s="383">
        <f t="shared" si="314"/>
        <v>46223</v>
      </c>
      <c r="B835" s="432" t="s">
        <v>804</v>
      </c>
      <c r="C835" s="458"/>
      <c r="D835" s="473"/>
      <c r="E835" s="459"/>
      <c r="F835" s="506" t="str">
        <f>IF(ISNA(VLOOKUP(D835,條件!$A$1:$L$65585,5,0)),"",(VLOOKUP(D835,條件!$A$1:$L$65585,5,0)))</f>
        <v/>
      </c>
      <c r="G835" s="506" t="str">
        <f>IF(ISNA(VLOOKUP(D835,條件!$A$1:$L$65585,11,0)),"",(VLOOKUP(D835,條件!$A$1:$L$65585,11,0)))</f>
        <v/>
      </c>
      <c r="H835" s="460"/>
      <c r="I835" s="461"/>
      <c r="J835" s="462"/>
      <c r="K835" s="461"/>
      <c r="L835" s="463"/>
      <c r="M835" s="388"/>
      <c r="N835" s="389"/>
      <c r="O835" s="390"/>
      <c r="P835" s="389"/>
      <c r="Q835" s="410"/>
      <c r="R835" s="443"/>
      <c r="S835" s="425">
        <f t="shared" si="310"/>
        <v>0</v>
      </c>
      <c r="T835" s="392">
        <f t="shared" si="307"/>
        <v>0</v>
      </c>
      <c r="U835" s="392">
        <f t="shared" si="311"/>
        <v>0</v>
      </c>
      <c r="V835" s="393">
        <f t="shared" si="312"/>
        <v>0</v>
      </c>
      <c r="W835" s="444" t="str">
        <f t="shared" si="313"/>
        <v/>
      </c>
      <c r="X835" s="452" t="str">
        <f t="shared" si="308"/>
        <v/>
      </c>
      <c r="Y835" s="452" t="str">
        <f t="shared" si="309"/>
        <v/>
      </c>
      <c r="Z835" s="452" t="str">
        <f>'４.１倒筒機(樣品製作)'!X835</f>
        <v/>
      </c>
      <c r="AA835" s="452" t="str">
        <f>'４.１倒筒機(樣品製作)'!Y835</f>
        <v/>
      </c>
    </row>
    <row r="836" spans="1:27" ht="16.5">
      <c r="A836" s="383">
        <f t="shared" si="314"/>
        <v>46223</v>
      </c>
      <c r="B836" s="432" t="s">
        <v>804</v>
      </c>
      <c r="C836" s="458"/>
      <c r="D836" s="473"/>
      <c r="E836" s="459"/>
      <c r="F836" s="506" t="str">
        <f>IF(ISNA(VLOOKUP(D836,條件!$A$1:$L$65585,5,0)),"",(VLOOKUP(D836,條件!$A$1:$L$65585,5,0)))</f>
        <v/>
      </c>
      <c r="G836" s="506" t="str">
        <f>IF(ISNA(VLOOKUP(D836,條件!$A$1:$L$65585,11,0)),"",(VLOOKUP(D836,條件!$A$1:$L$65585,11,0)))</f>
        <v/>
      </c>
      <c r="H836" s="460"/>
      <c r="I836" s="461"/>
      <c r="J836" s="462"/>
      <c r="K836" s="461"/>
      <c r="L836" s="463"/>
      <c r="M836" s="388"/>
      <c r="N836" s="389"/>
      <c r="O836" s="390"/>
      <c r="P836" s="389"/>
      <c r="Q836" s="391"/>
      <c r="R836" s="443"/>
      <c r="S836" s="425">
        <f t="shared" si="310"/>
        <v>0</v>
      </c>
      <c r="T836" s="392">
        <f t="shared" si="307"/>
        <v>0</v>
      </c>
      <c r="U836" s="392">
        <f t="shared" si="311"/>
        <v>0</v>
      </c>
      <c r="V836" s="393">
        <f t="shared" si="312"/>
        <v>0</v>
      </c>
      <c r="W836" s="444" t="str">
        <f t="shared" si="313"/>
        <v/>
      </c>
      <c r="X836" s="452" t="str">
        <f t="shared" si="308"/>
        <v/>
      </c>
      <c r="Y836" s="452" t="str">
        <f t="shared" si="309"/>
        <v/>
      </c>
      <c r="Z836" s="452" t="str">
        <f>'４.１倒筒機(樣品製作)'!X836</f>
        <v/>
      </c>
      <c r="AA836" s="452" t="str">
        <f>'４.１倒筒機(樣品製作)'!Y836</f>
        <v/>
      </c>
    </row>
    <row r="837" spans="1:27" ht="16.5">
      <c r="A837" s="383">
        <f t="shared" si="314"/>
        <v>46223</v>
      </c>
      <c r="B837" s="432" t="s">
        <v>804</v>
      </c>
      <c r="C837" s="458"/>
      <c r="D837" s="473"/>
      <c r="E837" s="459"/>
      <c r="F837" s="506" t="str">
        <f>IF(ISNA(VLOOKUP(D837,條件!$A$1:$L$65585,5,0)),"",(VLOOKUP(D837,條件!$A$1:$L$65585,5,0)))</f>
        <v/>
      </c>
      <c r="G837" s="506" t="str">
        <f>IF(ISNA(VLOOKUP(D837,條件!$A$1:$L$65585,11,0)),"",(VLOOKUP(D837,條件!$A$1:$L$65585,11,0)))</f>
        <v/>
      </c>
      <c r="H837" s="460"/>
      <c r="I837" s="461"/>
      <c r="J837" s="462"/>
      <c r="K837" s="461"/>
      <c r="L837" s="463"/>
      <c r="M837" s="388"/>
      <c r="N837" s="389"/>
      <c r="O837" s="390"/>
      <c r="P837" s="389"/>
      <c r="Q837" s="391"/>
      <c r="R837" s="443"/>
      <c r="S837" s="425">
        <f t="shared" si="310"/>
        <v>0</v>
      </c>
      <c r="T837" s="392">
        <f t="shared" si="307"/>
        <v>0</v>
      </c>
      <c r="U837" s="392">
        <f t="shared" si="311"/>
        <v>0</v>
      </c>
      <c r="V837" s="393">
        <f t="shared" si="312"/>
        <v>0</v>
      </c>
      <c r="W837" s="444" t="str">
        <f t="shared" si="313"/>
        <v/>
      </c>
      <c r="X837" s="452" t="str">
        <f t="shared" si="308"/>
        <v/>
      </c>
      <c r="Y837" s="452" t="str">
        <f t="shared" si="309"/>
        <v/>
      </c>
      <c r="Z837" s="452" t="str">
        <f>'４.１倒筒機(樣品製作)'!X837</f>
        <v/>
      </c>
      <c r="AA837" s="452" t="str">
        <f>'４.１倒筒機(樣品製作)'!Y837</f>
        <v/>
      </c>
    </row>
    <row r="838" spans="1:27" ht="16.5">
      <c r="A838" s="383">
        <f t="shared" si="314"/>
        <v>46223</v>
      </c>
      <c r="B838" s="432" t="s">
        <v>804</v>
      </c>
      <c r="C838" s="458"/>
      <c r="D838" s="473"/>
      <c r="E838" s="459"/>
      <c r="F838" s="506" t="str">
        <f>IF(ISNA(VLOOKUP(D838,條件!$A$1:$L$65585,5,0)),"",(VLOOKUP(D838,條件!$A$1:$L$65585,5,0)))</f>
        <v/>
      </c>
      <c r="G838" s="506" t="str">
        <f>IF(ISNA(VLOOKUP(D838,條件!$A$1:$L$65585,11,0)),"",(VLOOKUP(D838,條件!$A$1:$L$65585,11,0)))</f>
        <v/>
      </c>
      <c r="H838" s="460"/>
      <c r="I838" s="461"/>
      <c r="J838" s="462"/>
      <c r="K838" s="461"/>
      <c r="L838" s="463"/>
      <c r="M838" s="388"/>
      <c r="N838" s="389"/>
      <c r="O838" s="390"/>
      <c r="P838" s="389"/>
      <c r="Q838" s="391"/>
      <c r="R838" s="443"/>
      <c r="S838" s="425">
        <f t="shared" si="310"/>
        <v>0</v>
      </c>
      <c r="T838" s="392">
        <f t="shared" si="307"/>
        <v>0</v>
      </c>
      <c r="U838" s="392">
        <f t="shared" si="311"/>
        <v>0</v>
      </c>
      <c r="V838" s="393">
        <f t="shared" si="312"/>
        <v>0</v>
      </c>
      <c r="W838" s="444" t="str">
        <f t="shared" si="313"/>
        <v/>
      </c>
      <c r="X838" s="452" t="str">
        <f t="shared" si="308"/>
        <v/>
      </c>
      <c r="Y838" s="452" t="str">
        <f t="shared" si="309"/>
        <v/>
      </c>
      <c r="Z838" s="452" t="str">
        <f>'４.１倒筒機(樣品製作)'!X838</f>
        <v/>
      </c>
      <c r="AA838" s="452" t="str">
        <f>'４.１倒筒機(樣品製作)'!Y838</f>
        <v/>
      </c>
    </row>
    <row r="839" spans="1:27" ht="16.5">
      <c r="A839" s="383">
        <f t="shared" si="314"/>
        <v>46223</v>
      </c>
      <c r="B839" s="432" t="s">
        <v>804</v>
      </c>
      <c r="C839" s="458"/>
      <c r="D839" s="473"/>
      <c r="E839" s="459"/>
      <c r="F839" s="506" t="str">
        <f>IF(ISNA(VLOOKUP(D839,條件!$A$1:$L$65585,5,0)),"",(VLOOKUP(D839,條件!$A$1:$L$65585,5,0)))</f>
        <v/>
      </c>
      <c r="G839" s="506" t="str">
        <f>IF(ISNA(VLOOKUP(D839,條件!$A$1:$L$65585,11,0)),"",(VLOOKUP(D839,條件!$A$1:$L$65585,11,0)))</f>
        <v/>
      </c>
      <c r="H839" s="460"/>
      <c r="I839" s="461"/>
      <c r="J839" s="462"/>
      <c r="K839" s="461"/>
      <c r="L839" s="463"/>
      <c r="M839" s="388"/>
      <c r="N839" s="389"/>
      <c r="O839" s="390"/>
      <c r="P839" s="389"/>
      <c r="Q839" s="391"/>
      <c r="R839" s="443"/>
      <c r="S839" s="425">
        <f t="shared" si="310"/>
        <v>0</v>
      </c>
      <c r="T839" s="392">
        <f t="shared" si="307"/>
        <v>0</v>
      </c>
      <c r="U839" s="392">
        <f t="shared" si="311"/>
        <v>0</v>
      </c>
      <c r="V839" s="393">
        <f t="shared" si="312"/>
        <v>0</v>
      </c>
      <c r="W839" s="444" t="str">
        <f t="shared" si="313"/>
        <v/>
      </c>
      <c r="X839" s="452" t="str">
        <f t="shared" si="308"/>
        <v/>
      </c>
      <c r="Y839" s="452" t="str">
        <f t="shared" si="309"/>
        <v/>
      </c>
      <c r="Z839" s="452" t="str">
        <f>'４.１倒筒機(樣品製作)'!X839</f>
        <v/>
      </c>
      <c r="AA839" s="452" t="str">
        <f>'４.１倒筒機(樣品製作)'!Y839</f>
        <v/>
      </c>
    </row>
    <row r="840" spans="1:27" ht="16.5">
      <c r="A840" s="383">
        <f t="shared" si="314"/>
        <v>46223</v>
      </c>
      <c r="B840" s="398" t="s">
        <v>807</v>
      </c>
      <c r="C840" s="524"/>
      <c r="D840" s="525"/>
      <c r="E840" s="526"/>
      <c r="F840" s="527"/>
      <c r="G840" s="527"/>
      <c r="H840" s="528"/>
      <c r="I840" s="529">
        <f>COUNTA(I820:I839)</f>
        <v>0</v>
      </c>
      <c r="J840" s="529"/>
      <c r="K840" s="529"/>
      <c r="L840" s="530"/>
      <c r="M840" s="400"/>
      <c r="N840" s="401">
        <f>SUM(N820:N839)</f>
        <v>0</v>
      </c>
      <c r="O840" s="400"/>
      <c r="P840" s="401">
        <f>SUM(P820:P839)</f>
        <v>0</v>
      </c>
      <c r="Q840" s="402"/>
      <c r="R840" s="445"/>
      <c r="S840" s="426"/>
      <c r="T840" s="399"/>
      <c r="U840" s="399">
        <f>SUMIF(U820:U839,"&lt;9E307")</f>
        <v>0</v>
      </c>
      <c r="V840" s="399">
        <f>SUM(V820:V839)</f>
        <v>0</v>
      </c>
      <c r="W840" s="446">
        <f>IF(ISERROR(V840/U840),0,(V840/U840))</f>
        <v>0</v>
      </c>
      <c r="X840" s="453">
        <f>SUMIF(X820:X839,"&lt;9E307")</f>
        <v>0</v>
      </c>
      <c r="Y840" s="453">
        <f>SUMIF(Y820:Y839,"&lt;9E307")</f>
        <v>0</v>
      </c>
      <c r="Z840" s="579">
        <f>'４.１倒筒機(樣品製作)'!X840</f>
        <v>0</v>
      </c>
      <c r="AA840" s="579">
        <f>'４.１倒筒機(樣品製作)'!Y840</f>
        <v>0</v>
      </c>
    </row>
    <row r="841" spans="1:27" ht="16.5">
      <c r="A841" s="383">
        <f t="shared" si="314"/>
        <v>46223</v>
      </c>
      <c r="B841" s="432" t="s">
        <v>805</v>
      </c>
      <c r="C841" s="458"/>
      <c r="D841" s="473"/>
      <c r="E841" s="459"/>
      <c r="F841" s="506" t="str">
        <f>IF(ISNA(VLOOKUP(D841,條件!$A$1:$L$65585,5,0)),"",(VLOOKUP(D841,條件!$A$1:$L$65585,5,0)))</f>
        <v/>
      </c>
      <c r="G841" s="506" t="str">
        <f>IF(ISNA(VLOOKUP(D841,條件!$A$1:$L$65585,11,0)),"",(VLOOKUP(D841,條件!$A$1:$L$65585,11,0)))</f>
        <v/>
      </c>
      <c r="H841" s="460"/>
      <c r="I841" s="461"/>
      <c r="J841" s="462"/>
      <c r="K841" s="461"/>
      <c r="L841" s="463"/>
      <c r="M841" s="388"/>
      <c r="N841" s="389"/>
      <c r="O841" s="390"/>
      <c r="P841" s="389"/>
      <c r="Q841" s="391"/>
      <c r="R841" s="443"/>
      <c r="S841" s="425">
        <f>K841*0.85</f>
        <v>0</v>
      </c>
      <c r="T841" s="392">
        <f t="shared" ref="T841:T860" si="315">IF(J841="",0,(1440/(J841/S841)))</f>
        <v>0</v>
      </c>
      <c r="U841" s="405">
        <f>T841*L841*(N841+P841)/24*0.85</f>
        <v>0</v>
      </c>
      <c r="V841" s="406">
        <f>M841+O841</f>
        <v>0</v>
      </c>
      <c r="W841" s="442" t="str">
        <f>IF(U841=0,"",((V841/U841)))</f>
        <v/>
      </c>
      <c r="X841" s="452" t="str">
        <f t="shared" ref="X841:X860" si="316">IF(ISERROR((U841/(N841+P841)*N841)/250),"",((U841/(N841+P841)*N841)/250))</f>
        <v/>
      </c>
      <c r="Y841" s="452" t="str">
        <f t="shared" ref="Y841:Y860" si="317">IF(ISERROR(((U841/(N841+P841)*P841)/250)),"",(((U841/(N841+P841)*P841))/250))</f>
        <v/>
      </c>
      <c r="Z841" s="452" t="str">
        <f>'４.１倒筒機(樣品製作)'!X841</f>
        <v/>
      </c>
      <c r="AA841" s="452" t="str">
        <f>'４.１倒筒機(樣品製作)'!Y841</f>
        <v/>
      </c>
    </row>
    <row r="842" spans="1:27" ht="16.5">
      <c r="A842" s="383">
        <f t="shared" si="314"/>
        <v>46223</v>
      </c>
      <c r="B842" s="432" t="s">
        <v>805</v>
      </c>
      <c r="C842" s="458"/>
      <c r="D842" s="473"/>
      <c r="E842" s="459"/>
      <c r="F842" s="506" t="str">
        <f>IF(ISNA(VLOOKUP(D842,條件!$A$1:$L$65585,5,0)),"",(VLOOKUP(D842,條件!$A$1:$L$65585,5,0)))</f>
        <v/>
      </c>
      <c r="G842" s="506" t="str">
        <f>IF(ISNA(VLOOKUP(D842,條件!$A$1:$L$65585,11,0)),"",(VLOOKUP(D842,條件!$A$1:$L$65585,11,0)))</f>
        <v/>
      </c>
      <c r="H842" s="460"/>
      <c r="I842" s="461"/>
      <c r="J842" s="462"/>
      <c r="K842" s="461"/>
      <c r="L842" s="463"/>
      <c r="M842" s="388"/>
      <c r="N842" s="389"/>
      <c r="O842" s="390"/>
      <c r="P842" s="389"/>
      <c r="Q842" s="391"/>
      <c r="R842" s="443"/>
      <c r="S842" s="425">
        <f t="shared" ref="S842:S860" si="318">K842*0.85</f>
        <v>0</v>
      </c>
      <c r="T842" s="392">
        <f t="shared" si="315"/>
        <v>0</v>
      </c>
      <c r="U842" s="405">
        <f t="shared" ref="U842:U860" si="319">T842*L842*(N842+P842)/24*0.85</f>
        <v>0</v>
      </c>
      <c r="V842" s="393">
        <f t="shared" ref="V842:V860" si="320">M842+O842</f>
        <v>0</v>
      </c>
      <c r="W842" s="442" t="str">
        <f t="shared" ref="W842:W860" si="321">IF(U842=0,"",((V842/U842)))</f>
        <v/>
      </c>
      <c r="X842" s="452" t="str">
        <f t="shared" si="316"/>
        <v/>
      </c>
      <c r="Y842" s="452" t="str">
        <f t="shared" si="317"/>
        <v/>
      </c>
      <c r="Z842" s="452" t="str">
        <f>'４.１倒筒機(樣品製作)'!X842</f>
        <v/>
      </c>
      <c r="AA842" s="452" t="str">
        <f>'４.１倒筒機(樣品製作)'!Y842</f>
        <v/>
      </c>
    </row>
    <row r="843" spans="1:27" ht="16.5">
      <c r="A843" s="383">
        <f t="shared" si="314"/>
        <v>46223</v>
      </c>
      <c r="B843" s="432" t="s">
        <v>805</v>
      </c>
      <c r="C843" s="458"/>
      <c r="D843" s="473"/>
      <c r="E843" s="459"/>
      <c r="F843" s="506" t="str">
        <f>IF(ISNA(VLOOKUP(D843,條件!$A$1:$L$65585,5,0)),"",(VLOOKUP(D843,條件!$A$1:$L$65585,5,0)))</f>
        <v/>
      </c>
      <c r="G843" s="506" t="str">
        <f>IF(ISNA(VLOOKUP(D843,條件!$A$1:$L$65585,11,0)),"",(VLOOKUP(D843,條件!$A$1:$L$65585,11,0)))</f>
        <v/>
      </c>
      <c r="H843" s="460"/>
      <c r="I843" s="461"/>
      <c r="J843" s="462"/>
      <c r="K843" s="461"/>
      <c r="L843" s="463"/>
      <c r="M843" s="388"/>
      <c r="N843" s="389"/>
      <c r="O843" s="390"/>
      <c r="P843" s="389"/>
      <c r="Q843" s="391"/>
      <c r="R843" s="443"/>
      <c r="S843" s="425">
        <f t="shared" si="318"/>
        <v>0</v>
      </c>
      <c r="T843" s="392">
        <f t="shared" si="315"/>
        <v>0</v>
      </c>
      <c r="U843" s="405">
        <f t="shared" si="319"/>
        <v>0</v>
      </c>
      <c r="V843" s="393">
        <f t="shared" si="320"/>
        <v>0</v>
      </c>
      <c r="W843" s="442" t="str">
        <f t="shared" si="321"/>
        <v/>
      </c>
      <c r="X843" s="452" t="str">
        <f t="shared" si="316"/>
        <v/>
      </c>
      <c r="Y843" s="452" t="str">
        <f t="shared" si="317"/>
        <v/>
      </c>
      <c r="Z843" s="452" t="str">
        <f>'４.１倒筒機(樣品製作)'!X843</f>
        <v/>
      </c>
      <c r="AA843" s="452" t="str">
        <f>'４.１倒筒機(樣品製作)'!Y843</f>
        <v/>
      </c>
    </row>
    <row r="844" spans="1:27" ht="16.5">
      <c r="A844" s="383">
        <f t="shared" si="314"/>
        <v>46223</v>
      </c>
      <c r="B844" s="432" t="s">
        <v>805</v>
      </c>
      <c r="C844" s="458"/>
      <c r="D844" s="473"/>
      <c r="E844" s="459"/>
      <c r="F844" s="506" t="str">
        <f>IF(ISNA(VLOOKUP(D844,條件!$A$1:$L$65585,5,0)),"",(VLOOKUP(D844,條件!$A$1:$L$65585,5,0)))</f>
        <v/>
      </c>
      <c r="G844" s="506" t="str">
        <f>IF(ISNA(VLOOKUP(D844,條件!$A$1:$L$65585,11,0)),"",(VLOOKUP(D844,條件!$A$1:$L$65585,11,0)))</f>
        <v/>
      </c>
      <c r="H844" s="460"/>
      <c r="I844" s="461"/>
      <c r="J844" s="462"/>
      <c r="K844" s="461"/>
      <c r="L844" s="463"/>
      <c r="M844" s="388"/>
      <c r="N844" s="389"/>
      <c r="O844" s="390"/>
      <c r="P844" s="389"/>
      <c r="Q844" s="391"/>
      <c r="R844" s="443"/>
      <c r="S844" s="425">
        <f t="shared" si="318"/>
        <v>0</v>
      </c>
      <c r="T844" s="392">
        <f t="shared" si="315"/>
        <v>0</v>
      </c>
      <c r="U844" s="405">
        <f t="shared" si="319"/>
        <v>0</v>
      </c>
      <c r="V844" s="393">
        <f t="shared" si="320"/>
        <v>0</v>
      </c>
      <c r="W844" s="442" t="str">
        <f t="shared" si="321"/>
        <v/>
      </c>
      <c r="X844" s="452" t="str">
        <f t="shared" si="316"/>
        <v/>
      </c>
      <c r="Y844" s="452" t="str">
        <f t="shared" si="317"/>
        <v/>
      </c>
      <c r="Z844" s="452" t="str">
        <f>'４.１倒筒機(樣品製作)'!X844</f>
        <v/>
      </c>
      <c r="AA844" s="452" t="str">
        <f>'４.１倒筒機(樣品製作)'!Y844</f>
        <v/>
      </c>
    </row>
    <row r="845" spans="1:27" ht="16.5">
      <c r="A845" s="383">
        <f t="shared" si="314"/>
        <v>46223</v>
      </c>
      <c r="B845" s="432" t="s">
        <v>805</v>
      </c>
      <c r="C845" s="458"/>
      <c r="D845" s="473"/>
      <c r="E845" s="459"/>
      <c r="F845" s="506" t="str">
        <f>IF(ISNA(VLOOKUP(D845,條件!$A$1:$L$65585,5,0)),"",(VLOOKUP(D845,條件!$A$1:$L$65585,5,0)))</f>
        <v/>
      </c>
      <c r="G845" s="506" t="str">
        <f>IF(ISNA(VLOOKUP(D845,條件!$A$1:$L$65585,11,0)),"",(VLOOKUP(D845,條件!$A$1:$L$65585,11,0)))</f>
        <v/>
      </c>
      <c r="H845" s="460"/>
      <c r="I845" s="461"/>
      <c r="J845" s="462"/>
      <c r="K845" s="461"/>
      <c r="L845" s="463"/>
      <c r="M845" s="388"/>
      <c r="N845" s="389"/>
      <c r="O845" s="390"/>
      <c r="P845" s="389"/>
      <c r="Q845" s="391"/>
      <c r="R845" s="443"/>
      <c r="S845" s="425">
        <f t="shared" si="318"/>
        <v>0</v>
      </c>
      <c r="T845" s="392">
        <f t="shared" si="315"/>
        <v>0</v>
      </c>
      <c r="U845" s="405">
        <f t="shared" si="319"/>
        <v>0</v>
      </c>
      <c r="V845" s="393">
        <f t="shared" si="320"/>
        <v>0</v>
      </c>
      <c r="W845" s="442" t="str">
        <f t="shared" si="321"/>
        <v/>
      </c>
      <c r="X845" s="452" t="str">
        <f t="shared" si="316"/>
        <v/>
      </c>
      <c r="Y845" s="452" t="str">
        <f t="shared" si="317"/>
        <v/>
      </c>
      <c r="Z845" s="452" t="str">
        <f>'４.１倒筒機(樣品製作)'!X845</f>
        <v/>
      </c>
      <c r="AA845" s="452" t="str">
        <f>'４.１倒筒機(樣品製作)'!Y845</f>
        <v/>
      </c>
    </row>
    <row r="846" spans="1:27" ht="16.5">
      <c r="A846" s="383">
        <f t="shared" si="314"/>
        <v>46223</v>
      </c>
      <c r="B846" s="432" t="s">
        <v>805</v>
      </c>
      <c r="C846" s="458"/>
      <c r="D846" s="473"/>
      <c r="E846" s="459"/>
      <c r="F846" s="506" t="str">
        <f>IF(ISNA(VLOOKUP(D846,條件!$A$1:$L$65585,5,0)),"",(VLOOKUP(D846,條件!$A$1:$L$65585,5,0)))</f>
        <v/>
      </c>
      <c r="G846" s="506" t="str">
        <f>IF(ISNA(VLOOKUP(D846,條件!$A$1:$L$65585,11,0)),"",(VLOOKUP(D846,條件!$A$1:$L$65585,11,0)))</f>
        <v/>
      </c>
      <c r="H846" s="460"/>
      <c r="I846" s="461"/>
      <c r="J846" s="462"/>
      <c r="K846" s="461"/>
      <c r="L846" s="463"/>
      <c r="M846" s="388"/>
      <c r="N846" s="389"/>
      <c r="O846" s="390"/>
      <c r="P846" s="389"/>
      <c r="Q846" s="391"/>
      <c r="R846" s="443"/>
      <c r="S846" s="425">
        <f t="shared" si="318"/>
        <v>0</v>
      </c>
      <c r="T846" s="392">
        <f t="shared" si="315"/>
        <v>0</v>
      </c>
      <c r="U846" s="405">
        <f t="shared" si="319"/>
        <v>0</v>
      </c>
      <c r="V846" s="393">
        <f t="shared" si="320"/>
        <v>0</v>
      </c>
      <c r="W846" s="442" t="str">
        <f t="shared" si="321"/>
        <v/>
      </c>
      <c r="X846" s="452" t="str">
        <f t="shared" si="316"/>
        <v/>
      </c>
      <c r="Y846" s="452" t="str">
        <f t="shared" si="317"/>
        <v/>
      </c>
      <c r="Z846" s="452" t="str">
        <f>'４.１倒筒機(樣品製作)'!X846</f>
        <v/>
      </c>
      <c r="AA846" s="452" t="str">
        <f>'４.１倒筒機(樣品製作)'!Y846</f>
        <v/>
      </c>
    </row>
    <row r="847" spans="1:27" ht="16.5">
      <c r="A847" s="383">
        <f t="shared" si="314"/>
        <v>46223</v>
      </c>
      <c r="B847" s="432" t="s">
        <v>805</v>
      </c>
      <c r="C847" s="458"/>
      <c r="D847" s="473"/>
      <c r="E847" s="459"/>
      <c r="F847" s="506" t="str">
        <f>IF(ISNA(VLOOKUP(D847,條件!$A$1:$L$65585,5,0)),"",(VLOOKUP(D847,條件!$A$1:$L$65585,5,0)))</f>
        <v/>
      </c>
      <c r="G847" s="506" t="str">
        <f>IF(ISNA(VLOOKUP(D847,條件!$A$1:$L$65585,11,0)),"",(VLOOKUP(D847,條件!$A$1:$L$65585,11,0)))</f>
        <v/>
      </c>
      <c r="H847" s="460"/>
      <c r="I847" s="461"/>
      <c r="J847" s="462"/>
      <c r="K847" s="461"/>
      <c r="L847" s="463"/>
      <c r="M847" s="388"/>
      <c r="N847" s="389"/>
      <c r="O847" s="390"/>
      <c r="P847" s="389"/>
      <c r="Q847" s="391"/>
      <c r="R847" s="443"/>
      <c r="S847" s="425">
        <f t="shared" si="318"/>
        <v>0</v>
      </c>
      <c r="T847" s="392">
        <f t="shared" si="315"/>
        <v>0</v>
      </c>
      <c r="U847" s="405">
        <f t="shared" si="319"/>
        <v>0</v>
      </c>
      <c r="V847" s="393">
        <f t="shared" si="320"/>
        <v>0</v>
      </c>
      <c r="W847" s="442" t="str">
        <f t="shared" si="321"/>
        <v/>
      </c>
      <c r="X847" s="452" t="str">
        <f t="shared" si="316"/>
        <v/>
      </c>
      <c r="Y847" s="452" t="str">
        <f t="shared" si="317"/>
        <v/>
      </c>
      <c r="Z847" s="452" t="str">
        <f>'４.１倒筒機(樣品製作)'!X847</f>
        <v/>
      </c>
      <c r="AA847" s="452" t="str">
        <f>'４.１倒筒機(樣品製作)'!Y847</f>
        <v/>
      </c>
    </row>
    <row r="848" spans="1:27" ht="16.5">
      <c r="A848" s="383">
        <f t="shared" si="314"/>
        <v>46223</v>
      </c>
      <c r="B848" s="432" t="s">
        <v>805</v>
      </c>
      <c r="C848" s="458"/>
      <c r="D848" s="473"/>
      <c r="E848" s="459"/>
      <c r="F848" s="506" t="str">
        <f>IF(ISNA(VLOOKUP(D848,條件!$A$1:$L$65585,5,0)),"",(VLOOKUP(D848,條件!$A$1:$L$65585,5,0)))</f>
        <v/>
      </c>
      <c r="G848" s="506" t="str">
        <f>IF(ISNA(VLOOKUP(D848,條件!$A$1:$L$65585,11,0)),"",(VLOOKUP(D848,條件!$A$1:$L$65585,11,0)))</f>
        <v/>
      </c>
      <c r="H848" s="460"/>
      <c r="I848" s="461"/>
      <c r="J848" s="462"/>
      <c r="K848" s="461"/>
      <c r="L848" s="463"/>
      <c r="M848" s="388"/>
      <c r="N848" s="389"/>
      <c r="O848" s="390"/>
      <c r="P848" s="389"/>
      <c r="Q848" s="391"/>
      <c r="R848" s="443"/>
      <c r="S848" s="425">
        <f t="shared" si="318"/>
        <v>0</v>
      </c>
      <c r="T848" s="392">
        <f t="shared" si="315"/>
        <v>0</v>
      </c>
      <c r="U848" s="405">
        <f t="shared" si="319"/>
        <v>0</v>
      </c>
      <c r="V848" s="393">
        <f t="shared" si="320"/>
        <v>0</v>
      </c>
      <c r="W848" s="442" t="str">
        <f t="shared" si="321"/>
        <v/>
      </c>
      <c r="X848" s="452" t="str">
        <f t="shared" si="316"/>
        <v/>
      </c>
      <c r="Y848" s="452" t="str">
        <f t="shared" si="317"/>
        <v/>
      </c>
      <c r="Z848" s="452" t="str">
        <f>'４.１倒筒機(樣品製作)'!X848</f>
        <v/>
      </c>
      <c r="AA848" s="452" t="str">
        <f>'４.１倒筒機(樣品製作)'!Y848</f>
        <v/>
      </c>
    </row>
    <row r="849" spans="1:27" ht="16.5">
      <c r="A849" s="383">
        <f t="shared" si="314"/>
        <v>46223</v>
      </c>
      <c r="B849" s="432" t="s">
        <v>805</v>
      </c>
      <c r="C849" s="458"/>
      <c r="D849" s="473"/>
      <c r="E849" s="459"/>
      <c r="F849" s="506" t="str">
        <f>IF(ISNA(VLOOKUP(D849,條件!$A$1:$L$65585,5,0)),"",(VLOOKUP(D849,條件!$A$1:$L$65585,5,0)))</f>
        <v/>
      </c>
      <c r="G849" s="506" t="str">
        <f>IF(ISNA(VLOOKUP(D849,條件!$A$1:$L$65585,11,0)),"",(VLOOKUP(D849,條件!$A$1:$L$65585,11,0)))</f>
        <v/>
      </c>
      <c r="H849" s="460"/>
      <c r="I849" s="461"/>
      <c r="J849" s="462"/>
      <c r="K849" s="461"/>
      <c r="L849" s="463"/>
      <c r="M849" s="388"/>
      <c r="N849" s="389"/>
      <c r="O849" s="390"/>
      <c r="P849" s="389"/>
      <c r="Q849" s="391"/>
      <c r="R849" s="443"/>
      <c r="S849" s="425">
        <f t="shared" si="318"/>
        <v>0</v>
      </c>
      <c r="T849" s="392">
        <f t="shared" si="315"/>
        <v>0</v>
      </c>
      <c r="U849" s="405">
        <f t="shared" si="319"/>
        <v>0</v>
      </c>
      <c r="V849" s="393">
        <f t="shared" si="320"/>
        <v>0</v>
      </c>
      <c r="W849" s="442" t="str">
        <f t="shared" si="321"/>
        <v/>
      </c>
      <c r="X849" s="452" t="str">
        <f t="shared" si="316"/>
        <v/>
      </c>
      <c r="Y849" s="452" t="str">
        <f t="shared" si="317"/>
        <v/>
      </c>
      <c r="Z849" s="452" t="str">
        <f>'４.１倒筒機(樣品製作)'!X849</f>
        <v/>
      </c>
      <c r="AA849" s="452" t="str">
        <f>'４.１倒筒機(樣品製作)'!Y849</f>
        <v/>
      </c>
    </row>
    <row r="850" spans="1:27" ht="16.5">
      <c r="A850" s="383">
        <f t="shared" si="314"/>
        <v>46223</v>
      </c>
      <c r="B850" s="432" t="s">
        <v>805</v>
      </c>
      <c r="C850" s="458"/>
      <c r="D850" s="473"/>
      <c r="E850" s="459"/>
      <c r="F850" s="506" t="str">
        <f>IF(ISNA(VLOOKUP(D850,條件!$A$1:$L$65585,5,0)),"",(VLOOKUP(D850,條件!$A$1:$L$65585,5,0)))</f>
        <v/>
      </c>
      <c r="G850" s="506" t="str">
        <f>IF(ISNA(VLOOKUP(D850,條件!$A$1:$L$65585,11,0)),"",(VLOOKUP(D850,條件!$A$1:$L$65585,11,0)))</f>
        <v/>
      </c>
      <c r="H850" s="460"/>
      <c r="I850" s="461"/>
      <c r="J850" s="462"/>
      <c r="K850" s="461"/>
      <c r="L850" s="463"/>
      <c r="M850" s="388"/>
      <c r="N850" s="389"/>
      <c r="O850" s="390"/>
      <c r="P850" s="389"/>
      <c r="Q850" s="391"/>
      <c r="R850" s="443"/>
      <c r="S850" s="425">
        <f t="shared" si="318"/>
        <v>0</v>
      </c>
      <c r="T850" s="392">
        <f t="shared" si="315"/>
        <v>0</v>
      </c>
      <c r="U850" s="405">
        <f t="shared" si="319"/>
        <v>0</v>
      </c>
      <c r="V850" s="393">
        <f t="shared" si="320"/>
        <v>0</v>
      </c>
      <c r="W850" s="442" t="str">
        <f t="shared" si="321"/>
        <v/>
      </c>
      <c r="X850" s="452" t="str">
        <f t="shared" si="316"/>
        <v/>
      </c>
      <c r="Y850" s="452" t="str">
        <f t="shared" si="317"/>
        <v/>
      </c>
      <c r="Z850" s="452" t="str">
        <f>'４.１倒筒機(樣品製作)'!X850</f>
        <v/>
      </c>
      <c r="AA850" s="452" t="str">
        <f>'４.１倒筒機(樣品製作)'!Y850</f>
        <v/>
      </c>
    </row>
    <row r="851" spans="1:27" ht="16.5">
      <c r="A851" s="383">
        <f t="shared" si="314"/>
        <v>46223</v>
      </c>
      <c r="B851" s="432" t="s">
        <v>805</v>
      </c>
      <c r="C851" s="458"/>
      <c r="D851" s="473"/>
      <c r="E851" s="459"/>
      <c r="F851" s="506" t="str">
        <f>IF(ISNA(VLOOKUP(D851,條件!$A$1:$L$65585,5,0)),"",(VLOOKUP(D851,條件!$A$1:$L$65585,5,0)))</f>
        <v/>
      </c>
      <c r="G851" s="506" t="str">
        <f>IF(ISNA(VLOOKUP(D851,條件!$A$1:$L$65585,11,0)),"",(VLOOKUP(D851,條件!$A$1:$L$65585,11,0)))</f>
        <v/>
      </c>
      <c r="H851" s="460"/>
      <c r="I851" s="461"/>
      <c r="J851" s="462"/>
      <c r="K851" s="461"/>
      <c r="L851" s="463"/>
      <c r="M851" s="388"/>
      <c r="N851" s="389"/>
      <c r="O851" s="390"/>
      <c r="P851" s="389"/>
      <c r="Q851" s="391"/>
      <c r="R851" s="443"/>
      <c r="S851" s="425">
        <f t="shared" si="318"/>
        <v>0</v>
      </c>
      <c r="T851" s="392">
        <f t="shared" si="315"/>
        <v>0</v>
      </c>
      <c r="U851" s="405">
        <f t="shared" si="319"/>
        <v>0</v>
      </c>
      <c r="V851" s="393">
        <f t="shared" si="320"/>
        <v>0</v>
      </c>
      <c r="W851" s="442" t="str">
        <f t="shared" si="321"/>
        <v/>
      </c>
      <c r="X851" s="452" t="str">
        <f t="shared" si="316"/>
        <v/>
      </c>
      <c r="Y851" s="452" t="str">
        <f t="shared" si="317"/>
        <v/>
      </c>
      <c r="Z851" s="452" t="str">
        <f>'４.１倒筒機(樣品製作)'!X851</f>
        <v/>
      </c>
      <c r="AA851" s="452" t="str">
        <f>'４.１倒筒機(樣品製作)'!Y851</f>
        <v/>
      </c>
    </row>
    <row r="852" spans="1:27" ht="16.5">
      <c r="A852" s="383">
        <f t="shared" si="314"/>
        <v>46223</v>
      </c>
      <c r="B852" s="432" t="s">
        <v>805</v>
      </c>
      <c r="C852" s="458"/>
      <c r="D852" s="473"/>
      <c r="E852" s="459"/>
      <c r="F852" s="506" t="str">
        <f>IF(ISNA(VLOOKUP(D852,條件!$A$1:$L$65585,5,0)),"",(VLOOKUP(D852,條件!$A$1:$L$65585,5,0)))</f>
        <v/>
      </c>
      <c r="G852" s="506" t="str">
        <f>IF(ISNA(VLOOKUP(D852,條件!$A$1:$L$65585,11,0)),"",(VLOOKUP(D852,條件!$A$1:$L$65585,11,0)))</f>
        <v/>
      </c>
      <c r="H852" s="460"/>
      <c r="I852" s="461"/>
      <c r="J852" s="462"/>
      <c r="K852" s="461"/>
      <c r="L852" s="463"/>
      <c r="M852" s="388"/>
      <c r="N852" s="389"/>
      <c r="O852" s="390"/>
      <c r="P852" s="389"/>
      <c r="Q852" s="391"/>
      <c r="R852" s="443"/>
      <c r="S852" s="425">
        <f t="shared" si="318"/>
        <v>0</v>
      </c>
      <c r="T852" s="392">
        <f t="shared" si="315"/>
        <v>0</v>
      </c>
      <c r="U852" s="392">
        <f t="shared" si="319"/>
        <v>0</v>
      </c>
      <c r="V852" s="393">
        <f t="shared" si="320"/>
        <v>0</v>
      </c>
      <c r="W852" s="444" t="str">
        <f t="shared" si="321"/>
        <v/>
      </c>
      <c r="X852" s="452" t="str">
        <f t="shared" si="316"/>
        <v/>
      </c>
      <c r="Y852" s="452" t="str">
        <f t="shared" si="317"/>
        <v/>
      </c>
      <c r="Z852" s="452" t="str">
        <f>'４.１倒筒機(樣品製作)'!X852</f>
        <v/>
      </c>
      <c r="AA852" s="452" t="str">
        <f>'４.１倒筒機(樣品製作)'!Y852</f>
        <v/>
      </c>
    </row>
    <row r="853" spans="1:27" ht="16.5">
      <c r="A853" s="383">
        <f t="shared" si="314"/>
        <v>46223</v>
      </c>
      <c r="B853" s="432" t="s">
        <v>805</v>
      </c>
      <c r="C853" s="458"/>
      <c r="D853" s="473"/>
      <c r="E853" s="459"/>
      <c r="F853" s="506" t="str">
        <f>IF(ISNA(VLOOKUP(D853,條件!$A$1:$L$65585,5,0)),"",(VLOOKUP(D853,條件!$A$1:$L$65585,5,0)))</f>
        <v/>
      </c>
      <c r="G853" s="506" t="str">
        <f>IF(ISNA(VLOOKUP(D853,條件!$A$1:$L$65585,11,0)),"",(VLOOKUP(D853,條件!$A$1:$L$65585,11,0)))</f>
        <v/>
      </c>
      <c r="H853" s="460"/>
      <c r="I853" s="461"/>
      <c r="J853" s="462"/>
      <c r="K853" s="461"/>
      <c r="L853" s="463"/>
      <c r="M853" s="388"/>
      <c r="N853" s="389"/>
      <c r="O853" s="390"/>
      <c r="P853" s="389"/>
      <c r="Q853" s="391"/>
      <c r="R853" s="443"/>
      <c r="S853" s="425">
        <f t="shared" si="318"/>
        <v>0</v>
      </c>
      <c r="T853" s="392">
        <f t="shared" si="315"/>
        <v>0</v>
      </c>
      <c r="U853" s="392">
        <f t="shared" si="319"/>
        <v>0</v>
      </c>
      <c r="V853" s="393">
        <f t="shared" si="320"/>
        <v>0</v>
      </c>
      <c r="W853" s="444" t="str">
        <f t="shared" si="321"/>
        <v/>
      </c>
      <c r="X853" s="452" t="str">
        <f t="shared" si="316"/>
        <v/>
      </c>
      <c r="Y853" s="452" t="str">
        <f t="shared" si="317"/>
        <v/>
      </c>
      <c r="Z853" s="452" t="str">
        <f>'４.１倒筒機(樣品製作)'!X853</f>
        <v/>
      </c>
      <c r="AA853" s="452" t="str">
        <f>'４.１倒筒機(樣品製作)'!Y853</f>
        <v/>
      </c>
    </row>
    <row r="854" spans="1:27" ht="16.5">
      <c r="A854" s="383">
        <f t="shared" si="314"/>
        <v>46223</v>
      </c>
      <c r="B854" s="432" t="s">
        <v>805</v>
      </c>
      <c r="C854" s="458"/>
      <c r="D854" s="473"/>
      <c r="E854" s="459"/>
      <c r="F854" s="506" t="str">
        <f>IF(ISNA(VLOOKUP(D854,條件!$A$1:$L$65585,5,0)),"",(VLOOKUP(D854,條件!$A$1:$L$65585,5,0)))</f>
        <v/>
      </c>
      <c r="G854" s="506" t="str">
        <f>IF(ISNA(VLOOKUP(D854,條件!$A$1:$L$65585,11,0)),"",(VLOOKUP(D854,條件!$A$1:$L$65585,11,0)))</f>
        <v/>
      </c>
      <c r="H854" s="460"/>
      <c r="I854" s="461"/>
      <c r="J854" s="462"/>
      <c r="K854" s="461"/>
      <c r="L854" s="463"/>
      <c r="M854" s="388"/>
      <c r="N854" s="389"/>
      <c r="O854" s="390"/>
      <c r="P854" s="389"/>
      <c r="Q854" s="391"/>
      <c r="R854" s="443"/>
      <c r="S854" s="425">
        <f t="shared" si="318"/>
        <v>0</v>
      </c>
      <c r="T854" s="392">
        <f t="shared" si="315"/>
        <v>0</v>
      </c>
      <c r="U854" s="392">
        <f t="shared" si="319"/>
        <v>0</v>
      </c>
      <c r="V854" s="393">
        <f t="shared" si="320"/>
        <v>0</v>
      </c>
      <c r="W854" s="444" t="str">
        <f t="shared" si="321"/>
        <v/>
      </c>
      <c r="X854" s="452" t="str">
        <f t="shared" si="316"/>
        <v/>
      </c>
      <c r="Y854" s="452" t="str">
        <f t="shared" si="317"/>
        <v/>
      </c>
      <c r="Z854" s="452" t="str">
        <f>'４.１倒筒機(樣品製作)'!X854</f>
        <v/>
      </c>
      <c r="AA854" s="452" t="str">
        <f>'４.１倒筒機(樣品製作)'!Y854</f>
        <v/>
      </c>
    </row>
    <row r="855" spans="1:27" ht="16.5">
      <c r="A855" s="383">
        <f t="shared" si="314"/>
        <v>46223</v>
      </c>
      <c r="B855" s="432" t="s">
        <v>805</v>
      </c>
      <c r="C855" s="458"/>
      <c r="D855" s="473"/>
      <c r="E855" s="459"/>
      <c r="F855" s="506" t="str">
        <f>IF(ISNA(VLOOKUP(D855,條件!$A$1:$L$65585,5,0)),"",(VLOOKUP(D855,條件!$A$1:$L$65585,5,0)))</f>
        <v/>
      </c>
      <c r="G855" s="506" t="str">
        <f>IF(ISNA(VLOOKUP(D855,條件!$A$1:$L$65585,11,0)),"",(VLOOKUP(D855,條件!$A$1:$L$65585,11,0)))</f>
        <v/>
      </c>
      <c r="H855" s="460"/>
      <c r="I855" s="461"/>
      <c r="J855" s="462"/>
      <c r="K855" s="461"/>
      <c r="L855" s="463"/>
      <c r="M855" s="388"/>
      <c r="N855" s="389"/>
      <c r="O855" s="390"/>
      <c r="P855" s="389"/>
      <c r="Q855" s="391"/>
      <c r="R855" s="443"/>
      <c r="S855" s="425">
        <f t="shared" si="318"/>
        <v>0</v>
      </c>
      <c r="T855" s="392">
        <f t="shared" si="315"/>
        <v>0</v>
      </c>
      <c r="U855" s="392">
        <f t="shared" si="319"/>
        <v>0</v>
      </c>
      <c r="V855" s="393">
        <f t="shared" si="320"/>
        <v>0</v>
      </c>
      <c r="W855" s="444" t="str">
        <f t="shared" si="321"/>
        <v/>
      </c>
      <c r="X855" s="452" t="str">
        <f t="shared" si="316"/>
        <v/>
      </c>
      <c r="Y855" s="452" t="str">
        <f t="shared" si="317"/>
        <v/>
      </c>
      <c r="Z855" s="452" t="str">
        <f>'４.１倒筒機(樣品製作)'!X855</f>
        <v/>
      </c>
      <c r="AA855" s="452" t="str">
        <f>'４.１倒筒機(樣品製作)'!Y855</f>
        <v/>
      </c>
    </row>
    <row r="856" spans="1:27" ht="16.5">
      <c r="A856" s="383">
        <f t="shared" si="314"/>
        <v>46223</v>
      </c>
      <c r="B856" s="432" t="s">
        <v>805</v>
      </c>
      <c r="C856" s="458"/>
      <c r="D856" s="473"/>
      <c r="E856" s="459"/>
      <c r="F856" s="506" t="str">
        <f>IF(ISNA(VLOOKUP(D856,條件!$A$1:$L$65585,5,0)),"",(VLOOKUP(D856,條件!$A$1:$L$65585,5,0)))</f>
        <v/>
      </c>
      <c r="G856" s="506" t="str">
        <f>IF(ISNA(VLOOKUP(D856,條件!$A$1:$L$65585,11,0)),"",(VLOOKUP(D856,條件!$A$1:$L$65585,11,0)))</f>
        <v/>
      </c>
      <c r="H856" s="460"/>
      <c r="I856" s="461"/>
      <c r="J856" s="462"/>
      <c r="K856" s="461"/>
      <c r="L856" s="463"/>
      <c r="M856" s="388"/>
      <c r="N856" s="389"/>
      <c r="O856" s="390"/>
      <c r="P856" s="389"/>
      <c r="Q856" s="391"/>
      <c r="R856" s="443"/>
      <c r="S856" s="425">
        <f t="shared" si="318"/>
        <v>0</v>
      </c>
      <c r="T856" s="392">
        <f t="shared" si="315"/>
        <v>0</v>
      </c>
      <c r="U856" s="392">
        <f t="shared" si="319"/>
        <v>0</v>
      </c>
      <c r="V856" s="393">
        <f t="shared" si="320"/>
        <v>0</v>
      </c>
      <c r="W856" s="444" t="str">
        <f t="shared" si="321"/>
        <v/>
      </c>
      <c r="X856" s="452" t="str">
        <f t="shared" si="316"/>
        <v/>
      </c>
      <c r="Y856" s="452" t="str">
        <f t="shared" si="317"/>
        <v/>
      </c>
      <c r="Z856" s="452" t="str">
        <f>'４.１倒筒機(樣品製作)'!X856</f>
        <v/>
      </c>
      <c r="AA856" s="452" t="str">
        <f>'４.１倒筒機(樣品製作)'!Y856</f>
        <v/>
      </c>
    </row>
    <row r="857" spans="1:27" ht="16.5">
      <c r="A857" s="383">
        <f t="shared" si="314"/>
        <v>46223</v>
      </c>
      <c r="B857" s="432" t="s">
        <v>805</v>
      </c>
      <c r="C857" s="458"/>
      <c r="D857" s="473"/>
      <c r="E857" s="459"/>
      <c r="F857" s="506" t="str">
        <f>IF(ISNA(VLOOKUP(D857,條件!$A$1:$L$65585,5,0)),"",(VLOOKUP(D857,條件!$A$1:$L$65585,5,0)))</f>
        <v/>
      </c>
      <c r="G857" s="506" t="str">
        <f>IF(ISNA(VLOOKUP(D857,條件!$A$1:$L$65585,11,0)),"",(VLOOKUP(D857,條件!$A$1:$L$65585,11,0)))</f>
        <v/>
      </c>
      <c r="H857" s="460"/>
      <c r="I857" s="461"/>
      <c r="J857" s="462"/>
      <c r="K857" s="461"/>
      <c r="L857" s="463"/>
      <c r="M857" s="388"/>
      <c r="N857" s="389"/>
      <c r="O857" s="390"/>
      <c r="P857" s="389"/>
      <c r="Q857" s="391"/>
      <c r="R857" s="443"/>
      <c r="S857" s="425">
        <f t="shared" si="318"/>
        <v>0</v>
      </c>
      <c r="T857" s="392">
        <f t="shared" si="315"/>
        <v>0</v>
      </c>
      <c r="U857" s="392">
        <f t="shared" si="319"/>
        <v>0</v>
      </c>
      <c r="V857" s="393">
        <f t="shared" si="320"/>
        <v>0</v>
      </c>
      <c r="W857" s="444" t="str">
        <f t="shared" si="321"/>
        <v/>
      </c>
      <c r="X857" s="452" t="str">
        <f t="shared" si="316"/>
        <v/>
      </c>
      <c r="Y857" s="452" t="str">
        <f t="shared" si="317"/>
        <v/>
      </c>
      <c r="Z857" s="452" t="str">
        <f>'４.１倒筒機(樣品製作)'!X857</f>
        <v/>
      </c>
      <c r="AA857" s="452" t="str">
        <f>'４.１倒筒機(樣品製作)'!Y857</f>
        <v/>
      </c>
    </row>
    <row r="858" spans="1:27" ht="16.5">
      <c r="A858" s="383">
        <f t="shared" si="314"/>
        <v>46223</v>
      </c>
      <c r="B858" s="432" t="s">
        <v>805</v>
      </c>
      <c r="C858" s="458"/>
      <c r="D858" s="473"/>
      <c r="E858" s="459"/>
      <c r="F858" s="506" t="str">
        <f>IF(ISNA(VLOOKUP(D858,條件!$A$1:$L$65585,5,0)),"",(VLOOKUP(D858,條件!$A$1:$L$65585,5,0)))</f>
        <v/>
      </c>
      <c r="G858" s="506" t="str">
        <f>IF(ISNA(VLOOKUP(D858,條件!$A$1:$L$65585,11,0)),"",(VLOOKUP(D858,條件!$A$1:$L$65585,11,0)))</f>
        <v/>
      </c>
      <c r="H858" s="460"/>
      <c r="I858" s="461"/>
      <c r="J858" s="462"/>
      <c r="K858" s="461"/>
      <c r="L858" s="463"/>
      <c r="M858" s="388"/>
      <c r="N858" s="389"/>
      <c r="O858" s="390"/>
      <c r="P858" s="389"/>
      <c r="Q858" s="391"/>
      <c r="R858" s="443"/>
      <c r="S858" s="425">
        <f t="shared" si="318"/>
        <v>0</v>
      </c>
      <c r="T858" s="392">
        <f t="shared" si="315"/>
        <v>0</v>
      </c>
      <c r="U858" s="392">
        <f t="shared" si="319"/>
        <v>0</v>
      </c>
      <c r="V858" s="393">
        <f t="shared" si="320"/>
        <v>0</v>
      </c>
      <c r="W858" s="444" t="str">
        <f t="shared" si="321"/>
        <v/>
      </c>
      <c r="X858" s="452" t="str">
        <f t="shared" si="316"/>
        <v/>
      </c>
      <c r="Y858" s="452" t="str">
        <f t="shared" si="317"/>
        <v/>
      </c>
      <c r="Z858" s="452" t="str">
        <f>'４.１倒筒機(樣品製作)'!X858</f>
        <v/>
      </c>
      <c r="AA858" s="452" t="str">
        <f>'４.１倒筒機(樣品製作)'!Y858</f>
        <v/>
      </c>
    </row>
    <row r="859" spans="1:27" ht="16.5">
      <c r="A859" s="383">
        <f t="shared" si="314"/>
        <v>46223</v>
      </c>
      <c r="B859" s="432" t="s">
        <v>805</v>
      </c>
      <c r="C859" s="458"/>
      <c r="D859" s="473"/>
      <c r="E859" s="459"/>
      <c r="F859" s="506" t="str">
        <f>IF(ISNA(VLOOKUP(D859,條件!$A$1:$L$65585,5,0)),"",(VLOOKUP(D859,條件!$A$1:$L$65585,5,0)))</f>
        <v/>
      </c>
      <c r="G859" s="506" t="str">
        <f>IF(ISNA(VLOOKUP(D859,條件!$A$1:$L$65585,11,0)),"",(VLOOKUP(D859,條件!$A$1:$L$65585,11,0)))</f>
        <v/>
      </c>
      <c r="H859" s="460"/>
      <c r="I859" s="461"/>
      <c r="J859" s="462"/>
      <c r="K859" s="461"/>
      <c r="L859" s="463"/>
      <c r="M859" s="388"/>
      <c r="N859" s="389"/>
      <c r="O859" s="390"/>
      <c r="P859" s="389"/>
      <c r="Q859" s="391"/>
      <c r="R859" s="443"/>
      <c r="S859" s="425">
        <f t="shared" si="318"/>
        <v>0</v>
      </c>
      <c r="T859" s="392">
        <f t="shared" si="315"/>
        <v>0</v>
      </c>
      <c r="U859" s="392">
        <f t="shared" si="319"/>
        <v>0</v>
      </c>
      <c r="V859" s="393">
        <f t="shared" si="320"/>
        <v>0</v>
      </c>
      <c r="W859" s="444" t="str">
        <f t="shared" si="321"/>
        <v/>
      </c>
      <c r="X859" s="452" t="str">
        <f t="shared" si="316"/>
        <v/>
      </c>
      <c r="Y859" s="452" t="str">
        <f t="shared" si="317"/>
        <v/>
      </c>
      <c r="Z859" s="452" t="str">
        <f>'４.１倒筒機(樣品製作)'!X859</f>
        <v/>
      </c>
      <c r="AA859" s="452" t="str">
        <f>'４.１倒筒機(樣品製作)'!Y859</f>
        <v/>
      </c>
    </row>
    <row r="860" spans="1:27" ht="16.5">
      <c r="A860" s="383">
        <f t="shared" si="314"/>
        <v>46223</v>
      </c>
      <c r="B860" s="432" t="s">
        <v>805</v>
      </c>
      <c r="C860" s="458"/>
      <c r="D860" s="473"/>
      <c r="E860" s="459"/>
      <c r="F860" s="506" t="str">
        <f>IF(ISNA(VLOOKUP(D860,條件!$A$1:$L$65585,5,0)),"",(VLOOKUP(D860,條件!$A$1:$L$65585,5,0)))</f>
        <v/>
      </c>
      <c r="G860" s="506" t="str">
        <f>IF(ISNA(VLOOKUP(D860,條件!$A$1:$L$65585,11,0)),"",(VLOOKUP(D860,條件!$A$1:$L$65585,11,0)))</f>
        <v/>
      </c>
      <c r="H860" s="460"/>
      <c r="I860" s="461"/>
      <c r="J860" s="462"/>
      <c r="K860" s="461"/>
      <c r="L860" s="463"/>
      <c r="M860" s="388"/>
      <c r="N860" s="389"/>
      <c r="O860" s="390"/>
      <c r="P860" s="389"/>
      <c r="Q860" s="391"/>
      <c r="R860" s="443"/>
      <c r="S860" s="425">
        <f t="shared" si="318"/>
        <v>0</v>
      </c>
      <c r="T860" s="392">
        <f t="shared" si="315"/>
        <v>0</v>
      </c>
      <c r="U860" s="392">
        <f t="shared" si="319"/>
        <v>0</v>
      </c>
      <c r="V860" s="393">
        <f t="shared" si="320"/>
        <v>0</v>
      </c>
      <c r="W860" s="444" t="str">
        <f t="shared" si="321"/>
        <v/>
      </c>
      <c r="X860" s="452" t="str">
        <f t="shared" si="316"/>
        <v/>
      </c>
      <c r="Y860" s="452" t="str">
        <f t="shared" si="317"/>
        <v/>
      </c>
      <c r="Z860" s="452" t="str">
        <f>'４.１倒筒機(樣品製作)'!X860</f>
        <v/>
      </c>
      <c r="AA860" s="452" t="str">
        <f>'４.１倒筒機(樣品製作)'!Y860</f>
        <v/>
      </c>
    </row>
    <row r="861" spans="1:27" ht="16.5">
      <c r="A861" s="383">
        <f t="shared" si="314"/>
        <v>46223</v>
      </c>
      <c r="B861" s="398" t="s">
        <v>803</v>
      </c>
      <c r="C861" s="524"/>
      <c r="D861" s="525"/>
      <c r="E861" s="526"/>
      <c r="F861" s="527">
        <v>0</v>
      </c>
      <c r="G861" s="527"/>
      <c r="H861" s="528"/>
      <c r="I861" s="529">
        <f>COUNTA(I841:I860)</f>
        <v>0</v>
      </c>
      <c r="J861" s="529"/>
      <c r="K861" s="529"/>
      <c r="L861" s="530"/>
      <c r="M861" s="400"/>
      <c r="N861" s="401">
        <f>SUM(N841:N860)</f>
        <v>0</v>
      </c>
      <c r="O861" s="400"/>
      <c r="P861" s="401">
        <f>SUM(P841:P860)</f>
        <v>0</v>
      </c>
      <c r="Q861" s="402"/>
      <c r="R861" s="445"/>
      <c r="S861" s="427"/>
      <c r="T861" s="403"/>
      <c r="U861" s="399">
        <f>SUMIF(U841:U860,"&lt;9E307")</f>
        <v>0</v>
      </c>
      <c r="V861" s="399">
        <f>SUM(V841:V860)</f>
        <v>0</v>
      </c>
      <c r="W861" s="446">
        <f>IF(ISERROR(V861/U861),0,(V861/U861))</f>
        <v>0</v>
      </c>
      <c r="X861" s="453">
        <f>SUMIF(X841:X860,"&lt;9E307")</f>
        <v>0</v>
      </c>
      <c r="Y861" s="453">
        <f>SUMIF(Y841:Y860,"&lt;9E307")</f>
        <v>0</v>
      </c>
      <c r="Z861" s="453">
        <f>'４.１倒筒機(樣品製作)'!X861</f>
        <v>0</v>
      </c>
      <c r="AA861" s="453">
        <f>'４.１倒筒機(樣品製作)'!Y861</f>
        <v>0</v>
      </c>
    </row>
    <row r="862" spans="1:27" ht="16.5">
      <c r="A862" s="383">
        <f t="shared" si="314"/>
        <v>46223</v>
      </c>
      <c r="B862" s="404" t="s">
        <v>806</v>
      </c>
      <c r="C862" s="531"/>
      <c r="D862" s="532"/>
      <c r="E862" s="533"/>
      <c r="F862" s="534"/>
      <c r="G862" s="534"/>
      <c r="H862" s="535"/>
      <c r="I862" s="536">
        <f>SUM(I840,I861)</f>
        <v>0</v>
      </c>
      <c r="J862" s="536"/>
      <c r="K862" s="536"/>
      <c r="L862" s="537"/>
      <c r="M862" s="419"/>
      <c r="N862" s="420">
        <f>SUM(N840,N861)</f>
        <v>0</v>
      </c>
      <c r="O862" s="419"/>
      <c r="P862" s="420">
        <f>SUM(P840,P861)</f>
        <v>0</v>
      </c>
      <c r="Q862" s="421"/>
      <c r="R862" s="447"/>
      <c r="S862" s="428"/>
      <c r="T862" s="394"/>
      <c r="U862" s="394">
        <f t="shared" ref="U862:V862" si="322">SUM(U840,U861)</f>
        <v>0</v>
      </c>
      <c r="V862" s="394">
        <f t="shared" si="322"/>
        <v>0</v>
      </c>
      <c r="W862" s="448">
        <f>IF(ISERROR(V862/U862),0,V862/U862)</f>
        <v>0</v>
      </c>
      <c r="X862" s="454">
        <f>SUM(X840,X861)</f>
        <v>0</v>
      </c>
      <c r="Y862" s="454">
        <f>SUM(Y840,Y861)</f>
        <v>0</v>
      </c>
      <c r="Z862" s="454">
        <f>'４.１倒筒機(樣品製作)'!X862</f>
        <v>0</v>
      </c>
      <c r="AA862" s="454">
        <f>'４.１倒筒機(樣品製作)'!Y862</f>
        <v>0</v>
      </c>
    </row>
    <row r="863" spans="1:27" ht="16.5">
      <c r="A863" s="449">
        <f>A862+1</f>
        <v>46224</v>
      </c>
      <c r="B863" s="431" t="s">
        <v>804</v>
      </c>
      <c r="C863" s="538"/>
      <c r="D863" s="539"/>
      <c r="E863" s="540"/>
      <c r="F863" s="541" t="str">
        <f>IF(ISNA(VLOOKUP(D863,條件!$A$1:$L$65585,5,0)),"",(VLOOKUP(D863,條件!$A$1:$L$65585,5,0)))</f>
        <v/>
      </c>
      <c r="G863" s="541" t="str">
        <f>IF(ISNA(VLOOKUP(D863,條件!$A$1:$L$65585,11,0)),"",(VLOOKUP(D863,條件!$A$1:$L$65585,11,0)))</f>
        <v/>
      </c>
      <c r="H863" s="542"/>
      <c r="I863" s="543"/>
      <c r="J863" s="462"/>
      <c r="K863" s="543"/>
      <c r="L863" s="544"/>
      <c r="M863" s="407"/>
      <c r="N863" s="408"/>
      <c r="O863" s="409"/>
      <c r="P863" s="408"/>
      <c r="Q863" s="410"/>
      <c r="R863" s="441"/>
      <c r="S863" s="424">
        <f>K863*0.85</f>
        <v>0</v>
      </c>
      <c r="T863" s="405">
        <f t="shared" ref="T863:T882" si="323">IF(J863="",0,(1440/(J863/S863)))</f>
        <v>0</v>
      </c>
      <c r="U863" s="405">
        <f>T863*L863*(N863+P863)/24*0.85</f>
        <v>0</v>
      </c>
      <c r="V863" s="406">
        <f>M863+O863</f>
        <v>0</v>
      </c>
      <c r="W863" s="442" t="str">
        <f>IF(U863=0,"",((V863/U863)))</f>
        <v/>
      </c>
      <c r="X863" s="452" t="str">
        <f t="shared" ref="X863:X882" si="324">IF(ISERROR((U863/(N863+P863)*N863)/250),"",((U863/(N863+P863)*N863)/250))</f>
        <v/>
      </c>
      <c r="Y863" s="452" t="str">
        <f t="shared" ref="Y863:Y882" si="325">IF(ISERROR(((U863/(N863+P863)*P863)/250)),"",(((U863/(N863+P863)*P863))/250))</f>
        <v/>
      </c>
      <c r="Z863" s="452" t="str">
        <f>'４.１倒筒機(樣品製作)'!X863</f>
        <v/>
      </c>
      <c r="AA863" s="452" t="str">
        <f>'４.１倒筒機(樣品製作)'!Y863</f>
        <v/>
      </c>
    </row>
    <row r="864" spans="1:27" ht="16.5">
      <c r="A864" s="383">
        <f>A863</f>
        <v>46224</v>
      </c>
      <c r="B864" s="432" t="s">
        <v>804</v>
      </c>
      <c r="C864" s="458"/>
      <c r="D864" s="473"/>
      <c r="E864" s="459"/>
      <c r="F864" s="506" t="str">
        <f>IF(ISNA(VLOOKUP(D864,條件!$A$1:$L$65585,5,0)),"",(VLOOKUP(D864,條件!$A$1:$L$65585,5,0)))</f>
        <v/>
      </c>
      <c r="G864" s="506" t="str">
        <f>IF(ISNA(VLOOKUP(D864,條件!$A$1:$L$65585,11,0)),"",(VLOOKUP(D864,條件!$A$1:$L$65585,11,0)))</f>
        <v/>
      </c>
      <c r="H864" s="460"/>
      <c r="I864" s="461"/>
      <c r="J864" s="462"/>
      <c r="K864" s="461"/>
      <c r="L864" s="463"/>
      <c r="M864" s="388"/>
      <c r="N864" s="389"/>
      <c r="O864" s="390"/>
      <c r="P864" s="389"/>
      <c r="Q864" s="410"/>
      <c r="R864" s="443"/>
      <c r="S864" s="425">
        <f t="shared" ref="S864:S882" si="326">K864*0.85</f>
        <v>0</v>
      </c>
      <c r="T864" s="392">
        <f t="shared" si="323"/>
        <v>0</v>
      </c>
      <c r="U864" s="405">
        <f t="shared" ref="U864:U882" si="327">T864*L864*(N864+P864)/24*0.85</f>
        <v>0</v>
      </c>
      <c r="V864" s="393">
        <f t="shared" ref="V864:V882" si="328">M864+O864</f>
        <v>0</v>
      </c>
      <c r="W864" s="442" t="str">
        <f t="shared" ref="W864:W882" si="329">IF(U864=0,"",((V864/U864)))</f>
        <v/>
      </c>
      <c r="X864" s="452" t="str">
        <f t="shared" si="324"/>
        <v/>
      </c>
      <c r="Y864" s="452" t="str">
        <f t="shared" si="325"/>
        <v/>
      </c>
      <c r="Z864" s="452" t="str">
        <f>'４.１倒筒機(樣品製作)'!X864</f>
        <v/>
      </c>
      <c r="AA864" s="452" t="str">
        <f>'４.１倒筒機(樣品製作)'!Y864</f>
        <v/>
      </c>
    </row>
    <row r="865" spans="1:27" ht="16.5">
      <c r="A865" s="383">
        <f t="shared" ref="A865:A905" si="330">A864</f>
        <v>46224</v>
      </c>
      <c r="B865" s="432" t="s">
        <v>804</v>
      </c>
      <c r="C865" s="458"/>
      <c r="D865" s="473"/>
      <c r="E865" s="459"/>
      <c r="F865" s="506" t="str">
        <f>IF(ISNA(VLOOKUP(D865,條件!$A$1:$L$65585,5,0)),"",(VLOOKUP(D865,條件!$A$1:$L$65585,5,0)))</f>
        <v/>
      </c>
      <c r="G865" s="506" t="str">
        <f>IF(ISNA(VLOOKUP(D865,條件!$A$1:$L$65585,11,0)),"",(VLOOKUP(D865,條件!$A$1:$L$65585,11,0)))</f>
        <v/>
      </c>
      <c r="H865" s="460"/>
      <c r="I865" s="461"/>
      <c r="J865" s="462"/>
      <c r="K865" s="461"/>
      <c r="L865" s="463"/>
      <c r="M865" s="388"/>
      <c r="N865" s="389"/>
      <c r="O865" s="390"/>
      <c r="P865" s="389"/>
      <c r="Q865" s="410"/>
      <c r="R865" s="443"/>
      <c r="S865" s="425">
        <f t="shared" si="326"/>
        <v>0</v>
      </c>
      <c r="T865" s="392">
        <f t="shared" si="323"/>
        <v>0</v>
      </c>
      <c r="U865" s="405">
        <f t="shared" si="327"/>
        <v>0</v>
      </c>
      <c r="V865" s="393">
        <f t="shared" si="328"/>
        <v>0</v>
      </c>
      <c r="W865" s="442" t="str">
        <f t="shared" si="329"/>
        <v/>
      </c>
      <c r="X865" s="452" t="str">
        <f t="shared" si="324"/>
        <v/>
      </c>
      <c r="Y865" s="452" t="str">
        <f t="shared" si="325"/>
        <v/>
      </c>
      <c r="Z865" s="452" t="str">
        <f>'４.１倒筒機(樣品製作)'!X865</f>
        <v/>
      </c>
      <c r="AA865" s="452" t="str">
        <f>'４.１倒筒機(樣品製作)'!Y865</f>
        <v/>
      </c>
    </row>
    <row r="866" spans="1:27" ht="16.5">
      <c r="A866" s="383">
        <f t="shared" si="330"/>
        <v>46224</v>
      </c>
      <c r="B866" s="432" t="s">
        <v>804</v>
      </c>
      <c r="C866" s="458"/>
      <c r="D866" s="473"/>
      <c r="E866" s="459"/>
      <c r="F866" s="506" t="str">
        <f>IF(ISNA(VLOOKUP(D866,條件!$A$1:$L$65585,5,0)),"",(VLOOKUP(D866,條件!$A$1:$L$65585,5,0)))</f>
        <v/>
      </c>
      <c r="G866" s="506" t="str">
        <f>IF(ISNA(VLOOKUP(D866,條件!$A$1:$L$65585,11,0)),"",(VLOOKUP(D866,條件!$A$1:$L$65585,11,0)))</f>
        <v/>
      </c>
      <c r="H866" s="460"/>
      <c r="I866" s="461"/>
      <c r="J866" s="462"/>
      <c r="K866" s="461"/>
      <c r="L866" s="463"/>
      <c r="M866" s="388"/>
      <c r="N866" s="389"/>
      <c r="O866" s="390"/>
      <c r="P866" s="389"/>
      <c r="Q866" s="410"/>
      <c r="R866" s="443"/>
      <c r="S866" s="425">
        <f t="shared" si="326"/>
        <v>0</v>
      </c>
      <c r="T866" s="392">
        <f t="shared" si="323"/>
        <v>0</v>
      </c>
      <c r="U866" s="405">
        <f t="shared" si="327"/>
        <v>0</v>
      </c>
      <c r="V866" s="393">
        <f t="shared" si="328"/>
        <v>0</v>
      </c>
      <c r="W866" s="442" t="str">
        <f t="shared" si="329"/>
        <v/>
      </c>
      <c r="X866" s="452" t="str">
        <f t="shared" si="324"/>
        <v/>
      </c>
      <c r="Y866" s="452" t="str">
        <f t="shared" si="325"/>
        <v/>
      </c>
      <c r="Z866" s="452" t="str">
        <f>'４.１倒筒機(樣品製作)'!X866</f>
        <v/>
      </c>
      <c r="AA866" s="452" t="str">
        <f>'４.１倒筒機(樣品製作)'!Y866</f>
        <v/>
      </c>
    </row>
    <row r="867" spans="1:27" ht="16.5">
      <c r="A867" s="383">
        <f t="shared" si="330"/>
        <v>46224</v>
      </c>
      <c r="B867" s="432" t="s">
        <v>804</v>
      </c>
      <c r="C867" s="458"/>
      <c r="D867" s="473"/>
      <c r="E867" s="459"/>
      <c r="F867" s="506" t="str">
        <f>IF(ISNA(VLOOKUP(D867,條件!$A$1:$L$65585,5,0)),"",(VLOOKUP(D867,條件!$A$1:$L$65585,5,0)))</f>
        <v/>
      </c>
      <c r="G867" s="506" t="str">
        <f>IF(ISNA(VLOOKUP(D867,條件!$A$1:$L$65585,11,0)),"",(VLOOKUP(D867,條件!$A$1:$L$65585,11,0)))</f>
        <v/>
      </c>
      <c r="H867" s="460"/>
      <c r="I867" s="461"/>
      <c r="J867" s="462"/>
      <c r="K867" s="461"/>
      <c r="L867" s="463"/>
      <c r="M867" s="388"/>
      <c r="N867" s="389"/>
      <c r="O867" s="390"/>
      <c r="P867" s="389"/>
      <c r="Q867" s="410"/>
      <c r="R867" s="443"/>
      <c r="S867" s="425">
        <f t="shared" si="326"/>
        <v>0</v>
      </c>
      <c r="T867" s="392">
        <f t="shared" si="323"/>
        <v>0</v>
      </c>
      <c r="U867" s="405">
        <f t="shared" si="327"/>
        <v>0</v>
      </c>
      <c r="V867" s="393">
        <f t="shared" si="328"/>
        <v>0</v>
      </c>
      <c r="W867" s="442" t="str">
        <f t="shared" si="329"/>
        <v/>
      </c>
      <c r="X867" s="452" t="str">
        <f t="shared" si="324"/>
        <v/>
      </c>
      <c r="Y867" s="452" t="str">
        <f t="shared" si="325"/>
        <v/>
      </c>
      <c r="Z867" s="452" t="str">
        <f>'４.１倒筒機(樣品製作)'!X867</f>
        <v/>
      </c>
      <c r="AA867" s="452" t="str">
        <f>'４.１倒筒機(樣品製作)'!Y867</f>
        <v/>
      </c>
    </row>
    <row r="868" spans="1:27" ht="16.5">
      <c r="A868" s="383">
        <f t="shared" si="330"/>
        <v>46224</v>
      </c>
      <c r="B868" s="432" t="s">
        <v>804</v>
      </c>
      <c r="C868" s="458"/>
      <c r="D868" s="473"/>
      <c r="E868" s="459"/>
      <c r="F868" s="506" t="str">
        <f>IF(ISNA(VLOOKUP(D868,條件!$A$1:$L$65585,5,0)),"",(VLOOKUP(D868,條件!$A$1:$L$65585,5,0)))</f>
        <v/>
      </c>
      <c r="G868" s="506" t="str">
        <f>IF(ISNA(VLOOKUP(D868,條件!$A$1:$L$65585,11,0)),"",(VLOOKUP(D868,條件!$A$1:$L$65585,11,0)))</f>
        <v/>
      </c>
      <c r="H868" s="460"/>
      <c r="I868" s="461"/>
      <c r="J868" s="462"/>
      <c r="K868" s="461"/>
      <c r="L868" s="463"/>
      <c r="M868" s="388"/>
      <c r="N868" s="389"/>
      <c r="O868" s="390"/>
      <c r="P868" s="389"/>
      <c r="Q868" s="410"/>
      <c r="R868" s="443"/>
      <c r="S868" s="425">
        <f t="shared" si="326"/>
        <v>0</v>
      </c>
      <c r="T868" s="392">
        <f t="shared" si="323"/>
        <v>0</v>
      </c>
      <c r="U868" s="405">
        <f t="shared" si="327"/>
        <v>0</v>
      </c>
      <c r="V868" s="393">
        <f t="shared" si="328"/>
        <v>0</v>
      </c>
      <c r="W868" s="442" t="str">
        <f t="shared" si="329"/>
        <v/>
      </c>
      <c r="X868" s="452" t="str">
        <f t="shared" si="324"/>
        <v/>
      </c>
      <c r="Y868" s="452" t="str">
        <f t="shared" si="325"/>
        <v/>
      </c>
      <c r="Z868" s="452" t="str">
        <f>'４.１倒筒機(樣品製作)'!X868</f>
        <v/>
      </c>
      <c r="AA868" s="452" t="str">
        <f>'４.１倒筒機(樣品製作)'!Y868</f>
        <v/>
      </c>
    </row>
    <row r="869" spans="1:27" ht="16.5">
      <c r="A869" s="383">
        <f t="shared" si="330"/>
        <v>46224</v>
      </c>
      <c r="B869" s="432" t="s">
        <v>804</v>
      </c>
      <c r="C869" s="458"/>
      <c r="D869" s="473"/>
      <c r="E869" s="459"/>
      <c r="F869" s="506" t="str">
        <f>IF(ISNA(VLOOKUP(D869,條件!$A$1:$L$65585,5,0)),"",(VLOOKUP(D869,條件!$A$1:$L$65585,5,0)))</f>
        <v/>
      </c>
      <c r="G869" s="506" t="str">
        <f>IF(ISNA(VLOOKUP(D869,條件!$A$1:$L$65585,11,0)),"",(VLOOKUP(D869,條件!$A$1:$L$65585,11,0)))</f>
        <v/>
      </c>
      <c r="H869" s="460"/>
      <c r="I869" s="461"/>
      <c r="J869" s="462"/>
      <c r="K869" s="461"/>
      <c r="L869" s="463"/>
      <c r="M869" s="388"/>
      <c r="N869" s="389"/>
      <c r="O869" s="390"/>
      <c r="P869" s="389"/>
      <c r="Q869" s="410"/>
      <c r="R869" s="443"/>
      <c r="S869" s="425">
        <f t="shared" si="326"/>
        <v>0</v>
      </c>
      <c r="T869" s="392">
        <f t="shared" si="323"/>
        <v>0</v>
      </c>
      <c r="U869" s="405">
        <f t="shared" si="327"/>
        <v>0</v>
      </c>
      <c r="V869" s="393">
        <f t="shared" si="328"/>
        <v>0</v>
      </c>
      <c r="W869" s="442" t="str">
        <f t="shared" si="329"/>
        <v/>
      </c>
      <c r="X869" s="452" t="str">
        <f t="shared" si="324"/>
        <v/>
      </c>
      <c r="Y869" s="452" t="str">
        <f t="shared" si="325"/>
        <v/>
      </c>
      <c r="Z869" s="452" t="str">
        <f>'４.１倒筒機(樣品製作)'!X869</f>
        <v/>
      </c>
      <c r="AA869" s="452" t="str">
        <f>'４.１倒筒機(樣品製作)'!Y869</f>
        <v/>
      </c>
    </row>
    <row r="870" spans="1:27" ht="16.5">
      <c r="A870" s="383">
        <f t="shared" si="330"/>
        <v>46224</v>
      </c>
      <c r="B870" s="432" t="s">
        <v>804</v>
      </c>
      <c r="C870" s="458"/>
      <c r="D870" s="473"/>
      <c r="E870" s="459"/>
      <c r="F870" s="506" t="str">
        <f>IF(ISNA(VLOOKUP(D870,條件!$A$1:$L$65585,5,0)),"",(VLOOKUP(D870,條件!$A$1:$L$65585,5,0)))</f>
        <v/>
      </c>
      <c r="G870" s="506" t="str">
        <f>IF(ISNA(VLOOKUP(D870,條件!$A$1:$L$65585,11,0)),"",(VLOOKUP(D870,條件!$A$1:$L$65585,11,0)))</f>
        <v/>
      </c>
      <c r="H870" s="460"/>
      <c r="I870" s="461"/>
      <c r="J870" s="462"/>
      <c r="K870" s="461"/>
      <c r="L870" s="463"/>
      <c r="M870" s="388"/>
      <c r="N870" s="389"/>
      <c r="O870" s="390"/>
      <c r="P870" s="389"/>
      <c r="Q870" s="410"/>
      <c r="R870" s="443"/>
      <c r="S870" s="425">
        <f t="shared" si="326"/>
        <v>0</v>
      </c>
      <c r="T870" s="392">
        <f t="shared" si="323"/>
        <v>0</v>
      </c>
      <c r="U870" s="405">
        <f t="shared" si="327"/>
        <v>0</v>
      </c>
      <c r="V870" s="393">
        <f t="shared" si="328"/>
        <v>0</v>
      </c>
      <c r="W870" s="442" t="str">
        <f t="shared" si="329"/>
        <v/>
      </c>
      <c r="X870" s="452" t="str">
        <f t="shared" si="324"/>
        <v/>
      </c>
      <c r="Y870" s="452" t="str">
        <f t="shared" si="325"/>
        <v/>
      </c>
      <c r="Z870" s="452" t="str">
        <f>'４.１倒筒機(樣品製作)'!X870</f>
        <v/>
      </c>
      <c r="AA870" s="452" t="str">
        <f>'４.１倒筒機(樣品製作)'!Y870</f>
        <v/>
      </c>
    </row>
    <row r="871" spans="1:27" ht="16.5">
      <c r="A871" s="383">
        <f t="shared" si="330"/>
        <v>46224</v>
      </c>
      <c r="B871" s="432" t="s">
        <v>804</v>
      </c>
      <c r="C871" s="458"/>
      <c r="D871" s="473"/>
      <c r="E871" s="459"/>
      <c r="F871" s="506" t="str">
        <f>IF(ISNA(VLOOKUP(D871,條件!$A$1:$L$65585,5,0)),"",(VLOOKUP(D871,條件!$A$1:$L$65585,5,0)))</f>
        <v/>
      </c>
      <c r="G871" s="506" t="str">
        <f>IF(ISNA(VLOOKUP(D871,條件!$A$1:$L$65585,11,0)),"",(VLOOKUP(D871,條件!$A$1:$L$65585,11,0)))</f>
        <v/>
      </c>
      <c r="H871" s="460"/>
      <c r="I871" s="461"/>
      <c r="J871" s="462"/>
      <c r="K871" s="461"/>
      <c r="L871" s="463"/>
      <c r="M871" s="388"/>
      <c r="N871" s="389"/>
      <c r="O871" s="390"/>
      <c r="P871" s="389"/>
      <c r="Q871" s="410"/>
      <c r="R871" s="443"/>
      <c r="S871" s="425">
        <f t="shared" si="326"/>
        <v>0</v>
      </c>
      <c r="T871" s="392">
        <f t="shared" si="323"/>
        <v>0</v>
      </c>
      <c r="U871" s="405">
        <f t="shared" si="327"/>
        <v>0</v>
      </c>
      <c r="V871" s="393">
        <f t="shared" si="328"/>
        <v>0</v>
      </c>
      <c r="W871" s="442" t="str">
        <f t="shared" si="329"/>
        <v/>
      </c>
      <c r="X871" s="452" t="str">
        <f t="shared" si="324"/>
        <v/>
      </c>
      <c r="Y871" s="452" t="str">
        <f t="shared" si="325"/>
        <v/>
      </c>
      <c r="Z871" s="452" t="str">
        <f>'４.１倒筒機(樣品製作)'!X871</f>
        <v/>
      </c>
      <c r="AA871" s="452" t="str">
        <f>'４.１倒筒機(樣品製作)'!Y871</f>
        <v/>
      </c>
    </row>
    <row r="872" spans="1:27" ht="16.5">
      <c r="A872" s="383">
        <f t="shared" si="330"/>
        <v>46224</v>
      </c>
      <c r="B872" s="432" t="s">
        <v>804</v>
      </c>
      <c r="C872" s="458"/>
      <c r="D872" s="473"/>
      <c r="E872" s="459"/>
      <c r="F872" s="506" t="str">
        <f>IF(ISNA(VLOOKUP(D872,條件!$A$1:$L$65585,5,0)),"",(VLOOKUP(D872,條件!$A$1:$L$65585,5,0)))</f>
        <v/>
      </c>
      <c r="G872" s="506" t="str">
        <f>IF(ISNA(VLOOKUP(D872,條件!$A$1:$L$65585,11,0)),"",(VLOOKUP(D872,條件!$A$1:$L$65585,11,0)))</f>
        <v/>
      </c>
      <c r="H872" s="460"/>
      <c r="I872" s="461"/>
      <c r="J872" s="462"/>
      <c r="K872" s="461"/>
      <c r="L872" s="463"/>
      <c r="M872" s="388"/>
      <c r="N872" s="389"/>
      <c r="O872" s="390"/>
      <c r="P872" s="389"/>
      <c r="Q872" s="410"/>
      <c r="R872" s="443"/>
      <c r="S872" s="425">
        <f t="shared" si="326"/>
        <v>0</v>
      </c>
      <c r="T872" s="392">
        <f t="shared" si="323"/>
        <v>0</v>
      </c>
      <c r="U872" s="405">
        <f t="shared" si="327"/>
        <v>0</v>
      </c>
      <c r="V872" s="393">
        <f t="shared" si="328"/>
        <v>0</v>
      </c>
      <c r="W872" s="442" t="str">
        <f t="shared" si="329"/>
        <v/>
      </c>
      <c r="X872" s="452" t="str">
        <f t="shared" si="324"/>
        <v/>
      </c>
      <c r="Y872" s="452" t="str">
        <f t="shared" si="325"/>
        <v/>
      </c>
      <c r="Z872" s="452" t="str">
        <f>'４.１倒筒機(樣品製作)'!X872</f>
        <v/>
      </c>
      <c r="AA872" s="452" t="str">
        <f>'４.１倒筒機(樣品製作)'!Y872</f>
        <v/>
      </c>
    </row>
    <row r="873" spans="1:27" ht="16.5">
      <c r="A873" s="383">
        <f t="shared" si="330"/>
        <v>46224</v>
      </c>
      <c r="B873" s="432" t="s">
        <v>804</v>
      </c>
      <c r="C873" s="458"/>
      <c r="D873" s="473"/>
      <c r="E873" s="459"/>
      <c r="F873" s="506" t="str">
        <f>IF(ISNA(VLOOKUP(D873,條件!$A$1:$L$65585,5,0)),"",(VLOOKUP(D873,條件!$A$1:$L$65585,5,0)))</f>
        <v/>
      </c>
      <c r="G873" s="506" t="str">
        <f>IF(ISNA(VLOOKUP(D873,條件!$A$1:$L$65585,11,0)),"",(VLOOKUP(D873,條件!$A$1:$L$65585,11,0)))</f>
        <v/>
      </c>
      <c r="H873" s="460"/>
      <c r="I873" s="461"/>
      <c r="J873" s="462"/>
      <c r="K873" s="461"/>
      <c r="L873" s="463"/>
      <c r="M873" s="388"/>
      <c r="N873" s="389"/>
      <c r="O873" s="390"/>
      <c r="P873" s="389"/>
      <c r="Q873" s="410"/>
      <c r="R873" s="443"/>
      <c r="S873" s="425">
        <f t="shared" si="326"/>
        <v>0</v>
      </c>
      <c r="T873" s="392">
        <f t="shared" si="323"/>
        <v>0</v>
      </c>
      <c r="U873" s="405">
        <f t="shared" si="327"/>
        <v>0</v>
      </c>
      <c r="V873" s="393">
        <f t="shared" si="328"/>
        <v>0</v>
      </c>
      <c r="W873" s="442" t="str">
        <f t="shared" si="329"/>
        <v/>
      </c>
      <c r="X873" s="452" t="str">
        <f t="shared" si="324"/>
        <v/>
      </c>
      <c r="Y873" s="452" t="str">
        <f t="shared" si="325"/>
        <v/>
      </c>
      <c r="Z873" s="452" t="str">
        <f>'４.１倒筒機(樣品製作)'!X873</f>
        <v/>
      </c>
      <c r="AA873" s="452" t="str">
        <f>'４.１倒筒機(樣品製作)'!Y873</f>
        <v/>
      </c>
    </row>
    <row r="874" spans="1:27" ht="16.5">
      <c r="A874" s="383">
        <f t="shared" si="330"/>
        <v>46224</v>
      </c>
      <c r="B874" s="432" t="s">
        <v>804</v>
      </c>
      <c r="C874" s="458"/>
      <c r="D874" s="473"/>
      <c r="E874" s="459"/>
      <c r="F874" s="506" t="str">
        <f>IF(ISNA(VLOOKUP(D874,條件!$A$1:$L$65585,5,0)),"",(VLOOKUP(D874,條件!$A$1:$L$65585,5,0)))</f>
        <v/>
      </c>
      <c r="G874" s="506" t="str">
        <f>IF(ISNA(VLOOKUP(D874,條件!$A$1:$L$65585,11,0)),"",(VLOOKUP(D874,條件!$A$1:$L$65585,11,0)))</f>
        <v/>
      </c>
      <c r="H874" s="460"/>
      <c r="I874" s="461"/>
      <c r="J874" s="462"/>
      <c r="K874" s="461"/>
      <c r="L874" s="463"/>
      <c r="M874" s="388"/>
      <c r="N874" s="389"/>
      <c r="O874" s="390"/>
      <c r="P874" s="389"/>
      <c r="Q874" s="410"/>
      <c r="R874" s="443"/>
      <c r="S874" s="425">
        <f t="shared" si="326"/>
        <v>0</v>
      </c>
      <c r="T874" s="392">
        <f t="shared" si="323"/>
        <v>0</v>
      </c>
      <c r="U874" s="392">
        <f t="shared" si="327"/>
        <v>0</v>
      </c>
      <c r="V874" s="393">
        <f t="shared" si="328"/>
        <v>0</v>
      </c>
      <c r="W874" s="442" t="str">
        <f t="shared" si="329"/>
        <v/>
      </c>
      <c r="X874" s="452" t="str">
        <f t="shared" si="324"/>
        <v/>
      </c>
      <c r="Y874" s="452" t="str">
        <f t="shared" si="325"/>
        <v/>
      </c>
      <c r="Z874" s="452" t="str">
        <f>'４.１倒筒機(樣品製作)'!X874</f>
        <v/>
      </c>
      <c r="AA874" s="452" t="str">
        <f>'４.１倒筒機(樣品製作)'!Y874</f>
        <v/>
      </c>
    </row>
    <row r="875" spans="1:27" ht="16.5">
      <c r="A875" s="383">
        <f t="shared" si="330"/>
        <v>46224</v>
      </c>
      <c r="B875" s="432" t="s">
        <v>804</v>
      </c>
      <c r="C875" s="458"/>
      <c r="D875" s="473"/>
      <c r="E875" s="459"/>
      <c r="F875" s="506" t="str">
        <f>IF(ISNA(VLOOKUP(D875,條件!$A$1:$L$65585,5,0)),"",(VLOOKUP(D875,條件!$A$1:$L$65585,5,0)))</f>
        <v/>
      </c>
      <c r="G875" s="506" t="str">
        <f>IF(ISNA(VLOOKUP(D875,條件!$A$1:$L$65585,11,0)),"",(VLOOKUP(D875,條件!$A$1:$L$65585,11,0)))</f>
        <v/>
      </c>
      <c r="H875" s="460"/>
      <c r="I875" s="461"/>
      <c r="J875" s="462"/>
      <c r="K875" s="461"/>
      <c r="L875" s="463"/>
      <c r="M875" s="388"/>
      <c r="N875" s="389"/>
      <c r="O875" s="390"/>
      <c r="P875" s="389"/>
      <c r="Q875" s="410"/>
      <c r="R875" s="443"/>
      <c r="S875" s="425">
        <f t="shared" si="326"/>
        <v>0</v>
      </c>
      <c r="T875" s="392">
        <f t="shared" si="323"/>
        <v>0</v>
      </c>
      <c r="U875" s="392">
        <f t="shared" si="327"/>
        <v>0</v>
      </c>
      <c r="V875" s="393">
        <f t="shared" si="328"/>
        <v>0</v>
      </c>
      <c r="W875" s="444" t="str">
        <f t="shared" si="329"/>
        <v/>
      </c>
      <c r="X875" s="452" t="str">
        <f t="shared" si="324"/>
        <v/>
      </c>
      <c r="Y875" s="452" t="str">
        <f t="shared" si="325"/>
        <v/>
      </c>
      <c r="Z875" s="452" t="str">
        <f>'４.１倒筒機(樣品製作)'!X875</f>
        <v/>
      </c>
      <c r="AA875" s="452" t="str">
        <f>'４.１倒筒機(樣品製作)'!Y875</f>
        <v/>
      </c>
    </row>
    <row r="876" spans="1:27" ht="16.5">
      <c r="A876" s="383">
        <f t="shared" si="330"/>
        <v>46224</v>
      </c>
      <c r="B876" s="432" t="s">
        <v>804</v>
      </c>
      <c r="C876" s="458"/>
      <c r="D876" s="473"/>
      <c r="E876" s="459"/>
      <c r="F876" s="506" t="str">
        <f>IF(ISNA(VLOOKUP(D876,條件!$A$1:$L$65585,5,0)),"",(VLOOKUP(D876,條件!$A$1:$L$65585,5,0)))</f>
        <v/>
      </c>
      <c r="G876" s="506" t="str">
        <f>IF(ISNA(VLOOKUP(D876,條件!$A$1:$L$65585,11,0)),"",(VLOOKUP(D876,條件!$A$1:$L$65585,11,0)))</f>
        <v/>
      </c>
      <c r="H876" s="460"/>
      <c r="I876" s="461"/>
      <c r="J876" s="462"/>
      <c r="K876" s="461"/>
      <c r="L876" s="463"/>
      <c r="M876" s="388"/>
      <c r="N876" s="389"/>
      <c r="O876" s="390"/>
      <c r="P876" s="389"/>
      <c r="Q876" s="410"/>
      <c r="R876" s="443"/>
      <c r="S876" s="425">
        <f t="shared" si="326"/>
        <v>0</v>
      </c>
      <c r="T876" s="392">
        <f t="shared" si="323"/>
        <v>0</v>
      </c>
      <c r="U876" s="392">
        <f t="shared" si="327"/>
        <v>0</v>
      </c>
      <c r="V876" s="393">
        <f t="shared" si="328"/>
        <v>0</v>
      </c>
      <c r="W876" s="444" t="str">
        <f t="shared" si="329"/>
        <v/>
      </c>
      <c r="X876" s="452" t="str">
        <f t="shared" si="324"/>
        <v/>
      </c>
      <c r="Y876" s="452" t="str">
        <f t="shared" si="325"/>
        <v/>
      </c>
      <c r="Z876" s="452" t="str">
        <f>'４.１倒筒機(樣品製作)'!X876</f>
        <v/>
      </c>
      <c r="AA876" s="452" t="str">
        <f>'４.１倒筒機(樣品製作)'!Y876</f>
        <v/>
      </c>
    </row>
    <row r="877" spans="1:27" ht="16.5">
      <c r="A877" s="383">
        <f t="shared" si="330"/>
        <v>46224</v>
      </c>
      <c r="B877" s="432" t="s">
        <v>804</v>
      </c>
      <c r="C877" s="458"/>
      <c r="D877" s="473"/>
      <c r="E877" s="459"/>
      <c r="F877" s="506" t="str">
        <f>IF(ISNA(VLOOKUP(D877,條件!$A$1:$L$65585,5,0)),"",(VLOOKUP(D877,條件!$A$1:$L$65585,5,0)))</f>
        <v/>
      </c>
      <c r="G877" s="506" t="str">
        <f>IF(ISNA(VLOOKUP(D877,條件!$A$1:$L$65585,11,0)),"",(VLOOKUP(D877,條件!$A$1:$L$65585,11,0)))</f>
        <v/>
      </c>
      <c r="H877" s="460"/>
      <c r="I877" s="461"/>
      <c r="J877" s="462"/>
      <c r="K877" s="461"/>
      <c r="L877" s="463"/>
      <c r="M877" s="388"/>
      <c r="N877" s="389"/>
      <c r="O877" s="390"/>
      <c r="P877" s="389"/>
      <c r="Q877" s="410"/>
      <c r="R877" s="443"/>
      <c r="S877" s="425">
        <f t="shared" si="326"/>
        <v>0</v>
      </c>
      <c r="T877" s="392">
        <f t="shared" si="323"/>
        <v>0</v>
      </c>
      <c r="U877" s="392">
        <f t="shared" si="327"/>
        <v>0</v>
      </c>
      <c r="V877" s="393">
        <f t="shared" si="328"/>
        <v>0</v>
      </c>
      <c r="W877" s="444" t="str">
        <f t="shared" si="329"/>
        <v/>
      </c>
      <c r="X877" s="452" t="str">
        <f t="shared" si="324"/>
        <v/>
      </c>
      <c r="Y877" s="452" t="str">
        <f t="shared" si="325"/>
        <v/>
      </c>
      <c r="Z877" s="452" t="str">
        <f>'４.１倒筒機(樣品製作)'!X877</f>
        <v/>
      </c>
      <c r="AA877" s="452" t="str">
        <f>'４.１倒筒機(樣品製作)'!Y877</f>
        <v/>
      </c>
    </row>
    <row r="878" spans="1:27" ht="16.5">
      <c r="A878" s="383">
        <f t="shared" si="330"/>
        <v>46224</v>
      </c>
      <c r="B878" s="432" t="s">
        <v>804</v>
      </c>
      <c r="C878" s="458"/>
      <c r="D878" s="473"/>
      <c r="E878" s="459"/>
      <c r="F878" s="506" t="str">
        <f>IF(ISNA(VLOOKUP(D878,條件!$A$1:$L$65585,5,0)),"",(VLOOKUP(D878,條件!$A$1:$L$65585,5,0)))</f>
        <v/>
      </c>
      <c r="G878" s="506" t="str">
        <f>IF(ISNA(VLOOKUP(D878,條件!$A$1:$L$65585,11,0)),"",(VLOOKUP(D878,條件!$A$1:$L$65585,11,0)))</f>
        <v/>
      </c>
      <c r="H878" s="460"/>
      <c r="I878" s="461"/>
      <c r="J878" s="462"/>
      <c r="K878" s="461"/>
      <c r="L878" s="463"/>
      <c r="M878" s="388"/>
      <c r="N878" s="389"/>
      <c r="O878" s="390"/>
      <c r="P878" s="389"/>
      <c r="Q878" s="410"/>
      <c r="R878" s="443"/>
      <c r="S878" s="425">
        <f t="shared" si="326"/>
        <v>0</v>
      </c>
      <c r="T878" s="392">
        <f t="shared" si="323"/>
        <v>0</v>
      </c>
      <c r="U878" s="392">
        <f t="shared" si="327"/>
        <v>0</v>
      </c>
      <c r="V878" s="393">
        <f t="shared" si="328"/>
        <v>0</v>
      </c>
      <c r="W878" s="444" t="str">
        <f t="shared" si="329"/>
        <v/>
      </c>
      <c r="X878" s="452" t="str">
        <f t="shared" si="324"/>
        <v/>
      </c>
      <c r="Y878" s="452" t="str">
        <f t="shared" si="325"/>
        <v/>
      </c>
      <c r="Z878" s="452" t="str">
        <f>'４.１倒筒機(樣品製作)'!X878</f>
        <v/>
      </c>
      <c r="AA878" s="452" t="str">
        <f>'４.１倒筒機(樣品製作)'!Y878</f>
        <v/>
      </c>
    </row>
    <row r="879" spans="1:27" ht="16.5">
      <c r="A879" s="383">
        <f t="shared" si="330"/>
        <v>46224</v>
      </c>
      <c r="B879" s="432" t="s">
        <v>804</v>
      </c>
      <c r="C879" s="458"/>
      <c r="D879" s="473"/>
      <c r="E879" s="459"/>
      <c r="F879" s="506" t="str">
        <f>IF(ISNA(VLOOKUP(D879,條件!$A$1:$L$65585,5,0)),"",(VLOOKUP(D879,條件!$A$1:$L$65585,5,0)))</f>
        <v/>
      </c>
      <c r="G879" s="506" t="str">
        <f>IF(ISNA(VLOOKUP(D879,條件!$A$1:$L$65585,11,0)),"",(VLOOKUP(D879,條件!$A$1:$L$65585,11,0)))</f>
        <v/>
      </c>
      <c r="H879" s="460"/>
      <c r="I879" s="461"/>
      <c r="J879" s="462"/>
      <c r="K879" s="461"/>
      <c r="L879" s="463"/>
      <c r="M879" s="388"/>
      <c r="N879" s="389"/>
      <c r="O879" s="390"/>
      <c r="P879" s="389"/>
      <c r="Q879" s="391"/>
      <c r="R879" s="443"/>
      <c r="S879" s="425">
        <f t="shared" si="326"/>
        <v>0</v>
      </c>
      <c r="T879" s="392">
        <f t="shared" si="323"/>
        <v>0</v>
      </c>
      <c r="U879" s="392">
        <f t="shared" si="327"/>
        <v>0</v>
      </c>
      <c r="V879" s="393">
        <f t="shared" si="328"/>
        <v>0</v>
      </c>
      <c r="W879" s="444" t="str">
        <f t="shared" si="329"/>
        <v/>
      </c>
      <c r="X879" s="452" t="str">
        <f t="shared" si="324"/>
        <v/>
      </c>
      <c r="Y879" s="452" t="str">
        <f t="shared" si="325"/>
        <v/>
      </c>
      <c r="Z879" s="452" t="str">
        <f>'４.１倒筒機(樣品製作)'!X879</f>
        <v/>
      </c>
      <c r="AA879" s="452" t="str">
        <f>'４.１倒筒機(樣品製作)'!Y879</f>
        <v/>
      </c>
    </row>
    <row r="880" spans="1:27" ht="16.5">
      <c r="A880" s="383">
        <f t="shared" si="330"/>
        <v>46224</v>
      </c>
      <c r="B880" s="432" t="s">
        <v>804</v>
      </c>
      <c r="C880" s="458"/>
      <c r="D880" s="473"/>
      <c r="E880" s="459"/>
      <c r="F880" s="506" t="str">
        <f>IF(ISNA(VLOOKUP(D880,條件!$A$1:$L$65585,5,0)),"",(VLOOKUP(D880,條件!$A$1:$L$65585,5,0)))</f>
        <v/>
      </c>
      <c r="G880" s="506" t="str">
        <f>IF(ISNA(VLOOKUP(D880,條件!$A$1:$L$65585,11,0)),"",(VLOOKUP(D880,條件!$A$1:$L$65585,11,0)))</f>
        <v/>
      </c>
      <c r="H880" s="460"/>
      <c r="I880" s="461"/>
      <c r="J880" s="462"/>
      <c r="K880" s="461"/>
      <c r="L880" s="463"/>
      <c r="M880" s="388"/>
      <c r="N880" s="389"/>
      <c r="O880" s="390"/>
      <c r="P880" s="389"/>
      <c r="Q880" s="391"/>
      <c r="R880" s="443"/>
      <c r="S880" s="425">
        <f t="shared" si="326"/>
        <v>0</v>
      </c>
      <c r="T880" s="392">
        <f t="shared" si="323"/>
        <v>0</v>
      </c>
      <c r="U880" s="392">
        <f t="shared" si="327"/>
        <v>0</v>
      </c>
      <c r="V880" s="393">
        <f t="shared" si="328"/>
        <v>0</v>
      </c>
      <c r="W880" s="444" t="str">
        <f t="shared" si="329"/>
        <v/>
      </c>
      <c r="X880" s="452" t="str">
        <f t="shared" si="324"/>
        <v/>
      </c>
      <c r="Y880" s="452" t="str">
        <f t="shared" si="325"/>
        <v/>
      </c>
      <c r="Z880" s="452" t="str">
        <f>'４.１倒筒機(樣品製作)'!X880</f>
        <v/>
      </c>
      <c r="AA880" s="452" t="str">
        <f>'４.１倒筒機(樣品製作)'!Y880</f>
        <v/>
      </c>
    </row>
    <row r="881" spans="1:27" ht="16.5">
      <c r="A881" s="383">
        <f t="shared" si="330"/>
        <v>46224</v>
      </c>
      <c r="B881" s="432" t="s">
        <v>804</v>
      </c>
      <c r="C881" s="458"/>
      <c r="D881" s="473"/>
      <c r="E881" s="459"/>
      <c r="F881" s="506" t="str">
        <f>IF(ISNA(VLOOKUP(D881,條件!$A$1:$L$65585,5,0)),"",(VLOOKUP(D881,條件!$A$1:$L$65585,5,0)))</f>
        <v/>
      </c>
      <c r="G881" s="506" t="str">
        <f>IF(ISNA(VLOOKUP(D881,條件!$A$1:$L$65585,11,0)),"",(VLOOKUP(D881,條件!$A$1:$L$65585,11,0)))</f>
        <v/>
      </c>
      <c r="H881" s="460"/>
      <c r="I881" s="461"/>
      <c r="J881" s="462"/>
      <c r="K881" s="461"/>
      <c r="L881" s="463"/>
      <c r="M881" s="388"/>
      <c r="N881" s="389"/>
      <c r="O881" s="390"/>
      <c r="P881" s="389"/>
      <c r="Q881" s="391"/>
      <c r="R881" s="443"/>
      <c r="S881" s="425">
        <f t="shared" si="326"/>
        <v>0</v>
      </c>
      <c r="T881" s="392">
        <f t="shared" si="323"/>
        <v>0</v>
      </c>
      <c r="U881" s="392">
        <f t="shared" si="327"/>
        <v>0</v>
      </c>
      <c r="V881" s="393">
        <f t="shared" si="328"/>
        <v>0</v>
      </c>
      <c r="W881" s="444" t="str">
        <f t="shared" si="329"/>
        <v/>
      </c>
      <c r="X881" s="452" t="str">
        <f t="shared" si="324"/>
        <v/>
      </c>
      <c r="Y881" s="452" t="str">
        <f t="shared" si="325"/>
        <v/>
      </c>
      <c r="Z881" s="452" t="str">
        <f>'４.１倒筒機(樣品製作)'!X881</f>
        <v/>
      </c>
      <c r="AA881" s="452" t="str">
        <f>'４.１倒筒機(樣品製作)'!Y881</f>
        <v/>
      </c>
    </row>
    <row r="882" spans="1:27" ht="16.5">
      <c r="A882" s="383">
        <f t="shared" si="330"/>
        <v>46224</v>
      </c>
      <c r="B882" s="432" t="s">
        <v>804</v>
      </c>
      <c r="C882" s="458"/>
      <c r="D882" s="473"/>
      <c r="E882" s="459"/>
      <c r="F882" s="506" t="str">
        <f>IF(ISNA(VLOOKUP(D882,條件!$A$1:$L$65585,5,0)),"",(VLOOKUP(D882,條件!$A$1:$L$65585,5,0)))</f>
        <v/>
      </c>
      <c r="G882" s="506" t="str">
        <f>IF(ISNA(VLOOKUP(D882,條件!$A$1:$L$65585,11,0)),"",(VLOOKUP(D882,條件!$A$1:$L$65585,11,0)))</f>
        <v/>
      </c>
      <c r="H882" s="460"/>
      <c r="I882" s="461"/>
      <c r="J882" s="462"/>
      <c r="K882" s="461"/>
      <c r="L882" s="463"/>
      <c r="M882" s="388"/>
      <c r="N882" s="389"/>
      <c r="O882" s="390"/>
      <c r="P882" s="389"/>
      <c r="Q882" s="391"/>
      <c r="R882" s="443"/>
      <c r="S882" s="425">
        <f t="shared" si="326"/>
        <v>0</v>
      </c>
      <c r="T882" s="392">
        <f t="shared" si="323"/>
        <v>0</v>
      </c>
      <c r="U882" s="392">
        <f t="shared" si="327"/>
        <v>0</v>
      </c>
      <c r="V882" s="393">
        <f t="shared" si="328"/>
        <v>0</v>
      </c>
      <c r="W882" s="444" t="str">
        <f t="shared" si="329"/>
        <v/>
      </c>
      <c r="X882" s="452" t="str">
        <f t="shared" si="324"/>
        <v/>
      </c>
      <c r="Y882" s="452" t="str">
        <f t="shared" si="325"/>
        <v/>
      </c>
      <c r="Z882" s="452" t="str">
        <f>'４.１倒筒機(樣品製作)'!X882</f>
        <v/>
      </c>
      <c r="AA882" s="452" t="str">
        <f>'４.１倒筒機(樣品製作)'!Y882</f>
        <v/>
      </c>
    </row>
    <row r="883" spans="1:27" ht="16.5">
      <c r="A883" s="383">
        <f t="shared" si="330"/>
        <v>46224</v>
      </c>
      <c r="B883" s="398" t="s">
        <v>807</v>
      </c>
      <c r="C883" s="524"/>
      <c r="D883" s="525"/>
      <c r="E883" s="526"/>
      <c r="F883" s="527"/>
      <c r="G883" s="527"/>
      <c r="H883" s="528"/>
      <c r="I883" s="529">
        <f>COUNTA(I863:I882)</f>
        <v>0</v>
      </c>
      <c r="J883" s="529"/>
      <c r="K883" s="529"/>
      <c r="L883" s="530"/>
      <c r="M883" s="400"/>
      <c r="N883" s="401">
        <f>SUM(N863:N882)</f>
        <v>0</v>
      </c>
      <c r="O883" s="400"/>
      <c r="P883" s="401">
        <f>SUM(P863:P882)</f>
        <v>0</v>
      </c>
      <c r="Q883" s="402"/>
      <c r="R883" s="445"/>
      <c r="S883" s="426"/>
      <c r="T883" s="399"/>
      <c r="U883" s="399">
        <f>SUMIF(U863:U882,"&lt;9E307")</f>
        <v>0</v>
      </c>
      <c r="V883" s="399">
        <f>SUM(V863:V882)</f>
        <v>0</v>
      </c>
      <c r="W883" s="446">
        <f>IF(ISERROR(V883/U883),0,(V883/U883))</f>
        <v>0</v>
      </c>
      <c r="X883" s="453">
        <f>SUMIF(X863:X882,"&lt;9E307")</f>
        <v>0</v>
      </c>
      <c r="Y883" s="453">
        <f>SUMIF(Y863:Y882,"&lt;9E307")</f>
        <v>0</v>
      </c>
      <c r="Z883" s="579">
        <f>'４.１倒筒機(樣品製作)'!X883</f>
        <v>0</v>
      </c>
      <c r="AA883" s="579">
        <f>'４.１倒筒機(樣品製作)'!Y883</f>
        <v>0</v>
      </c>
    </row>
    <row r="884" spans="1:27" ht="16.5">
      <c r="A884" s="383">
        <f t="shared" si="330"/>
        <v>46224</v>
      </c>
      <c r="B884" s="432" t="s">
        <v>805</v>
      </c>
      <c r="C884" s="458"/>
      <c r="D884" s="473"/>
      <c r="E884" s="459"/>
      <c r="F884" s="506" t="str">
        <f>IF(ISNA(VLOOKUP(D884,條件!$A$1:$L$65585,5,0)),"",(VLOOKUP(D884,條件!$A$1:$L$65585,5,0)))</f>
        <v/>
      </c>
      <c r="G884" s="506" t="str">
        <f>IF(ISNA(VLOOKUP(D884,條件!$A$1:$L$65585,11,0)),"",(VLOOKUP(D884,條件!$A$1:$L$65585,11,0)))</f>
        <v/>
      </c>
      <c r="H884" s="460"/>
      <c r="I884" s="461"/>
      <c r="J884" s="462"/>
      <c r="K884" s="461"/>
      <c r="L884" s="463"/>
      <c r="M884" s="388"/>
      <c r="N884" s="389"/>
      <c r="O884" s="390"/>
      <c r="P884" s="389"/>
      <c r="Q884" s="391"/>
      <c r="R884" s="443"/>
      <c r="S884" s="425">
        <f>K884*0.85</f>
        <v>0</v>
      </c>
      <c r="T884" s="392">
        <f t="shared" ref="T884:T903" si="331">IF(J884="",0,(1440/(J884/S884)))</f>
        <v>0</v>
      </c>
      <c r="U884" s="405">
        <f>T884*L884*(N884+P884)/24*0.85</f>
        <v>0</v>
      </c>
      <c r="V884" s="406">
        <f>M884+O884</f>
        <v>0</v>
      </c>
      <c r="W884" s="442" t="str">
        <f>IF(U884=0,"",((V884/U884)))</f>
        <v/>
      </c>
      <c r="X884" s="452" t="str">
        <f t="shared" ref="X884:X903" si="332">IF(ISERROR((U884/(N884+P884)*N884)/250),"",((U884/(N884+P884)*N884)/250))</f>
        <v/>
      </c>
      <c r="Y884" s="452" t="str">
        <f t="shared" ref="Y884:Y903" si="333">IF(ISERROR(((U884/(N884+P884)*P884)/250)),"",(((U884/(N884+P884)*P884))/250))</f>
        <v/>
      </c>
      <c r="Z884" s="452" t="str">
        <f>'４.１倒筒機(樣品製作)'!X884</f>
        <v/>
      </c>
      <c r="AA884" s="452" t="str">
        <f>'４.１倒筒機(樣品製作)'!Y884</f>
        <v/>
      </c>
    </row>
    <row r="885" spans="1:27" ht="16.5">
      <c r="A885" s="383">
        <f t="shared" si="330"/>
        <v>46224</v>
      </c>
      <c r="B885" s="432" t="s">
        <v>805</v>
      </c>
      <c r="C885" s="458"/>
      <c r="D885" s="473"/>
      <c r="E885" s="459"/>
      <c r="F885" s="506" t="str">
        <f>IF(ISNA(VLOOKUP(D885,條件!$A$1:$L$65585,5,0)),"",(VLOOKUP(D885,條件!$A$1:$L$65585,5,0)))</f>
        <v/>
      </c>
      <c r="G885" s="506" t="str">
        <f>IF(ISNA(VLOOKUP(D885,條件!$A$1:$L$65585,11,0)),"",(VLOOKUP(D885,條件!$A$1:$L$65585,11,0)))</f>
        <v/>
      </c>
      <c r="H885" s="460"/>
      <c r="I885" s="461"/>
      <c r="J885" s="462"/>
      <c r="K885" s="461"/>
      <c r="L885" s="463"/>
      <c r="M885" s="388"/>
      <c r="N885" s="389"/>
      <c r="O885" s="390"/>
      <c r="P885" s="389"/>
      <c r="Q885" s="391"/>
      <c r="R885" s="443"/>
      <c r="S885" s="425">
        <f t="shared" ref="S885:S903" si="334">K885*0.85</f>
        <v>0</v>
      </c>
      <c r="T885" s="392">
        <f t="shared" si="331"/>
        <v>0</v>
      </c>
      <c r="U885" s="405">
        <f t="shared" ref="U885:U903" si="335">T885*L885*(N885+P885)/24*0.85</f>
        <v>0</v>
      </c>
      <c r="V885" s="393">
        <f t="shared" ref="V885:V903" si="336">M885+O885</f>
        <v>0</v>
      </c>
      <c r="W885" s="442" t="str">
        <f t="shared" ref="W885:W903" si="337">IF(U885=0,"",((V885/U885)))</f>
        <v/>
      </c>
      <c r="X885" s="452" t="str">
        <f t="shared" si="332"/>
        <v/>
      </c>
      <c r="Y885" s="452" t="str">
        <f t="shared" si="333"/>
        <v/>
      </c>
      <c r="Z885" s="452" t="str">
        <f>'４.１倒筒機(樣品製作)'!X885</f>
        <v/>
      </c>
      <c r="AA885" s="452" t="str">
        <f>'４.１倒筒機(樣品製作)'!Y885</f>
        <v/>
      </c>
    </row>
    <row r="886" spans="1:27" ht="16.5">
      <c r="A886" s="383">
        <f t="shared" si="330"/>
        <v>46224</v>
      </c>
      <c r="B886" s="432" t="s">
        <v>805</v>
      </c>
      <c r="C886" s="458"/>
      <c r="D886" s="473"/>
      <c r="E886" s="459"/>
      <c r="F886" s="506" t="str">
        <f>IF(ISNA(VLOOKUP(D886,條件!$A$1:$L$65585,5,0)),"",(VLOOKUP(D886,條件!$A$1:$L$65585,5,0)))</f>
        <v/>
      </c>
      <c r="G886" s="506" t="str">
        <f>IF(ISNA(VLOOKUP(D886,條件!$A$1:$L$65585,11,0)),"",(VLOOKUP(D886,條件!$A$1:$L$65585,11,0)))</f>
        <v/>
      </c>
      <c r="H886" s="460"/>
      <c r="I886" s="461"/>
      <c r="J886" s="462"/>
      <c r="K886" s="461"/>
      <c r="L886" s="463"/>
      <c r="M886" s="388"/>
      <c r="N886" s="389"/>
      <c r="O886" s="390"/>
      <c r="P886" s="389"/>
      <c r="Q886" s="391"/>
      <c r="R886" s="443"/>
      <c r="S886" s="425">
        <f t="shared" si="334"/>
        <v>0</v>
      </c>
      <c r="T886" s="392">
        <f t="shared" si="331"/>
        <v>0</v>
      </c>
      <c r="U886" s="405">
        <f t="shared" si="335"/>
        <v>0</v>
      </c>
      <c r="V886" s="393">
        <f t="shared" si="336"/>
        <v>0</v>
      </c>
      <c r="W886" s="442" t="str">
        <f t="shared" si="337"/>
        <v/>
      </c>
      <c r="X886" s="452" t="str">
        <f t="shared" si="332"/>
        <v/>
      </c>
      <c r="Y886" s="452" t="str">
        <f t="shared" si="333"/>
        <v/>
      </c>
      <c r="Z886" s="452" t="str">
        <f>'４.１倒筒機(樣品製作)'!X886</f>
        <v/>
      </c>
      <c r="AA886" s="452" t="str">
        <f>'４.１倒筒機(樣品製作)'!Y886</f>
        <v/>
      </c>
    </row>
    <row r="887" spans="1:27" ht="16.5">
      <c r="A887" s="383">
        <f t="shared" si="330"/>
        <v>46224</v>
      </c>
      <c r="B887" s="432" t="s">
        <v>805</v>
      </c>
      <c r="C887" s="458"/>
      <c r="D887" s="473"/>
      <c r="E887" s="459"/>
      <c r="F887" s="506" t="str">
        <f>IF(ISNA(VLOOKUP(D887,條件!$A$1:$L$65585,5,0)),"",(VLOOKUP(D887,條件!$A$1:$L$65585,5,0)))</f>
        <v/>
      </c>
      <c r="G887" s="506" t="str">
        <f>IF(ISNA(VLOOKUP(D887,條件!$A$1:$L$65585,11,0)),"",(VLOOKUP(D887,條件!$A$1:$L$65585,11,0)))</f>
        <v/>
      </c>
      <c r="H887" s="460"/>
      <c r="I887" s="461"/>
      <c r="J887" s="462"/>
      <c r="K887" s="461"/>
      <c r="L887" s="463"/>
      <c r="M887" s="388"/>
      <c r="N887" s="389"/>
      <c r="O887" s="390"/>
      <c r="P887" s="389"/>
      <c r="Q887" s="391"/>
      <c r="R887" s="443"/>
      <c r="S887" s="425">
        <f t="shared" si="334"/>
        <v>0</v>
      </c>
      <c r="T887" s="392">
        <f t="shared" si="331"/>
        <v>0</v>
      </c>
      <c r="U887" s="405">
        <f t="shared" si="335"/>
        <v>0</v>
      </c>
      <c r="V887" s="393">
        <f t="shared" si="336"/>
        <v>0</v>
      </c>
      <c r="W887" s="442" t="str">
        <f t="shared" si="337"/>
        <v/>
      </c>
      <c r="X887" s="452" t="str">
        <f t="shared" si="332"/>
        <v/>
      </c>
      <c r="Y887" s="452" t="str">
        <f t="shared" si="333"/>
        <v/>
      </c>
      <c r="Z887" s="452" t="str">
        <f>'４.１倒筒機(樣品製作)'!X887</f>
        <v/>
      </c>
      <c r="AA887" s="452" t="str">
        <f>'４.１倒筒機(樣品製作)'!Y887</f>
        <v/>
      </c>
    </row>
    <row r="888" spans="1:27" ht="16.5">
      <c r="A888" s="383">
        <f t="shared" si="330"/>
        <v>46224</v>
      </c>
      <c r="B888" s="432" t="s">
        <v>805</v>
      </c>
      <c r="C888" s="458"/>
      <c r="D888" s="473"/>
      <c r="E888" s="459"/>
      <c r="F888" s="506" t="str">
        <f>IF(ISNA(VLOOKUP(D888,條件!$A$1:$L$65585,5,0)),"",(VLOOKUP(D888,條件!$A$1:$L$65585,5,0)))</f>
        <v/>
      </c>
      <c r="G888" s="506" t="str">
        <f>IF(ISNA(VLOOKUP(D888,條件!$A$1:$L$65585,11,0)),"",(VLOOKUP(D888,條件!$A$1:$L$65585,11,0)))</f>
        <v/>
      </c>
      <c r="H888" s="460"/>
      <c r="I888" s="461"/>
      <c r="J888" s="462"/>
      <c r="K888" s="461"/>
      <c r="L888" s="463"/>
      <c r="M888" s="388"/>
      <c r="N888" s="389"/>
      <c r="O888" s="390"/>
      <c r="P888" s="389"/>
      <c r="Q888" s="391"/>
      <c r="R888" s="443"/>
      <c r="S888" s="425">
        <f t="shared" si="334"/>
        <v>0</v>
      </c>
      <c r="T888" s="392">
        <f t="shared" si="331"/>
        <v>0</v>
      </c>
      <c r="U888" s="405">
        <f t="shared" si="335"/>
        <v>0</v>
      </c>
      <c r="V888" s="393">
        <f t="shared" si="336"/>
        <v>0</v>
      </c>
      <c r="W888" s="442" t="str">
        <f t="shared" si="337"/>
        <v/>
      </c>
      <c r="X888" s="452" t="str">
        <f t="shared" si="332"/>
        <v/>
      </c>
      <c r="Y888" s="452" t="str">
        <f t="shared" si="333"/>
        <v/>
      </c>
      <c r="Z888" s="452" t="str">
        <f>'４.１倒筒機(樣品製作)'!X888</f>
        <v/>
      </c>
      <c r="AA888" s="452" t="str">
        <f>'４.１倒筒機(樣品製作)'!Y888</f>
        <v/>
      </c>
    </row>
    <row r="889" spans="1:27" ht="16.5">
      <c r="A889" s="383">
        <f t="shared" si="330"/>
        <v>46224</v>
      </c>
      <c r="B889" s="432" t="s">
        <v>805</v>
      </c>
      <c r="C889" s="458"/>
      <c r="D889" s="473"/>
      <c r="E889" s="459"/>
      <c r="F889" s="506" t="str">
        <f>IF(ISNA(VLOOKUP(D889,條件!$A$1:$L$65585,5,0)),"",(VLOOKUP(D889,條件!$A$1:$L$65585,5,0)))</f>
        <v/>
      </c>
      <c r="G889" s="506" t="str">
        <f>IF(ISNA(VLOOKUP(D889,條件!$A$1:$L$65585,11,0)),"",(VLOOKUP(D889,條件!$A$1:$L$65585,11,0)))</f>
        <v/>
      </c>
      <c r="H889" s="460"/>
      <c r="I889" s="461"/>
      <c r="J889" s="462"/>
      <c r="K889" s="461"/>
      <c r="L889" s="463"/>
      <c r="M889" s="388"/>
      <c r="N889" s="389"/>
      <c r="O889" s="390"/>
      <c r="P889" s="389"/>
      <c r="Q889" s="391"/>
      <c r="R889" s="443"/>
      <c r="S889" s="425">
        <f t="shared" si="334"/>
        <v>0</v>
      </c>
      <c r="T889" s="392">
        <f t="shared" si="331"/>
        <v>0</v>
      </c>
      <c r="U889" s="405">
        <f t="shared" si="335"/>
        <v>0</v>
      </c>
      <c r="V889" s="393">
        <f t="shared" si="336"/>
        <v>0</v>
      </c>
      <c r="W889" s="442" t="str">
        <f t="shared" si="337"/>
        <v/>
      </c>
      <c r="X889" s="452" t="str">
        <f t="shared" si="332"/>
        <v/>
      </c>
      <c r="Y889" s="452" t="str">
        <f t="shared" si="333"/>
        <v/>
      </c>
      <c r="Z889" s="452" t="str">
        <f>'４.１倒筒機(樣品製作)'!X889</f>
        <v/>
      </c>
      <c r="AA889" s="452" t="str">
        <f>'４.１倒筒機(樣品製作)'!Y889</f>
        <v/>
      </c>
    </row>
    <row r="890" spans="1:27" ht="16.5">
      <c r="A890" s="383">
        <f t="shared" si="330"/>
        <v>46224</v>
      </c>
      <c r="B890" s="432" t="s">
        <v>805</v>
      </c>
      <c r="C890" s="458"/>
      <c r="D890" s="473"/>
      <c r="E890" s="459"/>
      <c r="F890" s="506" t="str">
        <f>IF(ISNA(VLOOKUP(D890,條件!$A$1:$L$65585,5,0)),"",(VLOOKUP(D890,條件!$A$1:$L$65585,5,0)))</f>
        <v/>
      </c>
      <c r="G890" s="506" t="str">
        <f>IF(ISNA(VLOOKUP(D890,條件!$A$1:$L$65585,11,0)),"",(VLOOKUP(D890,條件!$A$1:$L$65585,11,0)))</f>
        <v/>
      </c>
      <c r="H890" s="460"/>
      <c r="I890" s="461"/>
      <c r="J890" s="462"/>
      <c r="K890" s="461"/>
      <c r="L890" s="463"/>
      <c r="M890" s="388"/>
      <c r="N890" s="389"/>
      <c r="O890" s="390"/>
      <c r="P890" s="389"/>
      <c r="Q890" s="391"/>
      <c r="R890" s="443"/>
      <c r="S890" s="425">
        <f t="shared" si="334"/>
        <v>0</v>
      </c>
      <c r="T890" s="392">
        <f t="shared" si="331"/>
        <v>0</v>
      </c>
      <c r="U890" s="405">
        <f t="shared" si="335"/>
        <v>0</v>
      </c>
      <c r="V890" s="393">
        <f t="shared" si="336"/>
        <v>0</v>
      </c>
      <c r="W890" s="442" t="str">
        <f t="shared" si="337"/>
        <v/>
      </c>
      <c r="X890" s="452" t="str">
        <f t="shared" si="332"/>
        <v/>
      </c>
      <c r="Y890" s="452" t="str">
        <f t="shared" si="333"/>
        <v/>
      </c>
      <c r="Z890" s="452" t="str">
        <f>'４.１倒筒機(樣品製作)'!X890</f>
        <v/>
      </c>
      <c r="AA890" s="452" t="str">
        <f>'４.１倒筒機(樣品製作)'!Y890</f>
        <v/>
      </c>
    </row>
    <row r="891" spans="1:27" ht="16.5">
      <c r="A891" s="383">
        <f t="shared" si="330"/>
        <v>46224</v>
      </c>
      <c r="B891" s="432" t="s">
        <v>805</v>
      </c>
      <c r="C891" s="458"/>
      <c r="D891" s="473"/>
      <c r="E891" s="459"/>
      <c r="F891" s="506" t="str">
        <f>IF(ISNA(VLOOKUP(D891,條件!$A$1:$L$65585,5,0)),"",(VLOOKUP(D891,條件!$A$1:$L$65585,5,0)))</f>
        <v/>
      </c>
      <c r="G891" s="506" t="str">
        <f>IF(ISNA(VLOOKUP(D891,條件!$A$1:$L$65585,11,0)),"",(VLOOKUP(D891,條件!$A$1:$L$65585,11,0)))</f>
        <v/>
      </c>
      <c r="H891" s="460"/>
      <c r="I891" s="461"/>
      <c r="J891" s="462"/>
      <c r="K891" s="461"/>
      <c r="L891" s="463"/>
      <c r="M891" s="388"/>
      <c r="N891" s="389"/>
      <c r="O891" s="390"/>
      <c r="P891" s="389"/>
      <c r="Q891" s="391"/>
      <c r="R891" s="443"/>
      <c r="S891" s="425">
        <f t="shared" si="334"/>
        <v>0</v>
      </c>
      <c r="T891" s="392">
        <f t="shared" si="331"/>
        <v>0</v>
      </c>
      <c r="U891" s="405">
        <f t="shared" si="335"/>
        <v>0</v>
      </c>
      <c r="V891" s="393">
        <f t="shared" si="336"/>
        <v>0</v>
      </c>
      <c r="W891" s="442" t="str">
        <f t="shared" si="337"/>
        <v/>
      </c>
      <c r="X891" s="452" t="str">
        <f t="shared" si="332"/>
        <v/>
      </c>
      <c r="Y891" s="452" t="str">
        <f t="shared" si="333"/>
        <v/>
      </c>
      <c r="Z891" s="452" t="str">
        <f>'４.１倒筒機(樣品製作)'!X891</f>
        <v/>
      </c>
      <c r="AA891" s="452" t="str">
        <f>'４.１倒筒機(樣品製作)'!Y891</f>
        <v/>
      </c>
    </row>
    <row r="892" spans="1:27" ht="16.5">
      <c r="A892" s="383">
        <f t="shared" si="330"/>
        <v>46224</v>
      </c>
      <c r="B892" s="432" t="s">
        <v>805</v>
      </c>
      <c r="C892" s="458"/>
      <c r="D892" s="473"/>
      <c r="E892" s="459"/>
      <c r="F892" s="506" t="str">
        <f>IF(ISNA(VLOOKUP(D892,條件!$A$1:$L$65585,5,0)),"",(VLOOKUP(D892,條件!$A$1:$L$65585,5,0)))</f>
        <v/>
      </c>
      <c r="G892" s="506" t="str">
        <f>IF(ISNA(VLOOKUP(D892,條件!$A$1:$L$65585,11,0)),"",(VLOOKUP(D892,條件!$A$1:$L$65585,11,0)))</f>
        <v/>
      </c>
      <c r="H892" s="460"/>
      <c r="I892" s="461"/>
      <c r="J892" s="462"/>
      <c r="K892" s="461"/>
      <c r="L892" s="463"/>
      <c r="M892" s="388"/>
      <c r="N892" s="389"/>
      <c r="O892" s="390"/>
      <c r="P892" s="389"/>
      <c r="Q892" s="391"/>
      <c r="R892" s="443"/>
      <c r="S892" s="425">
        <f t="shared" si="334"/>
        <v>0</v>
      </c>
      <c r="T892" s="392">
        <f t="shared" si="331"/>
        <v>0</v>
      </c>
      <c r="U892" s="405">
        <f t="shared" si="335"/>
        <v>0</v>
      </c>
      <c r="V892" s="393">
        <f t="shared" si="336"/>
        <v>0</v>
      </c>
      <c r="W892" s="442" t="str">
        <f t="shared" si="337"/>
        <v/>
      </c>
      <c r="X892" s="452" t="str">
        <f t="shared" si="332"/>
        <v/>
      </c>
      <c r="Y892" s="452" t="str">
        <f t="shared" si="333"/>
        <v/>
      </c>
      <c r="Z892" s="452" t="str">
        <f>'４.１倒筒機(樣品製作)'!X892</f>
        <v/>
      </c>
      <c r="AA892" s="452" t="str">
        <f>'４.１倒筒機(樣品製作)'!Y892</f>
        <v/>
      </c>
    </row>
    <row r="893" spans="1:27" ht="16.5">
      <c r="A893" s="383">
        <f t="shared" si="330"/>
        <v>46224</v>
      </c>
      <c r="B893" s="432" t="s">
        <v>805</v>
      </c>
      <c r="C893" s="458"/>
      <c r="D893" s="473"/>
      <c r="E893" s="459"/>
      <c r="F893" s="506" t="str">
        <f>IF(ISNA(VLOOKUP(D893,條件!$A$1:$L$65585,5,0)),"",(VLOOKUP(D893,條件!$A$1:$L$65585,5,0)))</f>
        <v/>
      </c>
      <c r="G893" s="506" t="str">
        <f>IF(ISNA(VLOOKUP(D893,條件!$A$1:$L$65585,11,0)),"",(VLOOKUP(D893,條件!$A$1:$L$65585,11,0)))</f>
        <v/>
      </c>
      <c r="H893" s="460"/>
      <c r="I893" s="461"/>
      <c r="J893" s="462"/>
      <c r="K893" s="461"/>
      <c r="L893" s="463"/>
      <c r="M893" s="388"/>
      <c r="N893" s="389"/>
      <c r="O893" s="390"/>
      <c r="P893" s="389"/>
      <c r="Q893" s="391"/>
      <c r="R893" s="443"/>
      <c r="S893" s="425">
        <f t="shared" si="334"/>
        <v>0</v>
      </c>
      <c r="T893" s="392">
        <f t="shared" si="331"/>
        <v>0</v>
      </c>
      <c r="U893" s="405">
        <f t="shared" si="335"/>
        <v>0</v>
      </c>
      <c r="V893" s="393">
        <f t="shared" si="336"/>
        <v>0</v>
      </c>
      <c r="W893" s="442" t="str">
        <f t="shared" si="337"/>
        <v/>
      </c>
      <c r="X893" s="452" t="str">
        <f t="shared" si="332"/>
        <v/>
      </c>
      <c r="Y893" s="452" t="str">
        <f t="shared" si="333"/>
        <v/>
      </c>
      <c r="Z893" s="452" t="str">
        <f>'４.１倒筒機(樣品製作)'!X893</f>
        <v/>
      </c>
      <c r="AA893" s="452" t="str">
        <f>'４.１倒筒機(樣品製作)'!Y893</f>
        <v/>
      </c>
    </row>
    <row r="894" spans="1:27" ht="16.5">
      <c r="A894" s="383">
        <f t="shared" si="330"/>
        <v>46224</v>
      </c>
      <c r="B894" s="432" t="s">
        <v>805</v>
      </c>
      <c r="C894" s="458"/>
      <c r="D894" s="473"/>
      <c r="E894" s="459"/>
      <c r="F894" s="506" t="str">
        <f>IF(ISNA(VLOOKUP(D894,條件!$A$1:$L$65585,5,0)),"",(VLOOKUP(D894,條件!$A$1:$L$65585,5,0)))</f>
        <v/>
      </c>
      <c r="G894" s="506" t="str">
        <f>IF(ISNA(VLOOKUP(D894,條件!$A$1:$L$65585,11,0)),"",(VLOOKUP(D894,條件!$A$1:$L$65585,11,0)))</f>
        <v/>
      </c>
      <c r="H894" s="460"/>
      <c r="I894" s="461"/>
      <c r="J894" s="462"/>
      <c r="K894" s="461"/>
      <c r="L894" s="463"/>
      <c r="M894" s="388"/>
      <c r="N894" s="389"/>
      <c r="O894" s="390"/>
      <c r="P894" s="389"/>
      <c r="Q894" s="391"/>
      <c r="R894" s="443"/>
      <c r="S894" s="425">
        <f t="shared" si="334"/>
        <v>0</v>
      </c>
      <c r="T894" s="392">
        <f t="shared" si="331"/>
        <v>0</v>
      </c>
      <c r="U894" s="405">
        <f t="shared" si="335"/>
        <v>0</v>
      </c>
      <c r="V894" s="393">
        <f t="shared" si="336"/>
        <v>0</v>
      </c>
      <c r="W894" s="442" t="str">
        <f t="shared" si="337"/>
        <v/>
      </c>
      <c r="X894" s="452" t="str">
        <f t="shared" si="332"/>
        <v/>
      </c>
      <c r="Y894" s="452" t="str">
        <f t="shared" si="333"/>
        <v/>
      </c>
      <c r="Z894" s="452" t="str">
        <f>'４.１倒筒機(樣品製作)'!X894</f>
        <v/>
      </c>
      <c r="AA894" s="452" t="str">
        <f>'４.１倒筒機(樣品製作)'!Y894</f>
        <v/>
      </c>
    </row>
    <row r="895" spans="1:27" ht="16.5">
      <c r="A895" s="383">
        <f t="shared" si="330"/>
        <v>46224</v>
      </c>
      <c r="B895" s="432" t="s">
        <v>805</v>
      </c>
      <c r="C895" s="458"/>
      <c r="D895" s="473"/>
      <c r="E895" s="459"/>
      <c r="F895" s="506" t="str">
        <f>IF(ISNA(VLOOKUP(D895,條件!$A$1:$L$65585,5,0)),"",(VLOOKUP(D895,條件!$A$1:$L$65585,5,0)))</f>
        <v/>
      </c>
      <c r="G895" s="506" t="str">
        <f>IF(ISNA(VLOOKUP(D895,條件!$A$1:$L$65585,11,0)),"",(VLOOKUP(D895,條件!$A$1:$L$65585,11,0)))</f>
        <v/>
      </c>
      <c r="H895" s="460"/>
      <c r="I895" s="461"/>
      <c r="J895" s="462"/>
      <c r="K895" s="461"/>
      <c r="L895" s="463"/>
      <c r="M895" s="388"/>
      <c r="N895" s="389"/>
      <c r="O895" s="390"/>
      <c r="P895" s="389"/>
      <c r="Q895" s="391"/>
      <c r="R895" s="443"/>
      <c r="S895" s="425">
        <f t="shared" si="334"/>
        <v>0</v>
      </c>
      <c r="T895" s="392">
        <f t="shared" si="331"/>
        <v>0</v>
      </c>
      <c r="U895" s="392">
        <f t="shared" si="335"/>
        <v>0</v>
      </c>
      <c r="V895" s="393">
        <f t="shared" si="336"/>
        <v>0</v>
      </c>
      <c r="W895" s="444" t="str">
        <f t="shared" si="337"/>
        <v/>
      </c>
      <c r="X895" s="452" t="str">
        <f t="shared" si="332"/>
        <v/>
      </c>
      <c r="Y895" s="452" t="str">
        <f t="shared" si="333"/>
        <v/>
      </c>
      <c r="Z895" s="452" t="str">
        <f>'４.１倒筒機(樣品製作)'!X895</f>
        <v/>
      </c>
      <c r="AA895" s="452" t="str">
        <f>'４.１倒筒機(樣品製作)'!Y895</f>
        <v/>
      </c>
    </row>
    <row r="896" spans="1:27" ht="16.5">
      <c r="A896" s="383">
        <f t="shared" si="330"/>
        <v>46224</v>
      </c>
      <c r="B896" s="432" t="s">
        <v>805</v>
      </c>
      <c r="C896" s="458"/>
      <c r="D896" s="473"/>
      <c r="E896" s="459"/>
      <c r="F896" s="506" t="str">
        <f>IF(ISNA(VLOOKUP(D896,條件!$A$1:$L$65585,5,0)),"",(VLOOKUP(D896,條件!$A$1:$L$65585,5,0)))</f>
        <v/>
      </c>
      <c r="G896" s="506" t="str">
        <f>IF(ISNA(VLOOKUP(D896,條件!$A$1:$L$65585,11,0)),"",(VLOOKUP(D896,條件!$A$1:$L$65585,11,0)))</f>
        <v/>
      </c>
      <c r="H896" s="460"/>
      <c r="I896" s="461"/>
      <c r="J896" s="462"/>
      <c r="K896" s="461"/>
      <c r="L896" s="463"/>
      <c r="M896" s="388"/>
      <c r="N896" s="389"/>
      <c r="O896" s="390"/>
      <c r="P896" s="389"/>
      <c r="Q896" s="391"/>
      <c r="R896" s="443"/>
      <c r="S896" s="425">
        <f t="shared" si="334"/>
        <v>0</v>
      </c>
      <c r="T896" s="392">
        <f t="shared" si="331"/>
        <v>0</v>
      </c>
      <c r="U896" s="392">
        <f t="shared" si="335"/>
        <v>0</v>
      </c>
      <c r="V896" s="393">
        <f t="shared" si="336"/>
        <v>0</v>
      </c>
      <c r="W896" s="444" t="str">
        <f t="shared" si="337"/>
        <v/>
      </c>
      <c r="X896" s="452" t="str">
        <f t="shared" si="332"/>
        <v/>
      </c>
      <c r="Y896" s="452" t="str">
        <f t="shared" si="333"/>
        <v/>
      </c>
      <c r="Z896" s="452" t="str">
        <f>'４.１倒筒機(樣品製作)'!X896</f>
        <v/>
      </c>
      <c r="AA896" s="452" t="str">
        <f>'４.１倒筒機(樣品製作)'!Y896</f>
        <v/>
      </c>
    </row>
    <row r="897" spans="1:27" ht="16.5">
      <c r="A897" s="383">
        <f t="shared" si="330"/>
        <v>46224</v>
      </c>
      <c r="B897" s="432" t="s">
        <v>805</v>
      </c>
      <c r="C897" s="458"/>
      <c r="D897" s="473"/>
      <c r="E897" s="459"/>
      <c r="F897" s="506" t="str">
        <f>IF(ISNA(VLOOKUP(D897,條件!$A$1:$L$65585,5,0)),"",(VLOOKUP(D897,條件!$A$1:$L$65585,5,0)))</f>
        <v/>
      </c>
      <c r="G897" s="506" t="str">
        <f>IF(ISNA(VLOOKUP(D897,條件!$A$1:$L$65585,11,0)),"",(VLOOKUP(D897,條件!$A$1:$L$65585,11,0)))</f>
        <v/>
      </c>
      <c r="H897" s="460"/>
      <c r="I897" s="461"/>
      <c r="J897" s="462"/>
      <c r="K897" s="461"/>
      <c r="L897" s="463"/>
      <c r="M897" s="388"/>
      <c r="N897" s="389"/>
      <c r="O897" s="390"/>
      <c r="P897" s="389"/>
      <c r="Q897" s="391"/>
      <c r="R897" s="443"/>
      <c r="S897" s="425">
        <f t="shared" si="334"/>
        <v>0</v>
      </c>
      <c r="T897" s="392">
        <f t="shared" si="331"/>
        <v>0</v>
      </c>
      <c r="U897" s="392">
        <f t="shared" si="335"/>
        <v>0</v>
      </c>
      <c r="V897" s="393">
        <f t="shared" si="336"/>
        <v>0</v>
      </c>
      <c r="W897" s="444" t="str">
        <f t="shared" si="337"/>
        <v/>
      </c>
      <c r="X897" s="452" t="str">
        <f t="shared" si="332"/>
        <v/>
      </c>
      <c r="Y897" s="452" t="str">
        <f t="shared" si="333"/>
        <v/>
      </c>
      <c r="Z897" s="452" t="str">
        <f>'４.１倒筒機(樣品製作)'!X897</f>
        <v/>
      </c>
      <c r="AA897" s="452" t="str">
        <f>'４.１倒筒機(樣品製作)'!Y897</f>
        <v/>
      </c>
    </row>
    <row r="898" spans="1:27" ht="16.5">
      <c r="A898" s="383">
        <f t="shared" si="330"/>
        <v>46224</v>
      </c>
      <c r="B898" s="432" t="s">
        <v>805</v>
      </c>
      <c r="C898" s="458"/>
      <c r="D898" s="473"/>
      <c r="E898" s="459"/>
      <c r="F898" s="506" t="str">
        <f>IF(ISNA(VLOOKUP(D898,條件!$A$1:$L$65585,5,0)),"",(VLOOKUP(D898,條件!$A$1:$L$65585,5,0)))</f>
        <v/>
      </c>
      <c r="G898" s="506" t="str">
        <f>IF(ISNA(VLOOKUP(D898,條件!$A$1:$L$65585,11,0)),"",(VLOOKUP(D898,條件!$A$1:$L$65585,11,0)))</f>
        <v/>
      </c>
      <c r="H898" s="460"/>
      <c r="I898" s="461"/>
      <c r="J898" s="462"/>
      <c r="K898" s="461"/>
      <c r="L898" s="463"/>
      <c r="M898" s="388"/>
      <c r="N898" s="389"/>
      <c r="O898" s="390"/>
      <c r="P898" s="389"/>
      <c r="Q898" s="391"/>
      <c r="R898" s="443"/>
      <c r="S898" s="425">
        <f t="shared" si="334"/>
        <v>0</v>
      </c>
      <c r="T898" s="392">
        <f t="shared" si="331"/>
        <v>0</v>
      </c>
      <c r="U898" s="392">
        <f t="shared" si="335"/>
        <v>0</v>
      </c>
      <c r="V898" s="393">
        <f t="shared" si="336"/>
        <v>0</v>
      </c>
      <c r="W898" s="444" t="str">
        <f t="shared" si="337"/>
        <v/>
      </c>
      <c r="X898" s="452" t="str">
        <f t="shared" si="332"/>
        <v/>
      </c>
      <c r="Y898" s="452" t="str">
        <f t="shared" si="333"/>
        <v/>
      </c>
      <c r="Z898" s="452" t="str">
        <f>'４.１倒筒機(樣品製作)'!X898</f>
        <v/>
      </c>
      <c r="AA898" s="452" t="str">
        <f>'４.１倒筒機(樣品製作)'!Y898</f>
        <v/>
      </c>
    </row>
    <row r="899" spans="1:27" ht="16.5">
      <c r="A899" s="383">
        <f t="shared" si="330"/>
        <v>46224</v>
      </c>
      <c r="B899" s="432" t="s">
        <v>805</v>
      </c>
      <c r="C899" s="458"/>
      <c r="D899" s="473"/>
      <c r="E899" s="459"/>
      <c r="F899" s="506" t="str">
        <f>IF(ISNA(VLOOKUP(D899,條件!$A$1:$L$65585,5,0)),"",(VLOOKUP(D899,條件!$A$1:$L$65585,5,0)))</f>
        <v/>
      </c>
      <c r="G899" s="506" t="str">
        <f>IF(ISNA(VLOOKUP(D899,條件!$A$1:$L$65585,11,0)),"",(VLOOKUP(D899,條件!$A$1:$L$65585,11,0)))</f>
        <v/>
      </c>
      <c r="H899" s="460"/>
      <c r="I899" s="461"/>
      <c r="J899" s="462"/>
      <c r="K899" s="461"/>
      <c r="L899" s="463"/>
      <c r="M899" s="388"/>
      <c r="N899" s="389"/>
      <c r="O899" s="390"/>
      <c r="P899" s="389"/>
      <c r="Q899" s="391"/>
      <c r="R899" s="443"/>
      <c r="S899" s="425">
        <f t="shared" si="334"/>
        <v>0</v>
      </c>
      <c r="T899" s="392">
        <f t="shared" si="331"/>
        <v>0</v>
      </c>
      <c r="U899" s="392">
        <f t="shared" si="335"/>
        <v>0</v>
      </c>
      <c r="V899" s="393">
        <f t="shared" si="336"/>
        <v>0</v>
      </c>
      <c r="W899" s="444" t="str">
        <f t="shared" si="337"/>
        <v/>
      </c>
      <c r="X899" s="452" t="str">
        <f t="shared" si="332"/>
        <v/>
      </c>
      <c r="Y899" s="452" t="str">
        <f t="shared" si="333"/>
        <v/>
      </c>
      <c r="Z899" s="452" t="str">
        <f>'４.１倒筒機(樣品製作)'!X899</f>
        <v/>
      </c>
      <c r="AA899" s="452" t="str">
        <f>'４.１倒筒機(樣品製作)'!Y899</f>
        <v/>
      </c>
    </row>
    <row r="900" spans="1:27" ht="16.5">
      <c r="A900" s="383">
        <f t="shared" si="330"/>
        <v>46224</v>
      </c>
      <c r="B900" s="432" t="s">
        <v>805</v>
      </c>
      <c r="C900" s="458"/>
      <c r="D900" s="473"/>
      <c r="E900" s="459"/>
      <c r="F900" s="506" t="str">
        <f>IF(ISNA(VLOOKUP(D900,條件!$A$1:$L$65585,5,0)),"",(VLOOKUP(D900,條件!$A$1:$L$65585,5,0)))</f>
        <v/>
      </c>
      <c r="G900" s="506" t="str">
        <f>IF(ISNA(VLOOKUP(D900,條件!$A$1:$L$65585,11,0)),"",(VLOOKUP(D900,條件!$A$1:$L$65585,11,0)))</f>
        <v/>
      </c>
      <c r="H900" s="460"/>
      <c r="I900" s="461"/>
      <c r="J900" s="462"/>
      <c r="K900" s="461"/>
      <c r="L900" s="463"/>
      <c r="M900" s="388"/>
      <c r="N900" s="389"/>
      <c r="O900" s="390"/>
      <c r="P900" s="389"/>
      <c r="Q900" s="391"/>
      <c r="R900" s="443"/>
      <c r="S900" s="425">
        <f t="shared" si="334"/>
        <v>0</v>
      </c>
      <c r="T900" s="392">
        <f t="shared" si="331"/>
        <v>0</v>
      </c>
      <c r="U900" s="392">
        <f t="shared" si="335"/>
        <v>0</v>
      </c>
      <c r="V900" s="393">
        <f t="shared" si="336"/>
        <v>0</v>
      </c>
      <c r="W900" s="444" t="str">
        <f t="shared" si="337"/>
        <v/>
      </c>
      <c r="X900" s="452" t="str">
        <f t="shared" si="332"/>
        <v/>
      </c>
      <c r="Y900" s="452" t="str">
        <f t="shared" si="333"/>
        <v/>
      </c>
      <c r="Z900" s="452" t="str">
        <f>'４.１倒筒機(樣品製作)'!X900</f>
        <v/>
      </c>
      <c r="AA900" s="452" t="str">
        <f>'４.１倒筒機(樣品製作)'!Y900</f>
        <v/>
      </c>
    </row>
    <row r="901" spans="1:27" ht="16.5">
      <c r="A901" s="383">
        <f t="shared" si="330"/>
        <v>46224</v>
      </c>
      <c r="B901" s="432" t="s">
        <v>805</v>
      </c>
      <c r="C901" s="458"/>
      <c r="D901" s="473"/>
      <c r="E901" s="459"/>
      <c r="F901" s="506" t="str">
        <f>IF(ISNA(VLOOKUP(D901,條件!$A$1:$L$65585,5,0)),"",(VLOOKUP(D901,條件!$A$1:$L$65585,5,0)))</f>
        <v/>
      </c>
      <c r="G901" s="506" t="str">
        <f>IF(ISNA(VLOOKUP(D901,條件!$A$1:$L$65585,11,0)),"",(VLOOKUP(D901,條件!$A$1:$L$65585,11,0)))</f>
        <v/>
      </c>
      <c r="H901" s="460"/>
      <c r="I901" s="461"/>
      <c r="J901" s="462"/>
      <c r="K901" s="461"/>
      <c r="L901" s="463"/>
      <c r="M901" s="388"/>
      <c r="N901" s="389"/>
      <c r="O901" s="390"/>
      <c r="P901" s="389"/>
      <c r="Q901" s="391"/>
      <c r="R901" s="443"/>
      <c r="S901" s="425">
        <f t="shared" si="334"/>
        <v>0</v>
      </c>
      <c r="T901" s="392">
        <f t="shared" si="331"/>
        <v>0</v>
      </c>
      <c r="U901" s="392">
        <f t="shared" si="335"/>
        <v>0</v>
      </c>
      <c r="V901" s="393">
        <f t="shared" si="336"/>
        <v>0</v>
      </c>
      <c r="W901" s="444" t="str">
        <f t="shared" si="337"/>
        <v/>
      </c>
      <c r="X901" s="452" t="str">
        <f t="shared" si="332"/>
        <v/>
      </c>
      <c r="Y901" s="452" t="str">
        <f t="shared" si="333"/>
        <v/>
      </c>
      <c r="Z901" s="452" t="str">
        <f>'４.１倒筒機(樣品製作)'!X901</f>
        <v/>
      </c>
      <c r="AA901" s="452" t="str">
        <f>'４.１倒筒機(樣品製作)'!Y901</f>
        <v/>
      </c>
    </row>
    <row r="902" spans="1:27" ht="16.5">
      <c r="A902" s="383">
        <f t="shared" si="330"/>
        <v>46224</v>
      </c>
      <c r="B902" s="432" t="s">
        <v>805</v>
      </c>
      <c r="C902" s="458"/>
      <c r="D902" s="473"/>
      <c r="E902" s="459"/>
      <c r="F902" s="506" t="str">
        <f>IF(ISNA(VLOOKUP(D902,條件!$A$1:$L$65585,5,0)),"",(VLOOKUP(D902,條件!$A$1:$L$65585,5,0)))</f>
        <v/>
      </c>
      <c r="G902" s="506" t="str">
        <f>IF(ISNA(VLOOKUP(D902,條件!$A$1:$L$65585,11,0)),"",(VLOOKUP(D902,條件!$A$1:$L$65585,11,0)))</f>
        <v/>
      </c>
      <c r="H902" s="460"/>
      <c r="I902" s="461"/>
      <c r="J902" s="462"/>
      <c r="K902" s="461"/>
      <c r="L902" s="463"/>
      <c r="M902" s="388"/>
      <c r="N902" s="389"/>
      <c r="O902" s="390"/>
      <c r="P902" s="389"/>
      <c r="Q902" s="391"/>
      <c r="R902" s="443"/>
      <c r="S902" s="425">
        <f t="shared" si="334"/>
        <v>0</v>
      </c>
      <c r="T902" s="392">
        <f t="shared" si="331"/>
        <v>0</v>
      </c>
      <c r="U902" s="392">
        <f t="shared" si="335"/>
        <v>0</v>
      </c>
      <c r="V902" s="393">
        <f t="shared" si="336"/>
        <v>0</v>
      </c>
      <c r="W902" s="444" t="str">
        <f t="shared" si="337"/>
        <v/>
      </c>
      <c r="X902" s="452" t="str">
        <f t="shared" si="332"/>
        <v/>
      </c>
      <c r="Y902" s="452" t="str">
        <f t="shared" si="333"/>
        <v/>
      </c>
      <c r="Z902" s="452" t="str">
        <f>'４.１倒筒機(樣品製作)'!X902</f>
        <v/>
      </c>
      <c r="AA902" s="452" t="str">
        <f>'４.１倒筒機(樣品製作)'!Y902</f>
        <v/>
      </c>
    </row>
    <row r="903" spans="1:27" ht="16.5">
      <c r="A903" s="383">
        <f t="shared" si="330"/>
        <v>46224</v>
      </c>
      <c r="B903" s="432" t="s">
        <v>805</v>
      </c>
      <c r="C903" s="458"/>
      <c r="D903" s="473"/>
      <c r="E903" s="459"/>
      <c r="F903" s="506" t="str">
        <f>IF(ISNA(VLOOKUP(D903,條件!$A$1:$L$65585,5,0)),"",(VLOOKUP(D903,條件!$A$1:$L$65585,5,0)))</f>
        <v/>
      </c>
      <c r="G903" s="506" t="str">
        <f>IF(ISNA(VLOOKUP(D903,條件!$A$1:$L$65585,11,0)),"",(VLOOKUP(D903,條件!$A$1:$L$65585,11,0)))</f>
        <v/>
      </c>
      <c r="H903" s="460"/>
      <c r="I903" s="461"/>
      <c r="J903" s="462"/>
      <c r="K903" s="461"/>
      <c r="L903" s="463"/>
      <c r="M903" s="388"/>
      <c r="N903" s="389"/>
      <c r="O903" s="390"/>
      <c r="P903" s="389"/>
      <c r="Q903" s="391"/>
      <c r="R903" s="443"/>
      <c r="S903" s="425">
        <f t="shared" si="334"/>
        <v>0</v>
      </c>
      <c r="T903" s="392">
        <f t="shared" si="331"/>
        <v>0</v>
      </c>
      <c r="U903" s="392">
        <f t="shared" si="335"/>
        <v>0</v>
      </c>
      <c r="V903" s="393">
        <f t="shared" si="336"/>
        <v>0</v>
      </c>
      <c r="W903" s="444" t="str">
        <f t="shared" si="337"/>
        <v/>
      </c>
      <c r="X903" s="452" t="str">
        <f t="shared" si="332"/>
        <v/>
      </c>
      <c r="Y903" s="452" t="str">
        <f t="shared" si="333"/>
        <v/>
      </c>
      <c r="Z903" s="452" t="str">
        <f>'４.１倒筒機(樣品製作)'!X903</f>
        <v/>
      </c>
      <c r="AA903" s="452" t="str">
        <f>'４.１倒筒機(樣品製作)'!Y903</f>
        <v/>
      </c>
    </row>
    <row r="904" spans="1:27" ht="16.5">
      <c r="A904" s="383">
        <f t="shared" si="330"/>
        <v>46224</v>
      </c>
      <c r="B904" s="398" t="s">
        <v>803</v>
      </c>
      <c r="C904" s="524"/>
      <c r="D904" s="525"/>
      <c r="E904" s="526"/>
      <c r="F904" s="527">
        <v>0</v>
      </c>
      <c r="G904" s="527"/>
      <c r="H904" s="528"/>
      <c r="I904" s="529">
        <f>COUNTA(I884:I903)</f>
        <v>0</v>
      </c>
      <c r="J904" s="529"/>
      <c r="K904" s="529"/>
      <c r="L904" s="530"/>
      <c r="M904" s="400"/>
      <c r="N904" s="401">
        <f>SUM(N884:N903)</f>
        <v>0</v>
      </c>
      <c r="O904" s="400"/>
      <c r="P904" s="401">
        <f>SUM(P884:P903)</f>
        <v>0</v>
      </c>
      <c r="Q904" s="402"/>
      <c r="R904" s="445"/>
      <c r="S904" s="427"/>
      <c r="T904" s="403"/>
      <c r="U904" s="399">
        <f>SUMIF(U884:U903,"&lt;9E307")</f>
        <v>0</v>
      </c>
      <c r="V904" s="399">
        <f>SUM(V884:V903)</f>
        <v>0</v>
      </c>
      <c r="W904" s="446">
        <f>IF(ISERROR(V904/U904),0,(V904/U904))</f>
        <v>0</v>
      </c>
      <c r="X904" s="453">
        <f>SUMIF(X884:X903,"&lt;9E307")</f>
        <v>0</v>
      </c>
      <c r="Y904" s="453">
        <f>SUMIF(Y884:Y903,"&lt;9E307")</f>
        <v>0</v>
      </c>
      <c r="Z904" s="453">
        <f>'４.１倒筒機(樣品製作)'!X904</f>
        <v>0</v>
      </c>
      <c r="AA904" s="453">
        <f>'４.１倒筒機(樣品製作)'!Y904</f>
        <v>0</v>
      </c>
    </row>
    <row r="905" spans="1:27" ht="16.5">
      <c r="A905" s="383">
        <f t="shared" si="330"/>
        <v>46224</v>
      </c>
      <c r="B905" s="404" t="s">
        <v>806</v>
      </c>
      <c r="C905" s="531"/>
      <c r="D905" s="532"/>
      <c r="E905" s="533"/>
      <c r="F905" s="534"/>
      <c r="G905" s="534"/>
      <c r="H905" s="535"/>
      <c r="I905" s="536">
        <f>SUM(I883,I904)</f>
        <v>0</v>
      </c>
      <c r="J905" s="536"/>
      <c r="K905" s="536"/>
      <c r="L905" s="537"/>
      <c r="M905" s="419"/>
      <c r="N905" s="420">
        <f>SUM(N883,N904)</f>
        <v>0</v>
      </c>
      <c r="O905" s="419"/>
      <c r="P905" s="420">
        <f>SUM(P883,P904)</f>
        <v>0</v>
      </c>
      <c r="Q905" s="421"/>
      <c r="R905" s="447"/>
      <c r="S905" s="428"/>
      <c r="T905" s="394"/>
      <c r="U905" s="394">
        <f t="shared" ref="U905:V905" si="338">SUM(U883,U904)</f>
        <v>0</v>
      </c>
      <c r="V905" s="394">
        <f t="shared" si="338"/>
        <v>0</v>
      </c>
      <c r="W905" s="448">
        <f>IF(ISERROR(V905/U905),0,V905/U905)</f>
        <v>0</v>
      </c>
      <c r="X905" s="454">
        <f>SUM(X883,X904)</f>
        <v>0</v>
      </c>
      <c r="Y905" s="454">
        <f>SUM(Y883,Y904)</f>
        <v>0</v>
      </c>
      <c r="Z905" s="454">
        <f>'４.１倒筒機(樣品製作)'!X905</f>
        <v>0</v>
      </c>
      <c r="AA905" s="454">
        <f>'４.１倒筒機(樣品製作)'!Y905</f>
        <v>0</v>
      </c>
    </row>
    <row r="906" spans="1:27" ht="16.5">
      <c r="A906" s="449">
        <f>A905+1</f>
        <v>46225</v>
      </c>
      <c r="B906" s="431" t="s">
        <v>804</v>
      </c>
      <c r="C906" s="538"/>
      <c r="D906" s="539"/>
      <c r="E906" s="540"/>
      <c r="F906" s="541" t="str">
        <f>IF(ISNA(VLOOKUP(D906,條件!$A$1:$L$65585,5,0)),"",(VLOOKUP(D906,條件!$A$1:$L$65585,5,0)))</f>
        <v/>
      </c>
      <c r="G906" s="541" t="str">
        <f>IF(ISNA(VLOOKUP(D906,條件!$A$1:$L$65585,11,0)),"",(VLOOKUP(D906,條件!$A$1:$L$65585,11,0)))</f>
        <v/>
      </c>
      <c r="H906" s="542"/>
      <c r="I906" s="543"/>
      <c r="J906" s="462"/>
      <c r="K906" s="543"/>
      <c r="L906" s="544"/>
      <c r="M906" s="407"/>
      <c r="N906" s="408"/>
      <c r="O906" s="409"/>
      <c r="P906" s="408"/>
      <c r="Q906" s="410"/>
      <c r="R906" s="441"/>
      <c r="S906" s="424">
        <f>K906*0.85</f>
        <v>0</v>
      </c>
      <c r="T906" s="405">
        <f t="shared" ref="T906:T925" si="339">IF(J906="",0,(1440/(J906/S906)))</f>
        <v>0</v>
      </c>
      <c r="U906" s="405">
        <f>T906*L906*(N906+P906)/24*0.85</f>
        <v>0</v>
      </c>
      <c r="V906" s="406">
        <f>M906+O906</f>
        <v>0</v>
      </c>
      <c r="W906" s="442" t="str">
        <f>IF(U906=0,"",((V906/U906)))</f>
        <v/>
      </c>
      <c r="X906" s="452" t="str">
        <f t="shared" ref="X906:X925" si="340">IF(ISERROR((U906/(N906+P906)*N906)/250),"",((U906/(N906+P906)*N906)/250))</f>
        <v/>
      </c>
      <c r="Y906" s="452" t="str">
        <f t="shared" ref="Y906:Y925" si="341">IF(ISERROR(((U906/(N906+P906)*P906)/250)),"",(((U906/(N906+P906)*P906))/250))</f>
        <v/>
      </c>
      <c r="Z906" s="452" t="str">
        <f>'４.１倒筒機(樣品製作)'!X906</f>
        <v/>
      </c>
      <c r="AA906" s="452" t="str">
        <f>'４.１倒筒機(樣品製作)'!Y906</f>
        <v/>
      </c>
    </row>
    <row r="907" spans="1:27" ht="16.5">
      <c r="A907" s="383">
        <f>A906</f>
        <v>46225</v>
      </c>
      <c r="B907" s="432" t="s">
        <v>804</v>
      </c>
      <c r="C907" s="458"/>
      <c r="D907" s="473"/>
      <c r="E907" s="459"/>
      <c r="F907" s="506" t="str">
        <f>IF(ISNA(VLOOKUP(D907,條件!$A$1:$L$65585,5,0)),"",(VLOOKUP(D907,條件!$A$1:$L$65585,5,0)))</f>
        <v/>
      </c>
      <c r="G907" s="506" t="str">
        <f>IF(ISNA(VLOOKUP(D907,條件!$A$1:$L$65585,11,0)),"",(VLOOKUP(D907,條件!$A$1:$L$65585,11,0)))</f>
        <v/>
      </c>
      <c r="H907" s="460"/>
      <c r="I907" s="461"/>
      <c r="J907" s="462"/>
      <c r="K907" s="461"/>
      <c r="L907" s="463"/>
      <c r="M907" s="388"/>
      <c r="N907" s="389"/>
      <c r="O907" s="390"/>
      <c r="P907" s="389"/>
      <c r="Q907" s="410"/>
      <c r="R907" s="443"/>
      <c r="S907" s="425">
        <f t="shared" ref="S907:S925" si="342">K907*0.85</f>
        <v>0</v>
      </c>
      <c r="T907" s="392">
        <f t="shared" si="339"/>
        <v>0</v>
      </c>
      <c r="U907" s="405">
        <f t="shared" ref="U907:U925" si="343">T907*L907*(N907+P907)/24*0.85</f>
        <v>0</v>
      </c>
      <c r="V907" s="393">
        <f t="shared" ref="V907:V925" si="344">M907+O907</f>
        <v>0</v>
      </c>
      <c r="W907" s="442" t="str">
        <f t="shared" ref="W907:W925" si="345">IF(U907=0,"",((V907/U907)))</f>
        <v/>
      </c>
      <c r="X907" s="452" t="str">
        <f t="shared" si="340"/>
        <v/>
      </c>
      <c r="Y907" s="452" t="str">
        <f t="shared" si="341"/>
        <v/>
      </c>
      <c r="Z907" s="452" t="str">
        <f>'４.１倒筒機(樣品製作)'!X907</f>
        <v/>
      </c>
      <c r="AA907" s="452" t="str">
        <f>'４.１倒筒機(樣品製作)'!Y907</f>
        <v/>
      </c>
    </row>
    <row r="908" spans="1:27" ht="16.5">
      <c r="A908" s="383">
        <f t="shared" ref="A908:A948" si="346">A907</f>
        <v>46225</v>
      </c>
      <c r="B908" s="432" t="s">
        <v>804</v>
      </c>
      <c r="C908" s="458"/>
      <c r="D908" s="473"/>
      <c r="E908" s="459"/>
      <c r="F908" s="506" t="str">
        <f>IF(ISNA(VLOOKUP(D908,條件!$A$1:$L$65585,5,0)),"",(VLOOKUP(D908,條件!$A$1:$L$65585,5,0)))</f>
        <v/>
      </c>
      <c r="G908" s="506" t="str">
        <f>IF(ISNA(VLOOKUP(D908,條件!$A$1:$L$65585,11,0)),"",(VLOOKUP(D908,條件!$A$1:$L$65585,11,0)))</f>
        <v/>
      </c>
      <c r="H908" s="460"/>
      <c r="I908" s="461"/>
      <c r="J908" s="462"/>
      <c r="K908" s="461"/>
      <c r="L908" s="463"/>
      <c r="M908" s="388"/>
      <c r="N908" s="389"/>
      <c r="O908" s="390"/>
      <c r="P908" s="389"/>
      <c r="Q908" s="410"/>
      <c r="R908" s="443"/>
      <c r="S908" s="425">
        <f t="shared" si="342"/>
        <v>0</v>
      </c>
      <c r="T908" s="392">
        <f t="shared" si="339"/>
        <v>0</v>
      </c>
      <c r="U908" s="405">
        <f t="shared" si="343"/>
        <v>0</v>
      </c>
      <c r="V908" s="393">
        <f t="shared" si="344"/>
        <v>0</v>
      </c>
      <c r="W908" s="442" t="str">
        <f t="shared" si="345"/>
        <v/>
      </c>
      <c r="X908" s="452" t="str">
        <f t="shared" si="340"/>
        <v/>
      </c>
      <c r="Y908" s="452" t="str">
        <f t="shared" si="341"/>
        <v/>
      </c>
      <c r="Z908" s="452" t="str">
        <f>'４.１倒筒機(樣品製作)'!X908</f>
        <v/>
      </c>
      <c r="AA908" s="452" t="str">
        <f>'４.１倒筒機(樣品製作)'!Y908</f>
        <v/>
      </c>
    </row>
    <row r="909" spans="1:27" ht="16.5">
      <c r="A909" s="383">
        <f t="shared" si="346"/>
        <v>46225</v>
      </c>
      <c r="B909" s="432" t="s">
        <v>804</v>
      </c>
      <c r="C909" s="458"/>
      <c r="D909" s="473"/>
      <c r="E909" s="459"/>
      <c r="F909" s="506" t="str">
        <f>IF(ISNA(VLOOKUP(D909,條件!$A$1:$L$65585,5,0)),"",(VLOOKUP(D909,條件!$A$1:$L$65585,5,0)))</f>
        <v/>
      </c>
      <c r="G909" s="506" t="str">
        <f>IF(ISNA(VLOOKUP(D909,條件!$A$1:$L$65585,11,0)),"",(VLOOKUP(D909,條件!$A$1:$L$65585,11,0)))</f>
        <v/>
      </c>
      <c r="H909" s="460"/>
      <c r="I909" s="461"/>
      <c r="J909" s="462"/>
      <c r="K909" s="461"/>
      <c r="L909" s="463"/>
      <c r="M909" s="388"/>
      <c r="N909" s="389"/>
      <c r="O909" s="390"/>
      <c r="P909" s="389"/>
      <c r="Q909" s="410"/>
      <c r="R909" s="443"/>
      <c r="S909" s="425">
        <f t="shared" si="342"/>
        <v>0</v>
      </c>
      <c r="T909" s="392">
        <f t="shared" si="339"/>
        <v>0</v>
      </c>
      <c r="U909" s="405">
        <f t="shared" si="343"/>
        <v>0</v>
      </c>
      <c r="V909" s="393">
        <f t="shared" si="344"/>
        <v>0</v>
      </c>
      <c r="W909" s="442" t="str">
        <f t="shared" si="345"/>
        <v/>
      </c>
      <c r="X909" s="452" t="str">
        <f t="shared" si="340"/>
        <v/>
      </c>
      <c r="Y909" s="452" t="str">
        <f t="shared" si="341"/>
        <v/>
      </c>
      <c r="Z909" s="452" t="str">
        <f>'４.１倒筒機(樣品製作)'!X909</f>
        <v/>
      </c>
      <c r="AA909" s="452" t="str">
        <f>'４.１倒筒機(樣品製作)'!Y909</f>
        <v/>
      </c>
    </row>
    <row r="910" spans="1:27" ht="16.5">
      <c r="A910" s="383">
        <f t="shared" si="346"/>
        <v>46225</v>
      </c>
      <c r="B910" s="432" t="s">
        <v>804</v>
      </c>
      <c r="C910" s="458"/>
      <c r="D910" s="473"/>
      <c r="E910" s="459"/>
      <c r="F910" s="506" t="str">
        <f>IF(ISNA(VLOOKUP(D910,條件!$A$1:$L$65585,5,0)),"",(VLOOKUP(D910,條件!$A$1:$L$65585,5,0)))</f>
        <v/>
      </c>
      <c r="G910" s="506" t="str">
        <f>IF(ISNA(VLOOKUP(D910,條件!$A$1:$L$65585,11,0)),"",(VLOOKUP(D910,條件!$A$1:$L$65585,11,0)))</f>
        <v/>
      </c>
      <c r="H910" s="460"/>
      <c r="I910" s="461"/>
      <c r="J910" s="462"/>
      <c r="K910" s="461"/>
      <c r="L910" s="463"/>
      <c r="M910" s="388"/>
      <c r="N910" s="389"/>
      <c r="O910" s="390"/>
      <c r="P910" s="389"/>
      <c r="Q910" s="410"/>
      <c r="R910" s="443"/>
      <c r="S910" s="425">
        <f t="shared" si="342"/>
        <v>0</v>
      </c>
      <c r="T910" s="392">
        <f t="shared" si="339"/>
        <v>0</v>
      </c>
      <c r="U910" s="405">
        <f t="shared" si="343"/>
        <v>0</v>
      </c>
      <c r="V910" s="393">
        <f t="shared" si="344"/>
        <v>0</v>
      </c>
      <c r="W910" s="442" t="str">
        <f t="shared" si="345"/>
        <v/>
      </c>
      <c r="X910" s="452" t="str">
        <f t="shared" si="340"/>
        <v/>
      </c>
      <c r="Y910" s="452" t="str">
        <f t="shared" si="341"/>
        <v/>
      </c>
      <c r="Z910" s="452" t="str">
        <f>'４.１倒筒機(樣品製作)'!X910</f>
        <v/>
      </c>
      <c r="AA910" s="452" t="str">
        <f>'４.１倒筒機(樣品製作)'!Y910</f>
        <v/>
      </c>
    </row>
    <row r="911" spans="1:27" ht="16.5">
      <c r="A911" s="383">
        <f t="shared" si="346"/>
        <v>46225</v>
      </c>
      <c r="B911" s="432" t="s">
        <v>804</v>
      </c>
      <c r="C911" s="458"/>
      <c r="D911" s="473"/>
      <c r="E911" s="459"/>
      <c r="F911" s="506" t="str">
        <f>IF(ISNA(VLOOKUP(D911,條件!$A$1:$L$65585,5,0)),"",(VLOOKUP(D911,條件!$A$1:$L$65585,5,0)))</f>
        <v/>
      </c>
      <c r="G911" s="506" t="str">
        <f>IF(ISNA(VLOOKUP(D911,條件!$A$1:$L$65585,11,0)),"",(VLOOKUP(D911,條件!$A$1:$L$65585,11,0)))</f>
        <v/>
      </c>
      <c r="H911" s="460"/>
      <c r="I911" s="461"/>
      <c r="J911" s="462"/>
      <c r="K911" s="461"/>
      <c r="L911" s="463"/>
      <c r="M911" s="388"/>
      <c r="N911" s="389"/>
      <c r="O911" s="390"/>
      <c r="P911" s="389"/>
      <c r="Q911" s="410"/>
      <c r="R911" s="443"/>
      <c r="S911" s="425">
        <f t="shared" si="342"/>
        <v>0</v>
      </c>
      <c r="T911" s="392">
        <f t="shared" si="339"/>
        <v>0</v>
      </c>
      <c r="U911" s="405">
        <f t="shared" si="343"/>
        <v>0</v>
      </c>
      <c r="V911" s="393">
        <f t="shared" si="344"/>
        <v>0</v>
      </c>
      <c r="W911" s="442" t="str">
        <f t="shared" si="345"/>
        <v/>
      </c>
      <c r="X911" s="452" t="str">
        <f t="shared" si="340"/>
        <v/>
      </c>
      <c r="Y911" s="452" t="str">
        <f t="shared" si="341"/>
        <v/>
      </c>
      <c r="Z911" s="452" t="str">
        <f>'４.１倒筒機(樣品製作)'!X911</f>
        <v/>
      </c>
      <c r="AA911" s="452" t="str">
        <f>'４.１倒筒機(樣品製作)'!Y911</f>
        <v/>
      </c>
    </row>
    <row r="912" spans="1:27" ht="16.5">
      <c r="A912" s="383">
        <f t="shared" si="346"/>
        <v>46225</v>
      </c>
      <c r="B912" s="432" t="s">
        <v>804</v>
      </c>
      <c r="C912" s="458"/>
      <c r="D912" s="473"/>
      <c r="E912" s="459"/>
      <c r="F912" s="506" t="str">
        <f>IF(ISNA(VLOOKUP(D912,條件!$A$1:$L$65585,5,0)),"",(VLOOKUP(D912,條件!$A$1:$L$65585,5,0)))</f>
        <v/>
      </c>
      <c r="G912" s="506" t="str">
        <f>IF(ISNA(VLOOKUP(D912,條件!$A$1:$L$65585,11,0)),"",(VLOOKUP(D912,條件!$A$1:$L$65585,11,0)))</f>
        <v/>
      </c>
      <c r="H912" s="460"/>
      <c r="I912" s="461"/>
      <c r="J912" s="462"/>
      <c r="K912" s="461"/>
      <c r="L912" s="463"/>
      <c r="M912" s="388"/>
      <c r="N912" s="389"/>
      <c r="O912" s="390"/>
      <c r="P912" s="389"/>
      <c r="Q912" s="410"/>
      <c r="R912" s="443"/>
      <c r="S912" s="425">
        <f t="shared" si="342"/>
        <v>0</v>
      </c>
      <c r="T912" s="392">
        <f t="shared" si="339"/>
        <v>0</v>
      </c>
      <c r="U912" s="405">
        <f t="shared" si="343"/>
        <v>0</v>
      </c>
      <c r="V912" s="393">
        <f t="shared" si="344"/>
        <v>0</v>
      </c>
      <c r="W912" s="442" t="str">
        <f t="shared" si="345"/>
        <v/>
      </c>
      <c r="X912" s="452" t="str">
        <f t="shared" si="340"/>
        <v/>
      </c>
      <c r="Y912" s="452" t="str">
        <f t="shared" si="341"/>
        <v/>
      </c>
      <c r="Z912" s="452" t="str">
        <f>'４.１倒筒機(樣品製作)'!X912</f>
        <v/>
      </c>
      <c r="AA912" s="452" t="str">
        <f>'４.１倒筒機(樣品製作)'!Y912</f>
        <v/>
      </c>
    </row>
    <row r="913" spans="1:27" ht="16.5">
      <c r="A913" s="383">
        <f t="shared" si="346"/>
        <v>46225</v>
      </c>
      <c r="B913" s="432" t="s">
        <v>804</v>
      </c>
      <c r="C913" s="458"/>
      <c r="D913" s="473"/>
      <c r="E913" s="459"/>
      <c r="F913" s="506" t="str">
        <f>IF(ISNA(VLOOKUP(D913,條件!$A$1:$L$65585,5,0)),"",(VLOOKUP(D913,條件!$A$1:$L$65585,5,0)))</f>
        <v/>
      </c>
      <c r="G913" s="506" t="str">
        <f>IF(ISNA(VLOOKUP(D913,條件!$A$1:$L$65585,11,0)),"",(VLOOKUP(D913,條件!$A$1:$L$65585,11,0)))</f>
        <v/>
      </c>
      <c r="H913" s="460"/>
      <c r="I913" s="461"/>
      <c r="J913" s="462"/>
      <c r="K913" s="461"/>
      <c r="L913" s="463"/>
      <c r="M913" s="388"/>
      <c r="N913" s="389"/>
      <c r="O913" s="390"/>
      <c r="P913" s="389"/>
      <c r="Q913" s="410"/>
      <c r="R913" s="443"/>
      <c r="S913" s="425">
        <f t="shared" si="342"/>
        <v>0</v>
      </c>
      <c r="T913" s="392">
        <f t="shared" si="339"/>
        <v>0</v>
      </c>
      <c r="U913" s="405">
        <f t="shared" si="343"/>
        <v>0</v>
      </c>
      <c r="V913" s="393">
        <f t="shared" si="344"/>
        <v>0</v>
      </c>
      <c r="W913" s="442" t="str">
        <f t="shared" si="345"/>
        <v/>
      </c>
      <c r="X913" s="452" t="str">
        <f t="shared" si="340"/>
        <v/>
      </c>
      <c r="Y913" s="452" t="str">
        <f t="shared" si="341"/>
        <v/>
      </c>
      <c r="Z913" s="452" t="str">
        <f>'４.１倒筒機(樣品製作)'!X913</f>
        <v/>
      </c>
      <c r="AA913" s="452" t="str">
        <f>'４.１倒筒機(樣品製作)'!Y913</f>
        <v/>
      </c>
    </row>
    <row r="914" spans="1:27" ht="16.5">
      <c r="A914" s="383">
        <f t="shared" si="346"/>
        <v>46225</v>
      </c>
      <c r="B914" s="432" t="s">
        <v>804</v>
      </c>
      <c r="C914" s="458"/>
      <c r="D914" s="473"/>
      <c r="E914" s="459"/>
      <c r="F914" s="506" t="str">
        <f>IF(ISNA(VLOOKUP(D914,條件!$A$1:$L$65585,5,0)),"",(VLOOKUP(D914,條件!$A$1:$L$65585,5,0)))</f>
        <v/>
      </c>
      <c r="G914" s="506" t="str">
        <f>IF(ISNA(VLOOKUP(D914,條件!$A$1:$L$65585,11,0)),"",(VLOOKUP(D914,條件!$A$1:$L$65585,11,0)))</f>
        <v/>
      </c>
      <c r="H914" s="460"/>
      <c r="I914" s="461"/>
      <c r="J914" s="462"/>
      <c r="K914" s="461"/>
      <c r="L914" s="463"/>
      <c r="M914" s="388"/>
      <c r="N914" s="389"/>
      <c r="O914" s="390"/>
      <c r="P914" s="389"/>
      <c r="Q914" s="410"/>
      <c r="R914" s="443"/>
      <c r="S914" s="425">
        <f t="shared" si="342"/>
        <v>0</v>
      </c>
      <c r="T914" s="392">
        <f t="shared" si="339"/>
        <v>0</v>
      </c>
      <c r="U914" s="405">
        <f t="shared" si="343"/>
        <v>0</v>
      </c>
      <c r="V914" s="393">
        <f t="shared" si="344"/>
        <v>0</v>
      </c>
      <c r="W914" s="442" t="str">
        <f t="shared" si="345"/>
        <v/>
      </c>
      <c r="X914" s="452" t="str">
        <f t="shared" si="340"/>
        <v/>
      </c>
      <c r="Y914" s="452" t="str">
        <f t="shared" si="341"/>
        <v/>
      </c>
      <c r="Z914" s="452" t="str">
        <f>'４.１倒筒機(樣品製作)'!X914</f>
        <v/>
      </c>
      <c r="AA914" s="452" t="str">
        <f>'４.１倒筒機(樣品製作)'!Y914</f>
        <v/>
      </c>
    </row>
    <row r="915" spans="1:27" ht="16.5">
      <c r="A915" s="383">
        <f t="shared" si="346"/>
        <v>46225</v>
      </c>
      <c r="B915" s="432" t="s">
        <v>804</v>
      </c>
      <c r="C915" s="458"/>
      <c r="D915" s="473"/>
      <c r="E915" s="459"/>
      <c r="F915" s="506" t="str">
        <f>IF(ISNA(VLOOKUP(D915,條件!$A$1:$L$65585,5,0)),"",(VLOOKUP(D915,條件!$A$1:$L$65585,5,0)))</f>
        <v/>
      </c>
      <c r="G915" s="506" t="str">
        <f>IF(ISNA(VLOOKUP(D915,條件!$A$1:$L$65585,11,0)),"",(VLOOKUP(D915,條件!$A$1:$L$65585,11,0)))</f>
        <v/>
      </c>
      <c r="H915" s="460"/>
      <c r="I915" s="461"/>
      <c r="J915" s="462"/>
      <c r="K915" s="461"/>
      <c r="L915" s="463"/>
      <c r="M915" s="388"/>
      <c r="N915" s="389"/>
      <c r="O915" s="390"/>
      <c r="P915" s="389"/>
      <c r="Q915" s="410"/>
      <c r="R915" s="443"/>
      <c r="S915" s="425">
        <f t="shared" si="342"/>
        <v>0</v>
      </c>
      <c r="T915" s="392">
        <f t="shared" si="339"/>
        <v>0</v>
      </c>
      <c r="U915" s="405">
        <f t="shared" si="343"/>
        <v>0</v>
      </c>
      <c r="V915" s="393">
        <f t="shared" si="344"/>
        <v>0</v>
      </c>
      <c r="W915" s="442" t="str">
        <f t="shared" si="345"/>
        <v/>
      </c>
      <c r="X915" s="452" t="str">
        <f t="shared" si="340"/>
        <v/>
      </c>
      <c r="Y915" s="452" t="str">
        <f t="shared" si="341"/>
        <v/>
      </c>
      <c r="Z915" s="452" t="str">
        <f>'４.１倒筒機(樣品製作)'!X915</f>
        <v/>
      </c>
      <c r="AA915" s="452" t="str">
        <f>'４.１倒筒機(樣品製作)'!Y915</f>
        <v/>
      </c>
    </row>
    <row r="916" spans="1:27" ht="16.5">
      <c r="A916" s="383">
        <f t="shared" si="346"/>
        <v>46225</v>
      </c>
      <c r="B916" s="432" t="s">
        <v>804</v>
      </c>
      <c r="C916" s="458"/>
      <c r="D916" s="473"/>
      <c r="E916" s="459"/>
      <c r="F916" s="506" t="str">
        <f>IF(ISNA(VLOOKUP(D916,條件!$A$1:$L$65585,5,0)),"",(VLOOKUP(D916,條件!$A$1:$L$65585,5,0)))</f>
        <v/>
      </c>
      <c r="G916" s="506" t="str">
        <f>IF(ISNA(VLOOKUP(D916,條件!$A$1:$L$65585,11,0)),"",(VLOOKUP(D916,條件!$A$1:$L$65585,11,0)))</f>
        <v/>
      </c>
      <c r="H916" s="460"/>
      <c r="I916" s="461"/>
      <c r="J916" s="462"/>
      <c r="K916" s="461"/>
      <c r="L916" s="463"/>
      <c r="M916" s="388"/>
      <c r="N916" s="389"/>
      <c r="O916" s="390"/>
      <c r="P916" s="389"/>
      <c r="Q916" s="410"/>
      <c r="R916" s="443"/>
      <c r="S916" s="425">
        <f t="shared" si="342"/>
        <v>0</v>
      </c>
      <c r="T916" s="392">
        <f t="shared" si="339"/>
        <v>0</v>
      </c>
      <c r="U916" s="405">
        <f t="shared" si="343"/>
        <v>0</v>
      </c>
      <c r="V916" s="393">
        <f t="shared" si="344"/>
        <v>0</v>
      </c>
      <c r="W916" s="442" t="str">
        <f t="shared" si="345"/>
        <v/>
      </c>
      <c r="X916" s="452" t="str">
        <f t="shared" si="340"/>
        <v/>
      </c>
      <c r="Y916" s="452" t="str">
        <f t="shared" si="341"/>
        <v/>
      </c>
      <c r="Z916" s="452" t="str">
        <f>'４.１倒筒機(樣品製作)'!X916</f>
        <v/>
      </c>
      <c r="AA916" s="452" t="str">
        <f>'４.１倒筒機(樣品製作)'!Y916</f>
        <v/>
      </c>
    </row>
    <row r="917" spans="1:27" ht="16.5">
      <c r="A917" s="383">
        <f t="shared" si="346"/>
        <v>46225</v>
      </c>
      <c r="B917" s="432" t="s">
        <v>804</v>
      </c>
      <c r="C917" s="458"/>
      <c r="D917" s="473"/>
      <c r="E917" s="459"/>
      <c r="F917" s="506" t="str">
        <f>IF(ISNA(VLOOKUP(D917,條件!$A$1:$L$65585,5,0)),"",(VLOOKUP(D917,條件!$A$1:$L$65585,5,0)))</f>
        <v/>
      </c>
      <c r="G917" s="506" t="str">
        <f>IF(ISNA(VLOOKUP(D917,條件!$A$1:$L$65585,11,0)),"",(VLOOKUP(D917,條件!$A$1:$L$65585,11,0)))</f>
        <v/>
      </c>
      <c r="H917" s="460"/>
      <c r="I917" s="461"/>
      <c r="J917" s="462"/>
      <c r="K917" s="461"/>
      <c r="L917" s="463"/>
      <c r="M917" s="388"/>
      <c r="N917" s="389"/>
      <c r="O917" s="390"/>
      <c r="P917" s="389"/>
      <c r="Q917" s="410"/>
      <c r="R917" s="443"/>
      <c r="S917" s="425">
        <f t="shared" si="342"/>
        <v>0</v>
      </c>
      <c r="T917" s="392">
        <f t="shared" si="339"/>
        <v>0</v>
      </c>
      <c r="U917" s="392">
        <f t="shared" si="343"/>
        <v>0</v>
      </c>
      <c r="V917" s="393">
        <f t="shared" si="344"/>
        <v>0</v>
      </c>
      <c r="W917" s="442" t="str">
        <f t="shared" si="345"/>
        <v/>
      </c>
      <c r="X917" s="452" t="str">
        <f t="shared" si="340"/>
        <v/>
      </c>
      <c r="Y917" s="452" t="str">
        <f t="shared" si="341"/>
        <v/>
      </c>
      <c r="Z917" s="452" t="str">
        <f>'４.１倒筒機(樣品製作)'!X917</f>
        <v/>
      </c>
      <c r="AA917" s="452" t="str">
        <f>'４.１倒筒機(樣品製作)'!Y917</f>
        <v/>
      </c>
    </row>
    <row r="918" spans="1:27" ht="16.5">
      <c r="A918" s="383">
        <f t="shared" si="346"/>
        <v>46225</v>
      </c>
      <c r="B918" s="432" t="s">
        <v>804</v>
      </c>
      <c r="C918" s="458"/>
      <c r="D918" s="473"/>
      <c r="E918" s="459"/>
      <c r="F918" s="506" t="str">
        <f>IF(ISNA(VLOOKUP(D918,條件!$A$1:$L$65585,5,0)),"",(VLOOKUP(D918,條件!$A$1:$L$65585,5,0)))</f>
        <v/>
      </c>
      <c r="G918" s="506" t="str">
        <f>IF(ISNA(VLOOKUP(D918,條件!$A$1:$L$65585,11,0)),"",(VLOOKUP(D918,條件!$A$1:$L$65585,11,0)))</f>
        <v/>
      </c>
      <c r="H918" s="460"/>
      <c r="I918" s="461"/>
      <c r="J918" s="462"/>
      <c r="K918" s="461"/>
      <c r="L918" s="463"/>
      <c r="M918" s="388"/>
      <c r="N918" s="389"/>
      <c r="O918" s="390"/>
      <c r="P918" s="389"/>
      <c r="Q918" s="410"/>
      <c r="R918" s="443"/>
      <c r="S918" s="425">
        <f t="shared" si="342"/>
        <v>0</v>
      </c>
      <c r="T918" s="392">
        <f t="shared" si="339"/>
        <v>0</v>
      </c>
      <c r="U918" s="392">
        <f t="shared" si="343"/>
        <v>0</v>
      </c>
      <c r="V918" s="393">
        <f t="shared" si="344"/>
        <v>0</v>
      </c>
      <c r="W918" s="444" t="str">
        <f t="shared" si="345"/>
        <v/>
      </c>
      <c r="X918" s="452" t="str">
        <f t="shared" si="340"/>
        <v/>
      </c>
      <c r="Y918" s="452" t="str">
        <f t="shared" si="341"/>
        <v/>
      </c>
      <c r="Z918" s="452" t="str">
        <f>'４.１倒筒機(樣品製作)'!X918</f>
        <v/>
      </c>
      <c r="AA918" s="452" t="str">
        <f>'４.１倒筒機(樣品製作)'!Y918</f>
        <v/>
      </c>
    </row>
    <row r="919" spans="1:27" ht="16.5">
      <c r="A919" s="383">
        <f t="shared" si="346"/>
        <v>46225</v>
      </c>
      <c r="B919" s="432" t="s">
        <v>804</v>
      </c>
      <c r="C919" s="458"/>
      <c r="D919" s="473"/>
      <c r="E919" s="459"/>
      <c r="F919" s="506" t="str">
        <f>IF(ISNA(VLOOKUP(D919,條件!$A$1:$L$65585,5,0)),"",(VLOOKUP(D919,條件!$A$1:$L$65585,5,0)))</f>
        <v/>
      </c>
      <c r="G919" s="506" t="str">
        <f>IF(ISNA(VLOOKUP(D919,條件!$A$1:$L$65585,11,0)),"",(VLOOKUP(D919,條件!$A$1:$L$65585,11,0)))</f>
        <v/>
      </c>
      <c r="H919" s="460"/>
      <c r="I919" s="461"/>
      <c r="J919" s="462"/>
      <c r="K919" s="461"/>
      <c r="L919" s="463"/>
      <c r="M919" s="388"/>
      <c r="N919" s="389"/>
      <c r="O919" s="390"/>
      <c r="P919" s="389"/>
      <c r="Q919" s="410"/>
      <c r="R919" s="443"/>
      <c r="S919" s="425">
        <f t="shared" si="342"/>
        <v>0</v>
      </c>
      <c r="T919" s="392">
        <f t="shared" si="339"/>
        <v>0</v>
      </c>
      <c r="U919" s="392">
        <f t="shared" si="343"/>
        <v>0</v>
      </c>
      <c r="V919" s="393">
        <f t="shared" si="344"/>
        <v>0</v>
      </c>
      <c r="W919" s="444" t="str">
        <f t="shared" si="345"/>
        <v/>
      </c>
      <c r="X919" s="452" t="str">
        <f t="shared" si="340"/>
        <v/>
      </c>
      <c r="Y919" s="452" t="str">
        <f t="shared" si="341"/>
        <v/>
      </c>
      <c r="Z919" s="452" t="str">
        <f>'４.１倒筒機(樣品製作)'!X919</f>
        <v/>
      </c>
      <c r="AA919" s="452" t="str">
        <f>'４.１倒筒機(樣品製作)'!Y919</f>
        <v/>
      </c>
    </row>
    <row r="920" spans="1:27" ht="16.5">
      <c r="A920" s="383">
        <f t="shared" si="346"/>
        <v>46225</v>
      </c>
      <c r="B920" s="432" t="s">
        <v>804</v>
      </c>
      <c r="C920" s="458"/>
      <c r="D920" s="473"/>
      <c r="E920" s="459"/>
      <c r="F920" s="506" t="str">
        <f>IF(ISNA(VLOOKUP(D920,條件!$A$1:$L$65585,5,0)),"",(VLOOKUP(D920,條件!$A$1:$L$65585,5,0)))</f>
        <v/>
      </c>
      <c r="G920" s="506" t="str">
        <f>IF(ISNA(VLOOKUP(D920,條件!$A$1:$L$65585,11,0)),"",(VLOOKUP(D920,條件!$A$1:$L$65585,11,0)))</f>
        <v/>
      </c>
      <c r="H920" s="460"/>
      <c r="I920" s="461"/>
      <c r="J920" s="462"/>
      <c r="K920" s="461"/>
      <c r="L920" s="463"/>
      <c r="M920" s="388"/>
      <c r="N920" s="389"/>
      <c r="O920" s="390"/>
      <c r="P920" s="389"/>
      <c r="Q920" s="410"/>
      <c r="R920" s="443"/>
      <c r="S920" s="425">
        <f t="shared" si="342"/>
        <v>0</v>
      </c>
      <c r="T920" s="392">
        <f t="shared" si="339"/>
        <v>0</v>
      </c>
      <c r="U920" s="392">
        <f t="shared" si="343"/>
        <v>0</v>
      </c>
      <c r="V920" s="393">
        <f t="shared" si="344"/>
        <v>0</v>
      </c>
      <c r="W920" s="444" t="str">
        <f t="shared" si="345"/>
        <v/>
      </c>
      <c r="X920" s="452" t="str">
        <f t="shared" si="340"/>
        <v/>
      </c>
      <c r="Y920" s="452" t="str">
        <f t="shared" si="341"/>
        <v/>
      </c>
      <c r="Z920" s="452" t="str">
        <f>'４.１倒筒機(樣品製作)'!X920</f>
        <v/>
      </c>
      <c r="AA920" s="452" t="str">
        <f>'４.１倒筒機(樣品製作)'!Y920</f>
        <v/>
      </c>
    </row>
    <row r="921" spans="1:27" ht="16.5">
      <c r="A921" s="383">
        <f t="shared" si="346"/>
        <v>46225</v>
      </c>
      <c r="B921" s="432" t="s">
        <v>804</v>
      </c>
      <c r="C921" s="458"/>
      <c r="D921" s="473"/>
      <c r="E921" s="459"/>
      <c r="F921" s="506" t="str">
        <f>IF(ISNA(VLOOKUP(D921,條件!$A$1:$L$65585,5,0)),"",(VLOOKUP(D921,條件!$A$1:$L$65585,5,0)))</f>
        <v/>
      </c>
      <c r="G921" s="506" t="str">
        <f>IF(ISNA(VLOOKUP(D921,條件!$A$1:$L$65585,11,0)),"",(VLOOKUP(D921,條件!$A$1:$L$65585,11,0)))</f>
        <v/>
      </c>
      <c r="H921" s="460"/>
      <c r="I921" s="461"/>
      <c r="J921" s="462"/>
      <c r="K921" s="461"/>
      <c r="L921" s="463"/>
      <c r="M921" s="388"/>
      <c r="N921" s="389"/>
      <c r="O921" s="390"/>
      <c r="P921" s="389"/>
      <c r="Q921" s="410"/>
      <c r="R921" s="443"/>
      <c r="S921" s="425">
        <f t="shared" si="342"/>
        <v>0</v>
      </c>
      <c r="T921" s="392">
        <f t="shared" si="339"/>
        <v>0</v>
      </c>
      <c r="U921" s="392">
        <f t="shared" si="343"/>
        <v>0</v>
      </c>
      <c r="V921" s="393">
        <f t="shared" si="344"/>
        <v>0</v>
      </c>
      <c r="W921" s="444" t="str">
        <f t="shared" si="345"/>
        <v/>
      </c>
      <c r="X921" s="452" t="str">
        <f t="shared" si="340"/>
        <v/>
      </c>
      <c r="Y921" s="452" t="str">
        <f t="shared" si="341"/>
        <v/>
      </c>
      <c r="Z921" s="452" t="str">
        <f>'４.１倒筒機(樣品製作)'!X921</f>
        <v/>
      </c>
      <c r="AA921" s="452" t="str">
        <f>'４.１倒筒機(樣品製作)'!Y921</f>
        <v/>
      </c>
    </row>
    <row r="922" spans="1:27" ht="16.5">
      <c r="A922" s="383">
        <f t="shared" si="346"/>
        <v>46225</v>
      </c>
      <c r="B922" s="432" t="s">
        <v>804</v>
      </c>
      <c r="C922" s="458"/>
      <c r="D922" s="473"/>
      <c r="E922" s="459"/>
      <c r="F922" s="506" t="str">
        <f>IF(ISNA(VLOOKUP(D922,條件!$A$1:$L$65585,5,0)),"",(VLOOKUP(D922,條件!$A$1:$L$65585,5,0)))</f>
        <v/>
      </c>
      <c r="G922" s="506" t="str">
        <f>IF(ISNA(VLOOKUP(D922,條件!$A$1:$L$65585,11,0)),"",(VLOOKUP(D922,條件!$A$1:$L$65585,11,0)))</f>
        <v/>
      </c>
      <c r="H922" s="460"/>
      <c r="I922" s="461"/>
      <c r="J922" s="462"/>
      <c r="K922" s="461"/>
      <c r="L922" s="463"/>
      <c r="M922" s="388"/>
      <c r="N922" s="389"/>
      <c r="O922" s="390"/>
      <c r="P922" s="389"/>
      <c r="Q922" s="391"/>
      <c r="R922" s="443"/>
      <c r="S922" s="425">
        <f t="shared" si="342"/>
        <v>0</v>
      </c>
      <c r="T922" s="392">
        <f t="shared" si="339"/>
        <v>0</v>
      </c>
      <c r="U922" s="392">
        <f t="shared" si="343"/>
        <v>0</v>
      </c>
      <c r="V922" s="393">
        <f t="shared" si="344"/>
        <v>0</v>
      </c>
      <c r="W922" s="444" t="str">
        <f t="shared" si="345"/>
        <v/>
      </c>
      <c r="X922" s="452" t="str">
        <f t="shared" si="340"/>
        <v/>
      </c>
      <c r="Y922" s="452" t="str">
        <f t="shared" si="341"/>
        <v/>
      </c>
      <c r="Z922" s="452" t="str">
        <f>'４.１倒筒機(樣品製作)'!X922</f>
        <v/>
      </c>
      <c r="AA922" s="452" t="str">
        <f>'４.１倒筒機(樣品製作)'!Y922</f>
        <v/>
      </c>
    </row>
    <row r="923" spans="1:27" ht="16.5">
      <c r="A923" s="383">
        <f t="shared" si="346"/>
        <v>46225</v>
      </c>
      <c r="B923" s="432" t="s">
        <v>804</v>
      </c>
      <c r="C923" s="458"/>
      <c r="D923" s="473"/>
      <c r="E923" s="459"/>
      <c r="F923" s="506" t="str">
        <f>IF(ISNA(VLOOKUP(D923,條件!$A$1:$L$65585,5,0)),"",(VLOOKUP(D923,條件!$A$1:$L$65585,5,0)))</f>
        <v/>
      </c>
      <c r="G923" s="506" t="str">
        <f>IF(ISNA(VLOOKUP(D923,條件!$A$1:$L$65585,11,0)),"",(VLOOKUP(D923,條件!$A$1:$L$65585,11,0)))</f>
        <v/>
      </c>
      <c r="H923" s="460"/>
      <c r="I923" s="461"/>
      <c r="J923" s="462"/>
      <c r="K923" s="461"/>
      <c r="L923" s="463"/>
      <c r="M923" s="388"/>
      <c r="N923" s="389"/>
      <c r="O923" s="390"/>
      <c r="P923" s="389"/>
      <c r="Q923" s="391"/>
      <c r="R923" s="443"/>
      <c r="S923" s="425">
        <f t="shared" si="342"/>
        <v>0</v>
      </c>
      <c r="T923" s="392">
        <f t="shared" si="339"/>
        <v>0</v>
      </c>
      <c r="U923" s="392">
        <f t="shared" si="343"/>
        <v>0</v>
      </c>
      <c r="V923" s="393">
        <f t="shared" si="344"/>
        <v>0</v>
      </c>
      <c r="W923" s="444" t="str">
        <f t="shared" si="345"/>
        <v/>
      </c>
      <c r="X923" s="452" t="str">
        <f t="shared" si="340"/>
        <v/>
      </c>
      <c r="Y923" s="452" t="str">
        <f t="shared" si="341"/>
        <v/>
      </c>
      <c r="Z923" s="452" t="str">
        <f>'４.１倒筒機(樣品製作)'!X923</f>
        <v/>
      </c>
      <c r="AA923" s="452" t="str">
        <f>'４.１倒筒機(樣品製作)'!Y923</f>
        <v/>
      </c>
    </row>
    <row r="924" spans="1:27" ht="16.5">
      <c r="A924" s="383">
        <f t="shared" si="346"/>
        <v>46225</v>
      </c>
      <c r="B924" s="432" t="s">
        <v>804</v>
      </c>
      <c r="C924" s="458"/>
      <c r="D924" s="473"/>
      <c r="E924" s="459"/>
      <c r="F924" s="506" t="str">
        <f>IF(ISNA(VLOOKUP(D924,條件!$A$1:$L$65585,5,0)),"",(VLOOKUP(D924,條件!$A$1:$L$65585,5,0)))</f>
        <v/>
      </c>
      <c r="G924" s="506" t="str">
        <f>IF(ISNA(VLOOKUP(D924,條件!$A$1:$L$65585,11,0)),"",(VLOOKUP(D924,條件!$A$1:$L$65585,11,0)))</f>
        <v/>
      </c>
      <c r="H924" s="460"/>
      <c r="I924" s="461"/>
      <c r="J924" s="462"/>
      <c r="K924" s="461"/>
      <c r="L924" s="463"/>
      <c r="M924" s="388"/>
      <c r="N924" s="389"/>
      <c r="O924" s="390"/>
      <c r="P924" s="389"/>
      <c r="Q924" s="391"/>
      <c r="R924" s="443"/>
      <c r="S924" s="425">
        <f t="shared" si="342"/>
        <v>0</v>
      </c>
      <c r="T924" s="392">
        <f t="shared" si="339"/>
        <v>0</v>
      </c>
      <c r="U924" s="392">
        <f t="shared" si="343"/>
        <v>0</v>
      </c>
      <c r="V924" s="393">
        <f t="shared" si="344"/>
        <v>0</v>
      </c>
      <c r="W924" s="444" t="str">
        <f t="shared" si="345"/>
        <v/>
      </c>
      <c r="X924" s="452" t="str">
        <f t="shared" si="340"/>
        <v/>
      </c>
      <c r="Y924" s="452" t="str">
        <f t="shared" si="341"/>
        <v/>
      </c>
      <c r="Z924" s="452" t="str">
        <f>'４.１倒筒機(樣品製作)'!X924</f>
        <v/>
      </c>
      <c r="AA924" s="452" t="str">
        <f>'４.１倒筒機(樣品製作)'!Y924</f>
        <v/>
      </c>
    </row>
    <row r="925" spans="1:27" ht="16.5">
      <c r="A925" s="383">
        <f t="shared" si="346"/>
        <v>46225</v>
      </c>
      <c r="B925" s="432" t="s">
        <v>804</v>
      </c>
      <c r="C925" s="458"/>
      <c r="D925" s="473"/>
      <c r="E925" s="459"/>
      <c r="F925" s="506" t="str">
        <f>IF(ISNA(VLOOKUP(D925,條件!$A$1:$L$65585,5,0)),"",(VLOOKUP(D925,條件!$A$1:$L$65585,5,0)))</f>
        <v/>
      </c>
      <c r="G925" s="506" t="str">
        <f>IF(ISNA(VLOOKUP(D925,條件!$A$1:$L$65585,11,0)),"",(VLOOKUP(D925,條件!$A$1:$L$65585,11,0)))</f>
        <v/>
      </c>
      <c r="H925" s="460"/>
      <c r="I925" s="461"/>
      <c r="J925" s="462"/>
      <c r="K925" s="461"/>
      <c r="L925" s="463"/>
      <c r="M925" s="388"/>
      <c r="N925" s="389"/>
      <c r="O925" s="390"/>
      <c r="P925" s="389"/>
      <c r="Q925" s="391"/>
      <c r="R925" s="443"/>
      <c r="S925" s="425">
        <f t="shared" si="342"/>
        <v>0</v>
      </c>
      <c r="T925" s="392">
        <f t="shared" si="339"/>
        <v>0</v>
      </c>
      <c r="U925" s="392">
        <f t="shared" si="343"/>
        <v>0</v>
      </c>
      <c r="V925" s="393">
        <f t="shared" si="344"/>
        <v>0</v>
      </c>
      <c r="W925" s="444" t="str">
        <f t="shared" si="345"/>
        <v/>
      </c>
      <c r="X925" s="452" t="str">
        <f t="shared" si="340"/>
        <v/>
      </c>
      <c r="Y925" s="452" t="str">
        <f t="shared" si="341"/>
        <v/>
      </c>
      <c r="Z925" s="452" t="str">
        <f>'４.１倒筒機(樣品製作)'!X925</f>
        <v/>
      </c>
      <c r="AA925" s="452" t="str">
        <f>'４.１倒筒機(樣品製作)'!Y925</f>
        <v/>
      </c>
    </row>
    <row r="926" spans="1:27" ht="16.5">
      <c r="A926" s="383">
        <f t="shared" si="346"/>
        <v>46225</v>
      </c>
      <c r="B926" s="398" t="s">
        <v>807</v>
      </c>
      <c r="C926" s="524"/>
      <c r="D926" s="525"/>
      <c r="E926" s="526"/>
      <c r="F926" s="527"/>
      <c r="G926" s="527"/>
      <c r="H926" s="528"/>
      <c r="I926" s="529">
        <f>COUNTA(I906:I925)</f>
        <v>0</v>
      </c>
      <c r="J926" s="529"/>
      <c r="K926" s="529"/>
      <c r="L926" s="530"/>
      <c r="M926" s="400"/>
      <c r="N926" s="401">
        <f>SUM(N906:N925)</f>
        <v>0</v>
      </c>
      <c r="O926" s="400"/>
      <c r="P926" s="401">
        <f>SUM(P906:P925)</f>
        <v>0</v>
      </c>
      <c r="Q926" s="402"/>
      <c r="R926" s="445"/>
      <c r="S926" s="426"/>
      <c r="T926" s="399"/>
      <c r="U926" s="399">
        <f>SUMIF(U906:U925,"&lt;9E307")</f>
        <v>0</v>
      </c>
      <c r="V926" s="399">
        <f>SUM(V906:V925)</f>
        <v>0</v>
      </c>
      <c r="W926" s="446">
        <f>IF(ISERROR(V926/U926),0,(V926/U926))</f>
        <v>0</v>
      </c>
      <c r="X926" s="453">
        <f>SUMIF(X906:X925,"&lt;9E307")</f>
        <v>0</v>
      </c>
      <c r="Y926" s="453">
        <f>SUMIF(Y906:Y925,"&lt;9E307")</f>
        <v>0</v>
      </c>
      <c r="Z926" s="579">
        <f>'４.１倒筒機(樣品製作)'!X926</f>
        <v>0</v>
      </c>
      <c r="AA926" s="579">
        <f>'４.１倒筒機(樣品製作)'!Y926</f>
        <v>0</v>
      </c>
    </row>
    <row r="927" spans="1:27" ht="16.5">
      <c r="A927" s="383">
        <f t="shared" si="346"/>
        <v>46225</v>
      </c>
      <c r="B927" s="432" t="s">
        <v>805</v>
      </c>
      <c r="C927" s="458"/>
      <c r="D927" s="473"/>
      <c r="E927" s="459"/>
      <c r="F927" s="506" t="str">
        <f>IF(ISNA(VLOOKUP(D927,條件!$A$1:$L$65585,5,0)),"",(VLOOKUP(D927,條件!$A$1:$L$65585,5,0)))</f>
        <v/>
      </c>
      <c r="G927" s="506" t="str">
        <f>IF(ISNA(VLOOKUP(D927,條件!$A$1:$L$65585,11,0)),"",(VLOOKUP(D927,條件!$A$1:$L$65585,11,0)))</f>
        <v/>
      </c>
      <c r="H927" s="460"/>
      <c r="I927" s="461"/>
      <c r="J927" s="462"/>
      <c r="K927" s="461"/>
      <c r="L927" s="463"/>
      <c r="M927" s="388"/>
      <c r="N927" s="389"/>
      <c r="O927" s="390"/>
      <c r="P927" s="389"/>
      <c r="Q927" s="391"/>
      <c r="R927" s="443"/>
      <c r="S927" s="425">
        <f>K927*0.85</f>
        <v>0</v>
      </c>
      <c r="T927" s="392">
        <f t="shared" ref="T927:T946" si="347">IF(J927="",0,(1440/(J927/S927)))</f>
        <v>0</v>
      </c>
      <c r="U927" s="405">
        <f>T927*L927*(N927+P927)/24*0.85</f>
        <v>0</v>
      </c>
      <c r="V927" s="406">
        <f>M927+O927</f>
        <v>0</v>
      </c>
      <c r="W927" s="442" t="str">
        <f>IF(U927=0,"",((V927/U927)))</f>
        <v/>
      </c>
      <c r="X927" s="452" t="str">
        <f t="shared" ref="X927:X946" si="348">IF(ISERROR((U927/(N927+P927)*N927)/250),"",((U927/(N927+P927)*N927)/250))</f>
        <v/>
      </c>
      <c r="Y927" s="452" t="str">
        <f t="shared" ref="Y927:Y946" si="349">IF(ISERROR(((U927/(N927+P927)*P927)/250)),"",(((U927/(N927+P927)*P927))/250))</f>
        <v/>
      </c>
      <c r="Z927" s="452" t="str">
        <f>'４.１倒筒機(樣品製作)'!X927</f>
        <v/>
      </c>
      <c r="AA927" s="452" t="str">
        <f>'４.１倒筒機(樣品製作)'!Y927</f>
        <v/>
      </c>
    </row>
    <row r="928" spans="1:27" ht="16.5">
      <c r="A928" s="383">
        <f t="shared" si="346"/>
        <v>46225</v>
      </c>
      <c r="B928" s="432" t="s">
        <v>805</v>
      </c>
      <c r="C928" s="458"/>
      <c r="D928" s="473"/>
      <c r="E928" s="459"/>
      <c r="F928" s="506" t="str">
        <f>IF(ISNA(VLOOKUP(D928,條件!$A$1:$L$65585,5,0)),"",(VLOOKUP(D928,條件!$A$1:$L$65585,5,0)))</f>
        <v/>
      </c>
      <c r="G928" s="506" t="str">
        <f>IF(ISNA(VLOOKUP(D928,條件!$A$1:$L$65585,11,0)),"",(VLOOKUP(D928,條件!$A$1:$L$65585,11,0)))</f>
        <v/>
      </c>
      <c r="H928" s="460"/>
      <c r="I928" s="461"/>
      <c r="J928" s="462"/>
      <c r="K928" s="461"/>
      <c r="L928" s="463"/>
      <c r="M928" s="388"/>
      <c r="N928" s="389"/>
      <c r="O928" s="390"/>
      <c r="P928" s="389"/>
      <c r="Q928" s="391"/>
      <c r="R928" s="443"/>
      <c r="S928" s="425">
        <f t="shared" ref="S928:S946" si="350">K928*0.85</f>
        <v>0</v>
      </c>
      <c r="T928" s="392">
        <f t="shared" si="347"/>
        <v>0</v>
      </c>
      <c r="U928" s="405">
        <f t="shared" ref="U928:U946" si="351">T928*L928*(N928+P928)/24*0.85</f>
        <v>0</v>
      </c>
      <c r="V928" s="393">
        <f t="shared" ref="V928:V946" si="352">M928+O928</f>
        <v>0</v>
      </c>
      <c r="W928" s="442" t="str">
        <f t="shared" ref="W928:W946" si="353">IF(U928=0,"",((V928/U928)))</f>
        <v/>
      </c>
      <c r="X928" s="452" t="str">
        <f t="shared" si="348"/>
        <v/>
      </c>
      <c r="Y928" s="452" t="str">
        <f t="shared" si="349"/>
        <v/>
      </c>
      <c r="Z928" s="452" t="str">
        <f>'４.１倒筒機(樣品製作)'!X928</f>
        <v/>
      </c>
      <c r="AA928" s="452" t="str">
        <f>'４.１倒筒機(樣品製作)'!Y928</f>
        <v/>
      </c>
    </row>
    <row r="929" spans="1:27" ht="16.5">
      <c r="A929" s="383">
        <f t="shared" si="346"/>
        <v>46225</v>
      </c>
      <c r="B929" s="432" t="s">
        <v>805</v>
      </c>
      <c r="C929" s="458"/>
      <c r="D929" s="473"/>
      <c r="E929" s="459"/>
      <c r="F929" s="506" t="str">
        <f>IF(ISNA(VLOOKUP(D929,條件!$A$1:$L$65585,5,0)),"",(VLOOKUP(D929,條件!$A$1:$L$65585,5,0)))</f>
        <v/>
      </c>
      <c r="G929" s="506" t="str">
        <f>IF(ISNA(VLOOKUP(D929,條件!$A$1:$L$65585,11,0)),"",(VLOOKUP(D929,條件!$A$1:$L$65585,11,0)))</f>
        <v/>
      </c>
      <c r="H929" s="460"/>
      <c r="I929" s="461"/>
      <c r="J929" s="462"/>
      <c r="K929" s="461"/>
      <c r="L929" s="463"/>
      <c r="M929" s="388"/>
      <c r="N929" s="389"/>
      <c r="O929" s="390"/>
      <c r="P929" s="389"/>
      <c r="Q929" s="391"/>
      <c r="R929" s="443"/>
      <c r="S929" s="425">
        <f t="shared" si="350"/>
        <v>0</v>
      </c>
      <c r="T929" s="392">
        <f t="shared" si="347"/>
        <v>0</v>
      </c>
      <c r="U929" s="405">
        <f t="shared" si="351"/>
        <v>0</v>
      </c>
      <c r="V929" s="393">
        <f t="shared" si="352"/>
        <v>0</v>
      </c>
      <c r="W929" s="442" t="str">
        <f t="shared" si="353"/>
        <v/>
      </c>
      <c r="X929" s="452" t="str">
        <f t="shared" si="348"/>
        <v/>
      </c>
      <c r="Y929" s="452" t="str">
        <f t="shared" si="349"/>
        <v/>
      </c>
      <c r="Z929" s="452" t="str">
        <f>'４.１倒筒機(樣品製作)'!X929</f>
        <v/>
      </c>
      <c r="AA929" s="452" t="str">
        <f>'４.１倒筒機(樣品製作)'!Y929</f>
        <v/>
      </c>
    </row>
    <row r="930" spans="1:27" ht="16.5">
      <c r="A930" s="383">
        <f t="shared" si="346"/>
        <v>46225</v>
      </c>
      <c r="B930" s="432" t="s">
        <v>805</v>
      </c>
      <c r="C930" s="458"/>
      <c r="D930" s="473"/>
      <c r="E930" s="459"/>
      <c r="F930" s="506" t="str">
        <f>IF(ISNA(VLOOKUP(D930,條件!$A$1:$L$65585,5,0)),"",(VLOOKUP(D930,條件!$A$1:$L$65585,5,0)))</f>
        <v/>
      </c>
      <c r="G930" s="506" t="str">
        <f>IF(ISNA(VLOOKUP(D930,條件!$A$1:$L$65585,11,0)),"",(VLOOKUP(D930,條件!$A$1:$L$65585,11,0)))</f>
        <v/>
      </c>
      <c r="H930" s="460"/>
      <c r="I930" s="461"/>
      <c r="J930" s="462"/>
      <c r="K930" s="461"/>
      <c r="L930" s="463"/>
      <c r="M930" s="388"/>
      <c r="N930" s="389"/>
      <c r="O930" s="390"/>
      <c r="P930" s="389"/>
      <c r="Q930" s="391"/>
      <c r="R930" s="443"/>
      <c r="S930" s="425">
        <f t="shared" si="350"/>
        <v>0</v>
      </c>
      <c r="T930" s="392">
        <f t="shared" si="347"/>
        <v>0</v>
      </c>
      <c r="U930" s="405">
        <f t="shared" si="351"/>
        <v>0</v>
      </c>
      <c r="V930" s="393">
        <f t="shared" si="352"/>
        <v>0</v>
      </c>
      <c r="W930" s="442" t="str">
        <f t="shared" si="353"/>
        <v/>
      </c>
      <c r="X930" s="452" t="str">
        <f t="shared" si="348"/>
        <v/>
      </c>
      <c r="Y930" s="452" t="str">
        <f t="shared" si="349"/>
        <v/>
      </c>
      <c r="Z930" s="452" t="str">
        <f>'４.１倒筒機(樣品製作)'!X930</f>
        <v/>
      </c>
      <c r="AA930" s="452" t="str">
        <f>'４.１倒筒機(樣品製作)'!Y930</f>
        <v/>
      </c>
    </row>
    <row r="931" spans="1:27" ht="16.5">
      <c r="A931" s="383">
        <f t="shared" si="346"/>
        <v>46225</v>
      </c>
      <c r="B931" s="432" t="s">
        <v>805</v>
      </c>
      <c r="C931" s="458"/>
      <c r="D931" s="473"/>
      <c r="E931" s="459"/>
      <c r="F931" s="506" t="str">
        <f>IF(ISNA(VLOOKUP(D931,條件!$A$1:$L$65585,5,0)),"",(VLOOKUP(D931,條件!$A$1:$L$65585,5,0)))</f>
        <v/>
      </c>
      <c r="G931" s="506" t="str">
        <f>IF(ISNA(VLOOKUP(D931,條件!$A$1:$L$65585,11,0)),"",(VLOOKUP(D931,條件!$A$1:$L$65585,11,0)))</f>
        <v/>
      </c>
      <c r="H931" s="460"/>
      <c r="I931" s="461"/>
      <c r="J931" s="462"/>
      <c r="K931" s="461"/>
      <c r="L931" s="463"/>
      <c r="M931" s="388"/>
      <c r="N931" s="389"/>
      <c r="O931" s="390"/>
      <c r="P931" s="389"/>
      <c r="Q931" s="391"/>
      <c r="R931" s="443"/>
      <c r="S931" s="425">
        <f t="shared" si="350"/>
        <v>0</v>
      </c>
      <c r="T931" s="392">
        <f t="shared" si="347"/>
        <v>0</v>
      </c>
      <c r="U931" s="405">
        <f t="shared" si="351"/>
        <v>0</v>
      </c>
      <c r="V931" s="393">
        <f t="shared" si="352"/>
        <v>0</v>
      </c>
      <c r="W931" s="442" t="str">
        <f t="shared" si="353"/>
        <v/>
      </c>
      <c r="X931" s="452" t="str">
        <f t="shared" si="348"/>
        <v/>
      </c>
      <c r="Y931" s="452" t="str">
        <f t="shared" si="349"/>
        <v/>
      </c>
      <c r="Z931" s="452" t="str">
        <f>'４.１倒筒機(樣品製作)'!X931</f>
        <v/>
      </c>
      <c r="AA931" s="452" t="str">
        <f>'４.１倒筒機(樣品製作)'!Y931</f>
        <v/>
      </c>
    </row>
    <row r="932" spans="1:27" ht="16.5">
      <c r="A932" s="383">
        <f t="shared" si="346"/>
        <v>46225</v>
      </c>
      <c r="B932" s="432" t="s">
        <v>805</v>
      </c>
      <c r="C932" s="458"/>
      <c r="D932" s="473"/>
      <c r="E932" s="459"/>
      <c r="F932" s="506" t="str">
        <f>IF(ISNA(VLOOKUP(D932,條件!$A$1:$L$65585,5,0)),"",(VLOOKUP(D932,條件!$A$1:$L$65585,5,0)))</f>
        <v/>
      </c>
      <c r="G932" s="506" t="str">
        <f>IF(ISNA(VLOOKUP(D932,條件!$A$1:$L$65585,11,0)),"",(VLOOKUP(D932,條件!$A$1:$L$65585,11,0)))</f>
        <v/>
      </c>
      <c r="H932" s="460"/>
      <c r="I932" s="461"/>
      <c r="J932" s="462"/>
      <c r="K932" s="461"/>
      <c r="L932" s="463"/>
      <c r="M932" s="388"/>
      <c r="N932" s="389"/>
      <c r="O932" s="390"/>
      <c r="P932" s="389"/>
      <c r="Q932" s="391"/>
      <c r="R932" s="443"/>
      <c r="S932" s="425">
        <f t="shared" si="350"/>
        <v>0</v>
      </c>
      <c r="T932" s="392">
        <f t="shared" si="347"/>
        <v>0</v>
      </c>
      <c r="U932" s="405">
        <f t="shared" si="351"/>
        <v>0</v>
      </c>
      <c r="V932" s="393">
        <f t="shared" si="352"/>
        <v>0</v>
      </c>
      <c r="W932" s="442" t="str">
        <f t="shared" si="353"/>
        <v/>
      </c>
      <c r="X932" s="452" t="str">
        <f t="shared" si="348"/>
        <v/>
      </c>
      <c r="Y932" s="452" t="str">
        <f t="shared" si="349"/>
        <v/>
      </c>
      <c r="Z932" s="452" t="str">
        <f>'４.１倒筒機(樣品製作)'!X932</f>
        <v/>
      </c>
      <c r="AA932" s="452" t="str">
        <f>'４.１倒筒機(樣品製作)'!Y932</f>
        <v/>
      </c>
    </row>
    <row r="933" spans="1:27" ht="16.5">
      <c r="A933" s="383">
        <f t="shared" si="346"/>
        <v>46225</v>
      </c>
      <c r="B933" s="432" t="s">
        <v>805</v>
      </c>
      <c r="C933" s="458"/>
      <c r="D933" s="473"/>
      <c r="E933" s="459"/>
      <c r="F933" s="506" t="str">
        <f>IF(ISNA(VLOOKUP(D933,條件!$A$1:$L$65585,5,0)),"",(VLOOKUP(D933,條件!$A$1:$L$65585,5,0)))</f>
        <v/>
      </c>
      <c r="G933" s="506" t="str">
        <f>IF(ISNA(VLOOKUP(D933,條件!$A$1:$L$65585,11,0)),"",(VLOOKUP(D933,條件!$A$1:$L$65585,11,0)))</f>
        <v/>
      </c>
      <c r="H933" s="460"/>
      <c r="I933" s="461"/>
      <c r="J933" s="462"/>
      <c r="K933" s="461"/>
      <c r="L933" s="463"/>
      <c r="M933" s="388"/>
      <c r="N933" s="389"/>
      <c r="O933" s="390"/>
      <c r="P933" s="389"/>
      <c r="Q933" s="391"/>
      <c r="R933" s="443"/>
      <c r="S933" s="425">
        <f t="shared" si="350"/>
        <v>0</v>
      </c>
      <c r="T933" s="392">
        <f t="shared" si="347"/>
        <v>0</v>
      </c>
      <c r="U933" s="405">
        <f t="shared" si="351"/>
        <v>0</v>
      </c>
      <c r="V933" s="393">
        <f t="shared" si="352"/>
        <v>0</v>
      </c>
      <c r="W933" s="442" t="str">
        <f t="shared" si="353"/>
        <v/>
      </c>
      <c r="X933" s="452" t="str">
        <f t="shared" si="348"/>
        <v/>
      </c>
      <c r="Y933" s="452" t="str">
        <f t="shared" si="349"/>
        <v/>
      </c>
      <c r="Z933" s="452" t="str">
        <f>'４.１倒筒機(樣品製作)'!X933</f>
        <v/>
      </c>
      <c r="AA933" s="452" t="str">
        <f>'４.１倒筒機(樣品製作)'!Y933</f>
        <v/>
      </c>
    </row>
    <row r="934" spans="1:27" ht="16.5">
      <c r="A934" s="383">
        <f t="shared" si="346"/>
        <v>46225</v>
      </c>
      <c r="B934" s="432" t="s">
        <v>805</v>
      </c>
      <c r="C934" s="458"/>
      <c r="D934" s="473"/>
      <c r="E934" s="459"/>
      <c r="F934" s="506" t="str">
        <f>IF(ISNA(VLOOKUP(D934,條件!$A$1:$L$65585,5,0)),"",(VLOOKUP(D934,條件!$A$1:$L$65585,5,0)))</f>
        <v/>
      </c>
      <c r="G934" s="506" t="str">
        <f>IF(ISNA(VLOOKUP(D934,條件!$A$1:$L$65585,11,0)),"",(VLOOKUP(D934,條件!$A$1:$L$65585,11,0)))</f>
        <v/>
      </c>
      <c r="H934" s="460"/>
      <c r="I934" s="461"/>
      <c r="J934" s="462"/>
      <c r="K934" s="461"/>
      <c r="L934" s="463"/>
      <c r="M934" s="388"/>
      <c r="N934" s="389"/>
      <c r="O934" s="390"/>
      <c r="P934" s="389"/>
      <c r="Q934" s="391"/>
      <c r="R934" s="443"/>
      <c r="S934" s="425">
        <f t="shared" si="350"/>
        <v>0</v>
      </c>
      <c r="T934" s="392">
        <f t="shared" si="347"/>
        <v>0</v>
      </c>
      <c r="U934" s="405">
        <f t="shared" si="351"/>
        <v>0</v>
      </c>
      <c r="V934" s="393">
        <f t="shared" si="352"/>
        <v>0</v>
      </c>
      <c r="W934" s="442" t="str">
        <f t="shared" si="353"/>
        <v/>
      </c>
      <c r="X934" s="452" t="str">
        <f t="shared" si="348"/>
        <v/>
      </c>
      <c r="Y934" s="452" t="str">
        <f t="shared" si="349"/>
        <v/>
      </c>
      <c r="Z934" s="452" t="str">
        <f>'４.１倒筒機(樣品製作)'!X934</f>
        <v/>
      </c>
      <c r="AA934" s="452" t="str">
        <f>'４.１倒筒機(樣品製作)'!Y934</f>
        <v/>
      </c>
    </row>
    <row r="935" spans="1:27" ht="16.5">
      <c r="A935" s="383">
        <f t="shared" si="346"/>
        <v>46225</v>
      </c>
      <c r="B935" s="432" t="s">
        <v>805</v>
      </c>
      <c r="C935" s="458"/>
      <c r="D935" s="473"/>
      <c r="E935" s="459"/>
      <c r="F935" s="506" t="str">
        <f>IF(ISNA(VLOOKUP(D935,條件!$A$1:$L$65585,5,0)),"",(VLOOKUP(D935,條件!$A$1:$L$65585,5,0)))</f>
        <v/>
      </c>
      <c r="G935" s="506" t="str">
        <f>IF(ISNA(VLOOKUP(D935,條件!$A$1:$L$65585,11,0)),"",(VLOOKUP(D935,條件!$A$1:$L$65585,11,0)))</f>
        <v/>
      </c>
      <c r="H935" s="460"/>
      <c r="I935" s="461"/>
      <c r="J935" s="462"/>
      <c r="K935" s="461"/>
      <c r="L935" s="463"/>
      <c r="M935" s="388"/>
      <c r="N935" s="389"/>
      <c r="O935" s="390"/>
      <c r="P935" s="389"/>
      <c r="Q935" s="391"/>
      <c r="R935" s="443"/>
      <c r="S935" s="425">
        <f t="shared" si="350"/>
        <v>0</v>
      </c>
      <c r="T935" s="392">
        <f t="shared" si="347"/>
        <v>0</v>
      </c>
      <c r="U935" s="405">
        <f t="shared" si="351"/>
        <v>0</v>
      </c>
      <c r="V935" s="393">
        <f t="shared" si="352"/>
        <v>0</v>
      </c>
      <c r="W935" s="442" t="str">
        <f t="shared" si="353"/>
        <v/>
      </c>
      <c r="X935" s="452" t="str">
        <f t="shared" si="348"/>
        <v/>
      </c>
      <c r="Y935" s="452" t="str">
        <f t="shared" si="349"/>
        <v/>
      </c>
      <c r="Z935" s="452" t="str">
        <f>'４.１倒筒機(樣品製作)'!X935</f>
        <v/>
      </c>
      <c r="AA935" s="452" t="str">
        <f>'４.１倒筒機(樣品製作)'!Y935</f>
        <v/>
      </c>
    </row>
    <row r="936" spans="1:27" ht="16.5">
      <c r="A936" s="383">
        <f t="shared" si="346"/>
        <v>46225</v>
      </c>
      <c r="B936" s="432" t="s">
        <v>805</v>
      </c>
      <c r="C936" s="458"/>
      <c r="D936" s="473"/>
      <c r="E936" s="459"/>
      <c r="F936" s="506" t="str">
        <f>IF(ISNA(VLOOKUP(D936,條件!$A$1:$L$65585,5,0)),"",(VLOOKUP(D936,條件!$A$1:$L$65585,5,0)))</f>
        <v/>
      </c>
      <c r="G936" s="506" t="str">
        <f>IF(ISNA(VLOOKUP(D936,條件!$A$1:$L$65585,11,0)),"",(VLOOKUP(D936,條件!$A$1:$L$65585,11,0)))</f>
        <v/>
      </c>
      <c r="H936" s="460"/>
      <c r="I936" s="461"/>
      <c r="J936" s="462"/>
      <c r="K936" s="461"/>
      <c r="L936" s="463"/>
      <c r="M936" s="388"/>
      <c r="N936" s="389"/>
      <c r="O936" s="390"/>
      <c r="P936" s="389"/>
      <c r="Q936" s="391"/>
      <c r="R936" s="443"/>
      <c r="S936" s="425">
        <f t="shared" si="350"/>
        <v>0</v>
      </c>
      <c r="T936" s="392">
        <f t="shared" si="347"/>
        <v>0</v>
      </c>
      <c r="U936" s="405">
        <f t="shared" si="351"/>
        <v>0</v>
      </c>
      <c r="V936" s="393">
        <f t="shared" si="352"/>
        <v>0</v>
      </c>
      <c r="W936" s="442" t="str">
        <f t="shared" si="353"/>
        <v/>
      </c>
      <c r="X936" s="452" t="str">
        <f t="shared" si="348"/>
        <v/>
      </c>
      <c r="Y936" s="452" t="str">
        <f t="shared" si="349"/>
        <v/>
      </c>
      <c r="Z936" s="452" t="str">
        <f>'４.１倒筒機(樣品製作)'!X936</f>
        <v/>
      </c>
      <c r="AA936" s="452" t="str">
        <f>'４.１倒筒機(樣品製作)'!Y936</f>
        <v/>
      </c>
    </row>
    <row r="937" spans="1:27" ht="16.5">
      <c r="A937" s="383">
        <f t="shared" si="346"/>
        <v>46225</v>
      </c>
      <c r="B937" s="432" t="s">
        <v>805</v>
      </c>
      <c r="C937" s="458"/>
      <c r="D937" s="473"/>
      <c r="E937" s="459"/>
      <c r="F937" s="506" t="str">
        <f>IF(ISNA(VLOOKUP(D937,條件!$A$1:$L$65585,5,0)),"",(VLOOKUP(D937,條件!$A$1:$L$65585,5,0)))</f>
        <v/>
      </c>
      <c r="G937" s="506" t="str">
        <f>IF(ISNA(VLOOKUP(D937,條件!$A$1:$L$65585,11,0)),"",(VLOOKUP(D937,條件!$A$1:$L$65585,11,0)))</f>
        <v/>
      </c>
      <c r="H937" s="460"/>
      <c r="I937" s="461"/>
      <c r="J937" s="462"/>
      <c r="K937" s="461"/>
      <c r="L937" s="463"/>
      <c r="M937" s="388"/>
      <c r="N937" s="389"/>
      <c r="O937" s="390"/>
      <c r="P937" s="389"/>
      <c r="Q937" s="391"/>
      <c r="R937" s="443"/>
      <c r="S937" s="425">
        <f t="shared" si="350"/>
        <v>0</v>
      </c>
      <c r="T937" s="392">
        <f t="shared" si="347"/>
        <v>0</v>
      </c>
      <c r="U937" s="405">
        <f t="shared" si="351"/>
        <v>0</v>
      </c>
      <c r="V937" s="393">
        <f t="shared" si="352"/>
        <v>0</v>
      </c>
      <c r="W937" s="442" t="str">
        <f t="shared" si="353"/>
        <v/>
      </c>
      <c r="X937" s="452" t="str">
        <f t="shared" si="348"/>
        <v/>
      </c>
      <c r="Y937" s="452" t="str">
        <f t="shared" si="349"/>
        <v/>
      </c>
      <c r="Z937" s="452" t="str">
        <f>'４.１倒筒機(樣品製作)'!X937</f>
        <v/>
      </c>
      <c r="AA937" s="452" t="str">
        <f>'４.１倒筒機(樣品製作)'!Y937</f>
        <v/>
      </c>
    </row>
    <row r="938" spans="1:27" ht="16.5">
      <c r="A938" s="383">
        <f t="shared" si="346"/>
        <v>46225</v>
      </c>
      <c r="B938" s="432" t="s">
        <v>805</v>
      </c>
      <c r="C938" s="458"/>
      <c r="D938" s="473"/>
      <c r="E938" s="459"/>
      <c r="F938" s="506" t="str">
        <f>IF(ISNA(VLOOKUP(D938,條件!$A$1:$L$65585,5,0)),"",(VLOOKUP(D938,條件!$A$1:$L$65585,5,0)))</f>
        <v/>
      </c>
      <c r="G938" s="506" t="str">
        <f>IF(ISNA(VLOOKUP(D938,條件!$A$1:$L$65585,11,0)),"",(VLOOKUP(D938,條件!$A$1:$L$65585,11,0)))</f>
        <v/>
      </c>
      <c r="H938" s="460"/>
      <c r="I938" s="461"/>
      <c r="J938" s="462"/>
      <c r="K938" s="461"/>
      <c r="L938" s="463"/>
      <c r="M938" s="388"/>
      <c r="N938" s="389"/>
      <c r="O938" s="390"/>
      <c r="P938" s="389"/>
      <c r="Q938" s="391"/>
      <c r="R938" s="443"/>
      <c r="S938" s="425">
        <f t="shared" si="350"/>
        <v>0</v>
      </c>
      <c r="T938" s="392">
        <f t="shared" si="347"/>
        <v>0</v>
      </c>
      <c r="U938" s="392">
        <f t="shared" si="351"/>
        <v>0</v>
      </c>
      <c r="V938" s="393">
        <f t="shared" si="352"/>
        <v>0</v>
      </c>
      <c r="W938" s="444" t="str">
        <f t="shared" si="353"/>
        <v/>
      </c>
      <c r="X938" s="452" t="str">
        <f t="shared" si="348"/>
        <v/>
      </c>
      <c r="Y938" s="452" t="str">
        <f t="shared" si="349"/>
        <v/>
      </c>
      <c r="Z938" s="452" t="str">
        <f>'４.１倒筒機(樣品製作)'!X938</f>
        <v/>
      </c>
      <c r="AA938" s="452" t="str">
        <f>'４.１倒筒機(樣品製作)'!Y938</f>
        <v/>
      </c>
    </row>
    <row r="939" spans="1:27" ht="16.5">
      <c r="A939" s="383">
        <f t="shared" si="346"/>
        <v>46225</v>
      </c>
      <c r="B939" s="432" t="s">
        <v>805</v>
      </c>
      <c r="C939" s="458"/>
      <c r="D939" s="473"/>
      <c r="E939" s="459"/>
      <c r="F939" s="506" t="str">
        <f>IF(ISNA(VLOOKUP(D939,條件!$A$1:$L$65585,5,0)),"",(VLOOKUP(D939,條件!$A$1:$L$65585,5,0)))</f>
        <v/>
      </c>
      <c r="G939" s="506" t="str">
        <f>IF(ISNA(VLOOKUP(D939,條件!$A$1:$L$65585,11,0)),"",(VLOOKUP(D939,條件!$A$1:$L$65585,11,0)))</f>
        <v/>
      </c>
      <c r="H939" s="460"/>
      <c r="I939" s="461"/>
      <c r="J939" s="462"/>
      <c r="K939" s="461"/>
      <c r="L939" s="463"/>
      <c r="M939" s="388"/>
      <c r="N939" s="389"/>
      <c r="O939" s="390"/>
      <c r="P939" s="389"/>
      <c r="Q939" s="391"/>
      <c r="R939" s="443"/>
      <c r="S939" s="425">
        <f t="shared" si="350"/>
        <v>0</v>
      </c>
      <c r="T939" s="392">
        <f t="shared" si="347"/>
        <v>0</v>
      </c>
      <c r="U939" s="392">
        <f t="shared" si="351"/>
        <v>0</v>
      </c>
      <c r="V939" s="393">
        <f t="shared" si="352"/>
        <v>0</v>
      </c>
      <c r="W939" s="444" t="str">
        <f t="shared" si="353"/>
        <v/>
      </c>
      <c r="X939" s="452" t="str">
        <f t="shared" si="348"/>
        <v/>
      </c>
      <c r="Y939" s="452" t="str">
        <f t="shared" si="349"/>
        <v/>
      </c>
      <c r="Z939" s="452" t="str">
        <f>'４.１倒筒機(樣品製作)'!X939</f>
        <v/>
      </c>
      <c r="AA939" s="452" t="str">
        <f>'４.１倒筒機(樣品製作)'!Y939</f>
        <v/>
      </c>
    </row>
    <row r="940" spans="1:27" ht="16.5">
      <c r="A940" s="383">
        <f t="shared" si="346"/>
        <v>46225</v>
      </c>
      <c r="B940" s="432" t="s">
        <v>805</v>
      </c>
      <c r="C940" s="458"/>
      <c r="D940" s="473"/>
      <c r="E940" s="459"/>
      <c r="F940" s="506" t="str">
        <f>IF(ISNA(VLOOKUP(D940,條件!$A$1:$L$65585,5,0)),"",(VLOOKUP(D940,條件!$A$1:$L$65585,5,0)))</f>
        <v/>
      </c>
      <c r="G940" s="506" t="str">
        <f>IF(ISNA(VLOOKUP(D940,條件!$A$1:$L$65585,11,0)),"",(VLOOKUP(D940,條件!$A$1:$L$65585,11,0)))</f>
        <v/>
      </c>
      <c r="H940" s="460"/>
      <c r="I940" s="461"/>
      <c r="J940" s="462"/>
      <c r="K940" s="461"/>
      <c r="L940" s="463"/>
      <c r="M940" s="388"/>
      <c r="N940" s="389"/>
      <c r="O940" s="390"/>
      <c r="P940" s="389"/>
      <c r="Q940" s="391"/>
      <c r="R940" s="443"/>
      <c r="S940" s="425">
        <f t="shared" si="350"/>
        <v>0</v>
      </c>
      <c r="T940" s="392">
        <f t="shared" si="347"/>
        <v>0</v>
      </c>
      <c r="U940" s="392">
        <f t="shared" si="351"/>
        <v>0</v>
      </c>
      <c r="V940" s="393">
        <f t="shared" si="352"/>
        <v>0</v>
      </c>
      <c r="W940" s="444" t="str">
        <f t="shared" si="353"/>
        <v/>
      </c>
      <c r="X940" s="452" t="str">
        <f t="shared" si="348"/>
        <v/>
      </c>
      <c r="Y940" s="452" t="str">
        <f t="shared" si="349"/>
        <v/>
      </c>
      <c r="Z940" s="452" t="str">
        <f>'４.１倒筒機(樣品製作)'!X940</f>
        <v/>
      </c>
      <c r="AA940" s="452" t="str">
        <f>'４.１倒筒機(樣品製作)'!Y940</f>
        <v/>
      </c>
    </row>
    <row r="941" spans="1:27" ht="16.5">
      <c r="A941" s="383">
        <f t="shared" si="346"/>
        <v>46225</v>
      </c>
      <c r="B941" s="432" t="s">
        <v>805</v>
      </c>
      <c r="C941" s="458"/>
      <c r="D941" s="473"/>
      <c r="E941" s="459"/>
      <c r="F941" s="506" t="str">
        <f>IF(ISNA(VLOOKUP(D941,條件!$A$1:$L$65585,5,0)),"",(VLOOKUP(D941,條件!$A$1:$L$65585,5,0)))</f>
        <v/>
      </c>
      <c r="G941" s="506" t="str">
        <f>IF(ISNA(VLOOKUP(D941,條件!$A$1:$L$65585,11,0)),"",(VLOOKUP(D941,條件!$A$1:$L$65585,11,0)))</f>
        <v/>
      </c>
      <c r="H941" s="460"/>
      <c r="I941" s="461"/>
      <c r="J941" s="462"/>
      <c r="K941" s="461"/>
      <c r="L941" s="463"/>
      <c r="M941" s="388"/>
      <c r="N941" s="389"/>
      <c r="O941" s="390"/>
      <c r="P941" s="389"/>
      <c r="Q941" s="391"/>
      <c r="R941" s="443"/>
      <c r="S941" s="425">
        <f t="shared" si="350"/>
        <v>0</v>
      </c>
      <c r="T941" s="392">
        <f t="shared" si="347"/>
        <v>0</v>
      </c>
      <c r="U941" s="392">
        <f t="shared" si="351"/>
        <v>0</v>
      </c>
      <c r="V941" s="393">
        <f t="shared" si="352"/>
        <v>0</v>
      </c>
      <c r="W941" s="444" t="str">
        <f t="shared" si="353"/>
        <v/>
      </c>
      <c r="X941" s="452" t="str">
        <f t="shared" si="348"/>
        <v/>
      </c>
      <c r="Y941" s="452" t="str">
        <f t="shared" si="349"/>
        <v/>
      </c>
      <c r="Z941" s="452" t="str">
        <f>'４.１倒筒機(樣品製作)'!X941</f>
        <v/>
      </c>
      <c r="AA941" s="452" t="str">
        <f>'４.１倒筒機(樣品製作)'!Y941</f>
        <v/>
      </c>
    </row>
    <row r="942" spans="1:27" ht="16.5">
      <c r="A942" s="383">
        <f t="shared" si="346"/>
        <v>46225</v>
      </c>
      <c r="B942" s="432" t="s">
        <v>805</v>
      </c>
      <c r="C942" s="458"/>
      <c r="D942" s="473"/>
      <c r="E942" s="459"/>
      <c r="F942" s="506" t="str">
        <f>IF(ISNA(VLOOKUP(D942,條件!$A$1:$L$65585,5,0)),"",(VLOOKUP(D942,條件!$A$1:$L$65585,5,0)))</f>
        <v/>
      </c>
      <c r="G942" s="506" t="str">
        <f>IF(ISNA(VLOOKUP(D942,條件!$A$1:$L$65585,11,0)),"",(VLOOKUP(D942,條件!$A$1:$L$65585,11,0)))</f>
        <v/>
      </c>
      <c r="H942" s="460"/>
      <c r="I942" s="461"/>
      <c r="J942" s="462"/>
      <c r="K942" s="461"/>
      <c r="L942" s="463"/>
      <c r="M942" s="388"/>
      <c r="N942" s="389"/>
      <c r="O942" s="390"/>
      <c r="P942" s="389"/>
      <c r="Q942" s="391"/>
      <c r="R942" s="443"/>
      <c r="S942" s="425">
        <f t="shared" si="350"/>
        <v>0</v>
      </c>
      <c r="T942" s="392">
        <f t="shared" si="347"/>
        <v>0</v>
      </c>
      <c r="U942" s="392">
        <f t="shared" si="351"/>
        <v>0</v>
      </c>
      <c r="V942" s="393">
        <f t="shared" si="352"/>
        <v>0</v>
      </c>
      <c r="W942" s="444" t="str">
        <f t="shared" si="353"/>
        <v/>
      </c>
      <c r="X942" s="452" t="str">
        <f t="shared" si="348"/>
        <v/>
      </c>
      <c r="Y942" s="452" t="str">
        <f t="shared" si="349"/>
        <v/>
      </c>
      <c r="Z942" s="452" t="str">
        <f>'４.１倒筒機(樣品製作)'!X942</f>
        <v/>
      </c>
      <c r="AA942" s="452" t="str">
        <f>'４.１倒筒機(樣品製作)'!Y942</f>
        <v/>
      </c>
    </row>
    <row r="943" spans="1:27" ht="16.5">
      <c r="A943" s="383">
        <f t="shared" si="346"/>
        <v>46225</v>
      </c>
      <c r="B943" s="432" t="s">
        <v>805</v>
      </c>
      <c r="C943" s="458"/>
      <c r="D943" s="473"/>
      <c r="E943" s="459"/>
      <c r="F943" s="506" t="str">
        <f>IF(ISNA(VLOOKUP(D943,條件!$A$1:$L$65585,5,0)),"",(VLOOKUP(D943,條件!$A$1:$L$65585,5,0)))</f>
        <v/>
      </c>
      <c r="G943" s="506" t="str">
        <f>IF(ISNA(VLOOKUP(D943,條件!$A$1:$L$65585,11,0)),"",(VLOOKUP(D943,條件!$A$1:$L$65585,11,0)))</f>
        <v/>
      </c>
      <c r="H943" s="460"/>
      <c r="I943" s="461"/>
      <c r="J943" s="462"/>
      <c r="K943" s="461"/>
      <c r="L943" s="463"/>
      <c r="M943" s="388"/>
      <c r="N943" s="389"/>
      <c r="O943" s="390"/>
      <c r="P943" s="389"/>
      <c r="Q943" s="391"/>
      <c r="R943" s="443"/>
      <c r="S943" s="425">
        <f t="shared" si="350"/>
        <v>0</v>
      </c>
      <c r="T943" s="392">
        <f t="shared" si="347"/>
        <v>0</v>
      </c>
      <c r="U943" s="392">
        <f t="shared" si="351"/>
        <v>0</v>
      </c>
      <c r="V943" s="393">
        <f t="shared" si="352"/>
        <v>0</v>
      </c>
      <c r="W943" s="444" t="str">
        <f t="shared" si="353"/>
        <v/>
      </c>
      <c r="X943" s="452" t="str">
        <f t="shared" si="348"/>
        <v/>
      </c>
      <c r="Y943" s="452" t="str">
        <f t="shared" si="349"/>
        <v/>
      </c>
      <c r="Z943" s="452" t="str">
        <f>'４.１倒筒機(樣品製作)'!X943</f>
        <v/>
      </c>
      <c r="AA943" s="452" t="str">
        <f>'４.１倒筒機(樣品製作)'!Y943</f>
        <v/>
      </c>
    </row>
    <row r="944" spans="1:27" ht="16.5">
      <c r="A944" s="383">
        <f t="shared" si="346"/>
        <v>46225</v>
      </c>
      <c r="B944" s="432" t="s">
        <v>805</v>
      </c>
      <c r="C944" s="458"/>
      <c r="D944" s="473"/>
      <c r="E944" s="459"/>
      <c r="F944" s="506" t="str">
        <f>IF(ISNA(VLOOKUP(D944,條件!$A$1:$L$65585,5,0)),"",(VLOOKUP(D944,條件!$A$1:$L$65585,5,0)))</f>
        <v/>
      </c>
      <c r="G944" s="506" t="str">
        <f>IF(ISNA(VLOOKUP(D944,條件!$A$1:$L$65585,11,0)),"",(VLOOKUP(D944,條件!$A$1:$L$65585,11,0)))</f>
        <v/>
      </c>
      <c r="H944" s="460"/>
      <c r="I944" s="461"/>
      <c r="J944" s="462"/>
      <c r="K944" s="461"/>
      <c r="L944" s="463"/>
      <c r="M944" s="388"/>
      <c r="N944" s="389"/>
      <c r="O944" s="390"/>
      <c r="P944" s="389"/>
      <c r="Q944" s="391"/>
      <c r="R944" s="443"/>
      <c r="S944" s="425">
        <f t="shared" si="350"/>
        <v>0</v>
      </c>
      <c r="T944" s="392">
        <f t="shared" si="347"/>
        <v>0</v>
      </c>
      <c r="U944" s="392">
        <f t="shared" si="351"/>
        <v>0</v>
      </c>
      <c r="V944" s="393">
        <f t="shared" si="352"/>
        <v>0</v>
      </c>
      <c r="W944" s="444" t="str">
        <f t="shared" si="353"/>
        <v/>
      </c>
      <c r="X944" s="452" t="str">
        <f t="shared" si="348"/>
        <v/>
      </c>
      <c r="Y944" s="452" t="str">
        <f t="shared" si="349"/>
        <v/>
      </c>
      <c r="Z944" s="452" t="str">
        <f>'４.１倒筒機(樣品製作)'!X944</f>
        <v/>
      </c>
      <c r="AA944" s="452" t="str">
        <f>'４.１倒筒機(樣品製作)'!Y944</f>
        <v/>
      </c>
    </row>
    <row r="945" spans="1:27" ht="16.5">
      <c r="A945" s="383">
        <f t="shared" si="346"/>
        <v>46225</v>
      </c>
      <c r="B945" s="432" t="s">
        <v>805</v>
      </c>
      <c r="C945" s="458"/>
      <c r="D945" s="473"/>
      <c r="E945" s="459"/>
      <c r="F945" s="506" t="str">
        <f>IF(ISNA(VLOOKUP(D945,條件!$A$1:$L$65585,5,0)),"",(VLOOKUP(D945,條件!$A$1:$L$65585,5,0)))</f>
        <v/>
      </c>
      <c r="G945" s="506" t="str">
        <f>IF(ISNA(VLOOKUP(D945,條件!$A$1:$L$65585,11,0)),"",(VLOOKUP(D945,條件!$A$1:$L$65585,11,0)))</f>
        <v/>
      </c>
      <c r="H945" s="460"/>
      <c r="I945" s="461"/>
      <c r="J945" s="462"/>
      <c r="K945" s="461"/>
      <c r="L945" s="463"/>
      <c r="M945" s="388"/>
      <c r="N945" s="389"/>
      <c r="O945" s="390"/>
      <c r="P945" s="389"/>
      <c r="Q945" s="391"/>
      <c r="R945" s="443"/>
      <c r="S945" s="425">
        <f t="shared" si="350"/>
        <v>0</v>
      </c>
      <c r="T945" s="392">
        <f t="shared" si="347"/>
        <v>0</v>
      </c>
      <c r="U945" s="392">
        <f t="shared" si="351"/>
        <v>0</v>
      </c>
      <c r="V945" s="393">
        <f t="shared" si="352"/>
        <v>0</v>
      </c>
      <c r="W945" s="444" t="str">
        <f t="shared" si="353"/>
        <v/>
      </c>
      <c r="X945" s="452" t="str">
        <f t="shared" si="348"/>
        <v/>
      </c>
      <c r="Y945" s="452" t="str">
        <f t="shared" si="349"/>
        <v/>
      </c>
      <c r="Z945" s="452" t="str">
        <f>'４.１倒筒機(樣品製作)'!X945</f>
        <v/>
      </c>
      <c r="AA945" s="452" t="str">
        <f>'４.１倒筒機(樣品製作)'!Y945</f>
        <v/>
      </c>
    </row>
    <row r="946" spans="1:27" ht="16.5">
      <c r="A946" s="383">
        <f t="shared" si="346"/>
        <v>46225</v>
      </c>
      <c r="B946" s="432" t="s">
        <v>805</v>
      </c>
      <c r="C946" s="458"/>
      <c r="D946" s="473"/>
      <c r="E946" s="459"/>
      <c r="F946" s="506" t="str">
        <f>IF(ISNA(VLOOKUP(D946,條件!$A$1:$L$65585,5,0)),"",(VLOOKUP(D946,條件!$A$1:$L$65585,5,0)))</f>
        <v/>
      </c>
      <c r="G946" s="506" t="str">
        <f>IF(ISNA(VLOOKUP(D946,條件!$A$1:$L$65585,11,0)),"",(VLOOKUP(D946,條件!$A$1:$L$65585,11,0)))</f>
        <v/>
      </c>
      <c r="H946" s="460"/>
      <c r="I946" s="461"/>
      <c r="J946" s="462"/>
      <c r="K946" s="461"/>
      <c r="L946" s="463"/>
      <c r="M946" s="388"/>
      <c r="N946" s="389"/>
      <c r="O946" s="390"/>
      <c r="P946" s="389"/>
      <c r="Q946" s="391"/>
      <c r="R946" s="443"/>
      <c r="S946" s="425">
        <f t="shared" si="350"/>
        <v>0</v>
      </c>
      <c r="T946" s="392">
        <f t="shared" si="347"/>
        <v>0</v>
      </c>
      <c r="U946" s="392">
        <f t="shared" si="351"/>
        <v>0</v>
      </c>
      <c r="V946" s="393">
        <f t="shared" si="352"/>
        <v>0</v>
      </c>
      <c r="W946" s="444" t="str">
        <f t="shared" si="353"/>
        <v/>
      </c>
      <c r="X946" s="452" t="str">
        <f t="shared" si="348"/>
        <v/>
      </c>
      <c r="Y946" s="452" t="str">
        <f t="shared" si="349"/>
        <v/>
      </c>
      <c r="Z946" s="452" t="str">
        <f>'４.１倒筒機(樣品製作)'!X946</f>
        <v/>
      </c>
      <c r="AA946" s="452" t="str">
        <f>'４.１倒筒機(樣品製作)'!Y946</f>
        <v/>
      </c>
    </row>
    <row r="947" spans="1:27" ht="16.5">
      <c r="A947" s="383">
        <f t="shared" si="346"/>
        <v>46225</v>
      </c>
      <c r="B947" s="398" t="s">
        <v>803</v>
      </c>
      <c r="C947" s="524"/>
      <c r="D947" s="525"/>
      <c r="E947" s="526"/>
      <c r="F947" s="527">
        <v>0</v>
      </c>
      <c r="G947" s="527"/>
      <c r="H947" s="528"/>
      <c r="I947" s="529">
        <f>COUNTA(I927:I946)</f>
        <v>0</v>
      </c>
      <c r="J947" s="529"/>
      <c r="K947" s="529"/>
      <c r="L947" s="530"/>
      <c r="M947" s="400"/>
      <c r="N947" s="401">
        <f>SUM(N927:N946)</f>
        <v>0</v>
      </c>
      <c r="O947" s="400"/>
      <c r="P947" s="401">
        <f>SUM(P927:P946)</f>
        <v>0</v>
      </c>
      <c r="Q947" s="402"/>
      <c r="R947" s="445"/>
      <c r="S947" s="427"/>
      <c r="T947" s="403"/>
      <c r="U947" s="399">
        <f>SUMIF(U927:U946,"&lt;9E307")</f>
        <v>0</v>
      </c>
      <c r="V947" s="399">
        <f>SUM(V927:V946)</f>
        <v>0</v>
      </c>
      <c r="W947" s="446">
        <f>IF(ISERROR(V947/U947),0,(V947/U947))</f>
        <v>0</v>
      </c>
      <c r="X947" s="453">
        <f>SUMIF(X927:X946,"&lt;9E307")</f>
        <v>0</v>
      </c>
      <c r="Y947" s="453">
        <f>SUMIF(Y927:Y946,"&lt;9E307")</f>
        <v>0</v>
      </c>
      <c r="Z947" s="453">
        <f>'４.１倒筒機(樣品製作)'!X947</f>
        <v>0</v>
      </c>
      <c r="AA947" s="453">
        <f>'４.１倒筒機(樣品製作)'!Y947</f>
        <v>0</v>
      </c>
    </row>
    <row r="948" spans="1:27" ht="16.5">
      <c r="A948" s="383">
        <f t="shared" si="346"/>
        <v>46225</v>
      </c>
      <c r="B948" s="404" t="s">
        <v>806</v>
      </c>
      <c r="C948" s="531"/>
      <c r="D948" s="532"/>
      <c r="E948" s="533"/>
      <c r="F948" s="534"/>
      <c r="G948" s="534"/>
      <c r="H948" s="535"/>
      <c r="I948" s="536">
        <f>SUM(I926,I947)</f>
        <v>0</v>
      </c>
      <c r="J948" s="536"/>
      <c r="K948" s="536"/>
      <c r="L948" s="537"/>
      <c r="M948" s="419"/>
      <c r="N948" s="420">
        <f>SUM(N926,N947)</f>
        <v>0</v>
      </c>
      <c r="O948" s="419"/>
      <c r="P948" s="420">
        <f>SUM(P926,P947)</f>
        <v>0</v>
      </c>
      <c r="Q948" s="421"/>
      <c r="R948" s="447"/>
      <c r="S948" s="428"/>
      <c r="T948" s="394"/>
      <c r="U948" s="394">
        <f t="shared" ref="U948:V948" si="354">SUM(U926,U947)</f>
        <v>0</v>
      </c>
      <c r="V948" s="394">
        <f t="shared" si="354"/>
        <v>0</v>
      </c>
      <c r="W948" s="448">
        <f>IF(ISERROR(V948/U948),0,V948/U948)</f>
        <v>0</v>
      </c>
      <c r="X948" s="454">
        <f>SUM(X926,X947)</f>
        <v>0</v>
      </c>
      <c r="Y948" s="454">
        <f>SUM(Y926,Y947)</f>
        <v>0</v>
      </c>
      <c r="Z948" s="454">
        <f>'４.１倒筒機(樣品製作)'!X948</f>
        <v>0</v>
      </c>
      <c r="AA948" s="454">
        <f>'４.１倒筒機(樣品製作)'!Y948</f>
        <v>0</v>
      </c>
    </row>
    <row r="949" spans="1:27" ht="16.5">
      <c r="A949" s="449">
        <f>A948+1</f>
        <v>46226</v>
      </c>
      <c r="B949" s="431" t="s">
        <v>804</v>
      </c>
      <c r="C949" s="538"/>
      <c r="D949" s="539"/>
      <c r="E949" s="540"/>
      <c r="F949" s="541" t="str">
        <f>IF(ISNA(VLOOKUP(D949,條件!$A$1:$L$65585,5,0)),"",(VLOOKUP(D949,條件!$A$1:$L$65585,5,0)))</f>
        <v/>
      </c>
      <c r="G949" s="541" t="str">
        <f>IF(ISNA(VLOOKUP(D949,條件!$A$1:$L$65585,11,0)),"",(VLOOKUP(D949,條件!$A$1:$L$65585,11,0)))</f>
        <v/>
      </c>
      <c r="H949" s="542"/>
      <c r="I949" s="543"/>
      <c r="J949" s="462"/>
      <c r="K949" s="543"/>
      <c r="L949" s="544"/>
      <c r="M949" s="407"/>
      <c r="N949" s="408"/>
      <c r="O949" s="409"/>
      <c r="P949" s="408"/>
      <c r="Q949" s="410"/>
      <c r="R949" s="441"/>
      <c r="S949" s="424">
        <f>K949*0.85</f>
        <v>0</v>
      </c>
      <c r="T949" s="405">
        <f t="shared" ref="T949:T968" si="355">IF(J949="",0,(1440/(J949/S949)))</f>
        <v>0</v>
      </c>
      <c r="U949" s="405">
        <f>T949*L949*(N949+P949)/24*0.85</f>
        <v>0</v>
      </c>
      <c r="V949" s="406">
        <f>M949+O949</f>
        <v>0</v>
      </c>
      <c r="W949" s="442" t="str">
        <f>IF(U949=0,"",((V949/U949)))</f>
        <v/>
      </c>
      <c r="X949" s="452" t="str">
        <f t="shared" ref="X949:X968" si="356">IF(ISERROR((U949/(N949+P949)*N949)/250),"",((U949/(N949+P949)*N949)/250))</f>
        <v/>
      </c>
      <c r="Y949" s="452" t="str">
        <f t="shared" ref="Y949:Y968" si="357">IF(ISERROR(((U949/(N949+P949)*P949)/250)),"",(((U949/(N949+P949)*P949))/250))</f>
        <v/>
      </c>
      <c r="Z949" s="452" t="str">
        <f>'４.１倒筒機(樣品製作)'!X949</f>
        <v/>
      </c>
      <c r="AA949" s="452" t="str">
        <f>'４.１倒筒機(樣品製作)'!Y949</f>
        <v/>
      </c>
    </row>
    <row r="950" spans="1:27" ht="16.5">
      <c r="A950" s="383">
        <f>A949</f>
        <v>46226</v>
      </c>
      <c r="B950" s="432" t="s">
        <v>804</v>
      </c>
      <c r="C950" s="458"/>
      <c r="D950" s="473"/>
      <c r="E950" s="459"/>
      <c r="F950" s="506" t="str">
        <f>IF(ISNA(VLOOKUP(D950,條件!$A$1:$L$65585,5,0)),"",(VLOOKUP(D950,條件!$A$1:$L$65585,5,0)))</f>
        <v/>
      </c>
      <c r="G950" s="506" t="str">
        <f>IF(ISNA(VLOOKUP(D950,條件!$A$1:$L$65585,11,0)),"",(VLOOKUP(D950,條件!$A$1:$L$65585,11,0)))</f>
        <v/>
      </c>
      <c r="H950" s="460"/>
      <c r="I950" s="461"/>
      <c r="J950" s="462"/>
      <c r="K950" s="461"/>
      <c r="L950" s="463"/>
      <c r="M950" s="388"/>
      <c r="N950" s="389"/>
      <c r="O950" s="390"/>
      <c r="P950" s="389"/>
      <c r="Q950" s="410"/>
      <c r="R950" s="443"/>
      <c r="S950" s="425">
        <f t="shared" ref="S950:S968" si="358">K950*0.85</f>
        <v>0</v>
      </c>
      <c r="T950" s="392">
        <f t="shared" si="355"/>
        <v>0</v>
      </c>
      <c r="U950" s="405">
        <f t="shared" ref="U950:U968" si="359">T950*L950*(N950+P950)/24*0.85</f>
        <v>0</v>
      </c>
      <c r="V950" s="393">
        <f t="shared" ref="V950:V968" si="360">M950+O950</f>
        <v>0</v>
      </c>
      <c r="W950" s="442" t="str">
        <f t="shared" ref="W950:W968" si="361">IF(U950=0,"",((V950/U950)))</f>
        <v/>
      </c>
      <c r="X950" s="452" t="str">
        <f t="shared" si="356"/>
        <v/>
      </c>
      <c r="Y950" s="452" t="str">
        <f t="shared" si="357"/>
        <v/>
      </c>
      <c r="Z950" s="452" t="str">
        <f>'４.１倒筒機(樣品製作)'!X950</f>
        <v/>
      </c>
      <c r="AA950" s="452" t="str">
        <f>'４.１倒筒機(樣品製作)'!Y950</f>
        <v/>
      </c>
    </row>
    <row r="951" spans="1:27" ht="16.5">
      <c r="A951" s="383">
        <f t="shared" ref="A951:A991" si="362">A950</f>
        <v>46226</v>
      </c>
      <c r="B951" s="432" t="s">
        <v>804</v>
      </c>
      <c r="C951" s="458"/>
      <c r="D951" s="473"/>
      <c r="E951" s="459"/>
      <c r="F951" s="506" t="str">
        <f>IF(ISNA(VLOOKUP(D951,條件!$A$1:$L$65585,5,0)),"",(VLOOKUP(D951,條件!$A$1:$L$65585,5,0)))</f>
        <v/>
      </c>
      <c r="G951" s="506" t="str">
        <f>IF(ISNA(VLOOKUP(D951,條件!$A$1:$L$65585,11,0)),"",(VLOOKUP(D951,條件!$A$1:$L$65585,11,0)))</f>
        <v/>
      </c>
      <c r="H951" s="460"/>
      <c r="I951" s="461"/>
      <c r="J951" s="462"/>
      <c r="K951" s="461"/>
      <c r="L951" s="463"/>
      <c r="M951" s="388"/>
      <c r="N951" s="389"/>
      <c r="O951" s="390"/>
      <c r="P951" s="389"/>
      <c r="Q951" s="410"/>
      <c r="R951" s="443"/>
      <c r="S951" s="425">
        <f t="shared" si="358"/>
        <v>0</v>
      </c>
      <c r="T951" s="392">
        <f t="shared" si="355"/>
        <v>0</v>
      </c>
      <c r="U951" s="405">
        <f t="shared" si="359"/>
        <v>0</v>
      </c>
      <c r="V951" s="393">
        <f t="shared" si="360"/>
        <v>0</v>
      </c>
      <c r="W951" s="442" t="str">
        <f t="shared" si="361"/>
        <v/>
      </c>
      <c r="X951" s="452" t="str">
        <f t="shared" si="356"/>
        <v/>
      </c>
      <c r="Y951" s="452" t="str">
        <f t="shared" si="357"/>
        <v/>
      </c>
      <c r="Z951" s="452" t="str">
        <f>'４.１倒筒機(樣品製作)'!X951</f>
        <v/>
      </c>
      <c r="AA951" s="452" t="str">
        <f>'４.１倒筒機(樣品製作)'!Y951</f>
        <v/>
      </c>
    </row>
    <row r="952" spans="1:27" ht="16.5">
      <c r="A952" s="383">
        <f t="shared" si="362"/>
        <v>46226</v>
      </c>
      <c r="B952" s="432" t="s">
        <v>804</v>
      </c>
      <c r="C952" s="458"/>
      <c r="D952" s="473"/>
      <c r="E952" s="459"/>
      <c r="F952" s="506" t="str">
        <f>IF(ISNA(VLOOKUP(D952,條件!$A$1:$L$65585,5,0)),"",(VLOOKUP(D952,條件!$A$1:$L$65585,5,0)))</f>
        <v/>
      </c>
      <c r="G952" s="506" t="str">
        <f>IF(ISNA(VLOOKUP(D952,條件!$A$1:$L$65585,11,0)),"",(VLOOKUP(D952,條件!$A$1:$L$65585,11,0)))</f>
        <v/>
      </c>
      <c r="H952" s="460"/>
      <c r="I952" s="461"/>
      <c r="J952" s="462"/>
      <c r="K952" s="461"/>
      <c r="L952" s="463"/>
      <c r="M952" s="388"/>
      <c r="N952" s="389"/>
      <c r="O952" s="390"/>
      <c r="P952" s="389"/>
      <c r="Q952" s="410"/>
      <c r="R952" s="443"/>
      <c r="S952" s="425">
        <f t="shared" si="358"/>
        <v>0</v>
      </c>
      <c r="T952" s="392">
        <f t="shared" si="355"/>
        <v>0</v>
      </c>
      <c r="U952" s="405">
        <f t="shared" si="359"/>
        <v>0</v>
      </c>
      <c r="V952" s="393">
        <f t="shared" si="360"/>
        <v>0</v>
      </c>
      <c r="W952" s="442" t="str">
        <f t="shared" si="361"/>
        <v/>
      </c>
      <c r="X952" s="452" t="str">
        <f t="shared" si="356"/>
        <v/>
      </c>
      <c r="Y952" s="452" t="str">
        <f t="shared" si="357"/>
        <v/>
      </c>
      <c r="Z952" s="452" t="str">
        <f>'４.１倒筒機(樣品製作)'!X952</f>
        <v/>
      </c>
      <c r="AA952" s="452" t="str">
        <f>'４.１倒筒機(樣品製作)'!Y952</f>
        <v/>
      </c>
    </row>
    <row r="953" spans="1:27" ht="16.5">
      <c r="A953" s="383">
        <f t="shared" si="362"/>
        <v>46226</v>
      </c>
      <c r="B953" s="432" t="s">
        <v>804</v>
      </c>
      <c r="C953" s="458"/>
      <c r="D953" s="473"/>
      <c r="E953" s="459"/>
      <c r="F953" s="506" t="str">
        <f>IF(ISNA(VLOOKUP(D953,條件!$A$1:$L$65585,5,0)),"",(VLOOKUP(D953,條件!$A$1:$L$65585,5,0)))</f>
        <v/>
      </c>
      <c r="G953" s="506" t="str">
        <f>IF(ISNA(VLOOKUP(D953,條件!$A$1:$L$65585,11,0)),"",(VLOOKUP(D953,條件!$A$1:$L$65585,11,0)))</f>
        <v/>
      </c>
      <c r="H953" s="460"/>
      <c r="I953" s="461"/>
      <c r="J953" s="462"/>
      <c r="K953" s="461"/>
      <c r="L953" s="463"/>
      <c r="M953" s="388"/>
      <c r="N953" s="389"/>
      <c r="O953" s="390"/>
      <c r="P953" s="389"/>
      <c r="Q953" s="410"/>
      <c r="R953" s="443"/>
      <c r="S953" s="425">
        <f t="shared" si="358"/>
        <v>0</v>
      </c>
      <c r="T953" s="392">
        <f t="shared" si="355"/>
        <v>0</v>
      </c>
      <c r="U953" s="405">
        <f t="shared" si="359"/>
        <v>0</v>
      </c>
      <c r="V953" s="393">
        <f t="shared" si="360"/>
        <v>0</v>
      </c>
      <c r="W953" s="442" t="str">
        <f t="shared" si="361"/>
        <v/>
      </c>
      <c r="X953" s="452" t="str">
        <f t="shared" si="356"/>
        <v/>
      </c>
      <c r="Y953" s="452" t="str">
        <f t="shared" si="357"/>
        <v/>
      </c>
      <c r="Z953" s="452" t="str">
        <f>'４.１倒筒機(樣品製作)'!X953</f>
        <v/>
      </c>
      <c r="AA953" s="452" t="str">
        <f>'４.１倒筒機(樣品製作)'!Y953</f>
        <v/>
      </c>
    </row>
    <row r="954" spans="1:27" ht="16.5">
      <c r="A954" s="383">
        <f t="shared" si="362"/>
        <v>46226</v>
      </c>
      <c r="B954" s="432" t="s">
        <v>804</v>
      </c>
      <c r="C954" s="458"/>
      <c r="D954" s="473"/>
      <c r="E954" s="459"/>
      <c r="F954" s="506" t="str">
        <f>IF(ISNA(VLOOKUP(D954,條件!$A$1:$L$65585,5,0)),"",(VLOOKUP(D954,條件!$A$1:$L$65585,5,0)))</f>
        <v/>
      </c>
      <c r="G954" s="506" t="str">
        <f>IF(ISNA(VLOOKUP(D954,條件!$A$1:$L$65585,11,0)),"",(VLOOKUP(D954,條件!$A$1:$L$65585,11,0)))</f>
        <v/>
      </c>
      <c r="H954" s="460"/>
      <c r="I954" s="461"/>
      <c r="J954" s="462"/>
      <c r="K954" s="461"/>
      <c r="L954" s="463"/>
      <c r="M954" s="388"/>
      <c r="N954" s="389"/>
      <c r="O954" s="390"/>
      <c r="P954" s="389"/>
      <c r="Q954" s="410"/>
      <c r="R954" s="443"/>
      <c r="S954" s="425">
        <f t="shared" si="358"/>
        <v>0</v>
      </c>
      <c r="T954" s="392">
        <f t="shared" si="355"/>
        <v>0</v>
      </c>
      <c r="U954" s="405">
        <f t="shared" si="359"/>
        <v>0</v>
      </c>
      <c r="V954" s="393">
        <f t="shared" si="360"/>
        <v>0</v>
      </c>
      <c r="W954" s="442" t="str">
        <f t="shared" si="361"/>
        <v/>
      </c>
      <c r="X954" s="452" t="str">
        <f t="shared" si="356"/>
        <v/>
      </c>
      <c r="Y954" s="452" t="str">
        <f t="shared" si="357"/>
        <v/>
      </c>
      <c r="Z954" s="452" t="str">
        <f>'４.１倒筒機(樣品製作)'!X954</f>
        <v/>
      </c>
      <c r="AA954" s="452" t="str">
        <f>'４.１倒筒機(樣品製作)'!Y954</f>
        <v/>
      </c>
    </row>
    <row r="955" spans="1:27" ht="16.5">
      <c r="A955" s="383">
        <f t="shared" si="362"/>
        <v>46226</v>
      </c>
      <c r="B955" s="432" t="s">
        <v>804</v>
      </c>
      <c r="C955" s="458"/>
      <c r="D955" s="473"/>
      <c r="E955" s="459"/>
      <c r="F955" s="506" t="str">
        <f>IF(ISNA(VLOOKUP(D955,條件!$A$1:$L$65585,5,0)),"",(VLOOKUP(D955,條件!$A$1:$L$65585,5,0)))</f>
        <v/>
      </c>
      <c r="G955" s="506" t="str">
        <f>IF(ISNA(VLOOKUP(D955,條件!$A$1:$L$65585,11,0)),"",(VLOOKUP(D955,條件!$A$1:$L$65585,11,0)))</f>
        <v/>
      </c>
      <c r="H955" s="460"/>
      <c r="I955" s="461"/>
      <c r="J955" s="462"/>
      <c r="K955" s="461"/>
      <c r="L955" s="463"/>
      <c r="M955" s="388"/>
      <c r="N955" s="389"/>
      <c r="O955" s="390"/>
      <c r="P955" s="389"/>
      <c r="Q955" s="410"/>
      <c r="R955" s="443"/>
      <c r="S955" s="425">
        <f t="shared" si="358"/>
        <v>0</v>
      </c>
      <c r="T955" s="392">
        <f t="shared" si="355"/>
        <v>0</v>
      </c>
      <c r="U955" s="405">
        <f t="shared" si="359"/>
        <v>0</v>
      </c>
      <c r="V955" s="393">
        <f t="shared" si="360"/>
        <v>0</v>
      </c>
      <c r="W955" s="442" t="str">
        <f t="shared" si="361"/>
        <v/>
      </c>
      <c r="X955" s="452" t="str">
        <f t="shared" si="356"/>
        <v/>
      </c>
      <c r="Y955" s="452" t="str">
        <f t="shared" si="357"/>
        <v/>
      </c>
      <c r="Z955" s="452" t="str">
        <f>'４.１倒筒機(樣品製作)'!X955</f>
        <v/>
      </c>
      <c r="AA955" s="452" t="str">
        <f>'４.１倒筒機(樣品製作)'!Y955</f>
        <v/>
      </c>
    </row>
    <row r="956" spans="1:27" ht="16.5">
      <c r="A956" s="383">
        <f t="shared" si="362"/>
        <v>46226</v>
      </c>
      <c r="B956" s="432" t="s">
        <v>804</v>
      </c>
      <c r="C956" s="458"/>
      <c r="D956" s="473"/>
      <c r="E956" s="459"/>
      <c r="F956" s="506" t="str">
        <f>IF(ISNA(VLOOKUP(D956,條件!$A$1:$L$65585,5,0)),"",(VLOOKUP(D956,條件!$A$1:$L$65585,5,0)))</f>
        <v/>
      </c>
      <c r="G956" s="506" t="str">
        <f>IF(ISNA(VLOOKUP(D956,條件!$A$1:$L$65585,11,0)),"",(VLOOKUP(D956,條件!$A$1:$L$65585,11,0)))</f>
        <v/>
      </c>
      <c r="H956" s="460"/>
      <c r="I956" s="461"/>
      <c r="J956" s="462"/>
      <c r="K956" s="461"/>
      <c r="L956" s="463"/>
      <c r="M956" s="388"/>
      <c r="N956" s="389"/>
      <c r="O956" s="390"/>
      <c r="P956" s="389"/>
      <c r="Q956" s="410"/>
      <c r="R956" s="443"/>
      <c r="S956" s="425">
        <f t="shared" si="358"/>
        <v>0</v>
      </c>
      <c r="T956" s="392">
        <f t="shared" si="355"/>
        <v>0</v>
      </c>
      <c r="U956" s="405">
        <f t="shared" si="359"/>
        <v>0</v>
      </c>
      <c r="V956" s="393">
        <f t="shared" si="360"/>
        <v>0</v>
      </c>
      <c r="W956" s="442" t="str">
        <f t="shared" si="361"/>
        <v/>
      </c>
      <c r="X956" s="452" t="str">
        <f t="shared" si="356"/>
        <v/>
      </c>
      <c r="Y956" s="452" t="str">
        <f t="shared" si="357"/>
        <v/>
      </c>
      <c r="Z956" s="452" t="str">
        <f>'４.１倒筒機(樣品製作)'!X956</f>
        <v/>
      </c>
      <c r="AA956" s="452" t="str">
        <f>'４.１倒筒機(樣品製作)'!Y956</f>
        <v/>
      </c>
    </row>
    <row r="957" spans="1:27" ht="16.5">
      <c r="A957" s="383">
        <f t="shared" si="362"/>
        <v>46226</v>
      </c>
      <c r="B957" s="432" t="s">
        <v>804</v>
      </c>
      <c r="C957" s="458"/>
      <c r="D957" s="473"/>
      <c r="E957" s="459"/>
      <c r="F957" s="506" t="str">
        <f>IF(ISNA(VLOOKUP(D957,條件!$A$1:$L$65585,5,0)),"",(VLOOKUP(D957,條件!$A$1:$L$65585,5,0)))</f>
        <v/>
      </c>
      <c r="G957" s="506" t="str">
        <f>IF(ISNA(VLOOKUP(D957,條件!$A$1:$L$65585,11,0)),"",(VLOOKUP(D957,條件!$A$1:$L$65585,11,0)))</f>
        <v/>
      </c>
      <c r="H957" s="460"/>
      <c r="I957" s="461"/>
      <c r="J957" s="462"/>
      <c r="K957" s="461"/>
      <c r="L957" s="463"/>
      <c r="M957" s="388"/>
      <c r="N957" s="389"/>
      <c r="O957" s="390"/>
      <c r="P957" s="389"/>
      <c r="Q957" s="410"/>
      <c r="R957" s="443"/>
      <c r="S957" s="425">
        <f t="shared" si="358"/>
        <v>0</v>
      </c>
      <c r="T957" s="392">
        <f t="shared" si="355"/>
        <v>0</v>
      </c>
      <c r="U957" s="405">
        <f t="shared" si="359"/>
        <v>0</v>
      </c>
      <c r="V957" s="393">
        <f t="shared" si="360"/>
        <v>0</v>
      </c>
      <c r="W957" s="442" t="str">
        <f t="shared" si="361"/>
        <v/>
      </c>
      <c r="X957" s="452" t="str">
        <f t="shared" si="356"/>
        <v/>
      </c>
      <c r="Y957" s="452" t="str">
        <f t="shared" si="357"/>
        <v/>
      </c>
      <c r="Z957" s="452" t="str">
        <f>'４.１倒筒機(樣品製作)'!X957</f>
        <v/>
      </c>
      <c r="AA957" s="452" t="str">
        <f>'４.１倒筒機(樣品製作)'!Y957</f>
        <v/>
      </c>
    </row>
    <row r="958" spans="1:27" ht="16.5">
      <c r="A958" s="383">
        <f t="shared" si="362"/>
        <v>46226</v>
      </c>
      <c r="B958" s="432" t="s">
        <v>804</v>
      </c>
      <c r="C958" s="458"/>
      <c r="D958" s="473"/>
      <c r="E958" s="459"/>
      <c r="F958" s="506" t="str">
        <f>IF(ISNA(VLOOKUP(D958,條件!$A$1:$L$65585,5,0)),"",(VLOOKUP(D958,條件!$A$1:$L$65585,5,0)))</f>
        <v/>
      </c>
      <c r="G958" s="506" t="str">
        <f>IF(ISNA(VLOOKUP(D958,條件!$A$1:$L$65585,11,0)),"",(VLOOKUP(D958,條件!$A$1:$L$65585,11,0)))</f>
        <v/>
      </c>
      <c r="H958" s="460"/>
      <c r="I958" s="461"/>
      <c r="J958" s="462"/>
      <c r="K958" s="461"/>
      <c r="L958" s="463"/>
      <c r="M958" s="388"/>
      <c r="N958" s="389"/>
      <c r="O958" s="390"/>
      <c r="P958" s="389"/>
      <c r="Q958" s="410"/>
      <c r="R958" s="443"/>
      <c r="S958" s="425">
        <f t="shared" si="358"/>
        <v>0</v>
      </c>
      <c r="T958" s="392">
        <f t="shared" si="355"/>
        <v>0</v>
      </c>
      <c r="U958" s="405">
        <f t="shared" si="359"/>
        <v>0</v>
      </c>
      <c r="V958" s="393">
        <f t="shared" si="360"/>
        <v>0</v>
      </c>
      <c r="W958" s="442" t="str">
        <f t="shared" si="361"/>
        <v/>
      </c>
      <c r="X958" s="452" t="str">
        <f t="shared" si="356"/>
        <v/>
      </c>
      <c r="Y958" s="452" t="str">
        <f t="shared" si="357"/>
        <v/>
      </c>
      <c r="Z958" s="452" t="str">
        <f>'４.１倒筒機(樣品製作)'!X958</f>
        <v/>
      </c>
      <c r="AA958" s="452" t="str">
        <f>'４.１倒筒機(樣品製作)'!Y958</f>
        <v/>
      </c>
    </row>
    <row r="959" spans="1:27" ht="16.5">
      <c r="A959" s="383">
        <f t="shared" si="362"/>
        <v>46226</v>
      </c>
      <c r="B959" s="432" t="s">
        <v>804</v>
      </c>
      <c r="C959" s="458"/>
      <c r="D959" s="473"/>
      <c r="E959" s="459"/>
      <c r="F959" s="506" t="str">
        <f>IF(ISNA(VLOOKUP(D959,條件!$A$1:$L$65585,5,0)),"",(VLOOKUP(D959,條件!$A$1:$L$65585,5,0)))</f>
        <v/>
      </c>
      <c r="G959" s="506" t="str">
        <f>IF(ISNA(VLOOKUP(D959,條件!$A$1:$L$65585,11,0)),"",(VLOOKUP(D959,條件!$A$1:$L$65585,11,0)))</f>
        <v/>
      </c>
      <c r="H959" s="460"/>
      <c r="I959" s="461"/>
      <c r="J959" s="462"/>
      <c r="K959" s="461"/>
      <c r="L959" s="463"/>
      <c r="M959" s="388"/>
      <c r="N959" s="389"/>
      <c r="O959" s="390"/>
      <c r="P959" s="389"/>
      <c r="Q959" s="410"/>
      <c r="R959" s="443"/>
      <c r="S959" s="425">
        <f t="shared" si="358"/>
        <v>0</v>
      </c>
      <c r="T959" s="392">
        <f t="shared" si="355"/>
        <v>0</v>
      </c>
      <c r="U959" s="405">
        <f t="shared" si="359"/>
        <v>0</v>
      </c>
      <c r="V959" s="393">
        <f t="shared" si="360"/>
        <v>0</v>
      </c>
      <c r="W959" s="442" t="str">
        <f t="shared" si="361"/>
        <v/>
      </c>
      <c r="X959" s="452" t="str">
        <f t="shared" si="356"/>
        <v/>
      </c>
      <c r="Y959" s="452" t="str">
        <f t="shared" si="357"/>
        <v/>
      </c>
      <c r="Z959" s="452" t="str">
        <f>'４.１倒筒機(樣品製作)'!X959</f>
        <v/>
      </c>
      <c r="AA959" s="452" t="str">
        <f>'４.１倒筒機(樣品製作)'!Y959</f>
        <v/>
      </c>
    </row>
    <row r="960" spans="1:27" ht="16.5">
      <c r="A960" s="383">
        <f t="shared" si="362"/>
        <v>46226</v>
      </c>
      <c r="B960" s="432" t="s">
        <v>804</v>
      </c>
      <c r="C960" s="458"/>
      <c r="D960" s="473"/>
      <c r="E960" s="459"/>
      <c r="F960" s="506" t="str">
        <f>IF(ISNA(VLOOKUP(D960,條件!$A$1:$L$65585,5,0)),"",(VLOOKUP(D960,條件!$A$1:$L$65585,5,0)))</f>
        <v/>
      </c>
      <c r="G960" s="506" t="str">
        <f>IF(ISNA(VLOOKUP(D960,條件!$A$1:$L$65585,11,0)),"",(VLOOKUP(D960,條件!$A$1:$L$65585,11,0)))</f>
        <v/>
      </c>
      <c r="H960" s="460"/>
      <c r="I960" s="461"/>
      <c r="J960" s="462"/>
      <c r="K960" s="461"/>
      <c r="L960" s="463"/>
      <c r="M960" s="388"/>
      <c r="N960" s="389"/>
      <c r="O960" s="390"/>
      <c r="P960" s="389"/>
      <c r="Q960" s="410"/>
      <c r="R960" s="443"/>
      <c r="S960" s="425">
        <f t="shared" si="358"/>
        <v>0</v>
      </c>
      <c r="T960" s="392">
        <f t="shared" si="355"/>
        <v>0</v>
      </c>
      <c r="U960" s="392">
        <f t="shared" si="359"/>
        <v>0</v>
      </c>
      <c r="V960" s="393">
        <f t="shared" si="360"/>
        <v>0</v>
      </c>
      <c r="W960" s="442" t="str">
        <f t="shared" si="361"/>
        <v/>
      </c>
      <c r="X960" s="452" t="str">
        <f t="shared" si="356"/>
        <v/>
      </c>
      <c r="Y960" s="452" t="str">
        <f t="shared" si="357"/>
        <v/>
      </c>
      <c r="Z960" s="452" t="str">
        <f>'４.１倒筒機(樣品製作)'!X960</f>
        <v/>
      </c>
      <c r="AA960" s="452" t="str">
        <f>'４.１倒筒機(樣品製作)'!Y960</f>
        <v/>
      </c>
    </row>
    <row r="961" spans="1:27" ht="16.5">
      <c r="A961" s="383">
        <f t="shared" si="362"/>
        <v>46226</v>
      </c>
      <c r="B961" s="432" t="s">
        <v>804</v>
      </c>
      <c r="C961" s="458"/>
      <c r="D961" s="473"/>
      <c r="E961" s="459"/>
      <c r="F961" s="506" t="str">
        <f>IF(ISNA(VLOOKUP(D961,條件!$A$1:$L$65585,5,0)),"",(VLOOKUP(D961,條件!$A$1:$L$65585,5,0)))</f>
        <v/>
      </c>
      <c r="G961" s="506" t="str">
        <f>IF(ISNA(VLOOKUP(D961,條件!$A$1:$L$65585,11,0)),"",(VLOOKUP(D961,條件!$A$1:$L$65585,11,0)))</f>
        <v/>
      </c>
      <c r="H961" s="460"/>
      <c r="I961" s="461"/>
      <c r="J961" s="462"/>
      <c r="K961" s="461"/>
      <c r="L961" s="463"/>
      <c r="M961" s="388"/>
      <c r="N961" s="389"/>
      <c r="O961" s="390"/>
      <c r="P961" s="389"/>
      <c r="Q961" s="410"/>
      <c r="R961" s="443"/>
      <c r="S961" s="425">
        <f t="shared" si="358"/>
        <v>0</v>
      </c>
      <c r="T961" s="392">
        <f t="shared" si="355"/>
        <v>0</v>
      </c>
      <c r="U961" s="392">
        <f t="shared" si="359"/>
        <v>0</v>
      </c>
      <c r="V961" s="393">
        <f t="shared" si="360"/>
        <v>0</v>
      </c>
      <c r="W961" s="444" t="str">
        <f t="shared" si="361"/>
        <v/>
      </c>
      <c r="X961" s="452" t="str">
        <f t="shared" si="356"/>
        <v/>
      </c>
      <c r="Y961" s="452" t="str">
        <f t="shared" si="357"/>
        <v/>
      </c>
      <c r="Z961" s="452" t="str">
        <f>'４.１倒筒機(樣品製作)'!X961</f>
        <v/>
      </c>
      <c r="AA961" s="452" t="str">
        <f>'４.１倒筒機(樣品製作)'!Y961</f>
        <v/>
      </c>
    </row>
    <row r="962" spans="1:27" ht="16.5">
      <c r="A962" s="383">
        <f t="shared" si="362"/>
        <v>46226</v>
      </c>
      <c r="B962" s="432" t="s">
        <v>804</v>
      </c>
      <c r="C962" s="458"/>
      <c r="D962" s="473"/>
      <c r="E962" s="459"/>
      <c r="F962" s="506" t="str">
        <f>IF(ISNA(VLOOKUP(D962,條件!$A$1:$L$65585,5,0)),"",(VLOOKUP(D962,條件!$A$1:$L$65585,5,0)))</f>
        <v/>
      </c>
      <c r="G962" s="506" t="str">
        <f>IF(ISNA(VLOOKUP(D962,條件!$A$1:$L$65585,11,0)),"",(VLOOKUP(D962,條件!$A$1:$L$65585,11,0)))</f>
        <v/>
      </c>
      <c r="H962" s="460"/>
      <c r="I962" s="461"/>
      <c r="J962" s="462"/>
      <c r="K962" s="461"/>
      <c r="L962" s="463"/>
      <c r="M962" s="388"/>
      <c r="N962" s="389"/>
      <c r="O962" s="390"/>
      <c r="P962" s="389"/>
      <c r="Q962" s="410"/>
      <c r="R962" s="443"/>
      <c r="S962" s="425">
        <f t="shared" si="358"/>
        <v>0</v>
      </c>
      <c r="T962" s="392">
        <f t="shared" si="355"/>
        <v>0</v>
      </c>
      <c r="U962" s="392">
        <f t="shared" si="359"/>
        <v>0</v>
      </c>
      <c r="V962" s="393">
        <f t="shared" si="360"/>
        <v>0</v>
      </c>
      <c r="W962" s="444" t="str">
        <f t="shared" si="361"/>
        <v/>
      </c>
      <c r="X962" s="452" t="str">
        <f t="shared" si="356"/>
        <v/>
      </c>
      <c r="Y962" s="452" t="str">
        <f t="shared" si="357"/>
        <v/>
      </c>
      <c r="Z962" s="452" t="str">
        <f>'４.１倒筒機(樣品製作)'!X962</f>
        <v/>
      </c>
      <c r="AA962" s="452" t="str">
        <f>'４.１倒筒機(樣品製作)'!Y962</f>
        <v/>
      </c>
    </row>
    <row r="963" spans="1:27" ht="16.5">
      <c r="A963" s="383">
        <f t="shared" si="362"/>
        <v>46226</v>
      </c>
      <c r="B963" s="432" t="s">
        <v>804</v>
      </c>
      <c r="C963" s="458"/>
      <c r="D963" s="473"/>
      <c r="E963" s="459"/>
      <c r="F963" s="506" t="str">
        <f>IF(ISNA(VLOOKUP(D963,條件!$A$1:$L$65585,5,0)),"",(VLOOKUP(D963,條件!$A$1:$L$65585,5,0)))</f>
        <v/>
      </c>
      <c r="G963" s="506" t="str">
        <f>IF(ISNA(VLOOKUP(D963,條件!$A$1:$L$65585,11,0)),"",(VLOOKUP(D963,條件!$A$1:$L$65585,11,0)))</f>
        <v/>
      </c>
      <c r="H963" s="460"/>
      <c r="I963" s="461"/>
      <c r="J963" s="462"/>
      <c r="K963" s="461"/>
      <c r="L963" s="463"/>
      <c r="M963" s="388"/>
      <c r="N963" s="389"/>
      <c r="O963" s="390"/>
      <c r="P963" s="389"/>
      <c r="Q963" s="410"/>
      <c r="R963" s="443"/>
      <c r="S963" s="425">
        <f t="shared" si="358"/>
        <v>0</v>
      </c>
      <c r="T963" s="392">
        <f t="shared" si="355"/>
        <v>0</v>
      </c>
      <c r="U963" s="392">
        <f t="shared" si="359"/>
        <v>0</v>
      </c>
      <c r="V963" s="393">
        <f t="shared" si="360"/>
        <v>0</v>
      </c>
      <c r="W963" s="444" t="str">
        <f t="shared" si="361"/>
        <v/>
      </c>
      <c r="X963" s="452" t="str">
        <f t="shared" si="356"/>
        <v/>
      </c>
      <c r="Y963" s="452" t="str">
        <f t="shared" si="357"/>
        <v/>
      </c>
      <c r="Z963" s="452" t="str">
        <f>'４.１倒筒機(樣品製作)'!X963</f>
        <v/>
      </c>
      <c r="AA963" s="452" t="str">
        <f>'４.１倒筒機(樣品製作)'!Y963</f>
        <v/>
      </c>
    </row>
    <row r="964" spans="1:27" ht="16.5">
      <c r="A964" s="383">
        <f t="shared" si="362"/>
        <v>46226</v>
      </c>
      <c r="B964" s="432" t="s">
        <v>804</v>
      </c>
      <c r="C964" s="458"/>
      <c r="D964" s="473"/>
      <c r="E964" s="459"/>
      <c r="F964" s="506" t="str">
        <f>IF(ISNA(VLOOKUP(D964,條件!$A$1:$L$65585,5,0)),"",(VLOOKUP(D964,條件!$A$1:$L$65585,5,0)))</f>
        <v/>
      </c>
      <c r="G964" s="506" t="str">
        <f>IF(ISNA(VLOOKUP(D964,條件!$A$1:$L$65585,11,0)),"",(VLOOKUP(D964,條件!$A$1:$L$65585,11,0)))</f>
        <v/>
      </c>
      <c r="H964" s="460"/>
      <c r="I964" s="461"/>
      <c r="J964" s="462"/>
      <c r="K964" s="461"/>
      <c r="L964" s="463"/>
      <c r="M964" s="388"/>
      <c r="N964" s="389"/>
      <c r="O964" s="390"/>
      <c r="P964" s="389"/>
      <c r="Q964" s="410"/>
      <c r="R964" s="443"/>
      <c r="S964" s="425">
        <f t="shared" si="358"/>
        <v>0</v>
      </c>
      <c r="T964" s="392">
        <f t="shared" si="355"/>
        <v>0</v>
      </c>
      <c r="U964" s="392">
        <f t="shared" si="359"/>
        <v>0</v>
      </c>
      <c r="V964" s="393">
        <f t="shared" si="360"/>
        <v>0</v>
      </c>
      <c r="W964" s="444" t="str">
        <f t="shared" si="361"/>
        <v/>
      </c>
      <c r="X964" s="452" t="str">
        <f t="shared" si="356"/>
        <v/>
      </c>
      <c r="Y964" s="452" t="str">
        <f t="shared" si="357"/>
        <v/>
      </c>
      <c r="Z964" s="452" t="str">
        <f>'４.１倒筒機(樣品製作)'!X964</f>
        <v/>
      </c>
      <c r="AA964" s="452" t="str">
        <f>'４.１倒筒機(樣品製作)'!Y964</f>
        <v/>
      </c>
    </row>
    <row r="965" spans="1:27" ht="16.5">
      <c r="A965" s="383">
        <f t="shared" si="362"/>
        <v>46226</v>
      </c>
      <c r="B965" s="432" t="s">
        <v>804</v>
      </c>
      <c r="C965" s="458"/>
      <c r="D965" s="473"/>
      <c r="E965" s="459"/>
      <c r="F965" s="506" t="str">
        <f>IF(ISNA(VLOOKUP(D965,條件!$A$1:$L$65585,5,0)),"",(VLOOKUP(D965,條件!$A$1:$L$65585,5,0)))</f>
        <v/>
      </c>
      <c r="G965" s="506" t="str">
        <f>IF(ISNA(VLOOKUP(D965,條件!$A$1:$L$65585,11,0)),"",(VLOOKUP(D965,條件!$A$1:$L$65585,11,0)))</f>
        <v/>
      </c>
      <c r="H965" s="460"/>
      <c r="I965" s="461"/>
      <c r="J965" s="462"/>
      <c r="K965" s="461"/>
      <c r="L965" s="463"/>
      <c r="M965" s="388"/>
      <c r="N965" s="389"/>
      <c r="O965" s="390"/>
      <c r="P965" s="389"/>
      <c r="Q965" s="391"/>
      <c r="R965" s="443"/>
      <c r="S965" s="425">
        <f t="shared" si="358"/>
        <v>0</v>
      </c>
      <c r="T965" s="392">
        <f t="shared" si="355"/>
        <v>0</v>
      </c>
      <c r="U965" s="392">
        <f t="shared" si="359"/>
        <v>0</v>
      </c>
      <c r="V965" s="393">
        <f t="shared" si="360"/>
        <v>0</v>
      </c>
      <c r="W965" s="444" t="str">
        <f t="shared" si="361"/>
        <v/>
      </c>
      <c r="X965" s="452" t="str">
        <f t="shared" si="356"/>
        <v/>
      </c>
      <c r="Y965" s="452" t="str">
        <f t="shared" si="357"/>
        <v/>
      </c>
      <c r="Z965" s="452" t="str">
        <f>'４.１倒筒機(樣品製作)'!X965</f>
        <v/>
      </c>
      <c r="AA965" s="452" t="str">
        <f>'４.１倒筒機(樣品製作)'!Y965</f>
        <v/>
      </c>
    </row>
    <row r="966" spans="1:27" ht="16.5">
      <c r="A966" s="383">
        <f t="shared" si="362"/>
        <v>46226</v>
      </c>
      <c r="B966" s="432" t="s">
        <v>804</v>
      </c>
      <c r="C966" s="458"/>
      <c r="D966" s="473"/>
      <c r="E966" s="459"/>
      <c r="F966" s="506" t="str">
        <f>IF(ISNA(VLOOKUP(D966,條件!$A$1:$L$65585,5,0)),"",(VLOOKUP(D966,條件!$A$1:$L$65585,5,0)))</f>
        <v/>
      </c>
      <c r="G966" s="506" t="str">
        <f>IF(ISNA(VLOOKUP(D966,條件!$A$1:$L$65585,11,0)),"",(VLOOKUP(D966,條件!$A$1:$L$65585,11,0)))</f>
        <v/>
      </c>
      <c r="H966" s="460"/>
      <c r="I966" s="461"/>
      <c r="J966" s="462"/>
      <c r="K966" s="461"/>
      <c r="L966" s="463"/>
      <c r="M966" s="388"/>
      <c r="N966" s="389"/>
      <c r="O966" s="390"/>
      <c r="P966" s="389"/>
      <c r="Q966" s="391"/>
      <c r="R966" s="443"/>
      <c r="S966" s="425">
        <f t="shared" si="358"/>
        <v>0</v>
      </c>
      <c r="T966" s="392">
        <f t="shared" si="355"/>
        <v>0</v>
      </c>
      <c r="U966" s="392">
        <f t="shared" si="359"/>
        <v>0</v>
      </c>
      <c r="V966" s="393">
        <f t="shared" si="360"/>
        <v>0</v>
      </c>
      <c r="W966" s="444" t="str">
        <f t="shared" si="361"/>
        <v/>
      </c>
      <c r="X966" s="452" t="str">
        <f t="shared" si="356"/>
        <v/>
      </c>
      <c r="Y966" s="452" t="str">
        <f t="shared" si="357"/>
        <v/>
      </c>
      <c r="Z966" s="452" t="str">
        <f>'４.１倒筒機(樣品製作)'!X966</f>
        <v/>
      </c>
      <c r="AA966" s="452" t="str">
        <f>'４.１倒筒機(樣品製作)'!Y966</f>
        <v/>
      </c>
    </row>
    <row r="967" spans="1:27" ht="16.5">
      <c r="A967" s="383">
        <f t="shared" si="362"/>
        <v>46226</v>
      </c>
      <c r="B967" s="432" t="s">
        <v>804</v>
      </c>
      <c r="C967" s="458"/>
      <c r="D967" s="473"/>
      <c r="E967" s="459"/>
      <c r="F967" s="506" t="str">
        <f>IF(ISNA(VLOOKUP(D967,條件!$A$1:$L$65585,5,0)),"",(VLOOKUP(D967,條件!$A$1:$L$65585,5,0)))</f>
        <v/>
      </c>
      <c r="G967" s="506" t="str">
        <f>IF(ISNA(VLOOKUP(D967,條件!$A$1:$L$65585,11,0)),"",(VLOOKUP(D967,條件!$A$1:$L$65585,11,0)))</f>
        <v/>
      </c>
      <c r="H967" s="460"/>
      <c r="I967" s="461"/>
      <c r="J967" s="462"/>
      <c r="K967" s="461"/>
      <c r="L967" s="463"/>
      <c r="M967" s="388"/>
      <c r="N967" s="389"/>
      <c r="O967" s="390"/>
      <c r="P967" s="389"/>
      <c r="Q967" s="391"/>
      <c r="R967" s="443"/>
      <c r="S967" s="425">
        <f t="shared" si="358"/>
        <v>0</v>
      </c>
      <c r="T967" s="392">
        <f t="shared" si="355"/>
        <v>0</v>
      </c>
      <c r="U967" s="392">
        <f t="shared" si="359"/>
        <v>0</v>
      </c>
      <c r="V967" s="393">
        <f t="shared" si="360"/>
        <v>0</v>
      </c>
      <c r="W967" s="444" t="str">
        <f t="shared" si="361"/>
        <v/>
      </c>
      <c r="X967" s="452" t="str">
        <f t="shared" si="356"/>
        <v/>
      </c>
      <c r="Y967" s="452" t="str">
        <f t="shared" si="357"/>
        <v/>
      </c>
      <c r="Z967" s="452" t="str">
        <f>'４.１倒筒機(樣品製作)'!X967</f>
        <v/>
      </c>
      <c r="AA967" s="452" t="str">
        <f>'４.１倒筒機(樣品製作)'!Y967</f>
        <v/>
      </c>
    </row>
    <row r="968" spans="1:27" ht="16.5">
      <c r="A968" s="383">
        <f t="shared" si="362"/>
        <v>46226</v>
      </c>
      <c r="B968" s="432" t="s">
        <v>804</v>
      </c>
      <c r="C968" s="458"/>
      <c r="D968" s="473"/>
      <c r="E968" s="459"/>
      <c r="F968" s="506" t="str">
        <f>IF(ISNA(VLOOKUP(D968,條件!$A$1:$L$65585,5,0)),"",(VLOOKUP(D968,條件!$A$1:$L$65585,5,0)))</f>
        <v/>
      </c>
      <c r="G968" s="506" t="str">
        <f>IF(ISNA(VLOOKUP(D968,條件!$A$1:$L$65585,11,0)),"",(VLOOKUP(D968,條件!$A$1:$L$65585,11,0)))</f>
        <v/>
      </c>
      <c r="H968" s="460"/>
      <c r="I968" s="461"/>
      <c r="J968" s="462"/>
      <c r="K968" s="461"/>
      <c r="L968" s="463"/>
      <c r="M968" s="388"/>
      <c r="N968" s="389"/>
      <c r="O968" s="390"/>
      <c r="P968" s="389"/>
      <c r="Q968" s="391"/>
      <c r="R968" s="443"/>
      <c r="S968" s="425">
        <f t="shared" si="358"/>
        <v>0</v>
      </c>
      <c r="T968" s="392">
        <f t="shared" si="355"/>
        <v>0</v>
      </c>
      <c r="U968" s="392">
        <f t="shared" si="359"/>
        <v>0</v>
      </c>
      <c r="V968" s="393">
        <f t="shared" si="360"/>
        <v>0</v>
      </c>
      <c r="W968" s="444" t="str">
        <f t="shared" si="361"/>
        <v/>
      </c>
      <c r="X968" s="452" t="str">
        <f t="shared" si="356"/>
        <v/>
      </c>
      <c r="Y968" s="452" t="str">
        <f t="shared" si="357"/>
        <v/>
      </c>
      <c r="Z968" s="452" t="str">
        <f>'４.１倒筒機(樣品製作)'!X968</f>
        <v/>
      </c>
      <c r="AA968" s="452" t="str">
        <f>'４.１倒筒機(樣品製作)'!Y968</f>
        <v/>
      </c>
    </row>
    <row r="969" spans="1:27" ht="16.5">
      <c r="A969" s="383">
        <f t="shared" si="362"/>
        <v>46226</v>
      </c>
      <c r="B969" s="398" t="s">
        <v>807</v>
      </c>
      <c r="C969" s="524"/>
      <c r="D969" s="525"/>
      <c r="E969" s="526"/>
      <c r="F969" s="527"/>
      <c r="G969" s="527"/>
      <c r="H969" s="528"/>
      <c r="I969" s="529">
        <f>COUNTA(I949:I968)</f>
        <v>0</v>
      </c>
      <c r="J969" s="529"/>
      <c r="K969" s="529"/>
      <c r="L969" s="530"/>
      <c r="M969" s="400"/>
      <c r="N969" s="401">
        <f>SUM(N949:N968)</f>
        <v>0</v>
      </c>
      <c r="O969" s="400"/>
      <c r="P969" s="401">
        <f>SUM(P949:P968)</f>
        <v>0</v>
      </c>
      <c r="Q969" s="402"/>
      <c r="R969" s="445"/>
      <c r="S969" s="426"/>
      <c r="T969" s="399"/>
      <c r="U969" s="399">
        <f>SUMIF(U949:U968,"&lt;9E307")</f>
        <v>0</v>
      </c>
      <c r="V969" s="399">
        <f>SUM(V949:V968)</f>
        <v>0</v>
      </c>
      <c r="W969" s="446">
        <f>IF(ISERROR(V969/U969),0,(V969/U969))</f>
        <v>0</v>
      </c>
      <c r="X969" s="453">
        <f>SUMIF(X949:X968,"&lt;9E307")</f>
        <v>0</v>
      </c>
      <c r="Y969" s="453">
        <f>SUMIF(Y949:Y968,"&lt;9E307")</f>
        <v>0</v>
      </c>
      <c r="Z969" s="579">
        <f>'４.１倒筒機(樣品製作)'!X969</f>
        <v>0</v>
      </c>
      <c r="AA969" s="579">
        <f>'４.１倒筒機(樣品製作)'!Y969</f>
        <v>0</v>
      </c>
    </row>
    <row r="970" spans="1:27" ht="16.5">
      <c r="A970" s="383">
        <f t="shared" si="362"/>
        <v>46226</v>
      </c>
      <c r="B970" s="432" t="s">
        <v>805</v>
      </c>
      <c r="C970" s="458"/>
      <c r="D970" s="473"/>
      <c r="E970" s="459"/>
      <c r="F970" s="506" t="str">
        <f>IF(ISNA(VLOOKUP(D970,條件!$A$1:$L$65585,5,0)),"",(VLOOKUP(D970,條件!$A$1:$L$65585,5,0)))</f>
        <v/>
      </c>
      <c r="G970" s="506" t="str">
        <f>IF(ISNA(VLOOKUP(D970,條件!$A$1:$L$65585,11,0)),"",(VLOOKUP(D970,條件!$A$1:$L$65585,11,0)))</f>
        <v/>
      </c>
      <c r="H970" s="460"/>
      <c r="I970" s="461"/>
      <c r="J970" s="462"/>
      <c r="K970" s="461"/>
      <c r="L970" s="463"/>
      <c r="M970" s="388"/>
      <c r="N970" s="389"/>
      <c r="O970" s="390"/>
      <c r="P970" s="389"/>
      <c r="Q970" s="391"/>
      <c r="R970" s="443"/>
      <c r="S970" s="425">
        <f>K970*0.85</f>
        <v>0</v>
      </c>
      <c r="T970" s="392">
        <f t="shared" ref="T970:T989" si="363">IF(J970="",0,(1440/(J970/S970)))</f>
        <v>0</v>
      </c>
      <c r="U970" s="405">
        <f>T970*L970*(N970+P970)/24*0.85</f>
        <v>0</v>
      </c>
      <c r="V970" s="406">
        <f>M970+O970</f>
        <v>0</v>
      </c>
      <c r="W970" s="442" t="str">
        <f>IF(U970=0,"",((V970/U970)))</f>
        <v/>
      </c>
      <c r="X970" s="452" t="str">
        <f t="shared" ref="X970:X989" si="364">IF(ISERROR((U970/(N970+P970)*N970)/250),"",((U970/(N970+P970)*N970)/250))</f>
        <v/>
      </c>
      <c r="Y970" s="452" t="str">
        <f t="shared" ref="Y970:Y989" si="365">IF(ISERROR(((U970/(N970+P970)*P970)/250)),"",(((U970/(N970+P970)*P970))/250))</f>
        <v/>
      </c>
      <c r="Z970" s="452" t="str">
        <f>'４.１倒筒機(樣品製作)'!X970</f>
        <v/>
      </c>
      <c r="AA970" s="452" t="str">
        <f>'４.１倒筒機(樣品製作)'!Y970</f>
        <v/>
      </c>
    </row>
    <row r="971" spans="1:27" ht="16.5">
      <c r="A971" s="383">
        <f t="shared" si="362"/>
        <v>46226</v>
      </c>
      <c r="B971" s="432" t="s">
        <v>805</v>
      </c>
      <c r="C971" s="458"/>
      <c r="D971" s="473"/>
      <c r="E971" s="459"/>
      <c r="F971" s="506" t="str">
        <f>IF(ISNA(VLOOKUP(D971,條件!$A$1:$L$65585,5,0)),"",(VLOOKUP(D971,條件!$A$1:$L$65585,5,0)))</f>
        <v/>
      </c>
      <c r="G971" s="506" t="str">
        <f>IF(ISNA(VLOOKUP(D971,條件!$A$1:$L$65585,11,0)),"",(VLOOKUP(D971,條件!$A$1:$L$65585,11,0)))</f>
        <v/>
      </c>
      <c r="H971" s="460"/>
      <c r="I971" s="461"/>
      <c r="J971" s="462"/>
      <c r="K971" s="461"/>
      <c r="L971" s="463"/>
      <c r="M971" s="388"/>
      <c r="N971" s="389"/>
      <c r="O971" s="390"/>
      <c r="P971" s="389"/>
      <c r="Q971" s="391"/>
      <c r="R971" s="443"/>
      <c r="S971" s="425">
        <f t="shared" ref="S971:S989" si="366">K971*0.85</f>
        <v>0</v>
      </c>
      <c r="T971" s="392">
        <f t="shared" si="363"/>
        <v>0</v>
      </c>
      <c r="U971" s="405">
        <f t="shared" ref="U971:U989" si="367">T971*L971*(N971+P971)/24*0.85</f>
        <v>0</v>
      </c>
      <c r="V971" s="393">
        <f t="shared" ref="V971:V989" si="368">M971+O971</f>
        <v>0</v>
      </c>
      <c r="W971" s="442" t="str">
        <f t="shared" ref="W971:W989" si="369">IF(U971=0,"",((V971/U971)))</f>
        <v/>
      </c>
      <c r="X971" s="452" t="str">
        <f t="shared" si="364"/>
        <v/>
      </c>
      <c r="Y971" s="452" t="str">
        <f t="shared" si="365"/>
        <v/>
      </c>
      <c r="Z971" s="452" t="str">
        <f>'４.１倒筒機(樣品製作)'!X971</f>
        <v/>
      </c>
      <c r="AA971" s="452" t="str">
        <f>'４.１倒筒機(樣品製作)'!Y971</f>
        <v/>
      </c>
    </row>
    <row r="972" spans="1:27" ht="16.5">
      <c r="A972" s="383">
        <f t="shared" si="362"/>
        <v>46226</v>
      </c>
      <c r="B972" s="432" t="s">
        <v>805</v>
      </c>
      <c r="C972" s="458"/>
      <c r="D972" s="473"/>
      <c r="E972" s="459"/>
      <c r="F972" s="506" t="str">
        <f>IF(ISNA(VLOOKUP(D972,條件!$A$1:$L$65585,5,0)),"",(VLOOKUP(D972,條件!$A$1:$L$65585,5,0)))</f>
        <v/>
      </c>
      <c r="G972" s="506" t="str">
        <f>IF(ISNA(VLOOKUP(D972,條件!$A$1:$L$65585,11,0)),"",(VLOOKUP(D972,條件!$A$1:$L$65585,11,0)))</f>
        <v/>
      </c>
      <c r="H972" s="460"/>
      <c r="I972" s="461"/>
      <c r="J972" s="462"/>
      <c r="K972" s="461"/>
      <c r="L972" s="463"/>
      <c r="M972" s="388"/>
      <c r="N972" s="389"/>
      <c r="O972" s="390"/>
      <c r="P972" s="389"/>
      <c r="Q972" s="391"/>
      <c r="R972" s="443"/>
      <c r="S972" s="425">
        <f t="shared" si="366"/>
        <v>0</v>
      </c>
      <c r="T972" s="392">
        <f t="shared" si="363"/>
        <v>0</v>
      </c>
      <c r="U972" s="405">
        <f t="shared" si="367"/>
        <v>0</v>
      </c>
      <c r="V972" s="393">
        <f t="shared" si="368"/>
        <v>0</v>
      </c>
      <c r="W972" s="442" t="str">
        <f t="shared" si="369"/>
        <v/>
      </c>
      <c r="X972" s="452" t="str">
        <f t="shared" si="364"/>
        <v/>
      </c>
      <c r="Y972" s="452" t="str">
        <f t="shared" si="365"/>
        <v/>
      </c>
      <c r="Z972" s="452" t="str">
        <f>'４.１倒筒機(樣品製作)'!X972</f>
        <v/>
      </c>
      <c r="AA972" s="452" t="str">
        <f>'４.１倒筒機(樣品製作)'!Y972</f>
        <v/>
      </c>
    </row>
    <row r="973" spans="1:27" ht="16.5">
      <c r="A973" s="383">
        <f t="shared" si="362"/>
        <v>46226</v>
      </c>
      <c r="B973" s="432" t="s">
        <v>805</v>
      </c>
      <c r="C973" s="458"/>
      <c r="D973" s="473"/>
      <c r="E973" s="459"/>
      <c r="F973" s="506" t="str">
        <f>IF(ISNA(VLOOKUP(D973,條件!$A$1:$L$65585,5,0)),"",(VLOOKUP(D973,條件!$A$1:$L$65585,5,0)))</f>
        <v/>
      </c>
      <c r="G973" s="506" t="str">
        <f>IF(ISNA(VLOOKUP(D973,條件!$A$1:$L$65585,11,0)),"",(VLOOKUP(D973,條件!$A$1:$L$65585,11,0)))</f>
        <v/>
      </c>
      <c r="H973" s="460"/>
      <c r="I973" s="461"/>
      <c r="J973" s="462"/>
      <c r="K973" s="461"/>
      <c r="L973" s="463"/>
      <c r="M973" s="388"/>
      <c r="N973" s="389"/>
      <c r="O973" s="390"/>
      <c r="P973" s="389"/>
      <c r="Q973" s="391"/>
      <c r="R973" s="443"/>
      <c r="S973" s="425">
        <f t="shared" si="366"/>
        <v>0</v>
      </c>
      <c r="T973" s="392">
        <f t="shared" si="363"/>
        <v>0</v>
      </c>
      <c r="U973" s="405">
        <f t="shared" si="367"/>
        <v>0</v>
      </c>
      <c r="V973" s="393">
        <f t="shared" si="368"/>
        <v>0</v>
      </c>
      <c r="W973" s="442" t="str">
        <f t="shared" si="369"/>
        <v/>
      </c>
      <c r="X973" s="452" t="str">
        <f t="shared" si="364"/>
        <v/>
      </c>
      <c r="Y973" s="452" t="str">
        <f t="shared" si="365"/>
        <v/>
      </c>
      <c r="Z973" s="452" t="str">
        <f>'４.１倒筒機(樣品製作)'!X973</f>
        <v/>
      </c>
      <c r="AA973" s="452" t="str">
        <f>'４.１倒筒機(樣品製作)'!Y973</f>
        <v/>
      </c>
    </row>
    <row r="974" spans="1:27" ht="16.5">
      <c r="A974" s="383">
        <f t="shared" si="362"/>
        <v>46226</v>
      </c>
      <c r="B974" s="432" t="s">
        <v>805</v>
      </c>
      <c r="C974" s="458"/>
      <c r="D974" s="473"/>
      <c r="E974" s="459"/>
      <c r="F974" s="506" t="str">
        <f>IF(ISNA(VLOOKUP(D974,條件!$A$1:$L$65585,5,0)),"",(VLOOKUP(D974,條件!$A$1:$L$65585,5,0)))</f>
        <v/>
      </c>
      <c r="G974" s="506" t="str">
        <f>IF(ISNA(VLOOKUP(D974,條件!$A$1:$L$65585,11,0)),"",(VLOOKUP(D974,條件!$A$1:$L$65585,11,0)))</f>
        <v/>
      </c>
      <c r="H974" s="460"/>
      <c r="I974" s="461"/>
      <c r="J974" s="462"/>
      <c r="K974" s="461"/>
      <c r="L974" s="463"/>
      <c r="M974" s="388"/>
      <c r="N974" s="389"/>
      <c r="O974" s="390"/>
      <c r="P974" s="389"/>
      <c r="Q974" s="391"/>
      <c r="R974" s="443"/>
      <c r="S974" s="425">
        <f t="shared" si="366"/>
        <v>0</v>
      </c>
      <c r="T974" s="392">
        <f t="shared" si="363"/>
        <v>0</v>
      </c>
      <c r="U974" s="405">
        <f t="shared" si="367"/>
        <v>0</v>
      </c>
      <c r="V974" s="393">
        <f t="shared" si="368"/>
        <v>0</v>
      </c>
      <c r="W974" s="442" t="str">
        <f t="shared" si="369"/>
        <v/>
      </c>
      <c r="X974" s="452" t="str">
        <f t="shared" si="364"/>
        <v/>
      </c>
      <c r="Y974" s="452" t="str">
        <f t="shared" si="365"/>
        <v/>
      </c>
      <c r="Z974" s="452" t="str">
        <f>'４.１倒筒機(樣品製作)'!X974</f>
        <v/>
      </c>
      <c r="AA974" s="452" t="str">
        <f>'４.１倒筒機(樣品製作)'!Y974</f>
        <v/>
      </c>
    </row>
    <row r="975" spans="1:27" ht="16.5">
      <c r="A975" s="383">
        <f t="shared" si="362"/>
        <v>46226</v>
      </c>
      <c r="B975" s="432" t="s">
        <v>805</v>
      </c>
      <c r="C975" s="458"/>
      <c r="D975" s="473"/>
      <c r="E975" s="459"/>
      <c r="F975" s="506" t="str">
        <f>IF(ISNA(VLOOKUP(D975,條件!$A$1:$L$65585,5,0)),"",(VLOOKUP(D975,條件!$A$1:$L$65585,5,0)))</f>
        <v/>
      </c>
      <c r="G975" s="506" t="str">
        <f>IF(ISNA(VLOOKUP(D975,條件!$A$1:$L$65585,11,0)),"",(VLOOKUP(D975,條件!$A$1:$L$65585,11,0)))</f>
        <v/>
      </c>
      <c r="H975" s="460"/>
      <c r="I975" s="461"/>
      <c r="J975" s="462"/>
      <c r="K975" s="461"/>
      <c r="L975" s="463"/>
      <c r="M975" s="388"/>
      <c r="N975" s="389"/>
      <c r="O975" s="390"/>
      <c r="P975" s="389"/>
      <c r="Q975" s="391"/>
      <c r="R975" s="443"/>
      <c r="S975" s="425">
        <f t="shared" si="366"/>
        <v>0</v>
      </c>
      <c r="T975" s="392">
        <f t="shared" si="363"/>
        <v>0</v>
      </c>
      <c r="U975" s="405">
        <f t="shared" si="367"/>
        <v>0</v>
      </c>
      <c r="V975" s="393">
        <f t="shared" si="368"/>
        <v>0</v>
      </c>
      <c r="W975" s="442" t="str">
        <f t="shared" si="369"/>
        <v/>
      </c>
      <c r="X975" s="452" t="str">
        <f t="shared" si="364"/>
        <v/>
      </c>
      <c r="Y975" s="452" t="str">
        <f t="shared" si="365"/>
        <v/>
      </c>
      <c r="Z975" s="452" t="str">
        <f>'４.１倒筒機(樣品製作)'!X975</f>
        <v/>
      </c>
      <c r="AA975" s="452" t="str">
        <f>'４.１倒筒機(樣品製作)'!Y975</f>
        <v/>
      </c>
    </row>
    <row r="976" spans="1:27" ht="16.5">
      <c r="A976" s="383">
        <f t="shared" si="362"/>
        <v>46226</v>
      </c>
      <c r="B976" s="432" t="s">
        <v>805</v>
      </c>
      <c r="C976" s="458"/>
      <c r="D976" s="473"/>
      <c r="E976" s="459"/>
      <c r="F976" s="506" t="str">
        <f>IF(ISNA(VLOOKUP(D976,條件!$A$1:$L$65585,5,0)),"",(VLOOKUP(D976,條件!$A$1:$L$65585,5,0)))</f>
        <v/>
      </c>
      <c r="G976" s="506" t="str">
        <f>IF(ISNA(VLOOKUP(D976,條件!$A$1:$L$65585,11,0)),"",(VLOOKUP(D976,條件!$A$1:$L$65585,11,0)))</f>
        <v/>
      </c>
      <c r="H976" s="460"/>
      <c r="I976" s="461"/>
      <c r="J976" s="462"/>
      <c r="K976" s="461"/>
      <c r="L976" s="463"/>
      <c r="M976" s="388"/>
      <c r="N976" s="389"/>
      <c r="O976" s="390"/>
      <c r="P976" s="389"/>
      <c r="Q976" s="391"/>
      <c r="R976" s="443"/>
      <c r="S976" s="425">
        <f t="shared" si="366"/>
        <v>0</v>
      </c>
      <c r="T976" s="392">
        <f t="shared" si="363"/>
        <v>0</v>
      </c>
      <c r="U976" s="405">
        <f t="shared" si="367"/>
        <v>0</v>
      </c>
      <c r="V976" s="393">
        <f t="shared" si="368"/>
        <v>0</v>
      </c>
      <c r="W976" s="442" t="str">
        <f t="shared" si="369"/>
        <v/>
      </c>
      <c r="X976" s="452" t="str">
        <f t="shared" si="364"/>
        <v/>
      </c>
      <c r="Y976" s="452" t="str">
        <f t="shared" si="365"/>
        <v/>
      </c>
      <c r="Z976" s="452" t="str">
        <f>'４.１倒筒機(樣品製作)'!X976</f>
        <v/>
      </c>
      <c r="AA976" s="452" t="str">
        <f>'４.１倒筒機(樣品製作)'!Y976</f>
        <v/>
      </c>
    </row>
    <row r="977" spans="1:27" ht="16.5">
      <c r="A977" s="383">
        <f t="shared" si="362"/>
        <v>46226</v>
      </c>
      <c r="B977" s="432" t="s">
        <v>805</v>
      </c>
      <c r="C977" s="458"/>
      <c r="D977" s="473"/>
      <c r="E977" s="459"/>
      <c r="F977" s="506" t="str">
        <f>IF(ISNA(VLOOKUP(D977,條件!$A$1:$L$65585,5,0)),"",(VLOOKUP(D977,條件!$A$1:$L$65585,5,0)))</f>
        <v/>
      </c>
      <c r="G977" s="506" t="str">
        <f>IF(ISNA(VLOOKUP(D977,條件!$A$1:$L$65585,11,0)),"",(VLOOKUP(D977,條件!$A$1:$L$65585,11,0)))</f>
        <v/>
      </c>
      <c r="H977" s="460"/>
      <c r="I977" s="461"/>
      <c r="J977" s="462"/>
      <c r="K977" s="461"/>
      <c r="L977" s="463"/>
      <c r="M977" s="388"/>
      <c r="N977" s="389"/>
      <c r="O977" s="390"/>
      <c r="P977" s="389"/>
      <c r="Q977" s="391"/>
      <c r="R977" s="443"/>
      <c r="S977" s="425">
        <f t="shared" si="366"/>
        <v>0</v>
      </c>
      <c r="T977" s="392">
        <f t="shared" si="363"/>
        <v>0</v>
      </c>
      <c r="U977" s="405">
        <f t="shared" si="367"/>
        <v>0</v>
      </c>
      <c r="V977" s="393">
        <f t="shared" si="368"/>
        <v>0</v>
      </c>
      <c r="W977" s="442" t="str">
        <f t="shared" si="369"/>
        <v/>
      </c>
      <c r="X977" s="452" t="str">
        <f t="shared" si="364"/>
        <v/>
      </c>
      <c r="Y977" s="452" t="str">
        <f t="shared" si="365"/>
        <v/>
      </c>
      <c r="Z977" s="452" t="str">
        <f>'４.１倒筒機(樣品製作)'!X977</f>
        <v/>
      </c>
      <c r="AA977" s="452" t="str">
        <f>'４.１倒筒機(樣品製作)'!Y977</f>
        <v/>
      </c>
    </row>
    <row r="978" spans="1:27" ht="16.5">
      <c r="A978" s="383">
        <f t="shared" si="362"/>
        <v>46226</v>
      </c>
      <c r="B978" s="432" t="s">
        <v>805</v>
      </c>
      <c r="C978" s="458"/>
      <c r="D978" s="473"/>
      <c r="E978" s="459"/>
      <c r="F978" s="506" t="str">
        <f>IF(ISNA(VLOOKUP(D978,條件!$A$1:$L$65585,5,0)),"",(VLOOKUP(D978,條件!$A$1:$L$65585,5,0)))</f>
        <v/>
      </c>
      <c r="G978" s="506" t="str">
        <f>IF(ISNA(VLOOKUP(D978,條件!$A$1:$L$65585,11,0)),"",(VLOOKUP(D978,條件!$A$1:$L$65585,11,0)))</f>
        <v/>
      </c>
      <c r="H978" s="460"/>
      <c r="I978" s="461"/>
      <c r="J978" s="462"/>
      <c r="K978" s="461"/>
      <c r="L978" s="463"/>
      <c r="M978" s="388"/>
      <c r="N978" s="389"/>
      <c r="O978" s="390"/>
      <c r="P978" s="389"/>
      <c r="Q978" s="391"/>
      <c r="R978" s="443"/>
      <c r="S978" s="425">
        <f t="shared" si="366"/>
        <v>0</v>
      </c>
      <c r="T978" s="392">
        <f t="shared" si="363"/>
        <v>0</v>
      </c>
      <c r="U978" s="405">
        <f t="shared" si="367"/>
        <v>0</v>
      </c>
      <c r="V978" s="393">
        <f t="shared" si="368"/>
        <v>0</v>
      </c>
      <c r="W978" s="442" t="str">
        <f t="shared" si="369"/>
        <v/>
      </c>
      <c r="X978" s="452" t="str">
        <f t="shared" si="364"/>
        <v/>
      </c>
      <c r="Y978" s="452" t="str">
        <f t="shared" si="365"/>
        <v/>
      </c>
      <c r="Z978" s="452" t="str">
        <f>'４.１倒筒機(樣品製作)'!X978</f>
        <v/>
      </c>
      <c r="AA978" s="452" t="str">
        <f>'４.１倒筒機(樣品製作)'!Y978</f>
        <v/>
      </c>
    </row>
    <row r="979" spans="1:27" ht="16.5">
      <c r="A979" s="383">
        <f t="shared" si="362"/>
        <v>46226</v>
      </c>
      <c r="B979" s="432" t="s">
        <v>805</v>
      </c>
      <c r="C979" s="458"/>
      <c r="D979" s="473"/>
      <c r="E979" s="459"/>
      <c r="F979" s="506" t="str">
        <f>IF(ISNA(VLOOKUP(D979,條件!$A$1:$L$65585,5,0)),"",(VLOOKUP(D979,條件!$A$1:$L$65585,5,0)))</f>
        <v/>
      </c>
      <c r="G979" s="506" t="str">
        <f>IF(ISNA(VLOOKUP(D979,條件!$A$1:$L$65585,11,0)),"",(VLOOKUP(D979,條件!$A$1:$L$65585,11,0)))</f>
        <v/>
      </c>
      <c r="H979" s="460"/>
      <c r="I979" s="461"/>
      <c r="J979" s="462"/>
      <c r="K979" s="461"/>
      <c r="L979" s="463"/>
      <c r="M979" s="388"/>
      <c r="N979" s="389"/>
      <c r="O979" s="390"/>
      <c r="P979" s="389"/>
      <c r="Q979" s="391"/>
      <c r="R979" s="443"/>
      <c r="S979" s="425">
        <f t="shared" si="366"/>
        <v>0</v>
      </c>
      <c r="T979" s="392">
        <f t="shared" si="363"/>
        <v>0</v>
      </c>
      <c r="U979" s="405">
        <f t="shared" si="367"/>
        <v>0</v>
      </c>
      <c r="V979" s="393">
        <f t="shared" si="368"/>
        <v>0</v>
      </c>
      <c r="W979" s="442" t="str">
        <f t="shared" si="369"/>
        <v/>
      </c>
      <c r="X979" s="452" t="str">
        <f t="shared" si="364"/>
        <v/>
      </c>
      <c r="Y979" s="452" t="str">
        <f t="shared" si="365"/>
        <v/>
      </c>
      <c r="Z979" s="452" t="str">
        <f>'４.１倒筒機(樣品製作)'!X979</f>
        <v/>
      </c>
      <c r="AA979" s="452" t="str">
        <f>'４.１倒筒機(樣品製作)'!Y979</f>
        <v/>
      </c>
    </row>
    <row r="980" spans="1:27" ht="16.5">
      <c r="A980" s="383">
        <f t="shared" si="362"/>
        <v>46226</v>
      </c>
      <c r="B980" s="432" t="s">
        <v>805</v>
      </c>
      <c r="C980" s="458"/>
      <c r="D980" s="473"/>
      <c r="E980" s="459"/>
      <c r="F980" s="506" t="str">
        <f>IF(ISNA(VLOOKUP(D980,條件!$A$1:$L$65585,5,0)),"",(VLOOKUP(D980,條件!$A$1:$L$65585,5,0)))</f>
        <v/>
      </c>
      <c r="G980" s="506" t="str">
        <f>IF(ISNA(VLOOKUP(D980,條件!$A$1:$L$65585,11,0)),"",(VLOOKUP(D980,條件!$A$1:$L$65585,11,0)))</f>
        <v/>
      </c>
      <c r="H980" s="460"/>
      <c r="I980" s="461"/>
      <c r="J980" s="462"/>
      <c r="K980" s="461"/>
      <c r="L980" s="463"/>
      <c r="M980" s="388"/>
      <c r="N980" s="389"/>
      <c r="O980" s="390"/>
      <c r="P980" s="389"/>
      <c r="Q980" s="391"/>
      <c r="R980" s="443"/>
      <c r="S980" s="425">
        <f t="shared" si="366"/>
        <v>0</v>
      </c>
      <c r="T980" s="392">
        <f t="shared" si="363"/>
        <v>0</v>
      </c>
      <c r="U980" s="405">
        <f t="shared" si="367"/>
        <v>0</v>
      </c>
      <c r="V980" s="393">
        <f t="shared" si="368"/>
        <v>0</v>
      </c>
      <c r="W980" s="442" t="str">
        <f t="shared" si="369"/>
        <v/>
      </c>
      <c r="X980" s="452" t="str">
        <f t="shared" si="364"/>
        <v/>
      </c>
      <c r="Y980" s="452" t="str">
        <f t="shared" si="365"/>
        <v/>
      </c>
      <c r="Z980" s="452" t="str">
        <f>'４.１倒筒機(樣品製作)'!X980</f>
        <v/>
      </c>
      <c r="AA980" s="452" t="str">
        <f>'４.１倒筒機(樣品製作)'!Y980</f>
        <v/>
      </c>
    </row>
    <row r="981" spans="1:27" ht="16.5">
      <c r="A981" s="383">
        <f t="shared" si="362"/>
        <v>46226</v>
      </c>
      <c r="B981" s="432" t="s">
        <v>805</v>
      </c>
      <c r="C981" s="458"/>
      <c r="D981" s="473"/>
      <c r="E981" s="459"/>
      <c r="F981" s="506" t="str">
        <f>IF(ISNA(VLOOKUP(D981,條件!$A$1:$L$65585,5,0)),"",(VLOOKUP(D981,條件!$A$1:$L$65585,5,0)))</f>
        <v/>
      </c>
      <c r="G981" s="506" t="str">
        <f>IF(ISNA(VLOOKUP(D981,條件!$A$1:$L$65585,11,0)),"",(VLOOKUP(D981,條件!$A$1:$L$65585,11,0)))</f>
        <v/>
      </c>
      <c r="H981" s="460"/>
      <c r="I981" s="461"/>
      <c r="J981" s="462"/>
      <c r="K981" s="461"/>
      <c r="L981" s="463"/>
      <c r="M981" s="388"/>
      <c r="N981" s="389"/>
      <c r="O981" s="390"/>
      <c r="P981" s="389"/>
      <c r="Q981" s="391"/>
      <c r="R981" s="443"/>
      <c r="S981" s="425">
        <f t="shared" si="366"/>
        <v>0</v>
      </c>
      <c r="T981" s="392">
        <f t="shared" si="363"/>
        <v>0</v>
      </c>
      <c r="U981" s="392">
        <f t="shared" si="367"/>
        <v>0</v>
      </c>
      <c r="V981" s="393">
        <f t="shared" si="368"/>
        <v>0</v>
      </c>
      <c r="W981" s="444" t="str">
        <f t="shared" si="369"/>
        <v/>
      </c>
      <c r="X981" s="452" t="str">
        <f t="shared" si="364"/>
        <v/>
      </c>
      <c r="Y981" s="452" t="str">
        <f t="shared" si="365"/>
        <v/>
      </c>
      <c r="Z981" s="452" t="str">
        <f>'４.１倒筒機(樣品製作)'!X981</f>
        <v/>
      </c>
      <c r="AA981" s="452" t="str">
        <f>'４.１倒筒機(樣品製作)'!Y981</f>
        <v/>
      </c>
    </row>
    <row r="982" spans="1:27" ht="16.5">
      <c r="A982" s="383">
        <f t="shared" si="362"/>
        <v>46226</v>
      </c>
      <c r="B982" s="432" t="s">
        <v>805</v>
      </c>
      <c r="C982" s="458"/>
      <c r="D982" s="473"/>
      <c r="E982" s="459"/>
      <c r="F982" s="506" t="str">
        <f>IF(ISNA(VLOOKUP(D982,條件!$A$1:$L$65585,5,0)),"",(VLOOKUP(D982,條件!$A$1:$L$65585,5,0)))</f>
        <v/>
      </c>
      <c r="G982" s="506" t="str">
        <f>IF(ISNA(VLOOKUP(D982,條件!$A$1:$L$65585,11,0)),"",(VLOOKUP(D982,條件!$A$1:$L$65585,11,0)))</f>
        <v/>
      </c>
      <c r="H982" s="460"/>
      <c r="I982" s="461"/>
      <c r="J982" s="462"/>
      <c r="K982" s="461"/>
      <c r="L982" s="463"/>
      <c r="M982" s="388"/>
      <c r="N982" s="389"/>
      <c r="O982" s="390"/>
      <c r="P982" s="389"/>
      <c r="Q982" s="391"/>
      <c r="R982" s="443"/>
      <c r="S982" s="425">
        <f t="shared" si="366"/>
        <v>0</v>
      </c>
      <c r="T982" s="392">
        <f t="shared" si="363"/>
        <v>0</v>
      </c>
      <c r="U982" s="392">
        <f t="shared" si="367"/>
        <v>0</v>
      </c>
      <c r="V982" s="393">
        <f t="shared" si="368"/>
        <v>0</v>
      </c>
      <c r="W982" s="444" t="str">
        <f t="shared" si="369"/>
        <v/>
      </c>
      <c r="X982" s="452" t="str">
        <f t="shared" si="364"/>
        <v/>
      </c>
      <c r="Y982" s="452" t="str">
        <f t="shared" si="365"/>
        <v/>
      </c>
      <c r="Z982" s="452" t="str">
        <f>'４.１倒筒機(樣品製作)'!X982</f>
        <v/>
      </c>
      <c r="AA982" s="452" t="str">
        <f>'４.１倒筒機(樣品製作)'!Y982</f>
        <v/>
      </c>
    </row>
    <row r="983" spans="1:27" ht="16.5">
      <c r="A983" s="383">
        <f t="shared" si="362"/>
        <v>46226</v>
      </c>
      <c r="B983" s="432" t="s">
        <v>805</v>
      </c>
      <c r="C983" s="458"/>
      <c r="D983" s="473"/>
      <c r="E983" s="459"/>
      <c r="F983" s="506" t="str">
        <f>IF(ISNA(VLOOKUP(D983,條件!$A$1:$L$65585,5,0)),"",(VLOOKUP(D983,條件!$A$1:$L$65585,5,0)))</f>
        <v/>
      </c>
      <c r="G983" s="506" t="str">
        <f>IF(ISNA(VLOOKUP(D983,條件!$A$1:$L$65585,11,0)),"",(VLOOKUP(D983,條件!$A$1:$L$65585,11,0)))</f>
        <v/>
      </c>
      <c r="H983" s="460"/>
      <c r="I983" s="461"/>
      <c r="J983" s="462"/>
      <c r="K983" s="461"/>
      <c r="L983" s="463"/>
      <c r="M983" s="388"/>
      <c r="N983" s="389"/>
      <c r="O983" s="390"/>
      <c r="P983" s="389"/>
      <c r="Q983" s="391"/>
      <c r="R983" s="443"/>
      <c r="S983" s="425">
        <f t="shared" si="366"/>
        <v>0</v>
      </c>
      <c r="T983" s="392">
        <f t="shared" si="363"/>
        <v>0</v>
      </c>
      <c r="U983" s="392">
        <f t="shared" si="367"/>
        <v>0</v>
      </c>
      <c r="V983" s="393">
        <f t="shared" si="368"/>
        <v>0</v>
      </c>
      <c r="W983" s="444" t="str">
        <f t="shared" si="369"/>
        <v/>
      </c>
      <c r="X983" s="452" t="str">
        <f t="shared" si="364"/>
        <v/>
      </c>
      <c r="Y983" s="452" t="str">
        <f t="shared" si="365"/>
        <v/>
      </c>
      <c r="Z983" s="452" t="str">
        <f>'４.１倒筒機(樣品製作)'!X983</f>
        <v/>
      </c>
      <c r="AA983" s="452" t="str">
        <f>'４.１倒筒機(樣品製作)'!Y983</f>
        <v/>
      </c>
    </row>
    <row r="984" spans="1:27" ht="16.5">
      <c r="A984" s="383">
        <f t="shared" si="362"/>
        <v>46226</v>
      </c>
      <c r="B984" s="432" t="s">
        <v>805</v>
      </c>
      <c r="C984" s="458"/>
      <c r="D984" s="473"/>
      <c r="E984" s="459"/>
      <c r="F984" s="506" t="str">
        <f>IF(ISNA(VLOOKUP(D984,條件!$A$1:$L$65585,5,0)),"",(VLOOKUP(D984,條件!$A$1:$L$65585,5,0)))</f>
        <v/>
      </c>
      <c r="G984" s="506" t="str">
        <f>IF(ISNA(VLOOKUP(D984,條件!$A$1:$L$65585,11,0)),"",(VLOOKUP(D984,條件!$A$1:$L$65585,11,0)))</f>
        <v/>
      </c>
      <c r="H984" s="460"/>
      <c r="I984" s="461"/>
      <c r="J984" s="462"/>
      <c r="K984" s="461"/>
      <c r="L984" s="463"/>
      <c r="M984" s="388"/>
      <c r="N984" s="389"/>
      <c r="O984" s="390"/>
      <c r="P984" s="389"/>
      <c r="Q984" s="391"/>
      <c r="R984" s="443"/>
      <c r="S984" s="425">
        <f t="shared" si="366"/>
        <v>0</v>
      </c>
      <c r="T984" s="392">
        <f t="shared" si="363"/>
        <v>0</v>
      </c>
      <c r="U984" s="392">
        <f t="shared" si="367"/>
        <v>0</v>
      </c>
      <c r="V984" s="393">
        <f t="shared" si="368"/>
        <v>0</v>
      </c>
      <c r="W984" s="444" t="str">
        <f t="shared" si="369"/>
        <v/>
      </c>
      <c r="X984" s="452" t="str">
        <f t="shared" si="364"/>
        <v/>
      </c>
      <c r="Y984" s="452" t="str">
        <f t="shared" si="365"/>
        <v/>
      </c>
      <c r="Z984" s="452" t="str">
        <f>'４.１倒筒機(樣品製作)'!X984</f>
        <v/>
      </c>
      <c r="AA984" s="452" t="str">
        <f>'４.１倒筒機(樣品製作)'!Y984</f>
        <v/>
      </c>
    </row>
    <row r="985" spans="1:27" ht="16.5">
      <c r="A985" s="383">
        <f t="shared" si="362"/>
        <v>46226</v>
      </c>
      <c r="B985" s="432" t="s">
        <v>805</v>
      </c>
      <c r="C985" s="458"/>
      <c r="D985" s="473"/>
      <c r="E985" s="459"/>
      <c r="F985" s="506" t="str">
        <f>IF(ISNA(VLOOKUP(D985,條件!$A$1:$L$65585,5,0)),"",(VLOOKUP(D985,條件!$A$1:$L$65585,5,0)))</f>
        <v/>
      </c>
      <c r="G985" s="506" t="str">
        <f>IF(ISNA(VLOOKUP(D985,條件!$A$1:$L$65585,11,0)),"",(VLOOKUP(D985,條件!$A$1:$L$65585,11,0)))</f>
        <v/>
      </c>
      <c r="H985" s="460"/>
      <c r="I985" s="461"/>
      <c r="J985" s="462"/>
      <c r="K985" s="461"/>
      <c r="L985" s="463"/>
      <c r="M985" s="388"/>
      <c r="N985" s="389"/>
      <c r="O985" s="390"/>
      <c r="P985" s="389"/>
      <c r="Q985" s="391"/>
      <c r="R985" s="443"/>
      <c r="S985" s="425">
        <f t="shared" si="366"/>
        <v>0</v>
      </c>
      <c r="T985" s="392">
        <f t="shared" si="363"/>
        <v>0</v>
      </c>
      <c r="U985" s="392">
        <f t="shared" si="367"/>
        <v>0</v>
      </c>
      <c r="V985" s="393">
        <f t="shared" si="368"/>
        <v>0</v>
      </c>
      <c r="W985" s="444" t="str">
        <f t="shared" si="369"/>
        <v/>
      </c>
      <c r="X985" s="452" t="str">
        <f t="shared" si="364"/>
        <v/>
      </c>
      <c r="Y985" s="452" t="str">
        <f t="shared" si="365"/>
        <v/>
      </c>
      <c r="Z985" s="452" t="str">
        <f>'４.１倒筒機(樣品製作)'!X985</f>
        <v/>
      </c>
      <c r="AA985" s="452" t="str">
        <f>'４.１倒筒機(樣品製作)'!Y985</f>
        <v/>
      </c>
    </row>
    <row r="986" spans="1:27" ht="16.5">
      <c r="A986" s="383">
        <f t="shared" si="362"/>
        <v>46226</v>
      </c>
      <c r="B986" s="432" t="s">
        <v>805</v>
      </c>
      <c r="C986" s="458"/>
      <c r="D986" s="473"/>
      <c r="E986" s="459"/>
      <c r="F986" s="506" t="str">
        <f>IF(ISNA(VLOOKUP(D986,條件!$A$1:$L$65585,5,0)),"",(VLOOKUP(D986,條件!$A$1:$L$65585,5,0)))</f>
        <v/>
      </c>
      <c r="G986" s="506" t="str">
        <f>IF(ISNA(VLOOKUP(D986,條件!$A$1:$L$65585,11,0)),"",(VLOOKUP(D986,條件!$A$1:$L$65585,11,0)))</f>
        <v/>
      </c>
      <c r="H986" s="460"/>
      <c r="I986" s="461"/>
      <c r="J986" s="462"/>
      <c r="K986" s="461"/>
      <c r="L986" s="463"/>
      <c r="M986" s="388"/>
      <c r="N986" s="389"/>
      <c r="O986" s="390"/>
      <c r="P986" s="389"/>
      <c r="Q986" s="391"/>
      <c r="R986" s="443"/>
      <c r="S986" s="425">
        <f t="shared" si="366"/>
        <v>0</v>
      </c>
      <c r="T986" s="392">
        <f t="shared" si="363"/>
        <v>0</v>
      </c>
      <c r="U986" s="392">
        <f t="shared" si="367"/>
        <v>0</v>
      </c>
      <c r="V986" s="393">
        <f t="shared" si="368"/>
        <v>0</v>
      </c>
      <c r="W986" s="444" t="str">
        <f t="shared" si="369"/>
        <v/>
      </c>
      <c r="X986" s="452" t="str">
        <f t="shared" si="364"/>
        <v/>
      </c>
      <c r="Y986" s="452" t="str">
        <f t="shared" si="365"/>
        <v/>
      </c>
      <c r="Z986" s="452" t="str">
        <f>'４.１倒筒機(樣品製作)'!X986</f>
        <v/>
      </c>
      <c r="AA986" s="452" t="str">
        <f>'４.１倒筒機(樣品製作)'!Y986</f>
        <v/>
      </c>
    </row>
    <row r="987" spans="1:27" ht="16.5">
      <c r="A987" s="383">
        <f t="shared" si="362"/>
        <v>46226</v>
      </c>
      <c r="B987" s="432" t="s">
        <v>805</v>
      </c>
      <c r="C987" s="458"/>
      <c r="D987" s="473"/>
      <c r="E987" s="459"/>
      <c r="F987" s="506" t="str">
        <f>IF(ISNA(VLOOKUP(D987,條件!$A$1:$L$65585,5,0)),"",(VLOOKUP(D987,條件!$A$1:$L$65585,5,0)))</f>
        <v/>
      </c>
      <c r="G987" s="506" t="str">
        <f>IF(ISNA(VLOOKUP(D987,條件!$A$1:$L$65585,11,0)),"",(VLOOKUP(D987,條件!$A$1:$L$65585,11,0)))</f>
        <v/>
      </c>
      <c r="H987" s="460"/>
      <c r="I987" s="461"/>
      <c r="J987" s="462"/>
      <c r="K987" s="461"/>
      <c r="L987" s="463"/>
      <c r="M987" s="388"/>
      <c r="N987" s="389"/>
      <c r="O987" s="390"/>
      <c r="P987" s="389"/>
      <c r="Q987" s="391"/>
      <c r="R987" s="443"/>
      <c r="S987" s="425">
        <f t="shared" si="366"/>
        <v>0</v>
      </c>
      <c r="T987" s="392">
        <f t="shared" si="363"/>
        <v>0</v>
      </c>
      <c r="U987" s="392">
        <f t="shared" si="367"/>
        <v>0</v>
      </c>
      <c r="V987" s="393">
        <f t="shared" si="368"/>
        <v>0</v>
      </c>
      <c r="W987" s="444" t="str">
        <f t="shared" si="369"/>
        <v/>
      </c>
      <c r="X987" s="452" t="str">
        <f t="shared" si="364"/>
        <v/>
      </c>
      <c r="Y987" s="452" t="str">
        <f t="shared" si="365"/>
        <v/>
      </c>
      <c r="Z987" s="452" t="str">
        <f>'４.１倒筒機(樣品製作)'!X987</f>
        <v/>
      </c>
      <c r="AA987" s="452" t="str">
        <f>'４.１倒筒機(樣品製作)'!Y987</f>
        <v/>
      </c>
    </row>
    <row r="988" spans="1:27" ht="16.5">
      <c r="A988" s="383">
        <f t="shared" si="362"/>
        <v>46226</v>
      </c>
      <c r="B988" s="432" t="s">
        <v>805</v>
      </c>
      <c r="C988" s="458"/>
      <c r="D988" s="473"/>
      <c r="E988" s="459"/>
      <c r="F988" s="506" t="str">
        <f>IF(ISNA(VLOOKUP(D988,條件!$A$1:$L$65585,5,0)),"",(VLOOKUP(D988,條件!$A$1:$L$65585,5,0)))</f>
        <v/>
      </c>
      <c r="G988" s="506" t="str">
        <f>IF(ISNA(VLOOKUP(D988,條件!$A$1:$L$65585,11,0)),"",(VLOOKUP(D988,條件!$A$1:$L$65585,11,0)))</f>
        <v/>
      </c>
      <c r="H988" s="460"/>
      <c r="I988" s="461"/>
      <c r="J988" s="462"/>
      <c r="K988" s="461"/>
      <c r="L988" s="463"/>
      <c r="M988" s="388"/>
      <c r="N988" s="389"/>
      <c r="O988" s="390"/>
      <c r="P988" s="389"/>
      <c r="Q988" s="391"/>
      <c r="R988" s="443"/>
      <c r="S988" s="425">
        <f t="shared" si="366"/>
        <v>0</v>
      </c>
      <c r="T988" s="392">
        <f t="shared" si="363"/>
        <v>0</v>
      </c>
      <c r="U988" s="392">
        <f t="shared" si="367"/>
        <v>0</v>
      </c>
      <c r="V988" s="393">
        <f t="shared" si="368"/>
        <v>0</v>
      </c>
      <c r="W988" s="444" t="str">
        <f t="shared" si="369"/>
        <v/>
      </c>
      <c r="X988" s="452" t="str">
        <f t="shared" si="364"/>
        <v/>
      </c>
      <c r="Y988" s="452" t="str">
        <f t="shared" si="365"/>
        <v/>
      </c>
      <c r="Z988" s="452" t="str">
        <f>'４.１倒筒機(樣品製作)'!X988</f>
        <v/>
      </c>
      <c r="AA988" s="452" t="str">
        <f>'４.１倒筒機(樣品製作)'!Y988</f>
        <v/>
      </c>
    </row>
    <row r="989" spans="1:27" ht="16.5">
      <c r="A989" s="383">
        <f t="shared" si="362"/>
        <v>46226</v>
      </c>
      <c r="B989" s="432" t="s">
        <v>805</v>
      </c>
      <c r="C989" s="458"/>
      <c r="D989" s="473"/>
      <c r="E989" s="459"/>
      <c r="F989" s="506" t="str">
        <f>IF(ISNA(VLOOKUP(D989,條件!$A$1:$L$65585,5,0)),"",(VLOOKUP(D989,條件!$A$1:$L$65585,5,0)))</f>
        <v/>
      </c>
      <c r="G989" s="506" t="str">
        <f>IF(ISNA(VLOOKUP(D989,條件!$A$1:$L$65585,11,0)),"",(VLOOKUP(D989,條件!$A$1:$L$65585,11,0)))</f>
        <v/>
      </c>
      <c r="H989" s="460"/>
      <c r="I989" s="461"/>
      <c r="J989" s="462"/>
      <c r="K989" s="461"/>
      <c r="L989" s="463"/>
      <c r="M989" s="388"/>
      <c r="N989" s="389"/>
      <c r="O989" s="390"/>
      <c r="P989" s="389"/>
      <c r="Q989" s="391"/>
      <c r="R989" s="443"/>
      <c r="S989" s="425">
        <f t="shared" si="366"/>
        <v>0</v>
      </c>
      <c r="T989" s="392">
        <f t="shared" si="363"/>
        <v>0</v>
      </c>
      <c r="U989" s="392">
        <f t="shared" si="367"/>
        <v>0</v>
      </c>
      <c r="V989" s="393">
        <f t="shared" si="368"/>
        <v>0</v>
      </c>
      <c r="W989" s="444" t="str">
        <f t="shared" si="369"/>
        <v/>
      </c>
      <c r="X989" s="452" t="str">
        <f t="shared" si="364"/>
        <v/>
      </c>
      <c r="Y989" s="452" t="str">
        <f t="shared" si="365"/>
        <v/>
      </c>
      <c r="Z989" s="452" t="str">
        <f>'４.１倒筒機(樣品製作)'!X989</f>
        <v/>
      </c>
      <c r="AA989" s="452" t="str">
        <f>'４.１倒筒機(樣品製作)'!Y989</f>
        <v/>
      </c>
    </row>
    <row r="990" spans="1:27" ht="16.5">
      <c r="A990" s="383">
        <f t="shared" si="362"/>
        <v>46226</v>
      </c>
      <c r="B990" s="398" t="s">
        <v>803</v>
      </c>
      <c r="C990" s="524"/>
      <c r="D990" s="525"/>
      <c r="E990" s="526"/>
      <c r="F990" s="527">
        <v>0</v>
      </c>
      <c r="G990" s="527"/>
      <c r="H990" s="528"/>
      <c r="I990" s="529">
        <f>COUNTA(I970:I989)</f>
        <v>0</v>
      </c>
      <c r="J990" s="529"/>
      <c r="K990" s="529"/>
      <c r="L990" s="530"/>
      <c r="M990" s="400"/>
      <c r="N990" s="401">
        <f>SUM(N970:N989)</f>
        <v>0</v>
      </c>
      <c r="O990" s="400"/>
      <c r="P990" s="401">
        <f>SUM(P970:P989)</f>
        <v>0</v>
      </c>
      <c r="Q990" s="402"/>
      <c r="R990" s="445"/>
      <c r="S990" s="427"/>
      <c r="T990" s="403"/>
      <c r="U990" s="399">
        <f>SUMIF(U970:U989,"&lt;9E307")</f>
        <v>0</v>
      </c>
      <c r="V990" s="399">
        <f>SUM(V970:V989)</f>
        <v>0</v>
      </c>
      <c r="W990" s="446">
        <f>IF(ISERROR(V990/U990),0,(V990/U990))</f>
        <v>0</v>
      </c>
      <c r="X990" s="453">
        <f>SUMIF(X970:X989,"&lt;9E307")</f>
        <v>0</v>
      </c>
      <c r="Y990" s="453">
        <f>SUMIF(Y970:Y989,"&lt;9E307")</f>
        <v>0</v>
      </c>
      <c r="Z990" s="453">
        <f>'４.１倒筒機(樣品製作)'!X990</f>
        <v>0</v>
      </c>
      <c r="AA990" s="453">
        <f>'４.１倒筒機(樣品製作)'!Y990</f>
        <v>0</v>
      </c>
    </row>
    <row r="991" spans="1:27" ht="16.5">
      <c r="A991" s="383">
        <f t="shared" si="362"/>
        <v>46226</v>
      </c>
      <c r="B991" s="404" t="s">
        <v>806</v>
      </c>
      <c r="C991" s="531"/>
      <c r="D991" s="532"/>
      <c r="E991" s="533"/>
      <c r="F991" s="534"/>
      <c r="G991" s="534"/>
      <c r="H991" s="535"/>
      <c r="I991" s="536">
        <f>SUM(I969,I990)</f>
        <v>0</v>
      </c>
      <c r="J991" s="536"/>
      <c r="K991" s="536"/>
      <c r="L991" s="537"/>
      <c r="M991" s="419"/>
      <c r="N991" s="420">
        <f>SUM(N969,N990)</f>
        <v>0</v>
      </c>
      <c r="O991" s="419"/>
      <c r="P991" s="420">
        <f>SUM(P969,P990)</f>
        <v>0</v>
      </c>
      <c r="Q991" s="421"/>
      <c r="R991" s="447"/>
      <c r="S991" s="428"/>
      <c r="T991" s="394"/>
      <c r="U991" s="394">
        <f t="shared" ref="U991:V991" si="370">SUM(U969,U990)</f>
        <v>0</v>
      </c>
      <c r="V991" s="394">
        <f t="shared" si="370"/>
        <v>0</v>
      </c>
      <c r="W991" s="448">
        <f>IF(ISERROR(V991/U991),0,V991/U991)</f>
        <v>0</v>
      </c>
      <c r="X991" s="454">
        <f>SUM(X969,X990)</f>
        <v>0</v>
      </c>
      <c r="Y991" s="454">
        <f>SUM(Y969,Y990)</f>
        <v>0</v>
      </c>
      <c r="Z991" s="454">
        <f>'４.１倒筒機(樣品製作)'!X991</f>
        <v>0</v>
      </c>
      <c r="AA991" s="454">
        <f>'４.１倒筒機(樣品製作)'!Y991</f>
        <v>0</v>
      </c>
    </row>
    <row r="992" spans="1:27" ht="16.5">
      <c r="A992" s="449">
        <f>A991+1</f>
        <v>46227</v>
      </c>
      <c r="B992" s="431" t="s">
        <v>804</v>
      </c>
      <c r="C992" s="538"/>
      <c r="D992" s="539"/>
      <c r="E992" s="540"/>
      <c r="F992" s="541" t="str">
        <f>IF(ISNA(VLOOKUP(D992,條件!$A$1:$L$65585,5,0)),"",(VLOOKUP(D992,條件!$A$1:$L$65585,5,0)))</f>
        <v/>
      </c>
      <c r="G992" s="541" t="str">
        <f>IF(ISNA(VLOOKUP(D992,條件!$A$1:$L$65585,11,0)),"",(VLOOKUP(D992,條件!$A$1:$L$65585,11,0)))</f>
        <v/>
      </c>
      <c r="H992" s="542"/>
      <c r="I992" s="543"/>
      <c r="J992" s="462"/>
      <c r="K992" s="543"/>
      <c r="L992" s="544"/>
      <c r="M992" s="407"/>
      <c r="N992" s="408"/>
      <c r="O992" s="409"/>
      <c r="P992" s="408"/>
      <c r="Q992" s="410"/>
      <c r="R992" s="441"/>
      <c r="S992" s="424">
        <f>K992*0.85</f>
        <v>0</v>
      </c>
      <c r="T992" s="405">
        <f t="shared" ref="T992:T1011" si="371">IF(J992="",0,(1440/(J992/S992)))</f>
        <v>0</v>
      </c>
      <c r="U992" s="405">
        <f>T992*L992*(N992+P992)/24*0.85</f>
        <v>0</v>
      </c>
      <c r="V992" s="406">
        <f>M992+O992</f>
        <v>0</v>
      </c>
      <c r="W992" s="442" t="str">
        <f>IF(U992=0,"",((V992/U992)))</f>
        <v/>
      </c>
      <c r="X992" s="452" t="str">
        <f t="shared" ref="X992:X1011" si="372">IF(ISERROR((U992/(N992+P992)*N992)/250),"",((U992/(N992+P992)*N992)/250))</f>
        <v/>
      </c>
      <c r="Y992" s="452" t="str">
        <f t="shared" ref="Y992:Y1011" si="373">IF(ISERROR(((U992/(N992+P992)*P992)/250)),"",(((U992/(N992+P992)*P992))/250))</f>
        <v/>
      </c>
      <c r="Z992" s="452" t="str">
        <f>'４.１倒筒機(樣品製作)'!X992</f>
        <v/>
      </c>
      <c r="AA992" s="452" t="str">
        <f>'４.１倒筒機(樣品製作)'!Y992</f>
        <v/>
      </c>
    </row>
    <row r="993" spans="1:27" ht="16.5">
      <c r="A993" s="383">
        <f>A992</f>
        <v>46227</v>
      </c>
      <c r="B993" s="432" t="s">
        <v>804</v>
      </c>
      <c r="C993" s="458"/>
      <c r="D993" s="473"/>
      <c r="E993" s="459"/>
      <c r="F993" s="506" t="str">
        <f>IF(ISNA(VLOOKUP(D993,條件!$A$1:$L$65585,5,0)),"",(VLOOKUP(D993,條件!$A$1:$L$65585,5,0)))</f>
        <v/>
      </c>
      <c r="G993" s="506" t="str">
        <f>IF(ISNA(VLOOKUP(D993,條件!$A$1:$L$65585,11,0)),"",(VLOOKUP(D993,條件!$A$1:$L$65585,11,0)))</f>
        <v/>
      </c>
      <c r="H993" s="460"/>
      <c r="I993" s="461"/>
      <c r="J993" s="462"/>
      <c r="K993" s="461"/>
      <c r="L993" s="463"/>
      <c r="M993" s="388"/>
      <c r="N993" s="389"/>
      <c r="O993" s="390"/>
      <c r="P993" s="389"/>
      <c r="Q993" s="410"/>
      <c r="R993" s="443"/>
      <c r="S993" s="425">
        <f t="shared" ref="S993:S1011" si="374">K993*0.85</f>
        <v>0</v>
      </c>
      <c r="T993" s="392">
        <f t="shared" si="371"/>
        <v>0</v>
      </c>
      <c r="U993" s="405">
        <f t="shared" ref="U993:U1011" si="375">T993*L993*(N993+P993)/24*0.85</f>
        <v>0</v>
      </c>
      <c r="V993" s="393">
        <f t="shared" ref="V993:V1011" si="376">M993+O993</f>
        <v>0</v>
      </c>
      <c r="W993" s="442" t="str">
        <f t="shared" ref="W993:W1011" si="377">IF(U993=0,"",((V993/U993)))</f>
        <v/>
      </c>
      <c r="X993" s="452" t="str">
        <f t="shared" si="372"/>
        <v/>
      </c>
      <c r="Y993" s="452" t="str">
        <f t="shared" si="373"/>
        <v/>
      </c>
      <c r="Z993" s="452" t="str">
        <f>'４.１倒筒機(樣品製作)'!X993</f>
        <v/>
      </c>
      <c r="AA993" s="452" t="str">
        <f>'４.１倒筒機(樣品製作)'!Y993</f>
        <v/>
      </c>
    </row>
    <row r="994" spans="1:27" ht="16.5">
      <c r="A994" s="383">
        <f t="shared" ref="A994:A1034" si="378">A993</f>
        <v>46227</v>
      </c>
      <c r="B994" s="432" t="s">
        <v>804</v>
      </c>
      <c r="C994" s="458"/>
      <c r="D994" s="473"/>
      <c r="E994" s="459"/>
      <c r="F994" s="506" t="str">
        <f>IF(ISNA(VLOOKUP(D994,條件!$A$1:$L$65585,5,0)),"",(VLOOKUP(D994,條件!$A$1:$L$65585,5,0)))</f>
        <v/>
      </c>
      <c r="G994" s="506" t="str">
        <f>IF(ISNA(VLOOKUP(D994,條件!$A$1:$L$65585,11,0)),"",(VLOOKUP(D994,條件!$A$1:$L$65585,11,0)))</f>
        <v/>
      </c>
      <c r="H994" s="460"/>
      <c r="I994" s="461"/>
      <c r="J994" s="462"/>
      <c r="K994" s="461"/>
      <c r="L994" s="463"/>
      <c r="M994" s="388"/>
      <c r="N994" s="389"/>
      <c r="O994" s="390"/>
      <c r="P994" s="389"/>
      <c r="Q994" s="410"/>
      <c r="R994" s="443"/>
      <c r="S994" s="425">
        <f t="shared" si="374"/>
        <v>0</v>
      </c>
      <c r="T994" s="392">
        <f t="shared" si="371"/>
        <v>0</v>
      </c>
      <c r="U994" s="405">
        <f t="shared" si="375"/>
        <v>0</v>
      </c>
      <c r="V994" s="393">
        <f t="shared" si="376"/>
        <v>0</v>
      </c>
      <c r="W994" s="442" t="str">
        <f t="shared" si="377"/>
        <v/>
      </c>
      <c r="X994" s="452" t="str">
        <f t="shared" si="372"/>
        <v/>
      </c>
      <c r="Y994" s="452" t="str">
        <f t="shared" si="373"/>
        <v/>
      </c>
      <c r="Z994" s="452" t="str">
        <f>'４.１倒筒機(樣品製作)'!X994</f>
        <v/>
      </c>
      <c r="AA994" s="452" t="str">
        <f>'４.１倒筒機(樣品製作)'!Y994</f>
        <v/>
      </c>
    </row>
    <row r="995" spans="1:27" ht="16.5">
      <c r="A995" s="383">
        <f t="shared" si="378"/>
        <v>46227</v>
      </c>
      <c r="B995" s="432" t="s">
        <v>804</v>
      </c>
      <c r="C995" s="458"/>
      <c r="D995" s="473"/>
      <c r="E995" s="459"/>
      <c r="F995" s="506" t="str">
        <f>IF(ISNA(VLOOKUP(D995,條件!$A$1:$L$65585,5,0)),"",(VLOOKUP(D995,條件!$A$1:$L$65585,5,0)))</f>
        <v/>
      </c>
      <c r="G995" s="506" t="str">
        <f>IF(ISNA(VLOOKUP(D995,條件!$A$1:$L$65585,11,0)),"",(VLOOKUP(D995,條件!$A$1:$L$65585,11,0)))</f>
        <v/>
      </c>
      <c r="H995" s="460"/>
      <c r="I995" s="461"/>
      <c r="J995" s="462"/>
      <c r="K995" s="461"/>
      <c r="L995" s="463"/>
      <c r="M995" s="388"/>
      <c r="N995" s="389"/>
      <c r="O995" s="390"/>
      <c r="P995" s="389"/>
      <c r="Q995" s="410"/>
      <c r="R995" s="443"/>
      <c r="S995" s="425">
        <f t="shared" si="374"/>
        <v>0</v>
      </c>
      <c r="T995" s="392">
        <f t="shared" si="371"/>
        <v>0</v>
      </c>
      <c r="U995" s="405">
        <f t="shared" si="375"/>
        <v>0</v>
      </c>
      <c r="V995" s="393">
        <f t="shared" si="376"/>
        <v>0</v>
      </c>
      <c r="W995" s="442" t="str">
        <f t="shared" si="377"/>
        <v/>
      </c>
      <c r="X995" s="452" t="str">
        <f t="shared" si="372"/>
        <v/>
      </c>
      <c r="Y995" s="452" t="str">
        <f t="shared" si="373"/>
        <v/>
      </c>
      <c r="Z995" s="452" t="str">
        <f>'４.１倒筒機(樣品製作)'!X995</f>
        <v/>
      </c>
      <c r="AA995" s="452" t="str">
        <f>'４.１倒筒機(樣品製作)'!Y995</f>
        <v/>
      </c>
    </row>
    <row r="996" spans="1:27" ht="16.5">
      <c r="A996" s="383">
        <f t="shared" si="378"/>
        <v>46227</v>
      </c>
      <c r="B996" s="432" t="s">
        <v>804</v>
      </c>
      <c r="C996" s="458"/>
      <c r="D996" s="473"/>
      <c r="E996" s="459"/>
      <c r="F996" s="506" t="str">
        <f>IF(ISNA(VLOOKUP(D996,條件!$A$1:$L$65585,5,0)),"",(VLOOKUP(D996,條件!$A$1:$L$65585,5,0)))</f>
        <v/>
      </c>
      <c r="G996" s="506" t="str">
        <f>IF(ISNA(VLOOKUP(D996,條件!$A$1:$L$65585,11,0)),"",(VLOOKUP(D996,條件!$A$1:$L$65585,11,0)))</f>
        <v/>
      </c>
      <c r="H996" s="460"/>
      <c r="I996" s="461"/>
      <c r="J996" s="462"/>
      <c r="K996" s="461"/>
      <c r="L996" s="463"/>
      <c r="M996" s="388"/>
      <c r="N996" s="389"/>
      <c r="O996" s="390"/>
      <c r="P996" s="389"/>
      <c r="Q996" s="410"/>
      <c r="R996" s="443"/>
      <c r="S996" s="425">
        <f t="shared" si="374"/>
        <v>0</v>
      </c>
      <c r="T996" s="392">
        <f t="shared" si="371"/>
        <v>0</v>
      </c>
      <c r="U996" s="405">
        <f t="shared" si="375"/>
        <v>0</v>
      </c>
      <c r="V996" s="393">
        <f t="shared" si="376"/>
        <v>0</v>
      </c>
      <c r="W996" s="442" t="str">
        <f t="shared" si="377"/>
        <v/>
      </c>
      <c r="X996" s="452" t="str">
        <f t="shared" si="372"/>
        <v/>
      </c>
      <c r="Y996" s="452" t="str">
        <f t="shared" si="373"/>
        <v/>
      </c>
      <c r="Z996" s="452" t="str">
        <f>'４.１倒筒機(樣品製作)'!X996</f>
        <v/>
      </c>
      <c r="AA996" s="452" t="str">
        <f>'４.１倒筒機(樣品製作)'!Y996</f>
        <v/>
      </c>
    </row>
    <row r="997" spans="1:27" ht="16.5">
      <c r="A997" s="383">
        <f t="shared" si="378"/>
        <v>46227</v>
      </c>
      <c r="B997" s="432" t="s">
        <v>804</v>
      </c>
      <c r="C997" s="458"/>
      <c r="D997" s="473"/>
      <c r="E997" s="459"/>
      <c r="F997" s="506" t="str">
        <f>IF(ISNA(VLOOKUP(D997,條件!$A$1:$L$65585,5,0)),"",(VLOOKUP(D997,條件!$A$1:$L$65585,5,0)))</f>
        <v/>
      </c>
      <c r="G997" s="506" t="str">
        <f>IF(ISNA(VLOOKUP(D997,條件!$A$1:$L$65585,11,0)),"",(VLOOKUP(D997,條件!$A$1:$L$65585,11,0)))</f>
        <v/>
      </c>
      <c r="H997" s="460"/>
      <c r="I997" s="461"/>
      <c r="J997" s="462"/>
      <c r="K997" s="461"/>
      <c r="L997" s="463"/>
      <c r="M997" s="388"/>
      <c r="N997" s="389"/>
      <c r="O997" s="390"/>
      <c r="P997" s="389"/>
      <c r="Q997" s="410"/>
      <c r="R997" s="443"/>
      <c r="S997" s="425">
        <f t="shared" si="374"/>
        <v>0</v>
      </c>
      <c r="T997" s="392">
        <f t="shared" si="371"/>
        <v>0</v>
      </c>
      <c r="U997" s="405">
        <f t="shared" si="375"/>
        <v>0</v>
      </c>
      <c r="V997" s="393">
        <f t="shared" si="376"/>
        <v>0</v>
      </c>
      <c r="W997" s="442" t="str">
        <f t="shared" si="377"/>
        <v/>
      </c>
      <c r="X997" s="452" t="str">
        <f t="shared" si="372"/>
        <v/>
      </c>
      <c r="Y997" s="452" t="str">
        <f t="shared" si="373"/>
        <v/>
      </c>
      <c r="Z997" s="452" t="str">
        <f>'４.１倒筒機(樣品製作)'!X997</f>
        <v/>
      </c>
      <c r="AA997" s="452" t="str">
        <f>'４.１倒筒機(樣品製作)'!Y997</f>
        <v/>
      </c>
    </row>
    <row r="998" spans="1:27" ht="16.5">
      <c r="A998" s="383">
        <f t="shared" si="378"/>
        <v>46227</v>
      </c>
      <c r="B998" s="432" t="s">
        <v>804</v>
      </c>
      <c r="C998" s="458"/>
      <c r="D998" s="473"/>
      <c r="E998" s="459"/>
      <c r="F998" s="506" t="str">
        <f>IF(ISNA(VLOOKUP(D998,條件!$A$1:$L$65585,5,0)),"",(VLOOKUP(D998,條件!$A$1:$L$65585,5,0)))</f>
        <v/>
      </c>
      <c r="G998" s="506" t="str">
        <f>IF(ISNA(VLOOKUP(D998,條件!$A$1:$L$65585,11,0)),"",(VLOOKUP(D998,條件!$A$1:$L$65585,11,0)))</f>
        <v/>
      </c>
      <c r="H998" s="460"/>
      <c r="I998" s="461"/>
      <c r="J998" s="462"/>
      <c r="K998" s="461"/>
      <c r="L998" s="463"/>
      <c r="M998" s="388"/>
      <c r="N998" s="389"/>
      <c r="O998" s="390"/>
      <c r="P998" s="389"/>
      <c r="Q998" s="410"/>
      <c r="R998" s="443"/>
      <c r="S998" s="425">
        <f t="shared" si="374"/>
        <v>0</v>
      </c>
      <c r="T998" s="392">
        <f t="shared" si="371"/>
        <v>0</v>
      </c>
      <c r="U998" s="405">
        <f t="shared" si="375"/>
        <v>0</v>
      </c>
      <c r="V998" s="393">
        <f t="shared" si="376"/>
        <v>0</v>
      </c>
      <c r="W998" s="442" t="str">
        <f t="shared" si="377"/>
        <v/>
      </c>
      <c r="X998" s="452" t="str">
        <f t="shared" si="372"/>
        <v/>
      </c>
      <c r="Y998" s="452" t="str">
        <f t="shared" si="373"/>
        <v/>
      </c>
      <c r="Z998" s="452" t="str">
        <f>'４.１倒筒機(樣品製作)'!X998</f>
        <v/>
      </c>
      <c r="AA998" s="452" t="str">
        <f>'４.１倒筒機(樣品製作)'!Y998</f>
        <v/>
      </c>
    </row>
    <row r="999" spans="1:27" ht="16.5">
      <c r="A999" s="383">
        <f t="shared" si="378"/>
        <v>46227</v>
      </c>
      <c r="B999" s="432" t="s">
        <v>804</v>
      </c>
      <c r="C999" s="458"/>
      <c r="D999" s="473"/>
      <c r="E999" s="459"/>
      <c r="F999" s="506" t="str">
        <f>IF(ISNA(VLOOKUP(D999,條件!$A$1:$L$65585,5,0)),"",(VLOOKUP(D999,條件!$A$1:$L$65585,5,0)))</f>
        <v/>
      </c>
      <c r="G999" s="506" t="str">
        <f>IF(ISNA(VLOOKUP(D999,條件!$A$1:$L$65585,11,0)),"",(VLOOKUP(D999,條件!$A$1:$L$65585,11,0)))</f>
        <v/>
      </c>
      <c r="H999" s="460"/>
      <c r="I999" s="461"/>
      <c r="J999" s="462"/>
      <c r="K999" s="461"/>
      <c r="L999" s="463"/>
      <c r="M999" s="388"/>
      <c r="N999" s="389"/>
      <c r="O999" s="390"/>
      <c r="P999" s="389"/>
      <c r="Q999" s="410"/>
      <c r="R999" s="443"/>
      <c r="S999" s="425">
        <f t="shared" si="374"/>
        <v>0</v>
      </c>
      <c r="T999" s="392">
        <f t="shared" si="371"/>
        <v>0</v>
      </c>
      <c r="U999" s="405">
        <f t="shared" si="375"/>
        <v>0</v>
      </c>
      <c r="V999" s="393">
        <f t="shared" si="376"/>
        <v>0</v>
      </c>
      <c r="W999" s="442" t="str">
        <f t="shared" si="377"/>
        <v/>
      </c>
      <c r="X999" s="452" t="str">
        <f t="shared" si="372"/>
        <v/>
      </c>
      <c r="Y999" s="452" t="str">
        <f t="shared" si="373"/>
        <v/>
      </c>
      <c r="Z999" s="452" t="str">
        <f>'４.１倒筒機(樣品製作)'!X999</f>
        <v/>
      </c>
      <c r="AA999" s="452" t="str">
        <f>'４.１倒筒機(樣品製作)'!Y999</f>
        <v/>
      </c>
    </row>
    <row r="1000" spans="1:27" ht="16.5">
      <c r="A1000" s="383">
        <f t="shared" si="378"/>
        <v>46227</v>
      </c>
      <c r="B1000" s="432" t="s">
        <v>804</v>
      </c>
      <c r="C1000" s="458"/>
      <c r="D1000" s="473"/>
      <c r="E1000" s="459"/>
      <c r="F1000" s="506" t="str">
        <f>IF(ISNA(VLOOKUP(D1000,條件!$A$1:$L$65585,5,0)),"",(VLOOKUP(D1000,條件!$A$1:$L$65585,5,0)))</f>
        <v/>
      </c>
      <c r="G1000" s="506" t="str">
        <f>IF(ISNA(VLOOKUP(D1000,條件!$A$1:$L$65585,11,0)),"",(VLOOKUP(D1000,條件!$A$1:$L$65585,11,0)))</f>
        <v/>
      </c>
      <c r="H1000" s="460"/>
      <c r="I1000" s="461"/>
      <c r="J1000" s="462"/>
      <c r="K1000" s="461"/>
      <c r="L1000" s="463"/>
      <c r="M1000" s="388"/>
      <c r="N1000" s="389"/>
      <c r="O1000" s="390"/>
      <c r="P1000" s="389"/>
      <c r="Q1000" s="410"/>
      <c r="R1000" s="443"/>
      <c r="S1000" s="425">
        <f t="shared" si="374"/>
        <v>0</v>
      </c>
      <c r="T1000" s="392">
        <f t="shared" si="371"/>
        <v>0</v>
      </c>
      <c r="U1000" s="405">
        <f t="shared" si="375"/>
        <v>0</v>
      </c>
      <c r="V1000" s="393">
        <f t="shared" si="376"/>
        <v>0</v>
      </c>
      <c r="W1000" s="442" t="str">
        <f t="shared" si="377"/>
        <v/>
      </c>
      <c r="X1000" s="452" t="str">
        <f t="shared" si="372"/>
        <v/>
      </c>
      <c r="Y1000" s="452" t="str">
        <f t="shared" si="373"/>
        <v/>
      </c>
      <c r="Z1000" s="452" t="str">
        <f>'４.１倒筒機(樣品製作)'!X1000</f>
        <v/>
      </c>
      <c r="AA1000" s="452" t="str">
        <f>'４.１倒筒機(樣品製作)'!Y1000</f>
        <v/>
      </c>
    </row>
    <row r="1001" spans="1:27" ht="16.5">
      <c r="A1001" s="383">
        <f t="shared" si="378"/>
        <v>46227</v>
      </c>
      <c r="B1001" s="432" t="s">
        <v>804</v>
      </c>
      <c r="C1001" s="458"/>
      <c r="D1001" s="473"/>
      <c r="E1001" s="459"/>
      <c r="F1001" s="506" t="str">
        <f>IF(ISNA(VLOOKUP(D1001,條件!$A$1:$L$65585,5,0)),"",(VLOOKUP(D1001,條件!$A$1:$L$65585,5,0)))</f>
        <v/>
      </c>
      <c r="G1001" s="506" t="str">
        <f>IF(ISNA(VLOOKUP(D1001,條件!$A$1:$L$65585,11,0)),"",(VLOOKUP(D1001,條件!$A$1:$L$65585,11,0)))</f>
        <v/>
      </c>
      <c r="H1001" s="460"/>
      <c r="I1001" s="461"/>
      <c r="J1001" s="462"/>
      <c r="K1001" s="461"/>
      <c r="L1001" s="463"/>
      <c r="M1001" s="388"/>
      <c r="N1001" s="389"/>
      <c r="O1001" s="390"/>
      <c r="P1001" s="389"/>
      <c r="Q1001" s="410"/>
      <c r="R1001" s="443"/>
      <c r="S1001" s="425">
        <f t="shared" si="374"/>
        <v>0</v>
      </c>
      <c r="T1001" s="392">
        <f t="shared" si="371"/>
        <v>0</v>
      </c>
      <c r="U1001" s="405">
        <f t="shared" si="375"/>
        <v>0</v>
      </c>
      <c r="V1001" s="393">
        <f t="shared" si="376"/>
        <v>0</v>
      </c>
      <c r="W1001" s="442" t="str">
        <f t="shared" si="377"/>
        <v/>
      </c>
      <c r="X1001" s="452" t="str">
        <f t="shared" si="372"/>
        <v/>
      </c>
      <c r="Y1001" s="452" t="str">
        <f t="shared" si="373"/>
        <v/>
      </c>
      <c r="Z1001" s="452" t="str">
        <f>'４.１倒筒機(樣品製作)'!X1001</f>
        <v/>
      </c>
      <c r="AA1001" s="452" t="str">
        <f>'４.１倒筒機(樣品製作)'!Y1001</f>
        <v/>
      </c>
    </row>
    <row r="1002" spans="1:27" ht="16.5">
      <c r="A1002" s="383">
        <f t="shared" si="378"/>
        <v>46227</v>
      </c>
      <c r="B1002" s="432" t="s">
        <v>804</v>
      </c>
      <c r="C1002" s="458"/>
      <c r="D1002" s="473"/>
      <c r="E1002" s="459"/>
      <c r="F1002" s="506" t="str">
        <f>IF(ISNA(VLOOKUP(D1002,條件!$A$1:$L$65585,5,0)),"",(VLOOKUP(D1002,條件!$A$1:$L$65585,5,0)))</f>
        <v/>
      </c>
      <c r="G1002" s="506" t="str">
        <f>IF(ISNA(VLOOKUP(D1002,條件!$A$1:$L$65585,11,0)),"",(VLOOKUP(D1002,條件!$A$1:$L$65585,11,0)))</f>
        <v/>
      </c>
      <c r="H1002" s="460"/>
      <c r="I1002" s="461"/>
      <c r="J1002" s="462"/>
      <c r="K1002" s="461"/>
      <c r="L1002" s="463"/>
      <c r="M1002" s="388"/>
      <c r="N1002" s="389"/>
      <c r="O1002" s="390"/>
      <c r="P1002" s="389"/>
      <c r="Q1002" s="410"/>
      <c r="R1002" s="443"/>
      <c r="S1002" s="425">
        <f t="shared" si="374"/>
        <v>0</v>
      </c>
      <c r="T1002" s="392">
        <f t="shared" si="371"/>
        <v>0</v>
      </c>
      <c r="U1002" s="405">
        <f t="shared" si="375"/>
        <v>0</v>
      </c>
      <c r="V1002" s="393">
        <f t="shared" si="376"/>
        <v>0</v>
      </c>
      <c r="W1002" s="442" t="str">
        <f t="shared" si="377"/>
        <v/>
      </c>
      <c r="X1002" s="452" t="str">
        <f t="shared" si="372"/>
        <v/>
      </c>
      <c r="Y1002" s="452" t="str">
        <f t="shared" si="373"/>
        <v/>
      </c>
      <c r="Z1002" s="452" t="str">
        <f>'４.１倒筒機(樣品製作)'!X1002</f>
        <v/>
      </c>
      <c r="AA1002" s="452" t="str">
        <f>'４.１倒筒機(樣品製作)'!Y1002</f>
        <v/>
      </c>
    </row>
    <row r="1003" spans="1:27" ht="16.5">
      <c r="A1003" s="383">
        <f t="shared" si="378"/>
        <v>46227</v>
      </c>
      <c r="B1003" s="432" t="s">
        <v>804</v>
      </c>
      <c r="C1003" s="458"/>
      <c r="D1003" s="473"/>
      <c r="E1003" s="459"/>
      <c r="F1003" s="506" t="str">
        <f>IF(ISNA(VLOOKUP(D1003,條件!$A$1:$L$65585,5,0)),"",(VLOOKUP(D1003,條件!$A$1:$L$65585,5,0)))</f>
        <v/>
      </c>
      <c r="G1003" s="506" t="str">
        <f>IF(ISNA(VLOOKUP(D1003,條件!$A$1:$L$65585,11,0)),"",(VLOOKUP(D1003,條件!$A$1:$L$65585,11,0)))</f>
        <v/>
      </c>
      <c r="H1003" s="460"/>
      <c r="I1003" s="461"/>
      <c r="J1003" s="462"/>
      <c r="K1003" s="461"/>
      <c r="L1003" s="463"/>
      <c r="M1003" s="388"/>
      <c r="N1003" s="389"/>
      <c r="O1003" s="390"/>
      <c r="P1003" s="389"/>
      <c r="Q1003" s="410"/>
      <c r="R1003" s="443"/>
      <c r="S1003" s="425">
        <f t="shared" si="374"/>
        <v>0</v>
      </c>
      <c r="T1003" s="392">
        <f t="shared" si="371"/>
        <v>0</v>
      </c>
      <c r="U1003" s="392">
        <f t="shared" si="375"/>
        <v>0</v>
      </c>
      <c r="V1003" s="393">
        <f t="shared" si="376"/>
        <v>0</v>
      </c>
      <c r="W1003" s="442" t="str">
        <f t="shared" si="377"/>
        <v/>
      </c>
      <c r="X1003" s="452" t="str">
        <f t="shared" si="372"/>
        <v/>
      </c>
      <c r="Y1003" s="452" t="str">
        <f t="shared" si="373"/>
        <v/>
      </c>
      <c r="Z1003" s="452" t="str">
        <f>'４.１倒筒機(樣品製作)'!X1003</f>
        <v/>
      </c>
      <c r="AA1003" s="452" t="str">
        <f>'４.１倒筒機(樣品製作)'!Y1003</f>
        <v/>
      </c>
    </row>
    <row r="1004" spans="1:27" ht="16.5">
      <c r="A1004" s="383">
        <f t="shared" si="378"/>
        <v>46227</v>
      </c>
      <c r="B1004" s="432" t="s">
        <v>804</v>
      </c>
      <c r="C1004" s="458"/>
      <c r="D1004" s="473"/>
      <c r="E1004" s="459"/>
      <c r="F1004" s="506" t="str">
        <f>IF(ISNA(VLOOKUP(D1004,條件!$A$1:$L$65585,5,0)),"",(VLOOKUP(D1004,條件!$A$1:$L$65585,5,0)))</f>
        <v/>
      </c>
      <c r="G1004" s="506" t="str">
        <f>IF(ISNA(VLOOKUP(D1004,條件!$A$1:$L$65585,11,0)),"",(VLOOKUP(D1004,條件!$A$1:$L$65585,11,0)))</f>
        <v/>
      </c>
      <c r="H1004" s="460"/>
      <c r="I1004" s="461"/>
      <c r="J1004" s="462"/>
      <c r="K1004" s="461"/>
      <c r="L1004" s="463"/>
      <c r="M1004" s="388"/>
      <c r="N1004" s="389"/>
      <c r="O1004" s="390"/>
      <c r="P1004" s="389"/>
      <c r="Q1004" s="410"/>
      <c r="R1004" s="443"/>
      <c r="S1004" s="425">
        <f t="shared" si="374"/>
        <v>0</v>
      </c>
      <c r="T1004" s="392">
        <f t="shared" si="371"/>
        <v>0</v>
      </c>
      <c r="U1004" s="392">
        <f t="shared" si="375"/>
        <v>0</v>
      </c>
      <c r="V1004" s="393">
        <f t="shared" si="376"/>
        <v>0</v>
      </c>
      <c r="W1004" s="444" t="str">
        <f t="shared" si="377"/>
        <v/>
      </c>
      <c r="X1004" s="452" t="str">
        <f t="shared" si="372"/>
        <v/>
      </c>
      <c r="Y1004" s="452" t="str">
        <f t="shared" si="373"/>
        <v/>
      </c>
      <c r="Z1004" s="452" t="str">
        <f>'４.１倒筒機(樣品製作)'!X1004</f>
        <v/>
      </c>
      <c r="AA1004" s="452" t="str">
        <f>'４.１倒筒機(樣品製作)'!Y1004</f>
        <v/>
      </c>
    </row>
    <row r="1005" spans="1:27" ht="16.5">
      <c r="A1005" s="383">
        <f t="shared" si="378"/>
        <v>46227</v>
      </c>
      <c r="B1005" s="432" t="s">
        <v>804</v>
      </c>
      <c r="C1005" s="458"/>
      <c r="D1005" s="473"/>
      <c r="E1005" s="459"/>
      <c r="F1005" s="506" t="str">
        <f>IF(ISNA(VLOOKUP(D1005,條件!$A$1:$L$65585,5,0)),"",(VLOOKUP(D1005,條件!$A$1:$L$65585,5,0)))</f>
        <v/>
      </c>
      <c r="G1005" s="506" t="str">
        <f>IF(ISNA(VLOOKUP(D1005,條件!$A$1:$L$65585,11,0)),"",(VLOOKUP(D1005,條件!$A$1:$L$65585,11,0)))</f>
        <v/>
      </c>
      <c r="H1005" s="460"/>
      <c r="I1005" s="461"/>
      <c r="J1005" s="462"/>
      <c r="K1005" s="461"/>
      <c r="L1005" s="463"/>
      <c r="M1005" s="388"/>
      <c r="N1005" s="389"/>
      <c r="O1005" s="390"/>
      <c r="P1005" s="389"/>
      <c r="Q1005" s="410"/>
      <c r="R1005" s="443"/>
      <c r="S1005" s="425">
        <f t="shared" si="374"/>
        <v>0</v>
      </c>
      <c r="T1005" s="392">
        <f t="shared" si="371"/>
        <v>0</v>
      </c>
      <c r="U1005" s="392">
        <f t="shared" si="375"/>
        <v>0</v>
      </c>
      <c r="V1005" s="393">
        <f t="shared" si="376"/>
        <v>0</v>
      </c>
      <c r="W1005" s="444" t="str">
        <f t="shared" si="377"/>
        <v/>
      </c>
      <c r="X1005" s="452" t="str">
        <f t="shared" si="372"/>
        <v/>
      </c>
      <c r="Y1005" s="452" t="str">
        <f t="shared" si="373"/>
        <v/>
      </c>
      <c r="Z1005" s="452" t="str">
        <f>'４.１倒筒機(樣品製作)'!X1005</f>
        <v/>
      </c>
      <c r="AA1005" s="452" t="str">
        <f>'４.１倒筒機(樣品製作)'!Y1005</f>
        <v/>
      </c>
    </row>
    <row r="1006" spans="1:27" ht="16.5">
      <c r="A1006" s="383">
        <f t="shared" si="378"/>
        <v>46227</v>
      </c>
      <c r="B1006" s="432" t="s">
        <v>804</v>
      </c>
      <c r="C1006" s="458"/>
      <c r="D1006" s="473"/>
      <c r="E1006" s="459"/>
      <c r="F1006" s="506" t="str">
        <f>IF(ISNA(VLOOKUP(D1006,條件!$A$1:$L$65585,5,0)),"",(VLOOKUP(D1006,條件!$A$1:$L$65585,5,0)))</f>
        <v/>
      </c>
      <c r="G1006" s="506" t="str">
        <f>IF(ISNA(VLOOKUP(D1006,條件!$A$1:$L$65585,11,0)),"",(VLOOKUP(D1006,條件!$A$1:$L$65585,11,0)))</f>
        <v/>
      </c>
      <c r="H1006" s="460"/>
      <c r="I1006" s="461"/>
      <c r="J1006" s="462"/>
      <c r="K1006" s="461"/>
      <c r="L1006" s="463"/>
      <c r="M1006" s="388"/>
      <c r="N1006" s="389"/>
      <c r="O1006" s="390"/>
      <c r="P1006" s="389"/>
      <c r="Q1006" s="410"/>
      <c r="R1006" s="443"/>
      <c r="S1006" s="425">
        <f t="shared" si="374"/>
        <v>0</v>
      </c>
      <c r="T1006" s="392">
        <f t="shared" si="371"/>
        <v>0</v>
      </c>
      <c r="U1006" s="392">
        <f t="shared" si="375"/>
        <v>0</v>
      </c>
      <c r="V1006" s="393">
        <f t="shared" si="376"/>
        <v>0</v>
      </c>
      <c r="W1006" s="444" t="str">
        <f t="shared" si="377"/>
        <v/>
      </c>
      <c r="X1006" s="452" t="str">
        <f t="shared" si="372"/>
        <v/>
      </c>
      <c r="Y1006" s="452" t="str">
        <f t="shared" si="373"/>
        <v/>
      </c>
      <c r="Z1006" s="452" t="str">
        <f>'４.１倒筒機(樣品製作)'!X1006</f>
        <v/>
      </c>
      <c r="AA1006" s="452" t="str">
        <f>'４.１倒筒機(樣品製作)'!Y1006</f>
        <v/>
      </c>
    </row>
    <row r="1007" spans="1:27" ht="16.5">
      <c r="A1007" s="383">
        <f t="shared" si="378"/>
        <v>46227</v>
      </c>
      <c r="B1007" s="432" t="s">
        <v>804</v>
      </c>
      <c r="C1007" s="458"/>
      <c r="D1007" s="473"/>
      <c r="E1007" s="459"/>
      <c r="F1007" s="506" t="str">
        <f>IF(ISNA(VLOOKUP(D1007,條件!$A$1:$L$65585,5,0)),"",(VLOOKUP(D1007,條件!$A$1:$L$65585,5,0)))</f>
        <v/>
      </c>
      <c r="G1007" s="506" t="str">
        <f>IF(ISNA(VLOOKUP(D1007,條件!$A$1:$L$65585,11,0)),"",(VLOOKUP(D1007,條件!$A$1:$L$65585,11,0)))</f>
        <v/>
      </c>
      <c r="H1007" s="460"/>
      <c r="I1007" s="461"/>
      <c r="J1007" s="462"/>
      <c r="K1007" s="461"/>
      <c r="L1007" s="463"/>
      <c r="M1007" s="388"/>
      <c r="N1007" s="389"/>
      <c r="O1007" s="390"/>
      <c r="P1007" s="389"/>
      <c r="Q1007" s="410"/>
      <c r="R1007" s="443"/>
      <c r="S1007" s="425">
        <f t="shared" si="374"/>
        <v>0</v>
      </c>
      <c r="T1007" s="392">
        <f t="shared" si="371"/>
        <v>0</v>
      </c>
      <c r="U1007" s="392">
        <f t="shared" si="375"/>
        <v>0</v>
      </c>
      <c r="V1007" s="393">
        <f t="shared" si="376"/>
        <v>0</v>
      </c>
      <c r="W1007" s="444" t="str">
        <f t="shared" si="377"/>
        <v/>
      </c>
      <c r="X1007" s="452" t="str">
        <f t="shared" si="372"/>
        <v/>
      </c>
      <c r="Y1007" s="452" t="str">
        <f t="shared" si="373"/>
        <v/>
      </c>
      <c r="Z1007" s="452" t="str">
        <f>'４.１倒筒機(樣品製作)'!X1007</f>
        <v/>
      </c>
      <c r="AA1007" s="452" t="str">
        <f>'４.１倒筒機(樣品製作)'!Y1007</f>
        <v/>
      </c>
    </row>
    <row r="1008" spans="1:27" ht="16.5">
      <c r="A1008" s="383">
        <f t="shared" si="378"/>
        <v>46227</v>
      </c>
      <c r="B1008" s="432" t="s">
        <v>804</v>
      </c>
      <c r="C1008" s="458"/>
      <c r="D1008" s="473"/>
      <c r="E1008" s="459"/>
      <c r="F1008" s="506" t="str">
        <f>IF(ISNA(VLOOKUP(D1008,條件!$A$1:$L$65585,5,0)),"",(VLOOKUP(D1008,條件!$A$1:$L$65585,5,0)))</f>
        <v/>
      </c>
      <c r="G1008" s="506" t="str">
        <f>IF(ISNA(VLOOKUP(D1008,條件!$A$1:$L$65585,11,0)),"",(VLOOKUP(D1008,條件!$A$1:$L$65585,11,0)))</f>
        <v/>
      </c>
      <c r="H1008" s="460"/>
      <c r="I1008" s="461"/>
      <c r="J1008" s="462"/>
      <c r="K1008" s="461"/>
      <c r="L1008" s="463"/>
      <c r="M1008" s="388"/>
      <c r="N1008" s="389"/>
      <c r="O1008" s="390"/>
      <c r="P1008" s="389"/>
      <c r="Q1008" s="391"/>
      <c r="R1008" s="443"/>
      <c r="S1008" s="425">
        <f t="shared" si="374"/>
        <v>0</v>
      </c>
      <c r="T1008" s="392">
        <f t="shared" si="371"/>
        <v>0</v>
      </c>
      <c r="U1008" s="392">
        <f t="shared" si="375"/>
        <v>0</v>
      </c>
      <c r="V1008" s="393">
        <f t="shared" si="376"/>
        <v>0</v>
      </c>
      <c r="W1008" s="444" t="str">
        <f t="shared" si="377"/>
        <v/>
      </c>
      <c r="X1008" s="452" t="str">
        <f t="shared" si="372"/>
        <v/>
      </c>
      <c r="Y1008" s="452" t="str">
        <f t="shared" si="373"/>
        <v/>
      </c>
      <c r="Z1008" s="452" t="str">
        <f>'４.１倒筒機(樣品製作)'!X1008</f>
        <v/>
      </c>
      <c r="AA1008" s="452" t="str">
        <f>'４.１倒筒機(樣品製作)'!Y1008</f>
        <v/>
      </c>
    </row>
    <row r="1009" spans="1:27" ht="16.5">
      <c r="A1009" s="383">
        <f t="shared" si="378"/>
        <v>46227</v>
      </c>
      <c r="B1009" s="432" t="s">
        <v>804</v>
      </c>
      <c r="C1009" s="458"/>
      <c r="D1009" s="473"/>
      <c r="E1009" s="459"/>
      <c r="F1009" s="506" t="str">
        <f>IF(ISNA(VLOOKUP(D1009,條件!$A$1:$L$65585,5,0)),"",(VLOOKUP(D1009,條件!$A$1:$L$65585,5,0)))</f>
        <v/>
      </c>
      <c r="G1009" s="506" t="str">
        <f>IF(ISNA(VLOOKUP(D1009,條件!$A$1:$L$65585,11,0)),"",(VLOOKUP(D1009,條件!$A$1:$L$65585,11,0)))</f>
        <v/>
      </c>
      <c r="H1009" s="460"/>
      <c r="I1009" s="461"/>
      <c r="J1009" s="462"/>
      <c r="K1009" s="461"/>
      <c r="L1009" s="463"/>
      <c r="M1009" s="388"/>
      <c r="N1009" s="389"/>
      <c r="O1009" s="390"/>
      <c r="P1009" s="389"/>
      <c r="Q1009" s="391"/>
      <c r="R1009" s="443"/>
      <c r="S1009" s="425">
        <f t="shared" si="374"/>
        <v>0</v>
      </c>
      <c r="T1009" s="392">
        <f t="shared" si="371"/>
        <v>0</v>
      </c>
      <c r="U1009" s="392">
        <f t="shared" si="375"/>
        <v>0</v>
      </c>
      <c r="V1009" s="393">
        <f t="shared" si="376"/>
        <v>0</v>
      </c>
      <c r="W1009" s="444" t="str">
        <f t="shared" si="377"/>
        <v/>
      </c>
      <c r="X1009" s="452" t="str">
        <f t="shared" si="372"/>
        <v/>
      </c>
      <c r="Y1009" s="452" t="str">
        <f t="shared" si="373"/>
        <v/>
      </c>
      <c r="Z1009" s="452" t="str">
        <f>'４.１倒筒機(樣品製作)'!X1009</f>
        <v/>
      </c>
      <c r="AA1009" s="452" t="str">
        <f>'４.１倒筒機(樣品製作)'!Y1009</f>
        <v/>
      </c>
    </row>
    <row r="1010" spans="1:27" ht="16.5">
      <c r="A1010" s="383">
        <f t="shared" si="378"/>
        <v>46227</v>
      </c>
      <c r="B1010" s="432" t="s">
        <v>804</v>
      </c>
      <c r="C1010" s="458"/>
      <c r="D1010" s="473"/>
      <c r="E1010" s="459"/>
      <c r="F1010" s="506" t="str">
        <f>IF(ISNA(VLOOKUP(D1010,條件!$A$1:$L$65585,5,0)),"",(VLOOKUP(D1010,條件!$A$1:$L$65585,5,0)))</f>
        <v/>
      </c>
      <c r="G1010" s="506" t="str">
        <f>IF(ISNA(VLOOKUP(D1010,條件!$A$1:$L$65585,11,0)),"",(VLOOKUP(D1010,條件!$A$1:$L$65585,11,0)))</f>
        <v/>
      </c>
      <c r="H1010" s="460"/>
      <c r="I1010" s="461"/>
      <c r="J1010" s="462"/>
      <c r="K1010" s="461"/>
      <c r="L1010" s="463"/>
      <c r="M1010" s="388"/>
      <c r="N1010" s="389"/>
      <c r="O1010" s="390"/>
      <c r="P1010" s="389"/>
      <c r="Q1010" s="391"/>
      <c r="R1010" s="443"/>
      <c r="S1010" s="425">
        <f t="shared" si="374"/>
        <v>0</v>
      </c>
      <c r="T1010" s="392">
        <f t="shared" si="371"/>
        <v>0</v>
      </c>
      <c r="U1010" s="392">
        <f t="shared" si="375"/>
        <v>0</v>
      </c>
      <c r="V1010" s="393">
        <f t="shared" si="376"/>
        <v>0</v>
      </c>
      <c r="W1010" s="444" t="str">
        <f t="shared" si="377"/>
        <v/>
      </c>
      <c r="X1010" s="452" t="str">
        <f t="shared" si="372"/>
        <v/>
      </c>
      <c r="Y1010" s="452" t="str">
        <f t="shared" si="373"/>
        <v/>
      </c>
      <c r="Z1010" s="452" t="str">
        <f>'４.１倒筒機(樣品製作)'!X1010</f>
        <v/>
      </c>
      <c r="AA1010" s="452" t="str">
        <f>'４.１倒筒機(樣品製作)'!Y1010</f>
        <v/>
      </c>
    </row>
    <row r="1011" spans="1:27" ht="16.5">
      <c r="A1011" s="383">
        <f t="shared" si="378"/>
        <v>46227</v>
      </c>
      <c r="B1011" s="432" t="s">
        <v>804</v>
      </c>
      <c r="C1011" s="458"/>
      <c r="D1011" s="473"/>
      <c r="E1011" s="459"/>
      <c r="F1011" s="506" t="str">
        <f>IF(ISNA(VLOOKUP(D1011,條件!$A$1:$L$65585,5,0)),"",(VLOOKUP(D1011,條件!$A$1:$L$65585,5,0)))</f>
        <v/>
      </c>
      <c r="G1011" s="506" t="str">
        <f>IF(ISNA(VLOOKUP(D1011,條件!$A$1:$L$65585,11,0)),"",(VLOOKUP(D1011,條件!$A$1:$L$65585,11,0)))</f>
        <v/>
      </c>
      <c r="H1011" s="460"/>
      <c r="I1011" s="461"/>
      <c r="J1011" s="462"/>
      <c r="K1011" s="461"/>
      <c r="L1011" s="463"/>
      <c r="M1011" s="388"/>
      <c r="N1011" s="389"/>
      <c r="O1011" s="390"/>
      <c r="P1011" s="389"/>
      <c r="Q1011" s="391"/>
      <c r="R1011" s="443"/>
      <c r="S1011" s="425">
        <f t="shared" si="374"/>
        <v>0</v>
      </c>
      <c r="T1011" s="392">
        <f t="shared" si="371"/>
        <v>0</v>
      </c>
      <c r="U1011" s="392">
        <f t="shared" si="375"/>
        <v>0</v>
      </c>
      <c r="V1011" s="393">
        <f t="shared" si="376"/>
        <v>0</v>
      </c>
      <c r="W1011" s="444" t="str">
        <f t="shared" si="377"/>
        <v/>
      </c>
      <c r="X1011" s="452" t="str">
        <f t="shared" si="372"/>
        <v/>
      </c>
      <c r="Y1011" s="452" t="str">
        <f t="shared" si="373"/>
        <v/>
      </c>
      <c r="Z1011" s="452" t="str">
        <f>'４.１倒筒機(樣品製作)'!X1011</f>
        <v/>
      </c>
      <c r="AA1011" s="452" t="str">
        <f>'４.１倒筒機(樣品製作)'!Y1011</f>
        <v/>
      </c>
    </row>
    <row r="1012" spans="1:27" ht="16.5">
      <c r="A1012" s="383">
        <f t="shared" si="378"/>
        <v>46227</v>
      </c>
      <c r="B1012" s="398" t="s">
        <v>807</v>
      </c>
      <c r="C1012" s="524"/>
      <c r="D1012" s="525"/>
      <c r="E1012" s="526"/>
      <c r="F1012" s="527"/>
      <c r="G1012" s="527"/>
      <c r="H1012" s="528"/>
      <c r="I1012" s="529">
        <f>COUNTA(I992:I1011)</f>
        <v>0</v>
      </c>
      <c r="J1012" s="529"/>
      <c r="K1012" s="529"/>
      <c r="L1012" s="530"/>
      <c r="M1012" s="400"/>
      <c r="N1012" s="401">
        <f>SUM(N992:N1011)</f>
        <v>0</v>
      </c>
      <c r="O1012" s="400"/>
      <c r="P1012" s="401">
        <f>SUM(P992:P1011)</f>
        <v>0</v>
      </c>
      <c r="Q1012" s="402"/>
      <c r="R1012" s="445"/>
      <c r="S1012" s="426"/>
      <c r="T1012" s="399"/>
      <c r="U1012" s="399">
        <f>SUMIF(U992:U1011,"&lt;9E307")</f>
        <v>0</v>
      </c>
      <c r="V1012" s="399">
        <f>SUM(V992:V1011)</f>
        <v>0</v>
      </c>
      <c r="W1012" s="446">
        <f>IF(ISERROR(V1012/U1012),0,(V1012/U1012))</f>
        <v>0</v>
      </c>
      <c r="X1012" s="453">
        <f>SUMIF(X992:X1011,"&lt;9E307")</f>
        <v>0</v>
      </c>
      <c r="Y1012" s="453">
        <f>SUMIF(Y992:Y1011,"&lt;9E307")</f>
        <v>0</v>
      </c>
      <c r="Z1012" s="579">
        <f>'４.１倒筒機(樣品製作)'!X1012</f>
        <v>0</v>
      </c>
      <c r="AA1012" s="579">
        <f>'４.１倒筒機(樣品製作)'!Y1012</f>
        <v>0</v>
      </c>
    </row>
    <row r="1013" spans="1:27" ht="16.5">
      <c r="A1013" s="383">
        <f t="shared" si="378"/>
        <v>46227</v>
      </c>
      <c r="B1013" s="432" t="s">
        <v>805</v>
      </c>
      <c r="C1013" s="458"/>
      <c r="D1013" s="473"/>
      <c r="E1013" s="459"/>
      <c r="F1013" s="506" t="str">
        <f>IF(ISNA(VLOOKUP(D1013,條件!$A$1:$L$65585,5,0)),"",(VLOOKUP(D1013,條件!$A$1:$L$65585,5,0)))</f>
        <v/>
      </c>
      <c r="G1013" s="506" t="str">
        <f>IF(ISNA(VLOOKUP(D1013,條件!$A$1:$L$65585,11,0)),"",(VLOOKUP(D1013,條件!$A$1:$L$65585,11,0)))</f>
        <v/>
      </c>
      <c r="H1013" s="460"/>
      <c r="I1013" s="461"/>
      <c r="J1013" s="462"/>
      <c r="K1013" s="461"/>
      <c r="L1013" s="463"/>
      <c r="M1013" s="388"/>
      <c r="N1013" s="389"/>
      <c r="O1013" s="390"/>
      <c r="P1013" s="389"/>
      <c r="Q1013" s="391"/>
      <c r="R1013" s="443"/>
      <c r="S1013" s="425">
        <f>K1013*0.85</f>
        <v>0</v>
      </c>
      <c r="T1013" s="392">
        <f t="shared" ref="T1013:T1032" si="379">IF(J1013="",0,(1440/(J1013/S1013)))</f>
        <v>0</v>
      </c>
      <c r="U1013" s="405">
        <f>T1013*L1013*(N1013+P1013)/24*0.85</f>
        <v>0</v>
      </c>
      <c r="V1013" s="406">
        <f>M1013+O1013</f>
        <v>0</v>
      </c>
      <c r="W1013" s="442" t="str">
        <f>IF(U1013=0,"",((V1013/U1013)))</f>
        <v/>
      </c>
      <c r="X1013" s="452" t="str">
        <f t="shared" ref="X1013:X1032" si="380">IF(ISERROR((U1013/(N1013+P1013)*N1013)/250),"",((U1013/(N1013+P1013)*N1013)/250))</f>
        <v/>
      </c>
      <c r="Y1013" s="452" t="str">
        <f t="shared" ref="Y1013:Y1032" si="381">IF(ISERROR(((U1013/(N1013+P1013)*P1013)/250)),"",(((U1013/(N1013+P1013)*P1013))/250))</f>
        <v/>
      </c>
      <c r="Z1013" s="452" t="str">
        <f>'４.１倒筒機(樣品製作)'!X1013</f>
        <v/>
      </c>
      <c r="AA1013" s="452" t="str">
        <f>'４.１倒筒機(樣品製作)'!Y1013</f>
        <v/>
      </c>
    </row>
    <row r="1014" spans="1:27" ht="16.5">
      <c r="A1014" s="383">
        <f t="shared" si="378"/>
        <v>46227</v>
      </c>
      <c r="B1014" s="432" t="s">
        <v>805</v>
      </c>
      <c r="C1014" s="458"/>
      <c r="D1014" s="473"/>
      <c r="E1014" s="459"/>
      <c r="F1014" s="506" t="str">
        <f>IF(ISNA(VLOOKUP(D1014,條件!$A$1:$L$65585,5,0)),"",(VLOOKUP(D1014,條件!$A$1:$L$65585,5,0)))</f>
        <v/>
      </c>
      <c r="G1014" s="506" t="str">
        <f>IF(ISNA(VLOOKUP(D1014,條件!$A$1:$L$65585,11,0)),"",(VLOOKUP(D1014,條件!$A$1:$L$65585,11,0)))</f>
        <v/>
      </c>
      <c r="H1014" s="460"/>
      <c r="I1014" s="461"/>
      <c r="J1014" s="462"/>
      <c r="K1014" s="461"/>
      <c r="L1014" s="463"/>
      <c r="M1014" s="388"/>
      <c r="N1014" s="389"/>
      <c r="O1014" s="390"/>
      <c r="P1014" s="389"/>
      <c r="Q1014" s="391"/>
      <c r="R1014" s="443"/>
      <c r="S1014" s="425">
        <f t="shared" ref="S1014:S1032" si="382">K1014*0.85</f>
        <v>0</v>
      </c>
      <c r="T1014" s="392">
        <f t="shared" si="379"/>
        <v>0</v>
      </c>
      <c r="U1014" s="405">
        <f t="shared" ref="U1014:U1032" si="383">T1014*L1014*(N1014+P1014)/24*0.85</f>
        <v>0</v>
      </c>
      <c r="V1014" s="393">
        <f t="shared" ref="V1014:V1032" si="384">M1014+O1014</f>
        <v>0</v>
      </c>
      <c r="W1014" s="442" t="str">
        <f t="shared" ref="W1014:W1032" si="385">IF(U1014=0,"",((V1014/U1014)))</f>
        <v/>
      </c>
      <c r="X1014" s="452" t="str">
        <f t="shared" si="380"/>
        <v/>
      </c>
      <c r="Y1014" s="452" t="str">
        <f t="shared" si="381"/>
        <v/>
      </c>
      <c r="Z1014" s="452" t="str">
        <f>'４.１倒筒機(樣品製作)'!X1014</f>
        <v/>
      </c>
      <c r="AA1014" s="452" t="str">
        <f>'４.１倒筒機(樣品製作)'!Y1014</f>
        <v/>
      </c>
    </row>
    <row r="1015" spans="1:27" ht="16.5">
      <c r="A1015" s="383">
        <f t="shared" si="378"/>
        <v>46227</v>
      </c>
      <c r="B1015" s="432" t="s">
        <v>805</v>
      </c>
      <c r="C1015" s="458"/>
      <c r="D1015" s="473"/>
      <c r="E1015" s="459"/>
      <c r="F1015" s="506" t="str">
        <f>IF(ISNA(VLOOKUP(D1015,條件!$A$1:$L$65585,5,0)),"",(VLOOKUP(D1015,條件!$A$1:$L$65585,5,0)))</f>
        <v/>
      </c>
      <c r="G1015" s="506" t="str">
        <f>IF(ISNA(VLOOKUP(D1015,條件!$A$1:$L$65585,11,0)),"",(VLOOKUP(D1015,條件!$A$1:$L$65585,11,0)))</f>
        <v/>
      </c>
      <c r="H1015" s="460"/>
      <c r="I1015" s="461"/>
      <c r="J1015" s="462"/>
      <c r="K1015" s="461"/>
      <c r="L1015" s="463"/>
      <c r="M1015" s="388"/>
      <c r="N1015" s="389"/>
      <c r="O1015" s="390"/>
      <c r="P1015" s="389"/>
      <c r="Q1015" s="391"/>
      <c r="R1015" s="443"/>
      <c r="S1015" s="425">
        <f t="shared" si="382"/>
        <v>0</v>
      </c>
      <c r="T1015" s="392">
        <f t="shared" si="379"/>
        <v>0</v>
      </c>
      <c r="U1015" s="405">
        <f t="shared" si="383"/>
        <v>0</v>
      </c>
      <c r="V1015" s="393">
        <f t="shared" si="384"/>
        <v>0</v>
      </c>
      <c r="W1015" s="442" t="str">
        <f t="shared" si="385"/>
        <v/>
      </c>
      <c r="X1015" s="452" t="str">
        <f t="shared" si="380"/>
        <v/>
      </c>
      <c r="Y1015" s="452" t="str">
        <f t="shared" si="381"/>
        <v/>
      </c>
      <c r="Z1015" s="452" t="str">
        <f>'４.１倒筒機(樣品製作)'!X1015</f>
        <v/>
      </c>
      <c r="AA1015" s="452" t="str">
        <f>'４.１倒筒機(樣品製作)'!Y1015</f>
        <v/>
      </c>
    </row>
    <row r="1016" spans="1:27" ht="16.5">
      <c r="A1016" s="383">
        <f t="shared" si="378"/>
        <v>46227</v>
      </c>
      <c r="B1016" s="432" t="s">
        <v>805</v>
      </c>
      <c r="C1016" s="458"/>
      <c r="D1016" s="473"/>
      <c r="E1016" s="459"/>
      <c r="F1016" s="506" t="str">
        <f>IF(ISNA(VLOOKUP(D1016,條件!$A$1:$L$65585,5,0)),"",(VLOOKUP(D1016,條件!$A$1:$L$65585,5,0)))</f>
        <v/>
      </c>
      <c r="G1016" s="506" t="str">
        <f>IF(ISNA(VLOOKUP(D1016,條件!$A$1:$L$65585,11,0)),"",(VLOOKUP(D1016,條件!$A$1:$L$65585,11,0)))</f>
        <v/>
      </c>
      <c r="H1016" s="460"/>
      <c r="I1016" s="461"/>
      <c r="J1016" s="462"/>
      <c r="K1016" s="461"/>
      <c r="L1016" s="463"/>
      <c r="M1016" s="388"/>
      <c r="N1016" s="389"/>
      <c r="O1016" s="390"/>
      <c r="P1016" s="389"/>
      <c r="Q1016" s="391"/>
      <c r="R1016" s="443"/>
      <c r="S1016" s="425">
        <f t="shared" si="382"/>
        <v>0</v>
      </c>
      <c r="T1016" s="392">
        <f t="shared" si="379"/>
        <v>0</v>
      </c>
      <c r="U1016" s="405">
        <f t="shared" si="383"/>
        <v>0</v>
      </c>
      <c r="V1016" s="393">
        <f t="shared" si="384"/>
        <v>0</v>
      </c>
      <c r="W1016" s="442" t="str">
        <f t="shared" si="385"/>
        <v/>
      </c>
      <c r="X1016" s="452" t="str">
        <f t="shared" si="380"/>
        <v/>
      </c>
      <c r="Y1016" s="452" t="str">
        <f t="shared" si="381"/>
        <v/>
      </c>
      <c r="Z1016" s="452" t="str">
        <f>'４.１倒筒機(樣品製作)'!X1016</f>
        <v/>
      </c>
      <c r="AA1016" s="452" t="str">
        <f>'４.１倒筒機(樣品製作)'!Y1016</f>
        <v/>
      </c>
    </row>
    <row r="1017" spans="1:27" ht="16.5">
      <c r="A1017" s="383">
        <f t="shared" si="378"/>
        <v>46227</v>
      </c>
      <c r="B1017" s="432" t="s">
        <v>805</v>
      </c>
      <c r="C1017" s="458"/>
      <c r="D1017" s="473"/>
      <c r="E1017" s="459"/>
      <c r="F1017" s="506" t="str">
        <f>IF(ISNA(VLOOKUP(D1017,條件!$A$1:$L$65585,5,0)),"",(VLOOKUP(D1017,條件!$A$1:$L$65585,5,0)))</f>
        <v/>
      </c>
      <c r="G1017" s="506" t="str">
        <f>IF(ISNA(VLOOKUP(D1017,條件!$A$1:$L$65585,11,0)),"",(VLOOKUP(D1017,條件!$A$1:$L$65585,11,0)))</f>
        <v/>
      </c>
      <c r="H1017" s="460"/>
      <c r="I1017" s="461"/>
      <c r="J1017" s="462"/>
      <c r="K1017" s="461"/>
      <c r="L1017" s="463"/>
      <c r="M1017" s="388"/>
      <c r="N1017" s="389"/>
      <c r="O1017" s="390"/>
      <c r="P1017" s="389"/>
      <c r="Q1017" s="391"/>
      <c r="R1017" s="443"/>
      <c r="S1017" s="425">
        <f t="shared" si="382"/>
        <v>0</v>
      </c>
      <c r="T1017" s="392">
        <f t="shared" si="379"/>
        <v>0</v>
      </c>
      <c r="U1017" s="405">
        <f t="shared" si="383"/>
        <v>0</v>
      </c>
      <c r="V1017" s="393">
        <f t="shared" si="384"/>
        <v>0</v>
      </c>
      <c r="W1017" s="442" t="str">
        <f t="shared" si="385"/>
        <v/>
      </c>
      <c r="X1017" s="452" t="str">
        <f t="shared" si="380"/>
        <v/>
      </c>
      <c r="Y1017" s="452" t="str">
        <f t="shared" si="381"/>
        <v/>
      </c>
      <c r="Z1017" s="452" t="str">
        <f>'４.１倒筒機(樣品製作)'!X1017</f>
        <v/>
      </c>
      <c r="AA1017" s="452" t="str">
        <f>'４.１倒筒機(樣品製作)'!Y1017</f>
        <v/>
      </c>
    </row>
    <row r="1018" spans="1:27" ht="16.5">
      <c r="A1018" s="383">
        <f t="shared" si="378"/>
        <v>46227</v>
      </c>
      <c r="B1018" s="432" t="s">
        <v>805</v>
      </c>
      <c r="C1018" s="458"/>
      <c r="D1018" s="473"/>
      <c r="E1018" s="459"/>
      <c r="F1018" s="506" t="str">
        <f>IF(ISNA(VLOOKUP(D1018,條件!$A$1:$L$65585,5,0)),"",(VLOOKUP(D1018,條件!$A$1:$L$65585,5,0)))</f>
        <v/>
      </c>
      <c r="G1018" s="506" t="str">
        <f>IF(ISNA(VLOOKUP(D1018,條件!$A$1:$L$65585,11,0)),"",(VLOOKUP(D1018,條件!$A$1:$L$65585,11,0)))</f>
        <v/>
      </c>
      <c r="H1018" s="460"/>
      <c r="I1018" s="461"/>
      <c r="J1018" s="462"/>
      <c r="K1018" s="461"/>
      <c r="L1018" s="463"/>
      <c r="M1018" s="388"/>
      <c r="N1018" s="389"/>
      <c r="O1018" s="390"/>
      <c r="P1018" s="389"/>
      <c r="Q1018" s="391"/>
      <c r="R1018" s="443"/>
      <c r="S1018" s="425">
        <f t="shared" si="382"/>
        <v>0</v>
      </c>
      <c r="T1018" s="392">
        <f t="shared" si="379"/>
        <v>0</v>
      </c>
      <c r="U1018" s="405">
        <f t="shared" si="383"/>
        <v>0</v>
      </c>
      <c r="V1018" s="393">
        <f t="shared" si="384"/>
        <v>0</v>
      </c>
      <c r="W1018" s="442" t="str">
        <f t="shared" si="385"/>
        <v/>
      </c>
      <c r="X1018" s="452" t="str">
        <f t="shared" si="380"/>
        <v/>
      </c>
      <c r="Y1018" s="452" t="str">
        <f t="shared" si="381"/>
        <v/>
      </c>
      <c r="Z1018" s="452" t="str">
        <f>'４.１倒筒機(樣品製作)'!X1018</f>
        <v/>
      </c>
      <c r="AA1018" s="452" t="str">
        <f>'４.１倒筒機(樣品製作)'!Y1018</f>
        <v/>
      </c>
    </row>
    <row r="1019" spans="1:27" ht="16.5">
      <c r="A1019" s="383">
        <f t="shared" si="378"/>
        <v>46227</v>
      </c>
      <c r="B1019" s="432" t="s">
        <v>805</v>
      </c>
      <c r="C1019" s="458"/>
      <c r="D1019" s="473"/>
      <c r="E1019" s="459"/>
      <c r="F1019" s="506" t="str">
        <f>IF(ISNA(VLOOKUP(D1019,條件!$A$1:$L$65585,5,0)),"",(VLOOKUP(D1019,條件!$A$1:$L$65585,5,0)))</f>
        <v/>
      </c>
      <c r="G1019" s="506" t="str">
        <f>IF(ISNA(VLOOKUP(D1019,條件!$A$1:$L$65585,11,0)),"",(VLOOKUP(D1019,條件!$A$1:$L$65585,11,0)))</f>
        <v/>
      </c>
      <c r="H1019" s="460"/>
      <c r="I1019" s="461"/>
      <c r="J1019" s="462"/>
      <c r="K1019" s="461"/>
      <c r="L1019" s="463"/>
      <c r="M1019" s="388"/>
      <c r="N1019" s="389"/>
      <c r="O1019" s="390"/>
      <c r="P1019" s="389"/>
      <c r="Q1019" s="391"/>
      <c r="R1019" s="443"/>
      <c r="S1019" s="425">
        <f t="shared" si="382"/>
        <v>0</v>
      </c>
      <c r="T1019" s="392">
        <f t="shared" si="379"/>
        <v>0</v>
      </c>
      <c r="U1019" s="405">
        <f t="shared" si="383"/>
        <v>0</v>
      </c>
      <c r="V1019" s="393">
        <f t="shared" si="384"/>
        <v>0</v>
      </c>
      <c r="W1019" s="442" t="str">
        <f t="shared" si="385"/>
        <v/>
      </c>
      <c r="X1019" s="452" t="str">
        <f t="shared" si="380"/>
        <v/>
      </c>
      <c r="Y1019" s="452" t="str">
        <f t="shared" si="381"/>
        <v/>
      </c>
      <c r="Z1019" s="452" t="str">
        <f>'４.１倒筒機(樣品製作)'!X1019</f>
        <v/>
      </c>
      <c r="AA1019" s="452" t="str">
        <f>'４.１倒筒機(樣品製作)'!Y1019</f>
        <v/>
      </c>
    </row>
    <row r="1020" spans="1:27" ht="16.5">
      <c r="A1020" s="383">
        <f t="shared" si="378"/>
        <v>46227</v>
      </c>
      <c r="B1020" s="432" t="s">
        <v>805</v>
      </c>
      <c r="C1020" s="458"/>
      <c r="D1020" s="473"/>
      <c r="E1020" s="459"/>
      <c r="F1020" s="506" t="str">
        <f>IF(ISNA(VLOOKUP(D1020,條件!$A$1:$L$65585,5,0)),"",(VLOOKUP(D1020,條件!$A$1:$L$65585,5,0)))</f>
        <v/>
      </c>
      <c r="G1020" s="506" t="str">
        <f>IF(ISNA(VLOOKUP(D1020,條件!$A$1:$L$65585,11,0)),"",(VLOOKUP(D1020,條件!$A$1:$L$65585,11,0)))</f>
        <v/>
      </c>
      <c r="H1020" s="460"/>
      <c r="I1020" s="461"/>
      <c r="J1020" s="462"/>
      <c r="K1020" s="461"/>
      <c r="L1020" s="463"/>
      <c r="M1020" s="388"/>
      <c r="N1020" s="389"/>
      <c r="O1020" s="390"/>
      <c r="P1020" s="389"/>
      <c r="Q1020" s="391"/>
      <c r="R1020" s="443"/>
      <c r="S1020" s="425">
        <f t="shared" si="382"/>
        <v>0</v>
      </c>
      <c r="T1020" s="392">
        <f t="shared" si="379"/>
        <v>0</v>
      </c>
      <c r="U1020" s="405">
        <f t="shared" si="383"/>
        <v>0</v>
      </c>
      <c r="V1020" s="393">
        <f t="shared" si="384"/>
        <v>0</v>
      </c>
      <c r="W1020" s="442" t="str">
        <f t="shared" si="385"/>
        <v/>
      </c>
      <c r="X1020" s="452" t="str">
        <f t="shared" si="380"/>
        <v/>
      </c>
      <c r="Y1020" s="452" t="str">
        <f t="shared" si="381"/>
        <v/>
      </c>
      <c r="Z1020" s="452" t="str">
        <f>'４.１倒筒機(樣品製作)'!X1020</f>
        <v/>
      </c>
      <c r="AA1020" s="452" t="str">
        <f>'４.１倒筒機(樣品製作)'!Y1020</f>
        <v/>
      </c>
    </row>
    <row r="1021" spans="1:27" ht="16.5">
      <c r="A1021" s="383">
        <f t="shared" si="378"/>
        <v>46227</v>
      </c>
      <c r="B1021" s="432" t="s">
        <v>805</v>
      </c>
      <c r="C1021" s="458"/>
      <c r="D1021" s="473"/>
      <c r="E1021" s="459"/>
      <c r="F1021" s="506" t="str">
        <f>IF(ISNA(VLOOKUP(D1021,條件!$A$1:$L$65585,5,0)),"",(VLOOKUP(D1021,條件!$A$1:$L$65585,5,0)))</f>
        <v/>
      </c>
      <c r="G1021" s="506" t="str">
        <f>IF(ISNA(VLOOKUP(D1021,條件!$A$1:$L$65585,11,0)),"",(VLOOKUP(D1021,條件!$A$1:$L$65585,11,0)))</f>
        <v/>
      </c>
      <c r="H1021" s="460"/>
      <c r="I1021" s="461"/>
      <c r="J1021" s="462"/>
      <c r="K1021" s="461"/>
      <c r="L1021" s="463"/>
      <c r="M1021" s="388"/>
      <c r="N1021" s="389"/>
      <c r="O1021" s="390"/>
      <c r="P1021" s="389"/>
      <c r="Q1021" s="391"/>
      <c r="R1021" s="443"/>
      <c r="S1021" s="425">
        <f t="shared" si="382"/>
        <v>0</v>
      </c>
      <c r="T1021" s="392">
        <f t="shared" si="379"/>
        <v>0</v>
      </c>
      <c r="U1021" s="405">
        <f t="shared" si="383"/>
        <v>0</v>
      </c>
      <c r="V1021" s="393">
        <f t="shared" si="384"/>
        <v>0</v>
      </c>
      <c r="W1021" s="442" t="str">
        <f t="shared" si="385"/>
        <v/>
      </c>
      <c r="X1021" s="452" t="str">
        <f t="shared" si="380"/>
        <v/>
      </c>
      <c r="Y1021" s="452" t="str">
        <f t="shared" si="381"/>
        <v/>
      </c>
      <c r="Z1021" s="452" t="str">
        <f>'４.１倒筒機(樣品製作)'!X1021</f>
        <v/>
      </c>
      <c r="AA1021" s="452" t="str">
        <f>'４.１倒筒機(樣品製作)'!Y1021</f>
        <v/>
      </c>
    </row>
    <row r="1022" spans="1:27" ht="16.5">
      <c r="A1022" s="383">
        <f t="shared" si="378"/>
        <v>46227</v>
      </c>
      <c r="B1022" s="432" t="s">
        <v>805</v>
      </c>
      <c r="C1022" s="458"/>
      <c r="D1022" s="473"/>
      <c r="E1022" s="459"/>
      <c r="F1022" s="506" t="str">
        <f>IF(ISNA(VLOOKUP(D1022,條件!$A$1:$L$65585,5,0)),"",(VLOOKUP(D1022,條件!$A$1:$L$65585,5,0)))</f>
        <v/>
      </c>
      <c r="G1022" s="506" t="str">
        <f>IF(ISNA(VLOOKUP(D1022,條件!$A$1:$L$65585,11,0)),"",(VLOOKUP(D1022,條件!$A$1:$L$65585,11,0)))</f>
        <v/>
      </c>
      <c r="H1022" s="460"/>
      <c r="I1022" s="461"/>
      <c r="J1022" s="462"/>
      <c r="K1022" s="461"/>
      <c r="L1022" s="463"/>
      <c r="M1022" s="388"/>
      <c r="N1022" s="389"/>
      <c r="O1022" s="390"/>
      <c r="P1022" s="389"/>
      <c r="Q1022" s="391"/>
      <c r="R1022" s="443"/>
      <c r="S1022" s="425">
        <f t="shared" si="382"/>
        <v>0</v>
      </c>
      <c r="T1022" s="392">
        <f t="shared" si="379"/>
        <v>0</v>
      </c>
      <c r="U1022" s="405">
        <f t="shared" si="383"/>
        <v>0</v>
      </c>
      <c r="V1022" s="393">
        <f t="shared" si="384"/>
        <v>0</v>
      </c>
      <c r="W1022" s="442" t="str">
        <f t="shared" si="385"/>
        <v/>
      </c>
      <c r="X1022" s="452" t="str">
        <f t="shared" si="380"/>
        <v/>
      </c>
      <c r="Y1022" s="452" t="str">
        <f t="shared" si="381"/>
        <v/>
      </c>
      <c r="Z1022" s="452" t="str">
        <f>'４.１倒筒機(樣品製作)'!X1022</f>
        <v/>
      </c>
      <c r="AA1022" s="452" t="str">
        <f>'４.１倒筒機(樣品製作)'!Y1022</f>
        <v/>
      </c>
    </row>
    <row r="1023" spans="1:27" ht="16.5">
      <c r="A1023" s="383">
        <f t="shared" si="378"/>
        <v>46227</v>
      </c>
      <c r="B1023" s="432" t="s">
        <v>805</v>
      </c>
      <c r="C1023" s="458"/>
      <c r="D1023" s="473"/>
      <c r="E1023" s="459"/>
      <c r="F1023" s="506" t="str">
        <f>IF(ISNA(VLOOKUP(D1023,條件!$A$1:$L$65585,5,0)),"",(VLOOKUP(D1023,條件!$A$1:$L$65585,5,0)))</f>
        <v/>
      </c>
      <c r="G1023" s="506" t="str">
        <f>IF(ISNA(VLOOKUP(D1023,條件!$A$1:$L$65585,11,0)),"",(VLOOKUP(D1023,條件!$A$1:$L$65585,11,0)))</f>
        <v/>
      </c>
      <c r="H1023" s="460"/>
      <c r="I1023" s="461"/>
      <c r="J1023" s="462"/>
      <c r="K1023" s="461"/>
      <c r="L1023" s="463"/>
      <c r="M1023" s="388"/>
      <c r="N1023" s="389"/>
      <c r="O1023" s="390"/>
      <c r="P1023" s="389"/>
      <c r="Q1023" s="391"/>
      <c r="R1023" s="443"/>
      <c r="S1023" s="425">
        <f t="shared" si="382"/>
        <v>0</v>
      </c>
      <c r="T1023" s="392">
        <f t="shared" si="379"/>
        <v>0</v>
      </c>
      <c r="U1023" s="405">
        <f t="shared" si="383"/>
        <v>0</v>
      </c>
      <c r="V1023" s="393">
        <f t="shared" si="384"/>
        <v>0</v>
      </c>
      <c r="W1023" s="442" t="str">
        <f t="shared" si="385"/>
        <v/>
      </c>
      <c r="X1023" s="452" t="str">
        <f t="shared" si="380"/>
        <v/>
      </c>
      <c r="Y1023" s="452" t="str">
        <f t="shared" si="381"/>
        <v/>
      </c>
      <c r="Z1023" s="452" t="str">
        <f>'４.１倒筒機(樣品製作)'!X1023</f>
        <v/>
      </c>
      <c r="AA1023" s="452" t="str">
        <f>'４.１倒筒機(樣品製作)'!Y1023</f>
        <v/>
      </c>
    </row>
    <row r="1024" spans="1:27" ht="16.5">
      <c r="A1024" s="383">
        <f t="shared" si="378"/>
        <v>46227</v>
      </c>
      <c r="B1024" s="432" t="s">
        <v>805</v>
      </c>
      <c r="C1024" s="458"/>
      <c r="D1024" s="473"/>
      <c r="E1024" s="459"/>
      <c r="F1024" s="506" t="str">
        <f>IF(ISNA(VLOOKUP(D1024,條件!$A$1:$L$65585,5,0)),"",(VLOOKUP(D1024,條件!$A$1:$L$65585,5,0)))</f>
        <v/>
      </c>
      <c r="G1024" s="506" t="str">
        <f>IF(ISNA(VLOOKUP(D1024,條件!$A$1:$L$65585,11,0)),"",(VLOOKUP(D1024,條件!$A$1:$L$65585,11,0)))</f>
        <v/>
      </c>
      <c r="H1024" s="460"/>
      <c r="I1024" s="461"/>
      <c r="J1024" s="462"/>
      <c r="K1024" s="461"/>
      <c r="L1024" s="463"/>
      <c r="M1024" s="388"/>
      <c r="N1024" s="389"/>
      <c r="O1024" s="390"/>
      <c r="P1024" s="389"/>
      <c r="Q1024" s="391"/>
      <c r="R1024" s="443"/>
      <c r="S1024" s="425">
        <f t="shared" si="382"/>
        <v>0</v>
      </c>
      <c r="T1024" s="392">
        <f t="shared" si="379"/>
        <v>0</v>
      </c>
      <c r="U1024" s="392">
        <f t="shared" si="383"/>
        <v>0</v>
      </c>
      <c r="V1024" s="393">
        <f t="shared" si="384"/>
        <v>0</v>
      </c>
      <c r="W1024" s="444" t="str">
        <f t="shared" si="385"/>
        <v/>
      </c>
      <c r="X1024" s="452" t="str">
        <f t="shared" si="380"/>
        <v/>
      </c>
      <c r="Y1024" s="452" t="str">
        <f t="shared" si="381"/>
        <v/>
      </c>
      <c r="Z1024" s="452" t="str">
        <f>'４.１倒筒機(樣品製作)'!X1024</f>
        <v/>
      </c>
      <c r="AA1024" s="452" t="str">
        <f>'４.１倒筒機(樣品製作)'!Y1024</f>
        <v/>
      </c>
    </row>
    <row r="1025" spans="1:27" ht="16.5">
      <c r="A1025" s="383">
        <f t="shared" si="378"/>
        <v>46227</v>
      </c>
      <c r="B1025" s="432" t="s">
        <v>805</v>
      </c>
      <c r="C1025" s="458"/>
      <c r="D1025" s="473"/>
      <c r="E1025" s="459"/>
      <c r="F1025" s="506" t="str">
        <f>IF(ISNA(VLOOKUP(D1025,條件!$A$1:$L$65585,5,0)),"",(VLOOKUP(D1025,條件!$A$1:$L$65585,5,0)))</f>
        <v/>
      </c>
      <c r="G1025" s="506" t="str">
        <f>IF(ISNA(VLOOKUP(D1025,條件!$A$1:$L$65585,11,0)),"",(VLOOKUP(D1025,條件!$A$1:$L$65585,11,0)))</f>
        <v/>
      </c>
      <c r="H1025" s="460"/>
      <c r="I1025" s="461"/>
      <c r="J1025" s="462"/>
      <c r="K1025" s="461"/>
      <c r="L1025" s="463"/>
      <c r="M1025" s="388"/>
      <c r="N1025" s="389"/>
      <c r="O1025" s="390"/>
      <c r="P1025" s="389"/>
      <c r="Q1025" s="391"/>
      <c r="R1025" s="443"/>
      <c r="S1025" s="425">
        <f t="shared" si="382"/>
        <v>0</v>
      </c>
      <c r="T1025" s="392">
        <f t="shared" si="379"/>
        <v>0</v>
      </c>
      <c r="U1025" s="392">
        <f t="shared" si="383"/>
        <v>0</v>
      </c>
      <c r="V1025" s="393">
        <f t="shared" si="384"/>
        <v>0</v>
      </c>
      <c r="W1025" s="444" t="str">
        <f t="shared" si="385"/>
        <v/>
      </c>
      <c r="X1025" s="452" t="str">
        <f t="shared" si="380"/>
        <v/>
      </c>
      <c r="Y1025" s="452" t="str">
        <f t="shared" si="381"/>
        <v/>
      </c>
      <c r="Z1025" s="452" t="str">
        <f>'４.１倒筒機(樣品製作)'!X1025</f>
        <v/>
      </c>
      <c r="AA1025" s="452" t="str">
        <f>'４.１倒筒機(樣品製作)'!Y1025</f>
        <v/>
      </c>
    </row>
    <row r="1026" spans="1:27" ht="16.5">
      <c r="A1026" s="383">
        <f t="shared" si="378"/>
        <v>46227</v>
      </c>
      <c r="B1026" s="432" t="s">
        <v>805</v>
      </c>
      <c r="C1026" s="458"/>
      <c r="D1026" s="473"/>
      <c r="E1026" s="459"/>
      <c r="F1026" s="506" t="str">
        <f>IF(ISNA(VLOOKUP(D1026,條件!$A$1:$L$65585,5,0)),"",(VLOOKUP(D1026,條件!$A$1:$L$65585,5,0)))</f>
        <v/>
      </c>
      <c r="G1026" s="506" t="str">
        <f>IF(ISNA(VLOOKUP(D1026,條件!$A$1:$L$65585,11,0)),"",(VLOOKUP(D1026,條件!$A$1:$L$65585,11,0)))</f>
        <v/>
      </c>
      <c r="H1026" s="460"/>
      <c r="I1026" s="461"/>
      <c r="J1026" s="462"/>
      <c r="K1026" s="461"/>
      <c r="L1026" s="463"/>
      <c r="M1026" s="388"/>
      <c r="N1026" s="389"/>
      <c r="O1026" s="390"/>
      <c r="P1026" s="389"/>
      <c r="Q1026" s="391"/>
      <c r="R1026" s="443"/>
      <c r="S1026" s="425">
        <f t="shared" si="382"/>
        <v>0</v>
      </c>
      <c r="T1026" s="392">
        <f t="shared" si="379"/>
        <v>0</v>
      </c>
      <c r="U1026" s="392">
        <f t="shared" si="383"/>
        <v>0</v>
      </c>
      <c r="V1026" s="393">
        <f t="shared" si="384"/>
        <v>0</v>
      </c>
      <c r="W1026" s="444" t="str">
        <f t="shared" si="385"/>
        <v/>
      </c>
      <c r="X1026" s="452" t="str">
        <f t="shared" si="380"/>
        <v/>
      </c>
      <c r="Y1026" s="452" t="str">
        <f t="shared" si="381"/>
        <v/>
      </c>
      <c r="Z1026" s="452" t="str">
        <f>'４.１倒筒機(樣品製作)'!X1026</f>
        <v/>
      </c>
      <c r="AA1026" s="452" t="str">
        <f>'４.１倒筒機(樣品製作)'!Y1026</f>
        <v/>
      </c>
    </row>
    <row r="1027" spans="1:27" ht="16.5">
      <c r="A1027" s="383">
        <f t="shared" si="378"/>
        <v>46227</v>
      </c>
      <c r="B1027" s="432" t="s">
        <v>805</v>
      </c>
      <c r="C1027" s="458"/>
      <c r="D1027" s="473"/>
      <c r="E1027" s="459"/>
      <c r="F1027" s="506" t="str">
        <f>IF(ISNA(VLOOKUP(D1027,條件!$A$1:$L$65585,5,0)),"",(VLOOKUP(D1027,條件!$A$1:$L$65585,5,0)))</f>
        <v/>
      </c>
      <c r="G1027" s="506" t="str">
        <f>IF(ISNA(VLOOKUP(D1027,條件!$A$1:$L$65585,11,0)),"",(VLOOKUP(D1027,條件!$A$1:$L$65585,11,0)))</f>
        <v/>
      </c>
      <c r="H1027" s="460"/>
      <c r="I1027" s="461"/>
      <c r="J1027" s="462"/>
      <c r="K1027" s="461"/>
      <c r="L1027" s="463"/>
      <c r="M1027" s="388"/>
      <c r="N1027" s="389"/>
      <c r="O1027" s="390"/>
      <c r="P1027" s="389"/>
      <c r="Q1027" s="391"/>
      <c r="R1027" s="443"/>
      <c r="S1027" s="425">
        <f t="shared" si="382"/>
        <v>0</v>
      </c>
      <c r="T1027" s="392">
        <f t="shared" si="379"/>
        <v>0</v>
      </c>
      <c r="U1027" s="392">
        <f t="shared" si="383"/>
        <v>0</v>
      </c>
      <c r="V1027" s="393">
        <f t="shared" si="384"/>
        <v>0</v>
      </c>
      <c r="W1027" s="444" t="str">
        <f t="shared" si="385"/>
        <v/>
      </c>
      <c r="X1027" s="452" t="str">
        <f t="shared" si="380"/>
        <v/>
      </c>
      <c r="Y1027" s="452" t="str">
        <f t="shared" si="381"/>
        <v/>
      </c>
      <c r="Z1027" s="452" t="str">
        <f>'４.１倒筒機(樣品製作)'!X1027</f>
        <v/>
      </c>
      <c r="AA1027" s="452" t="str">
        <f>'４.１倒筒機(樣品製作)'!Y1027</f>
        <v/>
      </c>
    </row>
    <row r="1028" spans="1:27" ht="16.5">
      <c r="A1028" s="383">
        <f t="shared" si="378"/>
        <v>46227</v>
      </c>
      <c r="B1028" s="432" t="s">
        <v>805</v>
      </c>
      <c r="C1028" s="458"/>
      <c r="D1028" s="473"/>
      <c r="E1028" s="459"/>
      <c r="F1028" s="506" t="str">
        <f>IF(ISNA(VLOOKUP(D1028,條件!$A$1:$L$65585,5,0)),"",(VLOOKUP(D1028,條件!$A$1:$L$65585,5,0)))</f>
        <v/>
      </c>
      <c r="G1028" s="506" t="str">
        <f>IF(ISNA(VLOOKUP(D1028,條件!$A$1:$L$65585,11,0)),"",(VLOOKUP(D1028,條件!$A$1:$L$65585,11,0)))</f>
        <v/>
      </c>
      <c r="H1028" s="460"/>
      <c r="I1028" s="461"/>
      <c r="J1028" s="462"/>
      <c r="K1028" s="461"/>
      <c r="L1028" s="463"/>
      <c r="M1028" s="388"/>
      <c r="N1028" s="389"/>
      <c r="O1028" s="390"/>
      <c r="P1028" s="389"/>
      <c r="Q1028" s="391"/>
      <c r="R1028" s="443"/>
      <c r="S1028" s="425">
        <f t="shared" si="382"/>
        <v>0</v>
      </c>
      <c r="T1028" s="392">
        <f t="shared" si="379"/>
        <v>0</v>
      </c>
      <c r="U1028" s="392">
        <f t="shared" si="383"/>
        <v>0</v>
      </c>
      <c r="V1028" s="393">
        <f t="shared" si="384"/>
        <v>0</v>
      </c>
      <c r="W1028" s="444" t="str">
        <f t="shared" si="385"/>
        <v/>
      </c>
      <c r="X1028" s="452" t="str">
        <f t="shared" si="380"/>
        <v/>
      </c>
      <c r="Y1028" s="452" t="str">
        <f t="shared" si="381"/>
        <v/>
      </c>
      <c r="Z1028" s="452" t="str">
        <f>'４.１倒筒機(樣品製作)'!X1028</f>
        <v/>
      </c>
      <c r="AA1028" s="452" t="str">
        <f>'４.１倒筒機(樣品製作)'!Y1028</f>
        <v/>
      </c>
    </row>
    <row r="1029" spans="1:27" ht="16.5">
      <c r="A1029" s="383">
        <f t="shared" si="378"/>
        <v>46227</v>
      </c>
      <c r="B1029" s="432" t="s">
        <v>805</v>
      </c>
      <c r="C1029" s="458"/>
      <c r="D1029" s="473"/>
      <c r="E1029" s="459"/>
      <c r="F1029" s="506" t="str">
        <f>IF(ISNA(VLOOKUP(D1029,條件!$A$1:$L$65585,5,0)),"",(VLOOKUP(D1029,條件!$A$1:$L$65585,5,0)))</f>
        <v/>
      </c>
      <c r="G1029" s="506" t="str">
        <f>IF(ISNA(VLOOKUP(D1029,條件!$A$1:$L$65585,11,0)),"",(VLOOKUP(D1029,條件!$A$1:$L$65585,11,0)))</f>
        <v/>
      </c>
      <c r="H1029" s="460"/>
      <c r="I1029" s="461"/>
      <c r="J1029" s="462"/>
      <c r="K1029" s="461"/>
      <c r="L1029" s="463"/>
      <c r="M1029" s="388"/>
      <c r="N1029" s="389"/>
      <c r="O1029" s="390"/>
      <c r="P1029" s="389"/>
      <c r="Q1029" s="391"/>
      <c r="R1029" s="443"/>
      <c r="S1029" s="425">
        <f t="shared" si="382"/>
        <v>0</v>
      </c>
      <c r="T1029" s="392">
        <f t="shared" si="379"/>
        <v>0</v>
      </c>
      <c r="U1029" s="392">
        <f t="shared" si="383"/>
        <v>0</v>
      </c>
      <c r="V1029" s="393">
        <f t="shared" si="384"/>
        <v>0</v>
      </c>
      <c r="W1029" s="444" t="str">
        <f t="shared" si="385"/>
        <v/>
      </c>
      <c r="X1029" s="452" t="str">
        <f t="shared" si="380"/>
        <v/>
      </c>
      <c r="Y1029" s="452" t="str">
        <f t="shared" si="381"/>
        <v/>
      </c>
      <c r="Z1029" s="452" t="str">
        <f>'４.１倒筒機(樣品製作)'!X1029</f>
        <v/>
      </c>
      <c r="AA1029" s="452" t="str">
        <f>'４.１倒筒機(樣品製作)'!Y1029</f>
        <v/>
      </c>
    </row>
    <row r="1030" spans="1:27" ht="16.5">
      <c r="A1030" s="383">
        <f t="shared" si="378"/>
        <v>46227</v>
      </c>
      <c r="B1030" s="432" t="s">
        <v>805</v>
      </c>
      <c r="C1030" s="458"/>
      <c r="D1030" s="473"/>
      <c r="E1030" s="459"/>
      <c r="F1030" s="506" t="str">
        <f>IF(ISNA(VLOOKUP(D1030,條件!$A$1:$L$65585,5,0)),"",(VLOOKUP(D1030,條件!$A$1:$L$65585,5,0)))</f>
        <v/>
      </c>
      <c r="G1030" s="506" t="str">
        <f>IF(ISNA(VLOOKUP(D1030,條件!$A$1:$L$65585,11,0)),"",(VLOOKUP(D1030,條件!$A$1:$L$65585,11,0)))</f>
        <v/>
      </c>
      <c r="H1030" s="460"/>
      <c r="I1030" s="461"/>
      <c r="J1030" s="462"/>
      <c r="K1030" s="461"/>
      <c r="L1030" s="463"/>
      <c r="M1030" s="388"/>
      <c r="N1030" s="389"/>
      <c r="O1030" s="390"/>
      <c r="P1030" s="389"/>
      <c r="Q1030" s="391"/>
      <c r="R1030" s="443"/>
      <c r="S1030" s="425">
        <f t="shared" si="382"/>
        <v>0</v>
      </c>
      <c r="T1030" s="392">
        <f t="shared" si="379"/>
        <v>0</v>
      </c>
      <c r="U1030" s="392">
        <f t="shared" si="383"/>
        <v>0</v>
      </c>
      <c r="V1030" s="393">
        <f t="shared" si="384"/>
        <v>0</v>
      </c>
      <c r="W1030" s="444" t="str">
        <f t="shared" si="385"/>
        <v/>
      </c>
      <c r="X1030" s="452" t="str">
        <f t="shared" si="380"/>
        <v/>
      </c>
      <c r="Y1030" s="452" t="str">
        <f t="shared" si="381"/>
        <v/>
      </c>
      <c r="Z1030" s="452" t="str">
        <f>'４.１倒筒機(樣品製作)'!X1030</f>
        <v/>
      </c>
      <c r="AA1030" s="452" t="str">
        <f>'４.１倒筒機(樣品製作)'!Y1030</f>
        <v/>
      </c>
    </row>
    <row r="1031" spans="1:27" ht="16.5">
      <c r="A1031" s="383">
        <f t="shared" si="378"/>
        <v>46227</v>
      </c>
      <c r="B1031" s="432" t="s">
        <v>805</v>
      </c>
      <c r="C1031" s="458"/>
      <c r="D1031" s="473"/>
      <c r="E1031" s="459"/>
      <c r="F1031" s="506" t="str">
        <f>IF(ISNA(VLOOKUP(D1031,條件!$A$1:$L$65585,5,0)),"",(VLOOKUP(D1031,條件!$A$1:$L$65585,5,0)))</f>
        <v/>
      </c>
      <c r="G1031" s="506" t="str">
        <f>IF(ISNA(VLOOKUP(D1031,條件!$A$1:$L$65585,11,0)),"",(VLOOKUP(D1031,條件!$A$1:$L$65585,11,0)))</f>
        <v/>
      </c>
      <c r="H1031" s="460"/>
      <c r="I1031" s="461"/>
      <c r="J1031" s="462"/>
      <c r="K1031" s="461"/>
      <c r="L1031" s="463"/>
      <c r="M1031" s="388"/>
      <c r="N1031" s="389"/>
      <c r="O1031" s="390"/>
      <c r="P1031" s="389"/>
      <c r="Q1031" s="391"/>
      <c r="R1031" s="443"/>
      <c r="S1031" s="425">
        <f t="shared" si="382"/>
        <v>0</v>
      </c>
      <c r="T1031" s="392">
        <f t="shared" si="379"/>
        <v>0</v>
      </c>
      <c r="U1031" s="392">
        <f t="shared" si="383"/>
        <v>0</v>
      </c>
      <c r="V1031" s="393">
        <f t="shared" si="384"/>
        <v>0</v>
      </c>
      <c r="W1031" s="444" t="str">
        <f t="shared" si="385"/>
        <v/>
      </c>
      <c r="X1031" s="452" t="str">
        <f t="shared" si="380"/>
        <v/>
      </c>
      <c r="Y1031" s="452" t="str">
        <f t="shared" si="381"/>
        <v/>
      </c>
      <c r="Z1031" s="452" t="str">
        <f>'４.１倒筒機(樣品製作)'!X1031</f>
        <v/>
      </c>
      <c r="AA1031" s="452" t="str">
        <f>'４.１倒筒機(樣品製作)'!Y1031</f>
        <v/>
      </c>
    </row>
    <row r="1032" spans="1:27" ht="16.5">
      <c r="A1032" s="383">
        <f t="shared" si="378"/>
        <v>46227</v>
      </c>
      <c r="B1032" s="432" t="s">
        <v>805</v>
      </c>
      <c r="C1032" s="458"/>
      <c r="D1032" s="473"/>
      <c r="E1032" s="459"/>
      <c r="F1032" s="506" t="str">
        <f>IF(ISNA(VLOOKUP(D1032,條件!$A$1:$L$65585,5,0)),"",(VLOOKUP(D1032,條件!$A$1:$L$65585,5,0)))</f>
        <v/>
      </c>
      <c r="G1032" s="506" t="str">
        <f>IF(ISNA(VLOOKUP(D1032,條件!$A$1:$L$65585,11,0)),"",(VLOOKUP(D1032,條件!$A$1:$L$65585,11,0)))</f>
        <v/>
      </c>
      <c r="H1032" s="460"/>
      <c r="I1032" s="461"/>
      <c r="J1032" s="462"/>
      <c r="K1032" s="461"/>
      <c r="L1032" s="463"/>
      <c r="M1032" s="388"/>
      <c r="N1032" s="389"/>
      <c r="O1032" s="390"/>
      <c r="P1032" s="389"/>
      <c r="Q1032" s="391"/>
      <c r="R1032" s="443"/>
      <c r="S1032" s="425">
        <f t="shared" si="382"/>
        <v>0</v>
      </c>
      <c r="T1032" s="392">
        <f t="shared" si="379"/>
        <v>0</v>
      </c>
      <c r="U1032" s="392">
        <f t="shared" si="383"/>
        <v>0</v>
      </c>
      <c r="V1032" s="393">
        <f t="shared" si="384"/>
        <v>0</v>
      </c>
      <c r="W1032" s="444" t="str">
        <f t="shared" si="385"/>
        <v/>
      </c>
      <c r="X1032" s="452" t="str">
        <f t="shared" si="380"/>
        <v/>
      </c>
      <c r="Y1032" s="452" t="str">
        <f t="shared" si="381"/>
        <v/>
      </c>
      <c r="Z1032" s="452" t="str">
        <f>'４.１倒筒機(樣品製作)'!X1032</f>
        <v/>
      </c>
      <c r="AA1032" s="452" t="str">
        <f>'４.１倒筒機(樣品製作)'!Y1032</f>
        <v/>
      </c>
    </row>
    <row r="1033" spans="1:27" ht="16.5">
      <c r="A1033" s="383">
        <f t="shared" si="378"/>
        <v>46227</v>
      </c>
      <c r="B1033" s="398" t="s">
        <v>803</v>
      </c>
      <c r="C1033" s="524"/>
      <c r="D1033" s="525"/>
      <c r="E1033" s="526"/>
      <c r="F1033" s="527">
        <v>0</v>
      </c>
      <c r="G1033" s="527"/>
      <c r="H1033" s="528"/>
      <c r="I1033" s="529">
        <f>COUNTA(I1013:I1032)</f>
        <v>0</v>
      </c>
      <c r="J1033" s="529"/>
      <c r="K1033" s="529"/>
      <c r="L1033" s="530"/>
      <c r="M1033" s="400"/>
      <c r="N1033" s="401">
        <f>SUM(N1013:N1032)</f>
        <v>0</v>
      </c>
      <c r="O1033" s="400"/>
      <c r="P1033" s="401">
        <f>SUM(P1013:P1032)</f>
        <v>0</v>
      </c>
      <c r="Q1033" s="402"/>
      <c r="R1033" s="445"/>
      <c r="S1033" s="427"/>
      <c r="T1033" s="403"/>
      <c r="U1033" s="399">
        <f>SUMIF(U1013:U1032,"&lt;9E307")</f>
        <v>0</v>
      </c>
      <c r="V1033" s="399">
        <f>SUM(V1013:V1032)</f>
        <v>0</v>
      </c>
      <c r="W1033" s="446">
        <f>IF(ISERROR(V1033/U1033),0,(V1033/U1033))</f>
        <v>0</v>
      </c>
      <c r="X1033" s="453">
        <f>SUMIF(X1013:X1032,"&lt;9E307")</f>
        <v>0</v>
      </c>
      <c r="Y1033" s="453">
        <f>SUMIF(Y1013:Y1032,"&lt;9E307")</f>
        <v>0</v>
      </c>
      <c r="Z1033" s="453">
        <f>'４.１倒筒機(樣品製作)'!X1033</f>
        <v>0</v>
      </c>
      <c r="AA1033" s="453">
        <f>'４.１倒筒機(樣品製作)'!Y1033</f>
        <v>0</v>
      </c>
    </row>
    <row r="1034" spans="1:27" ht="16.5">
      <c r="A1034" s="383">
        <f t="shared" si="378"/>
        <v>46227</v>
      </c>
      <c r="B1034" s="404" t="s">
        <v>806</v>
      </c>
      <c r="C1034" s="531"/>
      <c r="D1034" s="532"/>
      <c r="E1034" s="533"/>
      <c r="F1034" s="534"/>
      <c r="G1034" s="534"/>
      <c r="H1034" s="535"/>
      <c r="I1034" s="536">
        <f>SUM(I1012,I1033)</f>
        <v>0</v>
      </c>
      <c r="J1034" s="536"/>
      <c r="K1034" s="536"/>
      <c r="L1034" s="537"/>
      <c r="M1034" s="419"/>
      <c r="N1034" s="420">
        <f>SUM(N1012,N1033)</f>
        <v>0</v>
      </c>
      <c r="O1034" s="419"/>
      <c r="P1034" s="420">
        <f>SUM(P1012,P1033)</f>
        <v>0</v>
      </c>
      <c r="Q1034" s="421"/>
      <c r="R1034" s="447"/>
      <c r="S1034" s="428"/>
      <c r="T1034" s="394"/>
      <c r="U1034" s="394">
        <f t="shared" ref="U1034:V1034" si="386">SUM(U1012,U1033)</f>
        <v>0</v>
      </c>
      <c r="V1034" s="394">
        <f t="shared" si="386"/>
        <v>0</v>
      </c>
      <c r="W1034" s="448">
        <f>IF(ISERROR(V1034/U1034),0,V1034/U1034)</f>
        <v>0</v>
      </c>
      <c r="X1034" s="454">
        <f>SUM(X1012,X1033)</f>
        <v>0</v>
      </c>
      <c r="Y1034" s="454">
        <f>SUM(Y1012,Y1033)</f>
        <v>0</v>
      </c>
      <c r="Z1034" s="454">
        <f>'４.１倒筒機(樣品製作)'!X1034</f>
        <v>0</v>
      </c>
      <c r="AA1034" s="454">
        <f>'４.１倒筒機(樣品製作)'!Y1034</f>
        <v>0</v>
      </c>
    </row>
    <row r="1035" spans="1:27" ht="16.5">
      <c r="A1035" s="449">
        <f>A1034+1</f>
        <v>46228</v>
      </c>
      <c r="B1035" s="431" t="s">
        <v>804</v>
      </c>
      <c r="C1035" s="538"/>
      <c r="D1035" s="539"/>
      <c r="E1035" s="540"/>
      <c r="F1035" s="541" t="str">
        <f>IF(ISNA(VLOOKUP(D1035,條件!$A$1:$L$65585,5,0)),"",(VLOOKUP(D1035,條件!$A$1:$L$65585,5,0)))</f>
        <v/>
      </c>
      <c r="G1035" s="541" t="str">
        <f>IF(ISNA(VLOOKUP(D1035,條件!$A$1:$L$65585,11,0)),"",(VLOOKUP(D1035,條件!$A$1:$L$65585,11,0)))</f>
        <v/>
      </c>
      <c r="H1035" s="542"/>
      <c r="I1035" s="543"/>
      <c r="J1035" s="462"/>
      <c r="K1035" s="543"/>
      <c r="L1035" s="544"/>
      <c r="M1035" s="407"/>
      <c r="N1035" s="408"/>
      <c r="O1035" s="409"/>
      <c r="P1035" s="408"/>
      <c r="Q1035" s="410"/>
      <c r="R1035" s="441"/>
      <c r="S1035" s="424">
        <f>K1035*0.85</f>
        <v>0</v>
      </c>
      <c r="T1035" s="405">
        <f t="shared" ref="T1035:T1054" si="387">IF(J1035="",0,(1440/(J1035/S1035)))</f>
        <v>0</v>
      </c>
      <c r="U1035" s="405">
        <f>T1035*L1035*(N1035+P1035)/24*0.85</f>
        <v>0</v>
      </c>
      <c r="V1035" s="406">
        <f>M1035+O1035</f>
        <v>0</v>
      </c>
      <c r="W1035" s="442" t="str">
        <f>IF(U1035=0,"",((V1035/U1035)))</f>
        <v/>
      </c>
      <c r="X1035" s="452" t="str">
        <f t="shared" ref="X1035:X1054" si="388">IF(ISERROR((U1035/(N1035+P1035)*N1035)/250),"",((U1035/(N1035+P1035)*N1035)/250))</f>
        <v/>
      </c>
      <c r="Y1035" s="452" t="str">
        <f t="shared" ref="Y1035:Y1054" si="389">IF(ISERROR(((U1035/(N1035+P1035)*P1035)/250)),"",(((U1035/(N1035+P1035)*P1035))/250))</f>
        <v/>
      </c>
      <c r="Z1035" s="452" t="str">
        <f>'４.１倒筒機(樣品製作)'!X1035</f>
        <v/>
      </c>
      <c r="AA1035" s="452" t="str">
        <f>'４.１倒筒機(樣品製作)'!Y1035</f>
        <v/>
      </c>
    </row>
    <row r="1036" spans="1:27" ht="16.5">
      <c r="A1036" s="383">
        <f>A1035</f>
        <v>46228</v>
      </c>
      <c r="B1036" s="432" t="s">
        <v>804</v>
      </c>
      <c r="C1036" s="458"/>
      <c r="D1036" s="473"/>
      <c r="E1036" s="459"/>
      <c r="F1036" s="506" t="str">
        <f>IF(ISNA(VLOOKUP(D1036,條件!$A$1:$L$65585,5,0)),"",(VLOOKUP(D1036,條件!$A$1:$L$65585,5,0)))</f>
        <v/>
      </c>
      <c r="G1036" s="506" t="str">
        <f>IF(ISNA(VLOOKUP(D1036,條件!$A$1:$L$65585,11,0)),"",(VLOOKUP(D1036,條件!$A$1:$L$65585,11,0)))</f>
        <v/>
      </c>
      <c r="H1036" s="460"/>
      <c r="I1036" s="461"/>
      <c r="J1036" s="462"/>
      <c r="K1036" s="461"/>
      <c r="L1036" s="463"/>
      <c r="M1036" s="388"/>
      <c r="N1036" s="389"/>
      <c r="O1036" s="390"/>
      <c r="P1036" s="389"/>
      <c r="Q1036" s="410"/>
      <c r="R1036" s="443"/>
      <c r="S1036" s="425">
        <f t="shared" ref="S1036:S1054" si="390">K1036*0.85</f>
        <v>0</v>
      </c>
      <c r="T1036" s="392">
        <f t="shared" si="387"/>
        <v>0</v>
      </c>
      <c r="U1036" s="405">
        <f t="shared" ref="U1036:U1054" si="391">T1036*L1036*(N1036+P1036)/24*0.85</f>
        <v>0</v>
      </c>
      <c r="V1036" s="393">
        <f t="shared" ref="V1036:V1054" si="392">M1036+O1036</f>
        <v>0</v>
      </c>
      <c r="W1036" s="442" t="str">
        <f t="shared" ref="W1036:W1054" si="393">IF(U1036=0,"",((V1036/U1036)))</f>
        <v/>
      </c>
      <c r="X1036" s="452" t="str">
        <f t="shared" si="388"/>
        <v/>
      </c>
      <c r="Y1036" s="452" t="str">
        <f t="shared" si="389"/>
        <v/>
      </c>
      <c r="Z1036" s="452" t="str">
        <f>'４.１倒筒機(樣品製作)'!X1036</f>
        <v/>
      </c>
      <c r="AA1036" s="452" t="str">
        <f>'４.１倒筒機(樣品製作)'!Y1036</f>
        <v/>
      </c>
    </row>
    <row r="1037" spans="1:27" ht="16.5">
      <c r="A1037" s="383">
        <f t="shared" ref="A1037:A1077" si="394">A1036</f>
        <v>46228</v>
      </c>
      <c r="B1037" s="432" t="s">
        <v>804</v>
      </c>
      <c r="C1037" s="458"/>
      <c r="D1037" s="473"/>
      <c r="E1037" s="459"/>
      <c r="F1037" s="506" t="str">
        <f>IF(ISNA(VLOOKUP(D1037,條件!$A$1:$L$65585,5,0)),"",(VLOOKUP(D1037,條件!$A$1:$L$65585,5,0)))</f>
        <v/>
      </c>
      <c r="G1037" s="506" t="str">
        <f>IF(ISNA(VLOOKUP(D1037,條件!$A$1:$L$65585,11,0)),"",(VLOOKUP(D1037,條件!$A$1:$L$65585,11,0)))</f>
        <v/>
      </c>
      <c r="H1037" s="460"/>
      <c r="I1037" s="461"/>
      <c r="J1037" s="462"/>
      <c r="K1037" s="461"/>
      <c r="L1037" s="463"/>
      <c r="M1037" s="388"/>
      <c r="N1037" s="389"/>
      <c r="O1037" s="390"/>
      <c r="P1037" s="389"/>
      <c r="Q1037" s="410"/>
      <c r="R1037" s="443"/>
      <c r="S1037" s="425">
        <f t="shared" si="390"/>
        <v>0</v>
      </c>
      <c r="T1037" s="392">
        <f t="shared" si="387"/>
        <v>0</v>
      </c>
      <c r="U1037" s="405">
        <f t="shared" si="391"/>
        <v>0</v>
      </c>
      <c r="V1037" s="393">
        <f t="shared" si="392"/>
        <v>0</v>
      </c>
      <c r="W1037" s="442" t="str">
        <f t="shared" si="393"/>
        <v/>
      </c>
      <c r="X1037" s="452" t="str">
        <f t="shared" si="388"/>
        <v/>
      </c>
      <c r="Y1037" s="452" t="str">
        <f t="shared" si="389"/>
        <v/>
      </c>
      <c r="Z1037" s="452" t="str">
        <f>'４.１倒筒機(樣品製作)'!X1037</f>
        <v/>
      </c>
      <c r="AA1037" s="452" t="str">
        <f>'４.１倒筒機(樣品製作)'!Y1037</f>
        <v/>
      </c>
    </row>
    <row r="1038" spans="1:27" ht="16.5">
      <c r="A1038" s="383">
        <f t="shared" si="394"/>
        <v>46228</v>
      </c>
      <c r="B1038" s="432" t="s">
        <v>804</v>
      </c>
      <c r="C1038" s="458"/>
      <c r="D1038" s="473"/>
      <c r="E1038" s="459"/>
      <c r="F1038" s="506" t="str">
        <f>IF(ISNA(VLOOKUP(D1038,條件!$A$1:$L$65585,5,0)),"",(VLOOKUP(D1038,條件!$A$1:$L$65585,5,0)))</f>
        <v/>
      </c>
      <c r="G1038" s="506" t="str">
        <f>IF(ISNA(VLOOKUP(D1038,條件!$A$1:$L$65585,11,0)),"",(VLOOKUP(D1038,條件!$A$1:$L$65585,11,0)))</f>
        <v/>
      </c>
      <c r="H1038" s="460"/>
      <c r="I1038" s="461"/>
      <c r="J1038" s="462"/>
      <c r="K1038" s="461"/>
      <c r="L1038" s="463"/>
      <c r="M1038" s="388"/>
      <c r="N1038" s="389"/>
      <c r="O1038" s="390"/>
      <c r="P1038" s="389"/>
      <c r="Q1038" s="410"/>
      <c r="R1038" s="443"/>
      <c r="S1038" s="425">
        <f t="shared" si="390"/>
        <v>0</v>
      </c>
      <c r="T1038" s="392">
        <f t="shared" si="387"/>
        <v>0</v>
      </c>
      <c r="U1038" s="405">
        <f t="shared" si="391"/>
        <v>0</v>
      </c>
      <c r="V1038" s="393">
        <f t="shared" si="392"/>
        <v>0</v>
      </c>
      <c r="W1038" s="442" t="str">
        <f t="shared" si="393"/>
        <v/>
      </c>
      <c r="X1038" s="452" t="str">
        <f t="shared" si="388"/>
        <v/>
      </c>
      <c r="Y1038" s="452" t="str">
        <f t="shared" si="389"/>
        <v/>
      </c>
      <c r="Z1038" s="452" t="str">
        <f>'４.１倒筒機(樣品製作)'!X1038</f>
        <v/>
      </c>
      <c r="AA1038" s="452" t="str">
        <f>'４.１倒筒機(樣品製作)'!Y1038</f>
        <v/>
      </c>
    </row>
    <row r="1039" spans="1:27" ht="16.5">
      <c r="A1039" s="383">
        <f t="shared" si="394"/>
        <v>46228</v>
      </c>
      <c r="B1039" s="432" t="s">
        <v>804</v>
      </c>
      <c r="C1039" s="458"/>
      <c r="D1039" s="473"/>
      <c r="E1039" s="459"/>
      <c r="F1039" s="506" t="str">
        <f>IF(ISNA(VLOOKUP(D1039,條件!$A$1:$L$65585,5,0)),"",(VLOOKUP(D1039,條件!$A$1:$L$65585,5,0)))</f>
        <v/>
      </c>
      <c r="G1039" s="506" t="str">
        <f>IF(ISNA(VLOOKUP(D1039,條件!$A$1:$L$65585,11,0)),"",(VLOOKUP(D1039,條件!$A$1:$L$65585,11,0)))</f>
        <v/>
      </c>
      <c r="H1039" s="460"/>
      <c r="I1039" s="461"/>
      <c r="J1039" s="462"/>
      <c r="K1039" s="461"/>
      <c r="L1039" s="463"/>
      <c r="M1039" s="388"/>
      <c r="N1039" s="389"/>
      <c r="O1039" s="390"/>
      <c r="P1039" s="389"/>
      <c r="Q1039" s="410"/>
      <c r="R1039" s="443"/>
      <c r="S1039" s="425">
        <f t="shared" si="390"/>
        <v>0</v>
      </c>
      <c r="T1039" s="392">
        <f t="shared" si="387"/>
        <v>0</v>
      </c>
      <c r="U1039" s="405">
        <f t="shared" si="391"/>
        <v>0</v>
      </c>
      <c r="V1039" s="393">
        <f t="shared" si="392"/>
        <v>0</v>
      </c>
      <c r="W1039" s="442" t="str">
        <f t="shared" si="393"/>
        <v/>
      </c>
      <c r="X1039" s="452" t="str">
        <f t="shared" si="388"/>
        <v/>
      </c>
      <c r="Y1039" s="452" t="str">
        <f t="shared" si="389"/>
        <v/>
      </c>
      <c r="Z1039" s="452" t="str">
        <f>'４.１倒筒機(樣品製作)'!X1039</f>
        <v/>
      </c>
      <c r="AA1039" s="452" t="str">
        <f>'４.１倒筒機(樣品製作)'!Y1039</f>
        <v/>
      </c>
    </row>
    <row r="1040" spans="1:27" ht="16.5">
      <c r="A1040" s="383">
        <f t="shared" si="394"/>
        <v>46228</v>
      </c>
      <c r="B1040" s="432" t="s">
        <v>804</v>
      </c>
      <c r="C1040" s="458"/>
      <c r="D1040" s="473"/>
      <c r="E1040" s="459"/>
      <c r="F1040" s="506" t="str">
        <f>IF(ISNA(VLOOKUP(D1040,條件!$A$1:$L$65585,5,0)),"",(VLOOKUP(D1040,條件!$A$1:$L$65585,5,0)))</f>
        <v/>
      </c>
      <c r="G1040" s="506" t="str">
        <f>IF(ISNA(VLOOKUP(D1040,條件!$A$1:$L$65585,11,0)),"",(VLOOKUP(D1040,條件!$A$1:$L$65585,11,0)))</f>
        <v/>
      </c>
      <c r="H1040" s="460"/>
      <c r="I1040" s="461"/>
      <c r="J1040" s="462"/>
      <c r="K1040" s="461"/>
      <c r="L1040" s="463"/>
      <c r="M1040" s="388"/>
      <c r="N1040" s="389"/>
      <c r="O1040" s="390"/>
      <c r="P1040" s="389"/>
      <c r="Q1040" s="410"/>
      <c r="R1040" s="443"/>
      <c r="S1040" s="425">
        <f t="shared" si="390"/>
        <v>0</v>
      </c>
      <c r="T1040" s="392">
        <f t="shared" si="387"/>
        <v>0</v>
      </c>
      <c r="U1040" s="405">
        <f t="shared" si="391"/>
        <v>0</v>
      </c>
      <c r="V1040" s="393">
        <f t="shared" si="392"/>
        <v>0</v>
      </c>
      <c r="W1040" s="442" t="str">
        <f t="shared" si="393"/>
        <v/>
      </c>
      <c r="X1040" s="452" t="str">
        <f t="shared" si="388"/>
        <v/>
      </c>
      <c r="Y1040" s="452" t="str">
        <f t="shared" si="389"/>
        <v/>
      </c>
      <c r="Z1040" s="452" t="str">
        <f>'４.１倒筒機(樣品製作)'!X1040</f>
        <v/>
      </c>
      <c r="AA1040" s="452" t="str">
        <f>'４.１倒筒機(樣品製作)'!Y1040</f>
        <v/>
      </c>
    </row>
    <row r="1041" spans="1:27" ht="16.5">
      <c r="A1041" s="383">
        <f t="shared" si="394"/>
        <v>46228</v>
      </c>
      <c r="B1041" s="432" t="s">
        <v>804</v>
      </c>
      <c r="C1041" s="458"/>
      <c r="D1041" s="473"/>
      <c r="E1041" s="459"/>
      <c r="F1041" s="506" t="str">
        <f>IF(ISNA(VLOOKUP(D1041,條件!$A$1:$L$65585,5,0)),"",(VLOOKUP(D1041,條件!$A$1:$L$65585,5,0)))</f>
        <v/>
      </c>
      <c r="G1041" s="506" t="str">
        <f>IF(ISNA(VLOOKUP(D1041,條件!$A$1:$L$65585,11,0)),"",(VLOOKUP(D1041,條件!$A$1:$L$65585,11,0)))</f>
        <v/>
      </c>
      <c r="H1041" s="460"/>
      <c r="I1041" s="461"/>
      <c r="J1041" s="462"/>
      <c r="K1041" s="461"/>
      <c r="L1041" s="463"/>
      <c r="M1041" s="388"/>
      <c r="N1041" s="389"/>
      <c r="O1041" s="390"/>
      <c r="P1041" s="389"/>
      <c r="Q1041" s="410"/>
      <c r="R1041" s="443"/>
      <c r="S1041" s="425">
        <f t="shared" si="390"/>
        <v>0</v>
      </c>
      <c r="T1041" s="392">
        <f t="shared" si="387"/>
        <v>0</v>
      </c>
      <c r="U1041" s="405">
        <f t="shared" si="391"/>
        <v>0</v>
      </c>
      <c r="V1041" s="393">
        <f t="shared" si="392"/>
        <v>0</v>
      </c>
      <c r="W1041" s="442" t="str">
        <f t="shared" si="393"/>
        <v/>
      </c>
      <c r="X1041" s="452" t="str">
        <f t="shared" si="388"/>
        <v/>
      </c>
      <c r="Y1041" s="452" t="str">
        <f t="shared" si="389"/>
        <v/>
      </c>
      <c r="Z1041" s="452" t="str">
        <f>'４.１倒筒機(樣品製作)'!X1041</f>
        <v/>
      </c>
      <c r="AA1041" s="452" t="str">
        <f>'４.１倒筒機(樣品製作)'!Y1041</f>
        <v/>
      </c>
    </row>
    <row r="1042" spans="1:27" ht="16.5">
      <c r="A1042" s="383">
        <f t="shared" si="394"/>
        <v>46228</v>
      </c>
      <c r="B1042" s="432" t="s">
        <v>804</v>
      </c>
      <c r="C1042" s="458"/>
      <c r="D1042" s="473"/>
      <c r="E1042" s="459"/>
      <c r="F1042" s="506" t="str">
        <f>IF(ISNA(VLOOKUP(D1042,條件!$A$1:$L$65585,5,0)),"",(VLOOKUP(D1042,條件!$A$1:$L$65585,5,0)))</f>
        <v/>
      </c>
      <c r="G1042" s="506" t="str">
        <f>IF(ISNA(VLOOKUP(D1042,條件!$A$1:$L$65585,11,0)),"",(VLOOKUP(D1042,條件!$A$1:$L$65585,11,0)))</f>
        <v/>
      </c>
      <c r="H1042" s="460"/>
      <c r="I1042" s="461"/>
      <c r="J1042" s="462"/>
      <c r="K1042" s="461"/>
      <c r="L1042" s="463"/>
      <c r="M1042" s="388"/>
      <c r="N1042" s="389"/>
      <c r="O1042" s="390"/>
      <c r="P1042" s="389"/>
      <c r="Q1042" s="410"/>
      <c r="R1042" s="443"/>
      <c r="S1042" s="425">
        <f t="shared" si="390"/>
        <v>0</v>
      </c>
      <c r="T1042" s="392">
        <f t="shared" si="387"/>
        <v>0</v>
      </c>
      <c r="U1042" s="405">
        <f t="shared" si="391"/>
        <v>0</v>
      </c>
      <c r="V1042" s="393">
        <f t="shared" si="392"/>
        <v>0</v>
      </c>
      <c r="W1042" s="442" t="str">
        <f t="shared" si="393"/>
        <v/>
      </c>
      <c r="X1042" s="452" t="str">
        <f t="shared" si="388"/>
        <v/>
      </c>
      <c r="Y1042" s="452" t="str">
        <f t="shared" si="389"/>
        <v/>
      </c>
      <c r="Z1042" s="452" t="str">
        <f>'４.１倒筒機(樣品製作)'!X1042</f>
        <v/>
      </c>
      <c r="AA1042" s="452" t="str">
        <f>'４.１倒筒機(樣品製作)'!Y1042</f>
        <v/>
      </c>
    </row>
    <row r="1043" spans="1:27" ht="16.5">
      <c r="A1043" s="383">
        <f t="shared" si="394"/>
        <v>46228</v>
      </c>
      <c r="B1043" s="432" t="s">
        <v>804</v>
      </c>
      <c r="C1043" s="458"/>
      <c r="D1043" s="473"/>
      <c r="E1043" s="459"/>
      <c r="F1043" s="506" t="str">
        <f>IF(ISNA(VLOOKUP(D1043,條件!$A$1:$L$65585,5,0)),"",(VLOOKUP(D1043,條件!$A$1:$L$65585,5,0)))</f>
        <v/>
      </c>
      <c r="G1043" s="506" t="str">
        <f>IF(ISNA(VLOOKUP(D1043,條件!$A$1:$L$65585,11,0)),"",(VLOOKUP(D1043,條件!$A$1:$L$65585,11,0)))</f>
        <v/>
      </c>
      <c r="H1043" s="460"/>
      <c r="I1043" s="461"/>
      <c r="J1043" s="462"/>
      <c r="K1043" s="461"/>
      <c r="L1043" s="463"/>
      <c r="M1043" s="388"/>
      <c r="N1043" s="389"/>
      <c r="O1043" s="390"/>
      <c r="P1043" s="389"/>
      <c r="Q1043" s="410"/>
      <c r="R1043" s="443"/>
      <c r="S1043" s="425">
        <f t="shared" si="390"/>
        <v>0</v>
      </c>
      <c r="T1043" s="392">
        <f t="shared" si="387"/>
        <v>0</v>
      </c>
      <c r="U1043" s="405">
        <f t="shared" si="391"/>
        <v>0</v>
      </c>
      <c r="V1043" s="393">
        <f t="shared" si="392"/>
        <v>0</v>
      </c>
      <c r="W1043" s="442" t="str">
        <f t="shared" si="393"/>
        <v/>
      </c>
      <c r="X1043" s="452" t="str">
        <f t="shared" si="388"/>
        <v/>
      </c>
      <c r="Y1043" s="452" t="str">
        <f t="shared" si="389"/>
        <v/>
      </c>
      <c r="Z1043" s="452" t="str">
        <f>'４.１倒筒機(樣品製作)'!X1043</f>
        <v/>
      </c>
      <c r="AA1043" s="452" t="str">
        <f>'４.１倒筒機(樣品製作)'!Y1043</f>
        <v/>
      </c>
    </row>
    <row r="1044" spans="1:27" ht="16.5">
      <c r="A1044" s="383">
        <f t="shared" si="394"/>
        <v>46228</v>
      </c>
      <c r="B1044" s="432" t="s">
        <v>804</v>
      </c>
      <c r="C1044" s="458"/>
      <c r="D1044" s="473"/>
      <c r="E1044" s="459"/>
      <c r="F1044" s="506" t="str">
        <f>IF(ISNA(VLOOKUP(D1044,條件!$A$1:$L$65585,5,0)),"",(VLOOKUP(D1044,條件!$A$1:$L$65585,5,0)))</f>
        <v/>
      </c>
      <c r="G1044" s="506" t="str">
        <f>IF(ISNA(VLOOKUP(D1044,條件!$A$1:$L$65585,11,0)),"",(VLOOKUP(D1044,條件!$A$1:$L$65585,11,0)))</f>
        <v/>
      </c>
      <c r="H1044" s="460"/>
      <c r="I1044" s="461"/>
      <c r="J1044" s="462"/>
      <c r="K1044" s="461"/>
      <c r="L1044" s="463"/>
      <c r="M1044" s="388"/>
      <c r="N1044" s="389"/>
      <c r="O1044" s="390"/>
      <c r="P1044" s="389"/>
      <c r="Q1044" s="410"/>
      <c r="R1044" s="443"/>
      <c r="S1044" s="425">
        <f t="shared" si="390"/>
        <v>0</v>
      </c>
      <c r="T1044" s="392">
        <f t="shared" si="387"/>
        <v>0</v>
      </c>
      <c r="U1044" s="405">
        <f t="shared" si="391"/>
        <v>0</v>
      </c>
      <c r="V1044" s="393">
        <f t="shared" si="392"/>
        <v>0</v>
      </c>
      <c r="W1044" s="442" t="str">
        <f t="shared" si="393"/>
        <v/>
      </c>
      <c r="X1044" s="452" t="str">
        <f t="shared" si="388"/>
        <v/>
      </c>
      <c r="Y1044" s="452" t="str">
        <f t="shared" si="389"/>
        <v/>
      </c>
      <c r="Z1044" s="452" t="str">
        <f>'４.１倒筒機(樣品製作)'!X1044</f>
        <v/>
      </c>
      <c r="AA1044" s="452" t="str">
        <f>'４.１倒筒機(樣品製作)'!Y1044</f>
        <v/>
      </c>
    </row>
    <row r="1045" spans="1:27" ht="16.5">
      <c r="A1045" s="383">
        <f t="shared" si="394"/>
        <v>46228</v>
      </c>
      <c r="B1045" s="432" t="s">
        <v>804</v>
      </c>
      <c r="C1045" s="458"/>
      <c r="D1045" s="473"/>
      <c r="E1045" s="459"/>
      <c r="F1045" s="506" t="str">
        <f>IF(ISNA(VLOOKUP(D1045,條件!$A$1:$L$65585,5,0)),"",(VLOOKUP(D1045,條件!$A$1:$L$65585,5,0)))</f>
        <v/>
      </c>
      <c r="G1045" s="506" t="str">
        <f>IF(ISNA(VLOOKUP(D1045,條件!$A$1:$L$65585,11,0)),"",(VLOOKUP(D1045,條件!$A$1:$L$65585,11,0)))</f>
        <v/>
      </c>
      <c r="H1045" s="460"/>
      <c r="I1045" s="461"/>
      <c r="J1045" s="462"/>
      <c r="K1045" s="461"/>
      <c r="L1045" s="463"/>
      <c r="M1045" s="388"/>
      <c r="N1045" s="389"/>
      <c r="O1045" s="390"/>
      <c r="P1045" s="389"/>
      <c r="Q1045" s="410"/>
      <c r="R1045" s="443"/>
      <c r="S1045" s="425">
        <f t="shared" si="390"/>
        <v>0</v>
      </c>
      <c r="T1045" s="392">
        <f t="shared" si="387"/>
        <v>0</v>
      </c>
      <c r="U1045" s="405">
        <f t="shared" si="391"/>
        <v>0</v>
      </c>
      <c r="V1045" s="393">
        <f t="shared" si="392"/>
        <v>0</v>
      </c>
      <c r="W1045" s="442" t="str">
        <f t="shared" si="393"/>
        <v/>
      </c>
      <c r="X1045" s="452" t="str">
        <f t="shared" si="388"/>
        <v/>
      </c>
      <c r="Y1045" s="452" t="str">
        <f t="shared" si="389"/>
        <v/>
      </c>
      <c r="Z1045" s="452" t="str">
        <f>'４.１倒筒機(樣品製作)'!X1045</f>
        <v/>
      </c>
      <c r="AA1045" s="452" t="str">
        <f>'４.１倒筒機(樣品製作)'!Y1045</f>
        <v/>
      </c>
    </row>
    <row r="1046" spans="1:27" ht="16.5">
      <c r="A1046" s="383">
        <f t="shared" si="394"/>
        <v>46228</v>
      </c>
      <c r="B1046" s="432" t="s">
        <v>804</v>
      </c>
      <c r="C1046" s="458"/>
      <c r="D1046" s="473"/>
      <c r="E1046" s="459"/>
      <c r="F1046" s="506" t="str">
        <f>IF(ISNA(VLOOKUP(D1046,條件!$A$1:$L$65585,5,0)),"",(VLOOKUP(D1046,條件!$A$1:$L$65585,5,0)))</f>
        <v/>
      </c>
      <c r="G1046" s="506" t="str">
        <f>IF(ISNA(VLOOKUP(D1046,條件!$A$1:$L$65585,11,0)),"",(VLOOKUP(D1046,條件!$A$1:$L$65585,11,0)))</f>
        <v/>
      </c>
      <c r="H1046" s="460"/>
      <c r="I1046" s="461"/>
      <c r="J1046" s="462"/>
      <c r="K1046" s="461"/>
      <c r="L1046" s="463"/>
      <c r="M1046" s="388"/>
      <c r="N1046" s="389"/>
      <c r="O1046" s="390"/>
      <c r="P1046" s="389"/>
      <c r="Q1046" s="410"/>
      <c r="R1046" s="443"/>
      <c r="S1046" s="425">
        <f t="shared" si="390"/>
        <v>0</v>
      </c>
      <c r="T1046" s="392">
        <f t="shared" si="387"/>
        <v>0</v>
      </c>
      <c r="U1046" s="392">
        <f t="shared" si="391"/>
        <v>0</v>
      </c>
      <c r="V1046" s="393">
        <f t="shared" si="392"/>
        <v>0</v>
      </c>
      <c r="W1046" s="442" t="str">
        <f t="shared" si="393"/>
        <v/>
      </c>
      <c r="X1046" s="452" t="str">
        <f t="shared" si="388"/>
        <v/>
      </c>
      <c r="Y1046" s="452" t="str">
        <f t="shared" si="389"/>
        <v/>
      </c>
      <c r="Z1046" s="452" t="str">
        <f>'４.１倒筒機(樣品製作)'!X1046</f>
        <v/>
      </c>
      <c r="AA1046" s="452" t="str">
        <f>'４.１倒筒機(樣品製作)'!Y1046</f>
        <v/>
      </c>
    </row>
    <row r="1047" spans="1:27" ht="16.5">
      <c r="A1047" s="383">
        <f t="shared" si="394"/>
        <v>46228</v>
      </c>
      <c r="B1047" s="432" t="s">
        <v>804</v>
      </c>
      <c r="C1047" s="458"/>
      <c r="D1047" s="473"/>
      <c r="E1047" s="459"/>
      <c r="F1047" s="506" t="str">
        <f>IF(ISNA(VLOOKUP(D1047,條件!$A$1:$L$65585,5,0)),"",(VLOOKUP(D1047,條件!$A$1:$L$65585,5,0)))</f>
        <v/>
      </c>
      <c r="G1047" s="506" t="str">
        <f>IF(ISNA(VLOOKUP(D1047,條件!$A$1:$L$65585,11,0)),"",(VLOOKUP(D1047,條件!$A$1:$L$65585,11,0)))</f>
        <v/>
      </c>
      <c r="H1047" s="460"/>
      <c r="I1047" s="461"/>
      <c r="J1047" s="462"/>
      <c r="K1047" s="461"/>
      <c r="L1047" s="463"/>
      <c r="M1047" s="388"/>
      <c r="N1047" s="389"/>
      <c r="O1047" s="390"/>
      <c r="P1047" s="389"/>
      <c r="Q1047" s="410"/>
      <c r="R1047" s="443"/>
      <c r="S1047" s="425">
        <f t="shared" si="390"/>
        <v>0</v>
      </c>
      <c r="T1047" s="392">
        <f t="shared" si="387"/>
        <v>0</v>
      </c>
      <c r="U1047" s="392">
        <f t="shared" si="391"/>
        <v>0</v>
      </c>
      <c r="V1047" s="393">
        <f t="shared" si="392"/>
        <v>0</v>
      </c>
      <c r="W1047" s="444" t="str">
        <f t="shared" si="393"/>
        <v/>
      </c>
      <c r="X1047" s="452" t="str">
        <f t="shared" si="388"/>
        <v/>
      </c>
      <c r="Y1047" s="452" t="str">
        <f t="shared" si="389"/>
        <v/>
      </c>
      <c r="Z1047" s="452" t="str">
        <f>'４.１倒筒機(樣品製作)'!X1047</f>
        <v/>
      </c>
      <c r="AA1047" s="452" t="str">
        <f>'４.１倒筒機(樣品製作)'!Y1047</f>
        <v/>
      </c>
    </row>
    <row r="1048" spans="1:27" ht="16.5">
      <c r="A1048" s="383">
        <f t="shared" si="394"/>
        <v>46228</v>
      </c>
      <c r="B1048" s="432" t="s">
        <v>804</v>
      </c>
      <c r="C1048" s="458"/>
      <c r="D1048" s="473"/>
      <c r="E1048" s="459"/>
      <c r="F1048" s="506" t="str">
        <f>IF(ISNA(VLOOKUP(D1048,條件!$A$1:$L$65585,5,0)),"",(VLOOKUP(D1048,條件!$A$1:$L$65585,5,0)))</f>
        <v/>
      </c>
      <c r="G1048" s="506" t="str">
        <f>IF(ISNA(VLOOKUP(D1048,條件!$A$1:$L$65585,11,0)),"",(VLOOKUP(D1048,條件!$A$1:$L$65585,11,0)))</f>
        <v/>
      </c>
      <c r="H1048" s="460"/>
      <c r="I1048" s="461"/>
      <c r="J1048" s="462"/>
      <c r="K1048" s="461"/>
      <c r="L1048" s="463"/>
      <c r="M1048" s="388"/>
      <c r="N1048" s="389"/>
      <c r="O1048" s="390"/>
      <c r="P1048" s="389"/>
      <c r="Q1048" s="410"/>
      <c r="R1048" s="443"/>
      <c r="S1048" s="425">
        <f t="shared" si="390"/>
        <v>0</v>
      </c>
      <c r="T1048" s="392">
        <f t="shared" si="387"/>
        <v>0</v>
      </c>
      <c r="U1048" s="392">
        <f t="shared" si="391"/>
        <v>0</v>
      </c>
      <c r="V1048" s="393">
        <f t="shared" si="392"/>
        <v>0</v>
      </c>
      <c r="W1048" s="444" t="str">
        <f t="shared" si="393"/>
        <v/>
      </c>
      <c r="X1048" s="452" t="str">
        <f t="shared" si="388"/>
        <v/>
      </c>
      <c r="Y1048" s="452" t="str">
        <f t="shared" si="389"/>
        <v/>
      </c>
      <c r="Z1048" s="452" t="str">
        <f>'４.１倒筒機(樣品製作)'!X1048</f>
        <v/>
      </c>
      <c r="AA1048" s="452" t="str">
        <f>'４.１倒筒機(樣品製作)'!Y1048</f>
        <v/>
      </c>
    </row>
    <row r="1049" spans="1:27" ht="16.5">
      <c r="A1049" s="383">
        <f t="shared" si="394"/>
        <v>46228</v>
      </c>
      <c r="B1049" s="432" t="s">
        <v>804</v>
      </c>
      <c r="C1049" s="458"/>
      <c r="D1049" s="473"/>
      <c r="E1049" s="459"/>
      <c r="F1049" s="506" t="str">
        <f>IF(ISNA(VLOOKUP(D1049,條件!$A$1:$L$65585,5,0)),"",(VLOOKUP(D1049,條件!$A$1:$L$65585,5,0)))</f>
        <v/>
      </c>
      <c r="G1049" s="506" t="str">
        <f>IF(ISNA(VLOOKUP(D1049,條件!$A$1:$L$65585,11,0)),"",(VLOOKUP(D1049,條件!$A$1:$L$65585,11,0)))</f>
        <v/>
      </c>
      <c r="H1049" s="460"/>
      <c r="I1049" s="461"/>
      <c r="J1049" s="462"/>
      <c r="K1049" s="461"/>
      <c r="L1049" s="463"/>
      <c r="M1049" s="388"/>
      <c r="N1049" s="389"/>
      <c r="O1049" s="390"/>
      <c r="P1049" s="389"/>
      <c r="Q1049" s="410"/>
      <c r="R1049" s="443"/>
      <c r="S1049" s="425">
        <f t="shared" si="390"/>
        <v>0</v>
      </c>
      <c r="T1049" s="392">
        <f t="shared" si="387"/>
        <v>0</v>
      </c>
      <c r="U1049" s="392">
        <f t="shared" si="391"/>
        <v>0</v>
      </c>
      <c r="V1049" s="393">
        <f t="shared" si="392"/>
        <v>0</v>
      </c>
      <c r="W1049" s="444" t="str">
        <f t="shared" si="393"/>
        <v/>
      </c>
      <c r="X1049" s="452" t="str">
        <f t="shared" si="388"/>
        <v/>
      </c>
      <c r="Y1049" s="452" t="str">
        <f t="shared" si="389"/>
        <v/>
      </c>
      <c r="Z1049" s="452" t="str">
        <f>'４.１倒筒機(樣品製作)'!X1049</f>
        <v/>
      </c>
      <c r="AA1049" s="452" t="str">
        <f>'４.１倒筒機(樣品製作)'!Y1049</f>
        <v/>
      </c>
    </row>
    <row r="1050" spans="1:27" ht="16.5">
      <c r="A1050" s="383">
        <f t="shared" si="394"/>
        <v>46228</v>
      </c>
      <c r="B1050" s="432" t="s">
        <v>804</v>
      </c>
      <c r="C1050" s="458"/>
      <c r="D1050" s="473"/>
      <c r="E1050" s="459"/>
      <c r="F1050" s="506" t="str">
        <f>IF(ISNA(VLOOKUP(D1050,條件!$A$1:$L$65585,5,0)),"",(VLOOKUP(D1050,條件!$A$1:$L$65585,5,0)))</f>
        <v/>
      </c>
      <c r="G1050" s="506" t="str">
        <f>IF(ISNA(VLOOKUP(D1050,條件!$A$1:$L$65585,11,0)),"",(VLOOKUP(D1050,條件!$A$1:$L$65585,11,0)))</f>
        <v/>
      </c>
      <c r="H1050" s="460"/>
      <c r="I1050" s="461"/>
      <c r="J1050" s="462"/>
      <c r="K1050" s="461"/>
      <c r="L1050" s="463"/>
      <c r="M1050" s="388"/>
      <c r="N1050" s="389"/>
      <c r="O1050" s="390"/>
      <c r="P1050" s="389"/>
      <c r="Q1050" s="410"/>
      <c r="R1050" s="443"/>
      <c r="S1050" s="425">
        <f t="shared" si="390"/>
        <v>0</v>
      </c>
      <c r="T1050" s="392">
        <f t="shared" si="387"/>
        <v>0</v>
      </c>
      <c r="U1050" s="392">
        <f t="shared" si="391"/>
        <v>0</v>
      </c>
      <c r="V1050" s="393">
        <f t="shared" si="392"/>
        <v>0</v>
      </c>
      <c r="W1050" s="444" t="str">
        <f t="shared" si="393"/>
        <v/>
      </c>
      <c r="X1050" s="452" t="str">
        <f t="shared" si="388"/>
        <v/>
      </c>
      <c r="Y1050" s="452" t="str">
        <f t="shared" si="389"/>
        <v/>
      </c>
      <c r="Z1050" s="452" t="str">
        <f>'４.１倒筒機(樣品製作)'!X1050</f>
        <v/>
      </c>
      <c r="AA1050" s="452" t="str">
        <f>'４.１倒筒機(樣品製作)'!Y1050</f>
        <v/>
      </c>
    </row>
    <row r="1051" spans="1:27" ht="16.5">
      <c r="A1051" s="383">
        <f t="shared" si="394"/>
        <v>46228</v>
      </c>
      <c r="B1051" s="432" t="s">
        <v>804</v>
      </c>
      <c r="C1051" s="458"/>
      <c r="D1051" s="473"/>
      <c r="E1051" s="459"/>
      <c r="F1051" s="506" t="str">
        <f>IF(ISNA(VLOOKUP(D1051,條件!$A$1:$L$65585,5,0)),"",(VLOOKUP(D1051,條件!$A$1:$L$65585,5,0)))</f>
        <v/>
      </c>
      <c r="G1051" s="506" t="str">
        <f>IF(ISNA(VLOOKUP(D1051,條件!$A$1:$L$65585,11,0)),"",(VLOOKUP(D1051,條件!$A$1:$L$65585,11,0)))</f>
        <v/>
      </c>
      <c r="H1051" s="460"/>
      <c r="I1051" s="461"/>
      <c r="J1051" s="462"/>
      <c r="K1051" s="461"/>
      <c r="L1051" s="463"/>
      <c r="M1051" s="388"/>
      <c r="N1051" s="389"/>
      <c r="O1051" s="390"/>
      <c r="P1051" s="389"/>
      <c r="Q1051" s="391"/>
      <c r="R1051" s="443"/>
      <c r="S1051" s="425">
        <f t="shared" si="390"/>
        <v>0</v>
      </c>
      <c r="T1051" s="392">
        <f t="shared" si="387"/>
        <v>0</v>
      </c>
      <c r="U1051" s="392">
        <f t="shared" si="391"/>
        <v>0</v>
      </c>
      <c r="V1051" s="393">
        <f t="shared" si="392"/>
        <v>0</v>
      </c>
      <c r="W1051" s="444" t="str">
        <f t="shared" si="393"/>
        <v/>
      </c>
      <c r="X1051" s="452" t="str">
        <f t="shared" si="388"/>
        <v/>
      </c>
      <c r="Y1051" s="452" t="str">
        <f t="shared" si="389"/>
        <v/>
      </c>
      <c r="Z1051" s="452" t="str">
        <f>'４.１倒筒機(樣品製作)'!X1051</f>
        <v/>
      </c>
      <c r="AA1051" s="452" t="str">
        <f>'４.１倒筒機(樣品製作)'!Y1051</f>
        <v/>
      </c>
    </row>
    <row r="1052" spans="1:27" ht="16.5">
      <c r="A1052" s="383">
        <f t="shared" si="394"/>
        <v>46228</v>
      </c>
      <c r="B1052" s="432" t="s">
        <v>804</v>
      </c>
      <c r="C1052" s="458"/>
      <c r="D1052" s="473"/>
      <c r="E1052" s="459"/>
      <c r="F1052" s="506" t="str">
        <f>IF(ISNA(VLOOKUP(D1052,條件!$A$1:$L$65585,5,0)),"",(VLOOKUP(D1052,條件!$A$1:$L$65585,5,0)))</f>
        <v/>
      </c>
      <c r="G1052" s="506" t="str">
        <f>IF(ISNA(VLOOKUP(D1052,條件!$A$1:$L$65585,11,0)),"",(VLOOKUP(D1052,條件!$A$1:$L$65585,11,0)))</f>
        <v/>
      </c>
      <c r="H1052" s="460"/>
      <c r="I1052" s="461"/>
      <c r="J1052" s="462"/>
      <c r="K1052" s="461"/>
      <c r="L1052" s="463"/>
      <c r="M1052" s="388"/>
      <c r="N1052" s="389"/>
      <c r="O1052" s="390"/>
      <c r="P1052" s="389"/>
      <c r="Q1052" s="391"/>
      <c r="R1052" s="443"/>
      <c r="S1052" s="425">
        <f t="shared" si="390"/>
        <v>0</v>
      </c>
      <c r="T1052" s="392">
        <f t="shared" si="387"/>
        <v>0</v>
      </c>
      <c r="U1052" s="392">
        <f t="shared" si="391"/>
        <v>0</v>
      </c>
      <c r="V1052" s="393">
        <f t="shared" si="392"/>
        <v>0</v>
      </c>
      <c r="W1052" s="444" t="str">
        <f t="shared" si="393"/>
        <v/>
      </c>
      <c r="X1052" s="452" t="str">
        <f t="shared" si="388"/>
        <v/>
      </c>
      <c r="Y1052" s="452" t="str">
        <f t="shared" si="389"/>
        <v/>
      </c>
      <c r="Z1052" s="452" t="str">
        <f>'４.１倒筒機(樣品製作)'!X1052</f>
        <v/>
      </c>
      <c r="AA1052" s="452" t="str">
        <f>'４.１倒筒機(樣品製作)'!Y1052</f>
        <v/>
      </c>
    </row>
    <row r="1053" spans="1:27" ht="16.5">
      <c r="A1053" s="383">
        <f t="shared" si="394"/>
        <v>46228</v>
      </c>
      <c r="B1053" s="432" t="s">
        <v>804</v>
      </c>
      <c r="C1053" s="458"/>
      <c r="D1053" s="473"/>
      <c r="E1053" s="459"/>
      <c r="F1053" s="506" t="str">
        <f>IF(ISNA(VLOOKUP(D1053,條件!$A$1:$L$65585,5,0)),"",(VLOOKUP(D1053,條件!$A$1:$L$65585,5,0)))</f>
        <v/>
      </c>
      <c r="G1053" s="506" t="str">
        <f>IF(ISNA(VLOOKUP(D1053,條件!$A$1:$L$65585,11,0)),"",(VLOOKUP(D1053,條件!$A$1:$L$65585,11,0)))</f>
        <v/>
      </c>
      <c r="H1053" s="460"/>
      <c r="I1053" s="461"/>
      <c r="J1053" s="462"/>
      <c r="K1053" s="461"/>
      <c r="L1053" s="463"/>
      <c r="M1053" s="388"/>
      <c r="N1053" s="389"/>
      <c r="O1053" s="390"/>
      <c r="P1053" s="389"/>
      <c r="Q1053" s="391"/>
      <c r="R1053" s="443"/>
      <c r="S1053" s="425">
        <f t="shared" si="390"/>
        <v>0</v>
      </c>
      <c r="T1053" s="392">
        <f t="shared" si="387"/>
        <v>0</v>
      </c>
      <c r="U1053" s="392">
        <f t="shared" si="391"/>
        <v>0</v>
      </c>
      <c r="V1053" s="393">
        <f t="shared" si="392"/>
        <v>0</v>
      </c>
      <c r="W1053" s="444" t="str">
        <f t="shared" si="393"/>
        <v/>
      </c>
      <c r="X1053" s="452" t="str">
        <f t="shared" si="388"/>
        <v/>
      </c>
      <c r="Y1053" s="452" t="str">
        <f t="shared" si="389"/>
        <v/>
      </c>
      <c r="Z1053" s="452" t="str">
        <f>'４.１倒筒機(樣品製作)'!X1053</f>
        <v/>
      </c>
      <c r="AA1053" s="452" t="str">
        <f>'４.１倒筒機(樣品製作)'!Y1053</f>
        <v/>
      </c>
    </row>
    <row r="1054" spans="1:27" ht="16.5">
      <c r="A1054" s="383">
        <f t="shared" si="394"/>
        <v>46228</v>
      </c>
      <c r="B1054" s="432" t="s">
        <v>804</v>
      </c>
      <c r="C1054" s="458"/>
      <c r="D1054" s="473"/>
      <c r="E1054" s="459"/>
      <c r="F1054" s="506" t="str">
        <f>IF(ISNA(VLOOKUP(D1054,條件!$A$1:$L$65585,5,0)),"",(VLOOKUP(D1054,條件!$A$1:$L$65585,5,0)))</f>
        <v/>
      </c>
      <c r="G1054" s="506" t="str">
        <f>IF(ISNA(VLOOKUP(D1054,條件!$A$1:$L$65585,11,0)),"",(VLOOKUP(D1054,條件!$A$1:$L$65585,11,0)))</f>
        <v/>
      </c>
      <c r="H1054" s="460"/>
      <c r="I1054" s="461"/>
      <c r="J1054" s="462"/>
      <c r="K1054" s="461"/>
      <c r="L1054" s="463"/>
      <c r="M1054" s="388"/>
      <c r="N1054" s="389"/>
      <c r="O1054" s="390"/>
      <c r="P1054" s="389"/>
      <c r="Q1054" s="391"/>
      <c r="R1054" s="443"/>
      <c r="S1054" s="425">
        <f t="shared" si="390"/>
        <v>0</v>
      </c>
      <c r="T1054" s="392">
        <f t="shared" si="387"/>
        <v>0</v>
      </c>
      <c r="U1054" s="392">
        <f t="shared" si="391"/>
        <v>0</v>
      </c>
      <c r="V1054" s="393">
        <f t="shared" si="392"/>
        <v>0</v>
      </c>
      <c r="W1054" s="444" t="str">
        <f t="shared" si="393"/>
        <v/>
      </c>
      <c r="X1054" s="452" t="str">
        <f t="shared" si="388"/>
        <v/>
      </c>
      <c r="Y1054" s="452" t="str">
        <f t="shared" si="389"/>
        <v/>
      </c>
      <c r="Z1054" s="452" t="str">
        <f>'４.１倒筒機(樣品製作)'!X1054</f>
        <v/>
      </c>
      <c r="AA1054" s="452" t="str">
        <f>'４.１倒筒機(樣品製作)'!Y1054</f>
        <v/>
      </c>
    </row>
    <row r="1055" spans="1:27" ht="16.5">
      <c r="A1055" s="383">
        <f t="shared" si="394"/>
        <v>46228</v>
      </c>
      <c r="B1055" s="398" t="s">
        <v>807</v>
      </c>
      <c r="C1055" s="524"/>
      <c r="D1055" s="525"/>
      <c r="E1055" s="526"/>
      <c r="F1055" s="527"/>
      <c r="G1055" s="527"/>
      <c r="H1055" s="528"/>
      <c r="I1055" s="529">
        <f>COUNTA(I1035:I1054)</f>
        <v>0</v>
      </c>
      <c r="J1055" s="529"/>
      <c r="K1055" s="529"/>
      <c r="L1055" s="530"/>
      <c r="M1055" s="400"/>
      <c r="N1055" s="401">
        <f>SUM(N1035:N1054)</f>
        <v>0</v>
      </c>
      <c r="O1055" s="400"/>
      <c r="P1055" s="401">
        <f>SUM(P1035:P1054)</f>
        <v>0</v>
      </c>
      <c r="Q1055" s="402"/>
      <c r="R1055" s="445"/>
      <c r="S1055" s="426"/>
      <c r="T1055" s="399"/>
      <c r="U1055" s="399">
        <f>SUMIF(U1035:U1054,"&lt;9E307")</f>
        <v>0</v>
      </c>
      <c r="V1055" s="399">
        <f>SUM(V1035:V1054)</f>
        <v>0</v>
      </c>
      <c r="W1055" s="446">
        <f>IF(ISERROR(V1055/U1055),0,(V1055/U1055))</f>
        <v>0</v>
      </c>
      <c r="X1055" s="453">
        <f>SUMIF(X1035:X1054,"&lt;9E307")</f>
        <v>0</v>
      </c>
      <c r="Y1055" s="453">
        <f>SUMIF(Y1035:Y1054,"&lt;9E307")</f>
        <v>0</v>
      </c>
      <c r="Z1055" s="579">
        <f>'４.１倒筒機(樣品製作)'!X1055</f>
        <v>0</v>
      </c>
      <c r="AA1055" s="579">
        <f>'４.１倒筒機(樣品製作)'!Y1055</f>
        <v>0</v>
      </c>
    </row>
    <row r="1056" spans="1:27" ht="16.5">
      <c r="A1056" s="383">
        <f t="shared" si="394"/>
        <v>46228</v>
      </c>
      <c r="B1056" s="432" t="s">
        <v>805</v>
      </c>
      <c r="C1056" s="458"/>
      <c r="D1056" s="473"/>
      <c r="E1056" s="459"/>
      <c r="F1056" s="506" t="str">
        <f>IF(ISNA(VLOOKUP(D1056,條件!$A$1:$L$65585,5,0)),"",(VLOOKUP(D1056,條件!$A$1:$L$65585,5,0)))</f>
        <v/>
      </c>
      <c r="G1056" s="506" t="str">
        <f>IF(ISNA(VLOOKUP(D1056,條件!$A$1:$L$65585,11,0)),"",(VLOOKUP(D1056,條件!$A$1:$L$65585,11,0)))</f>
        <v/>
      </c>
      <c r="H1056" s="460"/>
      <c r="I1056" s="461"/>
      <c r="J1056" s="462"/>
      <c r="K1056" s="461"/>
      <c r="L1056" s="463"/>
      <c r="M1056" s="388"/>
      <c r="N1056" s="389"/>
      <c r="O1056" s="390"/>
      <c r="P1056" s="389"/>
      <c r="Q1056" s="391"/>
      <c r="R1056" s="443"/>
      <c r="S1056" s="425">
        <f>K1056*0.85</f>
        <v>0</v>
      </c>
      <c r="T1056" s="392">
        <f t="shared" ref="T1056:T1075" si="395">IF(J1056="",0,(1440/(J1056/S1056)))</f>
        <v>0</v>
      </c>
      <c r="U1056" s="405">
        <f>T1056*L1056*(N1056+P1056)/24*0.85</f>
        <v>0</v>
      </c>
      <c r="V1056" s="406">
        <f>M1056+O1056</f>
        <v>0</v>
      </c>
      <c r="W1056" s="442" t="str">
        <f>IF(U1056=0,"",((V1056/U1056)))</f>
        <v/>
      </c>
      <c r="X1056" s="452" t="str">
        <f t="shared" ref="X1056:X1075" si="396">IF(ISERROR((U1056/(N1056+P1056)*N1056)/250),"",((U1056/(N1056+P1056)*N1056)/250))</f>
        <v/>
      </c>
      <c r="Y1056" s="452" t="str">
        <f t="shared" ref="Y1056:Y1075" si="397">IF(ISERROR(((U1056/(N1056+P1056)*P1056)/250)),"",(((U1056/(N1056+P1056)*P1056))/250))</f>
        <v/>
      </c>
      <c r="Z1056" s="452" t="str">
        <f>'４.１倒筒機(樣品製作)'!X1056</f>
        <v/>
      </c>
      <c r="AA1056" s="452" t="str">
        <f>'４.１倒筒機(樣品製作)'!Y1056</f>
        <v/>
      </c>
    </row>
    <row r="1057" spans="1:27" ht="16.5">
      <c r="A1057" s="383">
        <f t="shared" si="394"/>
        <v>46228</v>
      </c>
      <c r="B1057" s="432" t="s">
        <v>805</v>
      </c>
      <c r="C1057" s="458"/>
      <c r="D1057" s="473"/>
      <c r="E1057" s="459"/>
      <c r="F1057" s="506" t="str">
        <f>IF(ISNA(VLOOKUP(D1057,條件!$A$1:$L$65585,5,0)),"",(VLOOKUP(D1057,條件!$A$1:$L$65585,5,0)))</f>
        <v/>
      </c>
      <c r="G1057" s="506" t="str">
        <f>IF(ISNA(VLOOKUP(D1057,條件!$A$1:$L$65585,11,0)),"",(VLOOKUP(D1057,條件!$A$1:$L$65585,11,0)))</f>
        <v/>
      </c>
      <c r="H1057" s="460"/>
      <c r="I1057" s="461"/>
      <c r="J1057" s="462"/>
      <c r="K1057" s="461"/>
      <c r="L1057" s="463"/>
      <c r="M1057" s="388"/>
      <c r="N1057" s="389"/>
      <c r="O1057" s="390"/>
      <c r="P1057" s="389"/>
      <c r="Q1057" s="391"/>
      <c r="R1057" s="443"/>
      <c r="S1057" s="425">
        <f t="shared" ref="S1057:S1075" si="398">K1057*0.85</f>
        <v>0</v>
      </c>
      <c r="T1057" s="392">
        <f t="shared" si="395"/>
        <v>0</v>
      </c>
      <c r="U1057" s="405">
        <f t="shared" ref="U1057:U1075" si="399">T1057*L1057*(N1057+P1057)/24*0.85</f>
        <v>0</v>
      </c>
      <c r="V1057" s="393">
        <f t="shared" ref="V1057:V1075" si="400">M1057+O1057</f>
        <v>0</v>
      </c>
      <c r="W1057" s="442" t="str">
        <f t="shared" ref="W1057:W1075" si="401">IF(U1057=0,"",((V1057/U1057)))</f>
        <v/>
      </c>
      <c r="X1057" s="452" t="str">
        <f t="shared" si="396"/>
        <v/>
      </c>
      <c r="Y1057" s="452" t="str">
        <f t="shared" si="397"/>
        <v/>
      </c>
      <c r="Z1057" s="452" t="str">
        <f>'４.１倒筒機(樣品製作)'!X1057</f>
        <v/>
      </c>
      <c r="AA1057" s="452" t="str">
        <f>'４.１倒筒機(樣品製作)'!Y1057</f>
        <v/>
      </c>
    </row>
    <row r="1058" spans="1:27" ht="16.5">
      <c r="A1058" s="383">
        <f t="shared" si="394"/>
        <v>46228</v>
      </c>
      <c r="B1058" s="432" t="s">
        <v>805</v>
      </c>
      <c r="C1058" s="458"/>
      <c r="D1058" s="473"/>
      <c r="E1058" s="459"/>
      <c r="F1058" s="506" t="str">
        <f>IF(ISNA(VLOOKUP(D1058,條件!$A$1:$L$65585,5,0)),"",(VLOOKUP(D1058,條件!$A$1:$L$65585,5,0)))</f>
        <v/>
      </c>
      <c r="G1058" s="506" t="str">
        <f>IF(ISNA(VLOOKUP(D1058,條件!$A$1:$L$65585,11,0)),"",(VLOOKUP(D1058,條件!$A$1:$L$65585,11,0)))</f>
        <v/>
      </c>
      <c r="H1058" s="460"/>
      <c r="I1058" s="461"/>
      <c r="J1058" s="462"/>
      <c r="K1058" s="461"/>
      <c r="L1058" s="463"/>
      <c r="M1058" s="388"/>
      <c r="N1058" s="389"/>
      <c r="O1058" s="390"/>
      <c r="P1058" s="389"/>
      <c r="Q1058" s="391"/>
      <c r="R1058" s="443"/>
      <c r="S1058" s="425">
        <f t="shared" si="398"/>
        <v>0</v>
      </c>
      <c r="T1058" s="392">
        <f t="shared" si="395"/>
        <v>0</v>
      </c>
      <c r="U1058" s="405">
        <f t="shared" si="399"/>
        <v>0</v>
      </c>
      <c r="V1058" s="393">
        <f t="shared" si="400"/>
        <v>0</v>
      </c>
      <c r="W1058" s="442" t="str">
        <f t="shared" si="401"/>
        <v/>
      </c>
      <c r="X1058" s="452" t="str">
        <f t="shared" si="396"/>
        <v/>
      </c>
      <c r="Y1058" s="452" t="str">
        <f t="shared" si="397"/>
        <v/>
      </c>
      <c r="Z1058" s="452" t="str">
        <f>'４.１倒筒機(樣品製作)'!X1058</f>
        <v/>
      </c>
      <c r="AA1058" s="452" t="str">
        <f>'４.１倒筒機(樣品製作)'!Y1058</f>
        <v/>
      </c>
    </row>
    <row r="1059" spans="1:27" ht="16.5">
      <c r="A1059" s="383">
        <f t="shared" si="394"/>
        <v>46228</v>
      </c>
      <c r="B1059" s="432" t="s">
        <v>805</v>
      </c>
      <c r="C1059" s="458"/>
      <c r="D1059" s="473"/>
      <c r="E1059" s="459"/>
      <c r="F1059" s="506" t="str">
        <f>IF(ISNA(VLOOKUP(D1059,條件!$A$1:$L$65585,5,0)),"",(VLOOKUP(D1059,條件!$A$1:$L$65585,5,0)))</f>
        <v/>
      </c>
      <c r="G1059" s="506" t="str">
        <f>IF(ISNA(VLOOKUP(D1059,條件!$A$1:$L$65585,11,0)),"",(VLOOKUP(D1059,條件!$A$1:$L$65585,11,0)))</f>
        <v/>
      </c>
      <c r="H1059" s="460"/>
      <c r="I1059" s="461"/>
      <c r="J1059" s="462"/>
      <c r="K1059" s="461"/>
      <c r="L1059" s="463"/>
      <c r="M1059" s="388"/>
      <c r="N1059" s="389"/>
      <c r="O1059" s="390"/>
      <c r="P1059" s="389"/>
      <c r="Q1059" s="391"/>
      <c r="R1059" s="443"/>
      <c r="S1059" s="425">
        <f t="shared" si="398"/>
        <v>0</v>
      </c>
      <c r="T1059" s="392">
        <f t="shared" si="395"/>
        <v>0</v>
      </c>
      <c r="U1059" s="405">
        <f t="shared" si="399"/>
        <v>0</v>
      </c>
      <c r="V1059" s="393">
        <f t="shared" si="400"/>
        <v>0</v>
      </c>
      <c r="W1059" s="442" t="str">
        <f t="shared" si="401"/>
        <v/>
      </c>
      <c r="X1059" s="452" t="str">
        <f t="shared" si="396"/>
        <v/>
      </c>
      <c r="Y1059" s="452" t="str">
        <f t="shared" si="397"/>
        <v/>
      </c>
      <c r="Z1059" s="452" t="str">
        <f>'４.１倒筒機(樣品製作)'!X1059</f>
        <v/>
      </c>
      <c r="AA1059" s="452" t="str">
        <f>'４.１倒筒機(樣品製作)'!Y1059</f>
        <v/>
      </c>
    </row>
    <row r="1060" spans="1:27" ht="16.5">
      <c r="A1060" s="383">
        <f t="shared" si="394"/>
        <v>46228</v>
      </c>
      <c r="B1060" s="432" t="s">
        <v>805</v>
      </c>
      <c r="C1060" s="458"/>
      <c r="D1060" s="473"/>
      <c r="E1060" s="459"/>
      <c r="F1060" s="506" t="str">
        <f>IF(ISNA(VLOOKUP(D1060,條件!$A$1:$L$65585,5,0)),"",(VLOOKUP(D1060,條件!$A$1:$L$65585,5,0)))</f>
        <v/>
      </c>
      <c r="G1060" s="506" t="str">
        <f>IF(ISNA(VLOOKUP(D1060,條件!$A$1:$L$65585,11,0)),"",(VLOOKUP(D1060,條件!$A$1:$L$65585,11,0)))</f>
        <v/>
      </c>
      <c r="H1060" s="460"/>
      <c r="I1060" s="461"/>
      <c r="J1060" s="462"/>
      <c r="K1060" s="461"/>
      <c r="L1060" s="463"/>
      <c r="M1060" s="388"/>
      <c r="N1060" s="389"/>
      <c r="O1060" s="390"/>
      <c r="P1060" s="389"/>
      <c r="Q1060" s="391"/>
      <c r="R1060" s="443"/>
      <c r="S1060" s="425">
        <f t="shared" si="398"/>
        <v>0</v>
      </c>
      <c r="T1060" s="392">
        <f t="shared" si="395"/>
        <v>0</v>
      </c>
      <c r="U1060" s="405">
        <f t="shared" si="399"/>
        <v>0</v>
      </c>
      <c r="V1060" s="393">
        <f t="shared" si="400"/>
        <v>0</v>
      </c>
      <c r="W1060" s="442" t="str">
        <f t="shared" si="401"/>
        <v/>
      </c>
      <c r="X1060" s="452" t="str">
        <f t="shared" si="396"/>
        <v/>
      </c>
      <c r="Y1060" s="452" t="str">
        <f t="shared" si="397"/>
        <v/>
      </c>
      <c r="Z1060" s="452" t="str">
        <f>'４.１倒筒機(樣品製作)'!X1060</f>
        <v/>
      </c>
      <c r="AA1060" s="452" t="str">
        <f>'４.１倒筒機(樣品製作)'!Y1060</f>
        <v/>
      </c>
    </row>
    <row r="1061" spans="1:27" ht="16.5">
      <c r="A1061" s="383">
        <f t="shared" si="394"/>
        <v>46228</v>
      </c>
      <c r="B1061" s="432" t="s">
        <v>805</v>
      </c>
      <c r="C1061" s="458"/>
      <c r="D1061" s="473"/>
      <c r="E1061" s="459"/>
      <c r="F1061" s="506" t="str">
        <f>IF(ISNA(VLOOKUP(D1061,條件!$A$1:$L$65585,5,0)),"",(VLOOKUP(D1061,條件!$A$1:$L$65585,5,0)))</f>
        <v/>
      </c>
      <c r="G1061" s="506" t="str">
        <f>IF(ISNA(VLOOKUP(D1061,條件!$A$1:$L$65585,11,0)),"",(VLOOKUP(D1061,條件!$A$1:$L$65585,11,0)))</f>
        <v/>
      </c>
      <c r="H1061" s="460"/>
      <c r="I1061" s="461"/>
      <c r="J1061" s="462"/>
      <c r="K1061" s="461"/>
      <c r="L1061" s="463"/>
      <c r="M1061" s="388"/>
      <c r="N1061" s="389"/>
      <c r="O1061" s="390"/>
      <c r="P1061" s="389"/>
      <c r="Q1061" s="391"/>
      <c r="R1061" s="443"/>
      <c r="S1061" s="425">
        <f t="shared" si="398"/>
        <v>0</v>
      </c>
      <c r="T1061" s="392">
        <f t="shared" si="395"/>
        <v>0</v>
      </c>
      <c r="U1061" s="405">
        <f t="shared" si="399"/>
        <v>0</v>
      </c>
      <c r="V1061" s="393">
        <f t="shared" si="400"/>
        <v>0</v>
      </c>
      <c r="W1061" s="442" t="str">
        <f t="shared" si="401"/>
        <v/>
      </c>
      <c r="X1061" s="452" t="str">
        <f t="shared" si="396"/>
        <v/>
      </c>
      <c r="Y1061" s="452" t="str">
        <f t="shared" si="397"/>
        <v/>
      </c>
      <c r="Z1061" s="452" t="str">
        <f>'４.１倒筒機(樣品製作)'!X1061</f>
        <v/>
      </c>
      <c r="AA1061" s="452" t="str">
        <f>'４.１倒筒機(樣品製作)'!Y1061</f>
        <v/>
      </c>
    </row>
    <row r="1062" spans="1:27" ht="16.5">
      <c r="A1062" s="383">
        <f t="shared" si="394"/>
        <v>46228</v>
      </c>
      <c r="B1062" s="432" t="s">
        <v>805</v>
      </c>
      <c r="C1062" s="458"/>
      <c r="D1062" s="473"/>
      <c r="E1062" s="459"/>
      <c r="F1062" s="506" t="str">
        <f>IF(ISNA(VLOOKUP(D1062,條件!$A$1:$L$65585,5,0)),"",(VLOOKUP(D1062,條件!$A$1:$L$65585,5,0)))</f>
        <v/>
      </c>
      <c r="G1062" s="506" t="str">
        <f>IF(ISNA(VLOOKUP(D1062,條件!$A$1:$L$65585,11,0)),"",(VLOOKUP(D1062,條件!$A$1:$L$65585,11,0)))</f>
        <v/>
      </c>
      <c r="H1062" s="460"/>
      <c r="I1062" s="461"/>
      <c r="J1062" s="462"/>
      <c r="K1062" s="461"/>
      <c r="L1062" s="463"/>
      <c r="M1062" s="388"/>
      <c r="N1062" s="389"/>
      <c r="O1062" s="390"/>
      <c r="P1062" s="389"/>
      <c r="Q1062" s="391"/>
      <c r="R1062" s="443"/>
      <c r="S1062" s="425">
        <f t="shared" si="398"/>
        <v>0</v>
      </c>
      <c r="T1062" s="392">
        <f t="shared" si="395"/>
        <v>0</v>
      </c>
      <c r="U1062" s="405">
        <f t="shared" si="399"/>
        <v>0</v>
      </c>
      <c r="V1062" s="393">
        <f t="shared" si="400"/>
        <v>0</v>
      </c>
      <c r="W1062" s="442" t="str">
        <f t="shared" si="401"/>
        <v/>
      </c>
      <c r="X1062" s="452" t="str">
        <f t="shared" si="396"/>
        <v/>
      </c>
      <c r="Y1062" s="452" t="str">
        <f t="shared" si="397"/>
        <v/>
      </c>
      <c r="Z1062" s="452" t="str">
        <f>'４.１倒筒機(樣品製作)'!X1062</f>
        <v/>
      </c>
      <c r="AA1062" s="452" t="str">
        <f>'４.１倒筒機(樣品製作)'!Y1062</f>
        <v/>
      </c>
    </row>
    <row r="1063" spans="1:27" ht="16.5">
      <c r="A1063" s="383">
        <f t="shared" si="394"/>
        <v>46228</v>
      </c>
      <c r="B1063" s="432" t="s">
        <v>805</v>
      </c>
      <c r="C1063" s="458"/>
      <c r="D1063" s="473"/>
      <c r="E1063" s="459"/>
      <c r="F1063" s="506" t="str">
        <f>IF(ISNA(VLOOKUP(D1063,條件!$A$1:$L$65585,5,0)),"",(VLOOKUP(D1063,條件!$A$1:$L$65585,5,0)))</f>
        <v/>
      </c>
      <c r="G1063" s="506" t="str">
        <f>IF(ISNA(VLOOKUP(D1063,條件!$A$1:$L$65585,11,0)),"",(VLOOKUP(D1063,條件!$A$1:$L$65585,11,0)))</f>
        <v/>
      </c>
      <c r="H1063" s="460"/>
      <c r="I1063" s="461"/>
      <c r="J1063" s="462"/>
      <c r="K1063" s="461"/>
      <c r="L1063" s="463"/>
      <c r="M1063" s="388"/>
      <c r="N1063" s="389"/>
      <c r="O1063" s="390"/>
      <c r="P1063" s="389"/>
      <c r="Q1063" s="391"/>
      <c r="R1063" s="443"/>
      <c r="S1063" s="425">
        <f t="shared" si="398"/>
        <v>0</v>
      </c>
      <c r="T1063" s="392">
        <f t="shared" si="395"/>
        <v>0</v>
      </c>
      <c r="U1063" s="405">
        <f t="shared" si="399"/>
        <v>0</v>
      </c>
      <c r="V1063" s="393">
        <f t="shared" si="400"/>
        <v>0</v>
      </c>
      <c r="W1063" s="442" t="str">
        <f t="shared" si="401"/>
        <v/>
      </c>
      <c r="X1063" s="452" t="str">
        <f t="shared" si="396"/>
        <v/>
      </c>
      <c r="Y1063" s="452" t="str">
        <f t="shared" si="397"/>
        <v/>
      </c>
      <c r="Z1063" s="452" t="str">
        <f>'４.１倒筒機(樣品製作)'!X1063</f>
        <v/>
      </c>
      <c r="AA1063" s="452" t="str">
        <f>'４.１倒筒機(樣品製作)'!Y1063</f>
        <v/>
      </c>
    </row>
    <row r="1064" spans="1:27" ht="16.5">
      <c r="A1064" s="383">
        <f t="shared" si="394"/>
        <v>46228</v>
      </c>
      <c r="B1064" s="432" t="s">
        <v>805</v>
      </c>
      <c r="C1064" s="458"/>
      <c r="D1064" s="473"/>
      <c r="E1064" s="459"/>
      <c r="F1064" s="506" t="str">
        <f>IF(ISNA(VLOOKUP(D1064,條件!$A$1:$L$65585,5,0)),"",(VLOOKUP(D1064,條件!$A$1:$L$65585,5,0)))</f>
        <v/>
      </c>
      <c r="G1064" s="506" t="str">
        <f>IF(ISNA(VLOOKUP(D1064,條件!$A$1:$L$65585,11,0)),"",(VLOOKUP(D1064,條件!$A$1:$L$65585,11,0)))</f>
        <v/>
      </c>
      <c r="H1064" s="460"/>
      <c r="I1064" s="461"/>
      <c r="J1064" s="462"/>
      <c r="K1064" s="461"/>
      <c r="L1064" s="463"/>
      <c r="M1064" s="388"/>
      <c r="N1064" s="389"/>
      <c r="O1064" s="390"/>
      <c r="P1064" s="389"/>
      <c r="Q1064" s="391"/>
      <c r="R1064" s="443"/>
      <c r="S1064" s="425">
        <f t="shared" si="398"/>
        <v>0</v>
      </c>
      <c r="T1064" s="392">
        <f t="shared" si="395"/>
        <v>0</v>
      </c>
      <c r="U1064" s="405">
        <f t="shared" si="399"/>
        <v>0</v>
      </c>
      <c r="V1064" s="393">
        <f t="shared" si="400"/>
        <v>0</v>
      </c>
      <c r="W1064" s="442" t="str">
        <f t="shared" si="401"/>
        <v/>
      </c>
      <c r="X1064" s="452" t="str">
        <f t="shared" si="396"/>
        <v/>
      </c>
      <c r="Y1064" s="452" t="str">
        <f t="shared" si="397"/>
        <v/>
      </c>
      <c r="Z1064" s="452" t="str">
        <f>'４.１倒筒機(樣品製作)'!X1064</f>
        <v/>
      </c>
      <c r="AA1064" s="452" t="str">
        <f>'４.１倒筒機(樣品製作)'!Y1064</f>
        <v/>
      </c>
    </row>
    <row r="1065" spans="1:27" ht="16.5">
      <c r="A1065" s="383">
        <f t="shared" si="394"/>
        <v>46228</v>
      </c>
      <c r="B1065" s="432" t="s">
        <v>805</v>
      </c>
      <c r="C1065" s="458"/>
      <c r="D1065" s="473"/>
      <c r="E1065" s="459"/>
      <c r="F1065" s="506" t="str">
        <f>IF(ISNA(VLOOKUP(D1065,條件!$A$1:$L$65585,5,0)),"",(VLOOKUP(D1065,條件!$A$1:$L$65585,5,0)))</f>
        <v/>
      </c>
      <c r="G1065" s="506" t="str">
        <f>IF(ISNA(VLOOKUP(D1065,條件!$A$1:$L$65585,11,0)),"",(VLOOKUP(D1065,條件!$A$1:$L$65585,11,0)))</f>
        <v/>
      </c>
      <c r="H1065" s="460"/>
      <c r="I1065" s="461"/>
      <c r="J1065" s="462"/>
      <c r="K1065" s="461"/>
      <c r="L1065" s="463"/>
      <c r="M1065" s="388"/>
      <c r="N1065" s="389"/>
      <c r="O1065" s="390"/>
      <c r="P1065" s="389"/>
      <c r="Q1065" s="391"/>
      <c r="R1065" s="443"/>
      <c r="S1065" s="425">
        <f t="shared" si="398"/>
        <v>0</v>
      </c>
      <c r="T1065" s="392">
        <f t="shared" si="395"/>
        <v>0</v>
      </c>
      <c r="U1065" s="405">
        <f t="shared" si="399"/>
        <v>0</v>
      </c>
      <c r="V1065" s="393">
        <f t="shared" si="400"/>
        <v>0</v>
      </c>
      <c r="W1065" s="442" t="str">
        <f t="shared" si="401"/>
        <v/>
      </c>
      <c r="X1065" s="452" t="str">
        <f t="shared" si="396"/>
        <v/>
      </c>
      <c r="Y1065" s="452" t="str">
        <f t="shared" si="397"/>
        <v/>
      </c>
      <c r="Z1065" s="452" t="str">
        <f>'４.１倒筒機(樣品製作)'!X1065</f>
        <v/>
      </c>
      <c r="AA1065" s="452" t="str">
        <f>'４.１倒筒機(樣品製作)'!Y1065</f>
        <v/>
      </c>
    </row>
    <row r="1066" spans="1:27" ht="16.5">
      <c r="A1066" s="383">
        <f t="shared" si="394"/>
        <v>46228</v>
      </c>
      <c r="B1066" s="432" t="s">
        <v>805</v>
      </c>
      <c r="C1066" s="458"/>
      <c r="D1066" s="473"/>
      <c r="E1066" s="459"/>
      <c r="F1066" s="506" t="str">
        <f>IF(ISNA(VLOOKUP(D1066,條件!$A$1:$L$65585,5,0)),"",(VLOOKUP(D1066,條件!$A$1:$L$65585,5,0)))</f>
        <v/>
      </c>
      <c r="G1066" s="506" t="str">
        <f>IF(ISNA(VLOOKUP(D1066,條件!$A$1:$L$65585,11,0)),"",(VLOOKUP(D1066,條件!$A$1:$L$65585,11,0)))</f>
        <v/>
      </c>
      <c r="H1066" s="460"/>
      <c r="I1066" s="461"/>
      <c r="J1066" s="462"/>
      <c r="K1066" s="461"/>
      <c r="L1066" s="463"/>
      <c r="M1066" s="388"/>
      <c r="N1066" s="389"/>
      <c r="O1066" s="390"/>
      <c r="P1066" s="389"/>
      <c r="Q1066" s="391"/>
      <c r="R1066" s="443"/>
      <c r="S1066" s="425">
        <f t="shared" si="398"/>
        <v>0</v>
      </c>
      <c r="T1066" s="392">
        <f t="shared" si="395"/>
        <v>0</v>
      </c>
      <c r="U1066" s="405">
        <f t="shared" si="399"/>
        <v>0</v>
      </c>
      <c r="V1066" s="393">
        <f t="shared" si="400"/>
        <v>0</v>
      </c>
      <c r="W1066" s="442" t="str">
        <f t="shared" si="401"/>
        <v/>
      </c>
      <c r="X1066" s="452" t="str">
        <f t="shared" si="396"/>
        <v/>
      </c>
      <c r="Y1066" s="452" t="str">
        <f t="shared" si="397"/>
        <v/>
      </c>
      <c r="Z1066" s="452" t="str">
        <f>'４.１倒筒機(樣品製作)'!X1066</f>
        <v/>
      </c>
      <c r="AA1066" s="452" t="str">
        <f>'４.１倒筒機(樣品製作)'!Y1066</f>
        <v/>
      </c>
    </row>
    <row r="1067" spans="1:27" ht="16.5">
      <c r="A1067" s="383">
        <f t="shared" si="394"/>
        <v>46228</v>
      </c>
      <c r="B1067" s="432" t="s">
        <v>805</v>
      </c>
      <c r="C1067" s="458"/>
      <c r="D1067" s="473"/>
      <c r="E1067" s="459"/>
      <c r="F1067" s="506" t="str">
        <f>IF(ISNA(VLOOKUP(D1067,條件!$A$1:$L$65585,5,0)),"",(VLOOKUP(D1067,條件!$A$1:$L$65585,5,0)))</f>
        <v/>
      </c>
      <c r="G1067" s="506" t="str">
        <f>IF(ISNA(VLOOKUP(D1067,條件!$A$1:$L$65585,11,0)),"",(VLOOKUP(D1067,條件!$A$1:$L$65585,11,0)))</f>
        <v/>
      </c>
      <c r="H1067" s="460"/>
      <c r="I1067" s="461"/>
      <c r="J1067" s="462"/>
      <c r="K1067" s="461"/>
      <c r="L1067" s="463"/>
      <c r="M1067" s="388"/>
      <c r="N1067" s="389"/>
      <c r="O1067" s="390"/>
      <c r="P1067" s="389"/>
      <c r="Q1067" s="391"/>
      <c r="R1067" s="443"/>
      <c r="S1067" s="425">
        <f t="shared" si="398"/>
        <v>0</v>
      </c>
      <c r="T1067" s="392">
        <f t="shared" si="395"/>
        <v>0</v>
      </c>
      <c r="U1067" s="392">
        <f t="shared" si="399"/>
        <v>0</v>
      </c>
      <c r="V1067" s="393">
        <f t="shared" si="400"/>
        <v>0</v>
      </c>
      <c r="W1067" s="444" t="str">
        <f t="shared" si="401"/>
        <v/>
      </c>
      <c r="X1067" s="452" t="str">
        <f t="shared" si="396"/>
        <v/>
      </c>
      <c r="Y1067" s="452" t="str">
        <f t="shared" si="397"/>
        <v/>
      </c>
      <c r="Z1067" s="452" t="str">
        <f>'４.１倒筒機(樣品製作)'!X1067</f>
        <v/>
      </c>
      <c r="AA1067" s="452" t="str">
        <f>'４.１倒筒機(樣品製作)'!Y1067</f>
        <v/>
      </c>
    </row>
    <row r="1068" spans="1:27" ht="16.5">
      <c r="A1068" s="383">
        <f t="shared" si="394"/>
        <v>46228</v>
      </c>
      <c r="B1068" s="432" t="s">
        <v>805</v>
      </c>
      <c r="C1068" s="458"/>
      <c r="D1068" s="473"/>
      <c r="E1068" s="459"/>
      <c r="F1068" s="506" t="str">
        <f>IF(ISNA(VLOOKUP(D1068,條件!$A$1:$L$65585,5,0)),"",(VLOOKUP(D1068,條件!$A$1:$L$65585,5,0)))</f>
        <v/>
      </c>
      <c r="G1068" s="506" t="str">
        <f>IF(ISNA(VLOOKUP(D1068,條件!$A$1:$L$65585,11,0)),"",(VLOOKUP(D1068,條件!$A$1:$L$65585,11,0)))</f>
        <v/>
      </c>
      <c r="H1068" s="460"/>
      <c r="I1068" s="461"/>
      <c r="J1068" s="462"/>
      <c r="K1068" s="461"/>
      <c r="L1068" s="463"/>
      <c r="M1068" s="388"/>
      <c r="N1068" s="389"/>
      <c r="O1068" s="390"/>
      <c r="P1068" s="389"/>
      <c r="Q1068" s="391"/>
      <c r="R1068" s="443"/>
      <c r="S1068" s="425">
        <f t="shared" si="398"/>
        <v>0</v>
      </c>
      <c r="T1068" s="392">
        <f t="shared" si="395"/>
        <v>0</v>
      </c>
      <c r="U1068" s="392">
        <f t="shared" si="399"/>
        <v>0</v>
      </c>
      <c r="V1068" s="393">
        <f t="shared" si="400"/>
        <v>0</v>
      </c>
      <c r="W1068" s="444" t="str">
        <f t="shared" si="401"/>
        <v/>
      </c>
      <c r="X1068" s="452" t="str">
        <f t="shared" si="396"/>
        <v/>
      </c>
      <c r="Y1068" s="452" t="str">
        <f t="shared" si="397"/>
        <v/>
      </c>
      <c r="Z1068" s="452" t="str">
        <f>'４.１倒筒機(樣品製作)'!X1068</f>
        <v/>
      </c>
      <c r="AA1068" s="452" t="str">
        <f>'４.１倒筒機(樣品製作)'!Y1068</f>
        <v/>
      </c>
    </row>
    <row r="1069" spans="1:27" ht="16.5">
      <c r="A1069" s="383">
        <f t="shared" si="394"/>
        <v>46228</v>
      </c>
      <c r="B1069" s="432" t="s">
        <v>805</v>
      </c>
      <c r="C1069" s="458"/>
      <c r="D1069" s="473"/>
      <c r="E1069" s="459"/>
      <c r="F1069" s="506" t="str">
        <f>IF(ISNA(VLOOKUP(D1069,條件!$A$1:$L$65585,5,0)),"",(VLOOKUP(D1069,條件!$A$1:$L$65585,5,0)))</f>
        <v/>
      </c>
      <c r="G1069" s="506" t="str">
        <f>IF(ISNA(VLOOKUP(D1069,條件!$A$1:$L$65585,11,0)),"",(VLOOKUP(D1069,條件!$A$1:$L$65585,11,0)))</f>
        <v/>
      </c>
      <c r="H1069" s="460"/>
      <c r="I1069" s="461"/>
      <c r="J1069" s="462"/>
      <c r="K1069" s="461"/>
      <c r="L1069" s="463"/>
      <c r="M1069" s="388"/>
      <c r="N1069" s="389"/>
      <c r="O1069" s="390"/>
      <c r="P1069" s="389"/>
      <c r="Q1069" s="391"/>
      <c r="R1069" s="443"/>
      <c r="S1069" s="425">
        <f t="shared" si="398"/>
        <v>0</v>
      </c>
      <c r="T1069" s="392">
        <f t="shared" si="395"/>
        <v>0</v>
      </c>
      <c r="U1069" s="392">
        <f t="shared" si="399"/>
        <v>0</v>
      </c>
      <c r="V1069" s="393">
        <f t="shared" si="400"/>
        <v>0</v>
      </c>
      <c r="W1069" s="444" t="str">
        <f t="shared" si="401"/>
        <v/>
      </c>
      <c r="X1069" s="452" t="str">
        <f t="shared" si="396"/>
        <v/>
      </c>
      <c r="Y1069" s="452" t="str">
        <f t="shared" si="397"/>
        <v/>
      </c>
      <c r="Z1069" s="452" t="str">
        <f>'４.１倒筒機(樣品製作)'!X1069</f>
        <v/>
      </c>
      <c r="AA1069" s="452" t="str">
        <f>'４.１倒筒機(樣品製作)'!Y1069</f>
        <v/>
      </c>
    </row>
    <row r="1070" spans="1:27" ht="16.5">
      <c r="A1070" s="383">
        <f t="shared" si="394"/>
        <v>46228</v>
      </c>
      <c r="B1070" s="432" t="s">
        <v>805</v>
      </c>
      <c r="C1070" s="458"/>
      <c r="D1070" s="473"/>
      <c r="E1070" s="459"/>
      <c r="F1070" s="506" t="str">
        <f>IF(ISNA(VLOOKUP(D1070,條件!$A$1:$L$65585,5,0)),"",(VLOOKUP(D1070,條件!$A$1:$L$65585,5,0)))</f>
        <v/>
      </c>
      <c r="G1070" s="506" t="str">
        <f>IF(ISNA(VLOOKUP(D1070,條件!$A$1:$L$65585,11,0)),"",(VLOOKUP(D1070,條件!$A$1:$L$65585,11,0)))</f>
        <v/>
      </c>
      <c r="H1070" s="460"/>
      <c r="I1070" s="461"/>
      <c r="J1070" s="462"/>
      <c r="K1070" s="461"/>
      <c r="L1070" s="463"/>
      <c r="M1070" s="388"/>
      <c r="N1070" s="389"/>
      <c r="O1070" s="390"/>
      <c r="P1070" s="389"/>
      <c r="Q1070" s="391"/>
      <c r="R1070" s="443"/>
      <c r="S1070" s="425">
        <f t="shared" si="398"/>
        <v>0</v>
      </c>
      <c r="T1070" s="392">
        <f t="shared" si="395"/>
        <v>0</v>
      </c>
      <c r="U1070" s="392">
        <f t="shared" si="399"/>
        <v>0</v>
      </c>
      <c r="V1070" s="393">
        <f t="shared" si="400"/>
        <v>0</v>
      </c>
      <c r="W1070" s="444" t="str">
        <f t="shared" si="401"/>
        <v/>
      </c>
      <c r="X1070" s="452" t="str">
        <f t="shared" si="396"/>
        <v/>
      </c>
      <c r="Y1070" s="452" t="str">
        <f t="shared" si="397"/>
        <v/>
      </c>
      <c r="Z1070" s="452" t="str">
        <f>'４.１倒筒機(樣品製作)'!X1070</f>
        <v/>
      </c>
      <c r="AA1070" s="452" t="str">
        <f>'４.１倒筒機(樣品製作)'!Y1070</f>
        <v/>
      </c>
    </row>
    <row r="1071" spans="1:27" ht="16.5">
      <c r="A1071" s="383">
        <f t="shared" si="394"/>
        <v>46228</v>
      </c>
      <c r="B1071" s="432" t="s">
        <v>805</v>
      </c>
      <c r="C1071" s="458"/>
      <c r="D1071" s="473"/>
      <c r="E1071" s="459"/>
      <c r="F1071" s="506" t="str">
        <f>IF(ISNA(VLOOKUP(D1071,條件!$A$1:$L$65585,5,0)),"",(VLOOKUP(D1071,條件!$A$1:$L$65585,5,0)))</f>
        <v/>
      </c>
      <c r="G1071" s="506" t="str">
        <f>IF(ISNA(VLOOKUP(D1071,條件!$A$1:$L$65585,11,0)),"",(VLOOKUP(D1071,條件!$A$1:$L$65585,11,0)))</f>
        <v/>
      </c>
      <c r="H1071" s="460"/>
      <c r="I1071" s="461"/>
      <c r="J1071" s="462"/>
      <c r="K1071" s="461"/>
      <c r="L1071" s="463"/>
      <c r="M1071" s="388"/>
      <c r="N1071" s="389"/>
      <c r="O1071" s="390"/>
      <c r="P1071" s="389"/>
      <c r="Q1071" s="391"/>
      <c r="R1071" s="443"/>
      <c r="S1071" s="425">
        <f t="shared" si="398"/>
        <v>0</v>
      </c>
      <c r="T1071" s="392">
        <f t="shared" si="395"/>
        <v>0</v>
      </c>
      <c r="U1071" s="392">
        <f t="shared" si="399"/>
        <v>0</v>
      </c>
      <c r="V1071" s="393">
        <f t="shared" si="400"/>
        <v>0</v>
      </c>
      <c r="W1071" s="444" t="str">
        <f t="shared" si="401"/>
        <v/>
      </c>
      <c r="X1071" s="452" t="str">
        <f t="shared" si="396"/>
        <v/>
      </c>
      <c r="Y1071" s="452" t="str">
        <f t="shared" si="397"/>
        <v/>
      </c>
      <c r="Z1071" s="452" t="str">
        <f>'４.１倒筒機(樣品製作)'!X1071</f>
        <v/>
      </c>
      <c r="AA1071" s="452" t="str">
        <f>'４.１倒筒機(樣品製作)'!Y1071</f>
        <v/>
      </c>
    </row>
    <row r="1072" spans="1:27" ht="16.5">
      <c r="A1072" s="383">
        <f t="shared" si="394"/>
        <v>46228</v>
      </c>
      <c r="B1072" s="432" t="s">
        <v>805</v>
      </c>
      <c r="C1072" s="458"/>
      <c r="D1072" s="473"/>
      <c r="E1072" s="459"/>
      <c r="F1072" s="506" t="str">
        <f>IF(ISNA(VLOOKUP(D1072,條件!$A$1:$L$65585,5,0)),"",(VLOOKUP(D1072,條件!$A$1:$L$65585,5,0)))</f>
        <v/>
      </c>
      <c r="G1072" s="506" t="str">
        <f>IF(ISNA(VLOOKUP(D1072,條件!$A$1:$L$65585,11,0)),"",(VLOOKUP(D1072,條件!$A$1:$L$65585,11,0)))</f>
        <v/>
      </c>
      <c r="H1072" s="460"/>
      <c r="I1072" s="461"/>
      <c r="J1072" s="462"/>
      <c r="K1072" s="461"/>
      <c r="L1072" s="463"/>
      <c r="M1072" s="388"/>
      <c r="N1072" s="389"/>
      <c r="O1072" s="390"/>
      <c r="P1072" s="389"/>
      <c r="Q1072" s="391"/>
      <c r="R1072" s="443"/>
      <c r="S1072" s="425">
        <f t="shared" si="398"/>
        <v>0</v>
      </c>
      <c r="T1072" s="392">
        <f t="shared" si="395"/>
        <v>0</v>
      </c>
      <c r="U1072" s="392">
        <f t="shared" si="399"/>
        <v>0</v>
      </c>
      <c r="V1072" s="393">
        <f t="shared" si="400"/>
        <v>0</v>
      </c>
      <c r="W1072" s="444" t="str">
        <f t="shared" si="401"/>
        <v/>
      </c>
      <c r="X1072" s="452" t="str">
        <f t="shared" si="396"/>
        <v/>
      </c>
      <c r="Y1072" s="452" t="str">
        <f t="shared" si="397"/>
        <v/>
      </c>
      <c r="Z1072" s="452" t="str">
        <f>'４.１倒筒機(樣品製作)'!X1072</f>
        <v/>
      </c>
      <c r="AA1072" s="452" t="str">
        <f>'４.１倒筒機(樣品製作)'!Y1072</f>
        <v/>
      </c>
    </row>
    <row r="1073" spans="1:27" ht="16.5">
      <c r="A1073" s="383">
        <f t="shared" si="394"/>
        <v>46228</v>
      </c>
      <c r="B1073" s="432" t="s">
        <v>805</v>
      </c>
      <c r="C1073" s="458"/>
      <c r="D1073" s="473"/>
      <c r="E1073" s="459"/>
      <c r="F1073" s="506" t="str">
        <f>IF(ISNA(VLOOKUP(D1073,條件!$A$1:$L$65585,5,0)),"",(VLOOKUP(D1073,條件!$A$1:$L$65585,5,0)))</f>
        <v/>
      </c>
      <c r="G1073" s="506" t="str">
        <f>IF(ISNA(VLOOKUP(D1073,條件!$A$1:$L$65585,11,0)),"",(VLOOKUP(D1073,條件!$A$1:$L$65585,11,0)))</f>
        <v/>
      </c>
      <c r="H1073" s="460"/>
      <c r="I1073" s="461"/>
      <c r="J1073" s="462"/>
      <c r="K1073" s="461"/>
      <c r="L1073" s="463"/>
      <c r="M1073" s="388"/>
      <c r="N1073" s="389"/>
      <c r="O1073" s="390"/>
      <c r="P1073" s="389"/>
      <c r="Q1073" s="391"/>
      <c r="R1073" s="443"/>
      <c r="S1073" s="425">
        <f t="shared" si="398"/>
        <v>0</v>
      </c>
      <c r="T1073" s="392">
        <f t="shared" si="395"/>
        <v>0</v>
      </c>
      <c r="U1073" s="392">
        <f t="shared" si="399"/>
        <v>0</v>
      </c>
      <c r="V1073" s="393">
        <f t="shared" si="400"/>
        <v>0</v>
      </c>
      <c r="W1073" s="444" t="str">
        <f t="shared" si="401"/>
        <v/>
      </c>
      <c r="X1073" s="452" t="str">
        <f t="shared" si="396"/>
        <v/>
      </c>
      <c r="Y1073" s="452" t="str">
        <f t="shared" si="397"/>
        <v/>
      </c>
      <c r="Z1073" s="452" t="str">
        <f>'４.１倒筒機(樣品製作)'!X1073</f>
        <v/>
      </c>
      <c r="AA1073" s="452" t="str">
        <f>'４.１倒筒機(樣品製作)'!Y1073</f>
        <v/>
      </c>
    </row>
    <row r="1074" spans="1:27" ht="16.5">
      <c r="A1074" s="383">
        <f t="shared" si="394"/>
        <v>46228</v>
      </c>
      <c r="B1074" s="432" t="s">
        <v>805</v>
      </c>
      <c r="C1074" s="458"/>
      <c r="D1074" s="473"/>
      <c r="E1074" s="459"/>
      <c r="F1074" s="506" t="str">
        <f>IF(ISNA(VLOOKUP(D1074,條件!$A$1:$L$65585,5,0)),"",(VLOOKUP(D1074,條件!$A$1:$L$65585,5,0)))</f>
        <v/>
      </c>
      <c r="G1074" s="506" t="str">
        <f>IF(ISNA(VLOOKUP(D1074,條件!$A$1:$L$65585,11,0)),"",(VLOOKUP(D1074,條件!$A$1:$L$65585,11,0)))</f>
        <v/>
      </c>
      <c r="H1074" s="460"/>
      <c r="I1074" s="461"/>
      <c r="J1074" s="462"/>
      <c r="K1074" s="461"/>
      <c r="L1074" s="463"/>
      <c r="M1074" s="388"/>
      <c r="N1074" s="389"/>
      <c r="O1074" s="390"/>
      <c r="P1074" s="389"/>
      <c r="Q1074" s="391"/>
      <c r="R1074" s="443"/>
      <c r="S1074" s="425">
        <f t="shared" si="398"/>
        <v>0</v>
      </c>
      <c r="T1074" s="392">
        <f t="shared" si="395"/>
        <v>0</v>
      </c>
      <c r="U1074" s="392">
        <f t="shared" si="399"/>
        <v>0</v>
      </c>
      <c r="V1074" s="393">
        <f t="shared" si="400"/>
        <v>0</v>
      </c>
      <c r="W1074" s="444" t="str">
        <f t="shared" si="401"/>
        <v/>
      </c>
      <c r="X1074" s="452" t="str">
        <f t="shared" si="396"/>
        <v/>
      </c>
      <c r="Y1074" s="452" t="str">
        <f t="shared" si="397"/>
        <v/>
      </c>
      <c r="Z1074" s="452" t="str">
        <f>'４.１倒筒機(樣品製作)'!X1074</f>
        <v/>
      </c>
      <c r="AA1074" s="452" t="str">
        <f>'４.１倒筒機(樣品製作)'!Y1074</f>
        <v/>
      </c>
    </row>
    <row r="1075" spans="1:27" ht="16.5">
      <c r="A1075" s="383">
        <f t="shared" si="394"/>
        <v>46228</v>
      </c>
      <c r="B1075" s="432" t="s">
        <v>805</v>
      </c>
      <c r="C1075" s="458"/>
      <c r="D1075" s="473"/>
      <c r="E1075" s="459"/>
      <c r="F1075" s="506" t="str">
        <f>IF(ISNA(VLOOKUP(D1075,條件!$A$1:$L$65585,5,0)),"",(VLOOKUP(D1075,條件!$A$1:$L$65585,5,0)))</f>
        <v/>
      </c>
      <c r="G1075" s="506" t="str">
        <f>IF(ISNA(VLOOKUP(D1075,條件!$A$1:$L$65585,11,0)),"",(VLOOKUP(D1075,條件!$A$1:$L$65585,11,0)))</f>
        <v/>
      </c>
      <c r="H1075" s="460"/>
      <c r="I1075" s="461"/>
      <c r="J1075" s="462"/>
      <c r="K1075" s="461"/>
      <c r="L1075" s="463"/>
      <c r="M1075" s="388"/>
      <c r="N1075" s="389"/>
      <c r="O1075" s="390"/>
      <c r="P1075" s="389"/>
      <c r="Q1075" s="391"/>
      <c r="R1075" s="443"/>
      <c r="S1075" s="425">
        <f t="shared" si="398"/>
        <v>0</v>
      </c>
      <c r="T1075" s="392">
        <f t="shared" si="395"/>
        <v>0</v>
      </c>
      <c r="U1075" s="392">
        <f t="shared" si="399"/>
        <v>0</v>
      </c>
      <c r="V1075" s="393">
        <f t="shared" si="400"/>
        <v>0</v>
      </c>
      <c r="W1075" s="444" t="str">
        <f t="shared" si="401"/>
        <v/>
      </c>
      <c r="X1075" s="452" t="str">
        <f t="shared" si="396"/>
        <v/>
      </c>
      <c r="Y1075" s="452" t="str">
        <f t="shared" si="397"/>
        <v/>
      </c>
      <c r="Z1075" s="452" t="str">
        <f>'４.１倒筒機(樣品製作)'!X1075</f>
        <v/>
      </c>
      <c r="AA1075" s="452" t="str">
        <f>'４.１倒筒機(樣品製作)'!Y1075</f>
        <v/>
      </c>
    </row>
    <row r="1076" spans="1:27" ht="16.5">
      <c r="A1076" s="383">
        <f t="shared" si="394"/>
        <v>46228</v>
      </c>
      <c r="B1076" s="398" t="s">
        <v>803</v>
      </c>
      <c r="C1076" s="524"/>
      <c r="D1076" s="525"/>
      <c r="E1076" s="526"/>
      <c r="F1076" s="527">
        <v>0</v>
      </c>
      <c r="G1076" s="527"/>
      <c r="H1076" s="528"/>
      <c r="I1076" s="529">
        <f>COUNTA(I1056:I1075)</f>
        <v>0</v>
      </c>
      <c r="J1076" s="529"/>
      <c r="K1076" s="529"/>
      <c r="L1076" s="530"/>
      <c r="M1076" s="400"/>
      <c r="N1076" s="401">
        <f>SUM(N1056:N1075)</f>
        <v>0</v>
      </c>
      <c r="O1076" s="400"/>
      <c r="P1076" s="401">
        <f>SUM(P1056:P1075)</f>
        <v>0</v>
      </c>
      <c r="Q1076" s="402"/>
      <c r="R1076" s="445"/>
      <c r="S1076" s="427"/>
      <c r="T1076" s="403"/>
      <c r="U1076" s="399">
        <f>SUMIF(U1056:U1075,"&lt;9E307")</f>
        <v>0</v>
      </c>
      <c r="V1076" s="399">
        <f>SUM(V1056:V1075)</f>
        <v>0</v>
      </c>
      <c r="W1076" s="446">
        <f>IF(ISERROR(V1076/U1076),0,(V1076/U1076))</f>
        <v>0</v>
      </c>
      <c r="X1076" s="453">
        <f>SUMIF(X1056:X1075,"&lt;9E307")</f>
        <v>0</v>
      </c>
      <c r="Y1076" s="453">
        <f>SUMIF(Y1056:Y1075,"&lt;9E307")</f>
        <v>0</v>
      </c>
      <c r="Z1076" s="453">
        <f>'４.１倒筒機(樣品製作)'!X1076</f>
        <v>0</v>
      </c>
      <c r="AA1076" s="453">
        <f>'４.１倒筒機(樣品製作)'!Y1076</f>
        <v>0</v>
      </c>
    </row>
    <row r="1077" spans="1:27" ht="16.5">
      <c r="A1077" s="383">
        <f t="shared" si="394"/>
        <v>46228</v>
      </c>
      <c r="B1077" s="404" t="s">
        <v>806</v>
      </c>
      <c r="C1077" s="531"/>
      <c r="D1077" s="532"/>
      <c r="E1077" s="533"/>
      <c r="F1077" s="534"/>
      <c r="G1077" s="534"/>
      <c r="H1077" s="535"/>
      <c r="I1077" s="536">
        <f>SUM(I1055,I1076)</f>
        <v>0</v>
      </c>
      <c r="J1077" s="536"/>
      <c r="K1077" s="536"/>
      <c r="L1077" s="537"/>
      <c r="M1077" s="419"/>
      <c r="N1077" s="420">
        <f>SUM(N1055,N1076)</f>
        <v>0</v>
      </c>
      <c r="O1077" s="419"/>
      <c r="P1077" s="420">
        <f>SUM(P1055,P1076)</f>
        <v>0</v>
      </c>
      <c r="Q1077" s="421"/>
      <c r="R1077" s="447"/>
      <c r="S1077" s="428"/>
      <c r="T1077" s="394"/>
      <c r="U1077" s="394">
        <f t="shared" ref="U1077:V1077" si="402">SUM(U1055,U1076)</f>
        <v>0</v>
      </c>
      <c r="V1077" s="394">
        <f t="shared" si="402"/>
        <v>0</v>
      </c>
      <c r="W1077" s="448">
        <f>IF(ISERROR(V1077/U1077),0,V1077/U1077)</f>
        <v>0</v>
      </c>
      <c r="X1077" s="454">
        <f>SUM(X1055,X1076)</f>
        <v>0</v>
      </c>
      <c r="Y1077" s="454">
        <f>SUM(Y1055,Y1076)</f>
        <v>0</v>
      </c>
      <c r="Z1077" s="454">
        <f>'４.１倒筒機(樣品製作)'!X1077</f>
        <v>0</v>
      </c>
      <c r="AA1077" s="454">
        <f>'４.１倒筒機(樣品製作)'!Y1077</f>
        <v>0</v>
      </c>
    </row>
    <row r="1078" spans="1:27" ht="16.5">
      <c r="A1078" s="449">
        <f>A1077+1</f>
        <v>46229</v>
      </c>
      <c r="B1078" s="431" t="s">
        <v>804</v>
      </c>
      <c r="C1078" s="538"/>
      <c r="D1078" s="539"/>
      <c r="E1078" s="540"/>
      <c r="F1078" s="541" t="str">
        <f>IF(ISNA(VLOOKUP(D1078,條件!$A$1:$L$65585,5,0)),"",(VLOOKUP(D1078,條件!$A$1:$L$65585,5,0)))</f>
        <v/>
      </c>
      <c r="G1078" s="541" t="str">
        <f>IF(ISNA(VLOOKUP(D1078,條件!$A$1:$L$65585,11,0)),"",(VLOOKUP(D1078,條件!$A$1:$L$65585,11,0)))</f>
        <v/>
      </c>
      <c r="H1078" s="542"/>
      <c r="I1078" s="543"/>
      <c r="J1078" s="462"/>
      <c r="K1078" s="543"/>
      <c r="L1078" s="544"/>
      <c r="M1078" s="407"/>
      <c r="N1078" s="408"/>
      <c r="O1078" s="409"/>
      <c r="P1078" s="408"/>
      <c r="Q1078" s="410"/>
      <c r="R1078" s="441"/>
      <c r="S1078" s="424">
        <f>K1078*0.85</f>
        <v>0</v>
      </c>
      <c r="T1078" s="405">
        <f t="shared" ref="T1078:T1097" si="403">IF(J1078="",0,(1440/(J1078/S1078)))</f>
        <v>0</v>
      </c>
      <c r="U1078" s="405">
        <f>T1078*L1078*(N1078+P1078)/24*0.85</f>
        <v>0</v>
      </c>
      <c r="V1078" s="406">
        <f>M1078+O1078</f>
        <v>0</v>
      </c>
      <c r="W1078" s="442" t="str">
        <f>IF(U1078=0,"",((V1078/U1078)))</f>
        <v/>
      </c>
      <c r="X1078" s="452" t="str">
        <f t="shared" ref="X1078:X1097" si="404">IF(ISERROR((U1078/(N1078+P1078)*N1078)/250),"",((U1078/(N1078+P1078)*N1078)/250))</f>
        <v/>
      </c>
      <c r="Y1078" s="452" t="str">
        <f t="shared" ref="Y1078:Y1097" si="405">IF(ISERROR(((U1078/(N1078+P1078)*P1078)/250)),"",(((U1078/(N1078+P1078)*P1078))/250))</f>
        <v/>
      </c>
      <c r="Z1078" s="452" t="str">
        <f>'４.１倒筒機(樣品製作)'!X1078</f>
        <v/>
      </c>
      <c r="AA1078" s="452" t="str">
        <f>'４.１倒筒機(樣品製作)'!Y1078</f>
        <v/>
      </c>
    </row>
    <row r="1079" spans="1:27" ht="16.5">
      <c r="A1079" s="383">
        <f>A1078</f>
        <v>46229</v>
      </c>
      <c r="B1079" s="432" t="s">
        <v>804</v>
      </c>
      <c r="C1079" s="458"/>
      <c r="D1079" s="473"/>
      <c r="E1079" s="459"/>
      <c r="F1079" s="506" t="str">
        <f>IF(ISNA(VLOOKUP(D1079,條件!$A$1:$L$65585,5,0)),"",(VLOOKUP(D1079,條件!$A$1:$L$65585,5,0)))</f>
        <v/>
      </c>
      <c r="G1079" s="506" t="str">
        <f>IF(ISNA(VLOOKUP(D1079,條件!$A$1:$L$65585,11,0)),"",(VLOOKUP(D1079,條件!$A$1:$L$65585,11,0)))</f>
        <v/>
      </c>
      <c r="H1079" s="460"/>
      <c r="I1079" s="461"/>
      <c r="J1079" s="462"/>
      <c r="K1079" s="461"/>
      <c r="L1079" s="463"/>
      <c r="M1079" s="388"/>
      <c r="N1079" s="389"/>
      <c r="O1079" s="390"/>
      <c r="P1079" s="389"/>
      <c r="Q1079" s="410"/>
      <c r="R1079" s="443"/>
      <c r="S1079" s="425">
        <f t="shared" ref="S1079:S1097" si="406">K1079*0.85</f>
        <v>0</v>
      </c>
      <c r="T1079" s="392">
        <f t="shared" si="403"/>
        <v>0</v>
      </c>
      <c r="U1079" s="405">
        <f t="shared" ref="U1079:U1097" si="407">T1079*L1079*(N1079+P1079)/24*0.85</f>
        <v>0</v>
      </c>
      <c r="V1079" s="393">
        <f t="shared" ref="V1079:V1097" si="408">M1079+O1079</f>
        <v>0</v>
      </c>
      <c r="W1079" s="442" t="str">
        <f t="shared" ref="W1079:W1097" si="409">IF(U1079=0,"",((V1079/U1079)))</f>
        <v/>
      </c>
      <c r="X1079" s="452" t="str">
        <f t="shared" si="404"/>
        <v/>
      </c>
      <c r="Y1079" s="452" t="str">
        <f t="shared" si="405"/>
        <v/>
      </c>
      <c r="Z1079" s="452" t="str">
        <f>'４.１倒筒機(樣品製作)'!X1079</f>
        <v/>
      </c>
      <c r="AA1079" s="452" t="str">
        <f>'４.１倒筒機(樣品製作)'!Y1079</f>
        <v/>
      </c>
    </row>
    <row r="1080" spans="1:27" ht="16.5">
      <c r="A1080" s="383">
        <f t="shared" ref="A1080:A1120" si="410">A1079</f>
        <v>46229</v>
      </c>
      <c r="B1080" s="432" t="s">
        <v>804</v>
      </c>
      <c r="C1080" s="458"/>
      <c r="D1080" s="473"/>
      <c r="E1080" s="459"/>
      <c r="F1080" s="506" t="str">
        <f>IF(ISNA(VLOOKUP(D1080,條件!$A$1:$L$65585,5,0)),"",(VLOOKUP(D1080,條件!$A$1:$L$65585,5,0)))</f>
        <v/>
      </c>
      <c r="G1080" s="506" t="str">
        <f>IF(ISNA(VLOOKUP(D1080,條件!$A$1:$L$65585,11,0)),"",(VLOOKUP(D1080,條件!$A$1:$L$65585,11,0)))</f>
        <v/>
      </c>
      <c r="H1080" s="460"/>
      <c r="I1080" s="461"/>
      <c r="J1080" s="462"/>
      <c r="K1080" s="461"/>
      <c r="L1080" s="463"/>
      <c r="M1080" s="388"/>
      <c r="N1080" s="389"/>
      <c r="O1080" s="390"/>
      <c r="P1080" s="389"/>
      <c r="Q1080" s="410"/>
      <c r="R1080" s="443"/>
      <c r="S1080" s="425">
        <f t="shared" si="406"/>
        <v>0</v>
      </c>
      <c r="T1080" s="392">
        <f t="shared" si="403"/>
        <v>0</v>
      </c>
      <c r="U1080" s="405">
        <f t="shared" si="407"/>
        <v>0</v>
      </c>
      <c r="V1080" s="393">
        <f t="shared" si="408"/>
        <v>0</v>
      </c>
      <c r="W1080" s="442" t="str">
        <f t="shared" si="409"/>
        <v/>
      </c>
      <c r="X1080" s="452" t="str">
        <f t="shared" si="404"/>
        <v/>
      </c>
      <c r="Y1080" s="452" t="str">
        <f t="shared" si="405"/>
        <v/>
      </c>
      <c r="Z1080" s="452" t="str">
        <f>'４.１倒筒機(樣品製作)'!X1080</f>
        <v/>
      </c>
      <c r="AA1080" s="452" t="str">
        <f>'４.１倒筒機(樣品製作)'!Y1080</f>
        <v/>
      </c>
    </row>
    <row r="1081" spans="1:27" ht="16.5">
      <c r="A1081" s="383">
        <f t="shared" si="410"/>
        <v>46229</v>
      </c>
      <c r="B1081" s="432" t="s">
        <v>804</v>
      </c>
      <c r="C1081" s="458"/>
      <c r="D1081" s="473"/>
      <c r="E1081" s="459"/>
      <c r="F1081" s="506" t="str">
        <f>IF(ISNA(VLOOKUP(D1081,條件!$A$1:$L$65585,5,0)),"",(VLOOKUP(D1081,條件!$A$1:$L$65585,5,0)))</f>
        <v/>
      </c>
      <c r="G1081" s="506" t="str">
        <f>IF(ISNA(VLOOKUP(D1081,條件!$A$1:$L$65585,11,0)),"",(VLOOKUP(D1081,條件!$A$1:$L$65585,11,0)))</f>
        <v/>
      </c>
      <c r="H1081" s="460"/>
      <c r="I1081" s="461"/>
      <c r="J1081" s="462"/>
      <c r="K1081" s="461"/>
      <c r="L1081" s="463"/>
      <c r="M1081" s="388"/>
      <c r="N1081" s="389"/>
      <c r="O1081" s="390"/>
      <c r="P1081" s="389"/>
      <c r="Q1081" s="410"/>
      <c r="R1081" s="443"/>
      <c r="S1081" s="425">
        <f t="shared" si="406"/>
        <v>0</v>
      </c>
      <c r="T1081" s="392">
        <f t="shared" si="403"/>
        <v>0</v>
      </c>
      <c r="U1081" s="405">
        <f t="shared" si="407"/>
        <v>0</v>
      </c>
      <c r="V1081" s="393">
        <f t="shared" si="408"/>
        <v>0</v>
      </c>
      <c r="W1081" s="442" t="str">
        <f t="shared" si="409"/>
        <v/>
      </c>
      <c r="X1081" s="452" t="str">
        <f t="shared" si="404"/>
        <v/>
      </c>
      <c r="Y1081" s="452" t="str">
        <f t="shared" si="405"/>
        <v/>
      </c>
      <c r="Z1081" s="452" t="str">
        <f>'４.１倒筒機(樣品製作)'!X1081</f>
        <v/>
      </c>
      <c r="AA1081" s="452" t="str">
        <f>'４.１倒筒機(樣品製作)'!Y1081</f>
        <v/>
      </c>
    </row>
    <row r="1082" spans="1:27" ht="16.5">
      <c r="A1082" s="383">
        <f t="shared" si="410"/>
        <v>46229</v>
      </c>
      <c r="B1082" s="432" t="s">
        <v>804</v>
      </c>
      <c r="C1082" s="458"/>
      <c r="D1082" s="473"/>
      <c r="E1082" s="459"/>
      <c r="F1082" s="506" t="str">
        <f>IF(ISNA(VLOOKUP(D1082,條件!$A$1:$L$65585,5,0)),"",(VLOOKUP(D1082,條件!$A$1:$L$65585,5,0)))</f>
        <v/>
      </c>
      <c r="G1082" s="506" t="str">
        <f>IF(ISNA(VLOOKUP(D1082,條件!$A$1:$L$65585,11,0)),"",(VLOOKUP(D1082,條件!$A$1:$L$65585,11,0)))</f>
        <v/>
      </c>
      <c r="H1082" s="460"/>
      <c r="I1082" s="461"/>
      <c r="J1082" s="462"/>
      <c r="K1082" s="461"/>
      <c r="L1082" s="463"/>
      <c r="M1082" s="388"/>
      <c r="N1082" s="389"/>
      <c r="O1082" s="390"/>
      <c r="P1082" s="389"/>
      <c r="Q1082" s="410"/>
      <c r="R1082" s="443"/>
      <c r="S1082" s="425">
        <f t="shared" si="406"/>
        <v>0</v>
      </c>
      <c r="T1082" s="392">
        <f t="shared" si="403"/>
        <v>0</v>
      </c>
      <c r="U1082" s="405">
        <f t="shared" si="407"/>
        <v>0</v>
      </c>
      <c r="V1082" s="393">
        <f t="shared" si="408"/>
        <v>0</v>
      </c>
      <c r="W1082" s="442" t="str">
        <f t="shared" si="409"/>
        <v/>
      </c>
      <c r="X1082" s="452" t="str">
        <f t="shared" si="404"/>
        <v/>
      </c>
      <c r="Y1082" s="452" t="str">
        <f t="shared" si="405"/>
        <v/>
      </c>
      <c r="Z1082" s="452" t="str">
        <f>'４.１倒筒機(樣品製作)'!X1082</f>
        <v/>
      </c>
      <c r="AA1082" s="452" t="str">
        <f>'４.１倒筒機(樣品製作)'!Y1082</f>
        <v/>
      </c>
    </row>
    <row r="1083" spans="1:27" ht="16.5">
      <c r="A1083" s="383">
        <f t="shared" si="410"/>
        <v>46229</v>
      </c>
      <c r="B1083" s="432" t="s">
        <v>804</v>
      </c>
      <c r="C1083" s="458"/>
      <c r="D1083" s="473"/>
      <c r="E1083" s="459"/>
      <c r="F1083" s="506" t="str">
        <f>IF(ISNA(VLOOKUP(D1083,條件!$A$1:$L$65585,5,0)),"",(VLOOKUP(D1083,條件!$A$1:$L$65585,5,0)))</f>
        <v/>
      </c>
      <c r="G1083" s="506" t="str">
        <f>IF(ISNA(VLOOKUP(D1083,條件!$A$1:$L$65585,11,0)),"",(VLOOKUP(D1083,條件!$A$1:$L$65585,11,0)))</f>
        <v/>
      </c>
      <c r="H1083" s="460"/>
      <c r="I1083" s="461"/>
      <c r="J1083" s="462"/>
      <c r="K1083" s="461"/>
      <c r="L1083" s="463"/>
      <c r="M1083" s="388"/>
      <c r="N1083" s="389"/>
      <c r="O1083" s="390"/>
      <c r="P1083" s="389"/>
      <c r="Q1083" s="410"/>
      <c r="R1083" s="443"/>
      <c r="S1083" s="425">
        <f t="shared" si="406"/>
        <v>0</v>
      </c>
      <c r="T1083" s="392">
        <f t="shared" si="403"/>
        <v>0</v>
      </c>
      <c r="U1083" s="405">
        <f t="shared" si="407"/>
        <v>0</v>
      </c>
      <c r="V1083" s="393">
        <f t="shared" si="408"/>
        <v>0</v>
      </c>
      <c r="W1083" s="442" t="str">
        <f t="shared" si="409"/>
        <v/>
      </c>
      <c r="X1083" s="452" t="str">
        <f t="shared" si="404"/>
        <v/>
      </c>
      <c r="Y1083" s="452" t="str">
        <f t="shared" si="405"/>
        <v/>
      </c>
      <c r="Z1083" s="452" t="str">
        <f>'４.１倒筒機(樣品製作)'!X1083</f>
        <v/>
      </c>
      <c r="AA1083" s="452" t="str">
        <f>'４.１倒筒機(樣品製作)'!Y1083</f>
        <v/>
      </c>
    </row>
    <row r="1084" spans="1:27" ht="16.5">
      <c r="A1084" s="383">
        <f t="shared" si="410"/>
        <v>46229</v>
      </c>
      <c r="B1084" s="432" t="s">
        <v>804</v>
      </c>
      <c r="C1084" s="458"/>
      <c r="D1084" s="473"/>
      <c r="E1084" s="459"/>
      <c r="F1084" s="506" t="str">
        <f>IF(ISNA(VLOOKUP(D1084,條件!$A$1:$L$65585,5,0)),"",(VLOOKUP(D1084,條件!$A$1:$L$65585,5,0)))</f>
        <v/>
      </c>
      <c r="G1084" s="506" t="str">
        <f>IF(ISNA(VLOOKUP(D1084,條件!$A$1:$L$65585,11,0)),"",(VLOOKUP(D1084,條件!$A$1:$L$65585,11,0)))</f>
        <v/>
      </c>
      <c r="H1084" s="460"/>
      <c r="I1084" s="461"/>
      <c r="J1084" s="462"/>
      <c r="K1084" s="461"/>
      <c r="L1084" s="463"/>
      <c r="M1084" s="388"/>
      <c r="N1084" s="389"/>
      <c r="O1084" s="390"/>
      <c r="P1084" s="389"/>
      <c r="Q1084" s="410"/>
      <c r="R1084" s="443"/>
      <c r="S1084" s="425">
        <f t="shared" si="406"/>
        <v>0</v>
      </c>
      <c r="T1084" s="392">
        <f t="shared" si="403"/>
        <v>0</v>
      </c>
      <c r="U1084" s="405">
        <f t="shared" si="407"/>
        <v>0</v>
      </c>
      <c r="V1084" s="393">
        <f t="shared" si="408"/>
        <v>0</v>
      </c>
      <c r="W1084" s="442" t="str">
        <f t="shared" si="409"/>
        <v/>
      </c>
      <c r="X1084" s="452" t="str">
        <f t="shared" si="404"/>
        <v/>
      </c>
      <c r="Y1084" s="452" t="str">
        <f t="shared" si="405"/>
        <v/>
      </c>
      <c r="Z1084" s="452" t="str">
        <f>'４.１倒筒機(樣品製作)'!X1084</f>
        <v/>
      </c>
      <c r="AA1084" s="452" t="str">
        <f>'４.１倒筒機(樣品製作)'!Y1084</f>
        <v/>
      </c>
    </row>
    <row r="1085" spans="1:27" ht="16.5">
      <c r="A1085" s="383">
        <f t="shared" si="410"/>
        <v>46229</v>
      </c>
      <c r="B1085" s="432" t="s">
        <v>804</v>
      </c>
      <c r="C1085" s="458"/>
      <c r="D1085" s="473"/>
      <c r="E1085" s="459"/>
      <c r="F1085" s="506" t="str">
        <f>IF(ISNA(VLOOKUP(D1085,條件!$A$1:$L$65585,5,0)),"",(VLOOKUP(D1085,條件!$A$1:$L$65585,5,0)))</f>
        <v/>
      </c>
      <c r="G1085" s="506" t="str">
        <f>IF(ISNA(VLOOKUP(D1085,條件!$A$1:$L$65585,11,0)),"",(VLOOKUP(D1085,條件!$A$1:$L$65585,11,0)))</f>
        <v/>
      </c>
      <c r="H1085" s="460"/>
      <c r="I1085" s="461"/>
      <c r="J1085" s="462"/>
      <c r="K1085" s="461"/>
      <c r="L1085" s="463"/>
      <c r="M1085" s="388"/>
      <c r="N1085" s="389"/>
      <c r="O1085" s="390"/>
      <c r="P1085" s="389"/>
      <c r="Q1085" s="410"/>
      <c r="R1085" s="443"/>
      <c r="S1085" s="425">
        <f t="shared" si="406"/>
        <v>0</v>
      </c>
      <c r="T1085" s="392">
        <f t="shared" si="403"/>
        <v>0</v>
      </c>
      <c r="U1085" s="405">
        <f t="shared" si="407"/>
        <v>0</v>
      </c>
      <c r="V1085" s="393">
        <f t="shared" si="408"/>
        <v>0</v>
      </c>
      <c r="W1085" s="442" t="str">
        <f t="shared" si="409"/>
        <v/>
      </c>
      <c r="X1085" s="452" t="str">
        <f t="shared" si="404"/>
        <v/>
      </c>
      <c r="Y1085" s="452" t="str">
        <f t="shared" si="405"/>
        <v/>
      </c>
      <c r="Z1085" s="452" t="str">
        <f>'４.１倒筒機(樣品製作)'!X1085</f>
        <v/>
      </c>
      <c r="AA1085" s="452" t="str">
        <f>'４.１倒筒機(樣品製作)'!Y1085</f>
        <v/>
      </c>
    </row>
    <row r="1086" spans="1:27" ht="16.5">
      <c r="A1086" s="383">
        <f t="shared" si="410"/>
        <v>46229</v>
      </c>
      <c r="B1086" s="432" t="s">
        <v>804</v>
      </c>
      <c r="C1086" s="458"/>
      <c r="D1086" s="473"/>
      <c r="E1086" s="459"/>
      <c r="F1086" s="506" t="str">
        <f>IF(ISNA(VLOOKUP(D1086,條件!$A$1:$L$65585,5,0)),"",(VLOOKUP(D1086,條件!$A$1:$L$65585,5,0)))</f>
        <v/>
      </c>
      <c r="G1086" s="506" t="str">
        <f>IF(ISNA(VLOOKUP(D1086,條件!$A$1:$L$65585,11,0)),"",(VLOOKUP(D1086,條件!$A$1:$L$65585,11,0)))</f>
        <v/>
      </c>
      <c r="H1086" s="460"/>
      <c r="I1086" s="461"/>
      <c r="J1086" s="462"/>
      <c r="K1086" s="461"/>
      <c r="L1086" s="463"/>
      <c r="M1086" s="388"/>
      <c r="N1086" s="389"/>
      <c r="O1086" s="390"/>
      <c r="P1086" s="389"/>
      <c r="Q1086" s="410"/>
      <c r="R1086" s="443"/>
      <c r="S1086" s="425">
        <f t="shared" si="406"/>
        <v>0</v>
      </c>
      <c r="T1086" s="392">
        <f t="shared" si="403"/>
        <v>0</v>
      </c>
      <c r="U1086" s="405">
        <f t="shared" si="407"/>
        <v>0</v>
      </c>
      <c r="V1086" s="393">
        <f t="shared" si="408"/>
        <v>0</v>
      </c>
      <c r="W1086" s="442" t="str">
        <f t="shared" si="409"/>
        <v/>
      </c>
      <c r="X1086" s="452" t="str">
        <f t="shared" si="404"/>
        <v/>
      </c>
      <c r="Y1086" s="452" t="str">
        <f t="shared" si="405"/>
        <v/>
      </c>
      <c r="Z1086" s="452" t="str">
        <f>'４.１倒筒機(樣品製作)'!X1086</f>
        <v/>
      </c>
      <c r="AA1086" s="452" t="str">
        <f>'４.１倒筒機(樣品製作)'!Y1086</f>
        <v/>
      </c>
    </row>
    <row r="1087" spans="1:27" ht="16.5">
      <c r="A1087" s="383">
        <f t="shared" si="410"/>
        <v>46229</v>
      </c>
      <c r="B1087" s="432" t="s">
        <v>804</v>
      </c>
      <c r="C1087" s="458"/>
      <c r="D1087" s="473"/>
      <c r="E1087" s="459"/>
      <c r="F1087" s="506" t="str">
        <f>IF(ISNA(VLOOKUP(D1087,條件!$A$1:$L$65585,5,0)),"",(VLOOKUP(D1087,條件!$A$1:$L$65585,5,0)))</f>
        <v/>
      </c>
      <c r="G1087" s="506" t="str">
        <f>IF(ISNA(VLOOKUP(D1087,條件!$A$1:$L$65585,11,0)),"",(VLOOKUP(D1087,條件!$A$1:$L$65585,11,0)))</f>
        <v/>
      </c>
      <c r="H1087" s="460"/>
      <c r="I1087" s="461"/>
      <c r="J1087" s="462"/>
      <c r="K1087" s="461"/>
      <c r="L1087" s="463"/>
      <c r="M1087" s="388"/>
      <c r="N1087" s="389"/>
      <c r="O1087" s="390"/>
      <c r="P1087" s="389"/>
      <c r="Q1087" s="410"/>
      <c r="R1087" s="443"/>
      <c r="S1087" s="425">
        <f t="shared" si="406"/>
        <v>0</v>
      </c>
      <c r="T1087" s="392">
        <f t="shared" si="403"/>
        <v>0</v>
      </c>
      <c r="U1087" s="405">
        <f t="shared" si="407"/>
        <v>0</v>
      </c>
      <c r="V1087" s="393">
        <f t="shared" si="408"/>
        <v>0</v>
      </c>
      <c r="W1087" s="442" t="str">
        <f t="shared" si="409"/>
        <v/>
      </c>
      <c r="X1087" s="452" t="str">
        <f t="shared" si="404"/>
        <v/>
      </c>
      <c r="Y1087" s="452" t="str">
        <f t="shared" si="405"/>
        <v/>
      </c>
      <c r="Z1087" s="452" t="str">
        <f>'４.１倒筒機(樣品製作)'!X1087</f>
        <v/>
      </c>
      <c r="AA1087" s="452" t="str">
        <f>'４.１倒筒機(樣品製作)'!Y1087</f>
        <v/>
      </c>
    </row>
    <row r="1088" spans="1:27" ht="16.5">
      <c r="A1088" s="383">
        <f t="shared" si="410"/>
        <v>46229</v>
      </c>
      <c r="B1088" s="432" t="s">
        <v>804</v>
      </c>
      <c r="C1088" s="458"/>
      <c r="D1088" s="473"/>
      <c r="E1088" s="459"/>
      <c r="F1088" s="506" t="str">
        <f>IF(ISNA(VLOOKUP(D1088,條件!$A$1:$L$65585,5,0)),"",(VLOOKUP(D1088,條件!$A$1:$L$65585,5,0)))</f>
        <v/>
      </c>
      <c r="G1088" s="506" t="str">
        <f>IF(ISNA(VLOOKUP(D1088,條件!$A$1:$L$65585,11,0)),"",(VLOOKUP(D1088,條件!$A$1:$L$65585,11,0)))</f>
        <v/>
      </c>
      <c r="H1088" s="460"/>
      <c r="I1088" s="461"/>
      <c r="J1088" s="462"/>
      <c r="K1088" s="461"/>
      <c r="L1088" s="463"/>
      <c r="M1088" s="388"/>
      <c r="N1088" s="389"/>
      <c r="O1088" s="390"/>
      <c r="P1088" s="389"/>
      <c r="Q1088" s="410"/>
      <c r="R1088" s="443"/>
      <c r="S1088" s="425">
        <f t="shared" si="406"/>
        <v>0</v>
      </c>
      <c r="T1088" s="392">
        <f t="shared" si="403"/>
        <v>0</v>
      </c>
      <c r="U1088" s="405">
        <f t="shared" si="407"/>
        <v>0</v>
      </c>
      <c r="V1088" s="393">
        <f t="shared" si="408"/>
        <v>0</v>
      </c>
      <c r="W1088" s="442" t="str">
        <f t="shared" si="409"/>
        <v/>
      </c>
      <c r="X1088" s="452" t="str">
        <f t="shared" si="404"/>
        <v/>
      </c>
      <c r="Y1088" s="452" t="str">
        <f t="shared" si="405"/>
        <v/>
      </c>
      <c r="Z1088" s="452" t="str">
        <f>'４.１倒筒機(樣品製作)'!X1088</f>
        <v/>
      </c>
      <c r="AA1088" s="452" t="str">
        <f>'４.１倒筒機(樣品製作)'!Y1088</f>
        <v/>
      </c>
    </row>
    <row r="1089" spans="1:27" ht="16.5">
      <c r="A1089" s="383">
        <f t="shared" si="410"/>
        <v>46229</v>
      </c>
      <c r="B1089" s="432" t="s">
        <v>804</v>
      </c>
      <c r="C1089" s="458"/>
      <c r="D1089" s="473"/>
      <c r="E1089" s="459"/>
      <c r="F1089" s="506" t="str">
        <f>IF(ISNA(VLOOKUP(D1089,條件!$A$1:$L$65585,5,0)),"",(VLOOKUP(D1089,條件!$A$1:$L$65585,5,0)))</f>
        <v/>
      </c>
      <c r="G1089" s="506" t="str">
        <f>IF(ISNA(VLOOKUP(D1089,條件!$A$1:$L$65585,11,0)),"",(VLOOKUP(D1089,條件!$A$1:$L$65585,11,0)))</f>
        <v/>
      </c>
      <c r="H1089" s="460"/>
      <c r="I1089" s="461"/>
      <c r="J1089" s="462"/>
      <c r="K1089" s="461"/>
      <c r="L1089" s="463"/>
      <c r="M1089" s="388"/>
      <c r="N1089" s="389"/>
      <c r="O1089" s="390"/>
      <c r="P1089" s="389"/>
      <c r="Q1089" s="410"/>
      <c r="R1089" s="443"/>
      <c r="S1089" s="425">
        <f t="shared" si="406"/>
        <v>0</v>
      </c>
      <c r="T1089" s="392">
        <f t="shared" si="403"/>
        <v>0</v>
      </c>
      <c r="U1089" s="392">
        <f t="shared" si="407"/>
        <v>0</v>
      </c>
      <c r="V1089" s="393">
        <f t="shared" si="408"/>
        <v>0</v>
      </c>
      <c r="W1089" s="442" t="str">
        <f t="shared" si="409"/>
        <v/>
      </c>
      <c r="X1089" s="452" t="str">
        <f t="shared" si="404"/>
        <v/>
      </c>
      <c r="Y1089" s="452" t="str">
        <f t="shared" si="405"/>
        <v/>
      </c>
      <c r="Z1089" s="452" t="str">
        <f>'４.１倒筒機(樣品製作)'!X1089</f>
        <v/>
      </c>
      <c r="AA1089" s="452" t="str">
        <f>'４.１倒筒機(樣品製作)'!Y1089</f>
        <v/>
      </c>
    </row>
    <row r="1090" spans="1:27" ht="16.5">
      <c r="A1090" s="383">
        <f t="shared" si="410"/>
        <v>46229</v>
      </c>
      <c r="B1090" s="432" t="s">
        <v>804</v>
      </c>
      <c r="C1090" s="458"/>
      <c r="D1090" s="473"/>
      <c r="E1090" s="459"/>
      <c r="F1090" s="506" t="str">
        <f>IF(ISNA(VLOOKUP(D1090,條件!$A$1:$L$65585,5,0)),"",(VLOOKUP(D1090,條件!$A$1:$L$65585,5,0)))</f>
        <v/>
      </c>
      <c r="G1090" s="506" t="str">
        <f>IF(ISNA(VLOOKUP(D1090,條件!$A$1:$L$65585,11,0)),"",(VLOOKUP(D1090,條件!$A$1:$L$65585,11,0)))</f>
        <v/>
      </c>
      <c r="H1090" s="460"/>
      <c r="I1090" s="461"/>
      <c r="J1090" s="462"/>
      <c r="K1090" s="461"/>
      <c r="L1090" s="463"/>
      <c r="M1090" s="388"/>
      <c r="N1090" s="389"/>
      <c r="O1090" s="390"/>
      <c r="P1090" s="389"/>
      <c r="Q1090" s="410"/>
      <c r="R1090" s="443"/>
      <c r="S1090" s="425">
        <f t="shared" si="406"/>
        <v>0</v>
      </c>
      <c r="T1090" s="392">
        <f t="shared" si="403"/>
        <v>0</v>
      </c>
      <c r="U1090" s="392">
        <f t="shared" si="407"/>
        <v>0</v>
      </c>
      <c r="V1090" s="393">
        <f t="shared" si="408"/>
        <v>0</v>
      </c>
      <c r="W1090" s="444" t="str">
        <f t="shared" si="409"/>
        <v/>
      </c>
      <c r="X1090" s="452" t="str">
        <f t="shared" si="404"/>
        <v/>
      </c>
      <c r="Y1090" s="452" t="str">
        <f t="shared" si="405"/>
        <v/>
      </c>
      <c r="Z1090" s="452" t="str">
        <f>'４.１倒筒機(樣品製作)'!X1090</f>
        <v/>
      </c>
      <c r="AA1090" s="452" t="str">
        <f>'４.１倒筒機(樣品製作)'!Y1090</f>
        <v/>
      </c>
    </row>
    <row r="1091" spans="1:27" ht="16.5">
      <c r="A1091" s="383">
        <f t="shared" si="410"/>
        <v>46229</v>
      </c>
      <c r="B1091" s="432" t="s">
        <v>804</v>
      </c>
      <c r="C1091" s="458"/>
      <c r="D1091" s="473"/>
      <c r="E1091" s="459"/>
      <c r="F1091" s="506" t="str">
        <f>IF(ISNA(VLOOKUP(D1091,條件!$A$1:$L$65585,5,0)),"",(VLOOKUP(D1091,條件!$A$1:$L$65585,5,0)))</f>
        <v/>
      </c>
      <c r="G1091" s="506" t="str">
        <f>IF(ISNA(VLOOKUP(D1091,條件!$A$1:$L$65585,11,0)),"",(VLOOKUP(D1091,條件!$A$1:$L$65585,11,0)))</f>
        <v/>
      </c>
      <c r="H1091" s="460"/>
      <c r="I1091" s="461"/>
      <c r="J1091" s="462"/>
      <c r="K1091" s="461"/>
      <c r="L1091" s="463"/>
      <c r="M1091" s="388"/>
      <c r="N1091" s="389"/>
      <c r="O1091" s="390"/>
      <c r="P1091" s="389"/>
      <c r="Q1091" s="410"/>
      <c r="R1091" s="443"/>
      <c r="S1091" s="425">
        <f t="shared" si="406"/>
        <v>0</v>
      </c>
      <c r="T1091" s="392">
        <f t="shared" si="403"/>
        <v>0</v>
      </c>
      <c r="U1091" s="392">
        <f t="shared" si="407"/>
        <v>0</v>
      </c>
      <c r="V1091" s="393">
        <f t="shared" si="408"/>
        <v>0</v>
      </c>
      <c r="W1091" s="444" t="str">
        <f t="shared" si="409"/>
        <v/>
      </c>
      <c r="X1091" s="452" t="str">
        <f t="shared" si="404"/>
        <v/>
      </c>
      <c r="Y1091" s="452" t="str">
        <f t="shared" si="405"/>
        <v/>
      </c>
      <c r="Z1091" s="452" t="str">
        <f>'４.１倒筒機(樣品製作)'!X1091</f>
        <v/>
      </c>
      <c r="AA1091" s="452" t="str">
        <f>'４.１倒筒機(樣品製作)'!Y1091</f>
        <v/>
      </c>
    </row>
    <row r="1092" spans="1:27" ht="16.5">
      <c r="A1092" s="383">
        <f t="shared" si="410"/>
        <v>46229</v>
      </c>
      <c r="B1092" s="432" t="s">
        <v>804</v>
      </c>
      <c r="C1092" s="458"/>
      <c r="D1092" s="473"/>
      <c r="E1092" s="459"/>
      <c r="F1092" s="506" t="str">
        <f>IF(ISNA(VLOOKUP(D1092,條件!$A$1:$L$65585,5,0)),"",(VLOOKUP(D1092,條件!$A$1:$L$65585,5,0)))</f>
        <v/>
      </c>
      <c r="G1092" s="506" t="str">
        <f>IF(ISNA(VLOOKUP(D1092,條件!$A$1:$L$65585,11,0)),"",(VLOOKUP(D1092,條件!$A$1:$L$65585,11,0)))</f>
        <v/>
      </c>
      <c r="H1092" s="460"/>
      <c r="I1092" s="461"/>
      <c r="J1092" s="462"/>
      <c r="K1092" s="461"/>
      <c r="L1092" s="463"/>
      <c r="M1092" s="388"/>
      <c r="N1092" s="389"/>
      <c r="O1092" s="390"/>
      <c r="P1092" s="389"/>
      <c r="Q1092" s="410"/>
      <c r="R1092" s="443"/>
      <c r="S1092" s="425">
        <f t="shared" si="406"/>
        <v>0</v>
      </c>
      <c r="T1092" s="392">
        <f t="shared" si="403"/>
        <v>0</v>
      </c>
      <c r="U1092" s="392">
        <f t="shared" si="407"/>
        <v>0</v>
      </c>
      <c r="V1092" s="393">
        <f t="shared" si="408"/>
        <v>0</v>
      </c>
      <c r="W1092" s="444" t="str">
        <f t="shared" si="409"/>
        <v/>
      </c>
      <c r="X1092" s="452" t="str">
        <f t="shared" si="404"/>
        <v/>
      </c>
      <c r="Y1092" s="452" t="str">
        <f t="shared" si="405"/>
        <v/>
      </c>
      <c r="Z1092" s="452" t="str">
        <f>'４.１倒筒機(樣品製作)'!X1092</f>
        <v/>
      </c>
      <c r="AA1092" s="452" t="str">
        <f>'４.１倒筒機(樣品製作)'!Y1092</f>
        <v/>
      </c>
    </row>
    <row r="1093" spans="1:27" ht="16.5">
      <c r="A1093" s="383">
        <f t="shared" si="410"/>
        <v>46229</v>
      </c>
      <c r="B1093" s="432" t="s">
        <v>804</v>
      </c>
      <c r="C1093" s="458"/>
      <c r="D1093" s="473"/>
      <c r="E1093" s="459"/>
      <c r="F1093" s="506" t="str">
        <f>IF(ISNA(VLOOKUP(D1093,條件!$A$1:$L$65585,5,0)),"",(VLOOKUP(D1093,條件!$A$1:$L$65585,5,0)))</f>
        <v/>
      </c>
      <c r="G1093" s="506" t="str">
        <f>IF(ISNA(VLOOKUP(D1093,條件!$A$1:$L$65585,11,0)),"",(VLOOKUP(D1093,條件!$A$1:$L$65585,11,0)))</f>
        <v/>
      </c>
      <c r="H1093" s="460"/>
      <c r="I1093" s="461"/>
      <c r="J1093" s="462"/>
      <c r="K1093" s="461"/>
      <c r="L1093" s="463"/>
      <c r="M1093" s="388"/>
      <c r="N1093" s="389"/>
      <c r="O1093" s="390"/>
      <c r="P1093" s="389"/>
      <c r="Q1093" s="410"/>
      <c r="R1093" s="443"/>
      <c r="S1093" s="425">
        <f t="shared" si="406"/>
        <v>0</v>
      </c>
      <c r="T1093" s="392">
        <f t="shared" si="403"/>
        <v>0</v>
      </c>
      <c r="U1093" s="392">
        <f t="shared" si="407"/>
        <v>0</v>
      </c>
      <c r="V1093" s="393">
        <f t="shared" si="408"/>
        <v>0</v>
      </c>
      <c r="W1093" s="444" t="str">
        <f t="shared" si="409"/>
        <v/>
      </c>
      <c r="X1093" s="452" t="str">
        <f t="shared" si="404"/>
        <v/>
      </c>
      <c r="Y1093" s="452" t="str">
        <f t="shared" si="405"/>
        <v/>
      </c>
      <c r="Z1093" s="452" t="str">
        <f>'４.１倒筒機(樣品製作)'!X1093</f>
        <v/>
      </c>
      <c r="AA1093" s="452" t="str">
        <f>'４.１倒筒機(樣品製作)'!Y1093</f>
        <v/>
      </c>
    </row>
    <row r="1094" spans="1:27" ht="16.5">
      <c r="A1094" s="383">
        <f t="shared" si="410"/>
        <v>46229</v>
      </c>
      <c r="B1094" s="432" t="s">
        <v>804</v>
      </c>
      <c r="C1094" s="458"/>
      <c r="D1094" s="473"/>
      <c r="E1094" s="459"/>
      <c r="F1094" s="506" t="str">
        <f>IF(ISNA(VLOOKUP(D1094,條件!$A$1:$L$65585,5,0)),"",(VLOOKUP(D1094,條件!$A$1:$L$65585,5,0)))</f>
        <v/>
      </c>
      <c r="G1094" s="506" t="str">
        <f>IF(ISNA(VLOOKUP(D1094,條件!$A$1:$L$65585,11,0)),"",(VLOOKUP(D1094,條件!$A$1:$L$65585,11,0)))</f>
        <v/>
      </c>
      <c r="H1094" s="460"/>
      <c r="I1094" s="461"/>
      <c r="J1094" s="462"/>
      <c r="K1094" s="461"/>
      <c r="L1094" s="463"/>
      <c r="M1094" s="388"/>
      <c r="N1094" s="389"/>
      <c r="O1094" s="390"/>
      <c r="P1094" s="389"/>
      <c r="Q1094" s="391"/>
      <c r="R1094" s="443"/>
      <c r="S1094" s="425">
        <f t="shared" si="406"/>
        <v>0</v>
      </c>
      <c r="T1094" s="392">
        <f t="shared" si="403"/>
        <v>0</v>
      </c>
      <c r="U1094" s="392">
        <f t="shared" si="407"/>
        <v>0</v>
      </c>
      <c r="V1094" s="393">
        <f t="shared" si="408"/>
        <v>0</v>
      </c>
      <c r="W1094" s="444" t="str">
        <f t="shared" si="409"/>
        <v/>
      </c>
      <c r="X1094" s="452" t="str">
        <f t="shared" si="404"/>
        <v/>
      </c>
      <c r="Y1094" s="452" t="str">
        <f t="shared" si="405"/>
        <v/>
      </c>
      <c r="Z1094" s="452" t="str">
        <f>'４.１倒筒機(樣品製作)'!X1094</f>
        <v/>
      </c>
      <c r="AA1094" s="452" t="str">
        <f>'４.１倒筒機(樣品製作)'!Y1094</f>
        <v/>
      </c>
    </row>
    <row r="1095" spans="1:27" ht="16.5">
      <c r="A1095" s="383">
        <f t="shared" si="410"/>
        <v>46229</v>
      </c>
      <c r="B1095" s="432" t="s">
        <v>804</v>
      </c>
      <c r="C1095" s="458"/>
      <c r="D1095" s="473"/>
      <c r="E1095" s="459"/>
      <c r="F1095" s="506" t="str">
        <f>IF(ISNA(VLOOKUP(D1095,條件!$A$1:$L$65585,5,0)),"",(VLOOKUP(D1095,條件!$A$1:$L$65585,5,0)))</f>
        <v/>
      </c>
      <c r="G1095" s="506" t="str">
        <f>IF(ISNA(VLOOKUP(D1095,條件!$A$1:$L$65585,11,0)),"",(VLOOKUP(D1095,條件!$A$1:$L$65585,11,0)))</f>
        <v/>
      </c>
      <c r="H1095" s="460"/>
      <c r="I1095" s="461"/>
      <c r="J1095" s="462"/>
      <c r="K1095" s="461"/>
      <c r="L1095" s="463"/>
      <c r="M1095" s="388"/>
      <c r="N1095" s="389"/>
      <c r="O1095" s="390"/>
      <c r="P1095" s="389"/>
      <c r="Q1095" s="391"/>
      <c r="R1095" s="443"/>
      <c r="S1095" s="425">
        <f t="shared" si="406"/>
        <v>0</v>
      </c>
      <c r="T1095" s="392">
        <f t="shared" si="403"/>
        <v>0</v>
      </c>
      <c r="U1095" s="392">
        <f t="shared" si="407"/>
        <v>0</v>
      </c>
      <c r="V1095" s="393">
        <f t="shared" si="408"/>
        <v>0</v>
      </c>
      <c r="W1095" s="444" t="str">
        <f t="shared" si="409"/>
        <v/>
      </c>
      <c r="X1095" s="452" t="str">
        <f t="shared" si="404"/>
        <v/>
      </c>
      <c r="Y1095" s="452" t="str">
        <f t="shared" si="405"/>
        <v/>
      </c>
      <c r="Z1095" s="452" t="str">
        <f>'４.１倒筒機(樣品製作)'!X1095</f>
        <v/>
      </c>
      <c r="AA1095" s="452" t="str">
        <f>'４.１倒筒機(樣品製作)'!Y1095</f>
        <v/>
      </c>
    </row>
    <row r="1096" spans="1:27" ht="16.5">
      <c r="A1096" s="383">
        <f t="shared" si="410"/>
        <v>46229</v>
      </c>
      <c r="B1096" s="432" t="s">
        <v>804</v>
      </c>
      <c r="C1096" s="458"/>
      <c r="D1096" s="473"/>
      <c r="E1096" s="459"/>
      <c r="F1096" s="506" t="str">
        <f>IF(ISNA(VLOOKUP(D1096,條件!$A$1:$L$65585,5,0)),"",(VLOOKUP(D1096,條件!$A$1:$L$65585,5,0)))</f>
        <v/>
      </c>
      <c r="G1096" s="506" t="str">
        <f>IF(ISNA(VLOOKUP(D1096,條件!$A$1:$L$65585,11,0)),"",(VLOOKUP(D1096,條件!$A$1:$L$65585,11,0)))</f>
        <v/>
      </c>
      <c r="H1096" s="460"/>
      <c r="I1096" s="461"/>
      <c r="J1096" s="462"/>
      <c r="K1096" s="461"/>
      <c r="L1096" s="463"/>
      <c r="M1096" s="388"/>
      <c r="N1096" s="389"/>
      <c r="O1096" s="390"/>
      <c r="P1096" s="389"/>
      <c r="Q1096" s="391"/>
      <c r="R1096" s="443"/>
      <c r="S1096" s="425">
        <f t="shared" si="406"/>
        <v>0</v>
      </c>
      <c r="T1096" s="392">
        <f t="shared" si="403"/>
        <v>0</v>
      </c>
      <c r="U1096" s="392">
        <f t="shared" si="407"/>
        <v>0</v>
      </c>
      <c r="V1096" s="393">
        <f t="shared" si="408"/>
        <v>0</v>
      </c>
      <c r="W1096" s="444" t="str">
        <f t="shared" si="409"/>
        <v/>
      </c>
      <c r="X1096" s="452" t="str">
        <f t="shared" si="404"/>
        <v/>
      </c>
      <c r="Y1096" s="452" t="str">
        <f t="shared" si="405"/>
        <v/>
      </c>
      <c r="Z1096" s="452" t="str">
        <f>'４.１倒筒機(樣品製作)'!X1096</f>
        <v/>
      </c>
      <c r="AA1096" s="452" t="str">
        <f>'４.１倒筒機(樣品製作)'!Y1096</f>
        <v/>
      </c>
    </row>
    <row r="1097" spans="1:27" ht="16.5">
      <c r="A1097" s="383">
        <f t="shared" si="410"/>
        <v>46229</v>
      </c>
      <c r="B1097" s="432" t="s">
        <v>804</v>
      </c>
      <c r="C1097" s="458"/>
      <c r="D1097" s="473"/>
      <c r="E1097" s="459"/>
      <c r="F1097" s="506" t="str">
        <f>IF(ISNA(VLOOKUP(D1097,條件!$A$1:$L$65585,5,0)),"",(VLOOKUP(D1097,條件!$A$1:$L$65585,5,0)))</f>
        <v/>
      </c>
      <c r="G1097" s="506" t="str">
        <f>IF(ISNA(VLOOKUP(D1097,條件!$A$1:$L$65585,11,0)),"",(VLOOKUP(D1097,條件!$A$1:$L$65585,11,0)))</f>
        <v/>
      </c>
      <c r="H1097" s="460"/>
      <c r="I1097" s="461"/>
      <c r="J1097" s="462"/>
      <c r="K1097" s="461"/>
      <c r="L1097" s="463"/>
      <c r="M1097" s="388"/>
      <c r="N1097" s="389"/>
      <c r="O1097" s="390"/>
      <c r="P1097" s="389"/>
      <c r="Q1097" s="391"/>
      <c r="R1097" s="443"/>
      <c r="S1097" s="425">
        <f t="shared" si="406"/>
        <v>0</v>
      </c>
      <c r="T1097" s="392">
        <f t="shared" si="403"/>
        <v>0</v>
      </c>
      <c r="U1097" s="392">
        <f t="shared" si="407"/>
        <v>0</v>
      </c>
      <c r="V1097" s="393">
        <f t="shared" si="408"/>
        <v>0</v>
      </c>
      <c r="W1097" s="444" t="str">
        <f t="shared" si="409"/>
        <v/>
      </c>
      <c r="X1097" s="452" t="str">
        <f t="shared" si="404"/>
        <v/>
      </c>
      <c r="Y1097" s="452" t="str">
        <f t="shared" si="405"/>
        <v/>
      </c>
      <c r="Z1097" s="452" t="str">
        <f>'４.１倒筒機(樣品製作)'!X1097</f>
        <v/>
      </c>
      <c r="AA1097" s="452" t="str">
        <f>'４.１倒筒機(樣品製作)'!Y1097</f>
        <v/>
      </c>
    </row>
    <row r="1098" spans="1:27" ht="16.5">
      <c r="A1098" s="383">
        <f t="shared" si="410"/>
        <v>46229</v>
      </c>
      <c r="B1098" s="398" t="s">
        <v>807</v>
      </c>
      <c r="C1098" s="524"/>
      <c r="D1098" s="525"/>
      <c r="E1098" s="526"/>
      <c r="F1098" s="527"/>
      <c r="G1098" s="527"/>
      <c r="H1098" s="528"/>
      <c r="I1098" s="529">
        <f>COUNTA(I1078:I1097)</f>
        <v>0</v>
      </c>
      <c r="J1098" s="529"/>
      <c r="K1098" s="529"/>
      <c r="L1098" s="530"/>
      <c r="M1098" s="400"/>
      <c r="N1098" s="401">
        <f>SUM(N1078:N1097)</f>
        <v>0</v>
      </c>
      <c r="O1098" s="400"/>
      <c r="P1098" s="401">
        <f>SUM(P1078:P1097)</f>
        <v>0</v>
      </c>
      <c r="Q1098" s="402"/>
      <c r="R1098" s="445"/>
      <c r="S1098" s="426"/>
      <c r="T1098" s="399"/>
      <c r="U1098" s="399">
        <f>SUMIF(U1078:U1097,"&lt;9E307")</f>
        <v>0</v>
      </c>
      <c r="V1098" s="399">
        <f>SUM(V1078:V1097)</f>
        <v>0</v>
      </c>
      <c r="W1098" s="446">
        <f>IF(ISERROR(V1098/U1098),0,(V1098/U1098))</f>
        <v>0</v>
      </c>
      <c r="X1098" s="453">
        <f>SUMIF(X1078:X1097,"&lt;9E307")</f>
        <v>0</v>
      </c>
      <c r="Y1098" s="453">
        <f>SUMIF(Y1078:Y1097,"&lt;9E307")</f>
        <v>0</v>
      </c>
      <c r="Z1098" s="579">
        <f>'４.１倒筒機(樣品製作)'!X1098</f>
        <v>0</v>
      </c>
      <c r="AA1098" s="579">
        <f>'４.１倒筒機(樣品製作)'!Y1098</f>
        <v>0</v>
      </c>
    </row>
    <row r="1099" spans="1:27" ht="16.5">
      <c r="A1099" s="383">
        <f t="shared" si="410"/>
        <v>46229</v>
      </c>
      <c r="B1099" s="432" t="s">
        <v>805</v>
      </c>
      <c r="C1099" s="458"/>
      <c r="D1099" s="473"/>
      <c r="E1099" s="459"/>
      <c r="F1099" s="506" t="str">
        <f>IF(ISNA(VLOOKUP(D1099,條件!$A$1:$L$65585,5,0)),"",(VLOOKUP(D1099,條件!$A$1:$L$65585,5,0)))</f>
        <v/>
      </c>
      <c r="G1099" s="506" t="str">
        <f>IF(ISNA(VLOOKUP(D1099,條件!$A$1:$L$65585,11,0)),"",(VLOOKUP(D1099,條件!$A$1:$L$65585,11,0)))</f>
        <v/>
      </c>
      <c r="H1099" s="460"/>
      <c r="I1099" s="461"/>
      <c r="J1099" s="462"/>
      <c r="K1099" s="461"/>
      <c r="L1099" s="463"/>
      <c r="M1099" s="388"/>
      <c r="N1099" s="389"/>
      <c r="O1099" s="390"/>
      <c r="P1099" s="389"/>
      <c r="Q1099" s="391"/>
      <c r="R1099" s="443"/>
      <c r="S1099" s="425">
        <f>K1099*0.85</f>
        <v>0</v>
      </c>
      <c r="T1099" s="392">
        <f t="shared" ref="T1099:T1118" si="411">IF(J1099="",0,(1440/(J1099/S1099)))</f>
        <v>0</v>
      </c>
      <c r="U1099" s="405">
        <f>T1099*L1099*(N1099+P1099)/24*0.85</f>
        <v>0</v>
      </c>
      <c r="V1099" s="406">
        <f>M1099+O1099</f>
        <v>0</v>
      </c>
      <c r="W1099" s="442" t="str">
        <f>IF(U1099=0,"",((V1099/U1099)))</f>
        <v/>
      </c>
      <c r="X1099" s="452" t="str">
        <f t="shared" ref="X1099:X1118" si="412">IF(ISERROR((U1099/(N1099+P1099)*N1099)/250),"",((U1099/(N1099+P1099)*N1099)/250))</f>
        <v/>
      </c>
      <c r="Y1099" s="452" t="str">
        <f t="shared" ref="Y1099:Y1118" si="413">IF(ISERROR(((U1099/(N1099+P1099)*P1099)/250)),"",(((U1099/(N1099+P1099)*P1099))/250))</f>
        <v/>
      </c>
      <c r="Z1099" s="452" t="str">
        <f>'４.１倒筒機(樣品製作)'!X1099</f>
        <v/>
      </c>
      <c r="AA1099" s="452" t="str">
        <f>'４.１倒筒機(樣品製作)'!Y1099</f>
        <v/>
      </c>
    </row>
    <row r="1100" spans="1:27" ht="16.5">
      <c r="A1100" s="383">
        <f t="shared" si="410"/>
        <v>46229</v>
      </c>
      <c r="B1100" s="432" t="s">
        <v>805</v>
      </c>
      <c r="C1100" s="458"/>
      <c r="D1100" s="473"/>
      <c r="E1100" s="459"/>
      <c r="F1100" s="506" t="str">
        <f>IF(ISNA(VLOOKUP(D1100,條件!$A$1:$L$65585,5,0)),"",(VLOOKUP(D1100,條件!$A$1:$L$65585,5,0)))</f>
        <v/>
      </c>
      <c r="G1100" s="506" t="str">
        <f>IF(ISNA(VLOOKUP(D1100,條件!$A$1:$L$65585,11,0)),"",(VLOOKUP(D1100,條件!$A$1:$L$65585,11,0)))</f>
        <v/>
      </c>
      <c r="H1100" s="460"/>
      <c r="I1100" s="461"/>
      <c r="J1100" s="462"/>
      <c r="K1100" s="461"/>
      <c r="L1100" s="463"/>
      <c r="M1100" s="388"/>
      <c r="N1100" s="389"/>
      <c r="O1100" s="390"/>
      <c r="P1100" s="389"/>
      <c r="Q1100" s="391"/>
      <c r="R1100" s="443"/>
      <c r="S1100" s="425">
        <f t="shared" ref="S1100:S1118" si="414">K1100*0.85</f>
        <v>0</v>
      </c>
      <c r="T1100" s="392">
        <f t="shared" si="411"/>
        <v>0</v>
      </c>
      <c r="U1100" s="405">
        <f t="shared" ref="U1100:U1118" si="415">T1100*L1100*(N1100+P1100)/24*0.85</f>
        <v>0</v>
      </c>
      <c r="V1100" s="393">
        <f t="shared" ref="V1100:V1118" si="416">M1100+O1100</f>
        <v>0</v>
      </c>
      <c r="W1100" s="442" t="str">
        <f t="shared" ref="W1100:W1118" si="417">IF(U1100=0,"",((V1100/U1100)))</f>
        <v/>
      </c>
      <c r="X1100" s="452" t="str">
        <f t="shared" si="412"/>
        <v/>
      </c>
      <c r="Y1100" s="452" t="str">
        <f t="shared" si="413"/>
        <v/>
      </c>
      <c r="Z1100" s="452" t="str">
        <f>'４.１倒筒機(樣品製作)'!X1100</f>
        <v/>
      </c>
      <c r="AA1100" s="452" t="str">
        <f>'４.１倒筒機(樣品製作)'!Y1100</f>
        <v/>
      </c>
    </row>
    <row r="1101" spans="1:27" ht="16.5">
      <c r="A1101" s="383">
        <f t="shared" si="410"/>
        <v>46229</v>
      </c>
      <c r="B1101" s="432" t="s">
        <v>805</v>
      </c>
      <c r="C1101" s="458"/>
      <c r="D1101" s="473"/>
      <c r="E1101" s="459"/>
      <c r="F1101" s="506" t="str">
        <f>IF(ISNA(VLOOKUP(D1101,條件!$A$1:$L$65585,5,0)),"",(VLOOKUP(D1101,條件!$A$1:$L$65585,5,0)))</f>
        <v/>
      </c>
      <c r="G1101" s="506" t="str">
        <f>IF(ISNA(VLOOKUP(D1101,條件!$A$1:$L$65585,11,0)),"",(VLOOKUP(D1101,條件!$A$1:$L$65585,11,0)))</f>
        <v/>
      </c>
      <c r="H1101" s="460"/>
      <c r="I1101" s="461"/>
      <c r="J1101" s="462"/>
      <c r="K1101" s="461"/>
      <c r="L1101" s="463"/>
      <c r="M1101" s="388"/>
      <c r="N1101" s="389"/>
      <c r="O1101" s="390"/>
      <c r="P1101" s="389"/>
      <c r="Q1101" s="391"/>
      <c r="R1101" s="443"/>
      <c r="S1101" s="425">
        <f t="shared" si="414"/>
        <v>0</v>
      </c>
      <c r="T1101" s="392">
        <f t="shared" si="411"/>
        <v>0</v>
      </c>
      <c r="U1101" s="405">
        <f t="shared" si="415"/>
        <v>0</v>
      </c>
      <c r="V1101" s="393">
        <f t="shared" si="416"/>
        <v>0</v>
      </c>
      <c r="W1101" s="442" t="str">
        <f t="shared" si="417"/>
        <v/>
      </c>
      <c r="X1101" s="452" t="str">
        <f t="shared" si="412"/>
        <v/>
      </c>
      <c r="Y1101" s="452" t="str">
        <f t="shared" si="413"/>
        <v/>
      </c>
      <c r="Z1101" s="452" t="str">
        <f>'４.１倒筒機(樣品製作)'!X1101</f>
        <v/>
      </c>
      <c r="AA1101" s="452" t="str">
        <f>'４.１倒筒機(樣品製作)'!Y1101</f>
        <v/>
      </c>
    </row>
    <row r="1102" spans="1:27" ht="16.5">
      <c r="A1102" s="383">
        <f t="shared" si="410"/>
        <v>46229</v>
      </c>
      <c r="B1102" s="432" t="s">
        <v>805</v>
      </c>
      <c r="C1102" s="458"/>
      <c r="D1102" s="473"/>
      <c r="E1102" s="459"/>
      <c r="F1102" s="506" t="str">
        <f>IF(ISNA(VLOOKUP(D1102,條件!$A$1:$L$65585,5,0)),"",(VLOOKUP(D1102,條件!$A$1:$L$65585,5,0)))</f>
        <v/>
      </c>
      <c r="G1102" s="506" t="str">
        <f>IF(ISNA(VLOOKUP(D1102,條件!$A$1:$L$65585,11,0)),"",(VLOOKUP(D1102,條件!$A$1:$L$65585,11,0)))</f>
        <v/>
      </c>
      <c r="H1102" s="460"/>
      <c r="I1102" s="461"/>
      <c r="J1102" s="462"/>
      <c r="K1102" s="461"/>
      <c r="L1102" s="463"/>
      <c r="M1102" s="388"/>
      <c r="N1102" s="389"/>
      <c r="O1102" s="390"/>
      <c r="P1102" s="389"/>
      <c r="Q1102" s="391"/>
      <c r="R1102" s="443"/>
      <c r="S1102" s="425">
        <f t="shared" si="414"/>
        <v>0</v>
      </c>
      <c r="T1102" s="392">
        <f t="shared" si="411"/>
        <v>0</v>
      </c>
      <c r="U1102" s="405">
        <f t="shared" si="415"/>
        <v>0</v>
      </c>
      <c r="V1102" s="393">
        <f t="shared" si="416"/>
        <v>0</v>
      </c>
      <c r="W1102" s="442" t="str">
        <f t="shared" si="417"/>
        <v/>
      </c>
      <c r="X1102" s="452" t="str">
        <f t="shared" si="412"/>
        <v/>
      </c>
      <c r="Y1102" s="452" t="str">
        <f t="shared" si="413"/>
        <v/>
      </c>
      <c r="Z1102" s="452" t="str">
        <f>'４.１倒筒機(樣品製作)'!X1102</f>
        <v/>
      </c>
      <c r="AA1102" s="452" t="str">
        <f>'４.１倒筒機(樣品製作)'!Y1102</f>
        <v/>
      </c>
    </row>
    <row r="1103" spans="1:27" ht="16.5">
      <c r="A1103" s="383">
        <f t="shared" si="410"/>
        <v>46229</v>
      </c>
      <c r="B1103" s="432" t="s">
        <v>805</v>
      </c>
      <c r="C1103" s="458"/>
      <c r="D1103" s="473"/>
      <c r="E1103" s="459"/>
      <c r="F1103" s="506" t="str">
        <f>IF(ISNA(VLOOKUP(D1103,條件!$A$1:$L$65585,5,0)),"",(VLOOKUP(D1103,條件!$A$1:$L$65585,5,0)))</f>
        <v/>
      </c>
      <c r="G1103" s="506" t="str">
        <f>IF(ISNA(VLOOKUP(D1103,條件!$A$1:$L$65585,11,0)),"",(VLOOKUP(D1103,條件!$A$1:$L$65585,11,0)))</f>
        <v/>
      </c>
      <c r="H1103" s="460"/>
      <c r="I1103" s="461"/>
      <c r="J1103" s="462"/>
      <c r="K1103" s="461"/>
      <c r="L1103" s="463"/>
      <c r="M1103" s="388"/>
      <c r="N1103" s="389"/>
      <c r="O1103" s="390"/>
      <c r="P1103" s="389"/>
      <c r="Q1103" s="391"/>
      <c r="R1103" s="443"/>
      <c r="S1103" s="425">
        <f t="shared" si="414"/>
        <v>0</v>
      </c>
      <c r="T1103" s="392">
        <f t="shared" si="411"/>
        <v>0</v>
      </c>
      <c r="U1103" s="405">
        <f t="shared" si="415"/>
        <v>0</v>
      </c>
      <c r="V1103" s="393">
        <f t="shared" si="416"/>
        <v>0</v>
      </c>
      <c r="W1103" s="442" t="str">
        <f t="shared" si="417"/>
        <v/>
      </c>
      <c r="X1103" s="452" t="str">
        <f t="shared" si="412"/>
        <v/>
      </c>
      <c r="Y1103" s="452" t="str">
        <f t="shared" si="413"/>
        <v/>
      </c>
      <c r="Z1103" s="452" t="str">
        <f>'４.１倒筒機(樣品製作)'!X1103</f>
        <v/>
      </c>
      <c r="AA1103" s="452" t="str">
        <f>'４.１倒筒機(樣品製作)'!Y1103</f>
        <v/>
      </c>
    </row>
    <row r="1104" spans="1:27" ht="16.5">
      <c r="A1104" s="383">
        <f t="shared" si="410"/>
        <v>46229</v>
      </c>
      <c r="B1104" s="432" t="s">
        <v>805</v>
      </c>
      <c r="C1104" s="458"/>
      <c r="D1104" s="473"/>
      <c r="E1104" s="459"/>
      <c r="F1104" s="506" t="str">
        <f>IF(ISNA(VLOOKUP(D1104,條件!$A$1:$L$65585,5,0)),"",(VLOOKUP(D1104,條件!$A$1:$L$65585,5,0)))</f>
        <v/>
      </c>
      <c r="G1104" s="506" t="str">
        <f>IF(ISNA(VLOOKUP(D1104,條件!$A$1:$L$65585,11,0)),"",(VLOOKUP(D1104,條件!$A$1:$L$65585,11,0)))</f>
        <v/>
      </c>
      <c r="H1104" s="460"/>
      <c r="I1104" s="461"/>
      <c r="J1104" s="462"/>
      <c r="K1104" s="461"/>
      <c r="L1104" s="463"/>
      <c r="M1104" s="388"/>
      <c r="N1104" s="389"/>
      <c r="O1104" s="390"/>
      <c r="P1104" s="389"/>
      <c r="Q1104" s="391"/>
      <c r="R1104" s="443"/>
      <c r="S1104" s="425">
        <f t="shared" si="414"/>
        <v>0</v>
      </c>
      <c r="T1104" s="392">
        <f t="shared" si="411"/>
        <v>0</v>
      </c>
      <c r="U1104" s="405">
        <f t="shared" si="415"/>
        <v>0</v>
      </c>
      <c r="V1104" s="393">
        <f t="shared" si="416"/>
        <v>0</v>
      </c>
      <c r="W1104" s="442" t="str">
        <f t="shared" si="417"/>
        <v/>
      </c>
      <c r="X1104" s="452" t="str">
        <f t="shared" si="412"/>
        <v/>
      </c>
      <c r="Y1104" s="452" t="str">
        <f t="shared" si="413"/>
        <v/>
      </c>
      <c r="Z1104" s="452" t="str">
        <f>'４.１倒筒機(樣品製作)'!X1104</f>
        <v/>
      </c>
      <c r="AA1104" s="452" t="str">
        <f>'４.１倒筒機(樣品製作)'!Y1104</f>
        <v/>
      </c>
    </row>
    <row r="1105" spans="1:27" ht="16.5">
      <c r="A1105" s="383">
        <f t="shared" si="410"/>
        <v>46229</v>
      </c>
      <c r="B1105" s="432" t="s">
        <v>805</v>
      </c>
      <c r="C1105" s="458"/>
      <c r="D1105" s="473"/>
      <c r="E1105" s="459"/>
      <c r="F1105" s="506" t="str">
        <f>IF(ISNA(VLOOKUP(D1105,條件!$A$1:$L$65585,5,0)),"",(VLOOKUP(D1105,條件!$A$1:$L$65585,5,0)))</f>
        <v/>
      </c>
      <c r="G1105" s="506" t="str">
        <f>IF(ISNA(VLOOKUP(D1105,條件!$A$1:$L$65585,11,0)),"",(VLOOKUP(D1105,條件!$A$1:$L$65585,11,0)))</f>
        <v/>
      </c>
      <c r="H1105" s="460"/>
      <c r="I1105" s="461"/>
      <c r="J1105" s="462"/>
      <c r="K1105" s="461"/>
      <c r="L1105" s="463"/>
      <c r="M1105" s="388"/>
      <c r="N1105" s="389"/>
      <c r="O1105" s="390"/>
      <c r="P1105" s="389"/>
      <c r="Q1105" s="391"/>
      <c r="R1105" s="443"/>
      <c r="S1105" s="425">
        <f t="shared" si="414"/>
        <v>0</v>
      </c>
      <c r="T1105" s="392">
        <f t="shared" si="411"/>
        <v>0</v>
      </c>
      <c r="U1105" s="405">
        <f t="shared" si="415"/>
        <v>0</v>
      </c>
      <c r="V1105" s="393">
        <f t="shared" si="416"/>
        <v>0</v>
      </c>
      <c r="W1105" s="442" t="str">
        <f t="shared" si="417"/>
        <v/>
      </c>
      <c r="X1105" s="452" t="str">
        <f t="shared" si="412"/>
        <v/>
      </c>
      <c r="Y1105" s="452" t="str">
        <f t="shared" si="413"/>
        <v/>
      </c>
      <c r="Z1105" s="452" t="str">
        <f>'４.１倒筒機(樣品製作)'!X1105</f>
        <v/>
      </c>
      <c r="AA1105" s="452" t="str">
        <f>'４.１倒筒機(樣品製作)'!Y1105</f>
        <v/>
      </c>
    </row>
    <row r="1106" spans="1:27" ht="16.5">
      <c r="A1106" s="383">
        <f t="shared" si="410"/>
        <v>46229</v>
      </c>
      <c r="B1106" s="432" t="s">
        <v>805</v>
      </c>
      <c r="C1106" s="458"/>
      <c r="D1106" s="473"/>
      <c r="E1106" s="459"/>
      <c r="F1106" s="506" t="str">
        <f>IF(ISNA(VLOOKUP(D1106,條件!$A$1:$L$65585,5,0)),"",(VLOOKUP(D1106,條件!$A$1:$L$65585,5,0)))</f>
        <v/>
      </c>
      <c r="G1106" s="506" t="str">
        <f>IF(ISNA(VLOOKUP(D1106,條件!$A$1:$L$65585,11,0)),"",(VLOOKUP(D1106,條件!$A$1:$L$65585,11,0)))</f>
        <v/>
      </c>
      <c r="H1106" s="460"/>
      <c r="I1106" s="461"/>
      <c r="J1106" s="462"/>
      <c r="K1106" s="461"/>
      <c r="L1106" s="463"/>
      <c r="M1106" s="388"/>
      <c r="N1106" s="389"/>
      <c r="O1106" s="390"/>
      <c r="P1106" s="389"/>
      <c r="Q1106" s="391"/>
      <c r="R1106" s="443"/>
      <c r="S1106" s="425">
        <f t="shared" si="414"/>
        <v>0</v>
      </c>
      <c r="T1106" s="392">
        <f t="shared" si="411"/>
        <v>0</v>
      </c>
      <c r="U1106" s="405">
        <f t="shared" si="415"/>
        <v>0</v>
      </c>
      <c r="V1106" s="393">
        <f t="shared" si="416"/>
        <v>0</v>
      </c>
      <c r="W1106" s="442" t="str">
        <f t="shared" si="417"/>
        <v/>
      </c>
      <c r="X1106" s="452" t="str">
        <f t="shared" si="412"/>
        <v/>
      </c>
      <c r="Y1106" s="452" t="str">
        <f t="shared" si="413"/>
        <v/>
      </c>
      <c r="Z1106" s="452" t="str">
        <f>'４.１倒筒機(樣品製作)'!X1106</f>
        <v/>
      </c>
      <c r="AA1106" s="452" t="str">
        <f>'４.１倒筒機(樣品製作)'!Y1106</f>
        <v/>
      </c>
    </row>
    <row r="1107" spans="1:27" ht="16.5">
      <c r="A1107" s="383">
        <f t="shared" si="410"/>
        <v>46229</v>
      </c>
      <c r="B1107" s="432" t="s">
        <v>805</v>
      </c>
      <c r="C1107" s="458"/>
      <c r="D1107" s="473"/>
      <c r="E1107" s="459"/>
      <c r="F1107" s="506" t="str">
        <f>IF(ISNA(VLOOKUP(D1107,條件!$A$1:$L$65585,5,0)),"",(VLOOKUP(D1107,條件!$A$1:$L$65585,5,0)))</f>
        <v/>
      </c>
      <c r="G1107" s="506" t="str">
        <f>IF(ISNA(VLOOKUP(D1107,條件!$A$1:$L$65585,11,0)),"",(VLOOKUP(D1107,條件!$A$1:$L$65585,11,0)))</f>
        <v/>
      </c>
      <c r="H1107" s="460"/>
      <c r="I1107" s="461"/>
      <c r="J1107" s="462"/>
      <c r="K1107" s="461"/>
      <c r="L1107" s="463"/>
      <c r="M1107" s="388"/>
      <c r="N1107" s="389"/>
      <c r="O1107" s="390"/>
      <c r="P1107" s="389"/>
      <c r="Q1107" s="391"/>
      <c r="R1107" s="443"/>
      <c r="S1107" s="425">
        <f t="shared" si="414"/>
        <v>0</v>
      </c>
      <c r="T1107" s="392">
        <f t="shared" si="411"/>
        <v>0</v>
      </c>
      <c r="U1107" s="405">
        <f t="shared" si="415"/>
        <v>0</v>
      </c>
      <c r="V1107" s="393">
        <f t="shared" si="416"/>
        <v>0</v>
      </c>
      <c r="W1107" s="442" t="str">
        <f t="shared" si="417"/>
        <v/>
      </c>
      <c r="X1107" s="452" t="str">
        <f t="shared" si="412"/>
        <v/>
      </c>
      <c r="Y1107" s="452" t="str">
        <f t="shared" si="413"/>
        <v/>
      </c>
      <c r="Z1107" s="452" t="str">
        <f>'４.１倒筒機(樣品製作)'!X1107</f>
        <v/>
      </c>
      <c r="AA1107" s="452" t="str">
        <f>'４.１倒筒機(樣品製作)'!Y1107</f>
        <v/>
      </c>
    </row>
    <row r="1108" spans="1:27" ht="16.5">
      <c r="A1108" s="383">
        <f t="shared" si="410"/>
        <v>46229</v>
      </c>
      <c r="B1108" s="432" t="s">
        <v>805</v>
      </c>
      <c r="C1108" s="458"/>
      <c r="D1108" s="473"/>
      <c r="E1108" s="459"/>
      <c r="F1108" s="506" t="str">
        <f>IF(ISNA(VLOOKUP(D1108,條件!$A$1:$L$65585,5,0)),"",(VLOOKUP(D1108,條件!$A$1:$L$65585,5,0)))</f>
        <v/>
      </c>
      <c r="G1108" s="506" t="str">
        <f>IF(ISNA(VLOOKUP(D1108,條件!$A$1:$L$65585,11,0)),"",(VLOOKUP(D1108,條件!$A$1:$L$65585,11,0)))</f>
        <v/>
      </c>
      <c r="H1108" s="460"/>
      <c r="I1108" s="461"/>
      <c r="J1108" s="462"/>
      <c r="K1108" s="461"/>
      <c r="L1108" s="463"/>
      <c r="M1108" s="388"/>
      <c r="N1108" s="389"/>
      <c r="O1108" s="390"/>
      <c r="P1108" s="389"/>
      <c r="Q1108" s="391"/>
      <c r="R1108" s="443"/>
      <c r="S1108" s="425">
        <f t="shared" si="414"/>
        <v>0</v>
      </c>
      <c r="T1108" s="392">
        <f t="shared" si="411"/>
        <v>0</v>
      </c>
      <c r="U1108" s="405">
        <f t="shared" si="415"/>
        <v>0</v>
      </c>
      <c r="V1108" s="393">
        <f t="shared" si="416"/>
        <v>0</v>
      </c>
      <c r="W1108" s="442" t="str">
        <f t="shared" si="417"/>
        <v/>
      </c>
      <c r="X1108" s="452" t="str">
        <f t="shared" si="412"/>
        <v/>
      </c>
      <c r="Y1108" s="452" t="str">
        <f t="shared" si="413"/>
        <v/>
      </c>
      <c r="Z1108" s="452" t="str">
        <f>'４.１倒筒機(樣品製作)'!X1108</f>
        <v/>
      </c>
      <c r="AA1108" s="452" t="str">
        <f>'４.１倒筒機(樣品製作)'!Y1108</f>
        <v/>
      </c>
    </row>
    <row r="1109" spans="1:27" ht="16.5">
      <c r="A1109" s="383">
        <f t="shared" si="410"/>
        <v>46229</v>
      </c>
      <c r="B1109" s="432" t="s">
        <v>805</v>
      </c>
      <c r="C1109" s="458"/>
      <c r="D1109" s="473"/>
      <c r="E1109" s="459"/>
      <c r="F1109" s="506" t="str">
        <f>IF(ISNA(VLOOKUP(D1109,條件!$A$1:$L$65585,5,0)),"",(VLOOKUP(D1109,條件!$A$1:$L$65585,5,0)))</f>
        <v/>
      </c>
      <c r="G1109" s="506" t="str">
        <f>IF(ISNA(VLOOKUP(D1109,條件!$A$1:$L$65585,11,0)),"",(VLOOKUP(D1109,條件!$A$1:$L$65585,11,0)))</f>
        <v/>
      </c>
      <c r="H1109" s="460"/>
      <c r="I1109" s="461"/>
      <c r="J1109" s="462"/>
      <c r="K1109" s="461"/>
      <c r="L1109" s="463"/>
      <c r="M1109" s="388"/>
      <c r="N1109" s="389"/>
      <c r="O1109" s="390"/>
      <c r="P1109" s="389"/>
      <c r="Q1109" s="391"/>
      <c r="R1109" s="443"/>
      <c r="S1109" s="425">
        <f t="shared" si="414"/>
        <v>0</v>
      </c>
      <c r="T1109" s="392">
        <f t="shared" si="411"/>
        <v>0</v>
      </c>
      <c r="U1109" s="405">
        <f t="shared" si="415"/>
        <v>0</v>
      </c>
      <c r="V1109" s="393">
        <f t="shared" si="416"/>
        <v>0</v>
      </c>
      <c r="W1109" s="442" t="str">
        <f t="shared" si="417"/>
        <v/>
      </c>
      <c r="X1109" s="452" t="str">
        <f t="shared" si="412"/>
        <v/>
      </c>
      <c r="Y1109" s="452" t="str">
        <f t="shared" si="413"/>
        <v/>
      </c>
      <c r="Z1109" s="452" t="str">
        <f>'４.１倒筒機(樣品製作)'!X1109</f>
        <v/>
      </c>
      <c r="AA1109" s="452" t="str">
        <f>'４.１倒筒機(樣品製作)'!Y1109</f>
        <v/>
      </c>
    </row>
    <row r="1110" spans="1:27" ht="16.5">
      <c r="A1110" s="383">
        <f t="shared" si="410"/>
        <v>46229</v>
      </c>
      <c r="B1110" s="432" t="s">
        <v>805</v>
      </c>
      <c r="C1110" s="458"/>
      <c r="D1110" s="473"/>
      <c r="E1110" s="459"/>
      <c r="F1110" s="506" t="str">
        <f>IF(ISNA(VLOOKUP(D1110,條件!$A$1:$L$65585,5,0)),"",(VLOOKUP(D1110,條件!$A$1:$L$65585,5,0)))</f>
        <v/>
      </c>
      <c r="G1110" s="506" t="str">
        <f>IF(ISNA(VLOOKUP(D1110,條件!$A$1:$L$65585,11,0)),"",(VLOOKUP(D1110,條件!$A$1:$L$65585,11,0)))</f>
        <v/>
      </c>
      <c r="H1110" s="460"/>
      <c r="I1110" s="461"/>
      <c r="J1110" s="462"/>
      <c r="K1110" s="461"/>
      <c r="L1110" s="463"/>
      <c r="M1110" s="388"/>
      <c r="N1110" s="389"/>
      <c r="O1110" s="390"/>
      <c r="P1110" s="389"/>
      <c r="Q1110" s="391"/>
      <c r="R1110" s="443"/>
      <c r="S1110" s="425">
        <f t="shared" si="414"/>
        <v>0</v>
      </c>
      <c r="T1110" s="392">
        <f t="shared" si="411"/>
        <v>0</v>
      </c>
      <c r="U1110" s="392">
        <f t="shared" si="415"/>
        <v>0</v>
      </c>
      <c r="V1110" s="393">
        <f t="shared" si="416"/>
        <v>0</v>
      </c>
      <c r="W1110" s="444" t="str">
        <f t="shared" si="417"/>
        <v/>
      </c>
      <c r="X1110" s="452" t="str">
        <f t="shared" si="412"/>
        <v/>
      </c>
      <c r="Y1110" s="452" t="str">
        <f t="shared" si="413"/>
        <v/>
      </c>
      <c r="Z1110" s="452" t="str">
        <f>'４.１倒筒機(樣品製作)'!X1110</f>
        <v/>
      </c>
      <c r="AA1110" s="452" t="str">
        <f>'４.１倒筒機(樣品製作)'!Y1110</f>
        <v/>
      </c>
    </row>
    <row r="1111" spans="1:27" ht="16.5">
      <c r="A1111" s="383">
        <f t="shared" si="410"/>
        <v>46229</v>
      </c>
      <c r="B1111" s="432" t="s">
        <v>805</v>
      </c>
      <c r="C1111" s="458"/>
      <c r="D1111" s="473"/>
      <c r="E1111" s="459"/>
      <c r="F1111" s="506" t="str">
        <f>IF(ISNA(VLOOKUP(D1111,條件!$A$1:$L$65585,5,0)),"",(VLOOKUP(D1111,條件!$A$1:$L$65585,5,0)))</f>
        <v/>
      </c>
      <c r="G1111" s="506" t="str">
        <f>IF(ISNA(VLOOKUP(D1111,條件!$A$1:$L$65585,11,0)),"",(VLOOKUP(D1111,條件!$A$1:$L$65585,11,0)))</f>
        <v/>
      </c>
      <c r="H1111" s="460"/>
      <c r="I1111" s="461"/>
      <c r="J1111" s="462"/>
      <c r="K1111" s="461"/>
      <c r="L1111" s="463"/>
      <c r="M1111" s="388"/>
      <c r="N1111" s="389"/>
      <c r="O1111" s="390"/>
      <c r="P1111" s="389"/>
      <c r="Q1111" s="391"/>
      <c r="R1111" s="443"/>
      <c r="S1111" s="425">
        <f t="shared" si="414"/>
        <v>0</v>
      </c>
      <c r="T1111" s="392">
        <f t="shared" si="411"/>
        <v>0</v>
      </c>
      <c r="U1111" s="392">
        <f t="shared" si="415"/>
        <v>0</v>
      </c>
      <c r="V1111" s="393">
        <f t="shared" si="416"/>
        <v>0</v>
      </c>
      <c r="W1111" s="444" t="str">
        <f t="shared" si="417"/>
        <v/>
      </c>
      <c r="X1111" s="452" t="str">
        <f t="shared" si="412"/>
        <v/>
      </c>
      <c r="Y1111" s="452" t="str">
        <f t="shared" si="413"/>
        <v/>
      </c>
      <c r="Z1111" s="452" t="str">
        <f>'４.１倒筒機(樣品製作)'!X1111</f>
        <v/>
      </c>
      <c r="AA1111" s="452" t="str">
        <f>'４.１倒筒機(樣品製作)'!Y1111</f>
        <v/>
      </c>
    </row>
    <row r="1112" spans="1:27" ht="16.5">
      <c r="A1112" s="383">
        <f t="shared" si="410"/>
        <v>46229</v>
      </c>
      <c r="B1112" s="432" t="s">
        <v>805</v>
      </c>
      <c r="C1112" s="458"/>
      <c r="D1112" s="473"/>
      <c r="E1112" s="459"/>
      <c r="F1112" s="506" t="str">
        <f>IF(ISNA(VLOOKUP(D1112,條件!$A$1:$L$65585,5,0)),"",(VLOOKUP(D1112,條件!$A$1:$L$65585,5,0)))</f>
        <v/>
      </c>
      <c r="G1112" s="506" t="str">
        <f>IF(ISNA(VLOOKUP(D1112,條件!$A$1:$L$65585,11,0)),"",(VLOOKUP(D1112,條件!$A$1:$L$65585,11,0)))</f>
        <v/>
      </c>
      <c r="H1112" s="460"/>
      <c r="I1112" s="461"/>
      <c r="J1112" s="462"/>
      <c r="K1112" s="461"/>
      <c r="L1112" s="463"/>
      <c r="M1112" s="388"/>
      <c r="N1112" s="389"/>
      <c r="O1112" s="390"/>
      <c r="P1112" s="389"/>
      <c r="Q1112" s="391"/>
      <c r="R1112" s="443"/>
      <c r="S1112" s="425">
        <f t="shared" si="414"/>
        <v>0</v>
      </c>
      <c r="T1112" s="392">
        <f t="shared" si="411"/>
        <v>0</v>
      </c>
      <c r="U1112" s="392">
        <f t="shared" si="415"/>
        <v>0</v>
      </c>
      <c r="V1112" s="393">
        <f t="shared" si="416"/>
        <v>0</v>
      </c>
      <c r="W1112" s="444" t="str">
        <f t="shared" si="417"/>
        <v/>
      </c>
      <c r="X1112" s="452" t="str">
        <f t="shared" si="412"/>
        <v/>
      </c>
      <c r="Y1112" s="452" t="str">
        <f t="shared" si="413"/>
        <v/>
      </c>
      <c r="Z1112" s="452" t="str">
        <f>'４.１倒筒機(樣品製作)'!X1112</f>
        <v/>
      </c>
      <c r="AA1112" s="452" t="str">
        <f>'４.１倒筒機(樣品製作)'!Y1112</f>
        <v/>
      </c>
    </row>
    <row r="1113" spans="1:27" ht="16.5">
      <c r="A1113" s="383">
        <f t="shared" si="410"/>
        <v>46229</v>
      </c>
      <c r="B1113" s="432" t="s">
        <v>805</v>
      </c>
      <c r="C1113" s="458"/>
      <c r="D1113" s="473"/>
      <c r="E1113" s="459"/>
      <c r="F1113" s="506" t="str">
        <f>IF(ISNA(VLOOKUP(D1113,條件!$A$1:$L$65585,5,0)),"",(VLOOKUP(D1113,條件!$A$1:$L$65585,5,0)))</f>
        <v/>
      </c>
      <c r="G1113" s="506" t="str">
        <f>IF(ISNA(VLOOKUP(D1113,條件!$A$1:$L$65585,11,0)),"",(VLOOKUP(D1113,條件!$A$1:$L$65585,11,0)))</f>
        <v/>
      </c>
      <c r="H1113" s="460"/>
      <c r="I1113" s="461"/>
      <c r="J1113" s="462"/>
      <c r="K1113" s="461"/>
      <c r="L1113" s="463"/>
      <c r="M1113" s="388"/>
      <c r="N1113" s="389"/>
      <c r="O1113" s="390"/>
      <c r="P1113" s="389"/>
      <c r="Q1113" s="391"/>
      <c r="R1113" s="443"/>
      <c r="S1113" s="425">
        <f t="shared" si="414"/>
        <v>0</v>
      </c>
      <c r="T1113" s="392">
        <f t="shared" si="411"/>
        <v>0</v>
      </c>
      <c r="U1113" s="392">
        <f t="shared" si="415"/>
        <v>0</v>
      </c>
      <c r="V1113" s="393">
        <f t="shared" si="416"/>
        <v>0</v>
      </c>
      <c r="W1113" s="444" t="str">
        <f t="shared" si="417"/>
        <v/>
      </c>
      <c r="X1113" s="452" t="str">
        <f t="shared" si="412"/>
        <v/>
      </c>
      <c r="Y1113" s="452" t="str">
        <f t="shared" si="413"/>
        <v/>
      </c>
      <c r="Z1113" s="452" t="str">
        <f>'４.１倒筒機(樣品製作)'!X1113</f>
        <v/>
      </c>
      <c r="AA1113" s="452" t="str">
        <f>'４.１倒筒機(樣品製作)'!Y1113</f>
        <v/>
      </c>
    </row>
    <row r="1114" spans="1:27" ht="16.5">
      <c r="A1114" s="383">
        <f t="shared" si="410"/>
        <v>46229</v>
      </c>
      <c r="B1114" s="432" t="s">
        <v>805</v>
      </c>
      <c r="C1114" s="458"/>
      <c r="D1114" s="473"/>
      <c r="E1114" s="459"/>
      <c r="F1114" s="506" t="str">
        <f>IF(ISNA(VLOOKUP(D1114,條件!$A$1:$L$65585,5,0)),"",(VLOOKUP(D1114,條件!$A$1:$L$65585,5,0)))</f>
        <v/>
      </c>
      <c r="G1114" s="506" t="str">
        <f>IF(ISNA(VLOOKUP(D1114,條件!$A$1:$L$65585,11,0)),"",(VLOOKUP(D1114,條件!$A$1:$L$65585,11,0)))</f>
        <v/>
      </c>
      <c r="H1114" s="460"/>
      <c r="I1114" s="461"/>
      <c r="J1114" s="462"/>
      <c r="K1114" s="461"/>
      <c r="L1114" s="463"/>
      <c r="M1114" s="388"/>
      <c r="N1114" s="389"/>
      <c r="O1114" s="390"/>
      <c r="P1114" s="389"/>
      <c r="Q1114" s="391"/>
      <c r="R1114" s="443"/>
      <c r="S1114" s="425">
        <f t="shared" si="414"/>
        <v>0</v>
      </c>
      <c r="T1114" s="392">
        <f t="shared" si="411"/>
        <v>0</v>
      </c>
      <c r="U1114" s="392">
        <f t="shared" si="415"/>
        <v>0</v>
      </c>
      <c r="V1114" s="393">
        <f t="shared" si="416"/>
        <v>0</v>
      </c>
      <c r="W1114" s="444" t="str">
        <f t="shared" si="417"/>
        <v/>
      </c>
      <c r="X1114" s="452" t="str">
        <f t="shared" si="412"/>
        <v/>
      </c>
      <c r="Y1114" s="452" t="str">
        <f t="shared" si="413"/>
        <v/>
      </c>
      <c r="Z1114" s="452" t="str">
        <f>'４.１倒筒機(樣品製作)'!X1114</f>
        <v/>
      </c>
      <c r="AA1114" s="452" t="str">
        <f>'４.１倒筒機(樣品製作)'!Y1114</f>
        <v/>
      </c>
    </row>
    <row r="1115" spans="1:27" ht="16.5">
      <c r="A1115" s="383">
        <f t="shared" si="410"/>
        <v>46229</v>
      </c>
      <c r="B1115" s="432" t="s">
        <v>805</v>
      </c>
      <c r="C1115" s="458"/>
      <c r="D1115" s="473"/>
      <c r="E1115" s="459"/>
      <c r="F1115" s="506" t="str">
        <f>IF(ISNA(VLOOKUP(D1115,條件!$A$1:$L$65585,5,0)),"",(VLOOKUP(D1115,條件!$A$1:$L$65585,5,0)))</f>
        <v/>
      </c>
      <c r="G1115" s="506" t="str">
        <f>IF(ISNA(VLOOKUP(D1115,條件!$A$1:$L$65585,11,0)),"",(VLOOKUP(D1115,條件!$A$1:$L$65585,11,0)))</f>
        <v/>
      </c>
      <c r="H1115" s="460"/>
      <c r="I1115" s="461"/>
      <c r="J1115" s="462"/>
      <c r="K1115" s="461"/>
      <c r="L1115" s="463"/>
      <c r="M1115" s="388"/>
      <c r="N1115" s="389"/>
      <c r="O1115" s="390"/>
      <c r="P1115" s="389"/>
      <c r="Q1115" s="391"/>
      <c r="R1115" s="443"/>
      <c r="S1115" s="425">
        <f t="shared" si="414"/>
        <v>0</v>
      </c>
      <c r="T1115" s="392">
        <f t="shared" si="411"/>
        <v>0</v>
      </c>
      <c r="U1115" s="392">
        <f t="shared" si="415"/>
        <v>0</v>
      </c>
      <c r="V1115" s="393">
        <f t="shared" si="416"/>
        <v>0</v>
      </c>
      <c r="W1115" s="444" t="str">
        <f t="shared" si="417"/>
        <v/>
      </c>
      <c r="X1115" s="452" t="str">
        <f t="shared" si="412"/>
        <v/>
      </c>
      <c r="Y1115" s="452" t="str">
        <f t="shared" si="413"/>
        <v/>
      </c>
      <c r="Z1115" s="452" t="str">
        <f>'４.１倒筒機(樣品製作)'!X1115</f>
        <v/>
      </c>
      <c r="AA1115" s="452" t="str">
        <f>'４.１倒筒機(樣品製作)'!Y1115</f>
        <v/>
      </c>
    </row>
    <row r="1116" spans="1:27" ht="16.5">
      <c r="A1116" s="383">
        <f t="shared" si="410"/>
        <v>46229</v>
      </c>
      <c r="B1116" s="432" t="s">
        <v>805</v>
      </c>
      <c r="C1116" s="458"/>
      <c r="D1116" s="473"/>
      <c r="E1116" s="459"/>
      <c r="F1116" s="506" t="str">
        <f>IF(ISNA(VLOOKUP(D1116,條件!$A$1:$L$65585,5,0)),"",(VLOOKUP(D1116,條件!$A$1:$L$65585,5,0)))</f>
        <v/>
      </c>
      <c r="G1116" s="506" t="str">
        <f>IF(ISNA(VLOOKUP(D1116,條件!$A$1:$L$65585,11,0)),"",(VLOOKUP(D1116,條件!$A$1:$L$65585,11,0)))</f>
        <v/>
      </c>
      <c r="H1116" s="460"/>
      <c r="I1116" s="461"/>
      <c r="J1116" s="462"/>
      <c r="K1116" s="461"/>
      <c r="L1116" s="463"/>
      <c r="M1116" s="388"/>
      <c r="N1116" s="389"/>
      <c r="O1116" s="390"/>
      <c r="P1116" s="389"/>
      <c r="Q1116" s="391"/>
      <c r="R1116" s="443"/>
      <c r="S1116" s="425">
        <f t="shared" si="414"/>
        <v>0</v>
      </c>
      <c r="T1116" s="392">
        <f t="shared" si="411"/>
        <v>0</v>
      </c>
      <c r="U1116" s="392">
        <f t="shared" si="415"/>
        <v>0</v>
      </c>
      <c r="V1116" s="393">
        <f t="shared" si="416"/>
        <v>0</v>
      </c>
      <c r="W1116" s="444" t="str">
        <f t="shared" si="417"/>
        <v/>
      </c>
      <c r="X1116" s="452" t="str">
        <f t="shared" si="412"/>
        <v/>
      </c>
      <c r="Y1116" s="452" t="str">
        <f t="shared" si="413"/>
        <v/>
      </c>
      <c r="Z1116" s="452" t="str">
        <f>'４.１倒筒機(樣品製作)'!X1116</f>
        <v/>
      </c>
      <c r="AA1116" s="452" t="str">
        <f>'４.１倒筒機(樣品製作)'!Y1116</f>
        <v/>
      </c>
    </row>
    <row r="1117" spans="1:27" ht="16.5">
      <c r="A1117" s="383">
        <f t="shared" si="410"/>
        <v>46229</v>
      </c>
      <c r="B1117" s="432" t="s">
        <v>805</v>
      </c>
      <c r="C1117" s="458"/>
      <c r="D1117" s="473"/>
      <c r="E1117" s="459"/>
      <c r="F1117" s="506" t="str">
        <f>IF(ISNA(VLOOKUP(D1117,條件!$A$1:$L$65585,5,0)),"",(VLOOKUP(D1117,條件!$A$1:$L$65585,5,0)))</f>
        <v/>
      </c>
      <c r="G1117" s="506" t="str">
        <f>IF(ISNA(VLOOKUP(D1117,條件!$A$1:$L$65585,11,0)),"",(VLOOKUP(D1117,條件!$A$1:$L$65585,11,0)))</f>
        <v/>
      </c>
      <c r="H1117" s="460"/>
      <c r="I1117" s="461"/>
      <c r="J1117" s="462"/>
      <c r="K1117" s="461"/>
      <c r="L1117" s="463"/>
      <c r="M1117" s="388"/>
      <c r="N1117" s="389"/>
      <c r="O1117" s="390"/>
      <c r="P1117" s="389"/>
      <c r="Q1117" s="391"/>
      <c r="R1117" s="443"/>
      <c r="S1117" s="425">
        <f t="shared" si="414"/>
        <v>0</v>
      </c>
      <c r="T1117" s="392">
        <f t="shared" si="411"/>
        <v>0</v>
      </c>
      <c r="U1117" s="392">
        <f t="shared" si="415"/>
        <v>0</v>
      </c>
      <c r="V1117" s="393">
        <f t="shared" si="416"/>
        <v>0</v>
      </c>
      <c r="W1117" s="444" t="str">
        <f t="shared" si="417"/>
        <v/>
      </c>
      <c r="X1117" s="452" t="str">
        <f t="shared" si="412"/>
        <v/>
      </c>
      <c r="Y1117" s="452" t="str">
        <f t="shared" si="413"/>
        <v/>
      </c>
      <c r="Z1117" s="452" t="str">
        <f>'４.１倒筒機(樣品製作)'!X1117</f>
        <v/>
      </c>
      <c r="AA1117" s="452" t="str">
        <f>'４.１倒筒機(樣品製作)'!Y1117</f>
        <v/>
      </c>
    </row>
    <row r="1118" spans="1:27" ht="16.5">
      <c r="A1118" s="383">
        <f t="shared" si="410"/>
        <v>46229</v>
      </c>
      <c r="B1118" s="432" t="s">
        <v>805</v>
      </c>
      <c r="C1118" s="458"/>
      <c r="D1118" s="473"/>
      <c r="E1118" s="459"/>
      <c r="F1118" s="506" t="str">
        <f>IF(ISNA(VLOOKUP(D1118,條件!$A$1:$L$65585,5,0)),"",(VLOOKUP(D1118,條件!$A$1:$L$65585,5,0)))</f>
        <v/>
      </c>
      <c r="G1118" s="506" t="str">
        <f>IF(ISNA(VLOOKUP(D1118,條件!$A$1:$L$65585,11,0)),"",(VLOOKUP(D1118,條件!$A$1:$L$65585,11,0)))</f>
        <v/>
      </c>
      <c r="H1118" s="460"/>
      <c r="I1118" s="461"/>
      <c r="J1118" s="462"/>
      <c r="K1118" s="461"/>
      <c r="L1118" s="463"/>
      <c r="M1118" s="388"/>
      <c r="N1118" s="389"/>
      <c r="O1118" s="390"/>
      <c r="P1118" s="389"/>
      <c r="Q1118" s="391"/>
      <c r="R1118" s="443"/>
      <c r="S1118" s="425">
        <f t="shared" si="414"/>
        <v>0</v>
      </c>
      <c r="T1118" s="392">
        <f t="shared" si="411"/>
        <v>0</v>
      </c>
      <c r="U1118" s="392">
        <f t="shared" si="415"/>
        <v>0</v>
      </c>
      <c r="V1118" s="393">
        <f t="shared" si="416"/>
        <v>0</v>
      </c>
      <c r="W1118" s="444" t="str">
        <f t="shared" si="417"/>
        <v/>
      </c>
      <c r="X1118" s="452" t="str">
        <f t="shared" si="412"/>
        <v/>
      </c>
      <c r="Y1118" s="452" t="str">
        <f t="shared" si="413"/>
        <v/>
      </c>
      <c r="Z1118" s="452" t="str">
        <f>'４.１倒筒機(樣品製作)'!X1118</f>
        <v/>
      </c>
      <c r="AA1118" s="452" t="str">
        <f>'４.１倒筒機(樣品製作)'!Y1118</f>
        <v/>
      </c>
    </row>
    <row r="1119" spans="1:27" ht="16.5">
      <c r="A1119" s="383">
        <f t="shared" si="410"/>
        <v>46229</v>
      </c>
      <c r="B1119" s="398" t="s">
        <v>803</v>
      </c>
      <c r="C1119" s="524"/>
      <c r="D1119" s="525"/>
      <c r="E1119" s="526"/>
      <c r="F1119" s="527">
        <v>0</v>
      </c>
      <c r="G1119" s="527"/>
      <c r="H1119" s="528"/>
      <c r="I1119" s="529">
        <f>COUNTA(I1099:I1118)</f>
        <v>0</v>
      </c>
      <c r="J1119" s="529"/>
      <c r="K1119" s="529"/>
      <c r="L1119" s="530"/>
      <c r="M1119" s="400"/>
      <c r="N1119" s="401">
        <f>SUM(N1099:N1118)</f>
        <v>0</v>
      </c>
      <c r="O1119" s="400"/>
      <c r="P1119" s="401">
        <f>SUM(P1099:P1118)</f>
        <v>0</v>
      </c>
      <c r="Q1119" s="402"/>
      <c r="R1119" s="445"/>
      <c r="S1119" s="427"/>
      <c r="T1119" s="403"/>
      <c r="U1119" s="399">
        <f>SUMIF(U1099:U1118,"&lt;9E307")</f>
        <v>0</v>
      </c>
      <c r="V1119" s="399">
        <f>SUM(V1099:V1118)</f>
        <v>0</v>
      </c>
      <c r="W1119" s="446">
        <f>IF(ISERROR(V1119/U1119),0,(V1119/U1119))</f>
        <v>0</v>
      </c>
      <c r="X1119" s="453">
        <f>SUMIF(X1099:X1118,"&lt;9E307")</f>
        <v>0</v>
      </c>
      <c r="Y1119" s="453">
        <f>SUMIF(Y1099:Y1118,"&lt;9E307")</f>
        <v>0</v>
      </c>
      <c r="Z1119" s="453">
        <f>'４.１倒筒機(樣品製作)'!X1119</f>
        <v>0</v>
      </c>
      <c r="AA1119" s="453">
        <f>'４.１倒筒機(樣品製作)'!Y1119</f>
        <v>0</v>
      </c>
    </row>
    <row r="1120" spans="1:27" ht="16.5">
      <c r="A1120" s="383">
        <f t="shared" si="410"/>
        <v>46229</v>
      </c>
      <c r="B1120" s="404" t="s">
        <v>806</v>
      </c>
      <c r="C1120" s="531"/>
      <c r="D1120" s="532"/>
      <c r="E1120" s="533"/>
      <c r="F1120" s="534"/>
      <c r="G1120" s="534"/>
      <c r="H1120" s="535"/>
      <c r="I1120" s="536">
        <f>SUM(I1098,I1119)</f>
        <v>0</v>
      </c>
      <c r="J1120" s="536"/>
      <c r="K1120" s="536"/>
      <c r="L1120" s="537"/>
      <c r="M1120" s="419"/>
      <c r="N1120" s="420">
        <f>SUM(N1098,N1119)</f>
        <v>0</v>
      </c>
      <c r="O1120" s="419"/>
      <c r="P1120" s="420">
        <f>SUM(P1098,P1119)</f>
        <v>0</v>
      </c>
      <c r="Q1120" s="421"/>
      <c r="R1120" s="447"/>
      <c r="S1120" s="428"/>
      <c r="T1120" s="394"/>
      <c r="U1120" s="394">
        <f t="shared" ref="U1120:V1120" si="418">SUM(U1098,U1119)</f>
        <v>0</v>
      </c>
      <c r="V1120" s="394">
        <f t="shared" si="418"/>
        <v>0</v>
      </c>
      <c r="W1120" s="448">
        <f>IF(ISERROR(V1120/U1120),0,V1120/U1120)</f>
        <v>0</v>
      </c>
      <c r="X1120" s="454">
        <f>SUM(X1098,X1119)</f>
        <v>0</v>
      </c>
      <c r="Y1120" s="454">
        <f>SUM(Y1098,Y1119)</f>
        <v>0</v>
      </c>
      <c r="Z1120" s="454">
        <f>'４.１倒筒機(樣品製作)'!X1120</f>
        <v>0</v>
      </c>
      <c r="AA1120" s="454">
        <f>'４.１倒筒機(樣品製作)'!Y1120</f>
        <v>0</v>
      </c>
    </row>
    <row r="1121" spans="1:27" ht="16.5">
      <c r="A1121" s="449">
        <f>A1120+1</f>
        <v>46230</v>
      </c>
      <c r="B1121" s="431" t="s">
        <v>804</v>
      </c>
      <c r="C1121" s="538"/>
      <c r="D1121" s="539"/>
      <c r="E1121" s="540"/>
      <c r="F1121" s="541" t="str">
        <f>IF(ISNA(VLOOKUP(D1121,條件!$A$1:$L$65585,5,0)),"",(VLOOKUP(D1121,條件!$A$1:$L$65585,5,0)))</f>
        <v/>
      </c>
      <c r="G1121" s="541" t="str">
        <f>IF(ISNA(VLOOKUP(D1121,條件!$A$1:$L$65585,11,0)),"",(VLOOKUP(D1121,條件!$A$1:$L$65585,11,0)))</f>
        <v/>
      </c>
      <c r="H1121" s="542"/>
      <c r="I1121" s="543"/>
      <c r="J1121" s="462"/>
      <c r="K1121" s="543"/>
      <c r="L1121" s="544"/>
      <c r="M1121" s="407"/>
      <c r="N1121" s="408"/>
      <c r="O1121" s="409"/>
      <c r="P1121" s="408"/>
      <c r="Q1121" s="410"/>
      <c r="R1121" s="441"/>
      <c r="S1121" s="424">
        <f>K1121*0.85</f>
        <v>0</v>
      </c>
      <c r="T1121" s="405">
        <f t="shared" ref="T1121:T1140" si="419">IF(J1121="",0,(1440/(J1121/S1121)))</f>
        <v>0</v>
      </c>
      <c r="U1121" s="405">
        <f>T1121*L1121*(N1121+P1121)/24*0.85</f>
        <v>0</v>
      </c>
      <c r="V1121" s="406">
        <f>M1121+O1121</f>
        <v>0</v>
      </c>
      <c r="W1121" s="442" t="str">
        <f>IF(U1121=0,"",((V1121/U1121)))</f>
        <v/>
      </c>
      <c r="X1121" s="452" t="str">
        <f t="shared" ref="X1121:X1140" si="420">IF(ISERROR((U1121/(N1121+P1121)*N1121)/250),"",((U1121/(N1121+P1121)*N1121)/250))</f>
        <v/>
      </c>
      <c r="Y1121" s="452" t="str">
        <f t="shared" ref="Y1121:Y1140" si="421">IF(ISERROR(((U1121/(N1121+P1121)*P1121)/250)),"",(((U1121/(N1121+P1121)*P1121))/250))</f>
        <v/>
      </c>
      <c r="Z1121" s="452" t="str">
        <f>'４.１倒筒機(樣品製作)'!X1121</f>
        <v/>
      </c>
      <c r="AA1121" s="452" t="str">
        <f>'４.１倒筒機(樣品製作)'!Y1121</f>
        <v/>
      </c>
    </row>
    <row r="1122" spans="1:27" ht="16.5">
      <c r="A1122" s="383">
        <f>A1121</f>
        <v>46230</v>
      </c>
      <c r="B1122" s="432" t="s">
        <v>804</v>
      </c>
      <c r="C1122" s="458"/>
      <c r="D1122" s="473"/>
      <c r="E1122" s="459"/>
      <c r="F1122" s="506" t="str">
        <f>IF(ISNA(VLOOKUP(D1122,條件!$A$1:$L$65585,5,0)),"",(VLOOKUP(D1122,條件!$A$1:$L$65585,5,0)))</f>
        <v/>
      </c>
      <c r="G1122" s="506" t="str">
        <f>IF(ISNA(VLOOKUP(D1122,條件!$A$1:$L$65585,11,0)),"",(VLOOKUP(D1122,條件!$A$1:$L$65585,11,0)))</f>
        <v/>
      </c>
      <c r="H1122" s="460"/>
      <c r="I1122" s="461"/>
      <c r="J1122" s="462"/>
      <c r="K1122" s="461"/>
      <c r="L1122" s="463"/>
      <c r="M1122" s="388"/>
      <c r="N1122" s="389"/>
      <c r="O1122" s="390"/>
      <c r="P1122" s="389"/>
      <c r="Q1122" s="410"/>
      <c r="R1122" s="443"/>
      <c r="S1122" s="425">
        <f t="shared" ref="S1122:S1140" si="422">K1122*0.85</f>
        <v>0</v>
      </c>
      <c r="T1122" s="392">
        <f t="shared" si="419"/>
        <v>0</v>
      </c>
      <c r="U1122" s="405">
        <f t="shared" ref="U1122:U1140" si="423">T1122*L1122*(N1122+P1122)/24*0.85</f>
        <v>0</v>
      </c>
      <c r="V1122" s="393">
        <f t="shared" ref="V1122:V1140" si="424">M1122+O1122</f>
        <v>0</v>
      </c>
      <c r="W1122" s="442" t="str">
        <f t="shared" ref="W1122:W1140" si="425">IF(U1122=0,"",((V1122/U1122)))</f>
        <v/>
      </c>
      <c r="X1122" s="452" t="str">
        <f t="shared" si="420"/>
        <v/>
      </c>
      <c r="Y1122" s="452" t="str">
        <f t="shared" si="421"/>
        <v/>
      </c>
      <c r="Z1122" s="452" t="str">
        <f>'４.１倒筒機(樣品製作)'!X1122</f>
        <v/>
      </c>
      <c r="AA1122" s="452" t="str">
        <f>'４.１倒筒機(樣品製作)'!Y1122</f>
        <v/>
      </c>
    </row>
    <row r="1123" spans="1:27" ht="16.5">
      <c r="A1123" s="383">
        <f t="shared" ref="A1123:A1163" si="426">A1122</f>
        <v>46230</v>
      </c>
      <c r="B1123" s="432" t="s">
        <v>804</v>
      </c>
      <c r="C1123" s="458"/>
      <c r="D1123" s="473"/>
      <c r="E1123" s="459"/>
      <c r="F1123" s="506" t="str">
        <f>IF(ISNA(VLOOKUP(D1123,條件!$A$1:$L$65585,5,0)),"",(VLOOKUP(D1123,條件!$A$1:$L$65585,5,0)))</f>
        <v/>
      </c>
      <c r="G1123" s="506" t="str">
        <f>IF(ISNA(VLOOKUP(D1123,條件!$A$1:$L$65585,11,0)),"",(VLOOKUP(D1123,條件!$A$1:$L$65585,11,0)))</f>
        <v/>
      </c>
      <c r="H1123" s="460"/>
      <c r="I1123" s="461"/>
      <c r="J1123" s="462"/>
      <c r="K1123" s="461"/>
      <c r="L1123" s="463"/>
      <c r="M1123" s="388"/>
      <c r="N1123" s="389"/>
      <c r="O1123" s="390"/>
      <c r="P1123" s="389"/>
      <c r="Q1123" s="410"/>
      <c r="R1123" s="443"/>
      <c r="S1123" s="425">
        <f t="shared" si="422"/>
        <v>0</v>
      </c>
      <c r="T1123" s="392">
        <f t="shared" si="419"/>
        <v>0</v>
      </c>
      <c r="U1123" s="405">
        <f t="shared" si="423"/>
        <v>0</v>
      </c>
      <c r="V1123" s="393">
        <f t="shared" si="424"/>
        <v>0</v>
      </c>
      <c r="W1123" s="442" t="str">
        <f t="shared" si="425"/>
        <v/>
      </c>
      <c r="X1123" s="452" t="str">
        <f t="shared" si="420"/>
        <v/>
      </c>
      <c r="Y1123" s="452" t="str">
        <f t="shared" si="421"/>
        <v/>
      </c>
      <c r="Z1123" s="452" t="str">
        <f>'４.１倒筒機(樣品製作)'!X1123</f>
        <v/>
      </c>
      <c r="AA1123" s="452" t="str">
        <f>'４.１倒筒機(樣品製作)'!Y1123</f>
        <v/>
      </c>
    </row>
    <row r="1124" spans="1:27" ht="16.5">
      <c r="A1124" s="383">
        <f t="shared" si="426"/>
        <v>46230</v>
      </c>
      <c r="B1124" s="432" t="s">
        <v>804</v>
      </c>
      <c r="C1124" s="458"/>
      <c r="D1124" s="473"/>
      <c r="E1124" s="459"/>
      <c r="F1124" s="506" t="str">
        <f>IF(ISNA(VLOOKUP(D1124,條件!$A$1:$L$65585,5,0)),"",(VLOOKUP(D1124,條件!$A$1:$L$65585,5,0)))</f>
        <v/>
      </c>
      <c r="G1124" s="506" t="str">
        <f>IF(ISNA(VLOOKUP(D1124,條件!$A$1:$L$65585,11,0)),"",(VLOOKUP(D1124,條件!$A$1:$L$65585,11,0)))</f>
        <v/>
      </c>
      <c r="H1124" s="460"/>
      <c r="I1124" s="461"/>
      <c r="J1124" s="462"/>
      <c r="K1124" s="461"/>
      <c r="L1124" s="463"/>
      <c r="M1124" s="388"/>
      <c r="N1124" s="389"/>
      <c r="O1124" s="390"/>
      <c r="P1124" s="389"/>
      <c r="Q1124" s="410"/>
      <c r="R1124" s="443"/>
      <c r="S1124" s="425">
        <f t="shared" si="422"/>
        <v>0</v>
      </c>
      <c r="T1124" s="392">
        <f t="shared" si="419"/>
        <v>0</v>
      </c>
      <c r="U1124" s="405">
        <f t="shared" si="423"/>
        <v>0</v>
      </c>
      <c r="V1124" s="393">
        <f t="shared" si="424"/>
        <v>0</v>
      </c>
      <c r="W1124" s="442" t="str">
        <f t="shared" si="425"/>
        <v/>
      </c>
      <c r="X1124" s="452" t="str">
        <f t="shared" si="420"/>
        <v/>
      </c>
      <c r="Y1124" s="452" t="str">
        <f t="shared" si="421"/>
        <v/>
      </c>
      <c r="Z1124" s="452" t="str">
        <f>'４.１倒筒機(樣品製作)'!X1124</f>
        <v/>
      </c>
      <c r="AA1124" s="452" t="str">
        <f>'４.１倒筒機(樣品製作)'!Y1124</f>
        <v/>
      </c>
    </row>
    <row r="1125" spans="1:27" ht="16.5">
      <c r="A1125" s="383">
        <f t="shared" si="426"/>
        <v>46230</v>
      </c>
      <c r="B1125" s="432" t="s">
        <v>804</v>
      </c>
      <c r="C1125" s="458"/>
      <c r="D1125" s="473"/>
      <c r="E1125" s="459"/>
      <c r="F1125" s="506" t="str">
        <f>IF(ISNA(VLOOKUP(D1125,條件!$A$1:$L$65585,5,0)),"",(VLOOKUP(D1125,條件!$A$1:$L$65585,5,0)))</f>
        <v/>
      </c>
      <c r="G1125" s="506" t="str">
        <f>IF(ISNA(VLOOKUP(D1125,條件!$A$1:$L$65585,11,0)),"",(VLOOKUP(D1125,條件!$A$1:$L$65585,11,0)))</f>
        <v/>
      </c>
      <c r="H1125" s="460"/>
      <c r="I1125" s="461"/>
      <c r="J1125" s="462"/>
      <c r="K1125" s="461"/>
      <c r="L1125" s="463"/>
      <c r="M1125" s="388"/>
      <c r="N1125" s="389"/>
      <c r="O1125" s="390"/>
      <c r="P1125" s="389"/>
      <c r="Q1125" s="410"/>
      <c r="R1125" s="443"/>
      <c r="S1125" s="425">
        <f t="shared" si="422"/>
        <v>0</v>
      </c>
      <c r="T1125" s="392">
        <f t="shared" si="419"/>
        <v>0</v>
      </c>
      <c r="U1125" s="405">
        <f t="shared" si="423"/>
        <v>0</v>
      </c>
      <c r="V1125" s="393">
        <f t="shared" si="424"/>
        <v>0</v>
      </c>
      <c r="W1125" s="442" t="str">
        <f t="shared" si="425"/>
        <v/>
      </c>
      <c r="X1125" s="452" t="str">
        <f t="shared" si="420"/>
        <v/>
      </c>
      <c r="Y1125" s="452" t="str">
        <f t="shared" si="421"/>
        <v/>
      </c>
      <c r="Z1125" s="452" t="str">
        <f>'４.１倒筒機(樣品製作)'!X1125</f>
        <v/>
      </c>
      <c r="AA1125" s="452" t="str">
        <f>'４.１倒筒機(樣品製作)'!Y1125</f>
        <v/>
      </c>
    </row>
    <row r="1126" spans="1:27" ht="16.5">
      <c r="A1126" s="383">
        <f t="shared" si="426"/>
        <v>46230</v>
      </c>
      <c r="B1126" s="432" t="s">
        <v>804</v>
      </c>
      <c r="C1126" s="458"/>
      <c r="D1126" s="473"/>
      <c r="E1126" s="459"/>
      <c r="F1126" s="506" t="str">
        <f>IF(ISNA(VLOOKUP(D1126,條件!$A$1:$L$65585,5,0)),"",(VLOOKUP(D1126,條件!$A$1:$L$65585,5,0)))</f>
        <v/>
      </c>
      <c r="G1126" s="506" t="str">
        <f>IF(ISNA(VLOOKUP(D1126,條件!$A$1:$L$65585,11,0)),"",(VLOOKUP(D1126,條件!$A$1:$L$65585,11,0)))</f>
        <v/>
      </c>
      <c r="H1126" s="460"/>
      <c r="I1126" s="461"/>
      <c r="J1126" s="462"/>
      <c r="K1126" s="461"/>
      <c r="L1126" s="463"/>
      <c r="M1126" s="388"/>
      <c r="N1126" s="389"/>
      <c r="O1126" s="390"/>
      <c r="P1126" s="389"/>
      <c r="Q1126" s="410"/>
      <c r="R1126" s="443"/>
      <c r="S1126" s="425">
        <f t="shared" si="422"/>
        <v>0</v>
      </c>
      <c r="T1126" s="392">
        <f t="shared" si="419"/>
        <v>0</v>
      </c>
      <c r="U1126" s="405">
        <f t="shared" si="423"/>
        <v>0</v>
      </c>
      <c r="V1126" s="393">
        <f t="shared" si="424"/>
        <v>0</v>
      </c>
      <c r="W1126" s="442" t="str">
        <f t="shared" si="425"/>
        <v/>
      </c>
      <c r="X1126" s="452" t="str">
        <f t="shared" si="420"/>
        <v/>
      </c>
      <c r="Y1126" s="452" t="str">
        <f t="shared" si="421"/>
        <v/>
      </c>
      <c r="Z1126" s="452" t="str">
        <f>'４.１倒筒機(樣品製作)'!X1126</f>
        <v/>
      </c>
      <c r="AA1126" s="452" t="str">
        <f>'４.１倒筒機(樣品製作)'!Y1126</f>
        <v/>
      </c>
    </row>
    <row r="1127" spans="1:27" ht="16.5">
      <c r="A1127" s="383">
        <f t="shared" si="426"/>
        <v>46230</v>
      </c>
      <c r="B1127" s="432" t="s">
        <v>804</v>
      </c>
      <c r="C1127" s="458"/>
      <c r="D1127" s="473"/>
      <c r="E1127" s="459"/>
      <c r="F1127" s="506" t="str">
        <f>IF(ISNA(VLOOKUP(D1127,條件!$A$1:$L$65585,5,0)),"",(VLOOKUP(D1127,條件!$A$1:$L$65585,5,0)))</f>
        <v/>
      </c>
      <c r="G1127" s="506" t="str">
        <f>IF(ISNA(VLOOKUP(D1127,條件!$A$1:$L$65585,11,0)),"",(VLOOKUP(D1127,條件!$A$1:$L$65585,11,0)))</f>
        <v/>
      </c>
      <c r="H1127" s="460"/>
      <c r="I1127" s="461"/>
      <c r="J1127" s="462"/>
      <c r="K1127" s="461"/>
      <c r="L1127" s="463"/>
      <c r="M1127" s="388"/>
      <c r="N1127" s="389"/>
      <c r="O1127" s="390"/>
      <c r="P1127" s="389"/>
      <c r="Q1127" s="410"/>
      <c r="R1127" s="443"/>
      <c r="S1127" s="425">
        <f t="shared" si="422"/>
        <v>0</v>
      </c>
      <c r="T1127" s="392">
        <f t="shared" si="419"/>
        <v>0</v>
      </c>
      <c r="U1127" s="405">
        <f t="shared" si="423"/>
        <v>0</v>
      </c>
      <c r="V1127" s="393">
        <f t="shared" si="424"/>
        <v>0</v>
      </c>
      <c r="W1127" s="442" t="str">
        <f t="shared" si="425"/>
        <v/>
      </c>
      <c r="X1127" s="452" t="str">
        <f t="shared" si="420"/>
        <v/>
      </c>
      <c r="Y1127" s="452" t="str">
        <f t="shared" si="421"/>
        <v/>
      </c>
      <c r="Z1127" s="452" t="str">
        <f>'４.１倒筒機(樣品製作)'!X1127</f>
        <v/>
      </c>
      <c r="AA1127" s="452" t="str">
        <f>'４.１倒筒機(樣品製作)'!Y1127</f>
        <v/>
      </c>
    </row>
    <row r="1128" spans="1:27" ht="16.5">
      <c r="A1128" s="383">
        <f t="shared" si="426"/>
        <v>46230</v>
      </c>
      <c r="B1128" s="432" t="s">
        <v>804</v>
      </c>
      <c r="C1128" s="458"/>
      <c r="D1128" s="473"/>
      <c r="E1128" s="459"/>
      <c r="F1128" s="506" t="str">
        <f>IF(ISNA(VLOOKUP(D1128,條件!$A$1:$L$65585,5,0)),"",(VLOOKUP(D1128,條件!$A$1:$L$65585,5,0)))</f>
        <v/>
      </c>
      <c r="G1128" s="506" t="str">
        <f>IF(ISNA(VLOOKUP(D1128,條件!$A$1:$L$65585,11,0)),"",(VLOOKUP(D1128,條件!$A$1:$L$65585,11,0)))</f>
        <v/>
      </c>
      <c r="H1128" s="460"/>
      <c r="I1128" s="461"/>
      <c r="J1128" s="462"/>
      <c r="K1128" s="461"/>
      <c r="L1128" s="463"/>
      <c r="M1128" s="388"/>
      <c r="N1128" s="389"/>
      <c r="O1128" s="390"/>
      <c r="P1128" s="389"/>
      <c r="Q1128" s="410"/>
      <c r="R1128" s="443"/>
      <c r="S1128" s="425">
        <f t="shared" si="422"/>
        <v>0</v>
      </c>
      <c r="T1128" s="392">
        <f t="shared" si="419"/>
        <v>0</v>
      </c>
      <c r="U1128" s="405">
        <f t="shared" si="423"/>
        <v>0</v>
      </c>
      <c r="V1128" s="393">
        <f t="shared" si="424"/>
        <v>0</v>
      </c>
      <c r="W1128" s="442" t="str">
        <f t="shared" si="425"/>
        <v/>
      </c>
      <c r="X1128" s="452" t="str">
        <f t="shared" si="420"/>
        <v/>
      </c>
      <c r="Y1128" s="452" t="str">
        <f t="shared" si="421"/>
        <v/>
      </c>
      <c r="Z1128" s="452" t="str">
        <f>'４.１倒筒機(樣品製作)'!X1128</f>
        <v/>
      </c>
      <c r="AA1128" s="452" t="str">
        <f>'４.１倒筒機(樣品製作)'!Y1128</f>
        <v/>
      </c>
    </row>
    <row r="1129" spans="1:27" ht="16.5">
      <c r="A1129" s="383">
        <f t="shared" si="426"/>
        <v>46230</v>
      </c>
      <c r="B1129" s="432" t="s">
        <v>804</v>
      </c>
      <c r="C1129" s="458"/>
      <c r="D1129" s="473"/>
      <c r="E1129" s="459"/>
      <c r="F1129" s="506" t="str">
        <f>IF(ISNA(VLOOKUP(D1129,條件!$A$1:$L$65585,5,0)),"",(VLOOKUP(D1129,條件!$A$1:$L$65585,5,0)))</f>
        <v/>
      </c>
      <c r="G1129" s="506" t="str">
        <f>IF(ISNA(VLOOKUP(D1129,條件!$A$1:$L$65585,11,0)),"",(VLOOKUP(D1129,條件!$A$1:$L$65585,11,0)))</f>
        <v/>
      </c>
      <c r="H1129" s="460"/>
      <c r="I1129" s="461"/>
      <c r="J1129" s="462"/>
      <c r="K1129" s="461"/>
      <c r="L1129" s="463"/>
      <c r="M1129" s="388"/>
      <c r="N1129" s="389"/>
      <c r="O1129" s="390"/>
      <c r="P1129" s="389"/>
      <c r="Q1129" s="410"/>
      <c r="R1129" s="443"/>
      <c r="S1129" s="425">
        <f t="shared" si="422"/>
        <v>0</v>
      </c>
      <c r="T1129" s="392">
        <f t="shared" si="419"/>
        <v>0</v>
      </c>
      <c r="U1129" s="405">
        <f t="shared" si="423"/>
        <v>0</v>
      </c>
      <c r="V1129" s="393">
        <f t="shared" si="424"/>
        <v>0</v>
      </c>
      <c r="W1129" s="442" t="str">
        <f t="shared" si="425"/>
        <v/>
      </c>
      <c r="X1129" s="452" t="str">
        <f t="shared" si="420"/>
        <v/>
      </c>
      <c r="Y1129" s="452" t="str">
        <f t="shared" si="421"/>
        <v/>
      </c>
      <c r="Z1129" s="452" t="str">
        <f>'４.１倒筒機(樣品製作)'!X1129</f>
        <v/>
      </c>
      <c r="AA1129" s="452" t="str">
        <f>'４.１倒筒機(樣品製作)'!Y1129</f>
        <v/>
      </c>
    </row>
    <row r="1130" spans="1:27" ht="16.5">
      <c r="A1130" s="383">
        <f t="shared" si="426"/>
        <v>46230</v>
      </c>
      <c r="B1130" s="432" t="s">
        <v>804</v>
      </c>
      <c r="C1130" s="458"/>
      <c r="D1130" s="473"/>
      <c r="E1130" s="459"/>
      <c r="F1130" s="506" t="str">
        <f>IF(ISNA(VLOOKUP(D1130,條件!$A$1:$L$65585,5,0)),"",(VLOOKUP(D1130,條件!$A$1:$L$65585,5,0)))</f>
        <v/>
      </c>
      <c r="G1130" s="506" t="str">
        <f>IF(ISNA(VLOOKUP(D1130,條件!$A$1:$L$65585,11,0)),"",(VLOOKUP(D1130,條件!$A$1:$L$65585,11,0)))</f>
        <v/>
      </c>
      <c r="H1130" s="460"/>
      <c r="I1130" s="461"/>
      <c r="J1130" s="462"/>
      <c r="K1130" s="461"/>
      <c r="L1130" s="463"/>
      <c r="M1130" s="388"/>
      <c r="N1130" s="389"/>
      <c r="O1130" s="390"/>
      <c r="P1130" s="389"/>
      <c r="Q1130" s="410"/>
      <c r="R1130" s="443"/>
      <c r="S1130" s="425">
        <f t="shared" si="422"/>
        <v>0</v>
      </c>
      <c r="T1130" s="392">
        <f t="shared" si="419"/>
        <v>0</v>
      </c>
      <c r="U1130" s="405">
        <f t="shared" si="423"/>
        <v>0</v>
      </c>
      <c r="V1130" s="393">
        <f t="shared" si="424"/>
        <v>0</v>
      </c>
      <c r="W1130" s="442" t="str">
        <f t="shared" si="425"/>
        <v/>
      </c>
      <c r="X1130" s="452" t="str">
        <f t="shared" si="420"/>
        <v/>
      </c>
      <c r="Y1130" s="452" t="str">
        <f t="shared" si="421"/>
        <v/>
      </c>
      <c r="Z1130" s="452" t="str">
        <f>'４.１倒筒機(樣品製作)'!X1130</f>
        <v/>
      </c>
      <c r="AA1130" s="452" t="str">
        <f>'４.１倒筒機(樣品製作)'!Y1130</f>
        <v/>
      </c>
    </row>
    <row r="1131" spans="1:27" ht="16.5">
      <c r="A1131" s="383">
        <f t="shared" si="426"/>
        <v>46230</v>
      </c>
      <c r="B1131" s="432" t="s">
        <v>804</v>
      </c>
      <c r="C1131" s="458"/>
      <c r="D1131" s="473"/>
      <c r="E1131" s="459"/>
      <c r="F1131" s="506" t="str">
        <f>IF(ISNA(VLOOKUP(D1131,條件!$A$1:$L$65585,5,0)),"",(VLOOKUP(D1131,條件!$A$1:$L$65585,5,0)))</f>
        <v/>
      </c>
      <c r="G1131" s="506" t="str">
        <f>IF(ISNA(VLOOKUP(D1131,條件!$A$1:$L$65585,11,0)),"",(VLOOKUP(D1131,條件!$A$1:$L$65585,11,0)))</f>
        <v/>
      </c>
      <c r="H1131" s="460"/>
      <c r="I1131" s="461"/>
      <c r="J1131" s="462"/>
      <c r="K1131" s="461"/>
      <c r="L1131" s="463"/>
      <c r="M1131" s="388"/>
      <c r="N1131" s="389"/>
      <c r="O1131" s="390"/>
      <c r="P1131" s="389"/>
      <c r="Q1131" s="410"/>
      <c r="R1131" s="443"/>
      <c r="S1131" s="425">
        <f t="shared" si="422"/>
        <v>0</v>
      </c>
      <c r="T1131" s="392">
        <f t="shared" si="419"/>
        <v>0</v>
      </c>
      <c r="U1131" s="405">
        <f t="shared" si="423"/>
        <v>0</v>
      </c>
      <c r="V1131" s="393">
        <f t="shared" si="424"/>
        <v>0</v>
      </c>
      <c r="W1131" s="442" t="str">
        <f t="shared" si="425"/>
        <v/>
      </c>
      <c r="X1131" s="452" t="str">
        <f t="shared" si="420"/>
        <v/>
      </c>
      <c r="Y1131" s="452" t="str">
        <f t="shared" si="421"/>
        <v/>
      </c>
      <c r="Z1131" s="452" t="str">
        <f>'４.１倒筒機(樣品製作)'!X1131</f>
        <v/>
      </c>
      <c r="AA1131" s="452" t="str">
        <f>'４.１倒筒機(樣品製作)'!Y1131</f>
        <v/>
      </c>
    </row>
    <row r="1132" spans="1:27" ht="16.5">
      <c r="A1132" s="383">
        <f t="shared" si="426"/>
        <v>46230</v>
      </c>
      <c r="B1132" s="432" t="s">
        <v>804</v>
      </c>
      <c r="C1132" s="458"/>
      <c r="D1132" s="473"/>
      <c r="E1132" s="459"/>
      <c r="F1132" s="506" t="str">
        <f>IF(ISNA(VLOOKUP(D1132,條件!$A$1:$L$65585,5,0)),"",(VLOOKUP(D1132,條件!$A$1:$L$65585,5,0)))</f>
        <v/>
      </c>
      <c r="G1132" s="506" t="str">
        <f>IF(ISNA(VLOOKUP(D1132,條件!$A$1:$L$65585,11,0)),"",(VLOOKUP(D1132,條件!$A$1:$L$65585,11,0)))</f>
        <v/>
      </c>
      <c r="H1132" s="460"/>
      <c r="I1132" s="461"/>
      <c r="J1132" s="462"/>
      <c r="K1132" s="461"/>
      <c r="L1132" s="463"/>
      <c r="M1132" s="388"/>
      <c r="N1132" s="389"/>
      <c r="O1132" s="390"/>
      <c r="P1132" s="389"/>
      <c r="Q1132" s="410"/>
      <c r="R1132" s="443"/>
      <c r="S1132" s="425">
        <f t="shared" si="422"/>
        <v>0</v>
      </c>
      <c r="T1132" s="392">
        <f t="shared" si="419"/>
        <v>0</v>
      </c>
      <c r="U1132" s="392">
        <f t="shared" si="423"/>
        <v>0</v>
      </c>
      <c r="V1132" s="393">
        <f t="shared" si="424"/>
        <v>0</v>
      </c>
      <c r="W1132" s="442" t="str">
        <f t="shared" si="425"/>
        <v/>
      </c>
      <c r="X1132" s="452" t="str">
        <f t="shared" si="420"/>
        <v/>
      </c>
      <c r="Y1132" s="452" t="str">
        <f t="shared" si="421"/>
        <v/>
      </c>
      <c r="Z1132" s="452" t="str">
        <f>'４.１倒筒機(樣品製作)'!X1132</f>
        <v/>
      </c>
      <c r="AA1132" s="452" t="str">
        <f>'４.１倒筒機(樣品製作)'!Y1132</f>
        <v/>
      </c>
    </row>
    <row r="1133" spans="1:27" ht="16.5">
      <c r="A1133" s="383">
        <f t="shared" si="426"/>
        <v>46230</v>
      </c>
      <c r="B1133" s="432" t="s">
        <v>804</v>
      </c>
      <c r="C1133" s="458"/>
      <c r="D1133" s="473"/>
      <c r="E1133" s="459"/>
      <c r="F1133" s="506" t="str">
        <f>IF(ISNA(VLOOKUP(D1133,條件!$A$1:$L$65585,5,0)),"",(VLOOKUP(D1133,條件!$A$1:$L$65585,5,0)))</f>
        <v/>
      </c>
      <c r="G1133" s="506" t="str">
        <f>IF(ISNA(VLOOKUP(D1133,條件!$A$1:$L$65585,11,0)),"",(VLOOKUP(D1133,條件!$A$1:$L$65585,11,0)))</f>
        <v/>
      </c>
      <c r="H1133" s="460"/>
      <c r="I1133" s="461"/>
      <c r="J1133" s="462"/>
      <c r="K1133" s="461"/>
      <c r="L1133" s="463"/>
      <c r="M1133" s="388"/>
      <c r="N1133" s="389"/>
      <c r="O1133" s="390"/>
      <c r="P1133" s="389"/>
      <c r="Q1133" s="410"/>
      <c r="R1133" s="443"/>
      <c r="S1133" s="425">
        <f t="shared" si="422"/>
        <v>0</v>
      </c>
      <c r="T1133" s="392">
        <f t="shared" si="419"/>
        <v>0</v>
      </c>
      <c r="U1133" s="392">
        <f t="shared" si="423"/>
        <v>0</v>
      </c>
      <c r="V1133" s="393">
        <f t="shared" si="424"/>
        <v>0</v>
      </c>
      <c r="W1133" s="444" t="str">
        <f t="shared" si="425"/>
        <v/>
      </c>
      <c r="X1133" s="452" t="str">
        <f t="shared" si="420"/>
        <v/>
      </c>
      <c r="Y1133" s="452" t="str">
        <f t="shared" si="421"/>
        <v/>
      </c>
      <c r="Z1133" s="452" t="str">
        <f>'４.１倒筒機(樣品製作)'!X1133</f>
        <v/>
      </c>
      <c r="AA1133" s="452" t="str">
        <f>'４.１倒筒機(樣品製作)'!Y1133</f>
        <v/>
      </c>
    </row>
    <row r="1134" spans="1:27" ht="16.5">
      <c r="A1134" s="383">
        <f t="shared" si="426"/>
        <v>46230</v>
      </c>
      <c r="B1134" s="432" t="s">
        <v>804</v>
      </c>
      <c r="C1134" s="458"/>
      <c r="D1134" s="473"/>
      <c r="E1134" s="459"/>
      <c r="F1134" s="506" t="str">
        <f>IF(ISNA(VLOOKUP(D1134,條件!$A$1:$L$65585,5,0)),"",(VLOOKUP(D1134,條件!$A$1:$L$65585,5,0)))</f>
        <v/>
      </c>
      <c r="G1134" s="506" t="str">
        <f>IF(ISNA(VLOOKUP(D1134,條件!$A$1:$L$65585,11,0)),"",(VLOOKUP(D1134,條件!$A$1:$L$65585,11,0)))</f>
        <v/>
      </c>
      <c r="H1134" s="460"/>
      <c r="I1134" s="461"/>
      <c r="J1134" s="462"/>
      <c r="K1134" s="461"/>
      <c r="L1134" s="463"/>
      <c r="M1134" s="388"/>
      <c r="N1134" s="389"/>
      <c r="O1134" s="390"/>
      <c r="P1134" s="389"/>
      <c r="Q1134" s="410"/>
      <c r="R1134" s="443"/>
      <c r="S1134" s="425">
        <f t="shared" si="422"/>
        <v>0</v>
      </c>
      <c r="T1134" s="392">
        <f t="shared" si="419"/>
        <v>0</v>
      </c>
      <c r="U1134" s="392">
        <f t="shared" si="423"/>
        <v>0</v>
      </c>
      <c r="V1134" s="393">
        <f t="shared" si="424"/>
        <v>0</v>
      </c>
      <c r="W1134" s="444" t="str">
        <f t="shared" si="425"/>
        <v/>
      </c>
      <c r="X1134" s="452" t="str">
        <f t="shared" si="420"/>
        <v/>
      </c>
      <c r="Y1134" s="452" t="str">
        <f t="shared" si="421"/>
        <v/>
      </c>
      <c r="Z1134" s="452" t="str">
        <f>'４.１倒筒機(樣品製作)'!X1134</f>
        <v/>
      </c>
      <c r="AA1134" s="452" t="str">
        <f>'４.１倒筒機(樣品製作)'!Y1134</f>
        <v/>
      </c>
    </row>
    <row r="1135" spans="1:27" ht="16.5">
      <c r="A1135" s="383">
        <f t="shared" si="426"/>
        <v>46230</v>
      </c>
      <c r="B1135" s="432" t="s">
        <v>804</v>
      </c>
      <c r="C1135" s="458"/>
      <c r="D1135" s="473"/>
      <c r="E1135" s="459"/>
      <c r="F1135" s="506" t="str">
        <f>IF(ISNA(VLOOKUP(D1135,條件!$A$1:$L$65585,5,0)),"",(VLOOKUP(D1135,條件!$A$1:$L$65585,5,0)))</f>
        <v/>
      </c>
      <c r="G1135" s="506" t="str">
        <f>IF(ISNA(VLOOKUP(D1135,條件!$A$1:$L$65585,11,0)),"",(VLOOKUP(D1135,條件!$A$1:$L$65585,11,0)))</f>
        <v/>
      </c>
      <c r="H1135" s="460"/>
      <c r="I1135" s="461"/>
      <c r="J1135" s="462"/>
      <c r="K1135" s="461"/>
      <c r="L1135" s="463"/>
      <c r="M1135" s="388"/>
      <c r="N1135" s="389"/>
      <c r="O1135" s="390"/>
      <c r="P1135" s="389"/>
      <c r="Q1135" s="410"/>
      <c r="R1135" s="443"/>
      <c r="S1135" s="425">
        <f t="shared" si="422"/>
        <v>0</v>
      </c>
      <c r="T1135" s="392">
        <f t="shared" si="419"/>
        <v>0</v>
      </c>
      <c r="U1135" s="392">
        <f t="shared" si="423"/>
        <v>0</v>
      </c>
      <c r="V1135" s="393">
        <f t="shared" si="424"/>
        <v>0</v>
      </c>
      <c r="W1135" s="444" t="str">
        <f t="shared" si="425"/>
        <v/>
      </c>
      <c r="X1135" s="452" t="str">
        <f t="shared" si="420"/>
        <v/>
      </c>
      <c r="Y1135" s="452" t="str">
        <f t="shared" si="421"/>
        <v/>
      </c>
      <c r="Z1135" s="452" t="str">
        <f>'４.１倒筒機(樣品製作)'!X1135</f>
        <v/>
      </c>
      <c r="AA1135" s="452" t="str">
        <f>'４.１倒筒機(樣品製作)'!Y1135</f>
        <v/>
      </c>
    </row>
    <row r="1136" spans="1:27" ht="16.5">
      <c r="A1136" s="383">
        <f t="shared" si="426"/>
        <v>46230</v>
      </c>
      <c r="B1136" s="432" t="s">
        <v>804</v>
      </c>
      <c r="C1136" s="458"/>
      <c r="D1136" s="473"/>
      <c r="E1136" s="459"/>
      <c r="F1136" s="506" t="str">
        <f>IF(ISNA(VLOOKUP(D1136,條件!$A$1:$L$65585,5,0)),"",(VLOOKUP(D1136,條件!$A$1:$L$65585,5,0)))</f>
        <v/>
      </c>
      <c r="G1136" s="506" t="str">
        <f>IF(ISNA(VLOOKUP(D1136,條件!$A$1:$L$65585,11,0)),"",(VLOOKUP(D1136,條件!$A$1:$L$65585,11,0)))</f>
        <v/>
      </c>
      <c r="H1136" s="460"/>
      <c r="I1136" s="461"/>
      <c r="J1136" s="462"/>
      <c r="K1136" s="461"/>
      <c r="L1136" s="463"/>
      <c r="M1136" s="388"/>
      <c r="N1136" s="389"/>
      <c r="O1136" s="390"/>
      <c r="P1136" s="389"/>
      <c r="Q1136" s="410"/>
      <c r="R1136" s="443"/>
      <c r="S1136" s="425">
        <f t="shared" si="422"/>
        <v>0</v>
      </c>
      <c r="T1136" s="392">
        <f t="shared" si="419"/>
        <v>0</v>
      </c>
      <c r="U1136" s="392">
        <f t="shared" si="423"/>
        <v>0</v>
      </c>
      <c r="V1136" s="393">
        <f t="shared" si="424"/>
        <v>0</v>
      </c>
      <c r="W1136" s="444" t="str">
        <f t="shared" si="425"/>
        <v/>
      </c>
      <c r="X1136" s="452" t="str">
        <f t="shared" si="420"/>
        <v/>
      </c>
      <c r="Y1136" s="452" t="str">
        <f t="shared" si="421"/>
        <v/>
      </c>
      <c r="Z1136" s="452" t="str">
        <f>'４.１倒筒機(樣品製作)'!X1136</f>
        <v/>
      </c>
      <c r="AA1136" s="452" t="str">
        <f>'４.１倒筒機(樣品製作)'!Y1136</f>
        <v/>
      </c>
    </row>
    <row r="1137" spans="1:27" ht="16.5">
      <c r="A1137" s="383">
        <f t="shared" si="426"/>
        <v>46230</v>
      </c>
      <c r="B1137" s="432" t="s">
        <v>804</v>
      </c>
      <c r="C1137" s="458"/>
      <c r="D1137" s="473"/>
      <c r="E1137" s="459"/>
      <c r="F1137" s="506" t="str">
        <f>IF(ISNA(VLOOKUP(D1137,條件!$A$1:$L$65585,5,0)),"",(VLOOKUP(D1137,條件!$A$1:$L$65585,5,0)))</f>
        <v/>
      </c>
      <c r="G1137" s="506" t="str">
        <f>IF(ISNA(VLOOKUP(D1137,條件!$A$1:$L$65585,11,0)),"",(VLOOKUP(D1137,條件!$A$1:$L$65585,11,0)))</f>
        <v/>
      </c>
      <c r="H1137" s="460"/>
      <c r="I1137" s="461"/>
      <c r="J1137" s="462"/>
      <c r="K1137" s="461"/>
      <c r="L1137" s="463"/>
      <c r="M1137" s="388"/>
      <c r="N1137" s="389"/>
      <c r="O1137" s="390"/>
      <c r="P1137" s="389"/>
      <c r="Q1137" s="391"/>
      <c r="R1137" s="443"/>
      <c r="S1137" s="425">
        <f t="shared" si="422"/>
        <v>0</v>
      </c>
      <c r="T1137" s="392">
        <f t="shared" si="419"/>
        <v>0</v>
      </c>
      <c r="U1137" s="392">
        <f t="shared" si="423"/>
        <v>0</v>
      </c>
      <c r="V1137" s="393">
        <f t="shared" si="424"/>
        <v>0</v>
      </c>
      <c r="W1137" s="444" t="str">
        <f t="shared" si="425"/>
        <v/>
      </c>
      <c r="X1137" s="452" t="str">
        <f t="shared" si="420"/>
        <v/>
      </c>
      <c r="Y1137" s="452" t="str">
        <f t="shared" si="421"/>
        <v/>
      </c>
      <c r="Z1137" s="452" t="str">
        <f>'４.１倒筒機(樣品製作)'!X1137</f>
        <v/>
      </c>
      <c r="AA1137" s="452" t="str">
        <f>'４.１倒筒機(樣品製作)'!Y1137</f>
        <v/>
      </c>
    </row>
    <row r="1138" spans="1:27" ht="16.5">
      <c r="A1138" s="383">
        <f t="shared" si="426"/>
        <v>46230</v>
      </c>
      <c r="B1138" s="432" t="s">
        <v>804</v>
      </c>
      <c r="C1138" s="458"/>
      <c r="D1138" s="473"/>
      <c r="E1138" s="459"/>
      <c r="F1138" s="506" t="str">
        <f>IF(ISNA(VLOOKUP(D1138,條件!$A$1:$L$65585,5,0)),"",(VLOOKUP(D1138,條件!$A$1:$L$65585,5,0)))</f>
        <v/>
      </c>
      <c r="G1138" s="506" t="str">
        <f>IF(ISNA(VLOOKUP(D1138,條件!$A$1:$L$65585,11,0)),"",(VLOOKUP(D1138,條件!$A$1:$L$65585,11,0)))</f>
        <v/>
      </c>
      <c r="H1138" s="460"/>
      <c r="I1138" s="461"/>
      <c r="J1138" s="462"/>
      <c r="K1138" s="461"/>
      <c r="L1138" s="463"/>
      <c r="M1138" s="388"/>
      <c r="N1138" s="389"/>
      <c r="O1138" s="390"/>
      <c r="P1138" s="389"/>
      <c r="Q1138" s="391"/>
      <c r="R1138" s="443"/>
      <c r="S1138" s="425">
        <f t="shared" si="422"/>
        <v>0</v>
      </c>
      <c r="T1138" s="392">
        <f t="shared" si="419"/>
        <v>0</v>
      </c>
      <c r="U1138" s="392">
        <f t="shared" si="423"/>
        <v>0</v>
      </c>
      <c r="V1138" s="393">
        <f t="shared" si="424"/>
        <v>0</v>
      </c>
      <c r="W1138" s="444" t="str">
        <f t="shared" si="425"/>
        <v/>
      </c>
      <c r="X1138" s="452" t="str">
        <f t="shared" si="420"/>
        <v/>
      </c>
      <c r="Y1138" s="452" t="str">
        <f t="shared" si="421"/>
        <v/>
      </c>
      <c r="Z1138" s="452" t="str">
        <f>'４.１倒筒機(樣品製作)'!X1138</f>
        <v/>
      </c>
      <c r="AA1138" s="452" t="str">
        <f>'４.１倒筒機(樣品製作)'!Y1138</f>
        <v/>
      </c>
    </row>
    <row r="1139" spans="1:27" ht="16.5">
      <c r="A1139" s="383">
        <f t="shared" si="426"/>
        <v>46230</v>
      </c>
      <c r="B1139" s="432" t="s">
        <v>804</v>
      </c>
      <c r="C1139" s="458"/>
      <c r="D1139" s="473"/>
      <c r="E1139" s="459"/>
      <c r="F1139" s="506" t="str">
        <f>IF(ISNA(VLOOKUP(D1139,條件!$A$1:$L$65585,5,0)),"",(VLOOKUP(D1139,條件!$A$1:$L$65585,5,0)))</f>
        <v/>
      </c>
      <c r="G1139" s="506" t="str">
        <f>IF(ISNA(VLOOKUP(D1139,條件!$A$1:$L$65585,11,0)),"",(VLOOKUP(D1139,條件!$A$1:$L$65585,11,0)))</f>
        <v/>
      </c>
      <c r="H1139" s="460"/>
      <c r="I1139" s="461"/>
      <c r="J1139" s="462"/>
      <c r="K1139" s="461"/>
      <c r="L1139" s="463"/>
      <c r="M1139" s="388"/>
      <c r="N1139" s="389"/>
      <c r="O1139" s="390"/>
      <c r="P1139" s="389"/>
      <c r="Q1139" s="391"/>
      <c r="R1139" s="443"/>
      <c r="S1139" s="425">
        <f t="shared" si="422"/>
        <v>0</v>
      </c>
      <c r="T1139" s="392">
        <f t="shared" si="419"/>
        <v>0</v>
      </c>
      <c r="U1139" s="392">
        <f t="shared" si="423"/>
        <v>0</v>
      </c>
      <c r="V1139" s="393">
        <f t="shared" si="424"/>
        <v>0</v>
      </c>
      <c r="W1139" s="444" t="str">
        <f t="shared" si="425"/>
        <v/>
      </c>
      <c r="X1139" s="452" t="str">
        <f t="shared" si="420"/>
        <v/>
      </c>
      <c r="Y1139" s="452" t="str">
        <f t="shared" si="421"/>
        <v/>
      </c>
      <c r="Z1139" s="452" t="str">
        <f>'４.１倒筒機(樣品製作)'!X1139</f>
        <v/>
      </c>
      <c r="AA1139" s="452" t="str">
        <f>'４.１倒筒機(樣品製作)'!Y1139</f>
        <v/>
      </c>
    </row>
    <row r="1140" spans="1:27" ht="16.5">
      <c r="A1140" s="383">
        <f t="shared" si="426"/>
        <v>46230</v>
      </c>
      <c r="B1140" s="432" t="s">
        <v>804</v>
      </c>
      <c r="C1140" s="458"/>
      <c r="D1140" s="473"/>
      <c r="E1140" s="459"/>
      <c r="F1140" s="506" t="str">
        <f>IF(ISNA(VLOOKUP(D1140,條件!$A$1:$L$65585,5,0)),"",(VLOOKUP(D1140,條件!$A$1:$L$65585,5,0)))</f>
        <v/>
      </c>
      <c r="G1140" s="506" t="str">
        <f>IF(ISNA(VLOOKUP(D1140,條件!$A$1:$L$65585,11,0)),"",(VLOOKUP(D1140,條件!$A$1:$L$65585,11,0)))</f>
        <v/>
      </c>
      <c r="H1140" s="460"/>
      <c r="I1140" s="461"/>
      <c r="J1140" s="462"/>
      <c r="K1140" s="461"/>
      <c r="L1140" s="463"/>
      <c r="M1140" s="388"/>
      <c r="N1140" s="389"/>
      <c r="O1140" s="390"/>
      <c r="P1140" s="389"/>
      <c r="Q1140" s="391"/>
      <c r="R1140" s="443"/>
      <c r="S1140" s="425">
        <f t="shared" si="422"/>
        <v>0</v>
      </c>
      <c r="T1140" s="392">
        <f t="shared" si="419"/>
        <v>0</v>
      </c>
      <c r="U1140" s="392">
        <f t="shared" si="423"/>
        <v>0</v>
      </c>
      <c r="V1140" s="393">
        <f t="shared" si="424"/>
        <v>0</v>
      </c>
      <c r="W1140" s="444" t="str">
        <f t="shared" si="425"/>
        <v/>
      </c>
      <c r="X1140" s="452" t="str">
        <f t="shared" si="420"/>
        <v/>
      </c>
      <c r="Y1140" s="452" t="str">
        <f t="shared" si="421"/>
        <v/>
      </c>
      <c r="Z1140" s="452" t="str">
        <f>'４.１倒筒機(樣品製作)'!X1140</f>
        <v/>
      </c>
      <c r="AA1140" s="452" t="str">
        <f>'４.１倒筒機(樣品製作)'!Y1140</f>
        <v/>
      </c>
    </row>
    <row r="1141" spans="1:27" ht="16.5">
      <c r="A1141" s="383">
        <f t="shared" si="426"/>
        <v>46230</v>
      </c>
      <c r="B1141" s="398" t="s">
        <v>807</v>
      </c>
      <c r="C1141" s="524"/>
      <c r="D1141" s="525"/>
      <c r="E1141" s="526"/>
      <c r="F1141" s="527"/>
      <c r="G1141" s="527"/>
      <c r="H1141" s="528"/>
      <c r="I1141" s="529">
        <f>COUNTA(I1121:I1140)</f>
        <v>0</v>
      </c>
      <c r="J1141" s="529"/>
      <c r="K1141" s="529"/>
      <c r="L1141" s="530"/>
      <c r="M1141" s="400"/>
      <c r="N1141" s="401">
        <f>SUM(N1121:N1140)</f>
        <v>0</v>
      </c>
      <c r="O1141" s="400"/>
      <c r="P1141" s="401">
        <f>SUM(P1121:P1140)</f>
        <v>0</v>
      </c>
      <c r="Q1141" s="402"/>
      <c r="R1141" s="445"/>
      <c r="S1141" s="426"/>
      <c r="T1141" s="399"/>
      <c r="U1141" s="399">
        <f>SUMIF(U1121:U1140,"&lt;9E307")</f>
        <v>0</v>
      </c>
      <c r="V1141" s="399">
        <f>SUM(V1121:V1140)</f>
        <v>0</v>
      </c>
      <c r="W1141" s="446">
        <f>IF(ISERROR(V1141/U1141),0,(V1141/U1141))</f>
        <v>0</v>
      </c>
      <c r="X1141" s="453">
        <f>SUMIF(X1121:X1140,"&lt;9E307")</f>
        <v>0</v>
      </c>
      <c r="Y1141" s="453">
        <f>SUMIF(Y1121:Y1140,"&lt;9E307")</f>
        <v>0</v>
      </c>
      <c r="Z1141" s="579">
        <f>'４.１倒筒機(樣品製作)'!X1141</f>
        <v>0</v>
      </c>
      <c r="AA1141" s="579">
        <f>'４.１倒筒機(樣品製作)'!Y1141</f>
        <v>0</v>
      </c>
    </row>
    <row r="1142" spans="1:27" ht="16.5">
      <c r="A1142" s="383">
        <f t="shared" si="426"/>
        <v>46230</v>
      </c>
      <c r="B1142" s="432" t="s">
        <v>805</v>
      </c>
      <c r="C1142" s="458"/>
      <c r="D1142" s="473"/>
      <c r="E1142" s="459"/>
      <c r="F1142" s="506" t="str">
        <f>IF(ISNA(VLOOKUP(D1142,條件!$A$1:$L$65585,5,0)),"",(VLOOKUP(D1142,條件!$A$1:$L$65585,5,0)))</f>
        <v/>
      </c>
      <c r="G1142" s="506" t="str">
        <f>IF(ISNA(VLOOKUP(D1142,條件!$A$1:$L$65585,11,0)),"",(VLOOKUP(D1142,條件!$A$1:$L$65585,11,0)))</f>
        <v/>
      </c>
      <c r="H1142" s="460"/>
      <c r="I1142" s="461"/>
      <c r="J1142" s="462"/>
      <c r="K1142" s="461"/>
      <c r="L1142" s="463"/>
      <c r="M1142" s="388"/>
      <c r="N1142" s="389"/>
      <c r="O1142" s="390"/>
      <c r="P1142" s="389"/>
      <c r="Q1142" s="391"/>
      <c r="R1142" s="443"/>
      <c r="S1142" s="425">
        <f>K1142*0.85</f>
        <v>0</v>
      </c>
      <c r="T1142" s="392">
        <f t="shared" ref="T1142:T1161" si="427">IF(J1142="",0,(1440/(J1142/S1142)))</f>
        <v>0</v>
      </c>
      <c r="U1142" s="405">
        <f>T1142*L1142*(N1142+P1142)/24*0.85</f>
        <v>0</v>
      </c>
      <c r="V1142" s="406">
        <f>M1142+O1142</f>
        <v>0</v>
      </c>
      <c r="W1142" s="442" t="str">
        <f>IF(U1142=0,"",((V1142/U1142)))</f>
        <v/>
      </c>
      <c r="X1142" s="452" t="str">
        <f t="shared" ref="X1142:X1161" si="428">IF(ISERROR((U1142/(N1142+P1142)*N1142)/250),"",((U1142/(N1142+P1142)*N1142)/250))</f>
        <v/>
      </c>
      <c r="Y1142" s="452" t="str">
        <f t="shared" ref="Y1142:Y1161" si="429">IF(ISERROR(((U1142/(N1142+P1142)*P1142)/250)),"",(((U1142/(N1142+P1142)*P1142))/250))</f>
        <v/>
      </c>
      <c r="Z1142" s="452" t="str">
        <f>'４.１倒筒機(樣品製作)'!X1142</f>
        <v/>
      </c>
      <c r="AA1142" s="452" t="str">
        <f>'４.１倒筒機(樣品製作)'!Y1142</f>
        <v/>
      </c>
    </row>
    <row r="1143" spans="1:27" ht="16.5">
      <c r="A1143" s="383">
        <f t="shared" si="426"/>
        <v>46230</v>
      </c>
      <c r="B1143" s="432" t="s">
        <v>805</v>
      </c>
      <c r="C1143" s="458"/>
      <c r="D1143" s="473"/>
      <c r="E1143" s="459"/>
      <c r="F1143" s="506" t="str">
        <f>IF(ISNA(VLOOKUP(D1143,條件!$A$1:$L$65585,5,0)),"",(VLOOKUP(D1143,條件!$A$1:$L$65585,5,0)))</f>
        <v/>
      </c>
      <c r="G1143" s="506" t="str">
        <f>IF(ISNA(VLOOKUP(D1143,條件!$A$1:$L$65585,11,0)),"",(VLOOKUP(D1143,條件!$A$1:$L$65585,11,0)))</f>
        <v/>
      </c>
      <c r="H1143" s="460"/>
      <c r="I1143" s="461"/>
      <c r="J1143" s="462"/>
      <c r="K1143" s="461"/>
      <c r="L1143" s="463"/>
      <c r="M1143" s="388"/>
      <c r="N1143" s="389"/>
      <c r="O1143" s="390"/>
      <c r="P1143" s="389"/>
      <c r="Q1143" s="391"/>
      <c r="R1143" s="443"/>
      <c r="S1143" s="425">
        <f t="shared" ref="S1143:S1161" si="430">K1143*0.85</f>
        <v>0</v>
      </c>
      <c r="T1143" s="392">
        <f t="shared" si="427"/>
        <v>0</v>
      </c>
      <c r="U1143" s="405">
        <f t="shared" ref="U1143:U1161" si="431">T1143*L1143*(N1143+P1143)/24*0.85</f>
        <v>0</v>
      </c>
      <c r="V1143" s="393">
        <f t="shared" ref="V1143:V1161" si="432">M1143+O1143</f>
        <v>0</v>
      </c>
      <c r="W1143" s="442" t="str">
        <f t="shared" ref="W1143:W1161" si="433">IF(U1143=0,"",((V1143/U1143)))</f>
        <v/>
      </c>
      <c r="X1143" s="452" t="str">
        <f t="shared" si="428"/>
        <v/>
      </c>
      <c r="Y1143" s="452" t="str">
        <f t="shared" si="429"/>
        <v/>
      </c>
      <c r="Z1143" s="452" t="str">
        <f>'４.１倒筒機(樣品製作)'!X1143</f>
        <v/>
      </c>
      <c r="AA1143" s="452" t="str">
        <f>'４.１倒筒機(樣品製作)'!Y1143</f>
        <v/>
      </c>
    </row>
    <row r="1144" spans="1:27" ht="16.5">
      <c r="A1144" s="383">
        <f t="shared" si="426"/>
        <v>46230</v>
      </c>
      <c r="B1144" s="432" t="s">
        <v>805</v>
      </c>
      <c r="C1144" s="458"/>
      <c r="D1144" s="473"/>
      <c r="E1144" s="459"/>
      <c r="F1144" s="506" t="str">
        <f>IF(ISNA(VLOOKUP(D1144,條件!$A$1:$L$65585,5,0)),"",(VLOOKUP(D1144,條件!$A$1:$L$65585,5,0)))</f>
        <v/>
      </c>
      <c r="G1144" s="506" t="str">
        <f>IF(ISNA(VLOOKUP(D1144,條件!$A$1:$L$65585,11,0)),"",(VLOOKUP(D1144,條件!$A$1:$L$65585,11,0)))</f>
        <v/>
      </c>
      <c r="H1144" s="460"/>
      <c r="I1144" s="461"/>
      <c r="J1144" s="462"/>
      <c r="K1144" s="461"/>
      <c r="L1144" s="463"/>
      <c r="M1144" s="388"/>
      <c r="N1144" s="389"/>
      <c r="O1144" s="390"/>
      <c r="P1144" s="389"/>
      <c r="Q1144" s="391"/>
      <c r="R1144" s="443"/>
      <c r="S1144" s="425">
        <f t="shared" si="430"/>
        <v>0</v>
      </c>
      <c r="T1144" s="392">
        <f t="shared" si="427"/>
        <v>0</v>
      </c>
      <c r="U1144" s="405">
        <f t="shared" si="431"/>
        <v>0</v>
      </c>
      <c r="V1144" s="393">
        <f t="shared" si="432"/>
        <v>0</v>
      </c>
      <c r="W1144" s="442" t="str">
        <f t="shared" si="433"/>
        <v/>
      </c>
      <c r="X1144" s="452" t="str">
        <f t="shared" si="428"/>
        <v/>
      </c>
      <c r="Y1144" s="452" t="str">
        <f t="shared" si="429"/>
        <v/>
      </c>
      <c r="Z1144" s="452" t="str">
        <f>'４.１倒筒機(樣品製作)'!X1144</f>
        <v/>
      </c>
      <c r="AA1144" s="452" t="str">
        <f>'４.１倒筒機(樣品製作)'!Y1144</f>
        <v/>
      </c>
    </row>
    <row r="1145" spans="1:27" ht="16.5">
      <c r="A1145" s="383">
        <f t="shared" si="426"/>
        <v>46230</v>
      </c>
      <c r="B1145" s="432" t="s">
        <v>805</v>
      </c>
      <c r="C1145" s="458"/>
      <c r="D1145" s="473"/>
      <c r="E1145" s="459"/>
      <c r="F1145" s="506" t="str">
        <f>IF(ISNA(VLOOKUP(D1145,條件!$A$1:$L$65585,5,0)),"",(VLOOKUP(D1145,條件!$A$1:$L$65585,5,0)))</f>
        <v/>
      </c>
      <c r="G1145" s="506" t="str">
        <f>IF(ISNA(VLOOKUP(D1145,條件!$A$1:$L$65585,11,0)),"",(VLOOKUP(D1145,條件!$A$1:$L$65585,11,0)))</f>
        <v/>
      </c>
      <c r="H1145" s="460"/>
      <c r="I1145" s="461"/>
      <c r="J1145" s="462"/>
      <c r="K1145" s="461"/>
      <c r="L1145" s="463"/>
      <c r="M1145" s="388"/>
      <c r="N1145" s="389"/>
      <c r="O1145" s="390"/>
      <c r="P1145" s="389"/>
      <c r="Q1145" s="391"/>
      <c r="R1145" s="443"/>
      <c r="S1145" s="425">
        <f t="shared" si="430"/>
        <v>0</v>
      </c>
      <c r="T1145" s="392">
        <f t="shared" si="427"/>
        <v>0</v>
      </c>
      <c r="U1145" s="405">
        <f t="shared" si="431"/>
        <v>0</v>
      </c>
      <c r="V1145" s="393">
        <f t="shared" si="432"/>
        <v>0</v>
      </c>
      <c r="W1145" s="442" t="str">
        <f t="shared" si="433"/>
        <v/>
      </c>
      <c r="X1145" s="452" t="str">
        <f t="shared" si="428"/>
        <v/>
      </c>
      <c r="Y1145" s="452" t="str">
        <f t="shared" si="429"/>
        <v/>
      </c>
      <c r="Z1145" s="452" t="str">
        <f>'４.１倒筒機(樣品製作)'!X1145</f>
        <v/>
      </c>
      <c r="AA1145" s="452" t="str">
        <f>'４.１倒筒機(樣品製作)'!Y1145</f>
        <v/>
      </c>
    </row>
    <row r="1146" spans="1:27" ht="16.5">
      <c r="A1146" s="383">
        <f t="shared" si="426"/>
        <v>46230</v>
      </c>
      <c r="B1146" s="432" t="s">
        <v>805</v>
      </c>
      <c r="C1146" s="458"/>
      <c r="D1146" s="473"/>
      <c r="E1146" s="459"/>
      <c r="F1146" s="506" t="str">
        <f>IF(ISNA(VLOOKUP(D1146,條件!$A$1:$L$65585,5,0)),"",(VLOOKUP(D1146,條件!$A$1:$L$65585,5,0)))</f>
        <v/>
      </c>
      <c r="G1146" s="506" t="str">
        <f>IF(ISNA(VLOOKUP(D1146,條件!$A$1:$L$65585,11,0)),"",(VLOOKUP(D1146,條件!$A$1:$L$65585,11,0)))</f>
        <v/>
      </c>
      <c r="H1146" s="460"/>
      <c r="I1146" s="461"/>
      <c r="J1146" s="462"/>
      <c r="K1146" s="461"/>
      <c r="L1146" s="463"/>
      <c r="M1146" s="388"/>
      <c r="N1146" s="389"/>
      <c r="O1146" s="390"/>
      <c r="P1146" s="389"/>
      <c r="Q1146" s="391"/>
      <c r="R1146" s="443"/>
      <c r="S1146" s="425">
        <f t="shared" si="430"/>
        <v>0</v>
      </c>
      <c r="T1146" s="392">
        <f t="shared" si="427"/>
        <v>0</v>
      </c>
      <c r="U1146" s="405">
        <f t="shared" si="431"/>
        <v>0</v>
      </c>
      <c r="V1146" s="393">
        <f t="shared" si="432"/>
        <v>0</v>
      </c>
      <c r="W1146" s="442" t="str">
        <f t="shared" si="433"/>
        <v/>
      </c>
      <c r="X1146" s="452" t="str">
        <f t="shared" si="428"/>
        <v/>
      </c>
      <c r="Y1146" s="452" t="str">
        <f t="shared" si="429"/>
        <v/>
      </c>
      <c r="Z1146" s="452" t="str">
        <f>'４.１倒筒機(樣品製作)'!X1146</f>
        <v/>
      </c>
      <c r="AA1146" s="452" t="str">
        <f>'４.１倒筒機(樣品製作)'!Y1146</f>
        <v/>
      </c>
    </row>
    <row r="1147" spans="1:27" ht="16.5">
      <c r="A1147" s="383">
        <f t="shared" si="426"/>
        <v>46230</v>
      </c>
      <c r="B1147" s="432" t="s">
        <v>805</v>
      </c>
      <c r="C1147" s="458"/>
      <c r="D1147" s="473"/>
      <c r="E1147" s="459"/>
      <c r="F1147" s="506" t="str">
        <f>IF(ISNA(VLOOKUP(D1147,條件!$A$1:$L$65585,5,0)),"",(VLOOKUP(D1147,條件!$A$1:$L$65585,5,0)))</f>
        <v/>
      </c>
      <c r="G1147" s="506" t="str">
        <f>IF(ISNA(VLOOKUP(D1147,條件!$A$1:$L$65585,11,0)),"",(VLOOKUP(D1147,條件!$A$1:$L$65585,11,0)))</f>
        <v/>
      </c>
      <c r="H1147" s="460"/>
      <c r="I1147" s="461"/>
      <c r="J1147" s="462"/>
      <c r="K1147" s="461"/>
      <c r="L1147" s="463"/>
      <c r="M1147" s="388"/>
      <c r="N1147" s="389"/>
      <c r="O1147" s="390"/>
      <c r="P1147" s="389"/>
      <c r="Q1147" s="391"/>
      <c r="R1147" s="443"/>
      <c r="S1147" s="425">
        <f t="shared" si="430"/>
        <v>0</v>
      </c>
      <c r="T1147" s="392">
        <f t="shared" si="427"/>
        <v>0</v>
      </c>
      <c r="U1147" s="405">
        <f t="shared" si="431"/>
        <v>0</v>
      </c>
      <c r="V1147" s="393">
        <f t="shared" si="432"/>
        <v>0</v>
      </c>
      <c r="W1147" s="442" t="str">
        <f t="shared" si="433"/>
        <v/>
      </c>
      <c r="X1147" s="452" t="str">
        <f t="shared" si="428"/>
        <v/>
      </c>
      <c r="Y1147" s="452" t="str">
        <f t="shared" si="429"/>
        <v/>
      </c>
      <c r="Z1147" s="452" t="str">
        <f>'４.１倒筒機(樣品製作)'!X1147</f>
        <v/>
      </c>
      <c r="AA1147" s="452" t="str">
        <f>'４.１倒筒機(樣品製作)'!Y1147</f>
        <v/>
      </c>
    </row>
    <row r="1148" spans="1:27" ht="16.5">
      <c r="A1148" s="383">
        <f t="shared" si="426"/>
        <v>46230</v>
      </c>
      <c r="B1148" s="432" t="s">
        <v>805</v>
      </c>
      <c r="C1148" s="458"/>
      <c r="D1148" s="473"/>
      <c r="E1148" s="459"/>
      <c r="F1148" s="506" t="str">
        <f>IF(ISNA(VLOOKUP(D1148,條件!$A$1:$L$65585,5,0)),"",(VLOOKUP(D1148,條件!$A$1:$L$65585,5,0)))</f>
        <v/>
      </c>
      <c r="G1148" s="506" t="str">
        <f>IF(ISNA(VLOOKUP(D1148,條件!$A$1:$L$65585,11,0)),"",(VLOOKUP(D1148,條件!$A$1:$L$65585,11,0)))</f>
        <v/>
      </c>
      <c r="H1148" s="460"/>
      <c r="I1148" s="461"/>
      <c r="J1148" s="462"/>
      <c r="K1148" s="461"/>
      <c r="L1148" s="463"/>
      <c r="M1148" s="388"/>
      <c r="N1148" s="389"/>
      <c r="O1148" s="390"/>
      <c r="P1148" s="389"/>
      <c r="Q1148" s="391"/>
      <c r="R1148" s="443"/>
      <c r="S1148" s="425">
        <f t="shared" si="430"/>
        <v>0</v>
      </c>
      <c r="T1148" s="392">
        <f t="shared" si="427"/>
        <v>0</v>
      </c>
      <c r="U1148" s="405">
        <f t="shared" si="431"/>
        <v>0</v>
      </c>
      <c r="V1148" s="393">
        <f t="shared" si="432"/>
        <v>0</v>
      </c>
      <c r="W1148" s="442" t="str">
        <f t="shared" si="433"/>
        <v/>
      </c>
      <c r="X1148" s="452" t="str">
        <f t="shared" si="428"/>
        <v/>
      </c>
      <c r="Y1148" s="452" t="str">
        <f t="shared" si="429"/>
        <v/>
      </c>
      <c r="Z1148" s="452" t="str">
        <f>'４.１倒筒機(樣品製作)'!X1148</f>
        <v/>
      </c>
      <c r="AA1148" s="452" t="str">
        <f>'４.１倒筒機(樣品製作)'!Y1148</f>
        <v/>
      </c>
    </row>
    <row r="1149" spans="1:27" ht="16.5">
      <c r="A1149" s="383">
        <f t="shared" si="426"/>
        <v>46230</v>
      </c>
      <c r="B1149" s="432" t="s">
        <v>805</v>
      </c>
      <c r="C1149" s="458"/>
      <c r="D1149" s="473"/>
      <c r="E1149" s="459"/>
      <c r="F1149" s="506" t="str">
        <f>IF(ISNA(VLOOKUP(D1149,條件!$A$1:$L$65585,5,0)),"",(VLOOKUP(D1149,條件!$A$1:$L$65585,5,0)))</f>
        <v/>
      </c>
      <c r="G1149" s="506" t="str">
        <f>IF(ISNA(VLOOKUP(D1149,條件!$A$1:$L$65585,11,0)),"",(VLOOKUP(D1149,條件!$A$1:$L$65585,11,0)))</f>
        <v/>
      </c>
      <c r="H1149" s="460"/>
      <c r="I1149" s="461"/>
      <c r="J1149" s="462"/>
      <c r="K1149" s="461"/>
      <c r="L1149" s="463"/>
      <c r="M1149" s="388"/>
      <c r="N1149" s="389"/>
      <c r="O1149" s="390"/>
      <c r="P1149" s="389"/>
      <c r="Q1149" s="391"/>
      <c r="R1149" s="443"/>
      <c r="S1149" s="425">
        <f t="shared" si="430"/>
        <v>0</v>
      </c>
      <c r="T1149" s="392">
        <f t="shared" si="427"/>
        <v>0</v>
      </c>
      <c r="U1149" s="405">
        <f t="shared" si="431"/>
        <v>0</v>
      </c>
      <c r="V1149" s="393">
        <f t="shared" si="432"/>
        <v>0</v>
      </c>
      <c r="W1149" s="442" t="str">
        <f t="shared" si="433"/>
        <v/>
      </c>
      <c r="X1149" s="452" t="str">
        <f t="shared" si="428"/>
        <v/>
      </c>
      <c r="Y1149" s="452" t="str">
        <f t="shared" si="429"/>
        <v/>
      </c>
      <c r="Z1149" s="452" t="str">
        <f>'４.１倒筒機(樣品製作)'!X1149</f>
        <v/>
      </c>
      <c r="AA1149" s="452" t="str">
        <f>'４.１倒筒機(樣品製作)'!Y1149</f>
        <v/>
      </c>
    </row>
    <row r="1150" spans="1:27" ht="16.5">
      <c r="A1150" s="383">
        <f t="shared" si="426"/>
        <v>46230</v>
      </c>
      <c r="B1150" s="432" t="s">
        <v>805</v>
      </c>
      <c r="C1150" s="458"/>
      <c r="D1150" s="473"/>
      <c r="E1150" s="459"/>
      <c r="F1150" s="506" t="str">
        <f>IF(ISNA(VLOOKUP(D1150,條件!$A$1:$L$65585,5,0)),"",(VLOOKUP(D1150,條件!$A$1:$L$65585,5,0)))</f>
        <v/>
      </c>
      <c r="G1150" s="506" t="str">
        <f>IF(ISNA(VLOOKUP(D1150,條件!$A$1:$L$65585,11,0)),"",(VLOOKUP(D1150,條件!$A$1:$L$65585,11,0)))</f>
        <v/>
      </c>
      <c r="H1150" s="460"/>
      <c r="I1150" s="461"/>
      <c r="J1150" s="462"/>
      <c r="K1150" s="461"/>
      <c r="L1150" s="463"/>
      <c r="M1150" s="388"/>
      <c r="N1150" s="389"/>
      <c r="O1150" s="390"/>
      <c r="P1150" s="389"/>
      <c r="Q1150" s="391"/>
      <c r="R1150" s="443"/>
      <c r="S1150" s="425">
        <f t="shared" si="430"/>
        <v>0</v>
      </c>
      <c r="T1150" s="392">
        <f t="shared" si="427"/>
        <v>0</v>
      </c>
      <c r="U1150" s="405">
        <f t="shared" si="431"/>
        <v>0</v>
      </c>
      <c r="V1150" s="393">
        <f t="shared" si="432"/>
        <v>0</v>
      </c>
      <c r="W1150" s="442" t="str">
        <f t="shared" si="433"/>
        <v/>
      </c>
      <c r="X1150" s="452" t="str">
        <f t="shared" si="428"/>
        <v/>
      </c>
      <c r="Y1150" s="452" t="str">
        <f t="shared" si="429"/>
        <v/>
      </c>
      <c r="Z1150" s="452" t="str">
        <f>'４.１倒筒機(樣品製作)'!X1150</f>
        <v/>
      </c>
      <c r="AA1150" s="452" t="str">
        <f>'４.１倒筒機(樣品製作)'!Y1150</f>
        <v/>
      </c>
    </row>
    <row r="1151" spans="1:27" ht="16.5">
      <c r="A1151" s="383">
        <f t="shared" si="426"/>
        <v>46230</v>
      </c>
      <c r="B1151" s="432" t="s">
        <v>805</v>
      </c>
      <c r="C1151" s="458"/>
      <c r="D1151" s="473"/>
      <c r="E1151" s="459"/>
      <c r="F1151" s="506" t="str">
        <f>IF(ISNA(VLOOKUP(D1151,條件!$A$1:$L$65585,5,0)),"",(VLOOKUP(D1151,條件!$A$1:$L$65585,5,0)))</f>
        <v/>
      </c>
      <c r="G1151" s="506" t="str">
        <f>IF(ISNA(VLOOKUP(D1151,條件!$A$1:$L$65585,11,0)),"",(VLOOKUP(D1151,條件!$A$1:$L$65585,11,0)))</f>
        <v/>
      </c>
      <c r="H1151" s="460"/>
      <c r="I1151" s="461"/>
      <c r="J1151" s="462"/>
      <c r="K1151" s="461"/>
      <c r="L1151" s="463"/>
      <c r="M1151" s="388"/>
      <c r="N1151" s="389"/>
      <c r="O1151" s="390"/>
      <c r="P1151" s="389"/>
      <c r="Q1151" s="391"/>
      <c r="R1151" s="443"/>
      <c r="S1151" s="425">
        <f t="shared" si="430"/>
        <v>0</v>
      </c>
      <c r="T1151" s="392">
        <f t="shared" si="427"/>
        <v>0</v>
      </c>
      <c r="U1151" s="405">
        <f t="shared" si="431"/>
        <v>0</v>
      </c>
      <c r="V1151" s="393">
        <f t="shared" si="432"/>
        <v>0</v>
      </c>
      <c r="W1151" s="442" t="str">
        <f t="shared" si="433"/>
        <v/>
      </c>
      <c r="X1151" s="452" t="str">
        <f t="shared" si="428"/>
        <v/>
      </c>
      <c r="Y1151" s="452" t="str">
        <f t="shared" si="429"/>
        <v/>
      </c>
      <c r="Z1151" s="452" t="str">
        <f>'４.１倒筒機(樣品製作)'!X1151</f>
        <v/>
      </c>
      <c r="AA1151" s="452" t="str">
        <f>'４.１倒筒機(樣品製作)'!Y1151</f>
        <v/>
      </c>
    </row>
    <row r="1152" spans="1:27" ht="16.5">
      <c r="A1152" s="383">
        <f t="shared" si="426"/>
        <v>46230</v>
      </c>
      <c r="B1152" s="432" t="s">
        <v>805</v>
      </c>
      <c r="C1152" s="458"/>
      <c r="D1152" s="473"/>
      <c r="E1152" s="459"/>
      <c r="F1152" s="506" t="str">
        <f>IF(ISNA(VLOOKUP(D1152,條件!$A$1:$L$65585,5,0)),"",(VLOOKUP(D1152,條件!$A$1:$L$65585,5,0)))</f>
        <v/>
      </c>
      <c r="G1152" s="506" t="str">
        <f>IF(ISNA(VLOOKUP(D1152,條件!$A$1:$L$65585,11,0)),"",(VLOOKUP(D1152,條件!$A$1:$L$65585,11,0)))</f>
        <v/>
      </c>
      <c r="H1152" s="460"/>
      <c r="I1152" s="461"/>
      <c r="J1152" s="462"/>
      <c r="K1152" s="461"/>
      <c r="L1152" s="463"/>
      <c r="M1152" s="388"/>
      <c r="N1152" s="389"/>
      <c r="O1152" s="390"/>
      <c r="P1152" s="389"/>
      <c r="Q1152" s="391"/>
      <c r="R1152" s="443"/>
      <c r="S1152" s="425">
        <f t="shared" si="430"/>
        <v>0</v>
      </c>
      <c r="T1152" s="392">
        <f t="shared" si="427"/>
        <v>0</v>
      </c>
      <c r="U1152" s="405">
        <f t="shared" si="431"/>
        <v>0</v>
      </c>
      <c r="V1152" s="393">
        <f t="shared" si="432"/>
        <v>0</v>
      </c>
      <c r="W1152" s="442" t="str">
        <f t="shared" si="433"/>
        <v/>
      </c>
      <c r="X1152" s="452" t="str">
        <f t="shared" si="428"/>
        <v/>
      </c>
      <c r="Y1152" s="452" t="str">
        <f t="shared" si="429"/>
        <v/>
      </c>
      <c r="Z1152" s="452" t="str">
        <f>'４.１倒筒機(樣品製作)'!X1152</f>
        <v/>
      </c>
      <c r="AA1152" s="452" t="str">
        <f>'４.１倒筒機(樣品製作)'!Y1152</f>
        <v/>
      </c>
    </row>
    <row r="1153" spans="1:27" ht="16.5">
      <c r="A1153" s="383">
        <f t="shared" si="426"/>
        <v>46230</v>
      </c>
      <c r="B1153" s="432" t="s">
        <v>805</v>
      </c>
      <c r="C1153" s="458"/>
      <c r="D1153" s="473"/>
      <c r="E1153" s="459"/>
      <c r="F1153" s="506" t="str">
        <f>IF(ISNA(VLOOKUP(D1153,條件!$A$1:$L$65585,5,0)),"",(VLOOKUP(D1153,條件!$A$1:$L$65585,5,0)))</f>
        <v/>
      </c>
      <c r="G1153" s="506" t="str">
        <f>IF(ISNA(VLOOKUP(D1153,條件!$A$1:$L$65585,11,0)),"",(VLOOKUP(D1153,條件!$A$1:$L$65585,11,0)))</f>
        <v/>
      </c>
      <c r="H1153" s="460"/>
      <c r="I1153" s="461"/>
      <c r="J1153" s="462"/>
      <c r="K1153" s="461"/>
      <c r="L1153" s="463"/>
      <c r="M1153" s="388"/>
      <c r="N1153" s="389"/>
      <c r="O1153" s="390"/>
      <c r="P1153" s="389"/>
      <c r="Q1153" s="391"/>
      <c r="R1153" s="443"/>
      <c r="S1153" s="425">
        <f t="shared" si="430"/>
        <v>0</v>
      </c>
      <c r="T1153" s="392">
        <f t="shared" si="427"/>
        <v>0</v>
      </c>
      <c r="U1153" s="392">
        <f t="shared" si="431"/>
        <v>0</v>
      </c>
      <c r="V1153" s="393">
        <f t="shared" si="432"/>
        <v>0</v>
      </c>
      <c r="W1153" s="444" t="str">
        <f t="shared" si="433"/>
        <v/>
      </c>
      <c r="X1153" s="452" t="str">
        <f t="shared" si="428"/>
        <v/>
      </c>
      <c r="Y1153" s="452" t="str">
        <f t="shared" si="429"/>
        <v/>
      </c>
      <c r="Z1153" s="452" t="str">
        <f>'４.１倒筒機(樣品製作)'!X1153</f>
        <v/>
      </c>
      <c r="AA1153" s="452" t="str">
        <f>'４.１倒筒機(樣品製作)'!Y1153</f>
        <v/>
      </c>
    </row>
    <row r="1154" spans="1:27" ht="16.5">
      <c r="A1154" s="383">
        <f t="shared" si="426"/>
        <v>46230</v>
      </c>
      <c r="B1154" s="432" t="s">
        <v>805</v>
      </c>
      <c r="C1154" s="458"/>
      <c r="D1154" s="473"/>
      <c r="E1154" s="459"/>
      <c r="F1154" s="506" t="str">
        <f>IF(ISNA(VLOOKUP(D1154,條件!$A$1:$L$65585,5,0)),"",(VLOOKUP(D1154,條件!$A$1:$L$65585,5,0)))</f>
        <v/>
      </c>
      <c r="G1154" s="506" t="str">
        <f>IF(ISNA(VLOOKUP(D1154,條件!$A$1:$L$65585,11,0)),"",(VLOOKUP(D1154,條件!$A$1:$L$65585,11,0)))</f>
        <v/>
      </c>
      <c r="H1154" s="460"/>
      <c r="I1154" s="461"/>
      <c r="J1154" s="462"/>
      <c r="K1154" s="461"/>
      <c r="L1154" s="463"/>
      <c r="M1154" s="388"/>
      <c r="N1154" s="389"/>
      <c r="O1154" s="390"/>
      <c r="P1154" s="389"/>
      <c r="Q1154" s="391"/>
      <c r="R1154" s="443"/>
      <c r="S1154" s="425">
        <f t="shared" si="430"/>
        <v>0</v>
      </c>
      <c r="T1154" s="392">
        <f t="shared" si="427"/>
        <v>0</v>
      </c>
      <c r="U1154" s="392">
        <f t="shared" si="431"/>
        <v>0</v>
      </c>
      <c r="V1154" s="393">
        <f t="shared" si="432"/>
        <v>0</v>
      </c>
      <c r="W1154" s="444" t="str">
        <f t="shared" si="433"/>
        <v/>
      </c>
      <c r="X1154" s="452" t="str">
        <f t="shared" si="428"/>
        <v/>
      </c>
      <c r="Y1154" s="452" t="str">
        <f t="shared" si="429"/>
        <v/>
      </c>
      <c r="Z1154" s="452" t="str">
        <f>'４.１倒筒機(樣品製作)'!X1154</f>
        <v/>
      </c>
      <c r="AA1154" s="452" t="str">
        <f>'４.１倒筒機(樣品製作)'!Y1154</f>
        <v/>
      </c>
    </row>
    <row r="1155" spans="1:27" ht="16.5">
      <c r="A1155" s="383">
        <f t="shared" si="426"/>
        <v>46230</v>
      </c>
      <c r="B1155" s="432" t="s">
        <v>805</v>
      </c>
      <c r="C1155" s="458"/>
      <c r="D1155" s="473"/>
      <c r="E1155" s="459"/>
      <c r="F1155" s="506" t="str">
        <f>IF(ISNA(VLOOKUP(D1155,條件!$A$1:$L$65585,5,0)),"",(VLOOKUP(D1155,條件!$A$1:$L$65585,5,0)))</f>
        <v/>
      </c>
      <c r="G1155" s="506" t="str">
        <f>IF(ISNA(VLOOKUP(D1155,條件!$A$1:$L$65585,11,0)),"",(VLOOKUP(D1155,條件!$A$1:$L$65585,11,0)))</f>
        <v/>
      </c>
      <c r="H1155" s="460"/>
      <c r="I1155" s="461"/>
      <c r="J1155" s="462"/>
      <c r="K1155" s="461"/>
      <c r="L1155" s="463"/>
      <c r="M1155" s="388"/>
      <c r="N1155" s="389"/>
      <c r="O1155" s="390"/>
      <c r="P1155" s="389"/>
      <c r="Q1155" s="391"/>
      <c r="R1155" s="443"/>
      <c r="S1155" s="425">
        <f t="shared" si="430"/>
        <v>0</v>
      </c>
      <c r="T1155" s="392">
        <f t="shared" si="427"/>
        <v>0</v>
      </c>
      <c r="U1155" s="392">
        <f t="shared" si="431"/>
        <v>0</v>
      </c>
      <c r="V1155" s="393">
        <f t="shared" si="432"/>
        <v>0</v>
      </c>
      <c r="W1155" s="444" t="str">
        <f t="shared" si="433"/>
        <v/>
      </c>
      <c r="X1155" s="452" t="str">
        <f t="shared" si="428"/>
        <v/>
      </c>
      <c r="Y1155" s="452" t="str">
        <f t="shared" si="429"/>
        <v/>
      </c>
      <c r="Z1155" s="452" t="str">
        <f>'４.１倒筒機(樣品製作)'!X1155</f>
        <v/>
      </c>
      <c r="AA1155" s="452" t="str">
        <f>'４.１倒筒機(樣品製作)'!Y1155</f>
        <v/>
      </c>
    </row>
    <row r="1156" spans="1:27" ht="16.5">
      <c r="A1156" s="383">
        <f t="shared" si="426"/>
        <v>46230</v>
      </c>
      <c r="B1156" s="432" t="s">
        <v>805</v>
      </c>
      <c r="C1156" s="458"/>
      <c r="D1156" s="473"/>
      <c r="E1156" s="459"/>
      <c r="F1156" s="506" t="str">
        <f>IF(ISNA(VLOOKUP(D1156,條件!$A$1:$L$65585,5,0)),"",(VLOOKUP(D1156,條件!$A$1:$L$65585,5,0)))</f>
        <v/>
      </c>
      <c r="G1156" s="506" t="str">
        <f>IF(ISNA(VLOOKUP(D1156,條件!$A$1:$L$65585,11,0)),"",(VLOOKUP(D1156,條件!$A$1:$L$65585,11,0)))</f>
        <v/>
      </c>
      <c r="H1156" s="460"/>
      <c r="I1156" s="461"/>
      <c r="J1156" s="462"/>
      <c r="K1156" s="461"/>
      <c r="L1156" s="463"/>
      <c r="M1156" s="388"/>
      <c r="N1156" s="389"/>
      <c r="O1156" s="390"/>
      <c r="P1156" s="389"/>
      <c r="Q1156" s="391"/>
      <c r="R1156" s="443"/>
      <c r="S1156" s="425">
        <f t="shared" si="430"/>
        <v>0</v>
      </c>
      <c r="T1156" s="392">
        <f t="shared" si="427"/>
        <v>0</v>
      </c>
      <c r="U1156" s="392">
        <f t="shared" si="431"/>
        <v>0</v>
      </c>
      <c r="V1156" s="393">
        <f t="shared" si="432"/>
        <v>0</v>
      </c>
      <c r="W1156" s="444" t="str">
        <f t="shared" si="433"/>
        <v/>
      </c>
      <c r="X1156" s="452" t="str">
        <f t="shared" si="428"/>
        <v/>
      </c>
      <c r="Y1156" s="452" t="str">
        <f t="shared" si="429"/>
        <v/>
      </c>
      <c r="Z1156" s="452" t="str">
        <f>'４.１倒筒機(樣品製作)'!X1156</f>
        <v/>
      </c>
      <c r="AA1156" s="452" t="str">
        <f>'４.１倒筒機(樣品製作)'!Y1156</f>
        <v/>
      </c>
    </row>
    <row r="1157" spans="1:27" ht="16.5">
      <c r="A1157" s="383">
        <f t="shared" si="426"/>
        <v>46230</v>
      </c>
      <c r="B1157" s="432" t="s">
        <v>805</v>
      </c>
      <c r="C1157" s="458"/>
      <c r="D1157" s="473"/>
      <c r="E1157" s="459"/>
      <c r="F1157" s="506" t="str">
        <f>IF(ISNA(VLOOKUP(D1157,條件!$A$1:$L$65585,5,0)),"",(VLOOKUP(D1157,條件!$A$1:$L$65585,5,0)))</f>
        <v/>
      </c>
      <c r="G1157" s="506" t="str">
        <f>IF(ISNA(VLOOKUP(D1157,條件!$A$1:$L$65585,11,0)),"",(VLOOKUP(D1157,條件!$A$1:$L$65585,11,0)))</f>
        <v/>
      </c>
      <c r="H1157" s="460"/>
      <c r="I1157" s="461"/>
      <c r="J1157" s="462"/>
      <c r="K1157" s="461"/>
      <c r="L1157" s="463"/>
      <c r="M1157" s="388"/>
      <c r="N1157" s="389"/>
      <c r="O1157" s="390"/>
      <c r="P1157" s="389"/>
      <c r="Q1157" s="391"/>
      <c r="R1157" s="443"/>
      <c r="S1157" s="425">
        <f t="shared" si="430"/>
        <v>0</v>
      </c>
      <c r="T1157" s="392">
        <f t="shared" si="427"/>
        <v>0</v>
      </c>
      <c r="U1157" s="392">
        <f t="shared" si="431"/>
        <v>0</v>
      </c>
      <c r="V1157" s="393">
        <f t="shared" si="432"/>
        <v>0</v>
      </c>
      <c r="W1157" s="444" t="str">
        <f t="shared" si="433"/>
        <v/>
      </c>
      <c r="X1157" s="452" t="str">
        <f t="shared" si="428"/>
        <v/>
      </c>
      <c r="Y1157" s="452" t="str">
        <f t="shared" si="429"/>
        <v/>
      </c>
      <c r="Z1157" s="452" t="str">
        <f>'４.１倒筒機(樣品製作)'!X1157</f>
        <v/>
      </c>
      <c r="AA1157" s="452" t="str">
        <f>'４.１倒筒機(樣品製作)'!Y1157</f>
        <v/>
      </c>
    </row>
    <row r="1158" spans="1:27" ht="16.5">
      <c r="A1158" s="383">
        <f t="shared" si="426"/>
        <v>46230</v>
      </c>
      <c r="B1158" s="432" t="s">
        <v>805</v>
      </c>
      <c r="C1158" s="458"/>
      <c r="D1158" s="473"/>
      <c r="E1158" s="459"/>
      <c r="F1158" s="506" t="str">
        <f>IF(ISNA(VLOOKUP(D1158,條件!$A$1:$L$65585,5,0)),"",(VLOOKUP(D1158,條件!$A$1:$L$65585,5,0)))</f>
        <v/>
      </c>
      <c r="G1158" s="506" t="str">
        <f>IF(ISNA(VLOOKUP(D1158,條件!$A$1:$L$65585,11,0)),"",(VLOOKUP(D1158,條件!$A$1:$L$65585,11,0)))</f>
        <v/>
      </c>
      <c r="H1158" s="460"/>
      <c r="I1158" s="461"/>
      <c r="J1158" s="462"/>
      <c r="K1158" s="461"/>
      <c r="L1158" s="463"/>
      <c r="M1158" s="388"/>
      <c r="N1158" s="389"/>
      <c r="O1158" s="390"/>
      <c r="P1158" s="389"/>
      <c r="Q1158" s="391"/>
      <c r="R1158" s="443"/>
      <c r="S1158" s="425">
        <f t="shared" si="430"/>
        <v>0</v>
      </c>
      <c r="T1158" s="392">
        <f t="shared" si="427"/>
        <v>0</v>
      </c>
      <c r="U1158" s="392">
        <f t="shared" si="431"/>
        <v>0</v>
      </c>
      <c r="V1158" s="393">
        <f t="shared" si="432"/>
        <v>0</v>
      </c>
      <c r="W1158" s="444" t="str">
        <f t="shared" si="433"/>
        <v/>
      </c>
      <c r="X1158" s="452" t="str">
        <f t="shared" si="428"/>
        <v/>
      </c>
      <c r="Y1158" s="452" t="str">
        <f t="shared" si="429"/>
        <v/>
      </c>
      <c r="Z1158" s="452" t="str">
        <f>'４.１倒筒機(樣品製作)'!X1158</f>
        <v/>
      </c>
      <c r="AA1158" s="452" t="str">
        <f>'４.１倒筒機(樣品製作)'!Y1158</f>
        <v/>
      </c>
    </row>
    <row r="1159" spans="1:27" ht="16.5">
      <c r="A1159" s="383">
        <f t="shared" si="426"/>
        <v>46230</v>
      </c>
      <c r="B1159" s="432" t="s">
        <v>805</v>
      </c>
      <c r="C1159" s="458"/>
      <c r="D1159" s="473"/>
      <c r="E1159" s="459"/>
      <c r="F1159" s="506" t="str">
        <f>IF(ISNA(VLOOKUP(D1159,條件!$A$1:$L$65585,5,0)),"",(VLOOKUP(D1159,條件!$A$1:$L$65585,5,0)))</f>
        <v/>
      </c>
      <c r="G1159" s="506" t="str">
        <f>IF(ISNA(VLOOKUP(D1159,條件!$A$1:$L$65585,11,0)),"",(VLOOKUP(D1159,條件!$A$1:$L$65585,11,0)))</f>
        <v/>
      </c>
      <c r="H1159" s="460"/>
      <c r="I1159" s="461"/>
      <c r="J1159" s="462"/>
      <c r="K1159" s="461"/>
      <c r="L1159" s="463"/>
      <c r="M1159" s="388"/>
      <c r="N1159" s="389"/>
      <c r="O1159" s="390"/>
      <c r="P1159" s="389"/>
      <c r="Q1159" s="391"/>
      <c r="R1159" s="443"/>
      <c r="S1159" s="425">
        <f t="shared" si="430"/>
        <v>0</v>
      </c>
      <c r="T1159" s="392">
        <f t="shared" si="427"/>
        <v>0</v>
      </c>
      <c r="U1159" s="392">
        <f t="shared" si="431"/>
        <v>0</v>
      </c>
      <c r="V1159" s="393">
        <f t="shared" si="432"/>
        <v>0</v>
      </c>
      <c r="W1159" s="444" t="str">
        <f t="shared" si="433"/>
        <v/>
      </c>
      <c r="X1159" s="452" t="str">
        <f t="shared" si="428"/>
        <v/>
      </c>
      <c r="Y1159" s="452" t="str">
        <f t="shared" si="429"/>
        <v/>
      </c>
      <c r="Z1159" s="452" t="str">
        <f>'４.１倒筒機(樣品製作)'!X1159</f>
        <v/>
      </c>
      <c r="AA1159" s="452" t="str">
        <f>'４.１倒筒機(樣品製作)'!Y1159</f>
        <v/>
      </c>
    </row>
    <row r="1160" spans="1:27" ht="16.5">
      <c r="A1160" s="383">
        <f t="shared" si="426"/>
        <v>46230</v>
      </c>
      <c r="B1160" s="432" t="s">
        <v>805</v>
      </c>
      <c r="C1160" s="458"/>
      <c r="D1160" s="473"/>
      <c r="E1160" s="459"/>
      <c r="F1160" s="506" t="str">
        <f>IF(ISNA(VLOOKUP(D1160,條件!$A$1:$L$65585,5,0)),"",(VLOOKUP(D1160,條件!$A$1:$L$65585,5,0)))</f>
        <v/>
      </c>
      <c r="G1160" s="506" t="str">
        <f>IF(ISNA(VLOOKUP(D1160,條件!$A$1:$L$65585,11,0)),"",(VLOOKUP(D1160,條件!$A$1:$L$65585,11,0)))</f>
        <v/>
      </c>
      <c r="H1160" s="460"/>
      <c r="I1160" s="461"/>
      <c r="J1160" s="462"/>
      <c r="K1160" s="461"/>
      <c r="L1160" s="463"/>
      <c r="M1160" s="388"/>
      <c r="N1160" s="389"/>
      <c r="O1160" s="390"/>
      <c r="P1160" s="389"/>
      <c r="Q1160" s="391"/>
      <c r="R1160" s="443"/>
      <c r="S1160" s="425">
        <f t="shared" si="430"/>
        <v>0</v>
      </c>
      <c r="T1160" s="392">
        <f t="shared" si="427"/>
        <v>0</v>
      </c>
      <c r="U1160" s="392">
        <f t="shared" si="431"/>
        <v>0</v>
      </c>
      <c r="V1160" s="393">
        <f t="shared" si="432"/>
        <v>0</v>
      </c>
      <c r="W1160" s="444" t="str">
        <f t="shared" si="433"/>
        <v/>
      </c>
      <c r="X1160" s="452" t="str">
        <f t="shared" si="428"/>
        <v/>
      </c>
      <c r="Y1160" s="452" t="str">
        <f t="shared" si="429"/>
        <v/>
      </c>
      <c r="Z1160" s="452" t="str">
        <f>'４.１倒筒機(樣品製作)'!X1160</f>
        <v/>
      </c>
      <c r="AA1160" s="452" t="str">
        <f>'４.１倒筒機(樣品製作)'!Y1160</f>
        <v/>
      </c>
    </row>
    <row r="1161" spans="1:27" ht="16.5">
      <c r="A1161" s="383">
        <f t="shared" si="426"/>
        <v>46230</v>
      </c>
      <c r="B1161" s="432" t="s">
        <v>805</v>
      </c>
      <c r="C1161" s="458"/>
      <c r="D1161" s="473"/>
      <c r="E1161" s="459"/>
      <c r="F1161" s="506" t="str">
        <f>IF(ISNA(VLOOKUP(D1161,條件!$A$1:$L$65585,5,0)),"",(VLOOKUP(D1161,條件!$A$1:$L$65585,5,0)))</f>
        <v/>
      </c>
      <c r="G1161" s="506" t="str">
        <f>IF(ISNA(VLOOKUP(D1161,條件!$A$1:$L$65585,11,0)),"",(VLOOKUP(D1161,條件!$A$1:$L$65585,11,0)))</f>
        <v/>
      </c>
      <c r="H1161" s="460"/>
      <c r="I1161" s="461"/>
      <c r="J1161" s="462"/>
      <c r="K1161" s="461"/>
      <c r="L1161" s="463"/>
      <c r="M1161" s="388"/>
      <c r="N1161" s="389"/>
      <c r="O1161" s="390"/>
      <c r="P1161" s="389"/>
      <c r="Q1161" s="391"/>
      <c r="R1161" s="443"/>
      <c r="S1161" s="425">
        <f t="shared" si="430"/>
        <v>0</v>
      </c>
      <c r="T1161" s="392">
        <f t="shared" si="427"/>
        <v>0</v>
      </c>
      <c r="U1161" s="392">
        <f t="shared" si="431"/>
        <v>0</v>
      </c>
      <c r="V1161" s="393">
        <f t="shared" si="432"/>
        <v>0</v>
      </c>
      <c r="W1161" s="444" t="str">
        <f t="shared" si="433"/>
        <v/>
      </c>
      <c r="X1161" s="452" t="str">
        <f t="shared" si="428"/>
        <v/>
      </c>
      <c r="Y1161" s="452" t="str">
        <f t="shared" si="429"/>
        <v/>
      </c>
      <c r="Z1161" s="452" t="str">
        <f>'４.１倒筒機(樣品製作)'!X1161</f>
        <v/>
      </c>
      <c r="AA1161" s="452" t="str">
        <f>'４.１倒筒機(樣品製作)'!Y1161</f>
        <v/>
      </c>
    </row>
    <row r="1162" spans="1:27" ht="16.5">
      <c r="A1162" s="383">
        <f t="shared" si="426"/>
        <v>46230</v>
      </c>
      <c r="B1162" s="398" t="s">
        <v>803</v>
      </c>
      <c r="C1162" s="524"/>
      <c r="D1162" s="525"/>
      <c r="E1162" s="526"/>
      <c r="F1162" s="527">
        <v>0</v>
      </c>
      <c r="G1162" s="527"/>
      <c r="H1162" s="528"/>
      <c r="I1162" s="529">
        <f>COUNTA(I1142:I1161)</f>
        <v>0</v>
      </c>
      <c r="J1162" s="529"/>
      <c r="K1162" s="529"/>
      <c r="L1162" s="530"/>
      <c r="M1162" s="400"/>
      <c r="N1162" s="401">
        <f>SUM(N1142:N1161)</f>
        <v>0</v>
      </c>
      <c r="O1162" s="400"/>
      <c r="P1162" s="401">
        <f>SUM(P1142:P1161)</f>
        <v>0</v>
      </c>
      <c r="Q1162" s="402"/>
      <c r="R1162" s="445"/>
      <c r="S1162" s="427"/>
      <c r="T1162" s="403"/>
      <c r="U1162" s="399">
        <f>SUMIF(U1142:U1161,"&lt;9E307")</f>
        <v>0</v>
      </c>
      <c r="V1162" s="399">
        <f>SUM(V1142:V1161)</f>
        <v>0</v>
      </c>
      <c r="W1162" s="446">
        <f>IF(ISERROR(V1162/U1162),0,(V1162/U1162))</f>
        <v>0</v>
      </c>
      <c r="X1162" s="453">
        <f>SUMIF(X1142:X1161,"&lt;9E307")</f>
        <v>0</v>
      </c>
      <c r="Y1162" s="453">
        <f>SUMIF(Y1142:Y1161,"&lt;9E307")</f>
        <v>0</v>
      </c>
      <c r="Z1162" s="453">
        <f>'４.１倒筒機(樣品製作)'!X1162</f>
        <v>0</v>
      </c>
      <c r="AA1162" s="453">
        <f>'４.１倒筒機(樣品製作)'!Y1162</f>
        <v>0</v>
      </c>
    </row>
    <row r="1163" spans="1:27" ht="16.5">
      <c r="A1163" s="383">
        <f t="shared" si="426"/>
        <v>46230</v>
      </c>
      <c r="B1163" s="404" t="s">
        <v>806</v>
      </c>
      <c r="C1163" s="531"/>
      <c r="D1163" s="532"/>
      <c r="E1163" s="533"/>
      <c r="F1163" s="534"/>
      <c r="G1163" s="534"/>
      <c r="H1163" s="535"/>
      <c r="I1163" s="536">
        <f>SUM(I1141,I1162)</f>
        <v>0</v>
      </c>
      <c r="J1163" s="536"/>
      <c r="K1163" s="536"/>
      <c r="L1163" s="537"/>
      <c r="M1163" s="419"/>
      <c r="N1163" s="420">
        <f>SUM(N1141,N1162)</f>
        <v>0</v>
      </c>
      <c r="O1163" s="419"/>
      <c r="P1163" s="420">
        <f>SUM(P1141,P1162)</f>
        <v>0</v>
      </c>
      <c r="Q1163" s="421"/>
      <c r="R1163" s="447"/>
      <c r="S1163" s="428"/>
      <c r="T1163" s="394"/>
      <c r="U1163" s="394">
        <f t="shared" ref="U1163:V1163" si="434">SUM(U1141,U1162)</f>
        <v>0</v>
      </c>
      <c r="V1163" s="394">
        <f t="shared" si="434"/>
        <v>0</v>
      </c>
      <c r="W1163" s="448">
        <f>IF(ISERROR(V1163/U1163),0,V1163/U1163)</f>
        <v>0</v>
      </c>
      <c r="X1163" s="454">
        <f>SUM(X1141,X1162)</f>
        <v>0</v>
      </c>
      <c r="Y1163" s="454">
        <f>SUM(Y1141,Y1162)</f>
        <v>0</v>
      </c>
      <c r="Z1163" s="454">
        <f>'４.１倒筒機(樣品製作)'!X1163</f>
        <v>0</v>
      </c>
      <c r="AA1163" s="454">
        <f>'４.１倒筒機(樣品製作)'!Y1163</f>
        <v>0</v>
      </c>
    </row>
    <row r="1164" spans="1:27" ht="16.5">
      <c r="A1164" s="449">
        <f>A1163+1</f>
        <v>46231</v>
      </c>
      <c r="B1164" s="431" t="s">
        <v>804</v>
      </c>
      <c r="C1164" s="538"/>
      <c r="D1164" s="539"/>
      <c r="E1164" s="540"/>
      <c r="F1164" s="541" t="str">
        <f>IF(ISNA(VLOOKUP(D1164,條件!$A$1:$L$65585,5,0)),"",(VLOOKUP(D1164,條件!$A$1:$L$65585,5,0)))</f>
        <v/>
      </c>
      <c r="G1164" s="541" t="str">
        <f>IF(ISNA(VLOOKUP(D1164,條件!$A$1:$L$65585,11,0)),"",(VLOOKUP(D1164,條件!$A$1:$L$65585,11,0)))</f>
        <v/>
      </c>
      <c r="H1164" s="542"/>
      <c r="I1164" s="543"/>
      <c r="J1164" s="462"/>
      <c r="K1164" s="543"/>
      <c r="L1164" s="544"/>
      <c r="M1164" s="407"/>
      <c r="N1164" s="408"/>
      <c r="O1164" s="409"/>
      <c r="P1164" s="408"/>
      <c r="Q1164" s="410"/>
      <c r="R1164" s="441"/>
      <c r="S1164" s="424">
        <f>K1164*0.85</f>
        <v>0</v>
      </c>
      <c r="T1164" s="405">
        <f t="shared" ref="T1164:T1183" si="435">IF(J1164="",0,(1440/(J1164/S1164)))</f>
        <v>0</v>
      </c>
      <c r="U1164" s="405">
        <f>T1164*L1164*(N1164+P1164)/24*0.85</f>
        <v>0</v>
      </c>
      <c r="V1164" s="406">
        <f>M1164+O1164</f>
        <v>0</v>
      </c>
      <c r="W1164" s="442" t="str">
        <f>IF(U1164=0,"",((V1164/U1164)))</f>
        <v/>
      </c>
      <c r="X1164" s="452" t="str">
        <f t="shared" ref="X1164:X1183" si="436">IF(ISERROR((U1164/(N1164+P1164)*N1164)/250),"",((U1164/(N1164+P1164)*N1164)/250))</f>
        <v/>
      </c>
      <c r="Y1164" s="452" t="str">
        <f t="shared" ref="Y1164:Y1183" si="437">IF(ISERROR(((U1164/(N1164+P1164)*P1164)/250)),"",(((U1164/(N1164+P1164)*P1164))/250))</f>
        <v/>
      </c>
      <c r="Z1164" s="452" t="str">
        <f>'４.１倒筒機(樣品製作)'!X1164</f>
        <v/>
      </c>
      <c r="AA1164" s="452" t="str">
        <f>'４.１倒筒機(樣品製作)'!Y1164</f>
        <v/>
      </c>
    </row>
    <row r="1165" spans="1:27" ht="16.5">
      <c r="A1165" s="383">
        <f>A1164</f>
        <v>46231</v>
      </c>
      <c r="B1165" s="432" t="s">
        <v>804</v>
      </c>
      <c r="C1165" s="458"/>
      <c r="D1165" s="473"/>
      <c r="E1165" s="459"/>
      <c r="F1165" s="506" t="str">
        <f>IF(ISNA(VLOOKUP(D1165,條件!$A$1:$L$65585,5,0)),"",(VLOOKUP(D1165,條件!$A$1:$L$65585,5,0)))</f>
        <v/>
      </c>
      <c r="G1165" s="506" t="str">
        <f>IF(ISNA(VLOOKUP(D1165,條件!$A$1:$L$65585,11,0)),"",(VLOOKUP(D1165,條件!$A$1:$L$65585,11,0)))</f>
        <v/>
      </c>
      <c r="H1165" s="460"/>
      <c r="I1165" s="461"/>
      <c r="J1165" s="462"/>
      <c r="K1165" s="461"/>
      <c r="L1165" s="463"/>
      <c r="M1165" s="388"/>
      <c r="N1165" s="389"/>
      <c r="O1165" s="390"/>
      <c r="P1165" s="389"/>
      <c r="Q1165" s="410"/>
      <c r="R1165" s="443"/>
      <c r="S1165" s="425">
        <f t="shared" ref="S1165:S1183" si="438">K1165*0.85</f>
        <v>0</v>
      </c>
      <c r="T1165" s="392">
        <f t="shared" si="435"/>
        <v>0</v>
      </c>
      <c r="U1165" s="405">
        <f t="shared" ref="U1165:U1183" si="439">T1165*L1165*(N1165+P1165)/24*0.85</f>
        <v>0</v>
      </c>
      <c r="V1165" s="393">
        <f t="shared" ref="V1165:V1183" si="440">M1165+O1165</f>
        <v>0</v>
      </c>
      <c r="W1165" s="442" t="str">
        <f t="shared" ref="W1165:W1183" si="441">IF(U1165=0,"",((V1165/U1165)))</f>
        <v/>
      </c>
      <c r="X1165" s="452" t="str">
        <f t="shared" si="436"/>
        <v/>
      </c>
      <c r="Y1165" s="452" t="str">
        <f t="shared" si="437"/>
        <v/>
      </c>
      <c r="Z1165" s="452" t="str">
        <f>'４.１倒筒機(樣品製作)'!X1165</f>
        <v/>
      </c>
      <c r="AA1165" s="452" t="str">
        <f>'４.１倒筒機(樣品製作)'!Y1165</f>
        <v/>
      </c>
    </row>
    <row r="1166" spans="1:27" ht="16.5">
      <c r="A1166" s="383">
        <f t="shared" ref="A1166:A1206" si="442">A1165</f>
        <v>46231</v>
      </c>
      <c r="B1166" s="432" t="s">
        <v>804</v>
      </c>
      <c r="C1166" s="458"/>
      <c r="D1166" s="473"/>
      <c r="E1166" s="459"/>
      <c r="F1166" s="506" t="str">
        <f>IF(ISNA(VLOOKUP(D1166,條件!$A$1:$L$65585,5,0)),"",(VLOOKUP(D1166,條件!$A$1:$L$65585,5,0)))</f>
        <v/>
      </c>
      <c r="G1166" s="506" t="str">
        <f>IF(ISNA(VLOOKUP(D1166,條件!$A$1:$L$65585,11,0)),"",(VLOOKUP(D1166,條件!$A$1:$L$65585,11,0)))</f>
        <v/>
      </c>
      <c r="H1166" s="460"/>
      <c r="I1166" s="461"/>
      <c r="J1166" s="462"/>
      <c r="K1166" s="461"/>
      <c r="L1166" s="463"/>
      <c r="M1166" s="388"/>
      <c r="N1166" s="389"/>
      <c r="O1166" s="390"/>
      <c r="P1166" s="389"/>
      <c r="Q1166" s="410"/>
      <c r="R1166" s="443"/>
      <c r="S1166" s="425">
        <f t="shared" si="438"/>
        <v>0</v>
      </c>
      <c r="T1166" s="392">
        <f t="shared" si="435"/>
        <v>0</v>
      </c>
      <c r="U1166" s="405">
        <f t="shared" si="439"/>
        <v>0</v>
      </c>
      <c r="V1166" s="393">
        <f t="shared" si="440"/>
        <v>0</v>
      </c>
      <c r="W1166" s="442" t="str">
        <f t="shared" si="441"/>
        <v/>
      </c>
      <c r="X1166" s="452" t="str">
        <f t="shared" si="436"/>
        <v/>
      </c>
      <c r="Y1166" s="452" t="str">
        <f t="shared" si="437"/>
        <v/>
      </c>
      <c r="Z1166" s="452" t="str">
        <f>'４.１倒筒機(樣品製作)'!X1166</f>
        <v/>
      </c>
      <c r="AA1166" s="452" t="str">
        <f>'４.１倒筒機(樣品製作)'!Y1166</f>
        <v/>
      </c>
    </row>
    <row r="1167" spans="1:27" ht="16.5">
      <c r="A1167" s="383">
        <f t="shared" si="442"/>
        <v>46231</v>
      </c>
      <c r="B1167" s="432" t="s">
        <v>804</v>
      </c>
      <c r="C1167" s="458"/>
      <c r="D1167" s="473"/>
      <c r="E1167" s="459"/>
      <c r="F1167" s="506" t="str">
        <f>IF(ISNA(VLOOKUP(D1167,條件!$A$1:$L$65585,5,0)),"",(VLOOKUP(D1167,條件!$A$1:$L$65585,5,0)))</f>
        <v/>
      </c>
      <c r="G1167" s="506" t="str">
        <f>IF(ISNA(VLOOKUP(D1167,條件!$A$1:$L$65585,11,0)),"",(VLOOKUP(D1167,條件!$A$1:$L$65585,11,0)))</f>
        <v/>
      </c>
      <c r="H1167" s="460"/>
      <c r="I1167" s="461"/>
      <c r="J1167" s="462"/>
      <c r="K1167" s="461"/>
      <c r="L1167" s="463"/>
      <c r="M1167" s="388"/>
      <c r="N1167" s="389"/>
      <c r="O1167" s="390"/>
      <c r="P1167" s="389"/>
      <c r="Q1167" s="410"/>
      <c r="R1167" s="443"/>
      <c r="S1167" s="425">
        <f t="shared" si="438"/>
        <v>0</v>
      </c>
      <c r="T1167" s="392">
        <f t="shared" si="435"/>
        <v>0</v>
      </c>
      <c r="U1167" s="405">
        <f t="shared" si="439"/>
        <v>0</v>
      </c>
      <c r="V1167" s="393">
        <f t="shared" si="440"/>
        <v>0</v>
      </c>
      <c r="W1167" s="442" t="str">
        <f t="shared" si="441"/>
        <v/>
      </c>
      <c r="X1167" s="452" t="str">
        <f t="shared" si="436"/>
        <v/>
      </c>
      <c r="Y1167" s="452" t="str">
        <f t="shared" si="437"/>
        <v/>
      </c>
      <c r="Z1167" s="452" t="str">
        <f>'４.１倒筒機(樣品製作)'!X1167</f>
        <v/>
      </c>
      <c r="AA1167" s="452" t="str">
        <f>'４.１倒筒機(樣品製作)'!Y1167</f>
        <v/>
      </c>
    </row>
    <row r="1168" spans="1:27" ht="16.5">
      <c r="A1168" s="383">
        <f t="shared" si="442"/>
        <v>46231</v>
      </c>
      <c r="B1168" s="432" t="s">
        <v>804</v>
      </c>
      <c r="C1168" s="458"/>
      <c r="D1168" s="473"/>
      <c r="E1168" s="459"/>
      <c r="F1168" s="506" t="str">
        <f>IF(ISNA(VLOOKUP(D1168,條件!$A$1:$L$65585,5,0)),"",(VLOOKUP(D1168,條件!$A$1:$L$65585,5,0)))</f>
        <v/>
      </c>
      <c r="G1168" s="506" t="str">
        <f>IF(ISNA(VLOOKUP(D1168,條件!$A$1:$L$65585,11,0)),"",(VLOOKUP(D1168,條件!$A$1:$L$65585,11,0)))</f>
        <v/>
      </c>
      <c r="H1168" s="460"/>
      <c r="I1168" s="461"/>
      <c r="J1168" s="462"/>
      <c r="K1168" s="461"/>
      <c r="L1168" s="463"/>
      <c r="M1168" s="388"/>
      <c r="N1168" s="389"/>
      <c r="O1168" s="390"/>
      <c r="P1168" s="389"/>
      <c r="Q1168" s="410"/>
      <c r="R1168" s="443"/>
      <c r="S1168" s="425">
        <f t="shared" si="438"/>
        <v>0</v>
      </c>
      <c r="T1168" s="392">
        <f t="shared" si="435"/>
        <v>0</v>
      </c>
      <c r="U1168" s="405">
        <f t="shared" si="439"/>
        <v>0</v>
      </c>
      <c r="V1168" s="393">
        <f t="shared" si="440"/>
        <v>0</v>
      </c>
      <c r="W1168" s="442" t="str">
        <f t="shared" si="441"/>
        <v/>
      </c>
      <c r="X1168" s="452" t="str">
        <f t="shared" si="436"/>
        <v/>
      </c>
      <c r="Y1168" s="452" t="str">
        <f t="shared" si="437"/>
        <v/>
      </c>
      <c r="Z1168" s="452" t="str">
        <f>'４.１倒筒機(樣品製作)'!X1168</f>
        <v/>
      </c>
      <c r="AA1168" s="452" t="str">
        <f>'４.１倒筒機(樣品製作)'!Y1168</f>
        <v/>
      </c>
    </row>
    <row r="1169" spans="1:27" ht="16.5">
      <c r="A1169" s="383">
        <f t="shared" si="442"/>
        <v>46231</v>
      </c>
      <c r="B1169" s="432" t="s">
        <v>804</v>
      </c>
      <c r="C1169" s="458"/>
      <c r="D1169" s="473"/>
      <c r="E1169" s="459"/>
      <c r="F1169" s="506" t="str">
        <f>IF(ISNA(VLOOKUP(D1169,條件!$A$1:$L$65585,5,0)),"",(VLOOKUP(D1169,條件!$A$1:$L$65585,5,0)))</f>
        <v/>
      </c>
      <c r="G1169" s="506" t="str">
        <f>IF(ISNA(VLOOKUP(D1169,條件!$A$1:$L$65585,11,0)),"",(VLOOKUP(D1169,條件!$A$1:$L$65585,11,0)))</f>
        <v/>
      </c>
      <c r="H1169" s="460"/>
      <c r="I1169" s="461"/>
      <c r="J1169" s="462"/>
      <c r="K1169" s="461"/>
      <c r="L1169" s="463"/>
      <c r="M1169" s="388"/>
      <c r="N1169" s="389"/>
      <c r="O1169" s="390"/>
      <c r="P1169" s="389"/>
      <c r="Q1169" s="410"/>
      <c r="R1169" s="443"/>
      <c r="S1169" s="425">
        <f t="shared" si="438"/>
        <v>0</v>
      </c>
      <c r="T1169" s="392">
        <f t="shared" si="435"/>
        <v>0</v>
      </c>
      <c r="U1169" s="405">
        <f t="shared" si="439"/>
        <v>0</v>
      </c>
      <c r="V1169" s="393">
        <f t="shared" si="440"/>
        <v>0</v>
      </c>
      <c r="W1169" s="442" t="str">
        <f t="shared" si="441"/>
        <v/>
      </c>
      <c r="X1169" s="452" t="str">
        <f t="shared" si="436"/>
        <v/>
      </c>
      <c r="Y1169" s="452" t="str">
        <f t="shared" si="437"/>
        <v/>
      </c>
      <c r="Z1169" s="452" t="str">
        <f>'４.１倒筒機(樣品製作)'!X1169</f>
        <v/>
      </c>
      <c r="AA1169" s="452" t="str">
        <f>'４.１倒筒機(樣品製作)'!Y1169</f>
        <v/>
      </c>
    </row>
    <row r="1170" spans="1:27" ht="16.5">
      <c r="A1170" s="383">
        <f t="shared" si="442"/>
        <v>46231</v>
      </c>
      <c r="B1170" s="432" t="s">
        <v>804</v>
      </c>
      <c r="C1170" s="458"/>
      <c r="D1170" s="473"/>
      <c r="E1170" s="459"/>
      <c r="F1170" s="506" t="str">
        <f>IF(ISNA(VLOOKUP(D1170,條件!$A$1:$L$65585,5,0)),"",(VLOOKUP(D1170,條件!$A$1:$L$65585,5,0)))</f>
        <v/>
      </c>
      <c r="G1170" s="506" t="str">
        <f>IF(ISNA(VLOOKUP(D1170,條件!$A$1:$L$65585,11,0)),"",(VLOOKUP(D1170,條件!$A$1:$L$65585,11,0)))</f>
        <v/>
      </c>
      <c r="H1170" s="460"/>
      <c r="I1170" s="461"/>
      <c r="J1170" s="462"/>
      <c r="K1170" s="461"/>
      <c r="L1170" s="463"/>
      <c r="M1170" s="388"/>
      <c r="N1170" s="389"/>
      <c r="O1170" s="390"/>
      <c r="P1170" s="389"/>
      <c r="Q1170" s="410"/>
      <c r="R1170" s="443"/>
      <c r="S1170" s="425">
        <f t="shared" si="438"/>
        <v>0</v>
      </c>
      <c r="T1170" s="392">
        <f t="shared" si="435"/>
        <v>0</v>
      </c>
      <c r="U1170" s="405">
        <f t="shared" si="439"/>
        <v>0</v>
      </c>
      <c r="V1170" s="393">
        <f t="shared" si="440"/>
        <v>0</v>
      </c>
      <c r="W1170" s="442" t="str">
        <f t="shared" si="441"/>
        <v/>
      </c>
      <c r="X1170" s="452" t="str">
        <f t="shared" si="436"/>
        <v/>
      </c>
      <c r="Y1170" s="452" t="str">
        <f t="shared" si="437"/>
        <v/>
      </c>
      <c r="Z1170" s="452" t="str">
        <f>'４.１倒筒機(樣品製作)'!X1170</f>
        <v/>
      </c>
      <c r="AA1170" s="452" t="str">
        <f>'４.１倒筒機(樣品製作)'!Y1170</f>
        <v/>
      </c>
    </row>
    <row r="1171" spans="1:27" ht="16.5">
      <c r="A1171" s="383">
        <f t="shared" si="442"/>
        <v>46231</v>
      </c>
      <c r="B1171" s="432" t="s">
        <v>804</v>
      </c>
      <c r="C1171" s="458"/>
      <c r="D1171" s="473"/>
      <c r="E1171" s="459"/>
      <c r="F1171" s="506" t="str">
        <f>IF(ISNA(VLOOKUP(D1171,條件!$A$1:$L$65585,5,0)),"",(VLOOKUP(D1171,條件!$A$1:$L$65585,5,0)))</f>
        <v/>
      </c>
      <c r="G1171" s="506" t="str">
        <f>IF(ISNA(VLOOKUP(D1171,條件!$A$1:$L$65585,11,0)),"",(VLOOKUP(D1171,條件!$A$1:$L$65585,11,0)))</f>
        <v/>
      </c>
      <c r="H1171" s="460"/>
      <c r="I1171" s="461"/>
      <c r="J1171" s="462"/>
      <c r="K1171" s="461"/>
      <c r="L1171" s="463"/>
      <c r="M1171" s="388"/>
      <c r="N1171" s="389"/>
      <c r="O1171" s="390"/>
      <c r="P1171" s="389"/>
      <c r="Q1171" s="410"/>
      <c r="R1171" s="443"/>
      <c r="S1171" s="425">
        <f t="shared" si="438"/>
        <v>0</v>
      </c>
      <c r="T1171" s="392">
        <f t="shared" si="435"/>
        <v>0</v>
      </c>
      <c r="U1171" s="405">
        <f t="shared" si="439"/>
        <v>0</v>
      </c>
      <c r="V1171" s="393">
        <f t="shared" si="440"/>
        <v>0</v>
      </c>
      <c r="W1171" s="442" t="str">
        <f t="shared" si="441"/>
        <v/>
      </c>
      <c r="X1171" s="452" t="str">
        <f t="shared" si="436"/>
        <v/>
      </c>
      <c r="Y1171" s="452" t="str">
        <f t="shared" si="437"/>
        <v/>
      </c>
      <c r="Z1171" s="452" t="str">
        <f>'４.１倒筒機(樣品製作)'!X1171</f>
        <v/>
      </c>
      <c r="AA1171" s="452" t="str">
        <f>'４.１倒筒機(樣品製作)'!Y1171</f>
        <v/>
      </c>
    </row>
    <row r="1172" spans="1:27" ht="16.5">
      <c r="A1172" s="383">
        <f t="shared" si="442"/>
        <v>46231</v>
      </c>
      <c r="B1172" s="432" t="s">
        <v>804</v>
      </c>
      <c r="C1172" s="458"/>
      <c r="D1172" s="473"/>
      <c r="E1172" s="459"/>
      <c r="F1172" s="506" t="str">
        <f>IF(ISNA(VLOOKUP(D1172,條件!$A$1:$L$65585,5,0)),"",(VLOOKUP(D1172,條件!$A$1:$L$65585,5,0)))</f>
        <v/>
      </c>
      <c r="G1172" s="506" t="str">
        <f>IF(ISNA(VLOOKUP(D1172,條件!$A$1:$L$65585,11,0)),"",(VLOOKUP(D1172,條件!$A$1:$L$65585,11,0)))</f>
        <v/>
      </c>
      <c r="H1172" s="460"/>
      <c r="I1172" s="461"/>
      <c r="J1172" s="462"/>
      <c r="K1172" s="461"/>
      <c r="L1172" s="463"/>
      <c r="M1172" s="388"/>
      <c r="N1172" s="389"/>
      <c r="O1172" s="390"/>
      <c r="P1172" s="389"/>
      <c r="Q1172" s="410"/>
      <c r="R1172" s="443"/>
      <c r="S1172" s="425">
        <f t="shared" si="438"/>
        <v>0</v>
      </c>
      <c r="T1172" s="392">
        <f t="shared" si="435"/>
        <v>0</v>
      </c>
      <c r="U1172" s="405">
        <f t="shared" si="439"/>
        <v>0</v>
      </c>
      <c r="V1172" s="393">
        <f t="shared" si="440"/>
        <v>0</v>
      </c>
      <c r="W1172" s="442" t="str">
        <f t="shared" si="441"/>
        <v/>
      </c>
      <c r="X1172" s="452" t="str">
        <f t="shared" si="436"/>
        <v/>
      </c>
      <c r="Y1172" s="452" t="str">
        <f t="shared" si="437"/>
        <v/>
      </c>
      <c r="Z1172" s="452" t="str">
        <f>'４.１倒筒機(樣品製作)'!X1172</f>
        <v/>
      </c>
      <c r="AA1172" s="452" t="str">
        <f>'４.１倒筒機(樣品製作)'!Y1172</f>
        <v/>
      </c>
    </row>
    <row r="1173" spans="1:27" ht="16.5">
      <c r="A1173" s="383">
        <f t="shared" si="442"/>
        <v>46231</v>
      </c>
      <c r="B1173" s="432" t="s">
        <v>804</v>
      </c>
      <c r="C1173" s="458"/>
      <c r="D1173" s="473"/>
      <c r="E1173" s="459"/>
      <c r="F1173" s="506" t="str">
        <f>IF(ISNA(VLOOKUP(D1173,條件!$A$1:$L$65585,5,0)),"",(VLOOKUP(D1173,條件!$A$1:$L$65585,5,0)))</f>
        <v/>
      </c>
      <c r="G1173" s="506" t="str">
        <f>IF(ISNA(VLOOKUP(D1173,條件!$A$1:$L$65585,11,0)),"",(VLOOKUP(D1173,條件!$A$1:$L$65585,11,0)))</f>
        <v/>
      </c>
      <c r="H1173" s="460"/>
      <c r="I1173" s="461"/>
      <c r="J1173" s="462"/>
      <c r="K1173" s="461"/>
      <c r="L1173" s="463"/>
      <c r="M1173" s="388"/>
      <c r="N1173" s="389"/>
      <c r="O1173" s="390"/>
      <c r="P1173" s="389"/>
      <c r="Q1173" s="410"/>
      <c r="R1173" s="443"/>
      <c r="S1173" s="425">
        <f t="shared" si="438"/>
        <v>0</v>
      </c>
      <c r="T1173" s="392">
        <f t="shared" si="435"/>
        <v>0</v>
      </c>
      <c r="U1173" s="405">
        <f t="shared" si="439"/>
        <v>0</v>
      </c>
      <c r="V1173" s="393">
        <f t="shared" si="440"/>
        <v>0</v>
      </c>
      <c r="W1173" s="442" t="str">
        <f t="shared" si="441"/>
        <v/>
      </c>
      <c r="X1173" s="452" t="str">
        <f t="shared" si="436"/>
        <v/>
      </c>
      <c r="Y1173" s="452" t="str">
        <f t="shared" si="437"/>
        <v/>
      </c>
      <c r="Z1173" s="452" t="str">
        <f>'４.１倒筒機(樣品製作)'!X1173</f>
        <v/>
      </c>
      <c r="AA1173" s="452" t="str">
        <f>'４.１倒筒機(樣品製作)'!Y1173</f>
        <v/>
      </c>
    </row>
    <row r="1174" spans="1:27" ht="16.5">
      <c r="A1174" s="383">
        <f t="shared" si="442"/>
        <v>46231</v>
      </c>
      <c r="B1174" s="432" t="s">
        <v>804</v>
      </c>
      <c r="C1174" s="458"/>
      <c r="D1174" s="473"/>
      <c r="E1174" s="459"/>
      <c r="F1174" s="506" t="str">
        <f>IF(ISNA(VLOOKUP(D1174,條件!$A$1:$L$65585,5,0)),"",(VLOOKUP(D1174,條件!$A$1:$L$65585,5,0)))</f>
        <v/>
      </c>
      <c r="G1174" s="506" t="str">
        <f>IF(ISNA(VLOOKUP(D1174,條件!$A$1:$L$65585,11,0)),"",(VLOOKUP(D1174,條件!$A$1:$L$65585,11,0)))</f>
        <v/>
      </c>
      <c r="H1174" s="460"/>
      <c r="I1174" s="461"/>
      <c r="J1174" s="462"/>
      <c r="K1174" s="461"/>
      <c r="L1174" s="463"/>
      <c r="M1174" s="388"/>
      <c r="N1174" s="389"/>
      <c r="O1174" s="390"/>
      <c r="P1174" s="389"/>
      <c r="Q1174" s="410"/>
      <c r="R1174" s="443"/>
      <c r="S1174" s="425">
        <f t="shared" si="438"/>
        <v>0</v>
      </c>
      <c r="T1174" s="392">
        <f t="shared" si="435"/>
        <v>0</v>
      </c>
      <c r="U1174" s="405">
        <f t="shared" si="439"/>
        <v>0</v>
      </c>
      <c r="V1174" s="393">
        <f t="shared" si="440"/>
        <v>0</v>
      </c>
      <c r="W1174" s="442" t="str">
        <f t="shared" si="441"/>
        <v/>
      </c>
      <c r="X1174" s="452" t="str">
        <f t="shared" si="436"/>
        <v/>
      </c>
      <c r="Y1174" s="452" t="str">
        <f t="shared" si="437"/>
        <v/>
      </c>
      <c r="Z1174" s="452" t="str">
        <f>'４.１倒筒機(樣品製作)'!X1174</f>
        <v/>
      </c>
      <c r="AA1174" s="452" t="str">
        <f>'４.１倒筒機(樣品製作)'!Y1174</f>
        <v/>
      </c>
    </row>
    <row r="1175" spans="1:27" ht="16.5">
      <c r="A1175" s="383">
        <f t="shared" si="442"/>
        <v>46231</v>
      </c>
      <c r="B1175" s="432" t="s">
        <v>804</v>
      </c>
      <c r="C1175" s="458"/>
      <c r="D1175" s="473"/>
      <c r="E1175" s="459"/>
      <c r="F1175" s="506" t="str">
        <f>IF(ISNA(VLOOKUP(D1175,條件!$A$1:$L$65585,5,0)),"",(VLOOKUP(D1175,條件!$A$1:$L$65585,5,0)))</f>
        <v/>
      </c>
      <c r="G1175" s="506" t="str">
        <f>IF(ISNA(VLOOKUP(D1175,條件!$A$1:$L$65585,11,0)),"",(VLOOKUP(D1175,條件!$A$1:$L$65585,11,0)))</f>
        <v/>
      </c>
      <c r="H1175" s="460"/>
      <c r="I1175" s="461"/>
      <c r="J1175" s="462"/>
      <c r="K1175" s="461"/>
      <c r="L1175" s="463"/>
      <c r="M1175" s="388"/>
      <c r="N1175" s="389"/>
      <c r="O1175" s="390"/>
      <c r="P1175" s="389"/>
      <c r="Q1175" s="410"/>
      <c r="R1175" s="443"/>
      <c r="S1175" s="425">
        <f t="shared" si="438"/>
        <v>0</v>
      </c>
      <c r="T1175" s="392">
        <f t="shared" si="435"/>
        <v>0</v>
      </c>
      <c r="U1175" s="392">
        <f t="shared" si="439"/>
        <v>0</v>
      </c>
      <c r="V1175" s="393">
        <f t="shared" si="440"/>
        <v>0</v>
      </c>
      <c r="W1175" s="442" t="str">
        <f t="shared" si="441"/>
        <v/>
      </c>
      <c r="X1175" s="452" t="str">
        <f t="shared" si="436"/>
        <v/>
      </c>
      <c r="Y1175" s="452" t="str">
        <f t="shared" si="437"/>
        <v/>
      </c>
      <c r="Z1175" s="452" t="str">
        <f>'４.１倒筒機(樣品製作)'!X1175</f>
        <v/>
      </c>
      <c r="AA1175" s="452" t="str">
        <f>'４.１倒筒機(樣品製作)'!Y1175</f>
        <v/>
      </c>
    </row>
    <row r="1176" spans="1:27" ht="16.5">
      <c r="A1176" s="383">
        <f t="shared" si="442"/>
        <v>46231</v>
      </c>
      <c r="B1176" s="432" t="s">
        <v>804</v>
      </c>
      <c r="C1176" s="458"/>
      <c r="D1176" s="473"/>
      <c r="E1176" s="459"/>
      <c r="F1176" s="506" t="str">
        <f>IF(ISNA(VLOOKUP(D1176,條件!$A$1:$L$65585,5,0)),"",(VLOOKUP(D1176,條件!$A$1:$L$65585,5,0)))</f>
        <v/>
      </c>
      <c r="G1176" s="506" t="str">
        <f>IF(ISNA(VLOOKUP(D1176,條件!$A$1:$L$65585,11,0)),"",(VLOOKUP(D1176,條件!$A$1:$L$65585,11,0)))</f>
        <v/>
      </c>
      <c r="H1176" s="460"/>
      <c r="I1176" s="461"/>
      <c r="J1176" s="462"/>
      <c r="K1176" s="461"/>
      <c r="L1176" s="463"/>
      <c r="M1176" s="388"/>
      <c r="N1176" s="389"/>
      <c r="O1176" s="390"/>
      <c r="P1176" s="389"/>
      <c r="Q1176" s="410"/>
      <c r="R1176" s="443"/>
      <c r="S1176" s="425">
        <f t="shared" si="438"/>
        <v>0</v>
      </c>
      <c r="T1176" s="392">
        <f t="shared" si="435"/>
        <v>0</v>
      </c>
      <c r="U1176" s="392">
        <f t="shared" si="439"/>
        <v>0</v>
      </c>
      <c r="V1176" s="393">
        <f t="shared" si="440"/>
        <v>0</v>
      </c>
      <c r="W1176" s="444" t="str">
        <f t="shared" si="441"/>
        <v/>
      </c>
      <c r="X1176" s="452" t="str">
        <f t="shared" si="436"/>
        <v/>
      </c>
      <c r="Y1176" s="452" t="str">
        <f t="shared" si="437"/>
        <v/>
      </c>
      <c r="Z1176" s="452" t="str">
        <f>'４.１倒筒機(樣品製作)'!X1176</f>
        <v/>
      </c>
      <c r="AA1176" s="452" t="str">
        <f>'４.１倒筒機(樣品製作)'!Y1176</f>
        <v/>
      </c>
    </row>
    <row r="1177" spans="1:27" ht="16.5">
      <c r="A1177" s="383">
        <f t="shared" si="442"/>
        <v>46231</v>
      </c>
      <c r="B1177" s="432" t="s">
        <v>804</v>
      </c>
      <c r="C1177" s="458"/>
      <c r="D1177" s="473"/>
      <c r="E1177" s="459"/>
      <c r="F1177" s="506" t="str">
        <f>IF(ISNA(VLOOKUP(D1177,條件!$A$1:$L$65585,5,0)),"",(VLOOKUP(D1177,條件!$A$1:$L$65585,5,0)))</f>
        <v/>
      </c>
      <c r="G1177" s="506" t="str">
        <f>IF(ISNA(VLOOKUP(D1177,條件!$A$1:$L$65585,11,0)),"",(VLOOKUP(D1177,條件!$A$1:$L$65585,11,0)))</f>
        <v/>
      </c>
      <c r="H1177" s="460"/>
      <c r="I1177" s="461"/>
      <c r="J1177" s="462"/>
      <c r="K1177" s="461"/>
      <c r="L1177" s="463"/>
      <c r="M1177" s="388"/>
      <c r="N1177" s="389"/>
      <c r="O1177" s="390"/>
      <c r="P1177" s="389"/>
      <c r="Q1177" s="410"/>
      <c r="R1177" s="443"/>
      <c r="S1177" s="425">
        <f t="shared" si="438"/>
        <v>0</v>
      </c>
      <c r="T1177" s="392">
        <f t="shared" si="435"/>
        <v>0</v>
      </c>
      <c r="U1177" s="392">
        <f t="shared" si="439"/>
        <v>0</v>
      </c>
      <c r="V1177" s="393">
        <f t="shared" si="440"/>
        <v>0</v>
      </c>
      <c r="W1177" s="444" t="str">
        <f t="shared" si="441"/>
        <v/>
      </c>
      <c r="X1177" s="452" t="str">
        <f t="shared" si="436"/>
        <v/>
      </c>
      <c r="Y1177" s="452" t="str">
        <f t="shared" si="437"/>
        <v/>
      </c>
      <c r="Z1177" s="452" t="str">
        <f>'４.１倒筒機(樣品製作)'!X1177</f>
        <v/>
      </c>
      <c r="AA1177" s="452" t="str">
        <f>'４.１倒筒機(樣品製作)'!Y1177</f>
        <v/>
      </c>
    </row>
    <row r="1178" spans="1:27" ht="16.5">
      <c r="A1178" s="383">
        <f t="shared" si="442"/>
        <v>46231</v>
      </c>
      <c r="B1178" s="432" t="s">
        <v>804</v>
      </c>
      <c r="C1178" s="458"/>
      <c r="D1178" s="473"/>
      <c r="E1178" s="459"/>
      <c r="F1178" s="506" t="str">
        <f>IF(ISNA(VLOOKUP(D1178,條件!$A$1:$L$65585,5,0)),"",(VLOOKUP(D1178,條件!$A$1:$L$65585,5,0)))</f>
        <v/>
      </c>
      <c r="G1178" s="506" t="str">
        <f>IF(ISNA(VLOOKUP(D1178,條件!$A$1:$L$65585,11,0)),"",(VLOOKUP(D1178,條件!$A$1:$L$65585,11,0)))</f>
        <v/>
      </c>
      <c r="H1178" s="460"/>
      <c r="I1178" s="461"/>
      <c r="J1178" s="462"/>
      <c r="K1178" s="461"/>
      <c r="L1178" s="463"/>
      <c r="M1178" s="388"/>
      <c r="N1178" s="389"/>
      <c r="O1178" s="390"/>
      <c r="P1178" s="389"/>
      <c r="Q1178" s="410"/>
      <c r="R1178" s="443"/>
      <c r="S1178" s="425">
        <f t="shared" si="438"/>
        <v>0</v>
      </c>
      <c r="T1178" s="392">
        <f t="shared" si="435"/>
        <v>0</v>
      </c>
      <c r="U1178" s="392">
        <f t="shared" si="439"/>
        <v>0</v>
      </c>
      <c r="V1178" s="393">
        <f t="shared" si="440"/>
        <v>0</v>
      </c>
      <c r="W1178" s="444" t="str">
        <f t="shared" si="441"/>
        <v/>
      </c>
      <c r="X1178" s="452" t="str">
        <f t="shared" si="436"/>
        <v/>
      </c>
      <c r="Y1178" s="452" t="str">
        <f t="shared" si="437"/>
        <v/>
      </c>
      <c r="Z1178" s="452" t="str">
        <f>'４.１倒筒機(樣品製作)'!X1178</f>
        <v/>
      </c>
      <c r="AA1178" s="452" t="str">
        <f>'４.１倒筒機(樣品製作)'!Y1178</f>
        <v/>
      </c>
    </row>
    <row r="1179" spans="1:27" ht="16.5">
      <c r="A1179" s="383">
        <f t="shared" si="442"/>
        <v>46231</v>
      </c>
      <c r="B1179" s="432" t="s">
        <v>804</v>
      </c>
      <c r="C1179" s="458"/>
      <c r="D1179" s="473"/>
      <c r="E1179" s="459"/>
      <c r="F1179" s="506" t="str">
        <f>IF(ISNA(VLOOKUP(D1179,條件!$A$1:$L$65585,5,0)),"",(VLOOKUP(D1179,條件!$A$1:$L$65585,5,0)))</f>
        <v/>
      </c>
      <c r="G1179" s="506" t="str">
        <f>IF(ISNA(VLOOKUP(D1179,條件!$A$1:$L$65585,11,0)),"",(VLOOKUP(D1179,條件!$A$1:$L$65585,11,0)))</f>
        <v/>
      </c>
      <c r="H1179" s="460"/>
      <c r="I1179" s="461"/>
      <c r="J1179" s="462"/>
      <c r="K1179" s="461"/>
      <c r="L1179" s="463"/>
      <c r="M1179" s="388"/>
      <c r="N1179" s="389"/>
      <c r="O1179" s="390"/>
      <c r="P1179" s="389"/>
      <c r="Q1179" s="410"/>
      <c r="R1179" s="443"/>
      <c r="S1179" s="425">
        <f t="shared" si="438"/>
        <v>0</v>
      </c>
      <c r="T1179" s="392">
        <f t="shared" si="435"/>
        <v>0</v>
      </c>
      <c r="U1179" s="392">
        <f t="shared" si="439"/>
        <v>0</v>
      </c>
      <c r="V1179" s="393">
        <f t="shared" si="440"/>
        <v>0</v>
      </c>
      <c r="W1179" s="444" t="str">
        <f t="shared" si="441"/>
        <v/>
      </c>
      <c r="X1179" s="452" t="str">
        <f t="shared" si="436"/>
        <v/>
      </c>
      <c r="Y1179" s="452" t="str">
        <f t="shared" si="437"/>
        <v/>
      </c>
      <c r="Z1179" s="452" t="str">
        <f>'４.１倒筒機(樣品製作)'!X1179</f>
        <v/>
      </c>
      <c r="AA1179" s="452" t="str">
        <f>'４.１倒筒機(樣品製作)'!Y1179</f>
        <v/>
      </c>
    </row>
    <row r="1180" spans="1:27" ht="16.5">
      <c r="A1180" s="383">
        <f t="shared" si="442"/>
        <v>46231</v>
      </c>
      <c r="B1180" s="432" t="s">
        <v>804</v>
      </c>
      <c r="C1180" s="458"/>
      <c r="D1180" s="473"/>
      <c r="E1180" s="459"/>
      <c r="F1180" s="506" t="str">
        <f>IF(ISNA(VLOOKUP(D1180,條件!$A$1:$L$65585,5,0)),"",(VLOOKUP(D1180,條件!$A$1:$L$65585,5,0)))</f>
        <v/>
      </c>
      <c r="G1180" s="506" t="str">
        <f>IF(ISNA(VLOOKUP(D1180,條件!$A$1:$L$65585,11,0)),"",(VLOOKUP(D1180,條件!$A$1:$L$65585,11,0)))</f>
        <v/>
      </c>
      <c r="H1180" s="460"/>
      <c r="I1180" s="461"/>
      <c r="J1180" s="462"/>
      <c r="K1180" s="461"/>
      <c r="L1180" s="463"/>
      <c r="M1180" s="388"/>
      <c r="N1180" s="389"/>
      <c r="O1180" s="390"/>
      <c r="P1180" s="389"/>
      <c r="Q1180" s="391"/>
      <c r="R1180" s="443"/>
      <c r="S1180" s="425">
        <f t="shared" si="438"/>
        <v>0</v>
      </c>
      <c r="T1180" s="392">
        <f t="shared" si="435"/>
        <v>0</v>
      </c>
      <c r="U1180" s="392">
        <f t="shared" si="439"/>
        <v>0</v>
      </c>
      <c r="V1180" s="393">
        <f t="shared" si="440"/>
        <v>0</v>
      </c>
      <c r="W1180" s="444" t="str">
        <f t="shared" si="441"/>
        <v/>
      </c>
      <c r="X1180" s="452" t="str">
        <f t="shared" si="436"/>
        <v/>
      </c>
      <c r="Y1180" s="452" t="str">
        <f t="shared" si="437"/>
        <v/>
      </c>
      <c r="Z1180" s="452" t="str">
        <f>'４.１倒筒機(樣品製作)'!X1180</f>
        <v/>
      </c>
      <c r="AA1180" s="452" t="str">
        <f>'４.１倒筒機(樣品製作)'!Y1180</f>
        <v/>
      </c>
    </row>
    <row r="1181" spans="1:27" ht="16.5">
      <c r="A1181" s="383">
        <f t="shared" si="442"/>
        <v>46231</v>
      </c>
      <c r="B1181" s="432" t="s">
        <v>804</v>
      </c>
      <c r="C1181" s="458"/>
      <c r="D1181" s="473"/>
      <c r="E1181" s="459"/>
      <c r="F1181" s="506" t="str">
        <f>IF(ISNA(VLOOKUP(D1181,條件!$A$1:$L$65585,5,0)),"",(VLOOKUP(D1181,條件!$A$1:$L$65585,5,0)))</f>
        <v/>
      </c>
      <c r="G1181" s="506" t="str">
        <f>IF(ISNA(VLOOKUP(D1181,條件!$A$1:$L$65585,11,0)),"",(VLOOKUP(D1181,條件!$A$1:$L$65585,11,0)))</f>
        <v/>
      </c>
      <c r="H1181" s="460"/>
      <c r="I1181" s="461"/>
      <c r="J1181" s="462"/>
      <c r="K1181" s="461"/>
      <c r="L1181" s="463"/>
      <c r="M1181" s="388"/>
      <c r="N1181" s="389"/>
      <c r="O1181" s="390"/>
      <c r="P1181" s="389"/>
      <c r="Q1181" s="391"/>
      <c r="R1181" s="443"/>
      <c r="S1181" s="425">
        <f t="shared" si="438"/>
        <v>0</v>
      </c>
      <c r="T1181" s="392">
        <f t="shared" si="435"/>
        <v>0</v>
      </c>
      <c r="U1181" s="392">
        <f t="shared" si="439"/>
        <v>0</v>
      </c>
      <c r="V1181" s="393">
        <f t="shared" si="440"/>
        <v>0</v>
      </c>
      <c r="W1181" s="444" t="str">
        <f t="shared" si="441"/>
        <v/>
      </c>
      <c r="X1181" s="452" t="str">
        <f t="shared" si="436"/>
        <v/>
      </c>
      <c r="Y1181" s="452" t="str">
        <f t="shared" si="437"/>
        <v/>
      </c>
      <c r="Z1181" s="452" t="str">
        <f>'４.１倒筒機(樣品製作)'!X1181</f>
        <v/>
      </c>
      <c r="AA1181" s="452" t="str">
        <f>'４.１倒筒機(樣品製作)'!Y1181</f>
        <v/>
      </c>
    </row>
    <row r="1182" spans="1:27" ht="16.5">
      <c r="A1182" s="383">
        <f t="shared" si="442"/>
        <v>46231</v>
      </c>
      <c r="B1182" s="432" t="s">
        <v>804</v>
      </c>
      <c r="C1182" s="458"/>
      <c r="D1182" s="473"/>
      <c r="E1182" s="459"/>
      <c r="F1182" s="506" t="str">
        <f>IF(ISNA(VLOOKUP(D1182,條件!$A$1:$L$65585,5,0)),"",(VLOOKUP(D1182,條件!$A$1:$L$65585,5,0)))</f>
        <v/>
      </c>
      <c r="G1182" s="506" t="str">
        <f>IF(ISNA(VLOOKUP(D1182,條件!$A$1:$L$65585,11,0)),"",(VLOOKUP(D1182,條件!$A$1:$L$65585,11,0)))</f>
        <v/>
      </c>
      <c r="H1182" s="460"/>
      <c r="I1182" s="461"/>
      <c r="J1182" s="462"/>
      <c r="K1182" s="461"/>
      <c r="L1182" s="463"/>
      <c r="M1182" s="388"/>
      <c r="N1182" s="389"/>
      <c r="O1182" s="390"/>
      <c r="P1182" s="389"/>
      <c r="Q1182" s="391"/>
      <c r="R1182" s="443"/>
      <c r="S1182" s="425">
        <f t="shared" si="438"/>
        <v>0</v>
      </c>
      <c r="T1182" s="392">
        <f t="shared" si="435"/>
        <v>0</v>
      </c>
      <c r="U1182" s="392">
        <f t="shared" si="439"/>
        <v>0</v>
      </c>
      <c r="V1182" s="393">
        <f t="shared" si="440"/>
        <v>0</v>
      </c>
      <c r="W1182" s="444" t="str">
        <f t="shared" si="441"/>
        <v/>
      </c>
      <c r="X1182" s="452" t="str">
        <f t="shared" si="436"/>
        <v/>
      </c>
      <c r="Y1182" s="452" t="str">
        <f t="shared" si="437"/>
        <v/>
      </c>
      <c r="Z1182" s="452" t="str">
        <f>'４.１倒筒機(樣品製作)'!X1182</f>
        <v/>
      </c>
      <c r="AA1182" s="452" t="str">
        <f>'４.１倒筒機(樣品製作)'!Y1182</f>
        <v/>
      </c>
    </row>
    <row r="1183" spans="1:27" ht="16.5">
      <c r="A1183" s="383">
        <f t="shared" si="442"/>
        <v>46231</v>
      </c>
      <c r="B1183" s="432" t="s">
        <v>804</v>
      </c>
      <c r="C1183" s="458"/>
      <c r="D1183" s="473"/>
      <c r="E1183" s="459"/>
      <c r="F1183" s="506" t="str">
        <f>IF(ISNA(VLOOKUP(D1183,條件!$A$1:$L$65585,5,0)),"",(VLOOKUP(D1183,條件!$A$1:$L$65585,5,0)))</f>
        <v/>
      </c>
      <c r="G1183" s="506" t="str">
        <f>IF(ISNA(VLOOKUP(D1183,條件!$A$1:$L$65585,11,0)),"",(VLOOKUP(D1183,條件!$A$1:$L$65585,11,0)))</f>
        <v/>
      </c>
      <c r="H1183" s="460"/>
      <c r="I1183" s="461"/>
      <c r="J1183" s="462"/>
      <c r="K1183" s="461"/>
      <c r="L1183" s="463"/>
      <c r="M1183" s="388"/>
      <c r="N1183" s="389"/>
      <c r="O1183" s="390"/>
      <c r="P1183" s="389"/>
      <c r="Q1183" s="391"/>
      <c r="R1183" s="443"/>
      <c r="S1183" s="425">
        <f t="shared" si="438"/>
        <v>0</v>
      </c>
      <c r="T1183" s="392">
        <f t="shared" si="435"/>
        <v>0</v>
      </c>
      <c r="U1183" s="392">
        <f t="shared" si="439"/>
        <v>0</v>
      </c>
      <c r="V1183" s="393">
        <f t="shared" si="440"/>
        <v>0</v>
      </c>
      <c r="W1183" s="444" t="str">
        <f t="shared" si="441"/>
        <v/>
      </c>
      <c r="X1183" s="452" t="str">
        <f t="shared" si="436"/>
        <v/>
      </c>
      <c r="Y1183" s="452" t="str">
        <f t="shared" si="437"/>
        <v/>
      </c>
      <c r="Z1183" s="452" t="str">
        <f>'４.１倒筒機(樣品製作)'!X1183</f>
        <v/>
      </c>
      <c r="AA1183" s="452" t="str">
        <f>'４.１倒筒機(樣品製作)'!Y1183</f>
        <v/>
      </c>
    </row>
    <row r="1184" spans="1:27" ht="16.5">
      <c r="A1184" s="383">
        <f t="shared" si="442"/>
        <v>46231</v>
      </c>
      <c r="B1184" s="398" t="s">
        <v>807</v>
      </c>
      <c r="C1184" s="524"/>
      <c r="D1184" s="525"/>
      <c r="E1184" s="526"/>
      <c r="F1184" s="527"/>
      <c r="G1184" s="527"/>
      <c r="H1184" s="528"/>
      <c r="I1184" s="529">
        <f>COUNTA(I1164:I1183)</f>
        <v>0</v>
      </c>
      <c r="J1184" s="529"/>
      <c r="K1184" s="529"/>
      <c r="L1184" s="530"/>
      <c r="M1184" s="400"/>
      <c r="N1184" s="401">
        <f>SUM(N1164:N1183)</f>
        <v>0</v>
      </c>
      <c r="O1184" s="400"/>
      <c r="P1184" s="401">
        <f>SUM(P1164:P1183)</f>
        <v>0</v>
      </c>
      <c r="Q1184" s="402"/>
      <c r="R1184" s="445"/>
      <c r="S1184" s="426"/>
      <c r="T1184" s="399"/>
      <c r="U1184" s="399">
        <f>SUMIF(U1164:U1183,"&lt;9E307")</f>
        <v>0</v>
      </c>
      <c r="V1184" s="399">
        <f>SUM(V1164:V1183)</f>
        <v>0</v>
      </c>
      <c r="W1184" s="446">
        <f>IF(ISERROR(V1184/U1184),0,(V1184/U1184))</f>
        <v>0</v>
      </c>
      <c r="X1184" s="453">
        <f>SUMIF(X1164:X1183,"&lt;9E307")</f>
        <v>0</v>
      </c>
      <c r="Y1184" s="453">
        <f>SUMIF(Y1164:Y1183,"&lt;9E307")</f>
        <v>0</v>
      </c>
      <c r="Z1184" s="579">
        <f>'４.１倒筒機(樣品製作)'!X1184</f>
        <v>0</v>
      </c>
      <c r="AA1184" s="579">
        <f>'４.１倒筒機(樣品製作)'!Y1184</f>
        <v>0</v>
      </c>
    </row>
    <row r="1185" spans="1:27" ht="16.5">
      <c r="A1185" s="383">
        <f t="shared" si="442"/>
        <v>46231</v>
      </c>
      <c r="B1185" s="432" t="s">
        <v>805</v>
      </c>
      <c r="C1185" s="458"/>
      <c r="D1185" s="473"/>
      <c r="E1185" s="459"/>
      <c r="F1185" s="506" t="str">
        <f>IF(ISNA(VLOOKUP(D1185,條件!$A$1:$L$65585,5,0)),"",(VLOOKUP(D1185,條件!$A$1:$L$65585,5,0)))</f>
        <v/>
      </c>
      <c r="G1185" s="506" t="str">
        <f>IF(ISNA(VLOOKUP(D1185,條件!$A$1:$L$65585,11,0)),"",(VLOOKUP(D1185,條件!$A$1:$L$65585,11,0)))</f>
        <v/>
      </c>
      <c r="H1185" s="460"/>
      <c r="I1185" s="461"/>
      <c r="J1185" s="462"/>
      <c r="K1185" s="461"/>
      <c r="L1185" s="463"/>
      <c r="M1185" s="388"/>
      <c r="N1185" s="389"/>
      <c r="O1185" s="390"/>
      <c r="P1185" s="389"/>
      <c r="Q1185" s="391"/>
      <c r="R1185" s="443"/>
      <c r="S1185" s="425">
        <f>K1185*0.85</f>
        <v>0</v>
      </c>
      <c r="T1185" s="392">
        <f t="shared" ref="T1185:T1204" si="443">IF(J1185="",0,(1440/(J1185/S1185)))</f>
        <v>0</v>
      </c>
      <c r="U1185" s="405">
        <f>T1185*L1185*(N1185+P1185)/24*0.85</f>
        <v>0</v>
      </c>
      <c r="V1185" s="406">
        <f>M1185+O1185</f>
        <v>0</v>
      </c>
      <c r="W1185" s="442" t="str">
        <f>IF(U1185=0,"",((V1185/U1185)))</f>
        <v/>
      </c>
      <c r="X1185" s="452" t="str">
        <f t="shared" ref="X1185:X1204" si="444">IF(ISERROR((U1185/(N1185+P1185)*N1185)/250),"",((U1185/(N1185+P1185)*N1185)/250))</f>
        <v/>
      </c>
      <c r="Y1185" s="452" t="str">
        <f t="shared" ref="Y1185:Y1204" si="445">IF(ISERROR(((U1185/(N1185+P1185)*P1185)/250)),"",(((U1185/(N1185+P1185)*P1185))/250))</f>
        <v/>
      </c>
      <c r="Z1185" s="452" t="str">
        <f>'４.１倒筒機(樣品製作)'!X1185</f>
        <v/>
      </c>
      <c r="AA1185" s="452" t="str">
        <f>'４.１倒筒機(樣品製作)'!Y1185</f>
        <v/>
      </c>
    </row>
    <row r="1186" spans="1:27" ht="16.5">
      <c r="A1186" s="383">
        <f t="shared" si="442"/>
        <v>46231</v>
      </c>
      <c r="B1186" s="432" t="s">
        <v>805</v>
      </c>
      <c r="C1186" s="458"/>
      <c r="D1186" s="473"/>
      <c r="E1186" s="459"/>
      <c r="F1186" s="506" t="str">
        <f>IF(ISNA(VLOOKUP(D1186,條件!$A$1:$L$65585,5,0)),"",(VLOOKUP(D1186,條件!$A$1:$L$65585,5,0)))</f>
        <v/>
      </c>
      <c r="G1186" s="506" t="str">
        <f>IF(ISNA(VLOOKUP(D1186,條件!$A$1:$L$65585,11,0)),"",(VLOOKUP(D1186,條件!$A$1:$L$65585,11,0)))</f>
        <v/>
      </c>
      <c r="H1186" s="460"/>
      <c r="I1186" s="461"/>
      <c r="J1186" s="462"/>
      <c r="K1186" s="461"/>
      <c r="L1186" s="463"/>
      <c r="M1186" s="388"/>
      <c r="N1186" s="389"/>
      <c r="O1186" s="390"/>
      <c r="P1186" s="389"/>
      <c r="Q1186" s="391"/>
      <c r="R1186" s="443"/>
      <c r="S1186" s="425">
        <f t="shared" ref="S1186:S1204" si="446">K1186*0.85</f>
        <v>0</v>
      </c>
      <c r="T1186" s="392">
        <f t="shared" si="443"/>
        <v>0</v>
      </c>
      <c r="U1186" s="405">
        <f t="shared" ref="U1186:U1204" si="447">T1186*L1186*(N1186+P1186)/24*0.85</f>
        <v>0</v>
      </c>
      <c r="V1186" s="393">
        <f t="shared" ref="V1186:V1204" si="448">M1186+O1186</f>
        <v>0</v>
      </c>
      <c r="W1186" s="442" t="str">
        <f t="shared" ref="W1186:W1204" si="449">IF(U1186=0,"",((V1186/U1186)))</f>
        <v/>
      </c>
      <c r="X1186" s="452" t="str">
        <f t="shared" si="444"/>
        <v/>
      </c>
      <c r="Y1186" s="452" t="str">
        <f t="shared" si="445"/>
        <v/>
      </c>
      <c r="Z1186" s="452" t="str">
        <f>'４.１倒筒機(樣品製作)'!X1186</f>
        <v/>
      </c>
      <c r="AA1186" s="452" t="str">
        <f>'４.１倒筒機(樣品製作)'!Y1186</f>
        <v/>
      </c>
    </row>
    <row r="1187" spans="1:27" ht="16.5">
      <c r="A1187" s="383">
        <f t="shared" si="442"/>
        <v>46231</v>
      </c>
      <c r="B1187" s="432" t="s">
        <v>805</v>
      </c>
      <c r="C1187" s="458"/>
      <c r="D1187" s="473"/>
      <c r="E1187" s="459"/>
      <c r="F1187" s="506" t="str">
        <f>IF(ISNA(VLOOKUP(D1187,條件!$A$1:$L$65585,5,0)),"",(VLOOKUP(D1187,條件!$A$1:$L$65585,5,0)))</f>
        <v/>
      </c>
      <c r="G1187" s="506" t="str">
        <f>IF(ISNA(VLOOKUP(D1187,條件!$A$1:$L$65585,11,0)),"",(VLOOKUP(D1187,條件!$A$1:$L$65585,11,0)))</f>
        <v/>
      </c>
      <c r="H1187" s="460"/>
      <c r="I1187" s="461"/>
      <c r="J1187" s="462"/>
      <c r="K1187" s="461"/>
      <c r="L1187" s="463"/>
      <c r="M1187" s="388"/>
      <c r="N1187" s="389"/>
      <c r="O1187" s="390"/>
      <c r="P1187" s="389"/>
      <c r="Q1187" s="391"/>
      <c r="R1187" s="443"/>
      <c r="S1187" s="425">
        <f t="shared" si="446"/>
        <v>0</v>
      </c>
      <c r="T1187" s="392">
        <f t="shared" si="443"/>
        <v>0</v>
      </c>
      <c r="U1187" s="405">
        <f t="shared" si="447"/>
        <v>0</v>
      </c>
      <c r="V1187" s="393">
        <f t="shared" si="448"/>
        <v>0</v>
      </c>
      <c r="W1187" s="442" t="str">
        <f t="shared" si="449"/>
        <v/>
      </c>
      <c r="X1187" s="452" t="str">
        <f t="shared" si="444"/>
        <v/>
      </c>
      <c r="Y1187" s="452" t="str">
        <f t="shared" si="445"/>
        <v/>
      </c>
      <c r="Z1187" s="452" t="str">
        <f>'４.１倒筒機(樣品製作)'!X1187</f>
        <v/>
      </c>
      <c r="AA1187" s="452" t="str">
        <f>'４.１倒筒機(樣品製作)'!Y1187</f>
        <v/>
      </c>
    </row>
    <row r="1188" spans="1:27" ht="16.5">
      <c r="A1188" s="383">
        <f t="shared" si="442"/>
        <v>46231</v>
      </c>
      <c r="B1188" s="432" t="s">
        <v>805</v>
      </c>
      <c r="C1188" s="458"/>
      <c r="D1188" s="473"/>
      <c r="E1188" s="459"/>
      <c r="F1188" s="506" t="str">
        <f>IF(ISNA(VLOOKUP(D1188,條件!$A$1:$L$65585,5,0)),"",(VLOOKUP(D1188,條件!$A$1:$L$65585,5,0)))</f>
        <v/>
      </c>
      <c r="G1188" s="506" t="str">
        <f>IF(ISNA(VLOOKUP(D1188,條件!$A$1:$L$65585,11,0)),"",(VLOOKUP(D1188,條件!$A$1:$L$65585,11,0)))</f>
        <v/>
      </c>
      <c r="H1188" s="460"/>
      <c r="I1188" s="461"/>
      <c r="J1188" s="462"/>
      <c r="K1188" s="461"/>
      <c r="L1188" s="463"/>
      <c r="M1188" s="388"/>
      <c r="N1188" s="389"/>
      <c r="O1188" s="390"/>
      <c r="P1188" s="389"/>
      <c r="Q1188" s="391"/>
      <c r="R1188" s="443"/>
      <c r="S1188" s="425">
        <f t="shared" si="446"/>
        <v>0</v>
      </c>
      <c r="T1188" s="392">
        <f t="shared" si="443"/>
        <v>0</v>
      </c>
      <c r="U1188" s="405">
        <f t="shared" si="447"/>
        <v>0</v>
      </c>
      <c r="V1188" s="393">
        <f t="shared" si="448"/>
        <v>0</v>
      </c>
      <c r="W1188" s="442" t="str">
        <f t="shared" si="449"/>
        <v/>
      </c>
      <c r="X1188" s="452" t="str">
        <f t="shared" si="444"/>
        <v/>
      </c>
      <c r="Y1188" s="452" t="str">
        <f t="shared" si="445"/>
        <v/>
      </c>
      <c r="Z1188" s="452" t="str">
        <f>'４.１倒筒機(樣品製作)'!X1188</f>
        <v/>
      </c>
      <c r="AA1188" s="452" t="str">
        <f>'４.１倒筒機(樣品製作)'!Y1188</f>
        <v/>
      </c>
    </row>
    <row r="1189" spans="1:27" ht="16.5">
      <c r="A1189" s="383">
        <f t="shared" si="442"/>
        <v>46231</v>
      </c>
      <c r="B1189" s="432" t="s">
        <v>805</v>
      </c>
      <c r="C1189" s="458"/>
      <c r="D1189" s="473"/>
      <c r="E1189" s="459"/>
      <c r="F1189" s="506" t="str">
        <f>IF(ISNA(VLOOKUP(D1189,條件!$A$1:$L$65585,5,0)),"",(VLOOKUP(D1189,條件!$A$1:$L$65585,5,0)))</f>
        <v/>
      </c>
      <c r="G1189" s="506" t="str">
        <f>IF(ISNA(VLOOKUP(D1189,條件!$A$1:$L$65585,11,0)),"",(VLOOKUP(D1189,條件!$A$1:$L$65585,11,0)))</f>
        <v/>
      </c>
      <c r="H1189" s="460"/>
      <c r="I1189" s="461"/>
      <c r="J1189" s="462"/>
      <c r="K1189" s="461"/>
      <c r="L1189" s="463"/>
      <c r="M1189" s="388"/>
      <c r="N1189" s="389"/>
      <c r="O1189" s="390"/>
      <c r="P1189" s="389"/>
      <c r="Q1189" s="391"/>
      <c r="R1189" s="443"/>
      <c r="S1189" s="425">
        <f t="shared" si="446"/>
        <v>0</v>
      </c>
      <c r="T1189" s="392">
        <f t="shared" si="443"/>
        <v>0</v>
      </c>
      <c r="U1189" s="405">
        <f t="shared" si="447"/>
        <v>0</v>
      </c>
      <c r="V1189" s="393">
        <f t="shared" si="448"/>
        <v>0</v>
      </c>
      <c r="W1189" s="442" t="str">
        <f t="shared" si="449"/>
        <v/>
      </c>
      <c r="X1189" s="452" t="str">
        <f t="shared" si="444"/>
        <v/>
      </c>
      <c r="Y1189" s="452" t="str">
        <f t="shared" si="445"/>
        <v/>
      </c>
      <c r="Z1189" s="452" t="str">
        <f>'４.１倒筒機(樣品製作)'!X1189</f>
        <v/>
      </c>
      <c r="AA1189" s="452" t="str">
        <f>'４.１倒筒機(樣品製作)'!Y1189</f>
        <v/>
      </c>
    </row>
    <row r="1190" spans="1:27" ht="16.5">
      <c r="A1190" s="383">
        <f t="shared" si="442"/>
        <v>46231</v>
      </c>
      <c r="B1190" s="432" t="s">
        <v>805</v>
      </c>
      <c r="C1190" s="458"/>
      <c r="D1190" s="473"/>
      <c r="E1190" s="459"/>
      <c r="F1190" s="506" t="str">
        <f>IF(ISNA(VLOOKUP(D1190,條件!$A$1:$L$65585,5,0)),"",(VLOOKUP(D1190,條件!$A$1:$L$65585,5,0)))</f>
        <v/>
      </c>
      <c r="G1190" s="506" t="str">
        <f>IF(ISNA(VLOOKUP(D1190,條件!$A$1:$L$65585,11,0)),"",(VLOOKUP(D1190,條件!$A$1:$L$65585,11,0)))</f>
        <v/>
      </c>
      <c r="H1190" s="460"/>
      <c r="I1190" s="461"/>
      <c r="J1190" s="462"/>
      <c r="K1190" s="461"/>
      <c r="L1190" s="463"/>
      <c r="M1190" s="388"/>
      <c r="N1190" s="389"/>
      <c r="O1190" s="390"/>
      <c r="P1190" s="389"/>
      <c r="Q1190" s="391"/>
      <c r="R1190" s="443"/>
      <c r="S1190" s="425">
        <f t="shared" si="446"/>
        <v>0</v>
      </c>
      <c r="T1190" s="392">
        <f t="shared" si="443"/>
        <v>0</v>
      </c>
      <c r="U1190" s="405">
        <f t="shared" si="447"/>
        <v>0</v>
      </c>
      <c r="V1190" s="393">
        <f t="shared" si="448"/>
        <v>0</v>
      </c>
      <c r="W1190" s="442" t="str">
        <f t="shared" si="449"/>
        <v/>
      </c>
      <c r="X1190" s="452" t="str">
        <f t="shared" si="444"/>
        <v/>
      </c>
      <c r="Y1190" s="452" t="str">
        <f t="shared" si="445"/>
        <v/>
      </c>
      <c r="Z1190" s="452" t="str">
        <f>'４.１倒筒機(樣品製作)'!X1190</f>
        <v/>
      </c>
      <c r="AA1190" s="452" t="str">
        <f>'４.１倒筒機(樣品製作)'!Y1190</f>
        <v/>
      </c>
    </row>
    <row r="1191" spans="1:27" ht="16.5">
      <c r="A1191" s="383">
        <f t="shared" si="442"/>
        <v>46231</v>
      </c>
      <c r="B1191" s="432" t="s">
        <v>805</v>
      </c>
      <c r="C1191" s="458"/>
      <c r="D1191" s="473"/>
      <c r="E1191" s="459"/>
      <c r="F1191" s="506" t="str">
        <f>IF(ISNA(VLOOKUP(D1191,條件!$A$1:$L$65585,5,0)),"",(VLOOKUP(D1191,條件!$A$1:$L$65585,5,0)))</f>
        <v/>
      </c>
      <c r="G1191" s="506" t="str">
        <f>IF(ISNA(VLOOKUP(D1191,條件!$A$1:$L$65585,11,0)),"",(VLOOKUP(D1191,條件!$A$1:$L$65585,11,0)))</f>
        <v/>
      </c>
      <c r="H1191" s="460"/>
      <c r="I1191" s="461"/>
      <c r="J1191" s="462"/>
      <c r="K1191" s="461"/>
      <c r="L1191" s="463"/>
      <c r="M1191" s="388"/>
      <c r="N1191" s="389"/>
      <c r="O1191" s="390"/>
      <c r="P1191" s="389"/>
      <c r="Q1191" s="391"/>
      <c r="R1191" s="443"/>
      <c r="S1191" s="425">
        <f t="shared" si="446"/>
        <v>0</v>
      </c>
      <c r="T1191" s="392">
        <f t="shared" si="443"/>
        <v>0</v>
      </c>
      <c r="U1191" s="405">
        <f t="shared" si="447"/>
        <v>0</v>
      </c>
      <c r="V1191" s="393">
        <f t="shared" si="448"/>
        <v>0</v>
      </c>
      <c r="W1191" s="442" t="str">
        <f t="shared" si="449"/>
        <v/>
      </c>
      <c r="X1191" s="452" t="str">
        <f t="shared" si="444"/>
        <v/>
      </c>
      <c r="Y1191" s="452" t="str">
        <f t="shared" si="445"/>
        <v/>
      </c>
      <c r="Z1191" s="452" t="str">
        <f>'４.１倒筒機(樣品製作)'!X1191</f>
        <v/>
      </c>
      <c r="AA1191" s="452" t="str">
        <f>'４.１倒筒機(樣品製作)'!Y1191</f>
        <v/>
      </c>
    </row>
    <row r="1192" spans="1:27" ht="16.5">
      <c r="A1192" s="383">
        <f t="shared" si="442"/>
        <v>46231</v>
      </c>
      <c r="B1192" s="432" t="s">
        <v>805</v>
      </c>
      <c r="C1192" s="458"/>
      <c r="D1192" s="473"/>
      <c r="E1192" s="459"/>
      <c r="F1192" s="506" t="str">
        <f>IF(ISNA(VLOOKUP(D1192,條件!$A$1:$L$65585,5,0)),"",(VLOOKUP(D1192,條件!$A$1:$L$65585,5,0)))</f>
        <v/>
      </c>
      <c r="G1192" s="506" t="str">
        <f>IF(ISNA(VLOOKUP(D1192,條件!$A$1:$L$65585,11,0)),"",(VLOOKUP(D1192,條件!$A$1:$L$65585,11,0)))</f>
        <v/>
      </c>
      <c r="H1192" s="460"/>
      <c r="I1192" s="461"/>
      <c r="J1192" s="462"/>
      <c r="K1192" s="461"/>
      <c r="L1192" s="463"/>
      <c r="M1192" s="388"/>
      <c r="N1192" s="389"/>
      <c r="O1192" s="390"/>
      <c r="P1192" s="389"/>
      <c r="Q1192" s="391"/>
      <c r="R1192" s="443"/>
      <c r="S1192" s="425">
        <f t="shared" si="446"/>
        <v>0</v>
      </c>
      <c r="T1192" s="392">
        <f t="shared" si="443"/>
        <v>0</v>
      </c>
      <c r="U1192" s="405">
        <f t="shared" si="447"/>
        <v>0</v>
      </c>
      <c r="V1192" s="393">
        <f t="shared" si="448"/>
        <v>0</v>
      </c>
      <c r="W1192" s="442" t="str">
        <f t="shared" si="449"/>
        <v/>
      </c>
      <c r="X1192" s="452" t="str">
        <f t="shared" si="444"/>
        <v/>
      </c>
      <c r="Y1192" s="452" t="str">
        <f t="shared" si="445"/>
        <v/>
      </c>
      <c r="Z1192" s="452" t="str">
        <f>'４.１倒筒機(樣品製作)'!X1192</f>
        <v/>
      </c>
      <c r="AA1192" s="452" t="str">
        <f>'４.１倒筒機(樣品製作)'!Y1192</f>
        <v/>
      </c>
    </row>
    <row r="1193" spans="1:27" ht="16.5">
      <c r="A1193" s="383">
        <f t="shared" si="442"/>
        <v>46231</v>
      </c>
      <c r="B1193" s="432" t="s">
        <v>805</v>
      </c>
      <c r="C1193" s="458"/>
      <c r="D1193" s="473"/>
      <c r="E1193" s="459"/>
      <c r="F1193" s="506" t="str">
        <f>IF(ISNA(VLOOKUP(D1193,條件!$A$1:$L$65585,5,0)),"",(VLOOKUP(D1193,條件!$A$1:$L$65585,5,0)))</f>
        <v/>
      </c>
      <c r="G1193" s="506" t="str">
        <f>IF(ISNA(VLOOKUP(D1193,條件!$A$1:$L$65585,11,0)),"",(VLOOKUP(D1193,條件!$A$1:$L$65585,11,0)))</f>
        <v/>
      </c>
      <c r="H1193" s="460"/>
      <c r="I1193" s="461"/>
      <c r="J1193" s="462"/>
      <c r="K1193" s="461"/>
      <c r="L1193" s="463"/>
      <c r="M1193" s="388"/>
      <c r="N1193" s="389"/>
      <c r="O1193" s="390"/>
      <c r="P1193" s="389"/>
      <c r="Q1193" s="391"/>
      <c r="R1193" s="443"/>
      <c r="S1193" s="425">
        <f t="shared" si="446"/>
        <v>0</v>
      </c>
      <c r="T1193" s="392">
        <f t="shared" si="443"/>
        <v>0</v>
      </c>
      <c r="U1193" s="405">
        <f t="shared" si="447"/>
        <v>0</v>
      </c>
      <c r="V1193" s="393">
        <f t="shared" si="448"/>
        <v>0</v>
      </c>
      <c r="W1193" s="442" t="str">
        <f t="shared" si="449"/>
        <v/>
      </c>
      <c r="X1193" s="452" t="str">
        <f t="shared" si="444"/>
        <v/>
      </c>
      <c r="Y1193" s="452" t="str">
        <f t="shared" si="445"/>
        <v/>
      </c>
      <c r="Z1193" s="452" t="str">
        <f>'４.１倒筒機(樣品製作)'!X1193</f>
        <v/>
      </c>
      <c r="AA1193" s="452" t="str">
        <f>'４.１倒筒機(樣品製作)'!Y1193</f>
        <v/>
      </c>
    </row>
    <row r="1194" spans="1:27" ht="16.5">
      <c r="A1194" s="383">
        <f t="shared" si="442"/>
        <v>46231</v>
      </c>
      <c r="B1194" s="432" t="s">
        <v>805</v>
      </c>
      <c r="C1194" s="458"/>
      <c r="D1194" s="473"/>
      <c r="E1194" s="459"/>
      <c r="F1194" s="506" t="str">
        <f>IF(ISNA(VLOOKUP(D1194,條件!$A$1:$L$65585,5,0)),"",(VLOOKUP(D1194,條件!$A$1:$L$65585,5,0)))</f>
        <v/>
      </c>
      <c r="G1194" s="506" t="str">
        <f>IF(ISNA(VLOOKUP(D1194,條件!$A$1:$L$65585,11,0)),"",(VLOOKUP(D1194,條件!$A$1:$L$65585,11,0)))</f>
        <v/>
      </c>
      <c r="H1194" s="460"/>
      <c r="I1194" s="461"/>
      <c r="J1194" s="462"/>
      <c r="K1194" s="461"/>
      <c r="L1194" s="463"/>
      <c r="M1194" s="388"/>
      <c r="N1194" s="389"/>
      <c r="O1194" s="390"/>
      <c r="P1194" s="389"/>
      <c r="Q1194" s="391"/>
      <c r="R1194" s="443"/>
      <c r="S1194" s="425">
        <f t="shared" si="446"/>
        <v>0</v>
      </c>
      <c r="T1194" s="392">
        <f t="shared" si="443"/>
        <v>0</v>
      </c>
      <c r="U1194" s="405">
        <f t="shared" si="447"/>
        <v>0</v>
      </c>
      <c r="V1194" s="393">
        <f t="shared" si="448"/>
        <v>0</v>
      </c>
      <c r="W1194" s="442" t="str">
        <f t="shared" si="449"/>
        <v/>
      </c>
      <c r="X1194" s="452" t="str">
        <f t="shared" si="444"/>
        <v/>
      </c>
      <c r="Y1194" s="452" t="str">
        <f t="shared" si="445"/>
        <v/>
      </c>
      <c r="Z1194" s="452" t="str">
        <f>'４.１倒筒機(樣品製作)'!X1194</f>
        <v/>
      </c>
      <c r="AA1194" s="452" t="str">
        <f>'４.１倒筒機(樣品製作)'!Y1194</f>
        <v/>
      </c>
    </row>
    <row r="1195" spans="1:27" ht="16.5">
      <c r="A1195" s="383">
        <f t="shared" si="442"/>
        <v>46231</v>
      </c>
      <c r="B1195" s="432" t="s">
        <v>805</v>
      </c>
      <c r="C1195" s="458"/>
      <c r="D1195" s="473"/>
      <c r="E1195" s="459"/>
      <c r="F1195" s="506" t="str">
        <f>IF(ISNA(VLOOKUP(D1195,條件!$A$1:$L$65585,5,0)),"",(VLOOKUP(D1195,條件!$A$1:$L$65585,5,0)))</f>
        <v/>
      </c>
      <c r="G1195" s="506" t="str">
        <f>IF(ISNA(VLOOKUP(D1195,條件!$A$1:$L$65585,11,0)),"",(VLOOKUP(D1195,條件!$A$1:$L$65585,11,0)))</f>
        <v/>
      </c>
      <c r="H1195" s="460"/>
      <c r="I1195" s="461"/>
      <c r="J1195" s="462"/>
      <c r="K1195" s="461"/>
      <c r="L1195" s="463"/>
      <c r="M1195" s="388"/>
      <c r="N1195" s="389"/>
      <c r="O1195" s="390"/>
      <c r="P1195" s="389"/>
      <c r="Q1195" s="391"/>
      <c r="R1195" s="443"/>
      <c r="S1195" s="425">
        <f t="shared" si="446"/>
        <v>0</v>
      </c>
      <c r="T1195" s="392">
        <f t="shared" si="443"/>
        <v>0</v>
      </c>
      <c r="U1195" s="405">
        <f t="shared" si="447"/>
        <v>0</v>
      </c>
      <c r="V1195" s="393">
        <f t="shared" si="448"/>
        <v>0</v>
      </c>
      <c r="W1195" s="442" t="str">
        <f t="shared" si="449"/>
        <v/>
      </c>
      <c r="X1195" s="452" t="str">
        <f t="shared" si="444"/>
        <v/>
      </c>
      <c r="Y1195" s="452" t="str">
        <f t="shared" si="445"/>
        <v/>
      </c>
      <c r="Z1195" s="452" t="str">
        <f>'４.１倒筒機(樣品製作)'!X1195</f>
        <v/>
      </c>
      <c r="AA1195" s="452" t="str">
        <f>'４.１倒筒機(樣品製作)'!Y1195</f>
        <v/>
      </c>
    </row>
    <row r="1196" spans="1:27" ht="16.5">
      <c r="A1196" s="383">
        <f t="shared" si="442"/>
        <v>46231</v>
      </c>
      <c r="B1196" s="432" t="s">
        <v>805</v>
      </c>
      <c r="C1196" s="458"/>
      <c r="D1196" s="473"/>
      <c r="E1196" s="459"/>
      <c r="F1196" s="506" t="str">
        <f>IF(ISNA(VLOOKUP(D1196,條件!$A$1:$L$65585,5,0)),"",(VLOOKUP(D1196,條件!$A$1:$L$65585,5,0)))</f>
        <v/>
      </c>
      <c r="G1196" s="506" t="str">
        <f>IF(ISNA(VLOOKUP(D1196,條件!$A$1:$L$65585,11,0)),"",(VLOOKUP(D1196,條件!$A$1:$L$65585,11,0)))</f>
        <v/>
      </c>
      <c r="H1196" s="460"/>
      <c r="I1196" s="461"/>
      <c r="J1196" s="462"/>
      <c r="K1196" s="461"/>
      <c r="L1196" s="463"/>
      <c r="M1196" s="388"/>
      <c r="N1196" s="389"/>
      <c r="O1196" s="390"/>
      <c r="P1196" s="389"/>
      <c r="Q1196" s="391"/>
      <c r="R1196" s="443"/>
      <c r="S1196" s="425">
        <f t="shared" si="446"/>
        <v>0</v>
      </c>
      <c r="T1196" s="392">
        <f t="shared" si="443"/>
        <v>0</v>
      </c>
      <c r="U1196" s="392">
        <f t="shared" si="447"/>
        <v>0</v>
      </c>
      <c r="V1196" s="393">
        <f t="shared" si="448"/>
        <v>0</v>
      </c>
      <c r="W1196" s="444" t="str">
        <f t="shared" si="449"/>
        <v/>
      </c>
      <c r="X1196" s="452" t="str">
        <f t="shared" si="444"/>
        <v/>
      </c>
      <c r="Y1196" s="452" t="str">
        <f t="shared" si="445"/>
        <v/>
      </c>
      <c r="Z1196" s="452" t="str">
        <f>'４.１倒筒機(樣品製作)'!X1196</f>
        <v/>
      </c>
      <c r="AA1196" s="452" t="str">
        <f>'４.１倒筒機(樣品製作)'!Y1196</f>
        <v/>
      </c>
    </row>
    <row r="1197" spans="1:27" ht="16.5">
      <c r="A1197" s="383">
        <f t="shared" si="442"/>
        <v>46231</v>
      </c>
      <c r="B1197" s="432" t="s">
        <v>805</v>
      </c>
      <c r="C1197" s="458"/>
      <c r="D1197" s="473"/>
      <c r="E1197" s="459"/>
      <c r="F1197" s="506" t="str">
        <f>IF(ISNA(VLOOKUP(D1197,條件!$A$1:$L$65585,5,0)),"",(VLOOKUP(D1197,條件!$A$1:$L$65585,5,0)))</f>
        <v/>
      </c>
      <c r="G1197" s="506" t="str">
        <f>IF(ISNA(VLOOKUP(D1197,條件!$A$1:$L$65585,11,0)),"",(VLOOKUP(D1197,條件!$A$1:$L$65585,11,0)))</f>
        <v/>
      </c>
      <c r="H1197" s="460"/>
      <c r="I1197" s="461"/>
      <c r="J1197" s="462"/>
      <c r="K1197" s="461"/>
      <c r="L1197" s="463"/>
      <c r="M1197" s="388"/>
      <c r="N1197" s="389"/>
      <c r="O1197" s="390"/>
      <c r="P1197" s="389"/>
      <c r="Q1197" s="391"/>
      <c r="R1197" s="443"/>
      <c r="S1197" s="425">
        <f t="shared" si="446"/>
        <v>0</v>
      </c>
      <c r="T1197" s="392">
        <f t="shared" si="443"/>
        <v>0</v>
      </c>
      <c r="U1197" s="392">
        <f t="shared" si="447"/>
        <v>0</v>
      </c>
      <c r="V1197" s="393">
        <f t="shared" si="448"/>
        <v>0</v>
      </c>
      <c r="W1197" s="444" t="str">
        <f t="shared" si="449"/>
        <v/>
      </c>
      <c r="X1197" s="452" t="str">
        <f t="shared" si="444"/>
        <v/>
      </c>
      <c r="Y1197" s="452" t="str">
        <f t="shared" si="445"/>
        <v/>
      </c>
      <c r="Z1197" s="452" t="str">
        <f>'４.１倒筒機(樣品製作)'!X1197</f>
        <v/>
      </c>
      <c r="AA1197" s="452" t="str">
        <f>'４.１倒筒機(樣品製作)'!Y1197</f>
        <v/>
      </c>
    </row>
    <row r="1198" spans="1:27" ht="16.5">
      <c r="A1198" s="383">
        <f t="shared" si="442"/>
        <v>46231</v>
      </c>
      <c r="B1198" s="432" t="s">
        <v>805</v>
      </c>
      <c r="C1198" s="458"/>
      <c r="D1198" s="473"/>
      <c r="E1198" s="459"/>
      <c r="F1198" s="506" t="str">
        <f>IF(ISNA(VLOOKUP(D1198,條件!$A$1:$L$65585,5,0)),"",(VLOOKUP(D1198,條件!$A$1:$L$65585,5,0)))</f>
        <v/>
      </c>
      <c r="G1198" s="506" t="str">
        <f>IF(ISNA(VLOOKUP(D1198,條件!$A$1:$L$65585,11,0)),"",(VLOOKUP(D1198,條件!$A$1:$L$65585,11,0)))</f>
        <v/>
      </c>
      <c r="H1198" s="460"/>
      <c r="I1198" s="461"/>
      <c r="J1198" s="462"/>
      <c r="K1198" s="461"/>
      <c r="L1198" s="463"/>
      <c r="M1198" s="388"/>
      <c r="N1198" s="389"/>
      <c r="O1198" s="390"/>
      <c r="P1198" s="389"/>
      <c r="Q1198" s="391"/>
      <c r="R1198" s="443"/>
      <c r="S1198" s="425">
        <f t="shared" si="446"/>
        <v>0</v>
      </c>
      <c r="T1198" s="392">
        <f t="shared" si="443"/>
        <v>0</v>
      </c>
      <c r="U1198" s="392">
        <f t="shared" si="447"/>
        <v>0</v>
      </c>
      <c r="V1198" s="393">
        <f t="shared" si="448"/>
        <v>0</v>
      </c>
      <c r="W1198" s="444" t="str">
        <f t="shared" si="449"/>
        <v/>
      </c>
      <c r="X1198" s="452" t="str">
        <f t="shared" si="444"/>
        <v/>
      </c>
      <c r="Y1198" s="452" t="str">
        <f t="shared" si="445"/>
        <v/>
      </c>
      <c r="Z1198" s="452" t="str">
        <f>'４.１倒筒機(樣品製作)'!X1198</f>
        <v/>
      </c>
      <c r="AA1198" s="452" t="str">
        <f>'４.１倒筒機(樣品製作)'!Y1198</f>
        <v/>
      </c>
    </row>
    <row r="1199" spans="1:27" ht="16.5">
      <c r="A1199" s="383">
        <f t="shared" si="442"/>
        <v>46231</v>
      </c>
      <c r="B1199" s="432" t="s">
        <v>805</v>
      </c>
      <c r="C1199" s="458"/>
      <c r="D1199" s="473"/>
      <c r="E1199" s="459"/>
      <c r="F1199" s="506" t="str">
        <f>IF(ISNA(VLOOKUP(D1199,條件!$A$1:$L$65585,5,0)),"",(VLOOKUP(D1199,條件!$A$1:$L$65585,5,0)))</f>
        <v/>
      </c>
      <c r="G1199" s="506" t="str">
        <f>IF(ISNA(VLOOKUP(D1199,條件!$A$1:$L$65585,11,0)),"",(VLOOKUP(D1199,條件!$A$1:$L$65585,11,0)))</f>
        <v/>
      </c>
      <c r="H1199" s="460"/>
      <c r="I1199" s="461"/>
      <c r="J1199" s="462"/>
      <c r="K1199" s="461"/>
      <c r="L1199" s="463"/>
      <c r="M1199" s="388"/>
      <c r="N1199" s="389"/>
      <c r="O1199" s="390"/>
      <c r="P1199" s="389"/>
      <c r="Q1199" s="391"/>
      <c r="R1199" s="443"/>
      <c r="S1199" s="425">
        <f t="shared" si="446"/>
        <v>0</v>
      </c>
      <c r="T1199" s="392">
        <f t="shared" si="443"/>
        <v>0</v>
      </c>
      <c r="U1199" s="392">
        <f t="shared" si="447"/>
        <v>0</v>
      </c>
      <c r="V1199" s="393">
        <f t="shared" si="448"/>
        <v>0</v>
      </c>
      <c r="W1199" s="444" t="str">
        <f t="shared" si="449"/>
        <v/>
      </c>
      <c r="X1199" s="452" t="str">
        <f t="shared" si="444"/>
        <v/>
      </c>
      <c r="Y1199" s="452" t="str">
        <f t="shared" si="445"/>
        <v/>
      </c>
      <c r="Z1199" s="452" t="str">
        <f>'４.１倒筒機(樣品製作)'!X1199</f>
        <v/>
      </c>
      <c r="AA1199" s="452" t="str">
        <f>'４.１倒筒機(樣品製作)'!Y1199</f>
        <v/>
      </c>
    </row>
    <row r="1200" spans="1:27" ht="16.5">
      <c r="A1200" s="383">
        <f t="shared" si="442"/>
        <v>46231</v>
      </c>
      <c r="B1200" s="432" t="s">
        <v>805</v>
      </c>
      <c r="C1200" s="458"/>
      <c r="D1200" s="473"/>
      <c r="E1200" s="459"/>
      <c r="F1200" s="506" t="str">
        <f>IF(ISNA(VLOOKUP(D1200,條件!$A$1:$L$65585,5,0)),"",(VLOOKUP(D1200,條件!$A$1:$L$65585,5,0)))</f>
        <v/>
      </c>
      <c r="G1200" s="506" t="str">
        <f>IF(ISNA(VLOOKUP(D1200,條件!$A$1:$L$65585,11,0)),"",(VLOOKUP(D1200,條件!$A$1:$L$65585,11,0)))</f>
        <v/>
      </c>
      <c r="H1200" s="460"/>
      <c r="I1200" s="461"/>
      <c r="J1200" s="462"/>
      <c r="K1200" s="461"/>
      <c r="L1200" s="463"/>
      <c r="M1200" s="388"/>
      <c r="N1200" s="389"/>
      <c r="O1200" s="390"/>
      <c r="P1200" s="389"/>
      <c r="Q1200" s="391"/>
      <c r="R1200" s="443"/>
      <c r="S1200" s="425">
        <f t="shared" si="446"/>
        <v>0</v>
      </c>
      <c r="T1200" s="392">
        <f t="shared" si="443"/>
        <v>0</v>
      </c>
      <c r="U1200" s="392">
        <f t="shared" si="447"/>
        <v>0</v>
      </c>
      <c r="V1200" s="393">
        <f t="shared" si="448"/>
        <v>0</v>
      </c>
      <c r="W1200" s="444" t="str">
        <f t="shared" si="449"/>
        <v/>
      </c>
      <c r="X1200" s="452" t="str">
        <f t="shared" si="444"/>
        <v/>
      </c>
      <c r="Y1200" s="452" t="str">
        <f t="shared" si="445"/>
        <v/>
      </c>
      <c r="Z1200" s="452" t="str">
        <f>'４.１倒筒機(樣品製作)'!X1200</f>
        <v/>
      </c>
      <c r="AA1200" s="452" t="str">
        <f>'４.１倒筒機(樣品製作)'!Y1200</f>
        <v/>
      </c>
    </row>
    <row r="1201" spans="1:27" ht="16.5">
      <c r="A1201" s="383">
        <f t="shared" si="442"/>
        <v>46231</v>
      </c>
      <c r="B1201" s="432" t="s">
        <v>805</v>
      </c>
      <c r="C1201" s="458"/>
      <c r="D1201" s="473"/>
      <c r="E1201" s="459"/>
      <c r="F1201" s="506" t="str">
        <f>IF(ISNA(VLOOKUP(D1201,條件!$A$1:$L$65585,5,0)),"",(VLOOKUP(D1201,條件!$A$1:$L$65585,5,0)))</f>
        <v/>
      </c>
      <c r="G1201" s="506" t="str">
        <f>IF(ISNA(VLOOKUP(D1201,條件!$A$1:$L$65585,11,0)),"",(VLOOKUP(D1201,條件!$A$1:$L$65585,11,0)))</f>
        <v/>
      </c>
      <c r="H1201" s="460"/>
      <c r="I1201" s="461"/>
      <c r="J1201" s="462"/>
      <c r="K1201" s="461"/>
      <c r="L1201" s="463"/>
      <c r="M1201" s="388"/>
      <c r="N1201" s="389"/>
      <c r="O1201" s="390"/>
      <c r="P1201" s="389"/>
      <c r="Q1201" s="391"/>
      <c r="R1201" s="443"/>
      <c r="S1201" s="425">
        <f t="shared" si="446"/>
        <v>0</v>
      </c>
      <c r="T1201" s="392">
        <f t="shared" si="443"/>
        <v>0</v>
      </c>
      <c r="U1201" s="392">
        <f t="shared" si="447"/>
        <v>0</v>
      </c>
      <c r="V1201" s="393">
        <f t="shared" si="448"/>
        <v>0</v>
      </c>
      <c r="W1201" s="444" t="str">
        <f t="shared" si="449"/>
        <v/>
      </c>
      <c r="X1201" s="452" t="str">
        <f t="shared" si="444"/>
        <v/>
      </c>
      <c r="Y1201" s="452" t="str">
        <f t="shared" si="445"/>
        <v/>
      </c>
      <c r="Z1201" s="452" t="str">
        <f>'４.１倒筒機(樣品製作)'!X1201</f>
        <v/>
      </c>
      <c r="AA1201" s="452" t="str">
        <f>'４.１倒筒機(樣品製作)'!Y1201</f>
        <v/>
      </c>
    </row>
    <row r="1202" spans="1:27" ht="16.5">
      <c r="A1202" s="383">
        <f t="shared" si="442"/>
        <v>46231</v>
      </c>
      <c r="B1202" s="432" t="s">
        <v>805</v>
      </c>
      <c r="C1202" s="458"/>
      <c r="D1202" s="473"/>
      <c r="E1202" s="459"/>
      <c r="F1202" s="506" t="str">
        <f>IF(ISNA(VLOOKUP(D1202,條件!$A$1:$L$65585,5,0)),"",(VLOOKUP(D1202,條件!$A$1:$L$65585,5,0)))</f>
        <v/>
      </c>
      <c r="G1202" s="506" t="str">
        <f>IF(ISNA(VLOOKUP(D1202,條件!$A$1:$L$65585,11,0)),"",(VLOOKUP(D1202,條件!$A$1:$L$65585,11,0)))</f>
        <v/>
      </c>
      <c r="H1202" s="460"/>
      <c r="I1202" s="461"/>
      <c r="J1202" s="462"/>
      <c r="K1202" s="461"/>
      <c r="L1202" s="463"/>
      <c r="M1202" s="388"/>
      <c r="N1202" s="389"/>
      <c r="O1202" s="390"/>
      <c r="P1202" s="389"/>
      <c r="Q1202" s="391"/>
      <c r="R1202" s="443"/>
      <c r="S1202" s="425">
        <f t="shared" si="446"/>
        <v>0</v>
      </c>
      <c r="T1202" s="392">
        <f t="shared" si="443"/>
        <v>0</v>
      </c>
      <c r="U1202" s="392">
        <f t="shared" si="447"/>
        <v>0</v>
      </c>
      <c r="V1202" s="393">
        <f t="shared" si="448"/>
        <v>0</v>
      </c>
      <c r="W1202" s="444" t="str">
        <f t="shared" si="449"/>
        <v/>
      </c>
      <c r="X1202" s="452" t="str">
        <f t="shared" si="444"/>
        <v/>
      </c>
      <c r="Y1202" s="452" t="str">
        <f t="shared" si="445"/>
        <v/>
      </c>
      <c r="Z1202" s="452" t="str">
        <f>'４.１倒筒機(樣品製作)'!X1202</f>
        <v/>
      </c>
      <c r="AA1202" s="452" t="str">
        <f>'４.１倒筒機(樣品製作)'!Y1202</f>
        <v/>
      </c>
    </row>
    <row r="1203" spans="1:27" ht="16.5">
      <c r="A1203" s="383">
        <f t="shared" si="442"/>
        <v>46231</v>
      </c>
      <c r="B1203" s="432" t="s">
        <v>805</v>
      </c>
      <c r="C1203" s="458"/>
      <c r="D1203" s="473"/>
      <c r="E1203" s="459"/>
      <c r="F1203" s="506" t="str">
        <f>IF(ISNA(VLOOKUP(D1203,條件!$A$1:$L$65585,5,0)),"",(VLOOKUP(D1203,條件!$A$1:$L$65585,5,0)))</f>
        <v/>
      </c>
      <c r="G1203" s="506" t="str">
        <f>IF(ISNA(VLOOKUP(D1203,條件!$A$1:$L$65585,11,0)),"",(VLOOKUP(D1203,條件!$A$1:$L$65585,11,0)))</f>
        <v/>
      </c>
      <c r="H1203" s="460"/>
      <c r="I1203" s="461"/>
      <c r="J1203" s="462"/>
      <c r="K1203" s="461"/>
      <c r="L1203" s="463"/>
      <c r="M1203" s="388"/>
      <c r="N1203" s="389"/>
      <c r="O1203" s="390"/>
      <c r="P1203" s="389"/>
      <c r="Q1203" s="391"/>
      <c r="R1203" s="443"/>
      <c r="S1203" s="425">
        <f t="shared" si="446"/>
        <v>0</v>
      </c>
      <c r="T1203" s="392">
        <f t="shared" si="443"/>
        <v>0</v>
      </c>
      <c r="U1203" s="392">
        <f t="shared" si="447"/>
        <v>0</v>
      </c>
      <c r="V1203" s="393">
        <f t="shared" si="448"/>
        <v>0</v>
      </c>
      <c r="W1203" s="444" t="str">
        <f t="shared" si="449"/>
        <v/>
      </c>
      <c r="X1203" s="452" t="str">
        <f t="shared" si="444"/>
        <v/>
      </c>
      <c r="Y1203" s="452" t="str">
        <f t="shared" si="445"/>
        <v/>
      </c>
      <c r="Z1203" s="452" t="str">
        <f>'４.１倒筒機(樣品製作)'!X1203</f>
        <v/>
      </c>
      <c r="AA1203" s="452" t="str">
        <f>'４.１倒筒機(樣品製作)'!Y1203</f>
        <v/>
      </c>
    </row>
    <row r="1204" spans="1:27" ht="16.5">
      <c r="A1204" s="383">
        <f t="shared" si="442"/>
        <v>46231</v>
      </c>
      <c r="B1204" s="432" t="s">
        <v>805</v>
      </c>
      <c r="C1204" s="458"/>
      <c r="D1204" s="473"/>
      <c r="E1204" s="459"/>
      <c r="F1204" s="506" t="str">
        <f>IF(ISNA(VLOOKUP(D1204,條件!$A$1:$L$65585,5,0)),"",(VLOOKUP(D1204,條件!$A$1:$L$65585,5,0)))</f>
        <v/>
      </c>
      <c r="G1204" s="506" t="str">
        <f>IF(ISNA(VLOOKUP(D1204,條件!$A$1:$L$65585,11,0)),"",(VLOOKUP(D1204,條件!$A$1:$L$65585,11,0)))</f>
        <v/>
      </c>
      <c r="H1204" s="460"/>
      <c r="I1204" s="461"/>
      <c r="J1204" s="462"/>
      <c r="K1204" s="461"/>
      <c r="L1204" s="463"/>
      <c r="M1204" s="388"/>
      <c r="N1204" s="389"/>
      <c r="O1204" s="390"/>
      <c r="P1204" s="389"/>
      <c r="Q1204" s="391"/>
      <c r="R1204" s="443"/>
      <c r="S1204" s="425">
        <f t="shared" si="446"/>
        <v>0</v>
      </c>
      <c r="T1204" s="392">
        <f t="shared" si="443"/>
        <v>0</v>
      </c>
      <c r="U1204" s="392">
        <f t="shared" si="447"/>
        <v>0</v>
      </c>
      <c r="V1204" s="393">
        <f t="shared" si="448"/>
        <v>0</v>
      </c>
      <c r="W1204" s="444" t="str">
        <f t="shared" si="449"/>
        <v/>
      </c>
      <c r="X1204" s="452" t="str">
        <f t="shared" si="444"/>
        <v/>
      </c>
      <c r="Y1204" s="452" t="str">
        <f t="shared" si="445"/>
        <v/>
      </c>
      <c r="Z1204" s="452" t="str">
        <f>'４.１倒筒機(樣品製作)'!X1204</f>
        <v/>
      </c>
      <c r="AA1204" s="452" t="str">
        <f>'４.１倒筒機(樣品製作)'!Y1204</f>
        <v/>
      </c>
    </row>
    <row r="1205" spans="1:27" ht="16.5">
      <c r="A1205" s="383">
        <f t="shared" si="442"/>
        <v>46231</v>
      </c>
      <c r="B1205" s="398" t="s">
        <v>803</v>
      </c>
      <c r="C1205" s="524"/>
      <c r="D1205" s="525"/>
      <c r="E1205" s="526"/>
      <c r="F1205" s="527">
        <v>0</v>
      </c>
      <c r="G1205" s="527"/>
      <c r="H1205" s="528"/>
      <c r="I1205" s="529">
        <f>COUNTA(I1185:I1204)</f>
        <v>0</v>
      </c>
      <c r="J1205" s="529"/>
      <c r="K1205" s="529"/>
      <c r="L1205" s="530"/>
      <c r="M1205" s="400"/>
      <c r="N1205" s="401">
        <f>SUM(N1185:N1204)</f>
        <v>0</v>
      </c>
      <c r="O1205" s="400"/>
      <c r="P1205" s="401">
        <f>SUM(P1185:P1204)</f>
        <v>0</v>
      </c>
      <c r="Q1205" s="402"/>
      <c r="R1205" s="445"/>
      <c r="S1205" s="427"/>
      <c r="T1205" s="403"/>
      <c r="U1205" s="399">
        <f>SUMIF(U1185:U1204,"&lt;9E307")</f>
        <v>0</v>
      </c>
      <c r="V1205" s="399">
        <f>SUM(V1185:V1204)</f>
        <v>0</v>
      </c>
      <c r="W1205" s="446">
        <f>IF(ISERROR(V1205/U1205),0,(V1205/U1205))</f>
        <v>0</v>
      </c>
      <c r="X1205" s="453">
        <f>SUMIF(X1185:X1204,"&lt;9E307")</f>
        <v>0</v>
      </c>
      <c r="Y1205" s="453">
        <f>SUMIF(Y1185:Y1204,"&lt;9E307")</f>
        <v>0</v>
      </c>
      <c r="Z1205" s="453">
        <f>'４.１倒筒機(樣品製作)'!X1205</f>
        <v>0</v>
      </c>
      <c r="AA1205" s="453">
        <f>'４.１倒筒機(樣品製作)'!Y1205</f>
        <v>0</v>
      </c>
    </row>
    <row r="1206" spans="1:27" ht="16.5">
      <c r="A1206" s="383">
        <f t="shared" si="442"/>
        <v>46231</v>
      </c>
      <c r="B1206" s="404" t="s">
        <v>806</v>
      </c>
      <c r="C1206" s="531"/>
      <c r="D1206" s="532"/>
      <c r="E1206" s="533"/>
      <c r="F1206" s="534"/>
      <c r="G1206" s="534"/>
      <c r="H1206" s="535"/>
      <c r="I1206" s="536">
        <f>SUM(I1184,I1205)</f>
        <v>0</v>
      </c>
      <c r="J1206" s="536"/>
      <c r="K1206" s="536"/>
      <c r="L1206" s="537"/>
      <c r="M1206" s="419"/>
      <c r="N1206" s="420">
        <f>SUM(N1184,N1205)</f>
        <v>0</v>
      </c>
      <c r="O1206" s="419"/>
      <c r="P1206" s="420">
        <f>SUM(P1184,P1205)</f>
        <v>0</v>
      </c>
      <c r="Q1206" s="421"/>
      <c r="R1206" s="447"/>
      <c r="S1206" s="428"/>
      <c r="T1206" s="394"/>
      <c r="U1206" s="394">
        <f t="shared" ref="U1206:V1206" si="450">SUM(U1184,U1205)</f>
        <v>0</v>
      </c>
      <c r="V1206" s="394">
        <f t="shared" si="450"/>
        <v>0</v>
      </c>
      <c r="W1206" s="448">
        <f>IF(ISERROR(V1206/U1206),0,V1206/U1206)</f>
        <v>0</v>
      </c>
      <c r="X1206" s="454">
        <f>SUM(X1184,X1205)</f>
        <v>0</v>
      </c>
      <c r="Y1206" s="454">
        <f>SUM(Y1184,Y1205)</f>
        <v>0</v>
      </c>
      <c r="Z1206" s="454">
        <f>'４.１倒筒機(樣品製作)'!X1206</f>
        <v>0</v>
      </c>
      <c r="AA1206" s="454">
        <f>'４.１倒筒機(樣品製作)'!Y1206</f>
        <v>0</v>
      </c>
    </row>
    <row r="1207" spans="1:27" ht="16.5">
      <c r="A1207" s="449">
        <f>A1206+1</f>
        <v>46232</v>
      </c>
      <c r="B1207" s="431" t="s">
        <v>804</v>
      </c>
      <c r="C1207" s="538"/>
      <c r="D1207" s="539"/>
      <c r="E1207" s="540"/>
      <c r="F1207" s="541" t="str">
        <f>IF(ISNA(VLOOKUP(D1207,條件!$A$1:$L$65585,5,0)),"",(VLOOKUP(D1207,條件!$A$1:$L$65585,5,0)))</f>
        <v/>
      </c>
      <c r="G1207" s="541" t="str">
        <f>IF(ISNA(VLOOKUP(D1207,條件!$A$1:$L$65585,11,0)),"",(VLOOKUP(D1207,條件!$A$1:$L$65585,11,0)))</f>
        <v/>
      </c>
      <c r="H1207" s="542"/>
      <c r="I1207" s="543"/>
      <c r="J1207" s="462"/>
      <c r="K1207" s="543"/>
      <c r="L1207" s="544"/>
      <c r="M1207" s="407"/>
      <c r="N1207" s="408"/>
      <c r="O1207" s="409"/>
      <c r="P1207" s="408"/>
      <c r="Q1207" s="410"/>
      <c r="R1207" s="441"/>
      <c r="S1207" s="424">
        <f>K1207*0.85</f>
        <v>0</v>
      </c>
      <c r="T1207" s="405">
        <f t="shared" ref="T1207:T1226" si="451">IF(J1207="",0,(1440/(J1207/S1207)))</f>
        <v>0</v>
      </c>
      <c r="U1207" s="405">
        <f>T1207*L1207*(N1207+P1207)/24*0.85</f>
        <v>0</v>
      </c>
      <c r="V1207" s="406">
        <f>M1207+O1207</f>
        <v>0</v>
      </c>
      <c r="W1207" s="442" t="str">
        <f>IF(U1207=0,"",((V1207/U1207)))</f>
        <v/>
      </c>
      <c r="X1207" s="452" t="str">
        <f t="shared" ref="X1207:X1226" si="452">IF(ISERROR((U1207/(N1207+P1207)*N1207)/250),"",((U1207/(N1207+P1207)*N1207)/250))</f>
        <v/>
      </c>
      <c r="Y1207" s="452" t="str">
        <f t="shared" ref="Y1207:Y1226" si="453">IF(ISERROR(((U1207/(N1207+P1207)*P1207)/250)),"",(((U1207/(N1207+P1207)*P1207))/250))</f>
        <v/>
      </c>
      <c r="Z1207" s="452" t="str">
        <f>'４.１倒筒機(樣品製作)'!X1207</f>
        <v/>
      </c>
      <c r="AA1207" s="452" t="str">
        <f>'４.１倒筒機(樣品製作)'!Y1207</f>
        <v/>
      </c>
    </row>
    <row r="1208" spans="1:27" ht="16.5">
      <c r="A1208" s="383">
        <f>A1207</f>
        <v>46232</v>
      </c>
      <c r="B1208" s="432" t="s">
        <v>804</v>
      </c>
      <c r="C1208" s="458"/>
      <c r="D1208" s="473"/>
      <c r="E1208" s="459"/>
      <c r="F1208" s="506" t="str">
        <f>IF(ISNA(VLOOKUP(D1208,條件!$A$1:$L$65585,5,0)),"",(VLOOKUP(D1208,條件!$A$1:$L$65585,5,0)))</f>
        <v/>
      </c>
      <c r="G1208" s="506" t="str">
        <f>IF(ISNA(VLOOKUP(D1208,條件!$A$1:$L$65585,11,0)),"",(VLOOKUP(D1208,條件!$A$1:$L$65585,11,0)))</f>
        <v/>
      </c>
      <c r="H1208" s="460"/>
      <c r="I1208" s="461"/>
      <c r="J1208" s="462"/>
      <c r="K1208" s="461"/>
      <c r="L1208" s="463"/>
      <c r="M1208" s="388"/>
      <c r="N1208" s="389"/>
      <c r="O1208" s="390"/>
      <c r="P1208" s="389"/>
      <c r="Q1208" s="410"/>
      <c r="R1208" s="443"/>
      <c r="S1208" s="425">
        <f t="shared" ref="S1208:S1226" si="454">K1208*0.85</f>
        <v>0</v>
      </c>
      <c r="T1208" s="392">
        <f t="shared" si="451"/>
        <v>0</v>
      </c>
      <c r="U1208" s="405">
        <f t="shared" ref="U1208:U1226" si="455">T1208*L1208*(N1208+P1208)/24*0.85</f>
        <v>0</v>
      </c>
      <c r="V1208" s="393">
        <f t="shared" ref="V1208:V1226" si="456">M1208+O1208</f>
        <v>0</v>
      </c>
      <c r="W1208" s="442" t="str">
        <f t="shared" ref="W1208:W1226" si="457">IF(U1208=0,"",((V1208/U1208)))</f>
        <v/>
      </c>
      <c r="X1208" s="452" t="str">
        <f t="shared" si="452"/>
        <v/>
      </c>
      <c r="Y1208" s="452" t="str">
        <f t="shared" si="453"/>
        <v/>
      </c>
      <c r="Z1208" s="452" t="str">
        <f>'４.１倒筒機(樣品製作)'!X1208</f>
        <v/>
      </c>
      <c r="AA1208" s="452" t="str">
        <f>'４.１倒筒機(樣品製作)'!Y1208</f>
        <v/>
      </c>
    </row>
    <row r="1209" spans="1:27" ht="16.5">
      <c r="A1209" s="383">
        <f t="shared" ref="A1209:A1249" si="458">A1208</f>
        <v>46232</v>
      </c>
      <c r="B1209" s="432" t="s">
        <v>804</v>
      </c>
      <c r="C1209" s="458"/>
      <c r="D1209" s="473"/>
      <c r="E1209" s="459"/>
      <c r="F1209" s="506" t="str">
        <f>IF(ISNA(VLOOKUP(D1209,條件!$A$1:$L$65585,5,0)),"",(VLOOKUP(D1209,條件!$A$1:$L$65585,5,0)))</f>
        <v/>
      </c>
      <c r="G1209" s="506" t="str">
        <f>IF(ISNA(VLOOKUP(D1209,條件!$A$1:$L$65585,11,0)),"",(VLOOKUP(D1209,條件!$A$1:$L$65585,11,0)))</f>
        <v/>
      </c>
      <c r="H1209" s="460"/>
      <c r="I1209" s="461"/>
      <c r="J1209" s="462"/>
      <c r="K1209" s="461"/>
      <c r="L1209" s="463"/>
      <c r="M1209" s="388"/>
      <c r="N1209" s="389"/>
      <c r="O1209" s="390"/>
      <c r="P1209" s="389"/>
      <c r="Q1209" s="410"/>
      <c r="R1209" s="443"/>
      <c r="S1209" s="425">
        <f t="shared" si="454"/>
        <v>0</v>
      </c>
      <c r="T1209" s="392">
        <f t="shared" si="451"/>
        <v>0</v>
      </c>
      <c r="U1209" s="405">
        <f t="shared" si="455"/>
        <v>0</v>
      </c>
      <c r="V1209" s="393">
        <f t="shared" si="456"/>
        <v>0</v>
      </c>
      <c r="W1209" s="442" t="str">
        <f t="shared" si="457"/>
        <v/>
      </c>
      <c r="X1209" s="452" t="str">
        <f t="shared" si="452"/>
        <v/>
      </c>
      <c r="Y1209" s="452" t="str">
        <f t="shared" si="453"/>
        <v/>
      </c>
      <c r="Z1209" s="452" t="str">
        <f>'４.１倒筒機(樣品製作)'!X1209</f>
        <v/>
      </c>
      <c r="AA1209" s="452" t="str">
        <f>'４.１倒筒機(樣品製作)'!Y1209</f>
        <v/>
      </c>
    </row>
    <row r="1210" spans="1:27" ht="16.5">
      <c r="A1210" s="383">
        <f t="shared" si="458"/>
        <v>46232</v>
      </c>
      <c r="B1210" s="432" t="s">
        <v>804</v>
      </c>
      <c r="C1210" s="458"/>
      <c r="D1210" s="473"/>
      <c r="E1210" s="459"/>
      <c r="F1210" s="506" t="str">
        <f>IF(ISNA(VLOOKUP(D1210,條件!$A$1:$L$65585,5,0)),"",(VLOOKUP(D1210,條件!$A$1:$L$65585,5,0)))</f>
        <v/>
      </c>
      <c r="G1210" s="506" t="str">
        <f>IF(ISNA(VLOOKUP(D1210,條件!$A$1:$L$65585,11,0)),"",(VLOOKUP(D1210,條件!$A$1:$L$65585,11,0)))</f>
        <v/>
      </c>
      <c r="H1210" s="460"/>
      <c r="I1210" s="461"/>
      <c r="J1210" s="462"/>
      <c r="K1210" s="461"/>
      <c r="L1210" s="463"/>
      <c r="M1210" s="388"/>
      <c r="N1210" s="389"/>
      <c r="O1210" s="390"/>
      <c r="P1210" s="389"/>
      <c r="Q1210" s="410"/>
      <c r="R1210" s="443"/>
      <c r="S1210" s="425">
        <f t="shared" si="454"/>
        <v>0</v>
      </c>
      <c r="T1210" s="392">
        <f t="shared" si="451"/>
        <v>0</v>
      </c>
      <c r="U1210" s="405">
        <f t="shared" si="455"/>
        <v>0</v>
      </c>
      <c r="V1210" s="393">
        <f t="shared" si="456"/>
        <v>0</v>
      </c>
      <c r="W1210" s="442" t="str">
        <f t="shared" si="457"/>
        <v/>
      </c>
      <c r="X1210" s="452" t="str">
        <f t="shared" si="452"/>
        <v/>
      </c>
      <c r="Y1210" s="452" t="str">
        <f t="shared" si="453"/>
        <v/>
      </c>
      <c r="Z1210" s="452" t="str">
        <f>'４.１倒筒機(樣品製作)'!X1210</f>
        <v/>
      </c>
      <c r="AA1210" s="452" t="str">
        <f>'４.１倒筒機(樣品製作)'!Y1210</f>
        <v/>
      </c>
    </row>
    <row r="1211" spans="1:27" ht="16.5">
      <c r="A1211" s="383">
        <f t="shared" si="458"/>
        <v>46232</v>
      </c>
      <c r="B1211" s="432" t="s">
        <v>804</v>
      </c>
      <c r="C1211" s="458"/>
      <c r="D1211" s="473"/>
      <c r="E1211" s="459"/>
      <c r="F1211" s="506" t="str">
        <f>IF(ISNA(VLOOKUP(D1211,條件!$A$1:$L$65585,5,0)),"",(VLOOKUP(D1211,條件!$A$1:$L$65585,5,0)))</f>
        <v/>
      </c>
      <c r="G1211" s="506" t="str">
        <f>IF(ISNA(VLOOKUP(D1211,條件!$A$1:$L$65585,11,0)),"",(VLOOKUP(D1211,條件!$A$1:$L$65585,11,0)))</f>
        <v/>
      </c>
      <c r="H1211" s="460"/>
      <c r="I1211" s="461"/>
      <c r="J1211" s="462"/>
      <c r="K1211" s="461"/>
      <c r="L1211" s="463"/>
      <c r="M1211" s="388"/>
      <c r="N1211" s="389"/>
      <c r="O1211" s="390"/>
      <c r="P1211" s="389"/>
      <c r="Q1211" s="410"/>
      <c r="R1211" s="443"/>
      <c r="S1211" s="425">
        <f t="shared" si="454"/>
        <v>0</v>
      </c>
      <c r="T1211" s="392">
        <f t="shared" si="451"/>
        <v>0</v>
      </c>
      <c r="U1211" s="405">
        <f t="shared" si="455"/>
        <v>0</v>
      </c>
      <c r="V1211" s="393">
        <f t="shared" si="456"/>
        <v>0</v>
      </c>
      <c r="W1211" s="442" t="str">
        <f t="shared" si="457"/>
        <v/>
      </c>
      <c r="X1211" s="452" t="str">
        <f t="shared" si="452"/>
        <v/>
      </c>
      <c r="Y1211" s="452" t="str">
        <f t="shared" si="453"/>
        <v/>
      </c>
      <c r="Z1211" s="452" t="str">
        <f>'４.１倒筒機(樣品製作)'!X1211</f>
        <v/>
      </c>
      <c r="AA1211" s="452" t="str">
        <f>'４.１倒筒機(樣品製作)'!Y1211</f>
        <v/>
      </c>
    </row>
    <row r="1212" spans="1:27" ht="16.5">
      <c r="A1212" s="383">
        <f t="shared" si="458"/>
        <v>46232</v>
      </c>
      <c r="B1212" s="432" t="s">
        <v>804</v>
      </c>
      <c r="C1212" s="458"/>
      <c r="D1212" s="473"/>
      <c r="E1212" s="459"/>
      <c r="F1212" s="506" t="str">
        <f>IF(ISNA(VLOOKUP(D1212,條件!$A$1:$L$65585,5,0)),"",(VLOOKUP(D1212,條件!$A$1:$L$65585,5,0)))</f>
        <v/>
      </c>
      <c r="G1212" s="506" t="str">
        <f>IF(ISNA(VLOOKUP(D1212,條件!$A$1:$L$65585,11,0)),"",(VLOOKUP(D1212,條件!$A$1:$L$65585,11,0)))</f>
        <v/>
      </c>
      <c r="H1212" s="460"/>
      <c r="I1212" s="461"/>
      <c r="J1212" s="462"/>
      <c r="K1212" s="461"/>
      <c r="L1212" s="463"/>
      <c r="M1212" s="388"/>
      <c r="N1212" s="389"/>
      <c r="O1212" s="390"/>
      <c r="P1212" s="389"/>
      <c r="Q1212" s="410"/>
      <c r="R1212" s="443"/>
      <c r="S1212" s="425">
        <f t="shared" si="454"/>
        <v>0</v>
      </c>
      <c r="T1212" s="392">
        <f t="shared" si="451"/>
        <v>0</v>
      </c>
      <c r="U1212" s="405">
        <f t="shared" si="455"/>
        <v>0</v>
      </c>
      <c r="V1212" s="393">
        <f t="shared" si="456"/>
        <v>0</v>
      </c>
      <c r="W1212" s="442" t="str">
        <f t="shared" si="457"/>
        <v/>
      </c>
      <c r="X1212" s="452" t="str">
        <f t="shared" si="452"/>
        <v/>
      </c>
      <c r="Y1212" s="452" t="str">
        <f t="shared" si="453"/>
        <v/>
      </c>
      <c r="Z1212" s="452" t="str">
        <f>'４.１倒筒機(樣品製作)'!X1212</f>
        <v/>
      </c>
      <c r="AA1212" s="452" t="str">
        <f>'４.１倒筒機(樣品製作)'!Y1212</f>
        <v/>
      </c>
    </row>
    <row r="1213" spans="1:27" ht="16.5">
      <c r="A1213" s="383">
        <f t="shared" si="458"/>
        <v>46232</v>
      </c>
      <c r="B1213" s="432" t="s">
        <v>804</v>
      </c>
      <c r="C1213" s="458"/>
      <c r="D1213" s="473"/>
      <c r="E1213" s="459"/>
      <c r="F1213" s="506" t="str">
        <f>IF(ISNA(VLOOKUP(D1213,條件!$A$1:$L$65585,5,0)),"",(VLOOKUP(D1213,條件!$A$1:$L$65585,5,0)))</f>
        <v/>
      </c>
      <c r="G1213" s="506" t="str">
        <f>IF(ISNA(VLOOKUP(D1213,條件!$A$1:$L$65585,11,0)),"",(VLOOKUP(D1213,條件!$A$1:$L$65585,11,0)))</f>
        <v/>
      </c>
      <c r="H1213" s="460"/>
      <c r="I1213" s="461"/>
      <c r="J1213" s="462"/>
      <c r="K1213" s="461"/>
      <c r="L1213" s="463"/>
      <c r="M1213" s="388"/>
      <c r="N1213" s="389"/>
      <c r="O1213" s="390"/>
      <c r="P1213" s="389"/>
      <c r="Q1213" s="410"/>
      <c r="R1213" s="443"/>
      <c r="S1213" s="425">
        <f t="shared" si="454"/>
        <v>0</v>
      </c>
      <c r="T1213" s="392">
        <f t="shared" si="451"/>
        <v>0</v>
      </c>
      <c r="U1213" s="405">
        <f t="shared" si="455"/>
        <v>0</v>
      </c>
      <c r="V1213" s="393">
        <f t="shared" si="456"/>
        <v>0</v>
      </c>
      <c r="W1213" s="442" t="str">
        <f t="shared" si="457"/>
        <v/>
      </c>
      <c r="X1213" s="452" t="str">
        <f t="shared" si="452"/>
        <v/>
      </c>
      <c r="Y1213" s="452" t="str">
        <f t="shared" si="453"/>
        <v/>
      </c>
      <c r="Z1213" s="452" t="str">
        <f>'４.１倒筒機(樣品製作)'!X1213</f>
        <v/>
      </c>
      <c r="AA1213" s="452" t="str">
        <f>'４.１倒筒機(樣品製作)'!Y1213</f>
        <v/>
      </c>
    </row>
    <row r="1214" spans="1:27" ht="16.5">
      <c r="A1214" s="383">
        <f t="shared" si="458"/>
        <v>46232</v>
      </c>
      <c r="B1214" s="432" t="s">
        <v>804</v>
      </c>
      <c r="C1214" s="458"/>
      <c r="D1214" s="473"/>
      <c r="E1214" s="459"/>
      <c r="F1214" s="506" t="str">
        <f>IF(ISNA(VLOOKUP(D1214,條件!$A$1:$L$65585,5,0)),"",(VLOOKUP(D1214,條件!$A$1:$L$65585,5,0)))</f>
        <v/>
      </c>
      <c r="G1214" s="506" t="str">
        <f>IF(ISNA(VLOOKUP(D1214,條件!$A$1:$L$65585,11,0)),"",(VLOOKUP(D1214,條件!$A$1:$L$65585,11,0)))</f>
        <v/>
      </c>
      <c r="H1214" s="460"/>
      <c r="I1214" s="461"/>
      <c r="J1214" s="462"/>
      <c r="K1214" s="461"/>
      <c r="L1214" s="463"/>
      <c r="M1214" s="388"/>
      <c r="N1214" s="389"/>
      <c r="O1214" s="390"/>
      <c r="P1214" s="389"/>
      <c r="Q1214" s="410"/>
      <c r="R1214" s="443"/>
      <c r="S1214" s="425">
        <f t="shared" si="454"/>
        <v>0</v>
      </c>
      <c r="T1214" s="392">
        <f t="shared" si="451"/>
        <v>0</v>
      </c>
      <c r="U1214" s="405">
        <f t="shared" si="455"/>
        <v>0</v>
      </c>
      <c r="V1214" s="393">
        <f t="shared" si="456"/>
        <v>0</v>
      </c>
      <c r="W1214" s="442" t="str">
        <f t="shared" si="457"/>
        <v/>
      </c>
      <c r="X1214" s="452" t="str">
        <f t="shared" si="452"/>
        <v/>
      </c>
      <c r="Y1214" s="452" t="str">
        <f t="shared" si="453"/>
        <v/>
      </c>
      <c r="Z1214" s="452" t="str">
        <f>'４.１倒筒機(樣品製作)'!X1214</f>
        <v/>
      </c>
      <c r="AA1214" s="452" t="str">
        <f>'４.１倒筒機(樣品製作)'!Y1214</f>
        <v/>
      </c>
    </row>
    <row r="1215" spans="1:27" ht="16.5">
      <c r="A1215" s="383">
        <f t="shared" si="458"/>
        <v>46232</v>
      </c>
      <c r="B1215" s="432" t="s">
        <v>804</v>
      </c>
      <c r="C1215" s="458"/>
      <c r="D1215" s="473"/>
      <c r="E1215" s="459"/>
      <c r="F1215" s="506" t="str">
        <f>IF(ISNA(VLOOKUP(D1215,條件!$A$1:$L$65585,5,0)),"",(VLOOKUP(D1215,條件!$A$1:$L$65585,5,0)))</f>
        <v/>
      </c>
      <c r="G1215" s="506" t="str">
        <f>IF(ISNA(VLOOKUP(D1215,條件!$A$1:$L$65585,11,0)),"",(VLOOKUP(D1215,條件!$A$1:$L$65585,11,0)))</f>
        <v/>
      </c>
      <c r="H1215" s="460"/>
      <c r="I1215" s="461"/>
      <c r="J1215" s="462"/>
      <c r="K1215" s="461"/>
      <c r="L1215" s="463"/>
      <c r="M1215" s="388"/>
      <c r="N1215" s="389"/>
      <c r="O1215" s="390"/>
      <c r="P1215" s="389"/>
      <c r="Q1215" s="410"/>
      <c r="R1215" s="443"/>
      <c r="S1215" s="425">
        <f t="shared" si="454"/>
        <v>0</v>
      </c>
      <c r="T1215" s="392">
        <f t="shared" si="451"/>
        <v>0</v>
      </c>
      <c r="U1215" s="405">
        <f t="shared" si="455"/>
        <v>0</v>
      </c>
      <c r="V1215" s="393">
        <f t="shared" si="456"/>
        <v>0</v>
      </c>
      <c r="W1215" s="442" t="str">
        <f t="shared" si="457"/>
        <v/>
      </c>
      <c r="X1215" s="452" t="str">
        <f t="shared" si="452"/>
        <v/>
      </c>
      <c r="Y1215" s="452" t="str">
        <f t="shared" si="453"/>
        <v/>
      </c>
      <c r="Z1215" s="452" t="str">
        <f>'４.１倒筒機(樣品製作)'!X1215</f>
        <v/>
      </c>
      <c r="AA1215" s="452" t="str">
        <f>'４.１倒筒機(樣品製作)'!Y1215</f>
        <v/>
      </c>
    </row>
    <row r="1216" spans="1:27" ht="16.5">
      <c r="A1216" s="383">
        <f t="shared" si="458"/>
        <v>46232</v>
      </c>
      <c r="B1216" s="432" t="s">
        <v>804</v>
      </c>
      <c r="C1216" s="458"/>
      <c r="D1216" s="473"/>
      <c r="E1216" s="459"/>
      <c r="F1216" s="506" t="str">
        <f>IF(ISNA(VLOOKUP(D1216,條件!$A$1:$L$65585,5,0)),"",(VLOOKUP(D1216,條件!$A$1:$L$65585,5,0)))</f>
        <v/>
      </c>
      <c r="G1216" s="506" t="str">
        <f>IF(ISNA(VLOOKUP(D1216,條件!$A$1:$L$65585,11,0)),"",(VLOOKUP(D1216,條件!$A$1:$L$65585,11,0)))</f>
        <v/>
      </c>
      <c r="H1216" s="460"/>
      <c r="I1216" s="461"/>
      <c r="J1216" s="462"/>
      <c r="K1216" s="461"/>
      <c r="L1216" s="463"/>
      <c r="M1216" s="388"/>
      <c r="N1216" s="389"/>
      <c r="O1216" s="390"/>
      <c r="P1216" s="389"/>
      <c r="Q1216" s="410"/>
      <c r="R1216" s="443"/>
      <c r="S1216" s="425">
        <f t="shared" si="454"/>
        <v>0</v>
      </c>
      <c r="T1216" s="392">
        <f t="shared" si="451"/>
        <v>0</v>
      </c>
      <c r="U1216" s="405">
        <f t="shared" si="455"/>
        <v>0</v>
      </c>
      <c r="V1216" s="393">
        <f t="shared" si="456"/>
        <v>0</v>
      </c>
      <c r="W1216" s="442" t="str">
        <f t="shared" si="457"/>
        <v/>
      </c>
      <c r="X1216" s="452" t="str">
        <f t="shared" si="452"/>
        <v/>
      </c>
      <c r="Y1216" s="452" t="str">
        <f t="shared" si="453"/>
        <v/>
      </c>
      <c r="Z1216" s="452" t="str">
        <f>'４.１倒筒機(樣品製作)'!X1216</f>
        <v/>
      </c>
      <c r="AA1216" s="452" t="str">
        <f>'４.１倒筒機(樣品製作)'!Y1216</f>
        <v/>
      </c>
    </row>
    <row r="1217" spans="1:27" ht="16.5">
      <c r="A1217" s="383">
        <f t="shared" si="458"/>
        <v>46232</v>
      </c>
      <c r="B1217" s="432" t="s">
        <v>804</v>
      </c>
      <c r="C1217" s="458"/>
      <c r="D1217" s="473"/>
      <c r="E1217" s="459"/>
      <c r="F1217" s="506" t="str">
        <f>IF(ISNA(VLOOKUP(D1217,條件!$A$1:$L$65585,5,0)),"",(VLOOKUP(D1217,條件!$A$1:$L$65585,5,0)))</f>
        <v/>
      </c>
      <c r="G1217" s="506" t="str">
        <f>IF(ISNA(VLOOKUP(D1217,條件!$A$1:$L$65585,11,0)),"",(VLOOKUP(D1217,條件!$A$1:$L$65585,11,0)))</f>
        <v/>
      </c>
      <c r="H1217" s="460"/>
      <c r="I1217" s="461"/>
      <c r="J1217" s="462"/>
      <c r="K1217" s="461"/>
      <c r="L1217" s="463"/>
      <c r="M1217" s="388"/>
      <c r="N1217" s="389"/>
      <c r="O1217" s="390"/>
      <c r="P1217" s="389"/>
      <c r="Q1217" s="410"/>
      <c r="R1217" s="443"/>
      <c r="S1217" s="425">
        <f t="shared" si="454"/>
        <v>0</v>
      </c>
      <c r="T1217" s="392">
        <f t="shared" si="451"/>
        <v>0</v>
      </c>
      <c r="U1217" s="405">
        <f t="shared" si="455"/>
        <v>0</v>
      </c>
      <c r="V1217" s="393">
        <f t="shared" si="456"/>
        <v>0</v>
      </c>
      <c r="W1217" s="442" t="str">
        <f t="shared" si="457"/>
        <v/>
      </c>
      <c r="X1217" s="452" t="str">
        <f t="shared" si="452"/>
        <v/>
      </c>
      <c r="Y1217" s="452" t="str">
        <f t="shared" si="453"/>
        <v/>
      </c>
      <c r="Z1217" s="452" t="str">
        <f>'４.１倒筒機(樣品製作)'!X1217</f>
        <v/>
      </c>
      <c r="AA1217" s="452" t="str">
        <f>'４.１倒筒機(樣品製作)'!Y1217</f>
        <v/>
      </c>
    </row>
    <row r="1218" spans="1:27" ht="16.5">
      <c r="A1218" s="383">
        <f t="shared" si="458"/>
        <v>46232</v>
      </c>
      <c r="B1218" s="432" t="s">
        <v>804</v>
      </c>
      <c r="C1218" s="458"/>
      <c r="D1218" s="473"/>
      <c r="E1218" s="459"/>
      <c r="F1218" s="506" t="str">
        <f>IF(ISNA(VLOOKUP(D1218,條件!$A$1:$L$65585,5,0)),"",(VLOOKUP(D1218,條件!$A$1:$L$65585,5,0)))</f>
        <v/>
      </c>
      <c r="G1218" s="506" t="str">
        <f>IF(ISNA(VLOOKUP(D1218,條件!$A$1:$L$65585,11,0)),"",(VLOOKUP(D1218,條件!$A$1:$L$65585,11,0)))</f>
        <v/>
      </c>
      <c r="H1218" s="460"/>
      <c r="I1218" s="461"/>
      <c r="J1218" s="462"/>
      <c r="K1218" s="461"/>
      <c r="L1218" s="463"/>
      <c r="M1218" s="388"/>
      <c r="N1218" s="389"/>
      <c r="O1218" s="390"/>
      <c r="P1218" s="389"/>
      <c r="Q1218" s="410"/>
      <c r="R1218" s="443"/>
      <c r="S1218" s="425">
        <f t="shared" si="454"/>
        <v>0</v>
      </c>
      <c r="T1218" s="392">
        <f t="shared" si="451"/>
        <v>0</v>
      </c>
      <c r="U1218" s="392">
        <f t="shared" si="455"/>
        <v>0</v>
      </c>
      <c r="V1218" s="393">
        <f t="shared" si="456"/>
        <v>0</v>
      </c>
      <c r="W1218" s="442" t="str">
        <f t="shared" si="457"/>
        <v/>
      </c>
      <c r="X1218" s="452" t="str">
        <f t="shared" si="452"/>
        <v/>
      </c>
      <c r="Y1218" s="452" t="str">
        <f t="shared" si="453"/>
        <v/>
      </c>
      <c r="Z1218" s="452" t="str">
        <f>'４.１倒筒機(樣品製作)'!X1218</f>
        <v/>
      </c>
      <c r="AA1218" s="452" t="str">
        <f>'４.１倒筒機(樣品製作)'!Y1218</f>
        <v/>
      </c>
    </row>
    <row r="1219" spans="1:27" ht="16.5">
      <c r="A1219" s="383">
        <f t="shared" si="458"/>
        <v>46232</v>
      </c>
      <c r="B1219" s="432" t="s">
        <v>804</v>
      </c>
      <c r="C1219" s="458"/>
      <c r="D1219" s="473"/>
      <c r="E1219" s="459"/>
      <c r="F1219" s="506" t="str">
        <f>IF(ISNA(VLOOKUP(D1219,條件!$A$1:$L$65585,5,0)),"",(VLOOKUP(D1219,條件!$A$1:$L$65585,5,0)))</f>
        <v/>
      </c>
      <c r="G1219" s="506" t="str">
        <f>IF(ISNA(VLOOKUP(D1219,條件!$A$1:$L$65585,11,0)),"",(VLOOKUP(D1219,條件!$A$1:$L$65585,11,0)))</f>
        <v/>
      </c>
      <c r="H1219" s="460"/>
      <c r="I1219" s="461"/>
      <c r="J1219" s="462"/>
      <c r="K1219" s="461"/>
      <c r="L1219" s="463"/>
      <c r="M1219" s="388"/>
      <c r="N1219" s="389"/>
      <c r="O1219" s="390"/>
      <c r="P1219" s="389"/>
      <c r="Q1219" s="410"/>
      <c r="R1219" s="443"/>
      <c r="S1219" s="425">
        <f t="shared" si="454"/>
        <v>0</v>
      </c>
      <c r="T1219" s="392">
        <f t="shared" si="451"/>
        <v>0</v>
      </c>
      <c r="U1219" s="392">
        <f t="shared" si="455"/>
        <v>0</v>
      </c>
      <c r="V1219" s="393">
        <f t="shared" si="456"/>
        <v>0</v>
      </c>
      <c r="W1219" s="444" t="str">
        <f t="shared" si="457"/>
        <v/>
      </c>
      <c r="X1219" s="452" t="str">
        <f t="shared" si="452"/>
        <v/>
      </c>
      <c r="Y1219" s="452" t="str">
        <f t="shared" si="453"/>
        <v/>
      </c>
      <c r="Z1219" s="452" t="str">
        <f>'４.１倒筒機(樣品製作)'!X1219</f>
        <v/>
      </c>
      <c r="AA1219" s="452" t="str">
        <f>'４.１倒筒機(樣品製作)'!Y1219</f>
        <v/>
      </c>
    </row>
    <row r="1220" spans="1:27" ht="16.5">
      <c r="A1220" s="383">
        <f t="shared" si="458"/>
        <v>46232</v>
      </c>
      <c r="B1220" s="432" t="s">
        <v>804</v>
      </c>
      <c r="C1220" s="458"/>
      <c r="D1220" s="473"/>
      <c r="E1220" s="459"/>
      <c r="F1220" s="506" t="str">
        <f>IF(ISNA(VLOOKUP(D1220,條件!$A$1:$L$65585,5,0)),"",(VLOOKUP(D1220,條件!$A$1:$L$65585,5,0)))</f>
        <v/>
      </c>
      <c r="G1220" s="506" t="str">
        <f>IF(ISNA(VLOOKUP(D1220,條件!$A$1:$L$65585,11,0)),"",(VLOOKUP(D1220,條件!$A$1:$L$65585,11,0)))</f>
        <v/>
      </c>
      <c r="H1220" s="460"/>
      <c r="I1220" s="461"/>
      <c r="J1220" s="462"/>
      <c r="K1220" s="461"/>
      <c r="L1220" s="463"/>
      <c r="M1220" s="388"/>
      <c r="N1220" s="389"/>
      <c r="O1220" s="390"/>
      <c r="P1220" s="389"/>
      <c r="Q1220" s="410"/>
      <c r="R1220" s="443"/>
      <c r="S1220" s="425">
        <f t="shared" si="454"/>
        <v>0</v>
      </c>
      <c r="T1220" s="392">
        <f t="shared" si="451"/>
        <v>0</v>
      </c>
      <c r="U1220" s="392">
        <f t="shared" si="455"/>
        <v>0</v>
      </c>
      <c r="V1220" s="393">
        <f t="shared" si="456"/>
        <v>0</v>
      </c>
      <c r="W1220" s="444" t="str">
        <f t="shared" si="457"/>
        <v/>
      </c>
      <c r="X1220" s="452" t="str">
        <f t="shared" si="452"/>
        <v/>
      </c>
      <c r="Y1220" s="452" t="str">
        <f t="shared" si="453"/>
        <v/>
      </c>
      <c r="Z1220" s="452" t="str">
        <f>'４.１倒筒機(樣品製作)'!X1220</f>
        <v/>
      </c>
      <c r="AA1220" s="452" t="str">
        <f>'４.１倒筒機(樣品製作)'!Y1220</f>
        <v/>
      </c>
    </row>
    <row r="1221" spans="1:27" ht="16.5">
      <c r="A1221" s="383">
        <f t="shared" si="458"/>
        <v>46232</v>
      </c>
      <c r="B1221" s="432" t="s">
        <v>804</v>
      </c>
      <c r="C1221" s="458"/>
      <c r="D1221" s="473"/>
      <c r="E1221" s="459"/>
      <c r="F1221" s="506" t="str">
        <f>IF(ISNA(VLOOKUP(D1221,條件!$A$1:$L$65585,5,0)),"",(VLOOKUP(D1221,條件!$A$1:$L$65585,5,0)))</f>
        <v/>
      </c>
      <c r="G1221" s="506" t="str">
        <f>IF(ISNA(VLOOKUP(D1221,條件!$A$1:$L$65585,11,0)),"",(VLOOKUP(D1221,條件!$A$1:$L$65585,11,0)))</f>
        <v/>
      </c>
      <c r="H1221" s="460"/>
      <c r="I1221" s="461"/>
      <c r="J1221" s="462"/>
      <c r="K1221" s="461"/>
      <c r="L1221" s="463"/>
      <c r="M1221" s="388"/>
      <c r="N1221" s="389"/>
      <c r="O1221" s="390"/>
      <c r="P1221" s="389"/>
      <c r="Q1221" s="410"/>
      <c r="R1221" s="443"/>
      <c r="S1221" s="425">
        <f t="shared" si="454"/>
        <v>0</v>
      </c>
      <c r="T1221" s="392">
        <f t="shared" si="451"/>
        <v>0</v>
      </c>
      <c r="U1221" s="392">
        <f t="shared" si="455"/>
        <v>0</v>
      </c>
      <c r="V1221" s="393">
        <f t="shared" si="456"/>
        <v>0</v>
      </c>
      <c r="W1221" s="444" t="str">
        <f t="shared" si="457"/>
        <v/>
      </c>
      <c r="X1221" s="452" t="str">
        <f t="shared" si="452"/>
        <v/>
      </c>
      <c r="Y1221" s="452" t="str">
        <f t="shared" si="453"/>
        <v/>
      </c>
      <c r="Z1221" s="452" t="str">
        <f>'４.１倒筒機(樣品製作)'!X1221</f>
        <v/>
      </c>
      <c r="AA1221" s="452" t="str">
        <f>'４.１倒筒機(樣品製作)'!Y1221</f>
        <v/>
      </c>
    </row>
    <row r="1222" spans="1:27" ht="16.5">
      <c r="A1222" s="383">
        <f t="shared" si="458"/>
        <v>46232</v>
      </c>
      <c r="B1222" s="432" t="s">
        <v>804</v>
      </c>
      <c r="C1222" s="458"/>
      <c r="D1222" s="473"/>
      <c r="E1222" s="459"/>
      <c r="F1222" s="506" t="str">
        <f>IF(ISNA(VLOOKUP(D1222,條件!$A$1:$L$65585,5,0)),"",(VLOOKUP(D1222,條件!$A$1:$L$65585,5,0)))</f>
        <v/>
      </c>
      <c r="G1222" s="506" t="str">
        <f>IF(ISNA(VLOOKUP(D1222,條件!$A$1:$L$65585,11,0)),"",(VLOOKUP(D1222,條件!$A$1:$L$65585,11,0)))</f>
        <v/>
      </c>
      <c r="H1222" s="460"/>
      <c r="I1222" s="461"/>
      <c r="J1222" s="462"/>
      <c r="K1222" s="461"/>
      <c r="L1222" s="463"/>
      <c r="M1222" s="388"/>
      <c r="N1222" s="389"/>
      <c r="O1222" s="390"/>
      <c r="P1222" s="389"/>
      <c r="Q1222" s="410"/>
      <c r="R1222" s="443"/>
      <c r="S1222" s="425">
        <f t="shared" si="454"/>
        <v>0</v>
      </c>
      <c r="T1222" s="392">
        <f t="shared" si="451"/>
        <v>0</v>
      </c>
      <c r="U1222" s="392">
        <f t="shared" si="455"/>
        <v>0</v>
      </c>
      <c r="V1222" s="393">
        <f t="shared" si="456"/>
        <v>0</v>
      </c>
      <c r="W1222" s="444" t="str">
        <f t="shared" si="457"/>
        <v/>
      </c>
      <c r="X1222" s="452" t="str">
        <f t="shared" si="452"/>
        <v/>
      </c>
      <c r="Y1222" s="452" t="str">
        <f t="shared" si="453"/>
        <v/>
      </c>
      <c r="Z1222" s="452" t="str">
        <f>'４.１倒筒機(樣品製作)'!X1222</f>
        <v/>
      </c>
      <c r="AA1222" s="452" t="str">
        <f>'４.１倒筒機(樣品製作)'!Y1222</f>
        <v/>
      </c>
    </row>
    <row r="1223" spans="1:27" ht="16.5">
      <c r="A1223" s="383">
        <f t="shared" si="458"/>
        <v>46232</v>
      </c>
      <c r="B1223" s="432" t="s">
        <v>804</v>
      </c>
      <c r="C1223" s="458"/>
      <c r="D1223" s="473"/>
      <c r="E1223" s="459"/>
      <c r="F1223" s="506" t="str">
        <f>IF(ISNA(VLOOKUP(D1223,條件!$A$1:$L$65585,5,0)),"",(VLOOKUP(D1223,條件!$A$1:$L$65585,5,0)))</f>
        <v/>
      </c>
      <c r="G1223" s="506" t="str">
        <f>IF(ISNA(VLOOKUP(D1223,條件!$A$1:$L$65585,11,0)),"",(VLOOKUP(D1223,條件!$A$1:$L$65585,11,0)))</f>
        <v/>
      </c>
      <c r="H1223" s="460"/>
      <c r="I1223" s="461"/>
      <c r="J1223" s="462"/>
      <c r="K1223" s="461"/>
      <c r="L1223" s="463"/>
      <c r="M1223" s="388"/>
      <c r="N1223" s="389"/>
      <c r="O1223" s="390"/>
      <c r="P1223" s="389"/>
      <c r="Q1223" s="391"/>
      <c r="R1223" s="443"/>
      <c r="S1223" s="425">
        <f t="shared" si="454"/>
        <v>0</v>
      </c>
      <c r="T1223" s="392">
        <f t="shared" si="451"/>
        <v>0</v>
      </c>
      <c r="U1223" s="392">
        <f t="shared" si="455"/>
        <v>0</v>
      </c>
      <c r="V1223" s="393">
        <f t="shared" si="456"/>
        <v>0</v>
      </c>
      <c r="W1223" s="444" t="str">
        <f t="shared" si="457"/>
        <v/>
      </c>
      <c r="X1223" s="452" t="str">
        <f t="shared" si="452"/>
        <v/>
      </c>
      <c r="Y1223" s="452" t="str">
        <f t="shared" si="453"/>
        <v/>
      </c>
      <c r="Z1223" s="452" t="str">
        <f>'４.１倒筒機(樣品製作)'!X1223</f>
        <v/>
      </c>
      <c r="AA1223" s="452" t="str">
        <f>'４.１倒筒機(樣品製作)'!Y1223</f>
        <v/>
      </c>
    </row>
    <row r="1224" spans="1:27" ht="16.5">
      <c r="A1224" s="383">
        <f t="shared" si="458"/>
        <v>46232</v>
      </c>
      <c r="B1224" s="432" t="s">
        <v>804</v>
      </c>
      <c r="C1224" s="458"/>
      <c r="D1224" s="473"/>
      <c r="E1224" s="459"/>
      <c r="F1224" s="506" t="str">
        <f>IF(ISNA(VLOOKUP(D1224,條件!$A$1:$L$65585,5,0)),"",(VLOOKUP(D1224,條件!$A$1:$L$65585,5,0)))</f>
        <v/>
      </c>
      <c r="G1224" s="506" t="str">
        <f>IF(ISNA(VLOOKUP(D1224,條件!$A$1:$L$65585,11,0)),"",(VLOOKUP(D1224,條件!$A$1:$L$65585,11,0)))</f>
        <v/>
      </c>
      <c r="H1224" s="460"/>
      <c r="I1224" s="461"/>
      <c r="J1224" s="462"/>
      <c r="K1224" s="461"/>
      <c r="L1224" s="463"/>
      <c r="M1224" s="388"/>
      <c r="N1224" s="389"/>
      <c r="O1224" s="390"/>
      <c r="P1224" s="389"/>
      <c r="Q1224" s="391"/>
      <c r="R1224" s="443"/>
      <c r="S1224" s="425">
        <f t="shared" si="454"/>
        <v>0</v>
      </c>
      <c r="T1224" s="392">
        <f t="shared" si="451"/>
        <v>0</v>
      </c>
      <c r="U1224" s="392">
        <f t="shared" si="455"/>
        <v>0</v>
      </c>
      <c r="V1224" s="393">
        <f t="shared" si="456"/>
        <v>0</v>
      </c>
      <c r="W1224" s="444" t="str">
        <f t="shared" si="457"/>
        <v/>
      </c>
      <c r="X1224" s="452" t="str">
        <f t="shared" si="452"/>
        <v/>
      </c>
      <c r="Y1224" s="452" t="str">
        <f t="shared" si="453"/>
        <v/>
      </c>
      <c r="Z1224" s="452" t="str">
        <f>'４.１倒筒機(樣品製作)'!X1224</f>
        <v/>
      </c>
      <c r="AA1224" s="452" t="str">
        <f>'４.１倒筒機(樣品製作)'!Y1224</f>
        <v/>
      </c>
    </row>
    <row r="1225" spans="1:27" ht="16.5">
      <c r="A1225" s="383">
        <f t="shared" si="458"/>
        <v>46232</v>
      </c>
      <c r="B1225" s="432" t="s">
        <v>804</v>
      </c>
      <c r="C1225" s="458"/>
      <c r="D1225" s="473"/>
      <c r="E1225" s="459"/>
      <c r="F1225" s="506" t="str">
        <f>IF(ISNA(VLOOKUP(D1225,條件!$A$1:$L$65585,5,0)),"",(VLOOKUP(D1225,條件!$A$1:$L$65585,5,0)))</f>
        <v/>
      </c>
      <c r="G1225" s="506" t="str">
        <f>IF(ISNA(VLOOKUP(D1225,條件!$A$1:$L$65585,11,0)),"",(VLOOKUP(D1225,條件!$A$1:$L$65585,11,0)))</f>
        <v/>
      </c>
      <c r="H1225" s="460"/>
      <c r="I1225" s="461"/>
      <c r="J1225" s="462"/>
      <c r="K1225" s="461"/>
      <c r="L1225" s="463"/>
      <c r="M1225" s="388"/>
      <c r="N1225" s="389"/>
      <c r="O1225" s="390"/>
      <c r="P1225" s="389"/>
      <c r="Q1225" s="391"/>
      <c r="R1225" s="443"/>
      <c r="S1225" s="425">
        <f t="shared" si="454"/>
        <v>0</v>
      </c>
      <c r="T1225" s="392">
        <f t="shared" si="451"/>
        <v>0</v>
      </c>
      <c r="U1225" s="392">
        <f t="shared" si="455"/>
        <v>0</v>
      </c>
      <c r="V1225" s="393">
        <f t="shared" si="456"/>
        <v>0</v>
      </c>
      <c r="W1225" s="444" t="str">
        <f t="shared" si="457"/>
        <v/>
      </c>
      <c r="X1225" s="452" t="str">
        <f t="shared" si="452"/>
        <v/>
      </c>
      <c r="Y1225" s="452" t="str">
        <f t="shared" si="453"/>
        <v/>
      </c>
      <c r="Z1225" s="452" t="str">
        <f>'４.１倒筒機(樣品製作)'!X1225</f>
        <v/>
      </c>
      <c r="AA1225" s="452" t="str">
        <f>'４.１倒筒機(樣品製作)'!Y1225</f>
        <v/>
      </c>
    </row>
    <row r="1226" spans="1:27" ht="16.5">
      <c r="A1226" s="383">
        <f t="shared" si="458"/>
        <v>46232</v>
      </c>
      <c r="B1226" s="432" t="s">
        <v>804</v>
      </c>
      <c r="C1226" s="458"/>
      <c r="D1226" s="473"/>
      <c r="E1226" s="459"/>
      <c r="F1226" s="506" t="str">
        <f>IF(ISNA(VLOOKUP(D1226,條件!$A$1:$L$65585,5,0)),"",(VLOOKUP(D1226,條件!$A$1:$L$65585,5,0)))</f>
        <v/>
      </c>
      <c r="G1226" s="506" t="str">
        <f>IF(ISNA(VLOOKUP(D1226,條件!$A$1:$L$65585,11,0)),"",(VLOOKUP(D1226,條件!$A$1:$L$65585,11,0)))</f>
        <v/>
      </c>
      <c r="H1226" s="460"/>
      <c r="I1226" s="461"/>
      <c r="J1226" s="462"/>
      <c r="K1226" s="461"/>
      <c r="L1226" s="463"/>
      <c r="M1226" s="388"/>
      <c r="N1226" s="389"/>
      <c r="O1226" s="390"/>
      <c r="P1226" s="389"/>
      <c r="Q1226" s="391"/>
      <c r="R1226" s="443"/>
      <c r="S1226" s="425">
        <f t="shared" si="454"/>
        <v>0</v>
      </c>
      <c r="T1226" s="392">
        <f t="shared" si="451"/>
        <v>0</v>
      </c>
      <c r="U1226" s="392">
        <f t="shared" si="455"/>
        <v>0</v>
      </c>
      <c r="V1226" s="393">
        <f t="shared" si="456"/>
        <v>0</v>
      </c>
      <c r="W1226" s="444" t="str">
        <f t="shared" si="457"/>
        <v/>
      </c>
      <c r="X1226" s="452" t="str">
        <f t="shared" si="452"/>
        <v/>
      </c>
      <c r="Y1226" s="452" t="str">
        <f t="shared" si="453"/>
        <v/>
      </c>
      <c r="Z1226" s="452" t="str">
        <f>'４.１倒筒機(樣品製作)'!X1226</f>
        <v/>
      </c>
      <c r="AA1226" s="452" t="str">
        <f>'４.１倒筒機(樣品製作)'!Y1226</f>
        <v/>
      </c>
    </row>
    <row r="1227" spans="1:27" ht="16.5">
      <c r="A1227" s="383">
        <f t="shared" si="458"/>
        <v>46232</v>
      </c>
      <c r="B1227" s="398" t="s">
        <v>807</v>
      </c>
      <c r="C1227" s="524"/>
      <c r="D1227" s="525"/>
      <c r="E1227" s="526"/>
      <c r="F1227" s="527"/>
      <c r="G1227" s="527"/>
      <c r="H1227" s="528"/>
      <c r="I1227" s="529">
        <f>COUNTA(I1207:I1226)</f>
        <v>0</v>
      </c>
      <c r="J1227" s="529"/>
      <c r="K1227" s="529"/>
      <c r="L1227" s="530"/>
      <c r="M1227" s="400"/>
      <c r="N1227" s="401">
        <f>SUM(N1207:N1226)</f>
        <v>0</v>
      </c>
      <c r="O1227" s="400"/>
      <c r="P1227" s="401">
        <f>SUM(P1207:P1226)</f>
        <v>0</v>
      </c>
      <c r="Q1227" s="402"/>
      <c r="R1227" s="445"/>
      <c r="S1227" s="426"/>
      <c r="T1227" s="399"/>
      <c r="U1227" s="399">
        <f>SUMIF(U1207:U1226,"&lt;9E307")</f>
        <v>0</v>
      </c>
      <c r="V1227" s="399">
        <f>SUM(V1207:V1226)</f>
        <v>0</v>
      </c>
      <c r="W1227" s="446">
        <f>IF(ISERROR(V1227/U1227),0,(V1227/U1227))</f>
        <v>0</v>
      </c>
      <c r="X1227" s="453">
        <f>SUMIF(X1207:X1226,"&lt;9E307")</f>
        <v>0</v>
      </c>
      <c r="Y1227" s="453">
        <f>SUMIF(Y1207:Y1226,"&lt;9E307")</f>
        <v>0</v>
      </c>
      <c r="Z1227" s="579">
        <f>'４.１倒筒機(樣品製作)'!X1227</f>
        <v>0</v>
      </c>
      <c r="AA1227" s="579">
        <f>'４.１倒筒機(樣品製作)'!Y1227</f>
        <v>0</v>
      </c>
    </row>
    <row r="1228" spans="1:27" ht="16.5">
      <c r="A1228" s="383">
        <f t="shared" si="458"/>
        <v>46232</v>
      </c>
      <c r="B1228" s="432" t="s">
        <v>805</v>
      </c>
      <c r="C1228" s="458"/>
      <c r="D1228" s="473"/>
      <c r="E1228" s="459"/>
      <c r="F1228" s="506" t="str">
        <f>IF(ISNA(VLOOKUP(D1228,條件!$A$1:$L$65585,5,0)),"",(VLOOKUP(D1228,條件!$A$1:$L$65585,5,0)))</f>
        <v/>
      </c>
      <c r="G1228" s="506" t="str">
        <f>IF(ISNA(VLOOKUP(D1228,條件!$A$1:$L$65585,11,0)),"",(VLOOKUP(D1228,條件!$A$1:$L$65585,11,0)))</f>
        <v/>
      </c>
      <c r="H1228" s="460"/>
      <c r="I1228" s="461"/>
      <c r="J1228" s="462"/>
      <c r="K1228" s="461"/>
      <c r="L1228" s="463"/>
      <c r="M1228" s="388"/>
      <c r="N1228" s="389"/>
      <c r="O1228" s="390"/>
      <c r="P1228" s="389"/>
      <c r="Q1228" s="391"/>
      <c r="R1228" s="443"/>
      <c r="S1228" s="425">
        <f>K1228*0.85</f>
        <v>0</v>
      </c>
      <c r="T1228" s="392">
        <f t="shared" ref="T1228:T1247" si="459">IF(J1228="",0,(1440/(J1228/S1228)))</f>
        <v>0</v>
      </c>
      <c r="U1228" s="405">
        <f>T1228*L1228*(N1228+P1228)/24*0.85</f>
        <v>0</v>
      </c>
      <c r="V1228" s="406">
        <f>M1228+O1228</f>
        <v>0</v>
      </c>
      <c r="W1228" s="442" t="str">
        <f>IF(U1228=0,"",((V1228/U1228)))</f>
        <v/>
      </c>
      <c r="X1228" s="452" t="str">
        <f t="shared" ref="X1228:X1247" si="460">IF(ISERROR((U1228/(N1228+P1228)*N1228)/250),"",((U1228/(N1228+P1228)*N1228)/250))</f>
        <v/>
      </c>
      <c r="Y1228" s="452" t="str">
        <f t="shared" ref="Y1228:Y1247" si="461">IF(ISERROR(((U1228/(N1228+P1228)*P1228)/250)),"",(((U1228/(N1228+P1228)*P1228))/250))</f>
        <v/>
      </c>
      <c r="Z1228" s="452" t="str">
        <f>'４.１倒筒機(樣品製作)'!X1228</f>
        <v/>
      </c>
      <c r="AA1228" s="452" t="str">
        <f>'４.１倒筒機(樣品製作)'!Y1228</f>
        <v/>
      </c>
    </row>
    <row r="1229" spans="1:27" ht="16.5">
      <c r="A1229" s="383">
        <f t="shared" si="458"/>
        <v>46232</v>
      </c>
      <c r="B1229" s="432" t="s">
        <v>805</v>
      </c>
      <c r="C1229" s="458"/>
      <c r="D1229" s="473"/>
      <c r="E1229" s="459"/>
      <c r="F1229" s="506" t="str">
        <f>IF(ISNA(VLOOKUP(D1229,條件!$A$1:$L$65585,5,0)),"",(VLOOKUP(D1229,條件!$A$1:$L$65585,5,0)))</f>
        <v/>
      </c>
      <c r="G1229" s="506" t="str">
        <f>IF(ISNA(VLOOKUP(D1229,條件!$A$1:$L$65585,11,0)),"",(VLOOKUP(D1229,條件!$A$1:$L$65585,11,0)))</f>
        <v/>
      </c>
      <c r="H1229" s="460"/>
      <c r="I1229" s="461"/>
      <c r="J1229" s="462"/>
      <c r="K1229" s="461"/>
      <c r="L1229" s="463"/>
      <c r="M1229" s="388"/>
      <c r="N1229" s="389"/>
      <c r="O1229" s="390"/>
      <c r="P1229" s="389"/>
      <c r="Q1229" s="391"/>
      <c r="R1229" s="443"/>
      <c r="S1229" s="425">
        <f t="shared" ref="S1229:S1247" si="462">K1229*0.85</f>
        <v>0</v>
      </c>
      <c r="T1229" s="392">
        <f t="shared" si="459"/>
        <v>0</v>
      </c>
      <c r="U1229" s="405">
        <f t="shared" ref="U1229:U1247" si="463">T1229*L1229*(N1229+P1229)/24*0.85</f>
        <v>0</v>
      </c>
      <c r="V1229" s="393">
        <f t="shared" ref="V1229:V1247" si="464">M1229+O1229</f>
        <v>0</v>
      </c>
      <c r="W1229" s="442" t="str">
        <f t="shared" ref="W1229:W1247" si="465">IF(U1229=0,"",((V1229/U1229)))</f>
        <v/>
      </c>
      <c r="X1229" s="452" t="str">
        <f t="shared" si="460"/>
        <v/>
      </c>
      <c r="Y1229" s="452" t="str">
        <f t="shared" si="461"/>
        <v/>
      </c>
      <c r="Z1229" s="452" t="str">
        <f>'４.１倒筒機(樣品製作)'!X1229</f>
        <v/>
      </c>
      <c r="AA1229" s="452" t="str">
        <f>'４.１倒筒機(樣品製作)'!Y1229</f>
        <v/>
      </c>
    </row>
    <row r="1230" spans="1:27" ht="16.5">
      <c r="A1230" s="383">
        <f t="shared" si="458"/>
        <v>46232</v>
      </c>
      <c r="B1230" s="432" t="s">
        <v>805</v>
      </c>
      <c r="C1230" s="458"/>
      <c r="D1230" s="473"/>
      <c r="E1230" s="459"/>
      <c r="F1230" s="506" t="str">
        <f>IF(ISNA(VLOOKUP(D1230,條件!$A$1:$L$65585,5,0)),"",(VLOOKUP(D1230,條件!$A$1:$L$65585,5,0)))</f>
        <v/>
      </c>
      <c r="G1230" s="506" t="str">
        <f>IF(ISNA(VLOOKUP(D1230,條件!$A$1:$L$65585,11,0)),"",(VLOOKUP(D1230,條件!$A$1:$L$65585,11,0)))</f>
        <v/>
      </c>
      <c r="H1230" s="460"/>
      <c r="I1230" s="461"/>
      <c r="J1230" s="462"/>
      <c r="K1230" s="461"/>
      <c r="L1230" s="463"/>
      <c r="M1230" s="388"/>
      <c r="N1230" s="389"/>
      <c r="O1230" s="390"/>
      <c r="P1230" s="389"/>
      <c r="Q1230" s="391"/>
      <c r="R1230" s="443"/>
      <c r="S1230" s="425">
        <f t="shared" si="462"/>
        <v>0</v>
      </c>
      <c r="T1230" s="392">
        <f t="shared" si="459"/>
        <v>0</v>
      </c>
      <c r="U1230" s="405">
        <f t="shared" si="463"/>
        <v>0</v>
      </c>
      <c r="V1230" s="393">
        <f t="shared" si="464"/>
        <v>0</v>
      </c>
      <c r="W1230" s="442" t="str">
        <f t="shared" si="465"/>
        <v/>
      </c>
      <c r="X1230" s="452" t="str">
        <f t="shared" si="460"/>
        <v/>
      </c>
      <c r="Y1230" s="452" t="str">
        <f t="shared" si="461"/>
        <v/>
      </c>
      <c r="Z1230" s="452" t="str">
        <f>'４.１倒筒機(樣品製作)'!X1230</f>
        <v/>
      </c>
      <c r="AA1230" s="452" t="str">
        <f>'４.１倒筒機(樣品製作)'!Y1230</f>
        <v/>
      </c>
    </row>
    <row r="1231" spans="1:27" ht="16.5">
      <c r="A1231" s="383">
        <f t="shared" si="458"/>
        <v>46232</v>
      </c>
      <c r="B1231" s="432" t="s">
        <v>805</v>
      </c>
      <c r="C1231" s="458"/>
      <c r="D1231" s="473"/>
      <c r="E1231" s="459"/>
      <c r="F1231" s="506" t="str">
        <f>IF(ISNA(VLOOKUP(D1231,條件!$A$1:$L$65585,5,0)),"",(VLOOKUP(D1231,條件!$A$1:$L$65585,5,0)))</f>
        <v/>
      </c>
      <c r="G1231" s="506" t="str">
        <f>IF(ISNA(VLOOKUP(D1231,條件!$A$1:$L$65585,11,0)),"",(VLOOKUP(D1231,條件!$A$1:$L$65585,11,0)))</f>
        <v/>
      </c>
      <c r="H1231" s="460"/>
      <c r="I1231" s="461"/>
      <c r="J1231" s="462"/>
      <c r="K1231" s="461"/>
      <c r="L1231" s="463"/>
      <c r="M1231" s="388"/>
      <c r="N1231" s="389"/>
      <c r="O1231" s="390"/>
      <c r="P1231" s="389"/>
      <c r="Q1231" s="391"/>
      <c r="R1231" s="443"/>
      <c r="S1231" s="425">
        <f t="shared" si="462"/>
        <v>0</v>
      </c>
      <c r="T1231" s="392">
        <f t="shared" si="459"/>
        <v>0</v>
      </c>
      <c r="U1231" s="405">
        <f t="shared" si="463"/>
        <v>0</v>
      </c>
      <c r="V1231" s="393">
        <f t="shared" si="464"/>
        <v>0</v>
      </c>
      <c r="W1231" s="442" t="str">
        <f t="shared" si="465"/>
        <v/>
      </c>
      <c r="X1231" s="452" t="str">
        <f t="shared" si="460"/>
        <v/>
      </c>
      <c r="Y1231" s="452" t="str">
        <f t="shared" si="461"/>
        <v/>
      </c>
      <c r="Z1231" s="452" t="str">
        <f>'４.１倒筒機(樣品製作)'!X1231</f>
        <v/>
      </c>
      <c r="AA1231" s="452" t="str">
        <f>'４.１倒筒機(樣品製作)'!Y1231</f>
        <v/>
      </c>
    </row>
    <row r="1232" spans="1:27" ht="16.5">
      <c r="A1232" s="383">
        <f t="shared" si="458"/>
        <v>46232</v>
      </c>
      <c r="B1232" s="432" t="s">
        <v>805</v>
      </c>
      <c r="C1232" s="458"/>
      <c r="D1232" s="473"/>
      <c r="E1232" s="459"/>
      <c r="F1232" s="506" t="str">
        <f>IF(ISNA(VLOOKUP(D1232,條件!$A$1:$L$65585,5,0)),"",(VLOOKUP(D1232,條件!$A$1:$L$65585,5,0)))</f>
        <v/>
      </c>
      <c r="G1232" s="506" t="str">
        <f>IF(ISNA(VLOOKUP(D1232,條件!$A$1:$L$65585,11,0)),"",(VLOOKUP(D1232,條件!$A$1:$L$65585,11,0)))</f>
        <v/>
      </c>
      <c r="H1232" s="460"/>
      <c r="I1232" s="461"/>
      <c r="J1232" s="462"/>
      <c r="K1232" s="461"/>
      <c r="L1232" s="463"/>
      <c r="M1232" s="388"/>
      <c r="N1232" s="389"/>
      <c r="O1232" s="390"/>
      <c r="P1232" s="389"/>
      <c r="Q1232" s="391"/>
      <c r="R1232" s="443"/>
      <c r="S1232" s="425">
        <f t="shared" si="462"/>
        <v>0</v>
      </c>
      <c r="T1232" s="392">
        <f t="shared" si="459"/>
        <v>0</v>
      </c>
      <c r="U1232" s="405">
        <f t="shared" si="463"/>
        <v>0</v>
      </c>
      <c r="V1232" s="393">
        <f t="shared" si="464"/>
        <v>0</v>
      </c>
      <c r="W1232" s="442" t="str">
        <f t="shared" si="465"/>
        <v/>
      </c>
      <c r="X1232" s="452" t="str">
        <f t="shared" si="460"/>
        <v/>
      </c>
      <c r="Y1232" s="452" t="str">
        <f t="shared" si="461"/>
        <v/>
      </c>
      <c r="Z1232" s="452" t="str">
        <f>'４.１倒筒機(樣品製作)'!X1232</f>
        <v/>
      </c>
      <c r="AA1232" s="452" t="str">
        <f>'４.１倒筒機(樣品製作)'!Y1232</f>
        <v/>
      </c>
    </row>
    <row r="1233" spans="1:27" ht="16.5">
      <c r="A1233" s="383">
        <f t="shared" si="458"/>
        <v>46232</v>
      </c>
      <c r="B1233" s="432" t="s">
        <v>805</v>
      </c>
      <c r="C1233" s="458"/>
      <c r="D1233" s="473"/>
      <c r="E1233" s="459"/>
      <c r="F1233" s="506" t="str">
        <f>IF(ISNA(VLOOKUP(D1233,條件!$A$1:$L$65585,5,0)),"",(VLOOKUP(D1233,條件!$A$1:$L$65585,5,0)))</f>
        <v/>
      </c>
      <c r="G1233" s="506" t="str">
        <f>IF(ISNA(VLOOKUP(D1233,條件!$A$1:$L$65585,11,0)),"",(VLOOKUP(D1233,條件!$A$1:$L$65585,11,0)))</f>
        <v/>
      </c>
      <c r="H1233" s="460"/>
      <c r="I1233" s="461"/>
      <c r="J1233" s="462"/>
      <c r="K1233" s="461"/>
      <c r="L1233" s="463"/>
      <c r="M1233" s="388"/>
      <c r="N1233" s="389"/>
      <c r="O1233" s="390"/>
      <c r="P1233" s="389"/>
      <c r="Q1233" s="391"/>
      <c r="R1233" s="443"/>
      <c r="S1233" s="425">
        <f t="shared" si="462"/>
        <v>0</v>
      </c>
      <c r="T1233" s="392">
        <f t="shared" si="459"/>
        <v>0</v>
      </c>
      <c r="U1233" s="405">
        <f t="shared" si="463"/>
        <v>0</v>
      </c>
      <c r="V1233" s="393">
        <f t="shared" si="464"/>
        <v>0</v>
      </c>
      <c r="W1233" s="442" t="str">
        <f t="shared" si="465"/>
        <v/>
      </c>
      <c r="X1233" s="452" t="str">
        <f t="shared" si="460"/>
        <v/>
      </c>
      <c r="Y1233" s="452" t="str">
        <f t="shared" si="461"/>
        <v/>
      </c>
      <c r="Z1233" s="452" t="str">
        <f>'４.１倒筒機(樣品製作)'!X1233</f>
        <v/>
      </c>
      <c r="AA1233" s="452" t="str">
        <f>'４.１倒筒機(樣品製作)'!Y1233</f>
        <v/>
      </c>
    </row>
    <row r="1234" spans="1:27" ht="16.5">
      <c r="A1234" s="383">
        <f t="shared" si="458"/>
        <v>46232</v>
      </c>
      <c r="B1234" s="432" t="s">
        <v>805</v>
      </c>
      <c r="C1234" s="458"/>
      <c r="D1234" s="473"/>
      <c r="E1234" s="459"/>
      <c r="F1234" s="506" t="str">
        <f>IF(ISNA(VLOOKUP(D1234,條件!$A$1:$L$65585,5,0)),"",(VLOOKUP(D1234,條件!$A$1:$L$65585,5,0)))</f>
        <v/>
      </c>
      <c r="G1234" s="506" t="str">
        <f>IF(ISNA(VLOOKUP(D1234,條件!$A$1:$L$65585,11,0)),"",(VLOOKUP(D1234,條件!$A$1:$L$65585,11,0)))</f>
        <v/>
      </c>
      <c r="H1234" s="460"/>
      <c r="I1234" s="461"/>
      <c r="J1234" s="462"/>
      <c r="K1234" s="461"/>
      <c r="L1234" s="463"/>
      <c r="M1234" s="388"/>
      <c r="N1234" s="389"/>
      <c r="O1234" s="390"/>
      <c r="P1234" s="389"/>
      <c r="Q1234" s="391"/>
      <c r="R1234" s="443"/>
      <c r="S1234" s="425">
        <f t="shared" si="462"/>
        <v>0</v>
      </c>
      <c r="T1234" s="392">
        <f t="shared" si="459"/>
        <v>0</v>
      </c>
      <c r="U1234" s="405">
        <f t="shared" si="463"/>
        <v>0</v>
      </c>
      <c r="V1234" s="393">
        <f t="shared" si="464"/>
        <v>0</v>
      </c>
      <c r="W1234" s="442" t="str">
        <f t="shared" si="465"/>
        <v/>
      </c>
      <c r="X1234" s="452" t="str">
        <f t="shared" si="460"/>
        <v/>
      </c>
      <c r="Y1234" s="452" t="str">
        <f t="shared" si="461"/>
        <v/>
      </c>
      <c r="Z1234" s="452" t="str">
        <f>'４.１倒筒機(樣品製作)'!X1234</f>
        <v/>
      </c>
      <c r="AA1234" s="452" t="str">
        <f>'４.１倒筒機(樣品製作)'!Y1234</f>
        <v/>
      </c>
    </row>
    <row r="1235" spans="1:27" ht="16.5">
      <c r="A1235" s="383">
        <f t="shared" si="458"/>
        <v>46232</v>
      </c>
      <c r="B1235" s="432" t="s">
        <v>805</v>
      </c>
      <c r="C1235" s="458"/>
      <c r="D1235" s="473"/>
      <c r="E1235" s="459"/>
      <c r="F1235" s="506" t="str">
        <f>IF(ISNA(VLOOKUP(D1235,條件!$A$1:$L$65585,5,0)),"",(VLOOKUP(D1235,條件!$A$1:$L$65585,5,0)))</f>
        <v/>
      </c>
      <c r="G1235" s="506" t="str">
        <f>IF(ISNA(VLOOKUP(D1235,條件!$A$1:$L$65585,11,0)),"",(VLOOKUP(D1235,條件!$A$1:$L$65585,11,0)))</f>
        <v/>
      </c>
      <c r="H1235" s="460"/>
      <c r="I1235" s="461"/>
      <c r="J1235" s="462"/>
      <c r="K1235" s="461"/>
      <c r="L1235" s="463"/>
      <c r="M1235" s="388"/>
      <c r="N1235" s="389"/>
      <c r="O1235" s="390"/>
      <c r="P1235" s="389"/>
      <c r="Q1235" s="391"/>
      <c r="R1235" s="443"/>
      <c r="S1235" s="425">
        <f t="shared" si="462"/>
        <v>0</v>
      </c>
      <c r="T1235" s="392">
        <f t="shared" si="459"/>
        <v>0</v>
      </c>
      <c r="U1235" s="405">
        <f t="shared" si="463"/>
        <v>0</v>
      </c>
      <c r="V1235" s="393">
        <f t="shared" si="464"/>
        <v>0</v>
      </c>
      <c r="W1235" s="442" t="str">
        <f t="shared" si="465"/>
        <v/>
      </c>
      <c r="X1235" s="452" t="str">
        <f t="shared" si="460"/>
        <v/>
      </c>
      <c r="Y1235" s="452" t="str">
        <f t="shared" si="461"/>
        <v/>
      </c>
      <c r="Z1235" s="452" t="str">
        <f>'４.１倒筒機(樣品製作)'!X1235</f>
        <v/>
      </c>
      <c r="AA1235" s="452" t="str">
        <f>'４.１倒筒機(樣品製作)'!Y1235</f>
        <v/>
      </c>
    </row>
    <row r="1236" spans="1:27" ht="16.5">
      <c r="A1236" s="383">
        <f t="shared" si="458"/>
        <v>46232</v>
      </c>
      <c r="B1236" s="432" t="s">
        <v>805</v>
      </c>
      <c r="C1236" s="458"/>
      <c r="D1236" s="473"/>
      <c r="E1236" s="459"/>
      <c r="F1236" s="506" t="str">
        <f>IF(ISNA(VLOOKUP(D1236,條件!$A$1:$L$65585,5,0)),"",(VLOOKUP(D1236,條件!$A$1:$L$65585,5,0)))</f>
        <v/>
      </c>
      <c r="G1236" s="506" t="str">
        <f>IF(ISNA(VLOOKUP(D1236,條件!$A$1:$L$65585,11,0)),"",(VLOOKUP(D1236,條件!$A$1:$L$65585,11,0)))</f>
        <v/>
      </c>
      <c r="H1236" s="460"/>
      <c r="I1236" s="461"/>
      <c r="J1236" s="462"/>
      <c r="K1236" s="461"/>
      <c r="L1236" s="463"/>
      <c r="M1236" s="388"/>
      <c r="N1236" s="389"/>
      <c r="O1236" s="390"/>
      <c r="P1236" s="389"/>
      <c r="Q1236" s="391"/>
      <c r="R1236" s="443"/>
      <c r="S1236" s="425">
        <f t="shared" si="462"/>
        <v>0</v>
      </c>
      <c r="T1236" s="392">
        <f t="shared" si="459"/>
        <v>0</v>
      </c>
      <c r="U1236" s="405">
        <f t="shared" si="463"/>
        <v>0</v>
      </c>
      <c r="V1236" s="393">
        <f t="shared" si="464"/>
        <v>0</v>
      </c>
      <c r="W1236" s="442" t="str">
        <f t="shared" si="465"/>
        <v/>
      </c>
      <c r="X1236" s="452" t="str">
        <f t="shared" si="460"/>
        <v/>
      </c>
      <c r="Y1236" s="452" t="str">
        <f t="shared" si="461"/>
        <v/>
      </c>
      <c r="Z1236" s="452" t="str">
        <f>'４.１倒筒機(樣品製作)'!X1236</f>
        <v/>
      </c>
      <c r="AA1236" s="452" t="str">
        <f>'４.１倒筒機(樣品製作)'!Y1236</f>
        <v/>
      </c>
    </row>
    <row r="1237" spans="1:27" ht="16.5">
      <c r="A1237" s="383">
        <f t="shared" si="458"/>
        <v>46232</v>
      </c>
      <c r="B1237" s="432" t="s">
        <v>805</v>
      </c>
      <c r="C1237" s="458"/>
      <c r="D1237" s="473"/>
      <c r="E1237" s="459"/>
      <c r="F1237" s="506" t="str">
        <f>IF(ISNA(VLOOKUP(D1237,條件!$A$1:$L$65585,5,0)),"",(VLOOKUP(D1237,條件!$A$1:$L$65585,5,0)))</f>
        <v/>
      </c>
      <c r="G1237" s="506" t="str">
        <f>IF(ISNA(VLOOKUP(D1237,條件!$A$1:$L$65585,11,0)),"",(VLOOKUP(D1237,條件!$A$1:$L$65585,11,0)))</f>
        <v/>
      </c>
      <c r="H1237" s="460"/>
      <c r="I1237" s="461"/>
      <c r="J1237" s="462"/>
      <c r="K1237" s="461"/>
      <c r="L1237" s="463"/>
      <c r="M1237" s="388"/>
      <c r="N1237" s="389"/>
      <c r="O1237" s="390"/>
      <c r="P1237" s="389"/>
      <c r="Q1237" s="391"/>
      <c r="R1237" s="443"/>
      <c r="S1237" s="425">
        <f t="shared" si="462"/>
        <v>0</v>
      </c>
      <c r="T1237" s="392">
        <f t="shared" si="459"/>
        <v>0</v>
      </c>
      <c r="U1237" s="405">
        <f t="shared" si="463"/>
        <v>0</v>
      </c>
      <c r="V1237" s="393">
        <f t="shared" si="464"/>
        <v>0</v>
      </c>
      <c r="W1237" s="442" t="str">
        <f t="shared" si="465"/>
        <v/>
      </c>
      <c r="X1237" s="452" t="str">
        <f t="shared" si="460"/>
        <v/>
      </c>
      <c r="Y1237" s="452" t="str">
        <f t="shared" si="461"/>
        <v/>
      </c>
      <c r="Z1237" s="452" t="str">
        <f>'４.１倒筒機(樣品製作)'!X1237</f>
        <v/>
      </c>
      <c r="AA1237" s="452" t="str">
        <f>'４.１倒筒機(樣品製作)'!Y1237</f>
        <v/>
      </c>
    </row>
    <row r="1238" spans="1:27" ht="16.5">
      <c r="A1238" s="383">
        <f t="shared" si="458"/>
        <v>46232</v>
      </c>
      <c r="B1238" s="432" t="s">
        <v>805</v>
      </c>
      <c r="C1238" s="458"/>
      <c r="D1238" s="473"/>
      <c r="E1238" s="459"/>
      <c r="F1238" s="506" t="str">
        <f>IF(ISNA(VLOOKUP(D1238,條件!$A$1:$L$65585,5,0)),"",(VLOOKUP(D1238,條件!$A$1:$L$65585,5,0)))</f>
        <v/>
      </c>
      <c r="G1238" s="506" t="str">
        <f>IF(ISNA(VLOOKUP(D1238,條件!$A$1:$L$65585,11,0)),"",(VLOOKUP(D1238,條件!$A$1:$L$65585,11,0)))</f>
        <v/>
      </c>
      <c r="H1238" s="460"/>
      <c r="I1238" s="461"/>
      <c r="J1238" s="462"/>
      <c r="K1238" s="461"/>
      <c r="L1238" s="463"/>
      <c r="M1238" s="388"/>
      <c r="N1238" s="389"/>
      <c r="O1238" s="390"/>
      <c r="P1238" s="389"/>
      <c r="Q1238" s="391"/>
      <c r="R1238" s="443"/>
      <c r="S1238" s="425">
        <f t="shared" si="462"/>
        <v>0</v>
      </c>
      <c r="T1238" s="392">
        <f t="shared" si="459"/>
        <v>0</v>
      </c>
      <c r="U1238" s="405">
        <f t="shared" si="463"/>
        <v>0</v>
      </c>
      <c r="V1238" s="393">
        <f t="shared" si="464"/>
        <v>0</v>
      </c>
      <c r="W1238" s="442" t="str">
        <f t="shared" si="465"/>
        <v/>
      </c>
      <c r="X1238" s="452" t="str">
        <f t="shared" si="460"/>
        <v/>
      </c>
      <c r="Y1238" s="452" t="str">
        <f t="shared" si="461"/>
        <v/>
      </c>
      <c r="Z1238" s="452" t="str">
        <f>'４.１倒筒機(樣品製作)'!X1238</f>
        <v/>
      </c>
      <c r="AA1238" s="452" t="str">
        <f>'４.１倒筒機(樣品製作)'!Y1238</f>
        <v/>
      </c>
    </row>
    <row r="1239" spans="1:27" ht="16.5">
      <c r="A1239" s="383">
        <f t="shared" si="458"/>
        <v>46232</v>
      </c>
      <c r="B1239" s="432" t="s">
        <v>805</v>
      </c>
      <c r="C1239" s="458"/>
      <c r="D1239" s="473"/>
      <c r="E1239" s="459"/>
      <c r="F1239" s="506" t="str">
        <f>IF(ISNA(VLOOKUP(D1239,條件!$A$1:$L$65585,5,0)),"",(VLOOKUP(D1239,條件!$A$1:$L$65585,5,0)))</f>
        <v/>
      </c>
      <c r="G1239" s="506" t="str">
        <f>IF(ISNA(VLOOKUP(D1239,條件!$A$1:$L$65585,11,0)),"",(VLOOKUP(D1239,條件!$A$1:$L$65585,11,0)))</f>
        <v/>
      </c>
      <c r="H1239" s="460"/>
      <c r="I1239" s="461"/>
      <c r="J1239" s="462"/>
      <c r="K1239" s="461"/>
      <c r="L1239" s="463"/>
      <c r="M1239" s="388"/>
      <c r="N1239" s="389"/>
      <c r="O1239" s="390"/>
      <c r="P1239" s="389"/>
      <c r="Q1239" s="391"/>
      <c r="R1239" s="443"/>
      <c r="S1239" s="425">
        <f t="shared" si="462"/>
        <v>0</v>
      </c>
      <c r="T1239" s="392">
        <f t="shared" si="459"/>
        <v>0</v>
      </c>
      <c r="U1239" s="392">
        <f t="shared" si="463"/>
        <v>0</v>
      </c>
      <c r="V1239" s="393">
        <f t="shared" si="464"/>
        <v>0</v>
      </c>
      <c r="W1239" s="444" t="str">
        <f t="shared" si="465"/>
        <v/>
      </c>
      <c r="X1239" s="452" t="str">
        <f t="shared" si="460"/>
        <v/>
      </c>
      <c r="Y1239" s="452" t="str">
        <f t="shared" si="461"/>
        <v/>
      </c>
      <c r="Z1239" s="452" t="str">
        <f>'４.１倒筒機(樣品製作)'!X1239</f>
        <v/>
      </c>
      <c r="AA1239" s="452" t="str">
        <f>'４.１倒筒機(樣品製作)'!Y1239</f>
        <v/>
      </c>
    </row>
    <row r="1240" spans="1:27" ht="16.5">
      <c r="A1240" s="383">
        <f t="shared" si="458"/>
        <v>46232</v>
      </c>
      <c r="B1240" s="432" t="s">
        <v>805</v>
      </c>
      <c r="C1240" s="458"/>
      <c r="D1240" s="473"/>
      <c r="E1240" s="459"/>
      <c r="F1240" s="506" t="str">
        <f>IF(ISNA(VLOOKUP(D1240,條件!$A$1:$L$65585,5,0)),"",(VLOOKUP(D1240,條件!$A$1:$L$65585,5,0)))</f>
        <v/>
      </c>
      <c r="G1240" s="506" t="str">
        <f>IF(ISNA(VLOOKUP(D1240,條件!$A$1:$L$65585,11,0)),"",(VLOOKUP(D1240,條件!$A$1:$L$65585,11,0)))</f>
        <v/>
      </c>
      <c r="H1240" s="460"/>
      <c r="I1240" s="461"/>
      <c r="J1240" s="462"/>
      <c r="K1240" s="461"/>
      <c r="L1240" s="463"/>
      <c r="M1240" s="388"/>
      <c r="N1240" s="389"/>
      <c r="O1240" s="390"/>
      <c r="P1240" s="389"/>
      <c r="Q1240" s="391"/>
      <c r="R1240" s="443"/>
      <c r="S1240" s="425">
        <f t="shared" si="462"/>
        <v>0</v>
      </c>
      <c r="T1240" s="392">
        <f t="shared" si="459"/>
        <v>0</v>
      </c>
      <c r="U1240" s="392">
        <f t="shared" si="463"/>
        <v>0</v>
      </c>
      <c r="V1240" s="393">
        <f t="shared" si="464"/>
        <v>0</v>
      </c>
      <c r="W1240" s="444" t="str">
        <f t="shared" si="465"/>
        <v/>
      </c>
      <c r="X1240" s="452" t="str">
        <f t="shared" si="460"/>
        <v/>
      </c>
      <c r="Y1240" s="452" t="str">
        <f t="shared" si="461"/>
        <v/>
      </c>
      <c r="Z1240" s="452" t="str">
        <f>'４.１倒筒機(樣品製作)'!X1240</f>
        <v/>
      </c>
      <c r="AA1240" s="452" t="str">
        <f>'４.１倒筒機(樣品製作)'!Y1240</f>
        <v/>
      </c>
    </row>
    <row r="1241" spans="1:27" ht="16.5">
      <c r="A1241" s="383">
        <f t="shared" si="458"/>
        <v>46232</v>
      </c>
      <c r="B1241" s="432" t="s">
        <v>805</v>
      </c>
      <c r="C1241" s="458"/>
      <c r="D1241" s="473"/>
      <c r="E1241" s="459"/>
      <c r="F1241" s="506" t="str">
        <f>IF(ISNA(VLOOKUP(D1241,條件!$A$1:$L$65585,5,0)),"",(VLOOKUP(D1241,條件!$A$1:$L$65585,5,0)))</f>
        <v/>
      </c>
      <c r="G1241" s="506" t="str">
        <f>IF(ISNA(VLOOKUP(D1241,條件!$A$1:$L$65585,11,0)),"",(VLOOKUP(D1241,條件!$A$1:$L$65585,11,0)))</f>
        <v/>
      </c>
      <c r="H1241" s="460"/>
      <c r="I1241" s="461"/>
      <c r="J1241" s="462"/>
      <c r="K1241" s="461"/>
      <c r="L1241" s="463"/>
      <c r="M1241" s="388"/>
      <c r="N1241" s="389"/>
      <c r="O1241" s="390"/>
      <c r="P1241" s="389"/>
      <c r="Q1241" s="391"/>
      <c r="R1241" s="443"/>
      <c r="S1241" s="425">
        <f t="shared" si="462"/>
        <v>0</v>
      </c>
      <c r="T1241" s="392">
        <f t="shared" si="459"/>
        <v>0</v>
      </c>
      <c r="U1241" s="392">
        <f t="shared" si="463"/>
        <v>0</v>
      </c>
      <c r="V1241" s="393">
        <f t="shared" si="464"/>
        <v>0</v>
      </c>
      <c r="W1241" s="444" t="str">
        <f t="shared" si="465"/>
        <v/>
      </c>
      <c r="X1241" s="452" t="str">
        <f t="shared" si="460"/>
        <v/>
      </c>
      <c r="Y1241" s="452" t="str">
        <f t="shared" si="461"/>
        <v/>
      </c>
      <c r="Z1241" s="452" t="str">
        <f>'４.１倒筒機(樣品製作)'!X1241</f>
        <v/>
      </c>
      <c r="AA1241" s="452" t="str">
        <f>'４.１倒筒機(樣品製作)'!Y1241</f>
        <v/>
      </c>
    </row>
    <row r="1242" spans="1:27" ht="16.5">
      <c r="A1242" s="383">
        <f t="shared" si="458"/>
        <v>46232</v>
      </c>
      <c r="B1242" s="432" t="s">
        <v>805</v>
      </c>
      <c r="C1242" s="458"/>
      <c r="D1242" s="473"/>
      <c r="E1242" s="459"/>
      <c r="F1242" s="506" t="str">
        <f>IF(ISNA(VLOOKUP(D1242,條件!$A$1:$L$65585,5,0)),"",(VLOOKUP(D1242,條件!$A$1:$L$65585,5,0)))</f>
        <v/>
      </c>
      <c r="G1242" s="506" t="str">
        <f>IF(ISNA(VLOOKUP(D1242,條件!$A$1:$L$65585,11,0)),"",(VLOOKUP(D1242,條件!$A$1:$L$65585,11,0)))</f>
        <v/>
      </c>
      <c r="H1242" s="460"/>
      <c r="I1242" s="461"/>
      <c r="J1242" s="462"/>
      <c r="K1242" s="461"/>
      <c r="L1242" s="463"/>
      <c r="M1242" s="388"/>
      <c r="N1242" s="389"/>
      <c r="O1242" s="390"/>
      <c r="P1242" s="389"/>
      <c r="Q1242" s="391"/>
      <c r="R1242" s="443"/>
      <c r="S1242" s="425">
        <f t="shared" si="462"/>
        <v>0</v>
      </c>
      <c r="T1242" s="392">
        <f t="shared" si="459"/>
        <v>0</v>
      </c>
      <c r="U1242" s="392">
        <f t="shared" si="463"/>
        <v>0</v>
      </c>
      <c r="V1242" s="393">
        <f t="shared" si="464"/>
        <v>0</v>
      </c>
      <c r="W1242" s="444" t="str">
        <f t="shared" si="465"/>
        <v/>
      </c>
      <c r="X1242" s="452" t="str">
        <f t="shared" si="460"/>
        <v/>
      </c>
      <c r="Y1242" s="452" t="str">
        <f t="shared" si="461"/>
        <v/>
      </c>
      <c r="Z1242" s="452" t="str">
        <f>'４.１倒筒機(樣品製作)'!X1242</f>
        <v/>
      </c>
      <c r="AA1242" s="452" t="str">
        <f>'４.１倒筒機(樣品製作)'!Y1242</f>
        <v/>
      </c>
    </row>
    <row r="1243" spans="1:27" ht="16.5">
      <c r="A1243" s="383">
        <f t="shared" si="458"/>
        <v>46232</v>
      </c>
      <c r="B1243" s="432" t="s">
        <v>805</v>
      </c>
      <c r="C1243" s="458"/>
      <c r="D1243" s="473"/>
      <c r="E1243" s="459"/>
      <c r="F1243" s="506" t="str">
        <f>IF(ISNA(VLOOKUP(D1243,條件!$A$1:$L$65585,5,0)),"",(VLOOKUP(D1243,條件!$A$1:$L$65585,5,0)))</f>
        <v/>
      </c>
      <c r="G1243" s="506" t="str">
        <f>IF(ISNA(VLOOKUP(D1243,條件!$A$1:$L$65585,11,0)),"",(VLOOKUP(D1243,條件!$A$1:$L$65585,11,0)))</f>
        <v/>
      </c>
      <c r="H1243" s="460"/>
      <c r="I1243" s="461"/>
      <c r="J1243" s="462"/>
      <c r="K1243" s="461"/>
      <c r="L1243" s="463"/>
      <c r="M1243" s="388"/>
      <c r="N1243" s="389"/>
      <c r="O1243" s="390"/>
      <c r="P1243" s="389"/>
      <c r="Q1243" s="391"/>
      <c r="R1243" s="443"/>
      <c r="S1243" s="425">
        <f t="shared" si="462"/>
        <v>0</v>
      </c>
      <c r="T1243" s="392">
        <f t="shared" si="459"/>
        <v>0</v>
      </c>
      <c r="U1243" s="392">
        <f t="shared" si="463"/>
        <v>0</v>
      </c>
      <c r="V1243" s="393">
        <f t="shared" si="464"/>
        <v>0</v>
      </c>
      <c r="W1243" s="444" t="str">
        <f t="shared" si="465"/>
        <v/>
      </c>
      <c r="X1243" s="452" t="str">
        <f t="shared" si="460"/>
        <v/>
      </c>
      <c r="Y1243" s="452" t="str">
        <f t="shared" si="461"/>
        <v/>
      </c>
      <c r="Z1243" s="452" t="str">
        <f>'４.１倒筒機(樣品製作)'!X1243</f>
        <v/>
      </c>
      <c r="AA1243" s="452" t="str">
        <f>'４.１倒筒機(樣品製作)'!Y1243</f>
        <v/>
      </c>
    </row>
    <row r="1244" spans="1:27" ht="16.5">
      <c r="A1244" s="383">
        <f t="shared" si="458"/>
        <v>46232</v>
      </c>
      <c r="B1244" s="432" t="s">
        <v>805</v>
      </c>
      <c r="C1244" s="458"/>
      <c r="D1244" s="473"/>
      <c r="E1244" s="459"/>
      <c r="F1244" s="506" t="str">
        <f>IF(ISNA(VLOOKUP(D1244,條件!$A$1:$L$65585,5,0)),"",(VLOOKUP(D1244,條件!$A$1:$L$65585,5,0)))</f>
        <v/>
      </c>
      <c r="G1244" s="506" t="str">
        <f>IF(ISNA(VLOOKUP(D1244,條件!$A$1:$L$65585,11,0)),"",(VLOOKUP(D1244,條件!$A$1:$L$65585,11,0)))</f>
        <v/>
      </c>
      <c r="H1244" s="460"/>
      <c r="I1244" s="461"/>
      <c r="J1244" s="462"/>
      <c r="K1244" s="461"/>
      <c r="L1244" s="463"/>
      <c r="M1244" s="388"/>
      <c r="N1244" s="389"/>
      <c r="O1244" s="390"/>
      <c r="P1244" s="389"/>
      <c r="Q1244" s="391"/>
      <c r="R1244" s="443"/>
      <c r="S1244" s="425">
        <f t="shared" si="462"/>
        <v>0</v>
      </c>
      <c r="T1244" s="392">
        <f t="shared" si="459"/>
        <v>0</v>
      </c>
      <c r="U1244" s="392">
        <f t="shared" si="463"/>
        <v>0</v>
      </c>
      <c r="V1244" s="393">
        <f t="shared" si="464"/>
        <v>0</v>
      </c>
      <c r="W1244" s="444" t="str">
        <f t="shared" si="465"/>
        <v/>
      </c>
      <c r="X1244" s="452" t="str">
        <f t="shared" si="460"/>
        <v/>
      </c>
      <c r="Y1244" s="452" t="str">
        <f t="shared" si="461"/>
        <v/>
      </c>
      <c r="Z1244" s="452" t="str">
        <f>'４.１倒筒機(樣品製作)'!X1244</f>
        <v/>
      </c>
      <c r="AA1244" s="452" t="str">
        <f>'４.１倒筒機(樣品製作)'!Y1244</f>
        <v/>
      </c>
    </row>
    <row r="1245" spans="1:27" ht="16.5">
      <c r="A1245" s="383">
        <f t="shared" si="458"/>
        <v>46232</v>
      </c>
      <c r="B1245" s="432" t="s">
        <v>805</v>
      </c>
      <c r="C1245" s="458"/>
      <c r="D1245" s="473"/>
      <c r="E1245" s="459"/>
      <c r="F1245" s="506" t="str">
        <f>IF(ISNA(VLOOKUP(D1245,條件!$A$1:$L$65585,5,0)),"",(VLOOKUP(D1245,條件!$A$1:$L$65585,5,0)))</f>
        <v/>
      </c>
      <c r="G1245" s="506" t="str">
        <f>IF(ISNA(VLOOKUP(D1245,條件!$A$1:$L$65585,11,0)),"",(VLOOKUP(D1245,條件!$A$1:$L$65585,11,0)))</f>
        <v/>
      </c>
      <c r="H1245" s="460"/>
      <c r="I1245" s="461"/>
      <c r="J1245" s="462"/>
      <c r="K1245" s="461"/>
      <c r="L1245" s="463"/>
      <c r="M1245" s="388"/>
      <c r="N1245" s="389"/>
      <c r="O1245" s="390"/>
      <c r="P1245" s="389"/>
      <c r="Q1245" s="391"/>
      <c r="R1245" s="443"/>
      <c r="S1245" s="425">
        <f t="shared" si="462"/>
        <v>0</v>
      </c>
      <c r="T1245" s="392">
        <f t="shared" si="459"/>
        <v>0</v>
      </c>
      <c r="U1245" s="392">
        <f t="shared" si="463"/>
        <v>0</v>
      </c>
      <c r="V1245" s="393">
        <f t="shared" si="464"/>
        <v>0</v>
      </c>
      <c r="W1245" s="444" t="str">
        <f t="shared" si="465"/>
        <v/>
      </c>
      <c r="X1245" s="452" t="str">
        <f t="shared" si="460"/>
        <v/>
      </c>
      <c r="Y1245" s="452" t="str">
        <f t="shared" si="461"/>
        <v/>
      </c>
      <c r="Z1245" s="452" t="str">
        <f>'４.１倒筒機(樣品製作)'!X1245</f>
        <v/>
      </c>
      <c r="AA1245" s="452" t="str">
        <f>'４.１倒筒機(樣品製作)'!Y1245</f>
        <v/>
      </c>
    </row>
    <row r="1246" spans="1:27" ht="16.5">
      <c r="A1246" s="383">
        <f t="shared" si="458"/>
        <v>46232</v>
      </c>
      <c r="B1246" s="432" t="s">
        <v>805</v>
      </c>
      <c r="C1246" s="458"/>
      <c r="D1246" s="473"/>
      <c r="E1246" s="459"/>
      <c r="F1246" s="506" t="str">
        <f>IF(ISNA(VLOOKUP(D1246,條件!$A$1:$L$65585,5,0)),"",(VLOOKUP(D1246,條件!$A$1:$L$65585,5,0)))</f>
        <v/>
      </c>
      <c r="G1246" s="506" t="str">
        <f>IF(ISNA(VLOOKUP(D1246,條件!$A$1:$L$65585,11,0)),"",(VLOOKUP(D1246,條件!$A$1:$L$65585,11,0)))</f>
        <v/>
      </c>
      <c r="H1246" s="460"/>
      <c r="I1246" s="461"/>
      <c r="J1246" s="462"/>
      <c r="K1246" s="461"/>
      <c r="L1246" s="463"/>
      <c r="M1246" s="388"/>
      <c r="N1246" s="389"/>
      <c r="O1246" s="390"/>
      <c r="P1246" s="389"/>
      <c r="Q1246" s="391"/>
      <c r="R1246" s="443"/>
      <c r="S1246" s="425">
        <f t="shared" si="462"/>
        <v>0</v>
      </c>
      <c r="T1246" s="392">
        <f t="shared" si="459"/>
        <v>0</v>
      </c>
      <c r="U1246" s="392">
        <f t="shared" si="463"/>
        <v>0</v>
      </c>
      <c r="V1246" s="393">
        <f t="shared" si="464"/>
        <v>0</v>
      </c>
      <c r="W1246" s="444" t="str">
        <f t="shared" si="465"/>
        <v/>
      </c>
      <c r="X1246" s="452" t="str">
        <f t="shared" si="460"/>
        <v/>
      </c>
      <c r="Y1246" s="452" t="str">
        <f t="shared" si="461"/>
        <v/>
      </c>
      <c r="Z1246" s="452" t="str">
        <f>'４.１倒筒機(樣品製作)'!X1246</f>
        <v/>
      </c>
      <c r="AA1246" s="452" t="str">
        <f>'４.１倒筒機(樣品製作)'!Y1246</f>
        <v/>
      </c>
    </row>
    <row r="1247" spans="1:27" ht="16.5">
      <c r="A1247" s="383">
        <f t="shared" si="458"/>
        <v>46232</v>
      </c>
      <c r="B1247" s="432" t="s">
        <v>805</v>
      </c>
      <c r="C1247" s="458"/>
      <c r="D1247" s="473"/>
      <c r="E1247" s="459"/>
      <c r="F1247" s="506" t="str">
        <f>IF(ISNA(VLOOKUP(D1247,條件!$A$1:$L$65585,5,0)),"",(VLOOKUP(D1247,條件!$A$1:$L$65585,5,0)))</f>
        <v/>
      </c>
      <c r="G1247" s="506" t="str">
        <f>IF(ISNA(VLOOKUP(D1247,條件!$A$1:$L$65585,11,0)),"",(VLOOKUP(D1247,條件!$A$1:$L$65585,11,0)))</f>
        <v/>
      </c>
      <c r="H1247" s="460"/>
      <c r="I1247" s="461"/>
      <c r="J1247" s="462"/>
      <c r="K1247" s="461"/>
      <c r="L1247" s="463"/>
      <c r="M1247" s="388"/>
      <c r="N1247" s="389"/>
      <c r="O1247" s="390"/>
      <c r="P1247" s="389"/>
      <c r="Q1247" s="391"/>
      <c r="R1247" s="443"/>
      <c r="S1247" s="425">
        <f t="shared" si="462"/>
        <v>0</v>
      </c>
      <c r="T1247" s="392">
        <f t="shared" si="459"/>
        <v>0</v>
      </c>
      <c r="U1247" s="392">
        <f t="shared" si="463"/>
        <v>0</v>
      </c>
      <c r="V1247" s="393">
        <f t="shared" si="464"/>
        <v>0</v>
      </c>
      <c r="W1247" s="444" t="str">
        <f t="shared" si="465"/>
        <v/>
      </c>
      <c r="X1247" s="452" t="str">
        <f t="shared" si="460"/>
        <v/>
      </c>
      <c r="Y1247" s="452" t="str">
        <f t="shared" si="461"/>
        <v/>
      </c>
      <c r="Z1247" s="452" t="str">
        <f>'４.１倒筒機(樣品製作)'!X1247</f>
        <v/>
      </c>
      <c r="AA1247" s="452" t="str">
        <f>'４.１倒筒機(樣品製作)'!Y1247</f>
        <v/>
      </c>
    </row>
    <row r="1248" spans="1:27" ht="16.5">
      <c r="A1248" s="383">
        <f t="shared" si="458"/>
        <v>46232</v>
      </c>
      <c r="B1248" s="398" t="s">
        <v>803</v>
      </c>
      <c r="C1248" s="524"/>
      <c r="D1248" s="525"/>
      <c r="E1248" s="526"/>
      <c r="F1248" s="527">
        <v>0</v>
      </c>
      <c r="G1248" s="527"/>
      <c r="H1248" s="528"/>
      <c r="I1248" s="529">
        <f>COUNTA(I1228:I1247)</f>
        <v>0</v>
      </c>
      <c r="J1248" s="529"/>
      <c r="K1248" s="529"/>
      <c r="L1248" s="530"/>
      <c r="M1248" s="400"/>
      <c r="N1248" s="401">
        <f>SUM(N1228:N1247)</f>
        <v>0</v>
      </c>
      <c r="O1248" s="400"/>
      <c r="P1248" s="401">
        <f>SUM(P1228:P1247)</f>
        <v>0</v>
      </c>
      <c r="Q1248" s="402"/>
      <c r="R1248" s="445"/>
      <c r="S1248" s="427"/>
      <c r="T1248" s="403"/>
      <c r="U1248" s="399">
        <f>SUMIF(U1228:U1247,"&lt;9E307")</f>
        <v>0</v>
      </c>
      <c r="V1248" s="399">
        <f>SUM(V1228:V1247)</f>
        <v>0</v>
      </c>
      <c r="W1248" s="446">
        <f>IF(ISERROR(V1248/U1248),0,(V1248/U1248))</f>
        <v>0</v>
      </c>
      <c r="X1248" s="453">
        <f>SUMIF(X1228:X1247,"&lt;9E307")</f>
        <v>0</v>
      </c>
      <c r="Y1248" s="453">
        <f>SUMIF(Y1228:Y1247,"&lt;9E307")</f>
        <v>0</v>
      </c>
      <c r="Z1248" s="453">
        <f>'４.１倒筒機(樣品製作)'!X1248</f>
        <v>0</v>
      </c>
      <c r="AA1248" s="453">
        <f>'４.１倒筒機(樣品製作)'!Y1248</f>
        <v>0</v>
      </c>
    </row>
    <row r="1249" spans="1:27" ht="16.5">
      <c r="A1249" s="383">
        <f t="shared" si="458"/>
        <v>46232</v>
      </c>
      <c r="B1249" s="404" t="s">
        <v>806</v>
      </c>
      <c r="C1249" s="531"/>
      <c r="D1249" s="532"/>
      <c r="E1249" s="533"/>
      <c r="F1249" s="534"/>
      <c r="G1249" s="534"/>
      <c r="H1249" s="535"/>
      <c r="I1249" s="536">
        <f>SUM(I1227,I1248)</f>
        <v>0</v>
      </c>
      <c r="J1249" s="536"/>
      <c r="K1249" s="536"/>
      <c r="L1249" s="537"/>
      <c r="M1249" s="419"/>
      <c r="N1249" s="420">
        <f>SUM(N1227,N1248)</f>
        <v>0</v>
      </c>
      <c r="O1249" s="419"/>
      <c r="P1249" s="420">
        <f>SUM(P1227,P1248)</f>
        <v>0</v>
      </c>
      <c r="Q1249" s="421"/>
      <c r="R1249" s="447"/>
      <c r="S1249" s="428"/>
      <c r="T1249" s="394"/>
      <c r="U1249" s="394">
        <f t="shared" ref="U1249:V1249" si="466">SUM(U1227,U1248)</f>
        <v>0</v>
      </c>
      <c r="V1249" s="394">
        <f t="shared" si="466"/>
        <v>0</v>
      </c>
      <c r="W1249" s="448">
        <f>IF(ISERROR(V1249/U1249),0,V1249/U1249)</f>
        <v>0</v>
      </c>
      <c r="X1249" s="454">
        <f>SUM(X1227,X1248)</f>
        <v>0</v>
      </c>
      <c r="Y1249" s="454">
        <f>SUM(Y1227,Y1248)</f>
        <v>0</v>
      </c>
      <c r="Z1249" s="454">
        <f>'４.１倒筒機(樣品製作)'!X1249</f>
        <v>0</v>
      </c>
      <c r="AA1249" s="454">
        <f>'４.１倒筒機(樣品製作)'!Y1249</f>
        <v>0</v>
      </c>
    </row>
    <row r="1250" spans="1:27" ht="16.5">
      <c r="A1250" s="449">
        <f>A1249+1</f>
        <v>46233</v>
      </c>
      <c r="B1250" s="431" t="s">
        <v>804</v>
      </c>
      <c r="C1250" s="538"/>
      <c r="D1250" s="539"/>
      <c r="E1250" s="540"/>
      <c r="F1250" s="541" t="str">
        <f>IF(ISNA(VLOOKUP(D1250,條件!$A$1:$L$65585,5,0)),"",(VLOOKUP(D1250,條件!$A$1:$L$65585,5,0)))</f>
        <v/>
      </c>
      <c r="G1250" s="541" t="str">
        <f>IF(ISNA(VLOOKUP(D1250,條件!$A$1:$L$65585,11,0)),"",(VLOOKUP(D1250,條件!$A$1:$L$65585,11,0)))</f>
        <v/>
      </c>
      <c r="H1250" s="542"/>
      <c r="I1250" s="543"/>
      <c r="J1250" s="462"/>
      <c r="K1250" s="543"/>
      <c r="L1250" s="544"/>
      <c r="M1250" s="407"/>
      <c r="N1250" s="408"/>
      <c r="O1250" s="409"/>
      <c r="P1250" s="408"/>
      <c r="Q1250" s="410"/>
      <c r="R1250" s="441"/>
      <c r="S1250" s="424">
        <f>K1250*0.85</f>
        <v>0</v>
      </c>
      <c r="T1250" s="405">
        <f t="shared" ref="T1250:T1269" si="467">IF(J1250="",0,(1440/(J1250/S1250)))</f>
        <v>0</v>
      </c>
      <c r="U1250" s="405">
        <f>T1250*L1250*(N1250+P1250)/24*0.85</f>
        <v>0</v>
      </c>
      <c r="V1250" s="406">
        <f>M1250+O1250</f>
        <v>0</v>
      </c>
      <c r="W1250" s="442" t="str">
        <f>IF(U1250=0,"",((V1250/U1250)))</f>
        <v/>
      </c>
      <c r="X1250" s="452" t="str">
        <f t="shared" ref="X1250:X1269" si="468">IF(ISERROR((U1250/(N1250+P1250)*N1250)/250),"",((U1250/(N1250+P1250)*N1250)/250))</f>
        <v/>
      </c>
      <c r="Y1250" s="452" t="str">
        <f t="shared" ref="Y1250:Y1269" si="469">IF(ISERROR(((U1250/(N1250+P1250)*P1250)/250)),"",(((U1250/(N1250+P1250)*P1250))/250))</f>
        <v/>
      </c>
      <c r="Z1250" s="452" t="str">
        <f>'４.１倒筒機(樣品製作)'!X1250</f>
        <v/>
      </c>
      <c r="AA1250" s="452" t="str">
        <f>'４.１倒筒機(樣品製作)'!Y1250</f>
        <v/>
      </c>
    </row>
    <row r="1251" spans="1:27" ht="16.5">
      <c r="A1251" s="383">
        <f>A1250</f>
        <v>46233</v>
      </c>
      <c r="B1251" s="432" t="s">
        <v>804</v>
      </c>
      <c r="C1251" s="458"/>
      <c r="D1251" s="473"/>
      <c r="E1251" s="459"/>
      <c r="F1251" s="506" t="str">
        <f>IF(ISNA(VLOOKUP(D1251,條件!$A$1:$L$65585,5,0)),"",(VLOOKUP(D1251,條件!$A$1:$L$65585,5,0)))</f>
        <v/>
      </c>
      <c r="G1251" s="506" t="str">
        <f>IF(ISNA(VLOOKUP(D1251,條件!$A$1:$L$65585,11,0)),"",(VLOOKUP(D1251,條件!$A$1:$L$65585,11,0)))</f>
        <v/>
      </c>
      <c r="H1251" s="460"/>
      <c r="I1251" s="461"/>
      <c r="J1251" s="462"/>
      <c r="K1251" s="461"/>
      <c r="L1251" s="463"/>
      <c r="M1251" s="388"/>
      <c r="N1251" s="389"/>
      <c r="O1251" s="390"/>
      <c r="P1251" s="389"/>
      <c r="Q1251" s="410"/>
      <c r="R1251" s="443"/>
      <c r="S1251" s="425">
        <f t="shared" ref="S1251:S1269" si="470">K1251*0.85</f>
        <v>0</v>
      </c>
      <c r="T1251" s="392">
        <f t="shared" si="467"/>
        <v>0</v>
      </c>
      <c r="U1251" s="405">
        <f t="shared" ref="U1251:U1269" si="471">T1251*L1251*(N1251+P1251)/24*0.85</f>
        <v>0</v>
      </c>
      <c r="V1251" s="393">
        <f t="shared" ref="V1251:V1269" si="472">M1251+O1251</f>
        <v>0</v>
      </c>
      <c r="W1251" s="442" t="str">
        <f t="shared" ref="W1251:W1269" si="473">IF(U1251=0,"",((V1251/U1251)))</f>
        <v/>
      </c>
      <c r="X1251" s="452" t="str">
        <f t="shared" si="468"/>
        <v/>
      </c>
      <c r="Y1251" s="452" t="str">
        <f t="shared" si="469"/>
        <v/>
      </c>
      <c r="Z1251" s="452" t="str">
        <f>'４.１倒筒機(樣品製作)'!X1251</f>
        <v/>
      </c>
      <c r="AA1251" s="452" t="str">
        <f>'４.１倒筒機(樣品製作)'!Y1251</f>
        <v/>
      </c>
    </row>
    <row r="1252" spans="1:27" ht="16.5">
      <c r="A1252" s="383">
        <f t="shared" ref="A1252:A1292" si="474">A1251</f>
        <v>46233</v>
      </c>
      <c r="B1252" s="432" t="s">
        <v>804</v>
      </c>
      <c r="C1252" s="458"/>
      <c r="D1252" s="473"/>
      <c r="E1252" s="459"/>
      <c r="F1252" s="506" t="str">
        <f>IF(ISNA(VLOOKUP(D1252,條件!$A$1:$L$65585,5,0)),"",(VLOOKUP(D1252,條件!$A$1:$L$65585,5,0)))</f>
        <v/>
      </c>
      <c r="G1252" s="506" t="str">
        <f>IF(ISNA(VLOOKUP(D1252,條件!$A$1:$L$65585,11,0)),"",(VLOOKUP(D1252,條件!$A$1:$L$65585,11,0)))</f>
        <v/>
      </c>
      <c r="H1252" s="460"/>
      <c r="I1252" s="461"/>
      <c r="J1252" s="462"/>
      <c r="K1252" s="461"/>
      <c r="L1252" s="463"/>
      <c r="M1252" s="388"/>
      <c r="N1252" s="389"/>
      <c r="O1252" s="390"/>
      <c r="P1252" s="389"/>
      <c r="Q1252" s="410"/>
      <c r="R1252" s="443"/>
      <c r="S1252" s="425">
        <f t="shared" si="470"/>
        <v>0</v>
      </c>
      <c r="T1252" s="392">
        <f t="shared" si="467"/>
        <v>0</v>
      </c>
      <c r="U1252" s="405">
        <f t="shared" si="471"/>
        <v>0</v>
      </c>
      <c r="V1252" s="393">
        <f t="shared" si="472"/>
        <v>0</v>
      </c>
      <c r="W1252" s="442" t="str">
        <f t="shared" si="473"/>
        <v/>
      </c>
      <c r="X1252" s="452" t="str">
        <f t="shared" si="468"/>
        <v/>
      </c>
      <c r="Y1252" s="452" t="str">
        <f t="shared" si="469"/>
        <v/>
      </c>
      <c r="Z1252" s="452" t="str">
        <f>'４.１倒筒機(樣品製作)'!X1252</f>
        <v/>
      </c>
      <c r="AA1252" s="452" t="str">
        <f>'４.１倒筒機(樣品製作)'!Y1252</f>
        <v/>
      </c>
    </row>
    <row r="1253" spans="1:27" ht="16.5">
      <c r="A1253" s="383">
        <f t="shared" si="474"/>
        <v>46233</v>
      </c>
      <c r="B1253" s="432" t="s">
        <v>804</v>
      </c>
      <c r="C1253" s="458"/>
      <c r="D1253" s="473"/>
      <c r="E1253" s="459"/>
      <c r="F1253" s="506" t="str">
        <f>IF(ISNA(VLOOKUP(D1253,條件!$A$1:$L$65585,5,0)),"",(VLOOKUP(D1253,條件!$A$1:$L$65585,5,0)))</f>
        <v/>
      </c>
      <c r="G1253" s="506" t="str">
        <f>IF(ISNA(VLOOKUP(D1253,條件!$A$1:$L$65585,11,0)),"",(VLOOKUP(D1253,條件!$A$1:$L$65585,11,0)))</f>
        <v/>
      </c>
      <c r="H1253" s="460"/>
      <c r="I1253" s="461"/>
      <c r="J1253" s="462"/>
      <c r="K1253" s="461"/>
      <c r="L1253" s="463"/>
      <c r="M1253" s="388"/>
      <c r="N1253" s="389"/>
      <c r="O1253" s="390"/>
      <c r="P1253" s="389"/>
      <c r="Q1253" s="410"/>
      <c r="R1253" s="443"/>
      <c r="S1253" s="425">
        <f t="shared" si="470"/>
        <v>0</v>
      </c>
      <c r="T1253" s="392">
        <f t="shared" si="467"/>
        <v>0</v>
      </c>
      <c r="U1253" s="405">
        <f t="shared" si="471"/>
        <v>0</v>
      </c>
      <c r="V1253" s="393">
        <f t="shared" si="472"/>
        <v>0</v>
      </c>
      <c r="W1253" s="442" t="str">
        <f t="shared" si="473"/>
        <v/>
      </c>
      <c r="X1253" s="452" t="str">
        <f t="shared" si="468"/>
        <v/>
      </c>
      <c r="Y1253" s="452" t="str">
        <f t="shared" si="469"/>
        <v/>
      </c>
      <c r="Z1253" s="452" t="str">
        <f>'４.１倒筒機(樣品製作)'!X1253</f>
        <v/>
      </c>
      <c r="AA1253" s="452" t="str">
        <f>'４.１倒筒機(樣品製作)'!Y1253</f>
        <v/>
      </c>
    </row>
    <row r="1254" spans="1:27" ht="16.5">
      <c r="A1254" s="383">
        <f t="shared" si="474"/>
        <v>46233</v>
      </c>
      <c r="B1254" s="432" t="s">
        <v>804</v>
      </c>
      <c r="C1254" s="458"/>
      <c r="D1254" s="473"/>
      <c r="E1254" s="459"/>
      <c r="F1254" s="506" t="str">
        <f>IF(ISNA(VLOOKUP(D1254,條件!$A$1:$L$65585,5,0)),"",(VLOOKUP(D1254,條件!$A$1:$L$65585,5,0)))</f>
        <v/>
      </c>
      <c r="G1254" s="506" t="str">
        <f>IF(ISNA(VLOOKUP(D1254,條件!$A$1:$L$65585,11,0)),"",(VLOOKUP(D1254,條件!$A$1:$L$65585,11,0)))</f>
        <v/>
      </c>
      <c r="H1254" s="460"/>
      <c r="I1254" s="461"/>
      <c r="J1254" s="462"/>
      <c r="K1254" s="461"/>
      <c r="L1254" s="463"/>
      <c r="M1254" s="388"/>
      <c r="N1254" s="389"/>
      <c r="O1254" s="390"/>
      <c r="P1254" s="389"/>
      <c r="Q1254" s="410"/>
      <c r="R1254" s="443"/>
      <c r="S1254" s="425">
        <f t="shared" si="470"/>
        <v>0</v>
      </c>
      <c r="T1254" s="392">
        <f t="shared" si="467"/>
        <v>0</v>
      </c>
      <c r="U1254" s="405">
        <f t="shared" si="471"/>
        <v>0</v>
      </c>
      <c r="V1254" s="393">
        <f t="shared" si="472"/>
        <v>0</v>
      </c>
      <c r="W1254" s="442" t="str">
        <f t="shared" si="473"/>
        <v/>
      </c>
      <c r="X1254" s="452" t="str">
        <f t="shared" si="468"/>
        <v/>
      </c>
      <c r="Y1254" s="452" t="str">
        <f t="shared" si="469"/>
        <v/>
      </c>
      <c r="Z1254" s="452" t="str">
        <f>'４.１倒筒機(樣品製作)'!X1254</f>
        <v/>
      </c>
      <c r="AA1254" s="452" t="str">
        <f>'４.１倒筒機(樣品製作)'!Y1254</f>
        <v/>
      </c>
    </row>
    <row r="1255" spans="1:27" ht="16.5">
      <c r="A1255" s="383">
        <f t="shared" si="474"/>
        <v>46233</v>
      </c>
      <c r="B1255" s="432" t="s">
        <v>804</v>
      </c>
      <c r="C1255" s="458"/>
      <c r="D1255" s="473"/>
      <c r="E1255" s="459"/>
      <c r="F1255" s="506" t="str">
        <f>IF(ISNA(VLOOKUP(D1255,條件!$A$1:$L$65585,5,0)),"",(VLOOKUP(D1255,條件!$A$1:$L$65585,5,0)))</f>
        <v/>
      </c>
      <c r="G1255" s="506" t="str">
        <f>IF(ISNA(VLOOKUP(D1255,條件!$A$1:$L$65585,11,0)),"",(VLOOKUP(D1255,條件!$A$1:$L$65585,11,0)))</f>
        <v/>
      </c>
      <c r="H1255" s="460"/>
      <c r="I1255" s="461"/>
      <c r="J1255" s="462"/>
      <c r="K1255" s="461"/>
      <c r="L1255" s="463"/>
      <c r="M1255" s="388"/>
      <c r="N1255" s="389"/>
      <c r="O1255" s="390"/>
      <c r="P1255" s="389"/>
      <c r="Q1255" s="410"/>
      <c r="R1255" s="443"/>
      <c r="S1255" s="425">
        <f t="shared" si="470"/>
        <v>0</v>
      </c>
      <c r="T1255" s="392">
        <f t="shared" si="467"/>
        <v>0</v>
      </c>
      <c r="U1255" s="405">
        <f t="shared" si="471"/>
        <v>0</v>
      </c>
      <c r="V1255" s="393">
        <f t="shared" si="472"/>
        <v>0</v>
      </c>
      <c r="W1255" s="442" t="str">
        <f t="shared" si="473"/>
        <v/>
      </c>
      <c r="X1255" s="452" t="str">
        <f t="shared" si="468"/>
        <v/>
      </c>
      <c r="Y1255" s="452" t="str">
        <f t="shared" si="469"/>
        <v/>
      </c>
      <c r="Z1255" s="452" t="str">
        <f>'４.１倒筒機(樣品製作)'!X1255</f>
        <v/>
      </c>
      <c r="AA1255" s="452" t="str">
        <f>'４.１倒筒機(樣品製作)'!Y1255</f>
        <v/>
      </c>
    </row>
    <row r="1256" spans="1:27" ht="16.5">
      <c r="A1256" s="383">
        <f t="shared" si="474"/>
        <v>46233</v>
      </c>
      <c r="B1256" s="432" t="s">
        <v>804</v>
      </c>
      <c r="C1256" s="458"/>
      <c r="D1256" s="473"/>
      <c r="E1256" s="459"/>
      <c r="F1256" s="506" t="str">
        <f>IF(ISNA(VLOOKUP(D1256,條件!$A$1:$L$65585,5,0)),"",(VLOOKUP(D1256,條件!$A$1:$L$65585,5,0)))</f>
        <v/>
      </c>
      <c r="G1256" s="506" t="str">
        <f>IF(ISNA(VLOOKUP(D1256,條件!$A$1:$L$65585,11,0)),"",(VLOOKUP(D1256,條件!$A$1:$L$65585,11,0)))</f>
        <v/>
      </c>
      <c r="H1256" s="460"/>
      <c r="I1256" s="461"/>
      <c r="J1256" s="462"/>
      <c r="K1256" s="461"/>
      <c r="L1256" s="463"/>
      <c r="M1256" s="388"/>
      <c r="N1256" s="389"/>
      <c r="O1256" s="390"/>
      <c r="P1256" s="389"/>
      <c r="Q1256" s="410"/>
      <c r="R1256" s="443"/>
      <c r="S1256" s="425">
        <f t="shared" si="470"/>
        <v>0</v>
      </c>
      <c r="T1256" s="392">
        <f t="shared" si="467"/>
        <v>0</v>
      </c>
      <c r="U1256" s="405">
        <f t="shared" si="471"/>
        <v>0</v>
      </c>
      <c r="V1256" s="393">
        <f t="shared" si="472"/>
        <v>0</v>
      </c>
      <c r="W1256" s="442" t="str">
        <f t="shared" si="473"/>
        <v/>
      </c>
      <c r="X1256" s="452" t="str">
        <f t="shared" si="468"/>
        <v/>
      </c>
      <c r="Y1256" s="452" t="str">
        <f t="shared" si="469"/>
        <v/>
      </c>
      <c r="Z1256" s="452" t="str">
        <f>'４.１倒筒機(樣品製作)'!X1256</f>
        <v/>
      </c>
      <c r="AA1256" s="452" t="str">
        <f>'４.１倒筒機(樣品製作)'!Y1256</f>
        <v/>
      </c>
    </row>
    <row r="1257" spans="1:27" ht="16.5">
      <c r="A1257" s="383">
        <f t="shared" si="474"/>
        <v>46233</v>
      </c>
      <c r="B1257" s="432" t="s">
        <v>804</v>
      </c>
      <c r="C1257" s="458"/>
      <c r="D1257" s="473"/>
      <c r="E1257" s="459"/>
      <c r="F1257" s="506" t="str">
        <f>IF(ISNA(VLOOKUP(D1257,條件!$A$1:$L$65585,5,0)),"",(VLOOKUP(D1257,條件!$A$1:$L$65585,5,0)))</f>
        <v/>
      </c>
      <c r="G1257" s="506" t="str">
        <f>IF(ISNA(VLOOKUP(D1257,條件!$A$1:$L$65585,11,0)),"",(VLOOKUP(D1257,條件!$A$1:$L$65585,11,0)))</f>
        <v/>
      </c>
      <c r="H1257" s="460"/>
      <c r="I1257" s="461"/>
      <c r="J1257" s="462"/>
      <c r="K1257" s="461"/>
      <c r="L1257" s="463"/>
      <c r="M1257" s="388"/>
      <c r="N1257" s="389"/>
      <c r="O1257" s="390"/>
      <c r="P1257" s="389"/>
      <c r="Q1257" s="410"/>
      <c r="R1257" s="443"/>
      <c r="S1257" s="425">
        <f t="shared" si="470"/>
        <v>0</v>
      </c>
      <c r="T1257" s="392">
        <f t="shared" si="467"/>
        <v>0</v>
      </c>
      <c r="U1257" s="405">
        <f t="shared" si="471"/>
        <v>0</v>
      </c>
      <c r="V1257" s="393">
        <f t="shared" si="472"/>
        <v>0</v>
      </c>
      <c r="W1257" s="442" t="str">
        <f t="shared" si="473"/>
        <v/>
      </c>
      <c r="X1257" s="452" t="str">
        <f t="shared" si="468"/>
        <v/>
      </c>
      <c r="Y1257" s="452" t="str">
        <f t="shared" si="469"/>
        <v/>
      </c>
      <c r="Z1257" s="452" t="str">
        <f>'４.１倒筒機(樣品製作)'!X1257</f>
        <v/>
      </c>
      <c r="AA1257" s="452" t="str">
        <f>'４.１倒筒機(樣品製作)'!Y1257</f>
        <v/>
      </c>
    </row>
    <row r="1258" spans="1:27" ht="16.5">
      <c r="A1258" s="383">
        <f t="shared" si="474"/>
        <v>46233</v>
      </c>
      <c r="B1258" s="432" t="s">
        <v>804</v>
      </c>
      <c r="C1258" s="458"/>
      <c r="D1258" s="473"/>
      <c r="E1258" s="459"/>
      <c r="F1258" s="506" t="str">
        <f>IF(ISNA(VLOOKUP(D1258,條件!$A$1:$L$65585,5,0)),"",(VLOOKUP(D1258,條件!$A$1:$L$65585,5,0)))</f>
        <v/>
      </c>
      <c r="G1258" s="506" t="str">
        <f>IF(ISNA(VLOOKUP(D1258,條件!$A$1:$L$65585,11,0)),"",(VLOOKUP(D1258,條件!$A$1:$L$65585,11,0)))</f>
        <v/>
      </c>
      <c r="H1258" s="460"/>
      <c r="I1258" s="461"/>
      <c r="J1258" s="462"/>
      <c r="K1258" s="461"/>
      <c r="L1258" s="463"/>
      <c r="M1258" s="388"/>
      <c r="N1258" s="389"/>
      <c r="O1258" s="390"/>
      <c r="P1258" s="389"/>
      <c r="Q1258" s="410"/>
      <c r="R1258" s="443"/>
      <c r="S1258" s="425">
        <f t="shared" si="470"/>
        <v>0</v>
      </c>
      <c r="T1258" s="392">
        <f t="shared" si="467"/>
        <v>0</v>
      </c>
      <c r="U1258" s="405">
        <f t="shared" si="471"/>
        <v>0</v>
      </c>
      <c r="V1258" s="393">
        <f t="shared" si="472"/>
        <v>0</v>
      </c>
      <c r="W1258" s="442" t="str">
        <f t="shared" si="473"/>
        <v/>
      </c>
      <c r="X1258" s="452" t="str">
        <f t="shared" si="468"/>
        <v/>
      </c>
      <c r="Y1258" s="452" t="str">
        <f t="shared" si="469"/>
        <v/>
      </c>
      <c r="Z1258" s="452" t="str">
        <f>'４.１倒筒機(樣品製作)'!X1258</f>
        <v/>
      </c>
      <c r="AA1258" s="452" t="str">
        <f>'４.１倒筒機(樣品製作)'!Y1258</f>
        <v/>
      </c>
    </row>
    <row r="1259" spans="1:27" ht="16.5">
      <c r="A1259" s="383">
        <f t="shared" si="474"/>
        <v>46233</v>
      </c>
      <c r="B1259" s="432" t="s">
        <v>804</v>
      </c>
      <c r="C1259" s="458"/>
      <c r="D1259" s="473"/>
      <c r="E1259" s="459"/>
      <c r="F1259" s="506" t="str">
        <f>IF(ISNA(VLOOKUP(D1259,條件!$A$1:$L$65585,5,0)),"",(VLOOKUP(D1259,條件!$A$1:$L$65585,5,0)))</f>
        <v/>
      </c>
      <c r="G1259" s="506" t="str">
        <f>IF(ISNA(VLOOKUP(D1259,條件!$A$1:$L$65585,11,0)),"",(VLOOKUP(D1259,條件!$A$1:$L$65585,11,0)))</f>
        <v/>
      </c>
      <c r="H1259" s="460"/>
      <c r="I1259" s="461"/>
      <c r="J1259" s="462"/>
      <c r="K1259" s="461"/>
      <c r="L1259" s="463"/>
      <c r="M1259" s="388"/>
      <c r="N1259" s="389"/>
      <c r="O1259" s="390"/>
      <c r="P1259" s="389"/>
      <c r="Q1259" s="410"/>
      <c r="R1259" s="443"/>
      <c r="S1259" s="425">
        <f t="shared" si="470"/>
        <v>0</v>
      </c>
      <c r="T1259" s="392">
        <f t="shared" si="467"/>
        <v>0</v>
      </c>
      <c r="U1259" s="405">
        <f t="shared" si="471"/>
        <v>0</v>
      </c>
      <c r="V1259" s="393">
        <f t="shared" si="472"/>
        <v>0</v>
      </c>
      <c r="W1259" s="442" t="str">
        <f t="shared" si="473"/>
        <v/>
      </c>
      <c r="X1259" s="452" t="str">
        <f t="shared" si="468"/>
        <v/>
      </c>
      <c r="Y1259" s="452" t="str">
        <f t="shared" si="469"/>
        <v/>
      </c>
      <c r="Z1259" s="452" t="str">
        <f>'４.１倒筒機(樣品製作)'!X1259</f>
        <v/>
      </c>
      <c r="AA1259" s="452" t="str">
        <f>'４.１倒筒機(樣品製作)'!Y1259</f>
        <v/>
      </c>
    </row>
    <row r="1260" spans="1:27" ht="16.5">
      <c r="A1260" s="383">
        <f t="shared" si="474"/>
        <v>46233</v>
      </c>
      <c r="B1260" s="432" t="s">
        <v>804</v>
      </c>
      <c r="C1260" s="458"/>
      <c r="D1260" s="473"/>
      <c r="E1260" s="459"/>
      <c r="F1260" s="506" t="str">
        <f>IF(ISNA(VLOOKUP(D1260,條件!$A$1:$L$65585,5,0)),"",(VLOOKUP(D1260,條件!$A$1:$L$65585,5,0)))</f>
        <v/>
      </c>
      <c r="G1260" s="506" t="str">
        <f>IF(ISNA(VLOOKUP(D1260,條件!$A$1:$L$65585,11,0)),"",(VLOOKUP(D1260,條件!$A$1:$L$65585,11,0)))</f>
        <v/>
      </c>
      <c r="H1260" s="460"/>
      <c r="I1260" s="461"/>
      <c r="J1260" s="462"/>
      <c r="K1260" s="461"/>
      <c r="L1260" s="463"/>
      <c r="M1260" s="388"/>
      <c r="N1260" s="389"/>
      <c r="O1260" s="390"/>
      <c r="P1260" s="389"/>
      <c r="Q1260" s="410"/>
      <c r="R1260" s="443"/>
      <c r="S1260" s="425">
        <f t="shared" si="470"/>
        <v>0</v>
      </c>
      <c r="T1260" s="392">
        <f t="shared" si="467"/>
        <v>0</v>
      </c>
      <c r="U1260" s="405">
        <f t="shared" si="471"/>
        <v>0</v>
      </c>
      <c r="V1260" s="393">
        <f t="shared" si="472"/>
        <v>0</v>
      </c>
      <c r="W1260" s="442" t="str">
        <f t="shared" si="473"/>
        <v/>
      </c>
      <c r="X1260" s="452" t="str">
        <f t="shared" si="468"/>
        <v/>
      </c>
      <c r="Y1260" s="452" t="str">
        <f t="shared" si="469"/>
        <v/>
      </c>
      <c r="Z1260" s="452" t="str">
        <f>'４.１倒筒機(樣品製作)'!X1260</f>
        <v/>
      </c>
      <c r="AA1260" s="452" t="str">
        <f>'４.１倒筒機(樣品製作)'!Y1260</f>
        <v/>
      </c>
    </row>
    <row r="1261" spans="1:27" ht="16.5">
      <c r="A1261" s="383">
        <f t="shared" si="474"/>
        <v>46233</v>
      </c>
      <c r="B1261" s="432" t="s">
        <v>804</v>
      </c>
      <c r="C1261" s="458"/>
      <c r="D1261" s="473"/>
      <c r="E1261" s="459"/>
      <c r="F1261" s="506" t="str">
        <f>IF(ISNA(VLOOKUP(D1261,條件!$A$1:$L$65585,5,0)),"",(VLOOKUP(D1261,條件!$A$1:$L$65585,5,0)))</f>
        <v/>
      </c>
      <c r="G1261" s="506" t="str">
        <f>IF(ISNA(VLOOKUP(D1261,條件!$A$1:$L$65585,11,0)),"",(VLOOKUP(D1261,條件!$A$1:$L$65585,11,0)))</f>
        <v/>
      </c>
      <c r="H1261" s="460"/>
      <c r="I1261" s="461"/>
      <c r="J1261" s="462"/>
      <c r="K1261" s="461"/>
      <c r="L1261" s="463"/>
      <c r="M1261" s="388"/>
      <c r="N1261" s="389"/>
      <c r="O1261" s="390"/>
      <c r="P1261" s="389"/>
      <c r="Q1261" s="410"/>
      <c r="R1261" s="443"/>
      <c r="S1261" s="425">
        <f t="shared" si="470"/>
        <v>0</v>
      </c>
      <c r="T1261" s="392">
        <f t="shared" si="467"/>
        <v>0</v>
      </c>
      <c r="U1261" s="392">
        <f t="shared" si="471"/>
        <v>0</v>
      </c>
      <c r="V1261" s="393">
        <f t="shared" si="472"/>
        <v>0</v>
      </c>
      <c r="W1261" s="442" t="str">
        <f t="shared" si="473"/>
        <v/>
      </c>
      <c r="X1261" s="452" t="str">
        <f t="shared" si="468"/>
        <v/>
      </c>
      <c r="Y1261" s="452" t="str">
        <f t="shared" si="469"/>
        <v/>
      </c>
      <c r="Z1261" s="452" t="str">
        <f>'４.１倒筒機(樣品製作)'!X1261</f>
        <v/>
      </c>
      <c r="AA1261" s="452" t="str">
        <f>'４.１倒筒機(樣品製作)'!Y1261</f>
        <v/>
      </c>
    </row>
    <row r="1262" spans="1:27" ht="16.5">
      <c r="A1262" s="383">
        <f t="shared" si="474"/>
        <v>46233</v>
      </c>
      <c r="B1262" s="432" t="s">
        <v>804</v>
      </c>
      <c r="C1262" s="458"/>
      <c r="D1262" s="473"/>
      <c r="E1262" s="459"/>
      <c r="F1262" s="506" t="str">
        <f>IF(ISNA(VLOOKUP(D1262,條件!$A$1:$L$65585,5,0)),"",(VLOOKUP(D1262,條件!$A$1:$L$65585,5,0)))</f>
        <v/>
      </c>
      <c r="G1262" s="506" t="str">
        <f>IF(ISNA(VLOOKUP(D1262,條件!$A$1:$L$65585,11,0)),"",(VLOOKUP(D1262,條件!$A$1:$L$65585,11,0)))</f>
        <v/>
      </c>
      <c r="H1262" s="460"/>
      <c r="I1262" s="461"/>
      <c r="J1262" s="462"/>
      <c r="K1262" s="461"/>
      <c r="L1262" s="463"/>
      <c r="M1262" s="388"/>
      <c r="N1262" s="389"/>
      <c r="O1262" s="390"/>
      <c r="P1262" s="389"/>
      <c r="Q1262" s="410"/>
      <c r="R1262" s="443"/>
      <c r="S1262" s="425">
        <f t="shared" si="470"/>
        <v>0</v>
      </c>
      <c r="T1262" s="392">
        <f t="shared" si="467"/>
        <v>0</v>
      </c>
      <c r="U1262" s="392">
        <f t="shared" si="471"/>
        <v>0</v>
      </c>
      <c r="V1262" s="393">
        <f t="shared" si="472"/>
        <v>0</v>
      </c>
      <c r="W1262" s="444" t="str">
        <f t="shared" si="473"/>
        <v/>
      </c>
      <c r="X1262" s="452" t="str">
        <f t="shared" si="468"/>
        <v/>
      </c>
      <c r="Y1262" s="452" t="str">
        <f t="shared" si="469"/>
        <v/>
      </c>
      <c r="Z1262" s="452" t="str">
        <f>'４.１倒筒機(樣品製作)'!X1262</f>
        <v/>
      </c>
      <c r="AA1262" s="452" t="str">
        <f>'４.１倒筒機(樣品製作)'!Y1262</f>
        <v/>
      </c>
    </row>
    <row r="1263" spans="1:27" ht="16.5">
      <c r="A1263" s="383">
        <f t="shared" si="474"/>
        <v>46233</v>
      </c>
      <c r="B1263" s="432" t="s">
        <v>804</v>
      </c>
      <c r="C1263" s="458"/>
      <c r="D1263" s="473"/>
      <c r="E1263" s="459"/>
      <c r="F1263" s="506" t="str">
        <f>IF(ISNA(VLOOKUP(D1263,條件!$A$1:$L$65585,5,0)),"",(VLOOKUP(D1263,條件!$A$1:$L$65585,5,0)))</f>
        <v/>
      </c>
      <c r="G1263" s="506" t="str">
        <f>IF(ISNA(VLOOKUP(D1263,條件!$A$1:$L$65585,11,0)),"",(VLOOKUP(D1263,條件!$A$1:$L$65585,11,0)))</f>
        <v/>
      </c>
      <c r="H1263" s="460"/>
      <c r="I1263" s="461"/>
      <c r="J1263" s="462"/>
      <c r="K1263" s="461"/>
      <c r="L1263" s="463"/>
      <c r="M1263" s="388"/>
      <c r="N1263" s="389"/>
      <c r="O1263" s="390"/>
      <c r="P1263" s="389"/>
      <c r="Q1263" s="410"/>
      <c r="R1263" s="443"/>
      <c r="S1263" s="425">
        <f t="shared" si="470"/>
        <v>0</v>
      </c>
      <c r="T1263" s="392">
        <f t="shared" si="467"/>
        <v>0</v>
      </c>
      <c r="U1263" s="392">
        <f t="shared" si="471"/>
        <v>0</v>
      </c>
      <c r="V1263" s="393">
        <f t="shared" si="472"/>
        <v>0</v>
      </c>
      <c r="W1263" s="444" t="str">
        <f t="shared" si="473"/>
        <v/>
      </c>
      <c r="X1263" s="452" t="str">
        <f t="shared" si="468"/>
        <v/>
      </c>
      <c r="Y1263" s="452" t="str">
        <f t="shared" si="469"/>
        <v/>
      </c>
      <c r="Z1263" s="452" t="str">
        <f>'４.１倒筒機(樣品製作)'!X1263</f>
        <v/>
      </c>
      <c r="AA1263" s="452" t="str">
        <f>'４.１倒筒機(樣品製作)'!Y1263</f>
        <v/>
      </c>
    </row>
    <row r="1264" spans="1:27" ht="16.5">
      <c r="A1264" s="383">
        <f t="shared" si="474"/>
        <v>46233</v>
      </c>
      <c r="B1264" s="432" t="s">
        <v>804</v>
      </c>
      <c r="C1264" s="458"/>
      <c r="D1264" s="473"/>
      <c r="E1264" s="459"/>
      <c r="F1264" s="506" t="str">
        <f>IF(ISNA(VLOOKUP(D1264,條件!$A$1:$L$65585,5,0)),"",(VLOOKUP(D1264,條件!$A$1:$L$65585,5,0)))</f>
        <v/>
      </c>
      <c r="G1264" s="506" t="str">
        <f>IF(ISNA(VLOOKUP(D1264,條件!$A$1:$L$65585,11,0)),"",(VLOOKUP(D1264,條件!$A$1:$L$65585,11,0)))</f>
        <v/>
      </c>
      <c r="H1264" s="460"/>
      <c r="I1264" s="461"/>
      <c r="J1264" s="462"/>
      <c r="K1264" s="461"/>
      <c r="L1264" s="463"/>
      <c r="M1264" s="388"/>
      <c r="N1264" s="389"/>
      <c r="O1264" s="390"/>
      <c r="P1264" s="389"/>
      <c r="Q1264" s="410"/>
      <c r="R1264" s="443"/>
      <c r="S1264" s="425">
        <f t="shared" si="470"/>
        <v>0</v>
      </c>
      <c r="T1264" s="392">
        <f t="shared" si="467"/>
        <v>0</v>
      </c>
      <c r="U1264" s="392">
        <f t="shared" si="471"/>
        <v>0</v>
      </c>
      <c r="V1264" s="393">
        <f t="shared" si="472"/>
        <v>0</v>
      </c>
      <c r="W1264" s="444" t="str">
        <f t="shared" si="473"/>
        <v/>
      </c>
      <c r="X1264" s="452" t="str">
        <f t="shared" si="468"/>
        <v/>
      </c>
      <c r="Y1264" s="452" t="str">
        <f t="shared" si="469"/>
        <v/>
      </c>
      <c r="Z1264" s="452" t="str">
        <f>'４.１倒筒機(樣品製作)'!X1264</f>
        <v/>
      </c>
      <c r="AA1264" s="452" t="str">
        <f>'４.１倒筒機(樣品製作)'!Y1264</f>
        <v/>
      </c>
    </row>
    <row r="1265" spans="1:27" ht="16.5">
      <c r="A1265" s="383">
        <f t="shared" si="474"/>
        <v>46233</v>
      </c>
      <c r="B1265" s="432" t="s">
        <v>804</v>
      </c>
      <c r="C1265" s="458"/>
      <c r="D1265" s="473"/>
      <c r="E1265" s="459"/>
      <c r="F1265" s="506" t="str">
        <f>IF(ISNA(VLOOKUP(D1265,條件!$A$1:$L$65585,5,0)),"",(VLOOKUP(D1265,條件!$A$1:$L$65585,5,0)))</f>
        <v/>
      </c>
      <c r="G1265" s="506" t="str">
        <f>IF(ISNA(VLOOKUP(D1265,條件!$A$1:$L$65585,11,0)),"",(VLOOKUP(D1265,條件!$A$1:$L$65585,11,0)))</f>
        <v/>
      </c>
      <c r="H1265" s="460"/>
      <c r="I1265" s="461"/>
      <c r="J1265" s="462"/>
      <c r="K1265" s="461"/>
      <c r="L1265" s="463"/>
      <c r="M1265" s="388"/>
      <c r="N1265" s="389"/>
      <c r="O1265" s="390"/>
      <c r="P1265" s="389"/>
      <c r="Q1265" s="410"/>
      <c r="R1265" s="443"/>
      <c r="S1265" s="425">
        <f t="shared" si="470"/>
        <v>0</v>
      </c>
      <c r="T1265" s="392">
        <f t="shared" si="467"/>
        <v>0</v>
      </c>
      <c r="U1265" s="392">
        <f t="shared" si="471"/>
        <v>0</v>
      </c>
      <c r="V1265" s="393">
        <f t="shared" si="472"/>
        <v>0</v>
      </c>
      <c r="W1265" s="444" t="str">
        <f t="shared" si="473"/>
        <v/>
      </c>
      <c r="X1265" s="452" t="str">
        <f t="shared" si="468"/>
        <v/>
      </c>
      <c r="Y1265" s="452" t="str">
        <f t="shared" si="469"/>
        <v/>
      </c>
      <c r="Z1265" s="452" t="str">
        <f>'４.１倒筒機(樣品製作)'!X1265</f>
        <v/>
      </c>
      <c r="AA1265" s="452" t="str">
        <f>'４.１倒筒機(樣品製作)'!Y1265</f>
        <v/>
      </c>
    </row>
    <row r="1266" spans="1:27" ht="16.5">
      <c r="A1266" s="383">
        <f t="shared" si="474"/>
        <v>46233</v>
      </c>
      <c r="B1266" s="432" t="s">
        <v>804</v>
      </c>
      <c r="C1266" s="458"/>
      <c r="D1266" s="473"/>
      <c r="E1266" s="459"/>
      <c r="F1266" s="506" t="str">
        <f>IF(ISNA(VLOOKUP(D1266,條件!$A$1:$L$65585,5,0)),"",(VLOOKUP(D1266,條件!$A$1:$L$65585,5,0)))</f>
        <v/>
      </c>
      <c r="G1266" s="506" t="str">
        <f>IF(ISNA(VLOOKUP(D1266,條件!$A$1:$L$65585,11,0)),"",(VLOOKUP(D1266,條件!$A$1:$L$65585,11,0)))</f>
        <v/>
      </c>
      <c r="H1266" s="460"/>
      <c r="I1266" s="461"/>
      <c r="J1266" s="462"/>
      <c r="K1266" s="461"/>
      <c r="L1266" s="463"/>
      <c r="M1266" s="388"/>
      <c r="N1266" s="389"/>
      <c r="O1266" s="390"/>
      <c r="P1266" s="389"/>
      <c r="Q1266" s="391"/>
      <c r="R1266" s="443"/>
      <c r="S1266" s="425">
        <f t="shared" si="470"/>
        <v>0</v>
      </c>
      <c r="T1266" s="392">
        <f t="shared" si="467"/>
        <v>0</v>
      </c>
      <c r="U1266" s="392">
        <f t="shared" si="471"/>
        <v>0</v>
      </c>
      <c r="V1266" s="393">
        <f t="shared" si="472"/>
        <v>0</v>
      </c>
      <c r="W1266" s="444" t="str">
        <f t="shared" si="473"/>
        <v/>
      </c>
      <c r="X1266" s="452" t="str">
        <f t="shared" si="468"/>
        <v/>
      </c>
      <c r="Y1266" s="452" t="str">
        <f t="shared" si="469"/>
        <v/>
      </c>
      <c r="Z1266" s="452" t="str">
        <f>'４.１倒筒機(樣品製作)'!X1266</f>
        <v/>
      </c>
      <c r="AA1266" s="452" t="str">
        <f>'４.１倒筒機(樣品製作)'!Y1266</f>
        <v/>
      </c>
    </row>
    <row r="1267" spans="1:27" ht="16.5">
      <c r="A1267" s="383">
        <f t="shared" si="474"/>
        <v>46233</v>
      </c>
      <c r="B1267" s="432" t="s">
        <v>804</v>
      </c>
      <c r="C1267" s="458"/>
      <c r="D1267" s="473"/>
      <c r="E1267" s="459"/>
      <c r="F1267" s="506" t="str">
        <f>IF(ISNA(VLOOKUP(D1267,條件!$A$1:$L$65585,5,0)),"",(VLOOKUP(D1267,條件!$A$1:$L$65585,5,0)))</f>
        <v/>
      </c>
      <c r="G1267" s="506" t="str">
        <f>IF(ISNA(VLOOKUP(D1267,條件!$A$1:$L$65585,11,0)),"",(VLOOKUP(D1267,條件!$A$1:$L$65585,11,0)))</f>
        <v/>
      </c>
      <c r="H1267" s="460"/>
      <c r="I1267" s="461"/>
      <c r="J1267" s="462"/>
      <c r="K1267" s="461"/>
      <c r="L1267" s="463"/>
      <c r="M1267" s="388"/>
      <c r="N1267" s="389"/>
      <c r="O1267" s="390"/>
      <c r="P1267" s="389"/>
      <c r="Q1267" s="391"/>
      <c r="R1267" s="443"/>
      <c r="S1267" s="425">
        <f t="shared" si="470"/>
        <v>0</v>
      </c>
      <c r="T1267" s="392">
        <f t="shared" si="467"/>
        <v>0</v>
      </c>
      <c r="U1267" s="392">
        <f t="shared" si="471"/>
        <v>0</v>
      </c>
      <c r="V1267" s="393">
        <f t="shared" si="472"/>
        <v>0</v>
      </c>
      <c r="W1267" s="444" t="str">
        <f t="shared" si="473"/>
        <v/>
      </c>
      <c r="X1267" s="452" t="str">
        <f t="shared" si="468"/>
        <v/>
      </c>
      <c r="Y1267" s="452" t="str">
        <f t="shared" si="469"/>
        <v/>
      </c>
      <c r="Z1267" s="452" t="str">
        <f>'４.１倒筒機(樣品製作)'!X1267</f>
        <v/>
      </c>
      <c r="AA1267" s="452" t="str">
        <f>'４.１倒筒機(樣品製作)'!Y1267</f>
        <v/>
      </c>
    </row>
    <row r="1268" spans="1:27" ht="16.5">
      <c r="A1268" s="383">
        <f t="shared" si="474"/>
        <v>46233</v>
      </c>
      <c r="B1268" s="432" t="s">
        <v>804</v>
      </c>
      <c r="C1268" s="458"/>
      <c r="D1268" s="473"/>
      <c r="E1268" s="459"/>
      <c r="F1268" s="506" t="str">
        <f>IF(ISNA(VLOOKUP(D1268,條件!$A$1:$L$65585,5,0)),"",(VLOOKUP(D1268,條件!$A$1:$L$65585,5,0)))</f>
        <v/>
      </c>
      <c r="G1268" s="506" t="str">
        <f>IF(ISNA(VLOOKUP(D1268,條件!$A$1:$L$65585,11,0)),"",(VLOOKUP(D1268,條件!$A$1:$L$65585,11,0)))</f>
        <v/>
      </c>
      <c r="H1268" s="460"/>
      <c r="I1268" s="461"/>
      <c r="J1268" s="462"/>
      <c r="K1268" s="461"/>
      <c r="L1268" s="463"/>
      <c r="M1268" s="388"/>
      <c r="N1268" s="389"/>
      <c r="O1268" s="390"/>
      <c r="P1268" s="389"/>
      <c r="Q1268" s="391"/>
      <c r="R1268" s="443"/>
      <c r="S1268" s="425">
        <f t="shared" si="470"/>
        <v>0</v>
      </c>
      <c r="T1268" s="392">
        <f t="shared" si="467"/>
        <v>0</v>
      </c>
      <c r="U1268" s="392">
        <f t="shared" si="471"/>
        <v>0</v>
      </c>
      <c r="V1268" s="393">
        <f t="shared" si="472"/>
        <v>0</v>
      </c>
      <c r="W1268" s="444" t="str">
        <f t="shared" si="473"/>
        <v/>
      </c>
      <c r="X1268" s="452" t="str">
        <f t="shared" si="468"/>
        <v/>
      </c>
      <c r="Y1268" s="452" t="str">
        <f t="shared" si="469"/>
        <v/>
      </c>
      <c r="Z1268" s="452" t="str">
        <f>'４.１倒筒機(樣品製作)'!X1268</f>
        <v/>
      </c>
      <c r="AA1268" s="452" t="str">
        <f>'４.１倒筒機(樣品製作)'!Y1268</f>
        <v/>
      </c>
    </row>
    <row r="1269" spans="1:27" ht="16.5">
      <c r="A1269" s="383">
        <f t="shared" si="474"/>
        <v>46233</v>
      </c>
      <c r="B1269" s="432" t="s">
        <v>804</v>
      </c>
      <c r="C1269" s="458"/>
      <c r="D1269" s="473"/>
      <c r="E1269" s="459"/>
      <c r="F1269" s="506" t="str">
        <f>IF(ISNA(VLOOKUP(D1269,條件!$A$1:$L$65585,5,0)),"",(VLOOKUP(D1269,條件!$A$1:$L$65585,5,0)))</f>
        <v/>
      </c>
      <c r="G1269" s="506" t="str">
        <f>IF(ISNA(VLOOKUP(D1269,條件!$A$1:$L$65585,11,0)),"",(VLOOKUP(D1269,條件!$A$1:$L$65585,11,0)))</f>
        <v/>
      </c>
      <c r="H1269" s="460"/>
      <c r="I1269" s="461"/>
      <c r="J1269" s="462"/>
      <c r="K1269" s="461"/>
      <c r="L1269" s="463"/>
      <c r="M1269" s="388"/>
      <c r="N1269" s="389"/>
      <c r="O1269" s="390"/>
      <c r="P1269" s="389"/>
      <c r="Q1269" s="391"/>
      <c r="R1269" s="443"/>
      <c r="S1269" s="425">
        <f t="shared" si="470"/>
        <v>0</v>
      </c>
      <c r="T1269" s="392">
        <f t="shared" si="467"/>
        <v>0</v>
      </c>
      <c r="U1269" s="392">
        <f t="shared" si="471"/>
        <v>0</v>
      </c>
      <c r="V1269" s="393">
        <f t="shared" si="472"/>
        <v>0</v>
      </c>
      <c r="W1269" s="444" t="str">
        <f t="shared" si="473"/>
        <v/>
      </c>
      <c r="X1269" s="452" t="str">
        <f t="shared" si="468"/>
        <v/>
      </c>
      <c r="Y1269" s="452" t="str">
        <f t="shared" si="469"/>
        <v/>
      </c>
      <c r="Z1269" s="452" t="str">
        <f>'４.１倒筒機(樣品製作)'!X1269</f>
        <v/>
      </c>
      <c r="AA1269" s="452" t="str">
        <f>'４.１倒筒機(樣品製作)'!Y1269</f>
        <v/>
      </c>
    </row>
    <row r="1270" spans="1:27" ht="16.5">
      <c r="A1270" s="383">
        <f t="shared" si="474"/>
        <v>46233</v>
      </c>
      <c r="B1270" s="398" t="s">
        <v>807</v>
      </c>
      <c r="C1270" s="524"/>
      <c r="D1270" s="525"/>
      <c r="E1270" s="526"/>
      <c r="F1270" s="527"/>
      <c r="G1270" s="527"/>
      <c r="H1270" s="528"/>
      <c r="I1270" s="529">
        <f>COUNTA(I1250:I1269)</f>
        <v>0</v>
      </c>
      <c r="J1270" s="529"/>
      <c r="K1270" s="529"/>
      <c r="L1270" s="530"/>
      <c r="M1270" s="400"/>
      <c r="N1270" s="401">
        <f>SUM(N1250:N1269)</f>
        <v>0</v>
      </c>
      <c r="O1270" s="400"/>
      <c r="P1270" s="401">
        <f>SUM(P1250:P1269)</f>
        <v>0</v>
      </c>
      <c r="Q1270" s="402"/>
      <c r="R1270" s="445"/>
      <c r="S1270" s="426"/>
      <c r="T1270" s="399"/>
      <c r="U1270" s="399">
        <f>SUMIF(U1250:U1269,"&lt;9E307")</f>
        <v>0</v>
      </c>
      <c r="V1270" s="399">
        <f>SUM(V1250:V1269)</f>
        <v>0</v>
      </c>
      <c r="W1270" s="446">
        <f>IF(ISERROR(V1270/U1270),0,(V1270/U1270))</f>
        <v>0</v>
      </c>
      <c r="X1270" s="453">
        <f>SUMIF(X1250:X1269,"&lt;9E307")</f>
        <v>0</v>
      </c>
      <c r="Y1270" s="453">
        <f>SUMIF(Y1250:Y1269,"&lt;9E307")</f>
        <v>0</v>
      </c>
      <c r="Z1270" s="579">
        <f>'４.１倒筒機(樣品製作)'!X1270</f>
        <v>0</v>
      </c>
      <c r="AA1270" s="579">
        <f>'４.１倒筒機(樣品製作)'!Y1270</f>
        <v>0</v>
      </c>
    </row>
    <row r="1271" spans="1:27" ht="16.5">
      <c r="A1271" s="383">
        <f t="shared" si="474"/>
        <v>46233</v>
      </c>
      <c r="B1271" s="432" t="s">
        <v>805</v>
      </c>
      <c r="C1271" s="458"/>
      <c r="D1271" s="473"/>
      <c r="E1271" s="459"/>
      <c r="F1271" s="506" t="str">
        <f>IF(ISNA(VLOOKUP(D1271,條件!$A$1:$L$65585,5,0)),"",(VLOOKUP(D1271,條件!$A$1:$L$65585,5,0)))</f>
        <v/>
      </c>
      <c r="G1271" s="506" t="str">
        <f>IF(ISNA(VLOOKUP(D1271,條件!$A$1:$L$65585,11,0)),"",(VLOOKUP(D1271,條件!$A$1:$L$65585,11,0)))</f>
        <v/>
      </c>
      <c r="H1271" s="460"/>
      <c r="I1271" s="461"/>
      <c r="J1271" s="462"/>
      <c r="K1271" s="461"/>
      <c r="L1271" s="463"/>
      <c r="M1271" s="388"/>
      <c r="N1271" s="389"/>
      <c r="O1271" s="390"/>
      <c r="P1271" s="389"/>
      <c r="Q1271" s="391"/>
      <c r="R1271" s="443"/>
      <c r="S1271" s="425">
        <f>K1271*0.85</f>
        <v>0</v>
      </c>
      <c r="T1271" s="392">
        <f t="shared" ref="T1271:T1290" si="475">IF(J1271="",0,(1440/(J1271/S1271)))</f>
        <v>0</v>
      </c>
      <c r="U1271" s="405">
        <f>T1271*L1271*(N1271+P1271)/24*0.85</f>
        <v>0</v>
      </c>
      <c r="V1271" s="406">
        <f>M1271+O1271</f>
        <v>0</v>
      </c>
      <c r="W1271" s="442" t="str">
        <f>IF(U1271=0,"",((V1271/U1271)))</f>
        <v/>
      </c>
      <c r="X1271" s="452" t="str">
        <f t="shared" ref="X1271:X1290" si="476">IF(ISERROR((U1271/(N1271+P1271)*N1271)/250),"",((U1271/(N1271+P1271)*N1271)/250))</f>
        <v/>
      </c>
      <c r="Y1271" s="452" t="str">
        <f t="shared" ref="Y1271:Y1290" si="477">IF(ISERROR(((U1271/(N1271+P1271)*P1271)/250)),"",(((U1271/(N1271+P1271)*P1271))/250))</f>
        <v/>
      </c>
      <c r="Z1271" s="452" t="str">
        <f>'４.１倒筒機(樣品製作)'!X1271</f>
        <v/>
      </c>
      <c r="AA1271" s="452" t="str">
        <f>'４.１倒筒機(樣品製作)'!Y1271</f>
        <v/>
      </c>
    </row>
    <row r="1272" spans="1:27" ht="16.5">
      <c r="A1272" s="383">
        <f t="shared" si="474"/>
        <v>46233</v>
      </c>
      <c r="B1272" s="432" t="s">
        <v>805</v>
      </c>
      <c r="C1272" s="458"/>
      <c r="D1272" s="473"/>
      <c r="E1272" s="459"/>
      <c r="F1272" s="506" t="str">
        <f>IF(ISNA(VLOOKUP(D1272,條件!$A$1:$L$65585,5,0)),"",(VLOOKUP(D1272,條件!$A$1:$L$65585,5,0)))</f>
        <v/>
      </c>
      <c r="G1272" s="506" t="str">
        <f>IF(ISNA(VLOOKUP(D1272,條件!$A$1:$L$65585,11,0)),"",(VLOOKUP(D1272,條件!$A$1:$L$65585,11,0)))</f>
        <v/>
      </c>
      <c r="H1272" s="460"/>
      <c r="I1272" s="461"/>
      <c r="J1272" s="462"/>
      <c r="K1272" s="461"/>
      <c r="L1272" s="463"/>
      <c r="M1272" s="388"/>
      <c r="N1272" s="389"/>
      <c r="O1272" s="390"/>
      <c r="P1272" s="389"/>
      <c r="Q1272" s="391"/>
      <c r="R1272" s="443"/>
      <c r="S1272" s="425">
        <f t="shared" ref="S1272:S1290" si="478">K1272*0.85</f>
        <v>0</v>
      </c>
      <c r="T1272" s="392">
        <f t="shared" si="475"/>
        <v>0</v>
      </c>
      <c r="U1272" s="405">
        <f t="shared" ref="U1272:U1290" si="479">T1272*L1272*(N1272+P1272)/24*0.85</f>
        <v>0</v>
      </c>
      <c r="V1272" s="393">
        <f t="shared" ref="V1272:V1290" si="480">M1272+O1272</f>
        <v>0</v>
      </c>
      <c r="W1272" s="442" t="str">
        <f t="shared" ref="W1272:W1290" si="481">IF(U1272=0,"",((V1272/U1272)))</f>
        <v/>
      </c>
      <c r="X1272" s="452" t="str">
        <f t="shared" si="476"/>
        <v/>
      </c>
      <c r="Y1272" s="452" t="str">
        <f t="shared" si="477"/>
        <v/>
      </c>
      <c r="Z1272" s="452" t="str">
        <f>'４.１倒筒機(樣品製作)'!X1272</f>
        <v/>
      </c>
      <c r="AA1272" s="452" t="str">
        <f>'４.１倒筒機(樣品製作)'!Y1272</f>
        <v/>
      </c>
    </row>
    <row r="1273" spans="1:27" ht="16.5">
      <c r="A1273" s="383">
        <f t="shared" si="474"/>
        <v>46233</v>
      </c>
      <c r="B1273" s="432" t="s">
        <v>805</v>
      </c>
      <c r="C1273" s="458"/>
      <c r="D1273" s="473"/>
      <c r="E1273" s="459"/>
      <c r="F1273" s="506" t="str">
        <f>IF(ISNA(VLOOKUP(D1273,條件!$A$1:$L$65585,5,0)),"",(VLOOKUP(D1273,條件!$A$1:$L$65585,5,0)))</f>
        <v/>
      </c>
      <c r="G1273" s="506" t="str">
        <f>IF(ISNA(VLOOKUP(D1273,條件!$A$1:$L$65585,11,0)),"",(VLOOKUP(D1273,條件!$A$1:$L$65585,11,0)))</f>
        <v/>
      </c>
      <c r="H1273" s="460"/>
      <c r="I1273" s="461"/>
      <c r="J1273" s="462"/>
      <c r="K1273" s="461"/>
      <c r="L1273" s="463"/>
      <c r="M1273" s="388"/>
      <c r="N1273" s="389"/>
      <c r="O1273" s="390"/>
      <c r="P1273" s="389"/>
      <c r="Q1273" s="391"/>
      <c r="R1273" s="443"/>
      <c r="S1273" s="425">
        <f t="shared" si="478"/>
        <v>0</v>
      </c>
      <c r="T1273" s="392">
        <f t="shared" si="475"/>
        <v>0</v>
      </c>
      <c r="U1273" s="405">
        <f t="shared" si="479"/>
        <v>0</v>
      </c>
      <c r="V1273" s="393">
        <f t="shared" si="480"/>
        <v>0</v>
      </c>
      <c r="W1273" s="442" t="str">
        <f t="shared" si="481"/>
        <v/>
      </c>
      <c r="X1273" s="452" t="str">
        <f t="shared" si="476"/>
        <v/>
      </c>
      <c r="Y1273" s="452" t="str">
        <f t="shared" si="477"/>
        <v/>
      </c>
      <c r="Z1273" s="452" t="str">
        <f>'４.１倒筒機(樣品製作)'!X1273</f>
        <v/>
      </c>
      <c r="AA1273" s="452" t="str">
        <f>'４.１倒筒機(樣品製作)'!Y1273</f>
        <v/>
      </c>
    </row>
    <row r="1274" spans="1:27" ht="16.5">
      <c r="A1274" s="383">
        <f t="shared" si="474"/>
        <v>46233</v>
      </c>
      <c r="B1274" s="432" t="s">
        <v>805</v>
      </c>
      <c r="C1274" s="458"/>
      <c r="D1274" s="473"/>
      <c r="E1274" s="459"/>
      <c r="F1274" s="506" t="str">
        <f>IF(ISNA(VLOOKUP(D1274,條件!$A$1:$L$65585,5,0)),"",(VLOOKUP(D1274,條件!$A$1:$L$65585,5,0)))</f>
        <v/>
      </c>
      <c r="G1274" s="506" t="str">
        <f>IF(ISNA(VLOOKUP(D1274,條件!$A$1:$L$65585,11,0)),"",(VLOOKUP(D1274,條件!$A$1:$L$65585,11,0)))</f>
        <v/>
      </c>
      <c r="H1274" s="460"/>
      <c r="I1274" s="461"/>
      <c r="J1274" s="462"/>
      <c r="K1274" s="461"/>
      <c r="L1274" s="463"/>
      <c r="M1274" s="388"/>
      <c r="N1274" s="389"/>
      <c r="O1274" s="390"/>
      <c r="P1274" s="389"/>
      <c r="Q1274" s="391"/>
      <c r="R1274" s="443"/>
      <c r="S1274" s="425">
        <f t="shared" si="478"/>
        <v>0</v>
      </c>
      <c r="T1274" s="392">
        <f t="shared" si="475"/>
        <v>0</v>
      </c>
      <c r="U1274" s="405">
        <f t="shared" si="479"/>
        <v>0</v>
      </c>
      <c r="V1274" s="393">
        <f t="shared" si="480"/>
        <v>0</v>
      </c>
      <c r="W1274" s="442" t="str">
        <f t="shared" si="481"/>
        <v/>
      </c>
      <c r="X1274" s="452" t="str">
        <f t="shared" si="476"/>
        <v/>
      </c>
      <c r="Y1274" s="452" t="str">
        <f t="shared" si="477"/>
        <v/>
      </c>
      <c r="Z1274" s="452" t="str">
        <f>'４.１倒筒機(樣品製作)'!X1274</f>
        <v/>
      </c>
      <c r="AA1274" s="452" t="str">
        <f>'４.１倒筒機(樣品製作)'!Y1274</f>
        <v/>
      </c>
    </row>
    <row r="1275" spans="1:27" ht="16.5">
      <c r="A1275" s="383">
        <f t="shared" si="474"/>
        <v>46233</v>
      </c>
      <c r="B1275" s="432" t="s">
        <v>805</v>
      </c>
      <c r="C1275" s="458"/>
      <c r="D1275" s="473"/>
      <c r="E1275" s="459"/>
      <c r="F1275" s="506" t="str">
        <f>IF(ISNA(VLOOKUP(D1275,條件!$A$1:$L$65585,5,0)),"",(VLOOKUP(D1275,條件!$A$1:$L$65585,5,0)))</f>
        <v/>
      </c>
      <c r="G1275" s="506" t="str">
        <f>IF(ISNA(VLOOKUP(D1275,條件!$A$1:$L$65585,11,0)),"",(VLOOKUP(D1275,條件!$A$1:$L$65585,11,0)))</f>
        <v/>
      </c>
      <c r="H1275" s="460"/>
      <c r="I1275" s="461"/>
      <c r="J1275" s="462"/>
      <c r="K1275" s="461"/>
      <c r="L1275" s="463"/>
      <c r="M1275" s="388"/>
      <c r="N1275" s="389"/>
      <c r="O1275" s="390"/>
      <c r="P1275" s="389"/>
      <c r="Q1275" s="391"/>
      <c r="R1275" s="443"/>
      <c r="S1275" s="425">
        <f t="shared" si="478"/>
        <v>0</v>
      </c>
      <c r="T1275" s="392">
        <f t="shared" si="475"/>
        <v>0</v>
      </c>
      <c r="U1275" s="405">
        <f t="shared" si="479"/>
        <v>0</v>
      </c>
      <c r="V1275" s="393">
        <f t="shared" si="480"/>
        <v>0</v>
      </c>
      <c r="W1275" s="442" t="str">
        <f t="shared" si="481"/>
        <v/>
      </c>
      <c r="X1275" s="452" t="str">
        <f t="shared" si="476"/>
        <v/>
      </c>
      <c r="Y1275" s="452" t="str">
        <f t="shared" si="477"/>
        <v/>
      </c>
      <c r="Z1275" s="452" t="str">
        <f>'４.１倒筒機(樣品製作)'!X1275</f>
        <v/>
      </c>
      <c r="AA1275" s="452" t="str">
        <f>'４.１倒筒機(樣品製作)'!Y1275</f>
        <v/>
      </c>
    </row>
    <row r="1276" spans="1:27" ht="16.5">
      <c r="A1276" s="383">
        <f t="shared" si="474"/>
        <v>46233</v>
      </c>
      <c r="B1276" s="432" t="s">
        <v>805</v>
      </c>
      <c r="C1276" s="458"/>
      <c r="D1276" s="473"/>
      <c r="E1276" s="459"/>
      <c r="F1276" s="506" t="str">
        <f>IF(ISNA(VLOOKUP(D1276,條件!$A$1:$L$65585,5,0)),"",(VLOOKUP(D1276,條件!$A$1:$L$65585,5,0)))</f>
        <v/>
      </c>
      <c r="G1276" s="506" t="str">
        <f>IF(ISNA(VLOOKUP(D1276,條件!$A$1:$L$65585,11,0)),"",(VLOOKUP(D1276,條件!$A$1:$L$65585,11,0)))</f>
        <v/>
      </c>
      <c r="H1276" s="460"/>
      <c r="I1276" s="461"/>
      <c r="J1276" s="462"/>
      <c r="K1276" s="461"/>
      <c r="L1276" s="463"/>
      <c r="M1276" s="388"/>
      <c r="N1276" s="389"/>
      <c r="O1276" s="390"/>
      <c r="P1276" s="389"/>
      <c r="Q1276" s="391"/>
      <c r="R1276" s="443"/>
      <c r="S1276" s="425">
        <f t="shared" si="478"/>
        <v>0</v>
      </c>
      <c r="T1276" s="392">
        <f t="shared" si="475"/>
        <v>0</v>
      </c>
      <c r="U1276" s="405">
        <f t="shared" si="479"/>
        <v>0</v>
      </c>
      <c r="V1276" s="393">
        <f t="shared" si="480"/>
        <v>0</v>
      </c>
      <c r="W1276" s="442" t="str">
        <f t="shared" si="481"/>
        <v/>
      </c>
      <c r="X1276" s="452" t="str">
        <f t="shared" si="476"/>
        <v/>
      </c>
      <c r="Y1276" s="452" t="str">
        <f t="shared" si="477"/>
        <v/>
      </c>
      <c r="Z1276" s="452" t="str">
        <f>'４.１倒筒機(樣品製作)'!X1276</f>
        <v/>
      </c>
      <c r="AA1276" s="452" t="str">
        <f>'４.１倒筒機(樣品製作)'!Y1276</f>
        <v/>
      </c>
    </row>
    <row r="1277" spans="1:27" ht="16.5">
      <c r="A1277" s="383">
        <f t="shared" si="474"/>
        <v>46233</v>
      </c>
      <c r="B1277" s="432" t="s">
        <v>805</v>
      </c>
      <c r="C1277" s="458"/>
      <c r="D1277" s="473"/>
      <c r="E1277" s="459"/>
      <c r="F1277" s="506" t="str">
        <f>IF(ISNA(VLOOKUP(D1277,條件!$A$1:$L$65585,5,0)),"",(VLOOKUP(D1277,條件!$A$1:$L$65585,5,0)))</f>
        <v/>
      </c>
      <c r="G1277" s="506" t="str">
        <f>IF(ISNA(VLOOKUP(D1277,條件!$A$1:$L$65585,11,0)),"",(VLOOKUP(D1277,條件!$A$1:$L$65585,11,0)))</f>
        <v/>
      </c>
      <c r="H1277" s="460"/>
      <c r="I1277" s="461"/>
      <c r="J1277" s="462"/>
      <c r="K1277" s="461"/>
      <c r="L1277" s="463"/>
      <c r="M1277" s="388"/>
      <c r="N1277" s="389"/>
      <c r="O1277" s="390"/>
      <c r="P1277" s="389"/>
      <c r="Q1277" s="391"/>
      <c r="R1277" s="443"/>
      <c r="S1277" s="425">
        <f t="shared" si="478"/>
        <v>0</v>
      </c>
      <c r="T1277" s="392">
        <f t="shared" si="475"/>
        <v>0</v>
      </c>
      <c r="U1277" s="405">
        <f t="shared" si="479"/>
        <v>0</v>
      </c>
      <c r="V1277" s="393">
        <f t="shared" si="480"/>
        <v>0</v>
      </c>
      <c r="W1277" s="442" t="str">
        <f t="shared" si="481"/>
        <v/>
      </c>
      <c r="X1277" s="452" t="str">
        <f t="shared" si="476"/>
        <v/>
      </c>
      <c r="Y1277" s="452" t="str">
        <f t="shared" si="477"/>
        <v/>
      </c>
      <c r="Z1277" s="452" t="str">
        <f>'４.１倒筒機(樣品製作)'!X1277</f>
        <v/>
      </c>
      <c r="AA1277" s="452" t="str">
        <f>'４.１倒筒機(樣品製作)'!Y1277</f>
        <v/>
      </c>
    </row>
    <row r="1278" spans="1:27" ht="16.5">
      <c r="A1278" s="383">
        <f t="shared" si="474"/>
        <v>46233</v>
      </c>
      <c r="B1278" s="432" t="s">
        <v>805</v>
      </c>
      <c r="C1278" s="458"/>
      <c r="D1278" s="473"/>
      <c r="E1278" s="459"/>
      <c r="F1278" s="506" t="str">
        <f>IF(ISNA(VLOOKUP(D1278,條件!$A$1:$L$65585,5,0)),"",(VLOOKUP(D1278,條件!$A$1:$L$65585,5,0)))</f>
        <v/>
      </c>
      <c r="G1278" s="506" t="str">
        <f>IF(ISNA(VLOOKUP(D1278,條件!$A$1:$L$65585,11,0)),"",(VLOOKUP(D1278,條件!$A$1:$L$65585,11,0)))</f>
        <v/>
      </c>
      <c r="H1278" s="460"/>
      <c r="I1278" s="461"/>
      <c r="J1278" s="462"/>
      <c r="K1278" s="461"/>
      <c r="L1278" s="463"/>
      <c r="M1278" s="388"/>
      <c r="N1278" s="389"/>
      <c r="O1278" s="390"/>
      <c r="P1278" s="389"/>
      <c r="Q1278" s="391"/>
      <c r="R1278" s="443"/>
      <c r="S1278" s="425">
        <f t="shared" si="478"/>
        <v>0</v>
      </c>
      <c r="T1278" s="392">
        <f t="shared" si="475"/>
        <v>0</v>
      </c>
      <c r="U1278" s="405">
        <f t="shared" si="479"/>
        <v>0</v>
      </c>
      <c r="V1278" s="393">
        <f t="shared" si="480"/>
        <v>0</v>
      </c>
      <c r="W1278" s="442" t="str">
        <f t="shared" si="481"/>
        <v/>
      </c>
      <c r="X1278" s="452" t="str">
        <f t="shared" si="476"/>
        <v/>
      </c>
      <c r="Y1278" s="452" t="str">
        <f t="shared" si="477"/>
        <v/>
      </c>
      <c r="Z1278" s="452" t="str">
        <f>'４.１倒筒機(樣品製作)'!X1278</f>
        <v/>
      </c>
      <c r="AA1278" s="452" t="str">
        <f>'４.１倒筒機(樣品製作)'!Y1278</f>
        <v/>
      </c>
    </row>
    <row r="1279" spans="1:27" ht="16.5">
      <c r="A1279" s="383">
        <f t="shared" si="474"/>
        <v>46233</v>
      </c>
      <c r="B1279" s="432" t="s">
        <v>805</v>
      </c>
      <c r="C1279" s="458"/>
      <c r="D1279" s="473"/>
      <c r="E1279" s="459"/>
      <c r="F1279" s="506" t="str">
        <f>IF(ISNA(VLOOKUP(D1279,條件!$A$1:$L$65585,5,0)),"",(VLOOKUP(D1279,條件!$A$1:$L$65585,5,0)))</f>
        <v/>
      </c>
      <c r="G1279" s="506" t="str">
        <f>IF(ISNA(VLOOKUP(D1279,條件!$A$1:$L$65585,11,0)),"",(VLOOKUP(D1279,條件!$A$1:$L$65585,11,0)))</f>
        <v/>
      </c>
      <c r="H1279" s="460"/>
      <c r="I1279" s="461"/>
      <c r="J1279" s="462"/>
      <c r="K1279" s="461"/>
      <c r="L1279" s="463"/>
      <c r="M1279" s="388"/>
      <c r="N1279" s="389"/>
      <c r="O1279" s="390"/>
      <c r="P1279" s="389"/>
      <c r="Q1279" s="391"/>
      <c r="R1279" s="443"/>
      <c r="S1279" s="425">
        <f t="shared" si="478"/>
        <v>0</v>
      </c>
      <c r="T1279" s="392">
        <f t="shared" si="475"/>
        <v>0</v>
      </c>
      <c r="U1279" s="405">
        <f t="shared" si="479"/>
        <v>0</v>
      </c>
      <c r="V1279" s="393">
        <f t="shared" si="480"/>
        <v>0</v>
      </c>
      <c r="W1279" s="442" t="str">
        <f t="shared" si="481"/>
        <v/>
      </c>
      <c r="X1279" s="452" t="str">
        <f t="shared" si="476"/>
        <v/>
      </c>
      <c r="Y1279" s="452" t="str">
        <f t="shared" si="477"/>
        <v/>
      </c>
      <c r="Z1279" s="452" t="str">
        <f>'４.１倒筒機(樣品製作)'!X1279</f>
        <v/>
      </c>
      <c r="AA1279" s="452" t="str">
        <f>'４.１倒筒機(樣品製作)'!Y1279</f>
        <v/>
      </c>
    </row>
    <row r="1280" spans="1:27" ht="16.5">
      <c r="A1280" s="383">
        <f t="shared" si="474"/>
        <v>46233</v>
      </c>
      <c r="B1280" s="432" t="s">
        <v>805</v>
      </c>
      <c r="C1280" s="458"/>
      <c r="D1280" s="473"/>
      <c r="E1280" s="459"/>
      <c r="F1280" s="506" t="str">
        <f>IF(ISNA(VLOOKUP(D1280,條件!$A$1:$L$65585,5,0)),"",(VLOOKUP(D1280,條件!$A$1:$L$65585,5,0)))</f>
        <v/>
      </c>
      <c r="G1280" s="506" t="str">
        <f>IF(ISNA(VLOOKUP(D1280,條件!$A$1:$L$65585,11,0)),"",(VLOOKUP(D1280,條件!$A$1:$L$65585,11,0)))</f>
        <v/>
      </c>
      <c r="H1280" s="460"/>
      <c r="I1280" s="461"/>
      <c r="J1280" s="462"/>
      <c r="K1280" s="461"/>
      <c r="L1280" s="463"/>
      <c r="M1280" s="388"/>
      <c r="N1280" s="389"/>
      <c r="O1280" s="390"/>
      <c r="P1280" s="389"/>
      <c r="Q1280" s="391"/>
      <c r="R1280" s="443"/>
      <c r="S1280" s="425">
        <f t="shared" si="478"/>
        <v>0</v>
      </c>
      <c r="T1280" s="392">
        <f t="shared" si="475"/>
        <v>0</v>
      </c>
      <c r="U1280" s="405">
        <f t="shared" si="479"/>
        <v>0</v>
      </c>
      <c r="V1280" s="393">
        <f t="shared" si="480"/>
        <v>0</v>
      </c>
      <c r="W1280" s="442" t="str">
        <f t="shared" si="481"/>
        <v/>
      </c>
      <c r="X1280" s="452" t="str">
        <f t="shared" si="476"/>
        <v/>
      </c>
      <c r="Y1280" s="452" t="str">
        <f t="shared" si="477"/>
        <v/>
      </c>
      <c r="Z1280" s="452" t="str">
        <f>'４.１倒筒機(樣品製作)'!X1280</f>
        <v/>
      </c>
      <c r="AA1280" s="452" t="str">
        <f>'４.１倒筒機(樣品製作)'!Y1280</f>
        <v/>
      </c>
    </row>
    <row r="1281" spans="1:27" ht="16.5">
      <c r="A1281" s="383">
        <f t="shared" si="474"/>
        <v>46233</v>
      </c>
      <c r="B1281" s="432" t="s">
        <v>805</v>
      </c>
      <c r="C1281" s="458"/>
      <c r="D1281" s="473"/>
      <c r="E1281" s="459"/>
      <c r="F1281" s="506" t="str">
        <f>IF(ISNA(VLOOKUP(D1281,條件!$A$1:$L$65585,5,0)),"",(VLOOKUP(D1281,條件!$A$1:$L$65585,5,0)))</f>
        <v/>
      </c>
      <c r="G1281" s="506" t="str">
        <f>IF(ISNA(VLOOKUP(D1281,條件!$A$1:$L$65585,11,0)),"",(VLOOKUP(D1281,條件!$A$1:$L$65585,11,0)))</f>
        <v/>
      </c>
      <c r="H1281" s="460"/>
      <c r="I1281" s="461"/>
      <c r="J1281" s="462"/>
      <c r="K1281" s="461"/>
      <c r="L1281" s="463"/>
      <c r="M1281" s="388"/>
      <c r="N1281" s="389"/>
      <c r="O1281" s="390"/>
      <c r="P1281" s="389"/>
      <c r="Q1281" s="391"/>
      <c r="R1281" s="443"/>
      <c r="S1281" s="425">
        <f t="shared" si="478"/>
        <v>0</v>
      </c>
      <c r="T1281" s="392">
        <f t="shared" si="475"/>
        <v>0</v>
      </c>
      <c r="U1281" s="405">
        <f t="shared" si="479"/>
        <v>0</v>
      </c>
      <c r="V1281" s="393">
        <f t="shared" si="480"/>
        <v>0</v>
      </c>
      <c r="W1281" s="442" t="str">
        <f t="shared" si="481"/>
        <v/>
      </c>
      <c r="X1281" s="452" t="str">
        <f t="shared" si="476"/>
        <v/>
      </c>
      <c r="Y1281" s="452" t="str">
        <f t="shared" si="477"/>
        <v/>
      </c>
      <c r="Z1281" s="452" t="str">
        <f>'４.１倒筒機(樣品製作)'!X1281</f>
        <v/>
      </c>
      <c r="AA1281" s="452" t="str">
        <f>'４.１倒筒機(樣品製作)'!Y1281</f>
        <v/>
      </c>
    </row>
    <row r="1282" spans="1:27" ht="16.5">
      <c r="A1282" s="383">
        <f t="shared" si="474"/>
        <v>46233</v>
      </c>
      <c r="B1282" s="432" t="s">
        <v>805</v>
      </c>
      <c r="C1282" s="458"/>
      <c r="D1282" s="473"/>
      <c r="E1282" s="459"/>
      <c r="F1282" s="506" t="str">
        <f>IF(ISNA(VLOOKUP(D1282,條件!$A$1:$L$65585,5,0)),"",(VLOOKUP(D1282,條件!$A$1:$L$65585,5,0)))</f>
        <v/>
      </c>
      <c r="G1282" s="506" t="str">
        <f>IF(ISNA(VLOOKUP(D1282,條件!$A$1:$L$65585,11,0)),"",(VLOOKUP(D1282,條件!$A$1:$L$65585,11,0)))</f>
        <v/>
      </c>
      <c r="H1282" s="460"/>
      <c r="I1282" s="461"/>
      <c r="J1282" s="462"/>
      <c r="K1282" s="461"/>
      <c r="L1282" s="463"/>
      <c r="M1282" s="388"/>
      <c r="N1282" s="389"/>
      <c r="O1282" s="390"/>
      <c r="P1282" s="389"/>
      <c r="Q1282" s="391"/>
      <c r="R1282" s="443"/>
      <c r="S1282" s="425">
        <f t="shared" si="478"/>
        <v>0</v>
      </c>
      <c r="T1282" s="392">
        <f t="shared" si="475"/>
        <v>0</v>
      </c>
      <c r="U1282" s="392">
        <f t="shared" si="479"/>
        <v>0</v>
      </c>
      <c r="V1282" s="393">
        <f t="shared" si="480"/>
        <v>0</v>
      </c>
      <c r="W1282" s="444" t="str">
        <f t="shared" si="481"/>
        <v/>
      </c>
      <c r="X1282" s="452" t="str">
        <f t="shared" si="476"/>
        <v/>
      </c>
      <c r="Y1282" s="452" t="str">
        <f t="shared" si="477"/>
        <v/>
      </c>
      <c r="Z1282" s="452" t="str">
        <f>'４.１倒筒機(樣品製作)'!X1282</f>
        <v/>
      </c>
      <c r="AA1282" s="452" t="str">
        <f>'４.１倒筒機(樣品製作)'!Y1282</f>
        <v/>
      </c>
    </row>
    <row r="1283" spans="1:27" ht="16.5">
      <c r="A1283" s="383">
        <f t="shared" si="474"/>
        <v>46233</v>
      </c>
      <c r="B1283" s="432" t="s">
        <v>805</v>
      </c>
      <c r="C1283" s="458"/>
      <c r="D1283" s="473"/>
      <c r="E1283" s="459"/>
      <c r="F1283" s="506" t="str">
        <f>IF(ISNA(VLOOKUP(D1283,條件!$A$1:$L$65585,5,0)),"",(VLOOKUP(D1283,條件!$A$1:$L$65585,5,0)))</f>
        <v/>
      </c>
      <c r="G1283" s="506" t="str">
        <f>IF(ISNA(VLOOKUP(D1283,條件!$A$1:$L$65585,11,0)),"",(VLOOKUP(D1283,條件!$A$1:$L$65585,11,0)))</f>
        <v/>
      </c>
      <c r="H1283" s="460"/>
      <c r="I1283" s="461"/>
      <c r="J1283" s="462"/>
      <c r="K1283" s="461"/>
      <c r="L1283" s="463"/>
      <c r="M1283" s="388"/>
      <c r="N1283" s="389"/>
      <c r="O1283" s="390"/>
      <c r="P1283" s="389"/>
      <c r="Q1283" s="391"/>
      <c r="R1283" s="443"/>
      <c r="S1283" s="425">
        <f t="shared" si="478"/>
        <v>0</v>
      </c>
      <c r="T1283" s="392">
        <f t="shared" si="475"/>
        <v>0</v>
      </c>
      <c r="U1283" s="392">
        <f t="shared" si="479"/>
        <v>0</v>
      </c>
      <c r="V1283" s="393">
        <f t="shared" si="480"/>
        <v>0</v>
      </c>
      <c r="W1283" s="444" t="str">
        <f t="shared" si="481"/>
        <v/>
      </c>
      <c r="X1283" s="452" t="str">
        <f t="shared" si="476"/>
        <v/>
      </c>
      <c r="Y1283" s="452" t="str">
        <f t="shared" si="477"/>
        <v/>
      </c>
      <c r="Z1283" s="452" t="str">
        <f>'４.１倒筒機(樣品製作)'!X1283</f>
        <v/>
      </c>
      <c r="AA1283" s="452" t="str">
        <f>'４.１倒筒機(樣品製作)'!Y1283</f>
        <v/>
      </c>
    </row>
    <row r="1284" spans="1:27" ht="16.5">
      <c r="A1284" s="383">
        <f t="shared" si="474"/>
        <v>46233</v>
      </c>
      <c r="B1284" s="432" t="s">
        <v>805</v>
      </c>
      <c r="C1284" s="458"/>
      <c r="D1284" s="473"/>
      <c r="E1284" s="459"/>
      <c r="F1284" s="506" t="str">
        <f>IF(ISNA(VLOOKUP(D1284,條件!$A$1:$L$65585,5,0)),"",(VLOOKUP(D1284,條件!$A$1:$L$65585,5,0)))</f>
        <v/>
      </c>
      <c r="G1284" s="506" t="str">
        <f>IF(ISNA(VLOOKUP(D1284,條件!$A$1:$L$65585,11,0)),"",(VLOOKUP(D1284,條件!$A$1:$L$65585,11,0)))</f>
        <v/>
      </c>
      <c r="H1284" s="460"/>
      <c r="I1284" s="461"/>
      <c r="J1284" s="462"/>
      <c r="K1284" s="461"/>
      <c r="L1284" s="463"/>
      <c r="M1284" s="388"/>
      <c r="N1284" s="389"/>
      <c r="O1284" s="390"/>
      <c r="P1284" s="389"/>
      <c r="Q1284" s="391"/>
      <c r="R1284" s="443"/>
      <c r="S1284" s="425">
        <f t="shared" si="478"/>
        <v>0</v>
      </c>
      <c r="T1284" s="392">
        <f t="shared" si="475"/>
        <v>0</v>
      </c>
      <c r="U1284" s="392">
        <f t="shared" si="479"/>
        <v>0</v>
      </c>
      <c r="V1284" s="393">
        <f t="shared" si="480"/>
        <v>0</v>
      </c>
      <c r="W1284" s="444" t="str">
        <f t="shared" si="481"/>
        <v/>
      </c>
      <c r="X1284" s="452" t="str">
        <f t="shared" si="476"/>
        <v/>
      </c>
      <c r="Y1284" s="452" t="str">
        <f t="shared" si="477"/>
        <v/>
      </c>
      <c r="Z1284" s="452" t="str">
        <f>'４.１倒筒機(樣品製作)'!X1284</f>
        <v/>
      </c>
      <c r="AA1284" s="452" t="str">
        <f>'４.１倒筒機(樣品製作)'!Y1284</f>
        <v/>
      </c>
    </row>
    <row r="1285" spans="1:27" ht="16.5">
      <c r="A1285" s="383">
        <f t="shared" si="474"/>
        <v>46233</v>
      </c>
      <c r="B1285" s="432" t="s">
        <v>805</v>
      </c>
      <c r="C1285" s="458"/>
      <c r="D1285" s="473"/>
      <c r="E1285" s="459"/>
      <c r="F1285" s="506" t="str">
        <f>IF(ISNA(VLOOKUP(D1285,條件!$A$1:$L$65585,5,0)),"",(VLOOKUP(D1285,條件!$A$1:$L$65585,5,0)))</f>
        <v/>
      </c>
      <c r="G1285" s="506" t="str">
        <f>IF(ISNA(VLOOKUP(D1285,條件!$A$1:$L$65585,11,0)),"",(VLOOKUP(D1285,條件!$A$1:$L$65585,11,0)))</f>
        <v/>
      </c>
      <c r="H1285" s="460"/>
      <c r="I1285" s="461"/>
      <c r="J1285" s="462"/>
      <c r="K1285" s="461"/>
      <c r="L1285" s="463"/>
      <c r="M1285" s="388"/>
      <c r="N1285" s="389"/>
      <c r="O1285" s="390"/>
      <c r="P1285" s="389"/>
      <c r="Q1285" s="391"/>
      <c r="R1285" s="443"/>
      <c r="S1285" s="425">
        <f t="shared" si="478"/>
        <v>0</v>
      </c>
      <c r="T1285" s="392">
        <f t="shared" si="475"/>
        <v>0</v>
      </c>
      <c r="U1285" s="392">
        <f t="shared" si="479"/>
        <v>0</v>
      </c>
      <c r="V1285" s="393">
        <f t="shared" si="480"/>
        <v>0</v>
      </c>
      <c r="W1285" s="444" t="str">
        <f t="shared" si="481"/>
        <v/>
      </c>
      <c r="X1285" s="452" t="str">
        <f t="shared" si="476"/>
        <v/>
      </c>
      <c r="Y1285" s="452" t="str">
        <f t="shared" si="477"/>
        <v/>
      </c>
      <c r="Z1285" s="452" t="str">
        <f>'４.１倒筒機(樣品製作)'!X1285</f>
        <v/>
      </c>
      <c r="AA1285" s="452" t="str">
        <f>'４.１倒筒機(樣品製作)'!Y1285</f>
        <v/>
      </c>
    </row>
    <row r="1286" spans="1:27" ht="16.5">
      <c r="A1286" s="383">
        <f t="shared" si="474"/>
        <v>46233</v>
      </c>
      <c r="B1286" s="432" t="s">
        <v>805</v>
      </c>
      <c r="C1286" s="458"/>
      <c r="D1286" s="473"/>
      <c r="E1286" s="459"/>
      <c r="F1286" s="506" t="str">
        <f>IF(ISNA(VLOOKUP(D1286,條件!$A$1:$L$65585,5,0)),"",(VLOOKUP(D1286,條件!$A$1:$L$65585,5,0)))</f>
        <v/>
      </c>
      <c r="G1286" s="506" t="str">
        <f>IF(ISNA(VLOOKUP(D1286,條件!$A$1:$L$65585,11,0)),"",(VLOOKUP(D1286,條件!$A$1:$L$65585,11,0)))</f>
        <v/>
      </c>
      <c r="H1286" s="460"/>
      <c r="I1286" s="461"/>
      <c r="J1286" s="462"/>
      <c r="K1286" s="461"/>
      <c r="L1286" s="463"/>
      <c r="M1286" s="388"/>
      <c r="N1286" s="389"/>
      <c r="O1286" s="390"/>
      <c r="P1286" s="389"/>
      <c r="Q1286" s="391"/>
      <c r="R1286" s="443"/>
      <c r="S1286" s="425">
        <f t="shared" si="478"/>
        <v>0</v>
      </c>
      <c r="T1286" s="392">
        <f t="shared" si="475"/>
        <v>0</v>
      </c>
      <c r="U1286" s="392">
        <f t="shared" si="479"/>
        <v>0</v>
      </c>
      <c r="V1286" s="393">
        <f t="shared" si="480"/>
        <v>0</v>
      </c>
      <c r="W1286" s="444" t="str">
        <f t="shared" si="481"/>
        <v/>
      </c>
      <c r="X1286" s="452" t="str">
        <f t="shared" si="476"/>
        <v/>
      </c>
      <c r="Y1286" s="452" t="str">
        <f t="shared" si="477"/>
        <v/>
      </c>
      <c r="Z1286" s="452" t="str">
        <f>'４.１倒筒機(樣品製作)'!X1286</f>
        <v/>
      </c>
      <c r="AA1286" s="452" t="str">
        <f>'４.１倒筒機(樣品製作)'!Y1286</f>
        <v/>
      </c>
    </row>
    <row r="1287" spans="1:27" ht="16.5">
      <c r="A1287" s="383">
        <f t="shared" si="474"/>
        <v>46233</v>
      </c>
      <c r="B1287" s="432" t="s">
        <v>805</v>
      </c>
      <c r="C1287" s="458"/>
      <c r="D1287" s="473"/>
      <c r="E1287" s="459"/>
      <c r="F1287" s="506" t="str">
        <f>IF(ISNA(VLOOKUP(D1287,條件!$A$1:$L$65585,5,0)),"",(VLOOKUP(D1287,條件!$A$1:$L$65585,5,0)))</f>
        <v/>
      </c>
      <c r="G1287" s="506" t="str">
        <f>IF(ISNA(VLOOKUP(D1287,條件!$A$1:$L$65585,11,0)),"",(VLOOKUP(D1287,條件!$A$1:$L$65585,11,0)))</f>
        <v/>
      </c>
      <c r="H1287" s="460"/>
      <c r="I1287" s="461"/>
      <c r="J1287" s="462"/>
      <c r="K1287" s="461"/>
      <c r="L1287" s="463"/>
      <c r="M1287" s="388"/>
      <c r="N1287" s="389"/>
      <c r="O1287" s="390"/>
      <c r="P1287" s="389"/>
      <c r="Q1287" s="391"/>
      <c r="R1287" s="443"/>
      <c r="S1287" s="425">
        <f t="shared" si="478"/>
        <v>0</v>
      </c>
      <c r="T1287" s="392">
        <f t="shared" si="475"/>
        <v>0</v>
      </c>
      <c r="U1287" s="392">
        <f t="shared" si="479"/>
        <v>0</v>
      </c>
      <c r="V1287" s="393">
        <f t="shared" si="480"/>
        <v>0</v>
      </c>
      <c r="W1287" s="444" t="str">
        <f t="shared" si="481"/>
        <v/>
      </c>
      <c r="X1287" s="452" t="str">
        <f t="shared" si="476"/>
        <v/>
      </c>
      <c r="Y1287" s="452" t="str">
        <f t="shared" si="477"/>
        <v/>
      </c>
      <c r="Z1287" s="452" t="str">
        <f>'４.１倒筒機(樣品製作)'!X1287</f>
        <v/>
      </c>
      <c r="AA1287" s="452" t="str">
        <f>'４.１倒筒機(樣品製作)'!Y1287</f>
        <v/>
      </c>
    </row>
    <row r="1288" spans="1:27" ht="16.5">
      <c r="A1288" s="383">
        <f t="shared" si="474"/>
        <v>46233</v>
      </c>
      <c r="B1288" s="432" t="s">
        <v>805</v>
      </c>
      <c r="C1288" s="458"/>
      <c r="D1288" s="473"/>
      <c r="E1288" s="459"/>
      <c r="F1288" s="506" t="str">
        <f>IF(ISNA(VLOOKUP(D1288,條件!$A$1:$L$65585,5,0)),"",(VLOOKUP(D1288,條件!$A$1:$L$65585,5,0)))</f>
        <v/>
      </c>
      <c r="G1288" s="506" t="str">
        <f>IF(ISNA(VLOOKUP(D1288,條件!$A$1:$L$65585,11,0)),"",(VLOOKUP(D1288,條件!$A$1:$L$65585,11,0)))</f>
        <v/>
      </c>
      <c r="H1288" s="460"/>
      <c r="I1288" s="461"/>
      <c r="J1288" s="462"/>
      <c r="K1288" s="461"/>
      <c r="L1288" s="463"/>
      <c r="M1288" s="388"/>
      <c r="N1288" s="389"/>
      <c r="O1288" s="390"/>
      <c r="P1288" s="389"/>
      <c r="Q1288" s="391"/>
      <c r="R1288" s="443"/>
      <c r="S1288" s="425">
        <f t="shared" si="478"/>
        <v>0</v>
      </c>
      <c r="T1288" s="392">
        <f t="shared" si="475"/>
        <v>0</v>
      </c>
      <c r="U1288" s="392">
        <f t="shared" si="479"/>
        <v>0</v>
      </c>
      <c r="V1288" s="393">
        <f t="shared" si="480"/>
        <v>0</v>
      </c>
      <c r="W1288" s="444" t="str">
        <f t="shared" si="481"/>
        <v/>
      </c>
      <c r="X1288" s="452" t="str">
        <f t="shared" si="476"/>
        <v/>
      </c>
      <c r="Y1288" s="452" t="str">
        <f t="shared" si="477"/>
        <v/>
      </c>
      <c r="Z1288" s="452" t="str">
        <f>'４.１倒筒機(樣品製作)'!X1288</f>
        <v/>
      </c>
      <c r="AA1288" s="452" t="str">
        <f>'４.１倒筒機(樣品製作)'!Y1288</f>
        <v/>
      </c>
    </row>
    <row r="1289" spans="1:27" ht="16.5">
      <c r="A1289" s="383">
        <f t="shared" si="474"/>
        <v>46233</v>
      </c>
      <c r="B1289" s="432" t="s">
        <v>805</v>
      </c>
      <c r="C1289" s="458"/>
      <c r="D1289" s="473"/>
      <c r="E1289" s="459"/>
      <c r="F1289" s="506" t="str">
        <f>IF(ISNA(VLOOKUP(D1289,條件!$A$1:$L$65585,5,0)),"",(VLOOKUP(D1289,條件!$A$1:$L$65585,5,0)))</f>
        <v/>
      </c>
      <c r="G1289" s="506" t="str">
        <f>IF(ISNA(VLOOKUP(D1289,條件!$A$1:$L$65585,11,0)),"",(VLOOKUP(D1289,條件!$A$1:$L$65585,11,0)))</f>
        <v/>
      </c>
      <c r="H1289" s="460"/>
      <c r="I1289" s="461"/>
      <c r="J1289" s="462"/>
      <c r="K1289" s="461"/>
      <c r="L1289" s="463"/>
      <c r="M1289" s="388"/>
      <c r="N1289" s="389"/>
      <c r="O1289" s="390"/>
      <c r="P1289" s="389"/>
      <c r="Q1289" s="391"/>
      <c r="R1289" s="443"/>
      <c r="S1289" s="425">
        <f t="shared" si="478"/>
        <v>0</v>
      </c>
      <c r="T1289" s="392">
        <f t="shared" si="475"/>
        <v>0</v>
      </c>
      <c r="U1289" s="392">
        <f t="shared" si="479"/>
        <v>0</v>
      </c>
      <c r="V1289" s="393">
        <f t="shared" si="480"/>
        <v>0</v>
      </c>
      <c r="W1289" s="444" t="str">
        <f t="shared" si="481"/>
        <v/>
      </c>
      <c r="X1289" s="452" t="str">
        <f t="shared" si="476"/>
        <v/>
      </c>
      <c r="Y1289" s="452" t="str">
        <f t="shared" si="477"/>
        <v/>
      </c>
      <c r="Z1289" s="452" t="str">
        <f>'４.１倒筒機(樣品製作)'!X1289</f>
        <v/>
      </c>
      <c r="AA1289" s="452" t="str">
        <f>'４.１倒筒機(樣品製作)'!Y1289</f>
        <v/>
      </c>
    </row>
    <row r="1290" spans="1:27" ht="16.5">
      <c r="A1290" s="383">
        <f t="shared" si="474"/>
        <v>46233</v>
      </c>
      <c r="B1290" s="432" t="s">
        <v>805</v>
      </c>
      <c r="C1290" s="458"/>
      <c r="D1290" s="473"/>
      <c r="E1290" s="459"/>
      <c r="F1290" s="506" t="str">
        <f>IF(ISNA(VLOOKUP(D1290,條件!$A$1:$L$65585,5,0)),"",(VLOOKUP(D1290,條件!$A$1:$L$65585,5,0)))</f>
        <v/>
      </c>
      <c r="G1290" s="506" t="str">
        <f>IF(ISNA(VLOOKUP(D1290,條件!$A$1:$L$65585,11,0)),"",(VLOOKUP(D1290,條件!$A$1:$L$65585,11,0)))</f>
        <v/>
      </c>
      <c r="H1290" s="460"/>
      <c r="I1290" s="461"/>
      <c r="J1290" s="462"/>
      <c r="K1290" s="461"/>
      <c r="L1290" s="463"/>
      <c r="M1290" s="388"/>
      <c r="N1290" s="389"/>
      <c r="O1290" s="390"/>
      <c r="P1290" s="389"/>
      <c r="Q1290" s="391"/>
      <c r="R1290" s="443"/>
      <c r="S1290" s="425">
        <f t="shared" si="478"/>
        <v>0</v>
      </c>
      <c r="T1290" s="392">
        <f t="shared" si="475"/>
        <v>0</v>
      </c>
      <c r="U1290" s="392">
        <f t="shared" si="479"/>
        <v>0</v>
      </c>
      <c r="V1290" s="393">
        <f t="shared" si="480"/>
        <v>0</v>
      </c>
      <c r="W1290" s="444" t="str">
        <f t="shared" si="481"/>
        <v/>
      </c>
      <c r="X1290" s="452" t="str">
        <f t="shared" si="476"/>
        <v/>
      </c>
      <c r="Y1290" s="452" t="str">
        <f t="shared" si="477"/>
        <v/>
      </c>
      <c r="Z1290" s="452" t="str">
        <f>'４.１倒筒機(樣品製作)'!X1290</f>
        <v/>
      </c>
      <c r="AA1290" s="452" t="str">
        <f>'４.１倒筒機(樣品製作)'!Y1290</f>
        <v/>
      </c>
    </row>
    <row r="1291" spans="1:27" ht="16.5">
      <c r="A1291" s="383">
        <f t="shared" si="474"/>
        <v>46233</v>
      </c>
      <c r="B1291" s="398" t="s">
        <v>803</v>
      </c>
      <c r="C1291" s="524"/>
      <c r="D1291" s="525"/>
      <c r="E1291" s="526"/>
      <c r="F1291" s="527">
        <v>0</v>
      </c>
      <c r="G1291" s="527"/>
      <c r="H1291" s="528"/>
      <c r="I1291" s="529">
        <f>COUNTA(I1271:I1290)</f>
        <v>0</v>
      </c>
      <c r="J1291" s="529"/>
      <c r="K1291" s="529"/>
      <c r="L1291" s="530"/>
      <c r="M1291" s="400"/>
      <c r="N1291" s="401">
        <f>SUM(N1271:N1290)</f>
        <v>0</v>
      </c>
      <c r="O1291" s="400"/>
      <c r="P1291" s="401">
        <f>SUM(P1271:P1290)</f>
        <v>0</v>
      </c>
      <c r="Q1291" s="402"/>
      <c r="R1291" s="445"/>
      <c r="S1291" s="427"/>
      <c r="T1291" s="403"/>
      <c r="U1291" s="399">
        <f>SUMIF(U1271:U1290,"&lt;9E307")</f>
        <v>0</v>
      </c>
      <c r="V1291" s="399">
        <f>SUM(V1271:V1290)</f>
        <v>0</v>
      </c>
      <c r="W1291" s="446">
        <f>IF(ISERROR(V1291/U1291),0,(V1291/U1291))</f>
        <v>0</v>
      </c>
      <c r="X1291" s="453">
        <f>SUMIF(X1271:X1290,"&lt;9E307")</f>
        <v>0</v>
      </c>
      <c r="Y1291" s="453">
        <f>SUMIF(Y1271:Y1290,"&lt;9E307")</f>
        <v>0</v>
      </c>
      <c r="Z1291" s="453">
        <f>'４.１倒筒機(樣品製作)'!X1291</f>
        <v>0</v>
      </c>
      <c r="AA1291" s="453">
        <f>'４.１倒筒機(樣品製作)'!Y1291</f>
        <v>0</v>
      </c>
    </row>
    <row r="1292" spans="1:27" ht="16.5">
      <c r="A1292" s="383">
        <f t="shared" si="474"/>
        <v>46233</v>
      </c>
      <c r="B1292" s="404" t="s">
        <v>806</v>
      </c>
      <c r="C1292" s="531"/>
      <c r="D1292" s="532"/>
      <c r="E1292" s="533"/>
      <c r="F1292" s="534"/>
      <c r="G1292" s="534"/>
      <c r="H1292" s="535"/>
      <c r="I1292" s="536">
        <f>SUM(I1270,I1291)</f>
        <v>0</v>
      </c>
      <c r="J1292" s="536"/>
      <c r="K1292" s="536"/>
      <c r="L1292" s="537"/>
      <c r="M1292" s="419"/>
      <c r="N1292" s="420">
        <f>SUM(N1270,N1291)</f>
        <v>0</v>
      </c>
      <c r="O1292" s="419"/>
      <c r="P1292" s="420">
        <f>SUM(P1270,P1291)</f>
        <v>0</v>
      </c>
      <c r="Q1292" s="421"/>
      <c r="R1292" s="447"/>
      <c r="S1292" s="428"/>
      <c r="T1292" s="394"/>
      <c r="U1292" s="394">
        <f t="shared" ref="U1292:V1292" si="482">SUM(U1270,U1291)</f>
        <v>0</v>
      </c>
      <c r="V1292" s="394">
        <f t="shared" si="482"/>
        <v>0</v>
      </c>
      <c r="W1292" s="448">
        <f>IF(ISERROR(V1292/U1292),0,V1292/U1292)</f>
        <v>0</v>
      </c>
      <c r="X1292" s="454">
        <f>SUM(X1270,X1291)</f>
        <v>0</v>
      </c>
      <c r="Y1292" s="454">
        <f>SUM(Y1270,Y1291)</f>
        <v>0</v>
      </c>
      <c r="Z1292" s="454">
        <f>'４.１倒筒機(樣品製作)'!X1292</f>
        <v>0</v>
      </c>
      <c r="AA1292" s="454">
        <f>'４.１倒筒機(樣品製作)'!Y1292</f>
        <v>0</v>
      </c>
    </row>
    <row r="1293" spans="1:27" ht="16.5">
      <c r="A1293" s="449">
        <f>A1292+1</f>
        <v>46234</v>
      </c>
      <c r="B1293" s="431" t="s">
        <v>804</v>
      </c>
      <c r="C1293" s="538"/>
      <c r="D1293" s="539"/>
      <c r="E1293" s="540"/>
      <c r="F1293" s="541" t="str">
        <f>IF(ISNA(VLOOKUP(D1293,條件!$A$1:$L$65585,5,0)),"",(VLOOKUP(D1293,條件!$A$1:$L$65585,5,0)))</f>
        <v/>
      </c>
      <c r="G1293" s="541" t="str">
        <f>IF(ISNA(VLOOKUP(D1293,條件!$A$1:$L$65585,11,0)),"",(VLOOKUP(D1293,條件!$A$1:$L$65585,11,0)))</f>
        <v/>
      </c>
      <c r="H1293" s="542"/>
      <c r="I1293" s="543"/>
      <c r="J1293" s="462"/>
      <c r="K1293" s="543"/>
      <c r="L1293" s="544"/>
      <c r="M1293" s="407"/>
      <c r="N1293" s="408"/>
      <c r="O1293" s="409"/>
      <c r="P1293" s="408"/>
      <c r="Q1293" s="410"/>
      <c r="R1293" s="441"/>
      <c r="S1293" s="424">
        <f>K1293*0.85</f>
        <v>0</v>
      </c>
      <c r="T1293" s="405">
        <f t="shared" ref="T1293:T1312" si="483">IF(J1293="",0,(1440/(J1293/S1293)))</f>
        <v>0</v>
      </c>
      <c r="U1293" s="405">
        <f>T1293*L1293*(N1293+P1293)/24*0.85</f>
        <v>0</v>
      </c>
      <c r="V1293" s="406">
        <f>M1293+O1293</f>
        <v>0</v>
      </c>
      <c r="W1293" s="442" t="str">
        <f>IF(U1293=0,"",((V1293/U1293)))</f>
        <v/>
      </c>
      <c r="X1293" s="452" t="str">
        <f t="shared" ref="X1293:X1312" si="484">IF(ISERROR((U1293/(N1293+P1293)*N1293)/250),"",((U1293/(N1293+P1293)*N1293)/250))</f>
        <v/>
      </c>
      <c r="Y1293" s="452" t="str">
        <f t="shared" ref="Y1293:Y1312" si="485">IF(ISERROR(((U1293/(N1293+P1293)*P1293)/250)),"",(((U1293/(N1293+P1293)*P1293))/250))</f>
        <v/>
      </c>
      <c r="Z1293" s="452" t="str">
        <f>'４.１倒筒機(樣品製作)'!X1293</f>
        <v/>
      </c>
      <c r="AA1293" s="452" t="str">
        <f>'４.１倒筒機(樣品製作)'!Y1293</f>
        <v/>
      </c>
    </row>
    <row r="1294" spans="1:27" ht="16.5">
      <c r="A1294" s="383">
        <f>A1293</f>
        <v>46234</v>
      </c>
      <c r="B1294" s="432" t="s">
        <v>804</v>
      </c>
      <c r="C1294" s="458"/>
      <c r="D1294" s="473"/>
      <c r="E1294" s="459"/>
      <c r="F1294" s="506" t="str">
        <f>IF(ISNA(VLOOKUP(D1294,條件!$A$1:$L$65585,5,0)),"",(VLOOKUP(D1294,條件!$A$1:$L$65585,5,0)))</f>
        <v/>
      </c>
      <c r="G1294" s="506" t="str">
        <f>IF(ISNA(VLOOKUP(D1294,條件!$A$1:$L$65585,11,0)),"",(VLOOKUP(D1294,條件!$A$1:$L$65585,11,0)))</f>
        <v/>
      </c>
      <c r="H1294" s="460"/>
      <c r="I1294" s="461"/>
      <c r="J1294" s="462"/>
      <c r="K1294" s="461"/>
      <c r="L1294" s="463"/>
      <c r="M1294" s="388"/>
      <c r="N1294" s="389"/>
      <c r="O1294" s="390"/>
      <c r="P1294" s="389"/>
      <c r="Q1294" s="410"/>
      <c r="R1294" s="443"/>
      <c r="S1294" s="425">
        <f t="shared" ref="S1294:S1312" si="486">K1294*0.85</f>
        <v>0</v>
      </c>
      <c r="T1294" s="392">
        <f t="shared" si="483"/>
        <v>0</v>
      </c>
      <c r="U1294" s="405">
        <f t="shared" ref="U1294:U1312" si="487">T1294*L1294*(N1294+P1294)/24*0.85</f>
        <v>0</v>
      </c>
      <c r="V1294" s="393">
        <f t="shared" ref="V1294:V1312" si="488">M1294+O1294</f>
        <v>0</v>
      </c>
      <c r="W1294" s="442" t="str">
        <f t="shared" ref="W1294:W1312" si="489">IF(U1294=0,"",((V1294/U1294)))</f>
        <v/>
      </c>
      <c r="X1294" s="452" t="str">
        <f t="shared" si="484"/>
        <v/>
      </c>
      <c r="Y1294" s="452" t="str">
        <f t="shared" si="485"/>
        <v/>
      </c>
      <c r="Z1294" s="452" t="str">
        <f>'４.１倒筒機(樣品製作)'!X1294</f>
        <v/>
      </c>
      <c r="AA1294" s="452" t="str">
        <f>'４.１倒筒機(樣品製作)'!Y1294</f>
        <v/>
      </c>
    </row>
    <row r="1295" spans="1:27" ht="16.5">
      <c r="A1295" s="383">
        <f t="shared" ref="A1295:A1335" si="490">A1294</f>
        <v>46234</v>
      </c>
      <c r="B1295" s="432" t="s">
        <v>804</v>
      </c>
      <c r="C1295" s="458"/>
      <c r="D1295" s="473"/>
      <c r="E1295" s="459"/>
      <c r="F1295" s="506" t="str">
        <f>IF(ISNA(VLOOKUP(D1295,條件!$A$1:$L$65585,5,0)),"",(VLOOKUP(D1295,條件!$A$1:$L$65585,5,0)))</f>
        <v/>
      </c>
      <c r="G1295" s="506" t="str">
        <f>IF(ISNA(VLOOKUP(D1295,條件!$A$1:$L$65585,11,0)),"",(VLOOKUP(D1295,條件!$A$1:$L$65585,11,0)))</f>
        <v/>
      </c>
      <c r="H1295" s="460"/>
      <c r="I1295" s="461"/>
      <c r="J1295" s="462"/>
      <c r="K1295" s="461"/>
      <c r="L1295" s="463"/>
      <c r="M1295" s="388"/>
      <c r="N1295" s="389"/>
      <c r="O1295" s="390"/>
      <c r="P1295" s="389"/>
      <c r="Q1295" s="410"/>
      <c r="R1295" s="443"/>
      <c r="S1295" s="425">
        <f t="shared" si="486"/>
        <v>0</v>
      </c>
      <c r="T1295" s="392">
        <f t="shared" si="483"/>
        <v>0</v>
      </c>
      <c r="U1295" s="405">
        <f t="shared" si="487"/>
        <v>0</v>
      </c>
      <c r="V1295" s="393">
        <f t="shared" si="488"/>
        <v>0</v>
      </c>
      <c r="W1295" s="442" t="str">
        <f t="shared" si="489"/>
        <v/>
      </c>
      <c r="X1295" s="452" t="str">
        <f t="shared" si="484"/>
        <v/>
      </c>
      <c r="Y1295" s="452" t="str">
        <f t="shared" si="485"/>
        <v/>
      </c>
      <c r="Z1295" s="452" t="str">
        <f>'４.１倒筒機(樣品製作)'!X1295</f>
        <v/>
      </c>
      <c r="AA1295" s="452" t="str">
        <f>'４.１倒筒機(樣品製作)'!Y1295</f>
        <v/>
      </c>
    </row>
    <row r="1296" spans="1:27" ht="16.5">
      <c r="A1296" s="383">
        <f t="shared" si="490"/>
        <v>46234</v>
      </c>
      <c r="B1296" s="432" t="s">
        <v>804</v>
      </c>
      <c r="C1296" s="458"/>
      <c r="D1296" s="473"/>
      <c r="E1296" s="459"/>
      <c r="F1296" s="506" t="str">
        <f>IF(ISNA(VLOOKUP(D1296,條件!$A$1:$L$65585,5,0)),"",(VLOOKUP(D1296,條件!$A$1:$L$65585,5,0)))</f>
        <v/>
      </c>
      <c r="G1296" s="506" t="str">
        <f>IF(ISNA(VLOOKUP(D1296,條件!$A$1:$L$65585,11,0)),"",(VLOOKUP(D1296,條件!$A$1:$L$65585,11,0)))</f>
        <v/>
      </c>
      <c r="H1296" s="460"/>
      <c r="I1296" s="461"/>
      <c r="J1296" s="462"/>
      <c r="K1296" s="461"/>
      <c r="L1296" s="463"/>
      <c r="M1296" s="388"/>
      <c r="N1296" s="389"/>
      <c r="O1296" s="390"/>
      <c r="P1296" s="389"/>
      <c r="Q1296" s="410"/>
      <c r="R1296" s="443"/>
      <c r="S1296" s="425">
        <f t="shared" si="486"/>
        <v>0</v>
      </c>
      <c r="T1296" s="392">
        <f t="shared" si="483"/>
        <v>0</v>
      </c>
      <c r="U1296" s="405">
        <f t="shared" si="487"/>
        <v>0</v>
      </c>
      <c r="V1296" s="393">
        <f t="shared" si="488"/>
        <v>0</v>
      </c>
      <c r="W1296" s="442" t="str">
        <f t="shared" si="489"/>
        <v/>
      </c>
      <c r="X1296" s="452" t="str">
        <f t="shared" si="484"/>
        <v/>
      </c>
      <c r="Y1296" s="452" t="str">
        <f t="shared" si="485"/>
        <v/>
      </c>
      <c r="Z1296" s="452" t="str">
        <f>'４.１倒筒機(樣品製作)'!X1296</f>
        <v/>
      </c>
      <c r="AA1296" s="452" t="str">
        <f>'４.１倒筒機(樣品製作)'!Y1296</f>
        <v/>
      </c>
    </row>
    <row r="1297" spans="1:27" ht="16.5">
      <c r="A1297" s="383">
        <f t="shared" si="490"/>
        <v>46234</v>
      </c>
      <c r="B1297" s="432" t="s">
        <v>804</v>
      </c>
      <c r="C1297" s="458"/>
      <c r="D1297" s="473"/>
      <c r="E1297" s="459"/>
      <c r="F1297" s="506" t="str">
        <f>IF(ISNA(VLOOKUP(D1297,條件!$A$1:$L$65585,5,0)),"",(VLOOKUP(D1297,條件!$A$1:$L$65585,5,0)))</f>
        <v/>
      </c>
      <c r="G1297" s="506" t="str">
        <f>IF(ISNA(VLOOKUP(D1297,條件!$A$1:$L$65585,11,0)),"",(VLOOKUP(D1297,條件!$A$1:$L$65585,11,0)))</f>
        <v/>
      </c>
      <c r="H1297" s="460"/>
      <c r="I1297" s="461"/>
      <c r="J1297" s="462"/>
      <c r="K1297" s="461"/>
      <c r="L1297" s="463"/>
      <c r="M1297" s="388"/>
      <c r="N1297" s="389"/>
      <c r="O1297" s="390"/>
      <c r="P1297" s="389"/>
      <c r="Q1297" s="410"/>
      <c r="R1297" s="443"/>
      <c r="S1297" s="425">
        <f t="shared" si="486"/>
        <v>0</v>
      </c>
      <c r="T1297" s="392">
        <f t="shared" si="483"/>
        <v>0</v>
      </c>
      <c r="U1297" s="405">
        <f t="shared" si="487"/>
        <v>0</v>
      </c>
      <c r="V1297" s="393">
        <f t="shared" si="488"/>
        <v>0</v>
      </c>
      <c r="W1297" s="442" t="str">
        <f t="shared" si="489"/>
        <v/>
      </c>
      <c r="X1297" s="452" t="str">
        <f t="shared" si="484"/>
        <v/>
      </c>
      <c r="Y1297" s="452" t="str">
        <f t="shared" si="485"/>
        <v/>
      </c>
      <c r="Z1297" s="452" t="str">
        <f>'４.１倒筒機(樣品製作)'!X1297</f>
        <v/>
      </c>
      <c r="AA1297" s="452" t="str">
        <f>'４.１倒筒機(樣品製作)'!Y1297</f>
        <v/>
      </c>
    </row>
    <row r="1298" spans="1:27" ht="16.5">
      <c r="A1298" s="383">
        <f t="shared" si="490"/>
        <v>46234</v>
      </c>
      <c r="B1298" s="432" t="s">
        <v>804</v>
      </c>
      <c r="C1298" s="458"/>
      <c r="D1298" s="473"/>
      <c r="E1298" s="459"/>
      <c r="F1298" s="506" t="str">
        <f>IF(ISNA(VLOOKUP(D1298,條件!$A$1:$L$65585,5,0)),"",(VLOOKUP(D1298,條件!$A$1:$L$65585,5,0)))</f>
        <v/>
      </c>
      <c r="G1298" s="506" t="str">
        <f>IF(ISNA(VLOOKUP(D1298,條件!$A$1:$L$65585,11,0)),"",(VLOOKUP(D1298,條件!$A$1:$L$65585,11,0)))</f>
        <v/>
      </c>
      <c r="H1298" s="460"/>
      <c r="I1298" s="461"/>
      <c r="J1298" s="462"/>
      <c r="K1298" s="461"/>
      <c r="L1298" s="463"/>
      <c r="M1298" s="388"/>
      <c r="N1298" s="389"/>
      <c r="O1298" s="390"/>
      <c r="P1298" s="389"/>
      <c r="Q1298" s="410"/>
      <c r="R1298" s="443"/>
      <c r="S1298" s="425">
        <f t="shared" si="486"/>
        <v>0</v>
      </c>
      <c r="T1298" s="392">
        <f t="shared" si="483"/>
        <v>0</v>
      </c>
      <c r="U1298" s="405">
        <f t="shared" si="487"/>
        <v>0</v>
      </c>
      <c r="V1298" s="393">
        <f t="shared" si="488"/>
        <v>0</v>
      </c>
      <c r="W1298" s="442" t="str">
        <f t="shared" si="489"/>
        <v/>
      </c>
      <c r="X1298" s="452" t="str">
        <f t="shared" si="484"/>
        <v/>
      </c>
      <c r="Y1298" s="452" t="str">
        <f t="shared" si="485"/>
        <v/>
      </c>
      <c r="Z1298" s="452" t="str">
        <f>'４.１倒筒機(樣品製作)'!X1298</f>
        <v/>
      </c>
      <c r="AA1298" s="452" t="str">
        <f>'４.１倒筒機(樣品製作)'!Y1298</f>
        <v/>
      </c>
    </row>
    <row r="1299" spans="1:27" ht="16.5">
      <c r="A1299" s="383">
        <f t="shared" si="490"/>
        <v>46234</v>
      </c>
      <c r="B1299" s="432" t="s">
        <v>804</v>
      </c>
      <c r="C1299" s="458"/>
      <c r="D1299" s="473"/>
      <c r="E1299" s="459"/>
      <c r="F1299" s="506" t="str">
        <f>IF(ISNA(VLOOKUP(D1299,條件!$A$1:$L$65585,5,0)),"",(VLOOKUP(D1299,條件!$A$1:$L$65585,5,0)))</f>
        <v/>
      </c>
      <c r="G1299" s="506" t="str">
        <f>IF(ISNA(VLOOKUP(D1299,條件!$A$1:$L$65585,11,0)),"",(VLOOKUP(D1299,條件!$A$1:$L$65585,11,0)))</f>
        <v/>
      </c>
      <c r="H1299" s="460"/>
      <c r="I1299" s="461"/>
      <c r="J1299" s="462"/>
      <c r="K1299" s="461"/>
      <c r="L1299" s="463"/>
      <c r="M1299" s="388"/>
      <c r="N1299" s="389"/>
      <c r="O1299" s="390"/>
      <c r="P1299" s="389"/>
      <c r="Q1299" s="410"/>
      <c r="R1299" s="443"/>
      <c r="S1299" s="425">
        <f t="shared" si="486"/>
        <v>0</v>
      </c>
      <c r="T1299" s="392">
        <f t="shared" si="483"/>
        <v>0</v>
      </c>
      <c r="U1299" s="405">
        <f t="shared" si="487"/>
        <v>0</v>
      </c>
      <c r="V1299" s="393">
        <f t="shared" si="488"/>
        <v>0</v>
      </c>
      <c r="W1299" s="442" t="str">
        <f t="shared" si="489"/>
        <v/>
      </c>
      <c r="X1299" s="452" t="str">
        <f t="shared" si="484"/>
        <v/>
      </c>
      <c r="Y1299" s="452" t="str">
        <f t="shared" si="485"/>
        <v/>
      </c>
      <c r="Z1299" s="452" t="str">
        <f>'４.１倒筒機(樣品製作)'!X1299</f>
        <v/>
      </c>
      <c r="AA1299" s="452" t="str">
        <f>'４.１倒筒機(樣品製作)'!Y1299</f>
        <v/>
      </c>
    </row>
    <row r="1300" spans="1:27" ht="16.5">
      <c r="A1300" s="383">
        <f t="shared" si="490"/>
        <v>46234</v>
      </c>
      <c r="B1300" s="432" t="s">
        <v>804</v>
      </c>
      <c r="C1300" s="458"/>
      <c r="D1300" s="473"/>
      <c r="E1300" s="459"/>
      <c r="F1300" s="506" t="str">
        <f>IF(ISNA(VLOOKUP(D1300,條件!$A$1:$L$65585,5,0)),"",(VLOOKUP(D1300,條件!$A$1:$L$65585,5,0)))</f>
        <v/>
      </c>
      <c r="G1300" s="506" t="str">
        <f>IF(ISNA(VLOOKUP(D1300,條件!$A$1:$L$65585,11,0)),"",(VLOOKUP(D1300,條件!$A$1:$L$65585,11,0)))</f>
        <v/>
      </c>
      <c r="H1300" s="460"/>
      <c r="I1300" s="461"/>
      <c r="J1300" s="462"/>
      <c r="K1300" s="461"/>
      <c r="L1300" s="463"/>
      <c r="M1300" s="388"/>
      <c r="N1300" s="389"/>
      <c r="O1300" s="390"/>
      <c r="P1300" s="389"/>
      <c r="Q1300" s="410"/>
      <c r="R1300" s="443"/>
      <c r="S1300" s="425">
        <f t="shared" si="486"/>
        <v>0</v>
      </c>
      <c r="T1300" s="392">
        <f t="shared" si="483"/>
        <v>0</v>
      </c>
      <c r="U1300" s="405">
        <f t="shared" si="487"/>
        <v>0</v>
      </c>
      <c r="V1300" s="393">
        <f t="shared" si="488"/>
        <v>0</v>
      </c>
      <c r="W1300" s="442" t="str">
        <f t="shared" si="489"/>
        <v/>
      </c>
      <c r="X1300" s="452" t="str">
        <f t="shared" si="484"/>
        <v/>
      </c>
      <c r="Y1300" s="452" t="str">
        <f t="shared" si="485"/>
        <v/>
      </c>
      <c r="Z1300" s="452" t="str">
        <f>'４.１倒筒機(樣品製作)'!X1300</f>
        <v/>
      </c>
      <c r="AA1300" s="452" t="str">
        <f>'４.１倒筒機(樣品製作)'!Y1300</f>
        <v/>
      </c>
    </row>
    <row r="1301" spans="1:27" ht="16.5">
      <c r="A1301" s="383">
        <f t="shared" si="490"/>
        <v>46234</v>
      </c>
      <c r="B1301" s="432" t="s">
        <v>804</v>
      </c>
      <c r="C1301" s="458"/>
      <c r="D1301" s="473"/>
      <c r="E1301" s="459"/>
      <c r="F1301" s="506" t="str">
        <f>IF(ISNA(VLOOKUP(D1301,條件!$A$1:$L$65585,5,0)),"",(VLOOKUP(D1301,條件!$A$1:$L$65585,5,0)))</f>
        <v/>
      </c>
      <c r="G1301" s="506" t="str">
        <f>IF(ISNA(VLOOKUP(D1301,條件!$A$1:$L$65585,11,0)),"",(VLOOKUP(D1301,條件!$A$1:$L$65585,11,0)))</f>
        <v/>
      </c>
      <c r="H1301" s="460"/>
      <c r="I1301" s="461"/>
      <c r="J1301" s="462"/>
      <c r="K1301" s="461"/>
      <c r="L1301" s="463"/>
      <c r="M1301" s="388"/>
      <c r="N1301" s="389"/>
      <c r="O1301" s="390"/>
      <c r="P1301" s="389"/>
      <c r="Q1301" s="410"/>
      <c r="R1301" s="443"/>
      <c r="S1301" s="425">
        <f t="shared" si="486"/>
        <v>0</v>
      </c>
      <c r="T1301" s="392">
        <f t="shared" si="483"/>
        <v>0</v>
      </c>
      <c r="U1301" s="405">
        <f t="shared" si="487"/>
        <v>0</v>
      </c>
      <c r="V1301" s="393">
        <f t="shared" si="488"/>
        <v>0</v>
      </c>
      <c r="W1301" s="442" t="str">
        <f t="shared" si="489"/>
        <v/>
      </c>
      <c r="X1301" s="452" t="str">
        <f t="shared" si="484"/>
        <v/>
      </c>
      <c r="Y1301" s="452" t="str">
        <f t="shared" si="485"/>
        <v/>
      </c>
      <c r="Z1301" s="452" t="str">
        <f>'４.１倒筒機(樣品製作)'!X1301</f>
        <v/>
      </c>
      <c r="AA1301" s="452" t="str">
        <f>'４.１倒筒機(樣品製作)'!Y1301</f>
        <v/>
      </c>
    </row>
    <row r="1302" spans="1:27" ht="16.5">
      <c r="A1302" s="383">
        <f t="shared" si="490"/>
        <v>46234</v>
      </c>
      <c r="B1302" s="432" t="s">
        <v>804</v>
      </c>
      <c r="C1302" s="458"/>
      <c r="D1302" s="473"/>
      <c r="E1302" s="459"/>
      <c r="F1302" s="506" t="str">
        <f>IF(ISNA(VLOOKUP(D1302,條件!$A$1:$L$65585,5,0)),"",(VLOOKUP(D1302,條件!$A$1:$L$65585,5,0)))</f>
        <v/>
      </c>
      <c r="G1302" s="506" t="str">
        <f>IF(ISNA(VLOOKUP(D1302,條件!$A$1:$L$65585,11,0)),"",(VLOOKUP(D1302,條件!$A$1:$L$65585,11,0)))</f>
        <v/>
      </c>
      <c r="H1302" s="460"/>
      <c r="I1302" s="461"/>
      <c r="J1302" s="462"/>
      <c r="K1302" s="461"/>
      <c r="L1302" s="463"/>
      <c r="M1302" s="388"/>
      <c r="N1302" s="389"/>
      <c r="O1302" s="390"/>
      <c r="P1302" s="389"/>
      <c r="Q1302" s="410"/>
      <c r="R1302" s="443"/>
      <c r="S1302" s="425">
        <f t="shared" si="486"/>
        <v>0</v>
      </c>
      <c r="T1302" s="392">
        <f t="shared" si="483"/>
        <v>0</v>
      </c>
      <c r="U1302" s="405">
        <f t="shared" si="487"/>
        <v>0</v>
      </c>
      <c r="V1302" s="393">
        <f t="shared" si="488"/>
        <v>0</v>
      </c>
      <c r="W1302" s="442" t="str">
        <f t="shared" si="489"/>
        <v/>
      </c>
      <c r="X1302" s="452" t="str">
        <f t="shared" si="484"/>
        <v/>
      </c>
      <c r="Y1302" s="452" t="str">
        <f t="shared" si="485"/>
        <v/>
      </c>
      <c r="Z1302" s="452" t="str">
        <f>'４.１倒筒機(樣品製作)'!X1302</f>
        <v/>
      </c>
      <c r="AA1302" s="452" t="str">
        <f>'４.１倒筒機(樣品製作)'!Y1302</f>
        <v/>
      </c>
    </row>
    <row r="1303" spans="1:27" ht="16.5">
      <c r="A1303" s="383">
        <f t="shared" si="490"/>
        <v>46234</v>
      </c>
      <c r="B1303" s="432" t="s">
        <v>804</v>
      </c>
      <c r="C1303" s="458"/>
      <c r="D1303" s="473"/>
      <c r="E1303" s="459"/>
      <c r="F1303" s="506" t="str">
        <f>IF(ISNA(VLOOKUP(D1303,條件!$A$1:$L$65585,5,0)),"",(VLOOKUP(D1303,條件!$A$1:$L$65585,5,0)))</f>
        <v/>
      </c>
      <c r="G1303" s="506" t="str">
        <f>IF(ISNA(VLOOKUP(D1303,條件!$A$1:$L$65585,11,0)),"",(VLOOKUP(D1303,條件!$A$1:$L$65585,11,0)))</f>
        <v/>
      </c>
      <c r="H1303" s="460"/>
      <c r="I1303" s="461"/>
      <c r="J1303" s="462"/>
      <c r="K1303" s="461"/>
      <c r="L1303" s="463"/>
      <c r="M1303" s="388"/>
      <c r="N1303" s="389"/>
      <c r="O1303" s="390"/>
      <c r="P1303" s="389"/>
      <c r="Q1303" s="410"/>
      <c r="R1303" s="443"/>
      <c r="S1303" s="425">
        <f t="shared" si="486"/>
        <v>0</v>
      </c>
      <c r="T1303" s="392">
        <f t="shared" si="483"/>
        <v>0</v>
      </c>
      <c r="U1303" s="405">
        <f t="shared" si="487"/>
        <v>0</v>
      </c>
      <c r="V1303" s="393">
        <f t="shared" si="488"/>
        <v>0</v>
      </c>
      <c r="W1303" s="442" t="str">
        <f t="shared" si="489"/>
        <v/>
      </c>
      <c r="X1303" s="452" t="str">
        <f t="shared" si="484"/>
        <v/>
      </c>
      <c r="Y1303" s="452" t="str">
        <f t="shared" si="485"/>
        <v/>
      </c>
      <c r="Z1303" s="452" t="str">
        <f>'４.１倒筒機(樣品製作)'!X1303</f>
        <v/>
      </c>
      <c r="AA1303" s="452" t="str">
        <f>'４.１倒筒機(樣品製作)'!Y1303</f>
        <v/>
      </c>
    </row>
    <row r="1304" spans="1:27" ht="16.5">
      <c r="A1304" s="383">
        <f t="shared" si="490"/>
        <v>46234</v>
      </c>
      <c r="B1304" s="432" t="s">
        <v>804</v>
      </c>
      <c r="C1304" s="458"/>
      <c r="D1304" s="473"/>
      <c r="E1304" s="459"/>
      <c r="F1304" s="506" t="str">
        <f>IF(ISNA(VLOOKUP(D1304,條件!$A$1:$L$65585,5,0)),"",(VLOOKUP(D1304,條件!$A$1:$L$65585,5,0)))</f>
        <v/>
      </c>
      <c r="G1304" s="506" t="str">
        <f>IF(ISNA(VLOOKUP(D1304,條件!$A$1:$L$65585,11,0)),"",(VLOOKUP(D1304,條件!$A$1:$L$65585,11,0)))</f>
        <v/>
      </c>
      <c r="H1304" s="460"/>
      <c r="I1304" s="461"/>
      <c r="J1304" s="462"/>
      <c r="K1304" s="461"/>
      <c r="L1304" s="463"/>
      <c r="M1304" s="388"/>
      <c r="N1304" s="389"/>
      <c r="O1304" s="390"/>
      <c r="P1304" s="389"/>
      <c r="Q1304" s="410"/>
      <c r="R1304" s="443"/>
      <c r="S1304" s="425">
        <f t="shared" si="486"/>
        <v>0</v>
      </c>
      <c r="T1304" s="392">
        <f t="shared" si="483"/>
        <v>0</v>
      </c>
      <c r="U1304" s="392">
        <f t="shared" si="487"/>
        <v>0</v>
      </c>
      <c r="V1304" s="393">
        <f t="shared" si="488"/>
        <v>0</v>
      </c>
      <c r="W1304" s="442" t="str">
        <f t="shared" si="489"/>
        <v/>
      </c>
      <c r="X1304" s="452" t="str">
        <f t="shared" si="484"/>
        <v/>
      </c>
      <c r="Y1304" s="452" t="str">
        <f t="shared" si="485"/>
        <v/>
      </c>
      <c r="Z1304" s="452" t="str">
        <f>'４.１倒筒機(樣品製作)'!X1304</f>
        <v/>
      </c>
      <c r="AA1304" s="452" t="str">
        <f>'４.１倒筒機(樣品製作)'!Y1304</f>
        <v/>
      </c>
    </row>
    <row r="1305" spans="1:27" ht="16.5">
      <c r="A1305" s="383">
        <f t="shared" si="490"/>
        <v>46234</v>
      </c>
      <c r="B1305" s="432" t="s">
        <v>804</v>
      </c>
      <c r="C1305" s="458"/>
      <c r="D1305" s="473"/>
      <c r="E1305" s="459"/>
      <c r="F1305" s="506" t="str">
        <f>IF(ISNA(VLOOKUP(D1305,條件!$A$1:$L$65585,5,0)),"",(VLOOKUP(D1305,條件!$A$1:$L$65585,5,0)))</f>
        <v/>
      </c>
      <c r="G1305" s="506" t="str">
        <f>IF(ISNA(VLOOKUP(D1305,條件!$A$1:$L$65585,11,0)),"",(VLOOKUP(D1305,條件!$A$1:$L$65585,11,0)))</f>
        <v/>
      </c>
      <c r="H1305" s="460"/>
      <c r="I1305" s="461"/>
      <c r="J1305" s="462"/>
      <c r="K1305" s="461"/>
      <c r="L1305" s="463"/>
      <c r="M1305" s="388"/>
      <c r="N1305" s="389"/>
      <c r="O1305" s="390"/>
      <c r="P1305" s="389"/>
      <c r="Q1305" s="410"/>
      <c r="R1305" s="443"/>
      <c r="S1305" s="425">
        <f t="shared" si="486"/>
        <v>0</v>
      </c>
      <c r="T1305" s="392">
        <f t="shared" si="483"/>
        <v>0</v>
      </c>
      <c r="U1305" s="392">
        <f t="shared" si="487"/>
        <v>0</v>
      </c>
      <c r="V1305" s="393">
        <f t="shared" si="488"/>
        <v>0</v>
      </c>
      <c r="W1305" s="444" t="str">
        <f t="shared" si="489"/>
        <v/>
      </c>
      <c r="X1305" s="452" t="str">
        <f t="shared" si="484"/>
        <v/>
      </c>
      <c r="Y1305" s="452" t="str">
        <f t="shared" si="485"/>
        <v/>
      </c>
      <c r="Z1305" s="452" t="str">
        <f>'４.１倒筒機(樣品製作)'!X1305</f>
        <v/>
      </c>
      <c r="AA1305" s="452" t="str">
        <f>'４.１倒筒機(樣品製作)'!Y1305</f>
        <v/>
      </c>
    </row>
    <row r="1306" spans="1:27" ht="16.5">
      <c r="A1306" s="383">
        <f t="shared" si="490"/>
        <v>46234</v>
      </c>
      <c r="B1306" s="432" t="s">
        <v>804</v>
      </c>
      <c r="C1306" s="458"/>
      <c r="D1306" s="473"/>
      <c r="E1306" s="459"/>
      <c r="F1306" s="506" t="str">
        <f>IF(ISNA(VLOOKUP(D1306,條件!$A$1:$L$65585,5,0)),"",(VLOOKUP(D1306,條件!$A$1:$L$65585,5,0)))</f>
        <v/>
      </c>
      <c r="G1306" s="506" t="str">
        <f>IF(ISNA(VLOOKUP(D1306,條件!$A$1:$L$65585,11,0)),"",(VLOOKUP(D1306,條件!$A$1:$L$65585,11,0)))</f>
        <v/>
      </c>
      <c r="H1306" s="460"/>
      <c r="I1306" s="461"/>
      <c r="J1306" s="462"/>
      <c r="K1306" s="461"/>
      <c r="L1306" s="463"/>
      <c r="M1306" s="388"/>
      <c r="N1306" s="389"/>
      <c r="O1306" s="390"/>
      <c r="P1306" s="389"/>
      <c r="Q1306" s="410"/>
      <c r="R1306" s="443"/>
      <c r="S1306" s="425">
        <f t="shared" si="486"/>
        <v>0</v>
      </c>
      <c r="T1306" s="392">
        <f t="shared" si="483"/>
        <v>0</v>
      </c>
      <c r="U1306" s="392">
        <f t="shared" si="487"/>
        <v>0</v>
      </c>
      <c r="V1306" s="393">
        <f t="shared" si="488"/>
        <v>0</v>
      </c>
      <c r="W1306" s="444" t="str">
        <f t="shared" si="489"/>
        <v/>
      </c>
      <c r="X1306" s="452" t="str">
        <f t="shared" si="484"/>
        <v/>
      </c>
      <c r="Y1306" s="452" t="str">
        <f t="shared" si="485"/>
        <v/>
      </c>
      <c r="Z1306" s="452" t="str">
        <f>'４.１倒筒機(樣品製作)'!X1306</f>
        <v/>
      </c>
      <c r="AA1306" s="452" t="str">
        <f>'４.１倒筒機(樣品製作)'!Y1306</f>
        <v/>
      </c>
    </row>
    <row r="1307" spans="1:27" ht="16.5">
      <c r="A1307" s="383">
        <f t="shared" si="490"/>
        <v>46234</v>
      </c>
      <c r="B1307" s="432" t="s">
        <v>804</v>
      </c>
      <c r="C1307" s="458"/>
      <c r="D1307" s="473"/>
      <c r="E1307" s="459"/>
      <c r="F1307" s="506" t="str">
        <f>IF(ISNA(VLOOKUP(D1307,條件!$A$1:$L$65585,5,0)),"",(VLOOKUP(D1307,條件!$A$1:$L$65585,5,0)))</f>
        <v/>
      </c>
      <c r="G1307" s="506" t="str">
        <f>IF(ISNA(VLOOKUP(D1307,條件!$A$1:$L$65585,11,0)),"",(VLOOKUP(D1307,條件!$A$1:$L$65585,11,0)))</f>
        <v/>
      </c>
      <c r="H1307" s="460"/>
      <c r="I1307" s="461"/>
      <c r="J1307" s="462"/>
      <c r="K1307" s="461"/>
      <c r="L1307" s="463"/>
      <c r="M1307" s="388"/>
      <c r="N1307" s="389"/>
      <c r="O1307" s="390"/>
      <c r="P1307" s="389"/>
      <c r="Q1307" s="410"/>
      <c r="R1307" s="443"/>
      <c r="S1307" s="425">
        <f t="shared" si="486"/>
        <v>0</v>
      </c>
      <c r="T1307" s="392">
        <f t="shared" si="483"/>
        <v>0</v>
      </c>
      <c r="U1307" s="392">
        <f t="shared" si="487"/>
        <v>0</v>
      </c>
      <c r="V1307" s="393">
        <f t="shared" si="488"/>
        <v>0</v>
      </c>
      <c r="W1307" s="444" t="str">
        <f t="shared" si="489"/>
        <v/>
      </c>
      <c r="X1307" s="452" t="str">
        <f t="shared" si="484"/>
        <v/>
      </c>
      <c r="Y1307" s="452" t="str">
        <f t="shared" si="485"/>
        <v/>
      </c>
      <c r="Z1307" s="452" t="str">
        <f>'４.１倒筒機(樣品製作)'!X1307</f>
        <v/>
      </c>
      <c r="AA1307" s="452" t="str">
        <f>'４.１倒筒機(樣品製作)'!Y1307</f>
        <v/>
      </c>
    </row>
    <row r="1308" spans="1:27" ht="16.5">
      <c r="A1308" s="383">
        <f t="shared" si="490"/>
        <v>46234</v>
      </c>
      <c r="B1308" s="432" t="s">
        <v>804</v>
      </c>
      <c r="C1308" s="458"/>
      <c r="D1308" s="473"/>
      <c r="E1308" s="459"/>
      <c r="F1308" s="506" t="str">
        <f>IF(ISNA(VLOOKUP(D1308,條件!$A$1:$L$65585,5,0)),"",(VLOOKUP(D1308,條件!$A$1:$L$65585,5,0)))</f>
        <v/>
      </c>
      <c r="G1308" s="506" t="str">
        <f>IF(ISNA(VLOOKUP(D1308,條件!$A$1:$L$65585,11,0)),"",(VLOOKUP(D1308,條件!$A$1:$L$65585,11,0)))</f>
        <v/>
      </c>
      <c r="H1308" s="460"/>
      <c r="I1308" s="461"/>
      <c r="J1308" s="462"/>
      <c r="K1308" s="461"/>
      <c r="L1308" s="463"/>
      <c r="M1308" s="388"/>
      <c r="N1308" s="389"/>
      <c r="O1308" s="390"/>
      <c r="P1308" s="389"/>
      <c r="Q1308" s="410"/>
      <c r="R1308" s="443"/>
      <c r="S1308" s="425">
        <f t="shared" si="486"/>
        <v>0</v>
      </c>
      <c r="T1308" s="392">
        <f t="shared" si="483"/>
        <v>0</v>
      </c>
      <c r="U1308" s="392">
        <f t="shared" si="487"/>
        <v>0</v>
      </c>
      <c r="V1308" s="393">
        <f t="shared" si="488"/>
        <v>0</v>
      </c>
      <c r="W1308" s="444" t="str">
        <f t="shared" si="489"/>
        <v/>
      </c>
      <c r="X1308" s="452" t="str">
        <f t="shared" si="484"/>
        <v/>
      </c>
      <c r="Y1308" s="452" t="str">
        <f t="shared" si="485"/>
        <v/>
      </c>
      <c r="Z1308" s="452" t="str">
        <f>'４.１倒筒機(樣品製作)'!X1308</f>
        <v/>
      </c>
      <c r="AA1308" s="452" t="str">
        <f>'４.１倒筒機(樣品製作)'!Y1308</f>
        <v/>
      </c>
    </row>
    <row r="1309" spans="1:27" ht="16.5">
      <c r="A1309" s="383">
        <f t="shared" si="490"/>
        <v>46234</v>
      </c>
      <c r="B1309" s="432" t="s">
        <v>804</v>
      </c>
      <c r="C1309" s="458"/>
      <c r="D1309" s="473"/>
      <c r="E1309" s="459"/>
      <c r="F1309" s="506" t="str">
        <f>IF(ISNA(VLOOKUP(D1309,條件!$A$1:$L$65585,5,0)),"",(VLOOKUP(D1309,條件!$A$1:$L$65585,5,0)))</f>
        <v/>
      </c>
      <c r="G1309" s="506" t="str">
        <f>IF(ISNA(VLOOKUP(D1309,條件!$A$1:$L$65585,11,0)),"",(VLOOKUP(D1309,條件!$A$1:$L$65585,11,0)))</f>
        <v/>
      </c>
      <c r="H1309" s="460"/>
      <c r="I1309" s="461"/>
      <c r="J1309" s="462"/>
      <c r="K1309" s="461"/>
      <c r="L1309" s="463"/>
      <c r="M1309" s="388"/>
      <c r="N1309" s="389"/>
      <c r="O1309" s="390"/>
      <c r="P1309" s="389"/>
      <c r="Q1309" s="391"/>
      <c r="R1309" s="443"/>
      <c r="S1309" s="425">
        <f t="shared" si="486"/>
        <v>0</v>
      </c>
      <c r="T1309" s="392">
        <f t="shared" si="483"/>
        <v>0</v>
      </c>
      <c r="U1309" s="392">
        <f t="shared" si="487"/>
        <v>0</v>
      </c>
      <c r="V1309" s="393">
        <f t="shared" si="488"/>
        <v>0</v>
      </c>
      <c r="W1309" s="444" t="str">
        <f t="shared" si="489"/>
        <v/>
      </c>
      <c r="X1309" s="452" t="str">
        <f t="shared" si="484"/>
        <v/>
      </c>
      <c r="Y1309" s="452" t="str">
        <f t="shared" si="485"/>
        <v/>
      </c>
      <c r="Z1309" s="452" t="str">
        <f>'４.１倒筒機(樣品製作)'!X1309</f>
        <v/>
      </c>
      <c r="AA1309" s="452" t="str">
        <f>'４.１倒筒機(樣品製作)'!Y1309</f>
        <v/>
      </c>
    </row>
    <row r="1310" spans="1:27" ht="16.5">
      <c r="A1310" s="383">
        <f t="shared" si="490"/>
        <v>46234</v>
      </c>
      <c r="B1310" s="432" t="s">
        <v>804</v>
      </c>
      <c r="C1310" s="458"/>
      <c r="D1310" s="473"/>
      <c r="E1310" s="459"/>
      <c r="F1310" s="506" t="str">
        <f>IF(ISNA(VLOOKUP(D1310,條件!$A$1:$L$65585,5,0)),"",(VLOOKUP(D1310,條件!$A$1:$L$65585,5,0)))</f>
        <v/>
      </c>
      <c r="G1310" s="506" t="str">
        <f>IF(ISNA(VLOOKUP(D1310,條件!$A$1:$L$65585,11,0)),"",(VLOOKUP(D1310,條件!$A$1:$L$65585,11,0)))</f>
        <v/>
      </c>
      <c r="H1310" s="460"/>
      <c r="I1310" s="461"/>
      <c r="J1310" s="462"/>
      <c r="K1310" s="461"/>
      <c r="L1310" s="463"/>
      <c r="M1310" s="388"/>
      <c r="N1310" s="389"/>
      <c r="O1310" s="390"/>
      <c r="P1310" s="389"/>
      <c r="Q1310" s="391"/>
      <c r="R1310" s="443"/>
      <c r="S1310" s="425">
        <f t="shared" si="486"/>
        <v>0</v>
      </c>
      <c r="T1310" s="392">
        <f t="shared" si="483"/>
        <v>0</v>
      </c>
      <c r="U1310" s="392">
        <f t="shared" si="487"/>
        <v>0</v>
      </c>
      <c r="V1310" s="393">
        <f t="shared" si="488"/>
        <v>0</v>
      </c>
      <c r="W1310" s="444" t="str">
        <f t="shared" si="489"/>
        <v/>
      </c>
      <c r="X1310" s="452" t="str">
        <f t="shared" si="484"/>
        <v/>
      </c>
      <c r="Y1310" s="452" t="str">
        <f t="shared" si="485"/>
        <v/>
      </c>
      <c r="Z1310" s="452" t="str">
        <f>'４.１倒筒機(樣品製作)'!X1310</f>
        <v/>
      </c>
      <c r="AA1310" s="452" t="str">
        <f>'４.１倒筒機(樣品製作)'!Y1310</f>
        <v/>
      </c>
    </row>
    <row r="1311" spans="1:27" ht="16.5">
      <c r="A1311" s="383">
        <f t="shared" si="490"/>
        <v>46234</v>
      </c>
      <c r="B1311" s="432" t="s">
        <v>804</v>
      </c>
      <c r="C1311" s="458"/>
      <c r="D1311" s="473"/>
      <c r="E1311" s="459"/>
      <c r="F1311" s="506" t="str">
        <f>IF(ISNA(VLOOKUP(D1311,條件!$A$1:$L$65585,5,0)),"",(VLOOKUP(D1311,條件!$A$1:$L$65585,5,0)))</f>
        <v/>
      </c>
      <c r="G1311" s="506" t="str">
        <f>IF(ISNA(VLOOKUP(D1311,條件!$A$1:$L$65585,11,0)),"",(VLOOKUP(D1311,條件!$A$1:$L$65585,11,0)))</f>
        <v/>
      </c>
      <c r="H1311" s="460"/>
      <c r="I1311" s="461"/>
      <c r="J1311" s="462"/>
      <c r="K1311" s="461"/>
      <c r="L1311" s="463"/>
      <c r="M1311" s="388"/>
      <c r="N1311" s="389"/>
      <c r="O1311" s="390"/>
      <c r="P1311" s="389"/>
      <c r="Q1311" s="391"/>
      <c r="R1311" s="443"/>
      <c r="S1311" s="425">
        <f t="shared" si="486"/>
        <v>0</v>
      </c>
      <c r="T1311" s="392">
        <f t="shared" si="483"/>
        <v>0</v>
      </c>
      <c r="U1311" s="392">
        <f t="shared" si="487"/>
        <v>0</v>
      </c>
      <c r="V1311" s="393">
        <f t="shared" si="488"/>
        <v>0</v>
      </c>
      <c r="W1311" s="444" t="str">
        <f t="shared" si="489"/>
        <v/>
      </c>
      <c r="X1311" s="452" t="str">
        <f t="shared" si="484"/>
        <v/>
      </c>
      <c r="Y1311" s="452" t="str">
        <f t="shared" si="485"/>
        <v/>
      </c>
      <c r="Z1311" s="452" t="str">
        <f>'４.１倒筒機(樣品製作)'!X1311</f>
        <v/>
      </c>
      <c r="AA1311" s="452" t="str">
        <f>'４.１倒筒機(樣品製作)'!Y1311</f>
        <v/>
      </c>
    </row>
    <row r="1312" spans="1:27" ht="16.5">
      <c r="A1312" s="383">
        <f t="shared" si="490"/>
        <v>46234</v>
      </c>
      <c r="B1312" s="432" t="s">
        <v>804</v>
      </c>
      <c r="C1312" s="458"/>
      <c r="D1312" s="473"/>
      <c r="E1312" s="459"/>
      <c r="F1312" s="506" t="str">
        <f>IF(ISNA(VLOOKUP(D1312,條件!$A$1:$L$65585,5,0)),"",(VLOOKUP(D1312,條件!$A$1:$L$65585,5,0)))</f>
        <v/>
      </c>
      <c r="G1312" s="506" t="str">
        <f>IF(ISNA(VLOOKUP(D1312,條件!$A$1:$L$65585,11,0)),"",(VLOOKUP(D1312,條件!$A$1:$L$65585,11,0)))</f>
        <v/>
      </c>
      <c r="H1312" s="460"/>
      <c r="I1312" s="461"/>
      <c r="J1312" s="462"/>
      <c r="K1312" s="461"/>
      <c r="L1312" s="463"/>
      <c r="M1312" s="388"/>
      <c r="N1312" s="389"/>
      <c r="O1312" s="390"/>
      <c r="P1312" s="389"/>
      <c r="Q1312" s="391"/>
      <c r="R1312" s="443"/>
      <c r="S1312" s="425">
        <f t="shared" si="486"/>
        <v>0</v>
      </c>
      <c r="T1312" s="392">
        <f t="shared" si="483"/>
        <v>0</v>
      </c>
      <c r="U1312" s="392">
        <f t="shared" si="487"/>
        <v>0</v>
      </c>
      <c r="V1312" s="393">
        <f t="shared" si="488"/>
        <v>0</v>
      </c>
      <c r="W1312" s="444" t="str">
        <f t="shared" si="489"/>
        <v/>
      </c>
      <c r="X1312" s="452" t="str">
        <f t="shared" si="484"/>
        <v/>
      </c>
      <c r="Y1312" s="452" t="str">
        <f t="shared" si="485"/>
        <v/>
      </c>
      <c r="Z1312" s="452" t="str">
        <f>'４.１倒筒機(樣品製作)'!X1312</f>
        <v/>
      </c>
      <c r="AA1312" s="452" t="str">
        <f>'４.１倒筒機(樣品製作)'!Y1312</f>
        <v/>
      </c>
    </row>
    <row r="1313" spans="1:27" ht="16.5">
      <c r="A1313" s="383">
        <f t="shared" si="490"/>
        <v>46234</v>
      </c>
      <c r="B1313" s="398" t="s">
        <v>807</v>
      </c>
      <c r="C1313" s="524"/>
      <c r="D1313" s="525"/>
      <c r="E1313" s="526"/>
      <c r="F1313" s="527"/>
      <c r="G1313" s="527"/>
      <c r="H1313" s="528"/>
      <c r="I1313" s="529">
        <f>COUNTA(I1293:I1312)</f>
        <v>0</v>
      </c>
      <c r="J1313" s="529"/>
      <c r="K1313" s="529"/>
      <c r="L1313" s="530"/>
      <c r="M1313" s="400"/>
      <c r="N1313" s="401">
        <f>SUM(N1293:N1312)</f>
        <v>0</v>
      </c>
      <c r="O1313" s="400"/>
      <c r="P1313" s="401">
        <f>SUM(P1293:P1312)</f>
        <v>0</v>
      </c>
      <c r="Q1313" s="402"/>
      <c r="R1313" s="445"/>
      <c r="S1313" s="426"/>
      <c r="T1313" s="399"/>
      <c r="U1313" s="399">
        <f>SUMIF(U1293:U1312,"&lt;9E307")</f>
        <v>0</v>
      </c>
      <c r="V1313" s="399">
        <f>SUM(V1293:V1312)</f>
        <v>0</v>
      </c>
      <c r="W1313" s="446">
        <f>IF(ISERROR(V1313/U1313),0,(V1313/U1313))</f>
        <v>0</v>
      </c>
      <c r="X1313" s="453">
        <f>SUMIF(X1293:X1312,"&lt;9E307")</f>
        <v>0</v>
      </c>
      <c r="Y1313" s="453">
        <f>SUMIF(Y1293:Y1312,"&lt;9E307")</f>
        <v>0</v>
      </c>
      <c r="Z1313" s="579">
        <f>'４.１倒筒機(樣品製作)'!X1313</f>
        <v>0</v>
      </c>
      <c r="AA1313" s="579">
        <f>'４.１倒筒機(樣品製作)'!Y1313</f>
        <v>0</v>
      </c>
    </row>
    <row r="1314" spans="1:27" ht="16.5">
      <c r="A1314" s="383">
        <f t="shared" si="490"/>
        <v>46234</v>
      </c>
      <c r="B1314" s="432" t="s">
        <v>805</v>
      </c>
      <c r="C1314" s="458"/>
      <c r="D1314" s="473"/>
      <c r="E1314" s="459"/>
      <c r="F1314" s="506" t="str">
        <f>IF(ISNA(VLOOKUP(D1314,條件!$A$1:$L$65585,5,0)),"",(VLOOKUP(D1314,條件!$A$1:$L$65585,5,0)))</f>
        <v/>
      </c>
      <c r="G1314" s="506" t="str">
        <f>IF(ISNA(VLOOKUP(D1314,條件!$A$1:$L$65585,11,0)),"",(VLOOKUP(D1314,條件!$A$1:$L$65585,11,0)))</f>
        <v/>
      </c>
      <c r="H1314" s="460"/>
      <c r="I1314" s="461"/>
      <c r="J1314" s="462"/>
      <c r="K1314" s="461"/>
      <c r="L1314" s="463"/>
      <c r="M1314" s="388"/>
      <c r="N1314" s="389"/>
      <c r="O1314" s="390"/>
      <c r="P1314" s="389"/>
      <c r="Q1314" s="391"/>
      <c r="R1314" s="443"/>
      <c r="S1314" s="425">
        <f>K1314*0.85</f>
        <v>0</v>
      </c>
      <c r="T1314" s="392">
        <f t="shared" ref="T1314:T1333" si="491">IF(J1314="",0,(1440/(J1314/S1314)))</f>
        <v>0</v>
      </c>
      <c r="U1314" s="405">
        <f>T1314*L1314*(N1314+P1314)/24*0.85</f>
        <v>0</v>
      </c>
      <c r="V1314" s="406">
        <f>M1314+O1314</f>
        <v>0</v>
      </c>
      <c r="W1314" s="442" t="str">
        <f>IF(U1314=0,"",((V1314/U1314)))</f>
        <v/>
      </c>
      <c r="X1314" s="452" t="str">
        <f t="shared" ref="X1314:X1333" si="492">IF(ISERROR((U1314/(N1314+P1314)*N1314)/250),"",((U1314/(N1314+P1314)*N1314)/250))</f>
        <v/>
      </c>
      <c r="Y1314" s="452" t="str">
        <f t="shared" ref="Y1314:Y1333" si="493">IF(ISERROR(((U1314/(N1314+P1314)*P1314)/250)),"",(((U1314/(N1314+P1314)*P1314))/250))</f>
        <v/>
      </c>
      <c r="Z1314" s="452" t="str">
        <f>'４.１倒筒機(樣品製作)'!X1314</f>
        <v/>
      </c>
      <c r="AA1314" s="452" t="str">
        <f>'４.１倒筒機(樣品製作)'!Y1314</f>
        <v/>
      </c>
    </row>
    <row r="1315" spans="1:27" ht="16.5">
      <c r="A1315" s="383">
        <f t="shared" si="490"/>
        <v>46234</v>
      </c>
      <c r="B1315" s="432" t="s">
        <v>805</v>
      </c>
      <c r="C1315" s="458"/>
      <c r="D1315" s="473"/>
      <c r="E1315" s="459"/>
      <c r="F1315" s="506" t="str">
        <f>IF(ISNA(VLOOKUP(D1315,條件!$A$1:$L$65585,5,0)),"",(VLOOKUP(D1315,條件!$A$1:$L$65585,5,0)))</f>
        <v/>
      </c>
      <c r="G1315" s="506" t="str">
        <f>IF(ISNA(VLOOKUP(D1315,條件!$A$1:$L$65585,11,0)),"",(VLOOKUP(D1315,條件!$A$1:$L$65585,11,0)))</f>
        <v/>
      </c>
      <c r="H1315" s="460"/>
      <c r="I1315" s="461"/>
      <c r="J1315" s="462"/>
      <c r="K1315" s="461"/>
      <c r="L1315" s="463"/>
      <c r="M1315" s="388"/>
      <c r="N1315" s="389"/>
      <c r="O1315" s="390"/>
      <c r="P1315" s="389"/>
      <c r="Q1315" s="391"/>
      <c r="R1315" s="443"/>
      <c r="S1315" s="425">
        <f t="shared" ref="S1315:S1333" si="494">K1315*0.85</f>
        <v>0</v>
      </c>
      <c r="T1315" s="392">
        <f t="shared" si="491"/>
        <v>0</v>
      </c>
      <c r="U1315" s="405">
        <f t="shared" ref="U1315:U1333" si="495">T1315*L1315*(N1315+P1315)/24*0.85</f>
        <v>0</v>
      </c>
      <c r="V1315" s="393">
        <f t="shared" ref="V1315:V1333" si="496">M1315+O1315</f>
        <v>0</v>
      </c>
      <c r="W1315" s="442" t="str">
        <f t="shared" ref="W1315:W1333" si="497">IF(U1315=0,"",((V1315/U1315)))</f>
        <v/>
      </c>
      <c r="X1315" s="452" t="str">
        <f t="shared" si="492"/>
        <v/>
      </c>
      <c r="Y1315" s="452" t="str">
        <f t="shared" si="493"/>
        <v/>
      </c>
      <c r="Z1315" s="452" t="str">
        <f>'４.１倒筒機(樣品製作)'!X1315</f>
        <v/>
      </c>
      <c r="AA1315" s="452" t="str">
        <f>'４.１倒筒機(樣品製作)'!Y1315</f>
        <v/>
      </c>
    </row>
    <row r="1316" spans="1:27" ht="16.5">
      <c r="A1316" s="383">
        <f t="shared" si="490"/>
        <v>46234</v>
      </c>
      <c r="B1316" s="432" t="s">
        <v>805</v>
      </c>
      <c r="C1316" s="458"/>
      <c r="D1316" s="473"/>
      <c r="E1316" s="459"/>
      <c r="F1316" s="506" t="str">
        <f>IF(ISNA(VLOOKUP(D1316,條件!$A$1:$L$65585,5,0)),"",(VLOOKUP(D1316,條件!$A$1:$L$65585,5,0)))</f>
        <v/>
      </c>
      <c r="G1316" s="506" t="str">
        <f>IF(ISNA(VLOOKUP(D1316,條件!$A$1:$L$65585,11,0)),"",(VLOOKUP(D1316,條件!$A$1:$L$65585,11,0)))</f>
        <v/>
      </c>
      <c r="H1316" s="460"/>
      <c r="I1316" s="461"/>
      <c r="J1316" s="462"/>
      <c r="K1316" s="461"/>
      <c r="L1316" s="463"/>
      <c r="M1316" s="388"/>
      <c r="N1316" s="389"/>
      <c r="O1316" s="390"/>
      <c r="P1316" s="389"/>
      <c r="Q1316" s="391"/>
      <c r="R1316" s="443"/>
      <c r="S1316" s="425">
        <f t="shared" si="494"/>
        <v>0</v>
      </c>
      <c r="T1316" s="392">
        <f t="shared" si="491"/>
        <v>0</v>
      </c>
      <c r="U1316" s="405">
        <f t="shared" si="495"/>
        <v>0</v>
      </c>
      <c r="V1316" s="393">
        <f t="shared" si="496"/>
        <v>0</v>
      </c>
      <c r="W1316" s="442" t="str">
        <f t="shared" si="497"/>
        <v/>
      </c>
      <c r="X1316" s="452" t="str">
        <f t="shared" si="492"/>
        <v/>
      </c>
      <c r="Y1316" s="452" t="str">
        <f t="shared" si="493"/>
        <v/>
      </c>
      <c r="Z1316" s="452" t="str">
        <f>'４.１倒筒機(樣品製作)'!X1316</f>
        <v/>
      </c>
      <c r="AA1316" s="452" t="str">
        <f>'４.１倒筒機(樣品製作)'!Y1316</f>
        <v/>
      </c>
    </row>
    <row r="1317" spans="1:27" ht="16.5">
      <c r="A1317" s="383">
        <f t="shared" si="490"/>
        <v>46234</v>
      </c>
      <c r="B1317" s="432" t="s">
        <v>805</v>
      </c>
      <c r="C1317" s="458"/>
      <c r="D1317" s="473"/>
      <c r="E1317" s="459"/>
      <c r="F1317" s="506" t="str">
        <f>IF(ISNA(VLOOKUP(D1317,條件!$A$1:$L$65585,5,0)),"",(VLOOKUP(D1317,條件!$A$1:$L$65585,5,0)))</f>
        <v/>
      </c>
      <c r="G1317" s="506" t="str">
        <f>IF(ISNA(VLOOKUP(D1317,條件!$A$1:$L$65585,11,0)),"",(VLOOKUP(D1317,條件!$A$1:$L$65585,11,0)))</f>
        <v/>
      </c>
      <c r="H1317" s="460"/>
      <c r="I1317" s="461"/>
      <c r="J1317" s="462"/>
      <c r="K1317" s="461"/>
      <c r="L1317" s="463"/>
      <c r="M1317" s="388"/>
      <c r="N1317" s="389"/>
      <c r="O1317" s="390"/>
      <c r="P1317" s="389"/>
      <c r="Q1317" s="391"/>
      <c r="R1317" s="443"/>
      <c r="S1317" s="425">
        <f t="shared" si="494"/>
        <v>0</v>
      </c>
      <c r="T1317" s="392">
        <f t="shared" si="491"/>
        <v>0</v>
      </c>
      <c r="U1317" s="405">
        <f t="shared" si="495"/>
        <v>0</v>
      </c>
      <c r="V1317" s="393">
        <f t="shared" si="496"/>
        <v>0</v>
      </c>
      <c r="W1317" s="442" t="str">
        <f t="shared" si="497"/>
        <v/>
      </c>
      <c r="X1317" s="452" t="str">
        <f t="shared" si="492"/>
        <v/>
      </c>
      <c r="Y1317" s="452" t="str">
        <f t="shared" si="493"/>
        <v/>
      </c>
      <c r="Z1317" s="452" t="str">
        <f>'４.１倒筒機(樣品製作)'!X1317</f>
        <v/>
      </c>
      <c r="AA1317" s="452" t="str">
        <f>'４.１倒筒機(樣品製作)'!Y1317</f>
        <v/>
      </c>
    </row>
    <row r="1318" spans="1:27" ht="16.5">
      <c r="A1318" s="383">
        <f t="shared" si="490"/>
        <v>46234</v>
      </c>
      <c r="B1318" s="432" t="s">
        <v>805</v>
      </c>
      <c r="C1318" s="458"/>
      <c r="D1318" s="473"/>
      <c r="E1318" s="459"/>
      <c r="F1318" s="506" t="str">
        <f>IF(ISNA(VLOOKUP(D1318,條件!$A$1:$L$65585,5,0)),"",(VLOOKUP(D1318,條件!$A$1:$L$65585,5,0)))</f>
        <v/>
      </c>
      <c r="G1318" s="506" t="str">
        <f>IF(ISNA(VLOOKUP(D1318,條件!$A$1:$L$65585,11,0)),"",(VLOOKUP(D1318,條件!$A$1:$L$65585,11,0)))</f>
        <v/>
      </c>
      <c r="H1318" s="460"/>
      <c r="I1318" s="461"/>
      <c r="J1318" s="462"/>
      <c r="K1318" s="461"/>
      <c r="L1318" s="463"/>
      <c r="M1318" s="388"/>
      <c r="N1318" s="389"/>
      <c r="O1318" s="390"/>
      <c r="P1318" s="389"/>
      <c r="Q1318" s="391"/>
      <c r="R1318" s="443"/>
      <c r="S1318" s="425">
        <f t="shared" si="494"/>
        <v>0</v>
      </c>
      <c r="T1318" s="392">
        <f t="shared" si="491"/>
        <v>0</v>
      </c>
      <c r="U1318" s="405">
        <f t="shared" si="495"/>
        <v>0</v>
      </c>
      <c r="V1318" s="393">
        <f t="shared" si="496"/>
        <v>0</v>
      </c>
      <c r="W1318" s="442" t="str">
        <f t="shared" si="497"/>
        <v/>
      </c>
      <c r="X1318" s="452" t="str">
        <f t="shared" si="492"/>
        <v/>
      </c>
      <c r="Y1318" s="452" t="str">
        <f t="shared" si="493"/>
        <v/>
      </c>
      <c r="Z1318" s="452" t="str">
        <f>'４.１倒筒機(樣品製作)'!X1318</f>
        <v/>
      </c>
      <c r="AA1318" s="452" t="str">
        <f>'４.１倒筒機(樣品製作)'!Y1318</f>
        <v/>
      </c>
    </row>
    <row r="1319" spans="1:27" ht="16.5">
      <c r="A1319" s="383">
        <f t="shared" si="490"/>
        <v>46234</v>
      </c>
      <c r="B1319" s="432" t="s">
        <v>805</v>
      </c>
      <c r="C1319" s="458"/>
      <c r="D1319" s="473"/>
      <c r="E1319" s="459"/>
      <c r="F1319" s="506" t="str">
        <f>IF(ISNA(VLOOKUP(D1319,條件!$A$1:$L$65585,5,0)),"",(VLOOKUP(D1319,條件!$A$1:$L$65585,5,0)))</f>
        <v/>
      </c>
      <c r="G1319" s="506" t="str">
        <f>IF(ISNA(VLOOKUP(D1319,條件!$A$1:$L$65585,11,0)),"",(VLOOKUP(D1319,條件!$A$1:$L$65585,11,0)))</f>
        <v/>
      </c>
      <c r="H1319" s="460"/>
      <c r="I1319" s="461"/>
      <c r="J1319" s="462"/>
      <c r="K1319" s="461"/>
      <c r="L1319" s="463"/>
      <c r="M1319" s="388"/>
      <c r="N1319" s="389"/>
      <c r="O1319" s="390"/>
      <c r="P1319" s="389"/>
      <c r="Q1319" s="391"/>
      <c r="R1319" s="443"/>
      <c r="S1319" s="425">
        <f t="shared" si="494"/>
        <v>0</v>
      </c>
      <c r="T1319" s="392">
        <f t="shared" si="491"/>
        <v>0</v>
      </c>
      <c r="U1319" s="405">
        <f t="shared" si="495"/>
        <v>0</v>
      </c>
      <c r="V1319" s="393">
        <f t="shared" si="496"/>
        <v>0</v>
      </c>
      <c r="W1319" s="442" t="str">
        <f t="shared" si="497"/>
        <v/>
      </c>
      <c r="X1319" s="452" t="str">
        <f t="shared" si="492"/>
        <v/>
      </c>
      <c r="Y1319" s="452" t="str">
        <f t="shared" si="493"/>
        <v/>
      </c>
      <c r="Z1319" s="452" t="str">
        <f>'４.１倒筒機(樣品製作)'!X1319</f>
        <v/>
      </c>
      <c r="AA1319" s="452" t="str">
        <f>'４.１倒筒機(樣品製作)'!Y1319</f>
        <v/>
      </c>
    </row>
    <row r="1320" spans="1:27" ht="16.5">
      <c r="A1320" s="383">
        <f t="shared" si="490"/>
        <v>46234</v>
      </c>
      <c r="B1320" s="432" t="s">
        <v>805</v>
      </c>
      <c r="C1320" s="458"/>
      <c r="D1320" s="473"/>
      <c r="E1320" s="459"/>
      <c r="F1320" s="506" t="str">
        <f>IF(ISNA(VLOOKUP(D1320,條件!$A$1:$L$65585,5,0)),"",(VLOOKUP(D1320,條件!$A$1:$L$65585,5,0)))</f>
        <v/>
      </c>
      <c r="G1320" s="506" t="str">
        <f>IF(ISNA(VLOOKUP(D1320,條件!$A$1:$L$65585,11,0)),"",(VLOOKUP(D1320,條件!$A$1:$L$65585,11,0)))</f>
        <v/>
      </c>
      <c r="H1320" s="460"/>
      <c r="I1320" s="461"/>
      <c r="J1320" s="462"/>
      <c r="K1320" s="461"/>
      <c r="L1320" s="463"/>
      <c r="M1320" s="388"/>
      <c r="N1320" s="389"/>
      <c r="O1320" s="390"/>
      <c r="P1320" s="389"/>
      <c r="Q1320" s="391"/>
      <c r="R1320" s="443"/>
      <c r="S1320" s="425">
        <f t="shared" si="494"/>
        <v>0</v>
      </c>
      <c r="T1320" s="392">
        <f t="shared" si="491"/>
        <v>0</v>
      </c>
      <c r="U1320" s="405">
        <f t="shared" si="495"/>
        <v>0</v>
      </c>
      <c r="V1320" s="393">
        <f t="shared" si="496"/>
        <v>0</v>
      </c>
      <c r="W1320" s="442" t="str">
        <f t="shared" si="497"/>
        <v/>
      </c>
      <c r="X1320" s="452" t="str">
        <f t="shared" si="492"/>
        <v/>
      </c>
      <c r="Y1320" s="452" t="str">
        <f t="shared" si="493"/>
        <v/>
      </c>
      <c r="Z1320" s="452" t="str">
        <f>'４.１倒筒機(樣品製作)'!X1320</f>
        <v/>
      </c>
      <c r="AA1320" s="452" t="str">
        <f>'４.１倒筒機(樣品製作)'!Y1320</f>
        <v/>
      </c>
    </row>
    <row r="1321" spans="1:27" ht="16.5">
      <c r="A1321" s="383">
        <f t="shared" si="490"/>
        <v>46234</v>
      </c>
      <c r="B1321" s="432" t="s">
        <v>805</v>
      </c>
      <c r="C1321" s="458"/>
      <c r="D1321" s="473"/>
      <c r="E1321" s="459"/>
      <c r="F1321" s="506" t="str">
        <f>IF(ISNA(VLOOKUP(D1321,條件!$A$1:$L$65585,5,0)),"",(VLOOKUP(D1321,條件!$A$1:$L$65585,5,0)))</f>
        <v/>
      </c>
      <c r="G1321" s="506" t="str">
        <f>IF(ISNA(VLOOKUP(D1321,條件!$A$1:$L$65585,11,0)),"",(VLOOKUP(D1321,條件!$A$1:$L$65585,11,0)))</f>
        <v/>
      </c>
      <c r="H1321" s="460"/>
      <c r="I1321" s="461"/>
      <c r="J1321" s="462"/>
      <c r="K1321" s="461"/>
      <c r="L1321" s="463"/>
      <c r="M1321" s="388"/>
      <c r="N1321" s="389"/>
      <c r="O1321" s="390"/>
      <c r="P1321" s="389"/>
      <c r="Q1321" s="391"/>
      <c r="R1321" s="443"/>
      <c r="S1321" s="425">
        <f t="shared" si="494"/>
        <v>0</v>
      </c>
      <c r="T1321" s="392">
        <f t="shared" si="491"/>
        <v>0</v>
      </c>
      <c r="U1321" s="405">
        <f t="shared" si="495"/>
        <v>0</v>
      </c>
      <c r="V1321" s="393">
        <f t="shared" si="496"/>
        <v>0</v>
      </c>
      <c r="W1321" s="442" t="str">
        <f t="shared" si="497"/>
        <v/>
      </c>
      <c r="X1321" s="452" t="str">
        <f t="shared" si="492"/>
        <v/>
      </c>
      <c r="Y1321" s="452" t="str">
        <f t="shared" si="493"/>
        <v/>
      </c>
      <c r="Z1321" s="452" t="str">
        <f>'４.１倒筒機(樣品製作)'!X1321</f>
        <v/>
      </c>
      <c r="AA1321" s="452" t="str">
        <f>'４.１倒筒機(樣品製作)'!Y1321</f>
        <v/>
      </c>
    </row>
    <row r="1322" spans="1:27" ht="16.5">
      <c r="A1322" s="383">
        <f t="shared" si="490"/>
        <v>46234</v>
      </c>
      <c r="B1322" s="432" t="s">
        <v>805</v>
      </c>
      <c r="C1322" s="458"/>
      <c r="D1322" s="473"/>
      <c r="E1322" s="459"/>
      <c r="F1322" s="506" t="str">
        <f>IF(ISNA(VLOOKUP(D1322,條件!$A$1:$L$65585,5,0)),"",(VLOOKUP(D1322,條件!$A$1:$L$65585,5,0)))</f>
        <v/>
      </c>
      <c r="G1322" s="506" t="str">
        <f>IF(ISNA(VLOOKUP(D1322,條件!$A$1:$L$65585,11,0)),"",(VLOOKUP(D1322,條件!$A$1:$L$65585,11,0)))</f>
        <v/>
      </c>
      <c r="H1322" s="460"/>
      <c r="I1322" s="461"/>
      <c r="J1322" s="462"/>
      <c r="K1322" s="461"/>
      <c r="L1322" s="463"/>
      <c r="M1322" s="388"/>
      <c r="N1322" s="389"/>
      <c r="O1322" s="390"/>
      <c r="P1322" s="389"/>
      <c r="Q1322" s="391"/>
      <c r="R1322" s="443"/>
      <c r="S1322" s="425">
        <f t="shared" si="494"/>
        <v>0</v>
      </c>
      <c r="T1322" s="392">
        <f t="shared" si="491"/>
        <v>0</v>
      </c>
      <c r="U1322" s="405">
        <f t="shared" si="495"/>
        <v>0</v>
      </c>
      <c r="V1322" s="393">
        <f t="shared" si="496"/>
        <v>0</v>
      </c>
      <c r="W1322" s="442" t="str">
        <f t="shared" si="497"/>
        <v/>
      </c>
      <c r="X1322" s="452" t="str">
        <f t="shared" si="492"/>
        <v/>
      </c>
      <c r="Y1322" s="452" t="str">
        <f t="shared" si="493"/>
        <v/>
      </c>
      <c r="Z1322" s="452" t="str">
        <f>'４.１倒筒機(樣品製作)'!X1322</f>
        <v/>
      </c>
      <c r="AA1322" s="452" t="str">
        <f>'４.１倒筒機(樣品製作)'!Y1322</f>
        <v/>
      </c>
    </row>
    <row r="1323" spans="1:27" ht="16.5">
      <c r="A1323" s="383">
        <f t="shared" si="490"/>
        <v>46234</v>
      </c>
      <c r="B1323" s="432" t="s">
        <v>805</v>
      </c>
      <c r="C1323" s="458"/>
      <c r="D1323" s="473"/>
      <c r="E1323" s="459"/>
      <c r="F1323" s="506" t="str">
        <f>IF(ISNA(VLOOKUP(D1323,條件!$A$1:$L$65585,5,0)),"",(VLOOKUP(D1323,條件!$A$1:$L$65585,5,0)))</f>
        <v/>
      </c>
      <c r="G1323" s="506" t="str">
        <f>IF(ISNA(VLOOKUP(D1323,條件!$A$1:$L$65585,11,0)),"",(VLOOKUP(D1323,條件!$A$1:$L$65585,11,0)))</f>
        <v/>
      </c>
      <c r="H1323" s="460"/>
      <c r="I1323" s="461"/>
      <c r="J1323" s="462"/>
      <c r="K1323" s="461"/>
      <c r="L1323" s="463"/>
      <c r="M1323" s="388"/>
      <c r="N1323" s="389"/>
      <c r="O1323" s="390"/>
      <c r="P1323" s="389"/>
      <c r="Q1323" s="391"/>
      <c r="R1323" s="443"/>
      <c r="S1323" s="425">
        <f t="shared" si="494"/>
        <v>0</v>
      </c>
      <c r="T1323" s="392">
        <f t="shared" si="491"/>
        <v>0</v>
      </c>
      <c r="U1323" s="405">
        <f t="shared" si="495"/>
        <v>0</v>
      </c>
      <c r="V1323" s="393">
        <f t="shared" si="496"/>
        <v>0</v>
      </c>
      <c r="W1323" s="442" t="str">
        <f t="shared" si="497"/>
        <v/>
      </c>
      <c r="X1323" s="452" t="str">
        <f t="shared" si="492"/>
        <v/>
      </c>
      <c r="Y1323" s="452" t="str">
        <f t="shared" si="493"/>
        <v/>
      </c>
      <c r="Z1323" s="452" t="str">
        <f>'４.１倒筒機(樣品製作)'!X1323</f>
        <v/>
      </c>
      <c r="AA1323" s="452" t="str">
        <f>'４.１倒筒機(樣品製作)'!Y1323</f>
        <v/>
      </c>
    </row>
    <row r="1324" spans="1:27" ht="16.5">
      <c r="A1324" s="383">
        <f t="shared" si="490"/>
        <v>46234</v>
      </c>
      <c r="B1324" s="432" t="s">
        <v>805</v>
      </c>
      <c r="C1324" s="458"/>
      <c r="D1324" s="473"/>
      <c r="E1324" s="459"/>
      <c r="F1324" s="506" t="str">
        <f>IF(ISNA(VLOOKUP(D1324,條件!$A$1:$L$65585,5,0)),"",(VLOOKUP(D1324,條件!$A$1:$L$65585,5,0)))</f>
        <v/>
      </c>
      <c r="G1324" s="506" t="str">
        <f>IF(ISNA(VLOOKUP(D1324,條件!$A$1:$L$65585,11,0)),"",(VLOOKUP(D1324,條件!$A$1:$L$65585,11,0)))</f>
        <v/>
      </c>
      <c r="H1324" s="460"/>
      <c r="I1324" s="461"/>
      <c r="J1324" s="462"/>
      <c r="K1324" s="461"/>
      <c r="L1324" s="463"/>
      <c r="M1324" s="388"/>
      <c r="N1324" s="389"/>
      <c r="O1324" s="390"/>
      <c r="P1324" s="389"/>
      <c r="Q1324" s="391"/>
      <c r="R1324" s="443"/>
      <c r="S1324" s="425">
        <f t="shared" si="494"/>
        <v>0</v>
      </c>
      <c r="T1324" s="392">
        <f t="shared" si="491"/>
        <v>0</v>
      </c>
      <c r="U1324" s="405">
        <f t="shared" si="495"/>
        <v>0</v>
      </c>
      <c r="V1324" s="393">
        <f t="shared" si="496"/>
        <v>0</v>
      </c>
      <c r="W1324" s="442" t="str">
        <f t="shared" si="497"/>
        <v/>
      </c>
      <c r="X1324" s="452" t="str">
        <f t="shared" si="492"/>
        <v/>
      </c>
      <c r="Y1324" s="452" t="str">
        <f t="shared" si="493"/>
        <v/>
      </c>
      <c r="Z1324" s="452" t="str">
        <f>'４.１倒筒機(樣品製作)'!X1324</f>
        <v/>
      </c>
      <c r="AA1324" s="452" t="str">
        <f>'４.１倒筒機(樣品製作)'!Y1324</f>
        <v/>
      </c>
    </row>
    <row r="1325" spans="1:27" ht="16.5">
      <c r="A1325" s="383">
        <f t="shared" si="490"/>
        <v>46234</v>
      </c>
      <c r="B1325" s="432" t="s">
        <v>805</v>
      </c>
      <c r="C1325" s="458"/>
      <c r="D1325" s="473"/>
      <c r="E1325" s="459"/>
      <c r="F1325" s="506" t="str">
        <f>IF(ISNA(VLOOKUP(D1325,條件!$A$1:$L$65585,5,0)),"",(VLOOKUP(D1325,條件!$A$1:$L$65585,5,0)))</f>
        <v/>
      </c>
      <c r="G1325" s="506" t="str">
        <f>IF(ISNA(VLOOKUP(D1325,條件!$A$1:$L$65585,11,0)),"",(VLOOKUP(D1325,條件!$A$1:$L$65585,11,0)))</f>
        <v/>
      </c>
      <c r="H1325" s="460"/>
      <c r="I1325" s="461"/>
      <c r="J1325" s="462"/>
      <c r="K1325" s="461"/>
      <c r="L1325" s="463"/>
      <c r="M1325" s="388"/>
      <c r="N1325" s="389"/>
      <c r="O1325" s="390"/>
      <c r="P1325" s="389"/>
      <c r="Q1325" s="391"/>
      <c r="R1325" s="443"/>
      <c r="S1325" s="425">
        <f t="shared" si="494"/>
        <v>0</v>
      </c>
      <c r="T1325" s="392">
        <f t="shared" si="491"/>
        <v>0</v>
      </c>
      <c r="U1325" s="392">
        <f t="shared" si="495"/>
        <v>0</v>
      </c>
      <c r="V1325" s="393">
        <f t="shared" si="496"/>
        <v>0</v>
      </c>
      <c r="W1325" s="444" t="str">
        <f t="shared" si="497"/>
        <v/>
      </c>
      <c r="X1325" s="452" t="str">
        <f t="shared" si="492"/>
        <v/>
      </c>
      <c r="Y1325" s="452" t="str">
        <f t="shared" si="493"/>
        <v/>
      </c>
      <c r="Z1325" s="452" t="str">
        <f>'４.１倒筒機(樣品製作)'!X1325</f>
        <v/>
      </c>
      <c r="AA1325" s="452" t="str">
        <f>'４.１倒筒機(樣品製作)'!Y1325</f>
        <v/>
      </c>
    </row>
    <row r="1326" spans="1:27" ht="16.5">
      <c r="A1326" s="383">
        <f t="shared" si="490"/>
        <v>46234</v>
      </c>
      <c r="B1326" s="432" t="s">
        <v>805</v>
      </c>
      <c r="C1326" s="458"/>
      <c r="D1326" s="473"/>
      <c r="E1326" s="459"/>
      <c r="F1326" s="506" t="str">
        <f>IF(ISNA(VLOOKUP(D1326,條件!$A$1:$L$65585,5,0)),"",(VLOOKUP(D1326,條件!$A$1:$L$65585,5,0)))</f>
        <v/>
      </c>
      <c r="G1326" s="506" t="str">
        <f>IF(ISNA(VLOOKUP(D1326,條件!$A$1:$L$65585,11,0)),"",(VLOOKUP(D1326,條件!$A$1:$L$65585,11,0)))</f>
        <v/>
      </c>
      <c r="H1326" s="460"/>
      <c r="I1326" s="461"/>
      <c r="J1326" s="462"/>
      <c r="K1326" s="461"/>
      <c r="L1326" s="463"/>
      <c r="M1326" s="388"/>
      <c r="N1326" s="389"/>
      <c r="O1326" s="390"/>
      <c r="P1326" s="389"/>
      <c r="Q1326" s="391"/>
      <c r="R1326" s="443"/>
      <c r="S1326" s="425">
        <f t="shared" si="494"/>
        <v>0</v>
      </c>
      <c r="T1326" s="392">
        <f t="shared" si="491"/>
        <v>0</v>
      </c>
      <c r="U1326" s="392">
        <f t="shared" si="495"/>
        <v>0</v>
      </c>
      <c r="V1326" s="393">
        <f t="shared" si="496"/>
        <v>0</v>
      </c>
      <c r="W1326" s="444" t="str">
        <f t="shared" si="497"/>
        <v/>
      </c>
      <c r="X1326" s="452" t="str">
        <f t="shared" si="492"/>
        <v/>
      </c>
      <c r="Y1326" s="452" t="str">
        <f t="shared" si="493"/>
        <v/>
      </c>
      <c r="Z1326" s="452" t="str">
        <f>'４.１倒筒機(樣品製作)'!X1326</f>
        <v/>
      </c>
      <c r="AA1326" s="452" t="str">
        <f>'４.１倒筒機(樣品製作)'!Y1326</f>
        <v/>
      </c>
    </row>
    <row r="1327" spans="1:27" ht="16.5">
      <c r="A1327" s="383">
        <f t="shared" si="490"/>
        <v>46234</v>
      </c>
      <c r="B1327" s="432" t="s">
        <v>805</v>
      </c>
      <c r="C1327" s="458"/>
      <c r="D1327" s="473"/>
      <c r="E1327" s="459"/>
      <c r="F1327" s="506" t="str">
        <f>IF(ISNA(VLOOKUP(D1327,條件!$A$1:$L$65585,5,0)),"",(VLOOKUP(D1327,條件!$A$1:$L$65585,5,0)))</f>
        <v/>
      </c>
      <c r="G1327" s="506" t="str">
        <f>IF(ISNA(VLOOKUP(D1327,條件!$A$1:$L$65585,11,0)),"",(VLOOKUP(D1327,條件!$A$1:$L$65585,11,0)))</f>
        <v/>
      </c>
      <c r="H1327" s="460"/>
      <c r="I1327" s="461"/>
      <c r="J1327" s="462"/>
      <c r="K1327" s="461"/>
      <c r="L1327" s="463"/>
      <c r="M1327" s="388"/>
      <c r="N1327" s="389"/>
      <c r="O1327" s="390"/>
      <c r="P1327" s="389"/>
      <c r="Q1327" s="391"/>
      <c r="R1327" s="443"/>
      <c r="S1327" s="425">
        <f t="shared" si="494"/>
        <v>0</v>
      </c>
      <c r="T1327" s="392">
        <f t="shared" si="491"/>
        <v>0</v>
      </c>
      <c r="U1327" s="392">
        <f t="shared" si="495"/>
        <v>0</v>
      </c>
      <c r="V1327" s="393">
        <f t="shared" si="496"/>
        <v>0</v>
      </c>
      <c r="W1327" s="444" t="str">
        <f t="shared" si="497"/>
        <v/>
      </c>
      <c r="X1327" s="452" t="str">
        <f t="shared" si="492"/>
        <v/>
      </c>
      <c r="Y1327" s="452" t="str">
        <f t="shared" si="493"/>
        <v/>
      </c>
      <c r="Z1327" s="452" t="str">
        <f>'４.１倒筒機(樣品製作)'!X1327</f>
        <v/>
      </c>
      <c r="AA1327" s="452" t="str">
        <f>'４.１倒筒機(樣品製作)'!Y1327</f>
        <v/>
      </c>
    </row>
    <row r="1328" spans="1:27" ht="16.5">
      <c r="A1328" s="383">
        <f t="shared" si="490"/>
        <v>46234</v>
      </c>
      <c r="B1328" s="432" t="s">
        <v>805</v>
      </c>
      <c r="C1328" s="458"/>
      <c r="D1328" s="473"/>
      <c r="E1328" s="459"/>
      <c r="F1328" s="506" t="str">
        <f>IF(ISNA(VLOOKUP(D1328,條件!$A$1:$L$65585,5,0)),"",(VLOOKUP(D1328,條件!$A$1:$L$65585,5,0)))</f>
        <v/>
      </c>
      <c r="G1328" s="506" t="str">
        <f>IF(ISNA(VLOOKUP(D1328,條件!$A$1:$L$65585,11,0)),"",(VLOOKUP(D1328,條件!$A$1:$L$65585,11,0)))</f>
        <v/>
      </c>
      <c r="H1328" s="460"/>
      <c r="I1328" s="461"/>
      <c r="J1328" s="462"/>
      <c r="K1328" s="461"/>
      <c r="L1328" s="463"/>
      <c r="M1328" s="388"/>
      <c r="N1328" s="389"/>
      <c r="O1328" s="390"/>
      <c r="P1328" s="389"/>
      <c r="Q1328" s="391"/>
      <c r="R1328" s="443"/>
      <c r="S1328" s="425">
        <f t="shared" si="494"/>
        <v>0</v>
      </c>
      <c r="T1328" s="392">
        <f t="shared" si="491"/>
        <v>0</v>
      </c>
      <c r="U1328" s="392">
        <f t="shared" si="495"/>
        <v>0</v>
      </c>
      <c r="V1328" s="393">
        <f t="shared" si="496"/>
        <v>0</v>
      </c>
      <c r="W1328" s="444" t="str">
        <f t="shared" si="497"/>
        <v/>
      </c>
      <c r="X1328" s="452" t="str">
        <f t="shared" si="492"/>
        <v/>
      </c>
      <c r="Y1328" s="452" t="str">
        <f t="shared" si="493"/>
        <v/>
      </c>
      <c r="Z1328" s="452" t="str">
        <f>'４.１倒筒機(樣品製作)'!X1328</f>
        <v/>
      </c>
      <c r="AA1328" s="452" t="str">
        <f>'４.１倒筒機(樣品製作)'!Y1328</f>
        <v/>
      </c>
    </row>
    <row r="1329" spans="1:27" ht="16.5">
      <c r="A1329" s="383">
        <f t="shared" si="490"/>
        <v>46234</v>
      </c>
      <c r="B1329" s="432" t="s">
        <v>805</v>
      </c>
      <c r="C1329" s="458"/>
      <c r="D1329" s="473"/>
      <c r="E1329" s="459"/>
      <c r="F1329" s="506" t="str">
        <f>IF(ISNA(VLOOKUP(D1329,條件!$A$1:$L$65585,5,0)),"",(VLOOKUP(D1329,條件!$A$1:$L$65585,5,0)))</f>
        <v/>
      </c>
      <c r="G1329" s="506" t="str">
        <f>IF(ISNA(VLOOKUP(D1329,條件!$A$1:$L$65585,11,0)),"",(VLOOKUP(D1329,條件!$A$1:$L$65585,11,0)))</f>
        <v/>
      </c>
      <c r="H1329" s="460"/>
      <c r="I1329" s="461"/>
      <c r="J1329" s="462"/>
      <c r="K1329" s="461"/>
      <c r="L1329" s="463"/>
      <c r="M1329" s="388"/>
      <c r="N1329" s="389"/>
      <c r="O1329" s="390"/>
      <c r="P1329" s="389"/>
      <c r="Q1329" s="391"/>
      <c r="R1329" s="443"/>
      <c r="S1329" s="425">
        <f t="shared" si="494"/>
        <v>0</v>
      </c>
      <c r="T1329" s="392">
        <f t="shared" si="491"/>
        <v>0</v>
      </c>
      <c r="U1329" s="392">
        <f t="shared" si="495"/>
        <v>0</v>
      </c>
      <c r="V1329" s="393">
        <f t="shared" si="496"/>
        <v>0</v>
      </c>
      <c r="W1329" s="444" t="str">
        <f t="shared" si="497"/>
        <v/>
      </c>
      <c r="X1329" s="452" t="str">
        <f t="shared" si="492"/>
        <v/>
      </c>
      <c r="Y1329" s="452" t="str">
        <f t="shared" si="493"/>
        <v/>
      </c>
      <c r="Z1329" s="452" t="str">
        <f>'４.１倒筒機(樣品製作)'!X1329</f>
        <v/>
      </c>
      <c r="AA1329" s="452" t="str">
        <f>'４.１倒筒機(樣品製作)'!Y1329</f>
        <v/>
      </c>
    </row>
    <row r="1330" spans="1:27" ht="16.5">
      <c r="A1330" s="383">
        <f t="shared" si="490"/>
        <v>46234</v>
      </c>
      <c r="B1330" s="432" t="s">
        <v>805</v>
      </c>
      <c r="C1330" s="458"/>
      <c r="D1330" s="473"/>
      <c r="E1330" s="459"/>
      <c r="F1330" s="506" t="str">
        <f>IF(ISNA(VLOOKUP(D1330,條件!$A$1:$L$65585,5,0)),"",(VLOOKUP(D1330,條件!$A$1:$L$65585,5,0)))</f>
        <v/>
      </c>
      <c r="G1330" s="506" t="str">
        <f>IF(ISNA(VLOOKUP(D1330,條件!$A$1:$L$65585,11,0)),"",(VLOOKUP(D1330,條件!$A$1:$L$65585,11,0)))</f>
        <v/>
      </c>
      <c r="H1330" s="460"/>
      <c r="I1330" s="461"/>
      <c r="J1330" s="462"/>
      <c r="K1330" s="461"/>
      <c r="L1330" s="463"/>
      <c r="M1330" s="388"/>
      <c r="N1330" s="389"/>
      <c r="O1330" s="390"/>
      <c r="P1330" s="389"/>
      <c r="Q1330" s="391"/>
      <c r="R1330" s="443"/>
      <c r="S1330" s="425">
        <f t="shared" si="494"/>
        <v>0</v>
      </c>
      <c r="T1330" s="392">
        <f t="shared" si="491"/>
        <v>0</v>
      </c>
      <c r="U1330" s="392">
        <f t="shared" si="495"/>
        <v>0</v>
      </c>
      <c r="V1330" s="393">
        <f t="shared" si="496"/>
        <v>0</v>
      </c>
      <c r="W1330" s="444" t="str">
        <f t="shared" si="497"/>
        <v/>
      </c>
      <c r="X1330" s="452" t="str">
        <f t="shared" si="492"/>
        <v/>
      </c>
      <c r="Y1330" s="452" t="str">
        <f t="shared" si="493"/>
        <v/>
      </c>
      <c r="Z1330" s="452" t="str">
        <f>'４.１倒筒機(樣品製作)'!X1330</f>
        <v/>
      </c>
      <c r="AA1330" s="452" t="str">
        <f>'４.１倒筒機(樣品製作)'!Y1330</f>
        <v/>
      </c>
    </row>
    <row r="1331" spans="1:27" ht="16.5">
      <c r="A1331" s="383">
        <f t="shared" si="490"/>
        <v>46234</v>
      </c>
      <c r="B1331" s="432" t="s">
        <v>805</v>
      </c>
      <c r="C1331" s="458"/>
      <c r="D1331" s="473"/>
      <c r="E1331" s="459"/>
      <c r="F1331" s="506" t="str">
        <f>IF(ISNA(VLOOKUP(D1331,條件!$A$1:$L$65585,5,0)),"",(VLOOKUP(D1331,條件!$A$1:$L$65585,5,0)))</f>
        <v/>
      </c>
      <c r="G1331" s="506" t="str">
        <f>IF(ISNA(VLOOKUP(D1331,條件!$A$1:$L$65585,11,0)),"",(VLOOKUP(D1331,條件!$A$1:$L$65585,11,0)))</f>
        <v/>
      </c>
      <c r="H1331" s="460"/>
      <c r="I1331" s="461"/>
      <c r="J1331" s="462"/>
      <c r="K1331" s="461"/>
      <c r="L1331" s="463"/>
      <c r="M1331" s="388"/>
      <c r="N1331" s="389"/>
      <c r="O1331" s="390"/>
      <c r="P1331" s="389"/>
      <c r="Q1331" s="391"/>
      <c r="R1331" s="443"/>
      <c r="S1331" s="425">
        <f t="shared" si="494"/>
        <v>0</v>
      </c>
      <c r="T1331" s="392">
        <f t="shared" si="491"/>
        <v>0</v>
      </c>
      <c r="U1331" s="392">
        <f t="shared" si="495"/>
        <v>0</v>
      </c>
      <c r="V1331" s="393">
        <f t="shared" si="496"/>
        <v>0</v>
      </c>
      <c r="W1331" s="444" t="str">
        <f t="shared" si="497"/>
        <v/>
      </c>
      <c r="X1331" s="452" t="str">
        <f t="shared" si="492"/>
        <v/>
      </c>
      <c r="Y1331" s="452" t="str">
        <f t="shared" si="493"/>
        <v/>
      </c>
      <c r="Z1331" s="452" t="str">
        <f>'４.１倒筒機(樣品製作)'!X1331</f>
        <v/>
      </c>
      <c r="AA1331" s="452" t="str">
        <f>'４.１倒筒機(樣品製作)'!Y1331</f>
        <v/>
      </c>
    </row>
    <row r="1332" spans="1:27" ht="16.5">
      <c r="A1332" s="383">
        <f t="shared" si="490"/>
        <v>46234</v>
      </c>
      <c r="B1332" s="432" t="s">
        <v>805</v>
      </c>
      <c r="C1332" s="458"/>
      <c r="D1332" s="473"/>
      <c r="E1332" s="459"/>
      <c r="F1332" s="506" t="str">
        <f>IF(ISNA(VLOOKUP(D1332,條件!$A$1:$L$65585,5,0)),"",(VLOOKUP(D1332,條件!$A$1:$L$65585,5,0)))</f>
        <v/>
      </c>
      <c r="G1332" s="506" t="str">
        <f>IF(ISNA(VLOOKUP(D1332,條件!$A$1:$L$65585,11,0)),"",(VLOOKUP(D1332,條件!$A$1:$L$65585,11,0)))</f>
        <v/>
      </c>
      <c r="H1332" s="460"/>
      <c r="I1332" s="461"/>
      <c r="J1332" s="462"/>
      <c r="K1332" s="461"/>
      <c r="L1332" s="463"/>
      <c r="M1332" s="388"/>
      <c r="N1332" s="389"/>
      <c r="O1332" s="390"/>
      <c r="P1332" s="389"/>
      <c r="Q1332" s="391"/>
      <c r="R1332" s="443"/>
      <c r="S1332" s="425">
        <f t="shared" si="494"/>
        <v>0</v>
      </c>
      <c r="T1332" s="392">
        <f t="shared" si="491"/>
        <v>0</v>
      </c>
      <c r="U1332" s="392">
        <f t="shared" si="495"/>
        <v>0</v>
      </c>
      <c r="V1332" s="393">
        <f t="shared" si="496"/>
        <v>0</v>
      </c>
      <c r="W1332" s="444" t="str">
        <f t="shared" si="497"/>
        <v/>
      </c>
      <c r="X1332" s="452" t="str">
        <f t="shared" si="492"/>
        <v/>
      </c>
      <c r="Y1332" s="452" t="str">
        <f t="shared" si="493"/>
        <v/>
      </c>
      <c r="Z1332" s="452" t="str">
        <f>'４.１倒筒機(樣品製作)'!X1332</f>
        <v/>
      </c>
      <c r="AA1332" s="452" t="str">
        <f>'４.１倒筒機(樣品製作)'!Y1332</f>
        <v/>
      </c>
    </row>
    <row r="1333" spans="1:27" ht="16.5">
      <c r="A1333" s="383">
        <f t="shared" si="490"/>
        <v>46234</v>
      </c>
      <c r="B1333" s="432" t="s">
        <v>805</v>
      </c>
      <c r="C1333" s="458"/>
      <c r="D1333" s="473"/>
      <c r="E1333" s="459"/>
      <c r="F1333" s="506" t="str">
        <f>IF(ISNA(VLOOKUP(D1333,條件!$A$1:$L$65585,5,0)),"",(VLOOKUP(D1333,條件!$A$1:$L$65585,5,0)))</f>
        <v/>
      </c>
      <c r="G1333" s="506" t="str">
        <f>IF(ISNA(VLOOKUP(D1333,條件!$A$1:$L$65585,11,0)),"",(VLOOKUP(D1333,條件!$A$1:$L$65585,11,0)))</f>
        <v/>
      </c>
      <c r="H1333" s="460"/>
      <c r="I1333" s="461"/>
      <c r="J1333" s="462"/>
      <c r="K1333" s="461"/>
      <c r="L1333" s="463"/>
      <c r="M1333" s="388"/>
      <c r="N1333" s="389"/>
      <c r="O1333" s="390"/>
      <c r="P1333" s="389"/>
      <c r="Q1333" s="391"/>
      <c r="R1333" s="443"/>
      <c r="S1333" s="425">
        <f t="shared" si="494"/>
        <v>0</v>
      </c>
      <c r="T1333" s="392">
        <f t="shared" si="491"/>
        <v>0</v>
      </c>
      <c r="U1333" s="392">
        <f t="shared" si="495"/>
        <v>0</v>
      </c>
      <c r="V1333" s="393">
        <f t="shared" si="496"/>
        <v>0</v>
      </c>
      <c r="W1333" s="444" t="str">
        <f t="shared" si="497"/>
        <v/>
      </c>
      <c r="X1333" s="452" t="str">
        <f t="shared" si="492"/>
        <v/>
      </c>
      <c r="Y1333" s="452" t="str">
        <f t="shared" si="493"/>
        <v/>
      </c>
      <c r="Z1333" s="452" t="str">
        <f>'４.１倒筒機(樣品製作)'!X1333</f>
        <v/>
      </c>
      <c r="AA1333" s="452" t="str">
        <f>'４.１倒筒機(樣品製作)'!Y1333</f>
        <v/>
      </c>
    </row>
    <row r="1334" spans="1:27" ht="16.5">
      <c r="A1334" s="383">
        <f t="shared" si="490"/>
        <v>46234</v>
      </c>
      <c r="B1334" s="398" t="s">
        <v>803</v>
      </c>
      <c r="C1334" s="524"/>
      <c r="D1334" s="525"/>
      <c r="E1334" s="526"/>
      <c r="F1334" s="527">
        <v>0</v>
      </c>
      <c r="G1334" s="527"/>
      <c r="H1334" s="528"/>
      <c r="I1334" s="529">
        <f>COUNTA(I1314:I1333)</f>
        <v>0</v>
      </c>
      <c r="J1334" s="529"/>
      <c r="K1334" s="529"/>
      <c r="L1334" s="530"/>
      <c r="M1334" s="400"/>
      <c r="N1334" s="401">
        <f>SUM(N1314:N1333)</f>
        <v>0</v>
      </c>
      <c r="O1334" s="400"/>
      <c r="P1334" s="401">
        <f>SUM(P1314:P1333)</f>
        <v>0</v>
      </c>
      <c r="Q1334" s="402"/>
      <c r="R1334" s="445"/>
      <c r="S1334" s="427"/>
      <c r="T1334" s="403"/>
      <c r="U1334" s="399">
        <f>SUMIF(U1314:U1333,"&lt;9E307")</f>
        <v>0</v>
      </c>
      <c r="V1334" s="399">
        <f>SUM(V1314:V1333)</f>
        <v>0</v>
      </c>
      <c r="W1334" s="446">
        <f>IF(ISERROR(V1334/U1334),0,(V1334/U1334))</f>
        <v>0</v>
      </c>
      <c r="X1334" s="453">
        <f>SUMIF(X1314:X1333,"&lt;9E307")</f>
        <v>0</v>
      </c>
      <c r="Y1334" s="453">
        <f>SUMIF(Y1314:Y1333,"&lt;9E307")</f>
        <v>0</v>
      </c>
      <c r="Z1334" s="453">
        <f>'４.１倒筒機(樣品製作)'!X1334</f>
        <v>0</v>
      </c>
      <c r="AA1334" s="453">
        <f>'４.１倒筒機(樣品製作)'!Y1334</f>
        <v>0</v>
      </c>
    </row>
    <row r="1335" spans="1:27" ht="16.5">
      <c r="A1335" s="383">
        <f t="shared" si="490"/>
        <v>46234</v>
      </c>
      <c r="B1335" s="404" t="s">
        <v>806</v>
      </c>
      <c r="C1335" s="531"/>
      <c r="D1335" s="532"/>
      <c r="E1335" s="533"/>
      <c r="F1335" s="534"/>
      <c r="G1335" s="534"/>
      <c r="H1335" s="535"/>
      <c r="I1335" s="536">
        <f>SUM(I1313,I1334)</f>
        <v>0</v>
      </c>
      <c r="J1335" s="536"/>
      <c r="K1335" s="536"/>
      <c r="L1335" s="537"/>
      <c r="M1335" s="419"/>
      <c r="N1335" s="420">
        <f>SUM(N1313,N1334)</f>
        <v>0</v>
      </c>
      <c r="O1335" s="419"/>
      <c r="P1335" s="420">
        <f>SUM(P1313,P1334)</f>
        <v>0</v>
      </c>
      <c r="Q1335" s="421"/>
      <c r="R1335" s="447"/>
      <c r="S1335" s="428"/>
      <c r="T1335" s="394"/>
      <c r="U1335" s="394">
        <f t="shared" ref="U1335:V1335" si="498">SUM(U1313,U1334)</f>
        <v>0</v>
      </c>
      <c r="V1335" s="394">
        <f t="shared" si="498"/>
        <v>0</v>
      </c>
      <c r="W1335" s="448">
        <f>IF(ISERROR(V1335/U1335),0,V1335/U1335)</f>
        <v>0</v>
      </c>
      <c r="X1335" s="454">
        <f>SUM(X1313,X1334)</f>
        <v>0</v>
      </c>
      <c r="Y1335" s="454">
        <f>SUM(Y1313,Y1334)</f>
        <v>0</v>
      </c>
      <c r="Z1335" s="454">
        <f>'４.１倒筒機(樣品製作)'!X1335</f>
        <v>0</v>
      </c>
      <c r="AA1335" s="454">
        <f>'４.１倒筒機(樣品製作)'!Y1335</f>
        <v>0</v>
      </c>
    </row>
  </sheetData>
  <mergeCells count="1">
    <mergeCell ref="S1:Y1"/>
  </mergeCells>
  <phoneticPr fontId="5" type="noConversion"/>
  <dataValidations count="1">
    <dataValidation type="list" allowBlank="1" showInputMessage="1" showErrorMessage="1" sqref="Q1314:R1333 Q132:R151 Q153:R172 Q24:R43 Q282:R301 Q46:R65 Q67:R86 Q1293:R1312 Q89:R108 Q175:R194 Q196:R215 Q218:R237 Q239:R258 Q261:R280 Q304:R323 Q325:R344 Q347:R366 Q368:R387 Q390:R409 Q411:R430 Q433:R452 Q454:R473 Q476:R495 Q497:R516 Q519:R538 Q540:R559 Q562:R581 Q583:R602 Q605:R624 Q626:R645 Q648:R667 Q669:R688 Q691:R710 Q712:R731 Q734:R753 Q755:R774 Q777:R796 Q798:R817 Q820:R839 Q841:R860 Q863:R882 Q884:R903 Q906:R925 Q927:R946 Q949:R968 Q970:R989 Q992:R1011 Q1013:R1032 Q1035:R1054 Q1056:R1075 Q1078:R1097 Q1099:R1118 Q1121:R1140 Q1142:R1161 Q1164:R1183 Q1185:R1204 Q1207:R1226 Q1228:R1247 Q1250:R1269 Q1271:R1290 Q110:R129 Q3:R22">
      <formula1>FADIS</formula1>
    </dataValidation>
  </dataValidations>
  <pageMargins left="0.23622047244094491" right="0.19685039370078741" top="0.35433070866141736" bottom="0.74803149606299213" header="0.31496062992125984" footer="0.31496062992125984"/>
  <pageSetup paperSize="9" scale="68" orientation="landscape" r:id="rId1"/>
  <headerFooter>
    <oddFooter>第 &amp;P 頁 &amp;R&amp;A</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70C0"/>
  </sheetPr>
  <dimension ref="A1:AF1335"/>
  <sheetViews>
    <sheetView showGridLines="0" zoomScale="85" zoomScaleNormal="85" workbookViewId="0">
      <pane xSplit="12" ySplit="2" topLeftCell="M3" activePane="bottomRight" state="frozen"/>
      <selection pane="topRight" activeCell="K1" sqref="K1"/>
      <selection pane="bottomLeft" activeCell="A3" sqref="A3"/>
      <selection pane="bottomRight" activeCell="E24" sqref="E24:N24"/>
    </sheetView>
  </sheetViews>
  <sheetFormatPr defaultRowHeight="15.75"/>
  <cols>
    <col min="1" max="1" width="6.5" style="418" customWidth="1"/>
    <col min="2" max="2" width="5" style="434" customWidth="1"/>
    <col min="3" max="3" width="8.375" style="65" customWidth="1"/>
    <col min="4" max="4" width="10.75" style="65" customWidth="1"/>
    <col min="5" max="5" width="4.5" style="65" customWidth="1"/>
    <col min="6" max="6" width="15" style="487" customWidth="1"/>
    <col min="7" max="7" width="13" style="545" customWidth="1"/>
    <col min="8" max="9" width="6.875" style="23" customWidth="1"/>
    <col min="10" max="11" width="9" style="23" customWidth="1"/>
    <col min="12" max="12" width="10.125" style="65" customWidth="1"/>
    <col min="13" max="13" width="9.625" style="360" customWidth="1"/>
    <col min="14" max="14" width="8.875" style="360" customWidth="1"/>
    <col min="15" max="15" width="9.625" style="360" customWidth="1"/>
    <col min="16" max="16" width="8.875" style="362" customWidth="1"/>
    <col min="17" max="17" width="10.875" style="363" customWidth="1"/>
    <col min="18" max="18" width="10.875" style="359" customWidth="1"/>
    <col min="19" max="22" width="10" style="361" customWidth="1"/>
    <col min="23" max="25" width="10" style="360" customWidth="1"/>
    <col min="26" max="26" width="9" style="359"/>
    <col min="27" max="27" width="57.75" style="364" bestFit="1" customWidth="1"/>
    <col min="28" max="28" width="6.625" style="364" customWidth="1"/>
    <col min="29" max="30" width="6.625" style="365" customWidth="1"/>
    <col min="31" max="32" width="6.625" style="364" customWidth="1"/>
    <col min="33" max="16384" width="9" style="359"/>
  </cols>
  <sheetData>
    <row r="1" spans="1:27" ht="21.75" thickBot="1">
      <c r="A1" s="417"/>
      <c r="B1" s="439" t="s">
        <v>675</v>
      </c>
      <c r="C1" s="514"/>
      <c r="D1" s="514"/>
      <c r="E1" s="514"/>
      <c r="F1" s="514"/>
      <c r="G1" s="514"/>
      <c r="H1" s="514"/>
      <c r="I1" s="514"/>
      <c r="J1" s="515"/>
      <c r="K1" s="515"/>
      <c r="L1" s="516"/>
      <c r="M1" s="384"/>
      <c r="N1" s="384"/>
      <c r="O1" s="385"/>
      <c r="P1" s="386"/>
      <c r="Q1" s="387"/>
      <c r="R1" s="387"/>
      <c r="S1" s="884" t="s">
        <v>676</v>
      </c>
      <c r="T1" s="885"/>
      <c r="U1" s="885"/>
      <c r="V1" s="885"/>
      <c r="W1" s="885"/>
      <c r="X1" s="885"/>
      <c r="Y1" s="885"/>
      <c r="AA1" s="359" t="s">
        <v>802</v>
      </c>
    </row>
    <row r="2" spans="1:27" ht="50.25" customHeight="1" thickBot="1">
      <c r="A2" s="429" t="s">
        <v>193</v>
      </c>
      <c r="B2" s="433" t="s">
        <v>794</v>
      </c>
      <c r="C2" s="411" t="s">
        <v>288</v>
      </c>
      <c r="D2" s="517" t="s">
        <v>188</v>
      </c>
      <c r="E2" s="518" t="s">
        <v>287</v>
      </c>
      <c r="F2" s="519" t="s">
        <v>189</v>
      </c>
      <c r="G2" s="520" t="s">
        <v>1085</v>
      </c>
      <c r="H2" s="521" t="s">
        <v>290</v>
      </c>
      <c r="I2" s="522" t="s">
        <v>289</v>
      </c>
      <c r="J2" s="521" t="s">
        <v>795</v>
      </c>
      <c r="K2" s="522" t="s">
        <v>1086</v>
      </c>
      <c r="L2" s="523" t="s">
        <v>677</v>
      </c>
      <c r="M2" s="414" t="s">
        <v>796</v>
      </c>
      <c r="N2" s="415" t="s">
        <v>797</v>
      </c>
      <c r="O2" s="416" t="s">
        <v>798</v>
      </c>
      <c r="P2" s="415" t="s">
        <v>799</v>
      </c>
      <c r="Q2" s="411" t="s">
        <v>671</v>
      </c>
      <c r="R2" s="440" t="s">
        <v>672</v>
      </c>
      <c r="S2" s="422" t="s">
        <v>673</v>
      </c>
      <c r="T2" s="412" t="s">
        <v>674</v>
      </c>
      <c r="U2" s="412" t="s">
        <v>678</v>
      </c>
      <c r="V2" s="413" t="s">
        <v>679</v>
      </c>
      <c r="W2" s="423" t="s">
        <v>680</v>
      </c>
      <c r="X2" s="451" t="s">
        <v>800</v>
      </c>
      <c r="Y2" s="451" t="s">
        <v>801</v>
      </c>
      <c r="AA2" s="450" t="s">
        <v>808</v>
      </c>
    </row>
    <row r="3" spans="1:27" ht="16.5">
      <c r="A3" s="449">
        <f>'１１直送'!A3</f>
        <v>46204</v>
      </c>
      <c r="B3" s="431" t="s">
        <v>804</v>
      </c>
      <c r="C3" s="458"/>
      <c r="D3" s="473"/>
      <c r="E3" s="459"/>
      <c r="F3" s="506" t="str">
        <f>IF(ISNA(VLOOKUP(D3,條件!$A$1:$L$65585,5,0)),"",(VLOOKUP(D3,條件!$A$1:$L$65585,5,0)))</f>
        <v/>
      </c>
      <c r="G3" s="506"/>
      <c r="H3" s="460"/>
      <c r="I3" s="461"/>
      <c r="J3" s="462"/>
      <c r="K3" s="461"/>
      <c r="L3" s="463"/>
      <c r="M3" s="407"/>
      <c r="N3" s="408"/>
      <c r="O3" s="409"/>
      <c r="P3" s="408"/>
      <c r="Q3" s="410"/>
      <c r="R3" s="441"/>
      <c r="S3" s="424">
        <f>K3*0.85</f>
        <v>0</v>
      </c>
      <c r="T3" s="405">
        <f t="shared" ref="T3:T22" si="0">IF(J3="",0,(1440/(J3/S3)))</f>
        <v>0</v>
      </c>
      <c r="U3" s="405">
        <f>T3*L3*(N3+P3)/24*0.85</f>
        <v>0</v>
      </c>
      <c r="V3" s="406">
        <f>M3+O3</f>
        <v>0</v>
      </c>
      <c r="W3" s="442" t="str">
        <f>IF(U3=0,"",((V3/U3)))</f>
        <v/>
      </c>
      <c r="X3" s="452" t="str">
        <f t="shared" ref="X3:X22" si="1">IF(ISERROR((U3/(N3+P3)*N3)/250),"",((U3/(N3+P3)*N3)/250))</f>
        <v/>
      </c>
      <c r="Y3" s="452" t="str">
        <f t="shared" ref="Y3:Y22" si="2">IF(ISERROR(((U3/(N3+P3)*P3)/250)),"",(((U3/(N3+P3)*P3))/250))</f>
        <v/>
      </c>
    </row>
    <row r="4" spans="1:27" ht="16.5">
      <c r="A4" s="383">
        <f>A3</f>
        <v>46204</v>
      </c>
      <c r="B4" s="432" t="s">
        <v>804</v>
      </c>
      <c r="C4" s="458"/>
      <c r="D4" s="473"/>
      <c r="E4" s="459"/>
      <c r="F4" s="506" t="str">
        <f>IF(ISNA(VLOOKUP(D4,條件!$A$1:$L$65585,5,0)),"",(VLOOKUP(D4,條件!$A$1:$L$65585,5,0)))</f>
        <v/>
      </c>
      <c r="G4" s="506"/>
      <c r="H4" s="460"/>
      <c r="I4" s="461"/>
      <c r="J4" s="462"/>
      <c r="K4" s="461"/>
      <c r="L4" s="463"/>
      <c r="M4" s="388"/>
      <c r="N4" s="389"/>
      <c r="O4" s="390"/>
      <c r="P4" s="389"/>
      <c r="Q4" s="410"/>
      <c r="R4" s="441"/>
      <c r="S4" s="425">
        <f t="shared" ref="S4:S22" si="3">K4*0.85</f>
        <v>0</v>
      </c>
      <c r="T4" s="392">
        <f t="shared" si="0"/>
        <v>0</v>
      </c>
      <c r="U4" s="405">
        <f t="shared" ref="U4:U22" si="4">T4*L4*(N4+P4)/24*0.85</f>
        <v>0</v>
      </c>
      <c r="V4" s="393">
        <f t="shared" ref="V4:V22" si="5">M4+O4</f>
        <v>0</v>
      </c>
      <c r="W4" s="442" t="str">
        <f t="shared" ref="W4:W22" si="6">IF(U4=0,"",((V4/U4)))</f>
        <v/>
      </c>
      <c r="X4" s="452" t="str">
        <f t="shared" si="1"/>
        <v/>
      </c>
      <c r="Y4" s="452" t="str">
        <f t="shared" si="2"/>
        <v/>
      </c>
    </row>
    <row r="5" spans="1:27" ht="16.5">
      <c r="A5" s="383">
        <f t="shared" ref="A5:A45" si="7">A4</f>
        <v>46204</v>
      </c>
      <c r="B5" s="432" t="s">
        <v>804</v>
      </c>
      <c r="C5" s="458"/>
      <c r="D5" s="473"/>
      <c r="E5" s="459"/>
      <c r="F5" s="506" t="str">
        <f>IF(ISNA(VLOOKUP(D5,條件!$A$1:$L$65585,5,0)),"",(VLOOKUP(D5,條件!$A$1:$L$65585,5,0)))</f>
        <v/>
      </c>
      <c r="G5" s="506"/>
      <c r="H5" s="460"/>
      <c r="I5" s="461"/>
      <c r="J5" s="462"/>
      <c r="K5" s="461"/>
      <c r="L5" s="463"/>
      <c r="M5" s="388"/>
      <c r="N5" s="389"/>
      <c r="O5" s="390"/>
      <c r="P5" s="389"/>
      <c r="Q5" s="410"/>
      <c r="R5" s="441"/>
      <c r="S5" s="425">
        <f t="shared" si="3"/>
        <v>0</v>
      </c>
      <c r="T5" s="392">
        <f t="shared" si="0"/>
        <v>0</v>
      </c>
      <c r="U5" s="405">
        <f t="shared" si="4"/>
        <v>0</v>
      </c>
      <c r="V5" s="393">
        <f t="shared" si="5"/>
        <v>0</v>
      </c>
      <c r="W5" s="442" t="str">
        <f t="shared" si="6"/>
        <v/>
      </c>
      <c r="X5" s="452" t="str">
        <f t="shared" si="1"/>
        <v/>
      </c>
      <c r="Y5" s="452" t="str">
        <f t="shared" si="2"/>
        <v/>
      </c>
    </row>
    <row r="6" spans="1:27" ht="16.5">
      <c r="A6" s="383">
        <f t="shared" si="7"/>
        <v>46204</v>
      </c>
      <c r="B6" s="432" t="s">
        <v>804</v>
      </c>
      <c r="C6" s="458"/>
      <c r="D6" s="473"/>
      <c r="E6" s="459"/>
      <c r="F6" s="506" t="str">
        <f>IF(ISNA(VLOOKUP(D6,條件!$A$1:$L$65585,5,0)),"",(VLOOKUP(D6,條件!$A$1:$L$65585,5,0)))</f>
        <v/>
      </c>
      <c r="G6" s="506" t="str">
        <f>IF(ISNA(VLOOKUP(D6,條件!$A$1:$L$65585,11,0)),"",(VLOOKUP(D6,條件!$A$1:$L$65585,11,0)))</f>
        <v/>
      </c>
      <c r="H6" s="460"/>
      <c r="I6" s="461"/>
      <c r="J6" s="462"/>
      <c r="K6" s="461"/>
      <c r="L6" s="463"/>
      <c r="M6" s="388"/>
      <c r="N6" s="389"/>
      <c r="O6" s="390"/>
      <c r="P6" s="389"/>
      <c r="Q6" s="410"/>
      <c r="R6" s="443"/>
      <c r="S6" s="425">
        <f t="shared" si="3"/>
        <v>0</v>
      </c>
      <c r="T6" s="392">
        <f t="shared" si="0"/>
        <v>0</v>
      </c>
      <c r="U6" s="405">
        <f t="shared" si="4"/>
        <v>0</v>
      </c>
      <c r="V6" s="393">
        <f t="shared" si="5"/>
        <v>0</v>
      </c>
      <c r="W6" s="442" t="str">
        <f t="shared" si="6"/>
        <v/>
      </c>
      <c r="X6" s="452" t="str">
        <f t="shared" si="1"/>
        <v/>
      </c>
      <c r="Y6" s="452" t="str">
        <f t="shared" si="2"/>
        <v/>
      </c>
    </row>
    <row r="7" spans="1:27" ht="16.5">
      <c r="A7" s="383">
        <f t="shared" si="7"/>
        <v>46204</v>
      </c>
      <c r="B7" s="432" t="s">
        <v>804</v>
      </c>
      <c r="C7" s="458"/>
      <c r="D7" s="473"/>
      <c r="E7" s="459"/>
      <c r="F7" s="506" t="str">
        <f>IF(ISNA(VLOOKUP(D7,條件!$A$1:$L$65585,5,0)),"",(VLOOKUP(D7,條件!$A$1:$L$65585,5,0)))</f>
        <v/>
      </c>
      <c r="G7" s="506" t="str">
        <f>IF(ISNA(VLOOKUP(D7,條件!$A$1:$L$65585,11,0)),"",(VLOOKUP(D7,條件!$A$1:$L$65585,11,0)))</f>
        <v/>
      </c>
      <c r="H7" s="460"/>
      <c r="I7" s="461"/>
      <c r="J7" s="462"/>
      <c r="K7" s="461"/>
      <c r="L7" s="463"/>
      <c r="M7" s="388"/>
      <c r="N7" s="389"/>
      <c r="O7" s="390"/>
      <c r="P7" s="389"/>
      <c r="Q7" s="410"/>
      <c r="R7" s="443"/>
      <c r="S7" s="425">
        <f t="shared" si="3"/>
        <v>0</v>
      </c>
      <c r="T7" s="392">
        <f t="shared" si="0"/>
        <v>0</v>
      </c>
      <c r="U7" s="405">
        <f t="shared" si="4"/>
        <v>0</v>
      </c>
      <c r="V7" s="393">
        <f t="shared" si="5"/>
        <v>0</v>
      </c>
      <c r="W7" s="442" t="str">
        <f t="shared" si="6"/>
        <v/>
      </c>
      <c r="X7" s="452" t="str">
        <f t="shared" si="1"/>
        <v/>
      </c>
      <c r="Y7" s="452" t="str">
        <f t="shared" si="2"/>
        <v/>
      </c>
    </row>
    <row r="8" spans="1:27" ht="16.5">
      <c r="A8" s="383">
        <f t="shared" si="7"/>
        <v>46204</v>
      </c>
      <c r="B8" s="432" t="s">
        <v>804</v>
      </c>
      <c r="C8" s="458"/>
      <c r="D8" s="473"/>
      <c r="E8" s="459"/>
      <c r="F8" s="506" t="str">
        <f>IF(ISNA(VLOOKUP(D8,條件!$A$1:$L$65585,5,0)),"",(VLOOKUP(D8,條件!$A$1:$L$65585,5,0)))</f>
        <v/>
      </c>
      <c r="G8" s="506" t="str">
        <f>IF(ISNA(VLOOKUP(D8,條件!$A$1:$L$65585,11,0)),"",(VLOOKUP(D8,條件!$A$1:$L$65585,11,0)))</f>
        <v/>
      </c>
      <c r="H8" s="460"/>
      <c r="I8" s="461"/>
      <c r="J8" s="462"/>
      <c r="K8" s="461"/>
      <c r="L8" s="463"/>
      <c r="M8" s="388"/>
      <c r="N8" s="389"/>
      <c r="O8" s="390"/>
      <c r="P8" s="389"/>
      <c r="Q8" s="410"/>
      <c r="R8" s="443"/>
      <c r="S8" s="425">
        <f t="shared" si="3"/>
        <v>0</v>
      </c>
      <c r="T8" s="392">
        <f t="shared" si="0"/>
        <v>0</v>
      </c>
      <c r="U8" s="405">
        <f t="shared" si="4"/>
        <v>0</v>
      </c>
      <c r="V8" s="393">
        <f t="shared" si="5"/>
        <v>0</v>
      </c>
      <c r="W8" s="442" t="str">
        <f t="shared" si="6"/>
        <v/>
      </c>
      <c r="X8" s="452" t="str">
        <f t="shared" si="1"/>
        <v/>
      </c>
      <c r="Y8" s="452" t="str">
        <f t="shared" si="2"/>
        <v/>
      </c>
    </row>
    <row r="9" spans="1:27" ht="16.5">
      <c r="A9" s="383">
        <f t="shared" si="7"/>
        <v>46204</v>
      </c>
      <c r="B9" s="432" t="s">
        <v>804</v>
      </c>
      <c r="C9" s="458"/>
      <c r="D9" s="473"/>
      <c r="E9" s="459"/>
      <c r="F9" s="506" t="str">
        <f>IF(ISNA(VLOOKUP(D9,條件!$A$1:$L$65585,5,0)),"",(VLOOKUP(D9,條件!$A$1:$L$65585,5,0)))</f>
        <v/>
      </c>
      <c r="G9" s="506" t="str">
        <f>IF(ISNA(VLOOKUP(D9,條件!$A$1:$L$65585,11,0)),"",(VLOOKUP(D9,條件!$A$1:$L$65585,11,0)))</f>
        <v/>
      </c>
      <c r="H9" s="460"/>
      <c r="I9" s="461"/>
      <c r="J9" s="462"/>
      <c r="K9" s="461"/>
      <c r="L9" s="463"/>
      <c r="M9" s="388"/>
      <c r="N9" s="389"/>
      <c r="O9" s="390"/>
      <c r="P9" s="389"/>
      <c r="Q9" s="410"/>
      <c r="R9" s="443"/>
      <c r="S9" s="425">
        <f t="shared" si="3"/>
        <v>0</v>
      </c>
      <c r="T9" s="392">
        <f t="shared" si="0"/>
        <v>0</v>
      </c>
      <c r="U9" s="405">
        <f t="shared" si="4"/>
        <v>0</v>
      </c>
      <c r="V9" s="393">
        <f t="shared" si="5"/>
        <v>0</v>
      </c>
      <c r="W9" s="442" t="str">
        <f t="shared" si="6"/>
        <v/>
      </c>
      <c r="X9" s="452" t="str">
        <f t="shared" si="1"/>
        <v/>
      </c>
      <c r="Y9" s="452" t="str">
        <f t="shared" si="2"/>
        <v/>
      </c>
    </row>
    <row r="10" spans="1:27" ht="16.5">
      <c r="A10" s="383">
        <f t="shared" si="7"/>
        <v>46204</v>
      </c>
      <c r="B10" s="432" t="s">
        <v>804</v>
      </c>
      <c r="C10" s="458"/>
      <c r="D10" s="473"/>
      <c r="E10" s="459"/>
      <c r="F10" s="506" t="str">
        <f>IF(ISNA(VLOOKUP(D10,條件!$A$1:$L$65585,5,0)),"",(VLOOKUP(D10,條件!$A$1:$L$65585,5,0)))</f>
        <v/>
      </c>
      <c r="G10" s="506" t="str">
        <f>IF(ISNA(VLOOKUP(D10,條件!$A$1:$L$65585,11,0)),"",(VLOOKUP(D10,條件!$A$1:$L$65585,11,0)))</f>
        <v/>
      </c>
      <c r="H10" s="460"/>
      <c r="I10" s="461"/>
      <c r="J10" s="462"/>
      <c r="K10" s="461"/>
      <c r="L10" s="463"/>
      <c r="M10" s="388"/>
      <c r="N10" s="389"/>
      <c r="O10" s="390"/>
      <c r="P10" s="389"/>
      <c r="Q10" s="410"/>
      <c r="R10" s="443"/>
      <c r="S10" s="425">
        <f t="shared" si="3"/>
        <v>0</v>
      </c>
      <c r="T10" s="392">
        <f t="shared" si="0"/>
        <v>0</v>
      </c>
      <c r="U10" s="405">
        <f t="shared" si="4"/>
        <v>0</v>
      </c>
      <c r="V10" s="393">
        <f t="shared" si="5"/>
        <v>0</v>
      </c>
      <c r="W10" s="442" t="str">
        <f t="shared" si="6"/>
        <v/>
      </c>
      <c r="X10" s="452" t="str">
        <f t="shared" si="1"/>
        <v/>
      </c>
      <c r="Y10" s="452" t="str">
        <f t="shared" si="2"/>
        <v/>
      </c>
    </row>
    <row r="11" spans="1:27" ht="16.5">
      <c r="A11" s="383">
        <f t="shared" si="7"/>
        <v>46204</v>
      </c>
      <c r="B11" s="432" t="s">
        <v>804</v>
      </c>
      <c r="C11" s="458"/>
      <c r="D11" s="473"/>
      <c r="E11" s="459"/>
      <c r="F11" s="506" t="str">
        <f>IF(ISNA(VLOOKUP(D11,條件!$A$1:$L$65585,5,0)),"",(VLOOKUP(D11,條件!$A$1:$L$65585,5,0)))</f>
        <v/>
      </c>
      <c r="G11" s="506" t="str">
        <f>IF(ISNA(VLOOKUP(D11,條件!$A$1:$L$65585,11,0)),"",(VLOOKUP(D11,條件!$A$1:$L$65585,11,0)))</f>
        <v/>
      </c>
      <c r="H11" s="460"/>
      <c r="I11" s="461"/>
      <c r="J11" s="462"/>
      <c r="K11" s="461"/>
      <c r="L11" s="463"/>
      <c r="M11" s="388"/>
      <c r="N11" s="389"/>
      <c r="O11" s="390"/>
      <c r="P11" s="389"/>
      <c r="Q11" s="410"/>
      <c r="R11" s="443"/>
      <c r="S11" s="425">
        <f t="shared" si="3"/>
        <v>0</v>
      </c>
      <c r="T11" s="392">
        <f t="shared" si="0"/>
        <v>0</v>
      </c>
      <c r="U11" s="405">
        <f t="shared" si="4"/>
        <v>0</v>
      </c>
      <c r="V11" s="393">
        <f t="shared" si="5"/>
        <v>0</v>
      </c>
      <c r="W11" s="442" t="str">
        <f t="shared" si="6"/>
        <v/>
      </c>
      <c r="X11" s="452" t="str">
        <f t="shared" si="1"/>
        <v/>
      </c>
      <c r="Y11" s="452" t="str">
        <f t="shared" si="2"/>
        <v/>
      </c>
    </row>
    <row r="12" spans="1:27" ht="16.5">
      <c r="A12" s="383">
        <f t="shared" si="7"/>
        <v>46204</v>
      </c>
      <c r="B12" s="432" t="s">
        <v>804</v>
      </c>
      <c r="C12" s="458"/>
      <c r="D12" s="473"/>
      <c r="E12" s="459"/>
      <c r="F12" s="506" t="str">
        <f>IF(ISNA(VLOOKUP(D12,條件!$A$1:$L$65585,5,0)),"",(VLOOKUP(D12,條件!$A$1:$L$65585,5,0)))</f>
        <v/>
      </c>
      <c r="G12" s="506" t="str">
        <f>IF(ISNA(VLOOKUP(D12,條件!$A$1:$L$65585,11,0)),"",(VLOOKUP(D12,條件!$A$1:$L$65585,11,0)))</f>
        <v/>
      </c>
      <c r="H12" s="460"/>
      <c r="I12" s="461"/>
      <c r="J12" s="462"/>
      <c r="K12" s="461"/>
      <c r="L12" s="463"/>
      <c r="M12" s="388"/>
      <c r="N12" s="389"/>
      <c r="O12" s="390"/>
      <c r="P12" s="389"/>
      <c r="Q12" s="410"/>
      <c r="R12" s="443"/>
      <c r="S12" s="425">
        <f t="shared" si="3"/>
        <v>0</v>
      </c>
      <c r="T12" s="392">
        <f t="shared" si="0"/>
        <v>0</v>
      </c>
      <c r="U12" s="405">
        <f t="shared" si="4"/>
        <v>0</v>
      </c>
      <c r="V12" s="393">
        <f t="shared" si="5"/>
        <v>0</v>
      </c>
      <c r="W12" s="442" t="str">
        <f t="shared" si="6"/>
        <v/>
      </c>
      <c r="X12" s="452" t="str">
        <f t="shared" si="1"/>
        <v/>
      </c>
      <c r="Y12" s="452" t="str">
        <f t="shared" si="2"/>
        <v/>
      </c>
    </row>
    <row r="13" spans="1:27" ht="16.5">
      <c r="A13" s="383">
        <f t="shared" si="7"/>
        <v>46204</v>
      </c>
      <c r="B13" s="432" t="s">
        <v>804</v>
      </c>
      <c r="C13" s="458"/>
      <c r="D13" s="473"/>
      <c r="E13" s="459"/>
      <c r="F13" s="506" t="str">
        <f>IF(ISNA(VLOOKUP(D13,條件!$A$1:$L$65585,5,0)),"",(VLOOKUP(D13,條件!$A$1:$L$65585,5,0)))</f>
        <v/>
      </c>
      <c r="G13" s="506" t="str">
        <f>IF(ISNA(VLOOKUP(D13,條件!$A$1:$L$65585,11,0)),"",(VLOOKUP(D13,條件!$A$1:$L$65585,11,0)))</f>
        <v/>
      </c>
      <c r="H13" s="460"/>
      <c r="I13" s="461"/>
      <c r="J13" s="462"/>
      <c r="K13" s="461"/>
      <c r="L13" s="463"/>
      <c r="M13" s="388"/>
      <c r="N13" s="389"/>
      <c r="O13" s="390"/>
      <c r="P13" s="389"/>
      <c r="Q13" s="410"/>
      <c r="R13" s="443"/>
      <c r="S13" s="425">
        <f t="shared" si="3"/>
        <v>0</v>
      </c>
      <c r="T13" s="392">
        <f t="shared" si="0"/>
        <v>0</v>
      </c>
      <c r="U13" s="405">
        <f t="shared" si="4"/>
        <v>0</v>
      </c>
      <c r="V13" s="393">
        <f t="shared" si="5"/>
        <v>0</v>
      </c>
      <c r="W13" s="442" t="str">
        <f t="shared" si="6"/>
        <v/>
      </c>
      <c r="X13" s="452" t="str">
        <f t="shared" si="1"/>
        <v/>
      </c>
      <c r="Y13" s="452" t="str">
        <f t="shared" si="2"/>
        <v/>
      </c>
    </row>
    <row r="14" spans="1:27" ht="16.5">
      <c r="A14" s="383">
        <f t="shared" si="7"/>
        <v>46204</v>
      </c>
      <c r="B14" s="432" t="s">
        <v>804</v>
      </c>
      <c r="C14" s="458"/>
      <c r="D14" s="473"/>
      <c r="E14" s="459"/>
      <c r="F14" s="506" t="str">
        <f>IF(ISNA(VLOOKUP(D14,條件!$A$1:$L$65585,5,0)),"",(VLOOKUP(D14,條件!$A$1:$L$65585,5,0)))</f>
        <v/>
      </c>
      <c r="G14" s="506" t="str">
        <f>IF(ISNA(VLOOKUP(D14,條件!$A$1:$L$65585,11,0)),"",(VLOOKUP(D14,條件!$A$1:$L$65585,11,0)))</f>
        <v/>
      </c>
      <c r="H14" s="460"/>
      <c r="I14" s="461"/>
      <c r="J14" s="462"/>
      <c r="K14" s="461"/>
      <c r="L14" s="463"/>
      <c r="M14" s="388"/>
      <c r="N14" s="389"/>
      <c r="O14" s="390"/>
      <c r="P14" s="389"/>
      <c r="Q14" s="410"/>
      <c r="R14" s="443"/>
      <c r="S14" s="425">
        <f t="shared" si="3"/>
        <v>0</v>
      </c>
      <c r="T14" s="392">
        <f t="shared" si="0"/>
        <v>0</v>
      </c>
      <c r="U14" s="405">
        <f t="shared" si="4"/>
        <v>0</v>
      </c>
      <c r="V14" s="393">
        <f t="shared" si="5"/>
        <v>0</v>
      </c>
      <c r="W14" s="444" t="str">
        <f t="shared" si="6"/>
        <v/>
      </c>
      <c r="X14" s="452" t="str">
        <f t="shared" si="1"/>
        <v/>
      </c>
      <c r="Y14" s="452" t="str">
        <f t="shared" si="2"/>
        <v/>
      </c>
    </row>
    <row r="15" spans="1:27" ht="16.5">
      <c r="A15" s="383">
        <f t="shared" si="7"/>
        <v>46204</v>
      </c>
      <c r="B15" s="432" t="s">
        <v>804</v>
      </c>
      <c r="C15" s="458"/>
      <c r="D15" s="473"/>
      <c r="E15" s="459"/>
      <c r="F15" s="506" t="str">
        <f>IF(ISNA(VLOOKUP(D15,條件!$A$1:$L$65585,5,0)),"",(VLOOKUP(D15,條件!$A$1:$L$65585,5,0)))</f>
        <v/>
      </c>
      <c r="G15" s="506" t="str">
        <f>IF(ISNA(VLOOKUP(D15,條件!$A$1:$L$65585,11,0)),"",(VLOOKUP(D15,條件!$A$1:$L$65585,11,0)))</f>
        <v/>
      </c>
      <c r="H15" s="460"/>
      <c r="I15" s="461"/>
      <c r="J15" s="462"/>
      <c r="K15" s="461"/>
      <c r="L15" s="463"/>
      <c r="M15" s="388"/>
      <c r="N15" s="389"/>
      <c r="O15" s="390"/>
      <c r="P15" s="389"/>
      <c r="Q15" s="410"/>
      <c r="R15" s="443"/>
      <c r="S15" s="425">
        <f t="shared" si="3"/>
        <v>0</v>
      </c>
      <c r="T15" s="392">
        <f t="shared" si="0"/>
        <v>0</v>
      </c>
      <c r="U15" s="405">
        <f t="shared" si="4"/>
        <v>0</v>
      </c>
      <c r="V15" s="393">
        <f t="shared" si="5"/>
        <v>0</v>
      </c>
      <c r="W15" s="444" t="str">
        <f t="shared" si="6"/>
        <v/>
      </c>
      <c r="X15" s="452" t="str">
        <f t="shared" si="1"/>
        <v/>
      </c>
      <c r="Y15" s="452" t="str">
        <f t="shared" si="2"/>
        <v/>
      </c>
    </row>
    <row r="16" spans="1:27" ht="16.5">
      <c r="A16" s="383">
        <f t="shared" si="7"/>
        <v>46204</v>
      </c>
      <c r="B16" s="432" t="s">
        <v>804</v>
      </c>
      <c r="C16" s="458"/>
      <c r="D16" s="473"/>
      <c r="E16" s="459"/>
      <c r="F16" s="506" t="str">
        <f>IF(ISNA(VLOOKUP(D16,條件!$A$1:$L$65585,5,0)),"",(VLOOKUP(D16,條件!$A$1:$L$65585,5,0)))</f>
        <v/>
      </c>
      <c r="G16" s="506" t="str">
        <f>IF(ISNA(VLOOKUP(D16,條件!$A$1:$L$65585,11,0)),"",(VLOOKUP(D16,條件!$A$1:$L$65585,11,0)))</f>
        <v/>
      </c>
      <c r="H16" s="460"/>
      <c r="I16" s="461"/>
      <c r="J16" s="462"/>
      <c r="K16" s="461"/>
      <c r="L16" s="463"/>
      <c r="M16" s="388"/>
      <c r="N16" s="389"/>
      <c r="O16" s="390"/>
      <c r="P16" s="389"/>
      <c r="Q16" s="410"/>
      <c r="R16" s="443"/>
      <c r="S16" s="425">
        <f t="shared" si="3"/>
        <v>0</v>
      </c>
      <c r="T16" s="392">
        <f t="shared" si="0"/>
        <v>0</v>
      </c>
      <c r="U16" s="405">
        <f t="shared" si="4"/>
        <v>0</v>
      </c>
      <c r="V16" s="393">
        <f t="shared" si="5"/>
        <v>0</v>
      </c>
      <c r="W16" s="444" t="str">
        <f t="shared" si="6"/>
        <v/>
      </c>
      <c r="X16" s="452" t="str">
        <f t="shared" si="1"/>
        <v/>
      </c>
      <c r="Y16" s="452" t="str">
        <f t="shared" si="2"/>
        <v/>
      </c>
    </row>
    <row r="17" spans="1:25" ht="16.5">
      <c r="A17" s="383">
        <f t="shared" si="7"/>
        <v>46204</v>
      </c>
      <c r="B17" s="432" t="s">
        <v>804</v>
      </c>
      <c r="C17" s="458"/>
      <c r="D17" s="473"/>
      <c r="E17" s="459"/>
      <c r="F17" s="506" t="str">
        <f>IF(ISNA(VLOOKUP(D17,條件!$A$1:$L$65585,5,0)),"",(VLOOKUP(D17,條件!$A$1:$L$65585,5,0)))</f>
        <v/>
      </c>
      <c r="G17" s="506" t="str">
        <f>IF(ISNA(VLOOKUP(D17,條件!$A$1:$L$65585,11,0)),"",(VLOOKUP(D17,條件!$A$1:$L$65585,11,0)))</f>
        <v/>
      </c>
      <c r="H17" s="460"/>
      <c r="I17" s="461"/>
      <c r="J17" s="462"/>
      <c r="K17" s="461"/>
      <c r="L17" s="463"/>
      <c r="M17" s="388"/>
      <c r="N17" s="389"/>
      <c r="O17" s="390"/>
      <c r="P17" s="389"/>
      <c r="Q17" s="410"/>
      <c r="R17" s="443"/>
      <c r="S17" s="425">
        <f t="shared" si="3"/>
        <v>0</v>
      </c>
      <c r="T17" s="392">
        <f t="shared" si="0"/>
        <v>0</v>
      </c>
      <c r="U17" s="405">
        <f t="shared" si="4"/>
        <v>0</v>
      </c>
      <c r="V17" s="393">
        <f t="shared" si="5"/>
        <v>0</v>
      </c>
      <c r="W17" s="444" t="str">
        <f t="shared" si="6"/>
        <v/>
      </c>
      <c r="X17" s="452" t="str">
        <f t="shared" si="1"/>
        <v/>
      </c>
      <c r="Y17" s="452" t="str">
        <f t="shared" si="2"/>
        <v/>
      </c>
    </row>
    <row r="18" spans="1:25" ht="16.5">
      <c r="A18" s="383">
        <f t="shared" si="7"/>
        <v>46204</v>
      </c>
      <c r="B18" s="432" t="s">
        <v>804</v>
      </c>
      <c r="C18" s="458"/>
      <c r="D18" s="473"/>
      <c r="E18" s="459"/>
      <c r="F18" s="506" t="str">
        <f>IF(ISNA(VLOOKUP(D18,條件!$A$1:$L$65585,5,0)),"",(VLOOKUP(D18,條件!$A$1:$L$65585,5,0)))</f>
        <v/>
      </c>
      <c r="G18" s="506" t="str">
        <f>IF(ISNA(VLOOKUP(D18,條件!$A$1:$L$65585,11,0)),"",(VLOOKUP(D18,條件!$A$1:$L$65585,11,0)))</f>
        <v/>
      </c>
      <c r="H18" s="460"/>
      <c r="I18" s="461"/>
      <c r="J18" s="462"/>
      <c r="K18" s="461"/>
      <c r="L18" s="463"/>
      <c r="M18" s="388"/>
      <c r="N18" s="389"/>
      <c r="O18" s="390"/>
      <c r="P18" s="389"/>
      <c r="Q18" s="410"/>
      <c r="R18" s="443"/>
      <c r="S18" s="425">
        <f t="shared" si="3"/>
        <v>0</v>
      </c>
      <c r="T18" s="392">
        <f t="shared" si="0"/>
        <v>0</v>
      </c>
      <c r="U18" s="405">
        <f t="shared" si="4"/>
        <v>0</v>
      </c>
      <c r="V18" s="393">
        <f t="shared" si="5"/>
        <v>0</v>
      </c>
      <c r="W18" s="444" t="str">
        <f t="shared" si="6"/>
        <v/>
      </c>
      <c r="X18" s="452" t="str">
        <f t="shared" si="1"/>
        <v/>
      </c>
      <c r="Y18" s="452" t="str">
        <f t="shared" si="2"/>
        <v/>
      </c>
    </row>
    <row r="19" spans="1:25" ht="16.5">
      <c r="A19" s="383">
        <f t="shared" si="7"/>
        <v>46204</v>
      </c>
      <c r="B19" s="432" t="s">
        <v>804</v>
      </c>
      <c r="C19" s="458"/>
      <c r="D19" s="473"/>
      <c r="E19" s="459"/>
      <c r="F19" s="506" t="str">
        <f>IF(ISNA(VLOOKUP(D19,條件!$A$1:$L$65585,5,0)),"",(VLOOKUP(D19,條件!$A$1:$L$65585,5,0)))</f>
        <v/>
      </c>
      <c r="G19" s="506" t="str">
        <f>IF(ISNA(VLOOKUP(D19,條件!$A$1:$L$65585,11,0)),"",(VLOOKUP(D19,條件!$A$1:$L$65585,11,0)))</f>
        <v/>
      </c>
      <c r="H19" s="460"/>
      <c r="I19" s="461"/>
      <c r="J19" s="462"/>
      <c r="K19" s="461"/>
      <c r="L19" s="463"/>
      <c r="M19" s="388"/>
      <c r="N19" s="389"/>
      <c r="O19" s="390"/>
      <c r="P19" s="389"/>
      <c r="Q19" s="391"/>
      <c r="R19" s="443"/>
      <c r="S19" s="425">
        <f t="shared" si="3"/>
        <v>0</v>
      </c>
      <c r="T19" s="392">
        <f t="shared" si="0"/>
        <v>0</v>
      </c>
      <c r="U19" s="405">
        <f t="shared" si="4"/>
        <v>0</v>
      </c>
      <c r="V19" s="393">
        <f t="shared" si="5"/>
        <v>0</v>
      </c>
      <c r="W19" s="444" t="str">
        <f t="shared" si="6"/>
        <v/>
      </c>
      <c r="X19" s="452" t="str">
        <f t="shared" si="1"/>
        <v/>
      </c>
      <c r="Y19" s="452" t="str">
        <f t="shared" si="2"/>
        <v/>
      </c>
    </row>
    <row r="20" spans="1:25" ht="16.5">
      <c r="A20" s="383">
        <f t="shared" si="7"/>
        <v>46204</v>
      </c>
      <c r="B20" s="432" t="s">
        <v>804</v>
      </c>
      <c r="C20" s="458"/>
      <c r="D20" s="473"/>
      <c r="E20" s="459"/>
      <c r="F20" s="506" t="str">
        <f>IF(ISNA(VLOOKUP(D20,條件!$A$1:$L$65585,5,0)),"",(VLOOKUP(D20,條件!$A$1:$L$65585,5,0)))</f>
        <v/>
      </c>
      <c r="G20" s="506" t="str">
        <f>IF(ISNA(VLOOKUP(D20,條件!$A$1:$L$65585,11,0)),"",(VLOOKUP(D20,條件!$A$1:$L$65585,11,0)))</f>
        <v/>
      </c>
      <c r="H20" s="460"/>
      <c r="I20" s="461"/>
      <c r="J20" s="462"/>
      <c r="K20" s="461"/>
      <c r="L20" s="463"/>
      <c r="M20" s="388"/>
      <c r="N20" s="389"/>
      <c r="O20" s="390"/>
      <c r="P20" s="389"/>
      <c r="Q20" s="391"/>
      <c r="R20" s="443"/>
      <c r="S20" s="425">
        <f t="shared" si="3"/>
        <v>0</v>
      </c>
      <c r="T20" s="392">
        <f t="shared" si="0"/>
        <v>0</v>
      </c>
      <c r="U20" s="392">
        <f t="shared" si="4"/>
        <v>0</v>
      </c>
      <c r="V20" s="393">
        <f t="shared" si="5"/>
        <v>0</v>
      </c>
      <c r="W20" s="444" t="str">
        <f t="shared" si="6"/>
        <v/>
      </c>
      <c r="X20" s="452" t="str">
        <f t="shared" si="1"/>
        <v/>
      </c>
      <c r="Y20" s="452" t="str">
        <f t="shared" si="2"/>
        <v/>
      </c>
    </row>
    <row r="21" spans="1:25" ht="16.5">
      <c r="A21" s="383">
        <f t="shared" si="7"/>
        <v>46204</v>
      </c>
      <c r="B21" s="432" t="s">
        <v>804</v>
      </c>
      <c r="C21" s="458"/>
      <c r="D21" s="473"/>
      <c r="E21" s="459"/>
      <c r="F21" s="506" t="str">
        <f>IF(ISNA(VLOOKUP(D21,條件!$A$1:$L$65585,5,0)),"",(VLOOKUP(D21,條件!$A$1:$L$65585,5,0)))</f>
        <v/>
      </c>
      <c r="G21" s="506" t="str">
        <f>IF(ISNA(VLOOKUP(D21,條件!$A$1:$L$65585,11,0)),"",(VLOOKUP(D21,條件!$A$1:$L$65585,11,0)))</f>
        <v/>
      </c>
      <c r="H21" s="460"/>
      <c r="I21" s="461"/>
      <c r="J21" s="462"/>
      <c r="K21" s="461"/>
      <c r="L21" s="463"/>
      <c r="M21" s="388"/>
      <c r="N21" s="389"/>
      <c r="O21" s="390"/>
      <c r="P21" s="389"/>
      <c r="Q21" s="391"/>
      <c r="R21" s="443"/>
      <c r="S21" s="425">
        <f t="shared" si="3"/>
        <v>0</v>
      </c>
      <c r="T21" s="392">
        <f t="shared" si="0"/>
        <v>0</v>
      </c>
      <c r="U21" s="392">
        <f t="shared" si="4"/>
        <v>0</v>
      </c>
      <c r="V21" s="393">
        <f t="shared" si="5"/>
        <v>0</v>
      </c>
      <c r="W21" s="444" t="str">
        <f t="shared" si="6"/>
        <v/>
      </c>
      <c r="X21" s="452" t="str">
        <f t="shared" si="1"/>
        <v/>
      </c>
      <c r="Y21" s="452" t="str">
        <f t="shared" si="2"/>
        <v/>
      </c>
    </row>
    <row r="22" spans="1:25" ht="16.5">
      <c r="A22" s="383">
        <f t="shared" si="7"/>
        <v>46204</v>
      </c>
      <c r="B22" s="432" t="s">
        <v>804</v>
      </c>
      <c r="C22" s="458"/>
      <c r="D22" s="473"/>
      <c r="E22" s="459"/>
      <c r="F22" s="506" t="str">
        <f>IF(ISNA(VLOOKUP(D22,條件!$A$1:$L$65585,5,0)),"",(VLOOKUP(D22,條件!$A$1:$L$65585,5,0)))</f>
        <v/>
      </c>
      <c r="G22" s="506" t="str">
        <f>IF(ISNA(VLOOKUP(D22,條件!$A$1:$L$65585,11,0)),"",(VLOOKUP(D22,條件!$A$1:$L$65585,11,0)))</f>
        <v/>
      </c>
      <c r="H22" s="460"/>
      <c r="I22" s="461"/>
      <c r="J22" s="462"/>
      <c r="K22" s="461"/>
      <c r="L22" s="463"/>
      <c r="M22" s="388"/>
      <c r="N22" s="389"/>
      <c r="O22" s="390"/>
      <c r="P22" s="389"/>
      <c r="Q22" s="391"/>
      <c r="R22" s="443"/>
      <c r="S22" s="425">
        <f t="shared" si="3"/>
        <v>0</v>
      </c>
      <c r="T22" s="392">
        <f t="shared" si="0"/>
        <v>0</v>
      </c>
      <c r="U22" s="392">
        <f t="shared" si="4"/>
        <v>0</v>
      </c>
      <c r="V22" s="393">
        <f t="shared" si="5"/>
        <v>0</v>
      </c>
      <c r="W22" s="444" t="str">
        <f t="shared" si="6"/>
        <v/>
      </c>
      <c r="X22" s="452" t="str">
        <f t="shared" si="1"/>
        <v/>
      </c>
      <c r="Y22" s="452" t="str">
        <f t="shared" si="2"/>
        <v/>
      </c>
    </row>
    <row r="23" spans="1:25" ht="16.5">
      <c r="A23" s="383">
        <f t="shared" si="7"/>
        <v>46204</v>
      </c>
      <c r="B23" s="398" t="s">
        <v>807</v>
      </c>
      <c r="C23" s="524"/>
      <c r="D23" s="525"/>
      <c r="E23" s="526"/>
      <c r="F23" s="527"/>
      <c r="G23" s="527"/>
      <c r="H23" s="528"/>
      <c r="I23" s="529">
        <f>COUNTA(I3:I22)</f>
        <v>0</v>
      </c>
      <c r="J23" s="529"/>
      <c r="K23" s="529"/>
      <c r="L23" s="530"/>
      <c r="M23" s="400"/>
      <c r="N23" s="401">
        <f>SUM(N3:N22)</f>
        <v>0</v>
      </c>
      <c r="O23" s="400"/>
      <c r="P23" s="401">
        <f>SUM(P3:P22)</f>
        <v>0</v>
      </c>
      <c r="Q23" s="402"/>
      <c r="R23" s="445"/>
      <c r="S23" s="426"/>
      <c r="T23" s="399"/>
      <c r="U23" s="399">
        <f>SUMIF(U3:U22,"&lt;9E307")</f>
        <v>0</v>
      </c>
      <c r="V23" s="399">
        <f>SUM(V3:V22)</f>
        <v>0</v>
      </c>
      <c r="W23" s="446">
        <f>IF(ISERROR(V23/U23),0,(V23/U23))</f>
        <v>0</v>
      </c>
      <c r="X23" s="453">
        <f>SUMIF(X3:X22,"&lt;9E307")</f>
        <v>0</v>
      </c>
      <c r="Y23" s="453">
        <f>SUMIF(Y3:Y22,"&lt;9E307")</f>
        <v>0</v>
      </c>
    </row>
    <row r="24" spans="1:25" ht="16.5">
      <c r="A24" s="383">
        <f t="shared" si="7"/>
        <v>46204</v>
      </c>
      <c r="B24" s="432" t="s">
        <v>805</v>
      </c>
      <c r="C24" s="458"/>
      <c r="D24" s="473"/>
      <c r="E24" s="459"/>
      <c r="F24" s="506"/>
      <c r="G24" s="506"/>
      <c r="H24" s="460"/>
      <c r="I24" s="461"/>
      <c r="J24" s="462"/>
      <c r="K24" s="461"/>
      <c r="L24" s="463"/>
      <c r="M24" s="388"/>
      <c r="N24" s="389"/>
      <c r="O24" s="390"/>
      <c r="P24" s="389"/>
      <c r="Q24" s="410"/>
      <c r="R24" s="443"/>
      <c r="S24" s="424">
        <f>K24*0.85</f>
        <v>0</v>
      </c>
      <c r="T24" s="392">
        <f t="shared" ref="T24:T43" si="8">IF(J24="",0,(1440/(J24/S24)))</f>
        <v>0</v>
      </c>
      <c r="U24" s="405">
        <f>T24*L24*(N24+P24)/24*0.85</f>
        <v>0</v>
      </c>
      <c r="V24" s="406">
        <f>M24+O24</f>
        <v>0</v>
      </c>
      <c r="W24" s="442" t="str">
        <f>IF(U24=0,"",((V24/U24)))</f>
        <v/>
      </c>
      <c r="X24" s="452" t="str">
        <f t="shared" ref="X24:X43" si="9">IF(ISERROR((U24/(N24+P24)*N24)/250),"",((U24/(N24+P24)*N24)/250))</f>
        <v/>
      </c>
      <c r="Y24" s="452" t="str">
        <f t="shared" ref="Y24:Y43" si="10">IF(ISERROR(((U24/(N24+P24)*P24)/250)),"",(((U24/(N24+P24)*P24))/250))</f>
        <v/>
      </c>
    </row>
    <row r="25" spans="1:25" ht="16.5">
      <c r="A25" s="383">
        <f t="shared" si="7"/>
        <v>46204</v>
      </c>
      <c r="B25" s="432" t="s">
        <v>805</v>
      </c>
      <c r="C25" s="458"/>
      <c r="D25" s="473"/>
      <c r="E25" s="459"/>
      <c r="F25" s="506" t="str">
        <f>IF(ISNA(VLOOKUP(D25,條件!$A$1:$L$65585,5,0)),"",(VLOOKUP(D25,條件!$A$1:$L$65585,5,0)))</f>
        <v/>
      </c>
      <c r="G25" s="506" t="str">
        <f>IF(ISNA(VLOOKUP(D25,條件!$A$1:$L$65585,11,0)),"",(VLOOKUP(D25,條件!$A$1:$L$65585,11,0)))</f>
        <v/>
      </c>
      <c r="H25" s="460"/>
      <c r="I25" s="461"/>
      <c r="J25" s="462"/>
      <c r="K25" s="461"/>
      <c r="L25" s="463"/>
      <c r="M25" s="388"/>
      <c r="N25" s="389"/>
      <c r="O25" s="390"/>
      <c r="P25" s="389"/>
      <c r="Q25" s="410"/>
      <c r="R25" s="443"/>
      <c r="S25" s="425">
        <f t="shared" ref="S25:S43" si="11">K25*0.85</f>
        <v>0</v>
      </c>
      <c r="T25" s="392">
        <f t="shared" si="8"/>
        <v>0</v>
      </c>
      <c r="U25" s="405">
        <f t="shared" ref="U25:U43" si="12">T25*L25*(N25+P25)/24*0.85</f>
        <v>0</v>
      </c>
      <c r="V25" s="393">
        <f t="shared" ref="V25:V43" si="13">M25+O25</f>
        <v>0</v>
      </c>
      <c r="W25" s="442" t="str">
        <f t="shared" ref="W25:W43" si="14">IF(U25=0,"",((V25/U25)))</f>
        <v/>
      </c>
      <c r="X25" s="452" t="str">
        <f t="shared" si="9"/>
        <v/>
      </c>
      <c r="Y25" s="452" t="str">
        <f t="shared" si="10"/>
        <v/>
      </c>
    </row>
    <row r="26" spans="1:25" ht="16.5">
      <c r="A26" s="383">
        <f t="shared" si="7"/>
        <v>46204</v>
      </c>
      <c r="B26" s="432" t="s">
        <v>805</v>
      </c>
      <c r="C26" s="458"/>
      <c r="D26" s="473"/>
      <c r="E26" s="459"/>
      <c r="F26" s="506" t="str">
        <f>IF(ISNA(VLOOKUP(D26,條件!$A$1:$L$65585,5,0)),"",(VLOOKUP(D26,條件!$A$1:$L$65585,5,0)))</f>
        <v/>
      </c>
      <c r="G26" s="506" t="str">
        <f>IF(ISNA(VLOOKUP(D26,條件!$A$1:$L$65585,11,0)),"",(VLOOKUP(D26,條件!$A$1:$L$65585,11,0)))</f>
        <v/>
      </c>
      <c r="H26" s="460"/>
      <c r="I26" s="461"/>
      <c r="J26" s="462"/>
      <c r="K26" s="461"/>
      <c r="L26" s="463"/>
      <c r="M26" s="388"/>
      <c r="N26" s="389"/>
      <c r="O26" s="390"/>
      <c r="P26" s="389"/>
      <c r="Q26" s="410"/>
      <c r="R26" s="443"/>
      <c r="S26" s="425">
        <f t="shared" si="11"/>
        <v>0</v>
      </c>
      <c r="T26" s="392">
        <f t="shared" si="8"/>
        <v>0</v>
      </c>
      <c r="U26" s="405">
        <f t="shared" si="12"/>
        <v>0</v>
      </c>
      <c r="V26" s="393">
        <f t="shared" si="13"/>
        <v>0</v>
      </c>
      <c r="W26" s="442" t="str">
        <f t="shared" si="14"/>
        <v/>
      </c>
      <c r="X26" s="452" t="str">
        <f t="shared" si="9"/>
        <v/>
      </c>
      <c r="Y26" s="452" t="str">
        <f t="shared" si="10"/>
        <v/>
      </c>
    </row>
    <row r="27" spans="1:25" ht="16.5">
      <c r="A27" s="383">
        <f t="shared" si="7"/>
        <v>46204</v>
      </c>
      <c r="B27" s="432" t="s">
        <v>805</v>
      </c>
      <c r="C27" s="458"/>
      <c r="D27" s="473"/>
      <c r="E27" s="459"/>
      <c r="F27" s="506" t="str">
        <f>IF(ISNA(VLOOKUP(D27,條件!$A$1:$L$65585,5,0)),"",(VLOOKUP(D27,條件!$A$1:$L$65585,5,0)))</f>
        <v/>
      </c>
      <c r="G27" s="506" t="str">
        <f>IF(ISNA(VLOOKUP(D27,條件!$A$1:$L$65585,11,0)),"",(VLOOKUP(D27,條件!$A$1:$L$65585,11,0)))</f>
        <v/>
      </c>
      <c r="H27" s="460"/>
      <c r="I27" s="461"/>
      <c r="J27" s="462"/>
      <c r="K27" s="461"/>
      <c r="L27" s="463"/>
      <c r="M27" s="388"/>
      <c r="N27" s="389"/>
      <c r="O27" s="390"/>
      <c r="P27" s="389"/>
      <c r="Q27" s="410"/>
      <c r="R27" s="443"/>
      <c r="S27" s="425">
        <f t="shared" si="11"/>
        <v>0</v>
      </c>
      <c r="T27" s="392">
        <f t="shared" si="8"/>
        <v>0</v>
      </c>
      <c r="U27" s="405">
        <f t="shared" si="12"/>
        <v>0</v>
      </c>
      <c r="V27" s="393">
        <f t="shared" si="13"/>
        <v>0</v>
      </c>
      <c r="W27" s="442" t="str">
        <f t="shared" si="14"/>
        <v/>
      </c>
      <c r="X27" s="452" t="str">
        <f t="shared" si="9"/>
        <v/>
      </c>
      <c r="Y27" s="452" t="str">
        <f t="shared" si="10"/>
        <v/>
      </c>
    </row>
    <row r="28" spans="1:25" ht="16.5">
      <c r="A28" s="383">
        <f t="shared" si="7"/>
        <v>46204</v>
      </c>
      <c r="B28" s="432" t="s">
        <v>805</v>
      </c>
      <c r="C28" s="458"/>
      <c r="D28" s="473"/>
      <c r="E28" s="459"/>
      <c r="F28" s="506" t="str">
        <f>IF(ISNA(VLOOKUP(D28,條件!$A$1:$L$65585,5,0)),"",(VLOOKUP(D28,條件!$A$1:$L$65585,5,0)))</f>
        <v/>
      </c>
      <c r="G28" s="506" t="str">
        <f>IF(ISNA(VLOOKUP(D28,條件!$A$1:$L$65585,11,0)),"",(VLOOKUP(D28,條件!$A$1:$L$65585,11,0)))</f>
        <v/>
      </c>
      <c r="H28" s="460"/>
      <c r="I28" s="461"/>
      <c r="J28" s="462"/>
      <c r="K28" s="461"/>
      <c r="L28" s="463"/>
      <c r="M28" s="388"/>
      <c r="N28" s="389"/>
      <c r="O28" s="390"/>
      <c r="P28" s="389"/>
      <c r="Q28" s="410"/>
      <c r="R28" s="443"/>
      <c r="S28" s="425">
        <f t="shared" si="11"/>
        <v>0</v>
      </c>
      <c r="T28" s="392">
        <f t="shared" si="8"/>
        <v>0</v>
      </c>
      <c r="U28" s="405">
        <f t="shared" si="12"/>
        <v>0</v>
      </c>
      <c r="V28" s="393">
        <f t="shared" si="13"/>
        <v>0</v>
      </c>
      <c r="W28" s="442" t="str">
        <f t="shared" si="14"/>
        <v/>
      </c>
      <c r="X28" s="452" t="str">
        <f t="shared" si="9"/>
        <v/>
      </c>
      <c r="Y28" s="452" t="str">
        <f t="shared" si="10"/>
        <v/>
      </c>
    </row>
    <row r="29" spans="1:25" ht="16.5">
      <c r="A29" s="383">
        <f t="shared" si="7"/>
        <v>46204</v>
      </c>
      <c r="B29" s="432" t="s">
        <v>805</v>
      </c>
      <c r="C29" s="458"/>
      <c r="D29" s="473"/>
      <c r="E29" s="459"/>
      <c r="F29" s="506" t="str">
        <f>IF(ISNA(VLOOKUP(D29,條件!$A$1:$L$65585,5,0)),"",(VLOOKUP(D29,條件!$A$1:$L$65585,5,0)))</f>
        <v/>
      </c>
      <c r="G29" s="506" t="str">
        <f>IF(ISNA(VLOOKUP(D29,條件!$A$1:$L$65585,11,0)),"",(VLOOKUP(D29,條件!$A$1:$L$65585,11,0)))</f>
        <v/>
      </c>
      <c r="H29" s="460"/>
      <c r="I29" s="461"/>
      <c r="J29" s="462"/>
      <c r="K29" s="461"/>
      <c r="L29" s="463"/>
      <c r="M29" s="388"/>
      <c r="N29" s="389"/>
      <c r="O29" s="390"/>
      <c r="P29" s="389"/>
      <c r="Q29" s="410"/>
      <c r="R29" s="443"/>
      <c r="S29" s="425">
        <f t="shared" si="11"/>
        <v>0</v>
      </c>
      <c r="T29" s="392">
        <f t="shared" si="8"/>
        <v>0</v>
      </c>
      <c r="U29" s="405">
        <f t="shared" si="12"/>
        <v>0</v>
      </c>
      <c r="V29" s="393">
        <f t="shared" si="13"/>
        <v>0</v>
      </c>
      <c r="W29" s="442" t="str">
        <f t="shared" si="14"/>
        <v/>
      </c>
      <c r="X29" s="452" t="str">
        <f t="shared" si="9"/>
        <v/>
      </c>
      <c r="Y29" s="452" t="str">
        <f t="shared" si="10"/>
        <v/>
      </c>
    </row>
    <row r="30" spans="1:25" ht="16.5">
      <c r="A30" s="383">
        <f t="shared" si="7"/>
        <v>46204</v>
      </c>
      <c r="B30" s="432" t="s">
        <v>805</v>
      </c>
      <c r="C30" s="458"/>
      <c r="D30" s="473"/>
      <c r="E30" s="459"/>
      <c r="F30" s="506" t="str">
        <f>IF(ISNA(VLOOKUP(D30,條件!$A$1:$L$65585,5,0)),"",(VLOOKUP(D30,條件!$A$1:$L$65585,5,0)))</f>
        <v/>
      </c>
      <c r="G30" s="506" t="str">
        <f>IF(ISNA(VLOOKUP(D30,條件!$A$1:$L$65585,11,0)),"",(VLOOKUP(D30,條件!$A$1:$L$65585,11,0)))</f>
        <v/>
      </c>
      <c r="H30" s="460"/>
      <c r="I30" s="461"/>
      <c r="J30" s="462"/>
      <c r="K30" s="461"/>
      <c r="L30" s="463"/>
      <c r="M30" s="388"/>
      <c r="N30" s="389"/>
      <c r="O30" s="390"/>
      <c r="P30" s="389"/>
      <c r="Q30" s="410"/>
      <c r="R30" s="443"/>
      <c r="S30" s="425">
        <f t="shared" si="11"/>
        <v>0</v>
      </c>
      <c r="T30" s="392">
        <f t="shared" si="8"/>
        <v>0</v>
      </c>
      <c r="U30" s="405">
        <f t="shared" si="12"/>
        <v>0</v>
      </c>
      <c r="V30" s="393">
        <f t="shared" si="13"/>
        <v>0</v>
      </c>
      <c r="W30" s="442" t="str">
        <f t="shared" si="14"/>
        <v/>
      </c>
      <c r="X30" s="452" t="str">
        <f t="shared" si="9"/>
        <v/>
      </c>
      <c r="Y30" s="452" t="str">
        <f t="shared" si="10"/>
        <v/>
      </c>
    </row>
    <row r="31" spans="1:25" ht="16.5">
      <c r="A31" s="383">
        <f t="shared" si="7"/>
        <v>46204</v>
      </c>
      <c r="B31" s="432" t="s">
        <v>805</v>
      </c>
      <c r="C31" s="458"/>
      <c r="D31" s="473"/>
      <c r="E31" s="459"/>
      <c r="F31" s="506" t="str">
        <f>IF(ISNA(VLOOKUP(D31,條件!$A$1:$L$65585,5,0)),"",(VLOOKUP(D31,條件!$A$1:$L$65585,5,0)))</f>
        <v/>
      </c>
      <c r="G31" s="506" t="str">
        <f>IF(ISNA(VLOOKUP(D31,條件!$A$1:$L$65585,11,0)),"",(VLOOKUP(D31,條件!$A$1:$L$65585,11,0)))</f>
        <v/>
      </c>
      <c r="H31" s="460"/>
      <c r="I31" s="461"/>
      <c r="J31" s="462"/>
      <c r="K31" s="461"/>
      <c r="L31" s="463"/>
      <c r="M31" s="388"/>
      <c r="N31" s="389"/>
      <c r="O31" s="390"/>
      <c r="P31" s="389"/>
      <c r="Q31" s="391"/>
      <c r="R31" s="443"/>
      <c r="S31" s="425">
        <f t="shared" si="11"/>
        <v>0</v>
      </c>
      <c r="T31" s="392">
        <f t="shared" si="8"/>
        <v>0</v>
      </c>
      <c r="U31" s="405">
        <f t="shared" si="12"/>
        <v>0</v>
      </c>
      <c r="V31" s="393">
        <f t="shared" si="13"/>
        <v>0</v>
      </c>
      <c r="W31" s="442" t="str">
        <f t="shared" si="14"/>
        <v/>
      </c>
      <c r="X31" s="452" t="str">
        <f t="shared" si="9"/>
        <v/>
      </c>
      <c r="Y31" s="452" t="str">
        <f t="shared" si="10"/>
        <v/>
      </c>
    </row>
    <row r="32" spans="1:25" ht="16.5">
      <c r="A32" s="383">
        <f t="shared" si="7"/>
        <v>46204</v>
      </c>
      <c r="B32" s="432" t="s">
        <v>805</v>
      </c>
      <c r="C32" s="458"/>
      <c r="D32" s="473"/>
      <c r="E32" s="459"/>
      <c r="F32" s="506" t="str">
        <f>IF(ISNA(VLOOKUP(D32,條件!$A$1:$L$65585,5,0)),"",(VLOOKUP(D32,條件!$A$1:$L$65585,5,0)))</f>
        <v/>
      </c>
      <c r="G32" s="506" t="str">
        <f>IF(ISNA(VLOOKUP(D32,條件!$A$1:$L$65585,11,0)),"",(VLOOKUP(D32,條件!$A$1:$L$65585,11,0)))</f>
        <v/>
      </c>
      <c r="H32" s="460"/>
      <c r="I32" s="461"/>
      <c r="J32" s="462"/>
      <c r="K32" s="461"/>
      <c r="L32" s="463"/>
      <c r="M32" s="388"/>
      <c r="N32" s="389"/>
      <c r="O32" s="390"/>
      <c r="P32" s="389"/>
      <c r="Q32" s="391"/>
      <c r="R32" s="443"/>
      <c r="S32" s="425">
        <f t="shared" si="11"/>
        <v>0</v>
      </c>
      <c r="T32" s="392">
        <f t="shared" si="8"/>
        <v>0</v>
      </c>
      <c r="U32" s="405">
        <f t="shared" si="12"/>
        <v>0</v>
      </c>
      <c r="V32" s="393">
        <f t="shared" si="13"/>
        <v>0</v>
      </c>
      <c r="W32" s="442" t="str">
        <f t="shared" si="14"/>
        <v/>
      </c>
      <c r="X32" s="452" t="str">
        <f t="shared" si="9"/>
        <v/>
      </c>
      <c r="Y32" s="452" t="str">
        <f t="shared" si="10"/>
        <v/>
      </c>
    </row>
    <row r="33" spans="1:25" ht="16.5">
      <c r="A33" s="383">
        <f t="shared" si="7"/>
        <v>46204</v>
      </c>
      <c r="B33" s="432" t="s">
        <v>805</v>
      </c>
      <c r="C33" s="458"/>
      <c r="D33" s="473"/>
      <c r="E33" s="459"/>
      <c r="F33" s="506" t="str">
        <f>IF(ISNA(VLOOKUP(D33,條件!$A$1:$L$65585,5,0)),"",(VLOOKUP(D33,條件!$A$1:$L$65585,5,0)))</f>
        <v/>
      </c>
      <c r="G33" s="506" t="str">
        <f>IF(ISNA(VLOOKUP(D33,條件!$A$1:$L$65585,11,0)),"",(VLOOKUP(D33,條件!$A$1:$L$65585,11,0)))</f>
        <v/>
      </c>
      <c r="H33" s="460"/>
      <c r="I33" s="461"/>
      <c r="J33" s="462"/>
      <c r="K33" s="461"/>
      <c r="L33" s="463"/>
      <c r="M33" s="388"/>
      <c r="N33" s="389"/>
      <c r="O33" s="390"/>
      <c r="P33" s="389"/>
      <c r="Q33" s="391"/>
      <c r="R33" s="443"/>
      <c r="S33" s="425">
        <f t="shared" si="11"/>
        <v>0</v>
      </c>
      <c r="T33" s="392">
        <f t="shared" si="8"/>
        <v>0</v>
      </c>
      <c r="U33" s="405">
        <f t="shared" si="12"/>
        <v>0</v>
      </c>
      <c r="V33" s="393">
        <f t="shared" si="13"/>
        <v>0</v>
      </c>
      <c r="W33" s="442" t="str">
        <f t="shared" si="14"/>
        <v/>
      </c>
      <c r="X33" s="452" t="str">
        <f t="shared" si="9"/>
        <v/>
      </c>
      <c r="Y33" s="452" t="str">
        <f t="shared" si="10"/>
        <v/>
      </c>
    </row>
    <row r="34" spans="1:25" ht="16.5">
      <c r="A34" s="383">
        <f t="shared" si="7"/>
        <v>46204</v>
      </c>
      <c r="B34" s="432" t="s">
        <v>805</v>
      </c>
      <c r="C34" s="458"/>
      <c r="D34" s="473"/>
      <c r="E34" s="459"/>
      <c r="F34" s="506" t="str">
        <f>IF(ISNA(VLOOKUP(D34,條件!$A$1:$L$65585,5,0)),"",(VLOOKUP(D34,條件!$A$1:$L$65585,5,0)))</f>
        <v/>
      </c>
      <c r="G34" s="506" t="str">
        <f>IF(ISNA(VLOOKUP(D34,條件!$A$1:$L$65585,11,0)),"",(VLOOKUP(D34,條件!$A$1:$L$65585,11,0)))</f>
        <v/>
      </c>
      <c r="H34" s="460"/>
      <c r="I34" s="461"/>
      <c r="J34" s="462"/>
      <c r="K34" s="461"/>
      <c r="L34" s="463"/>
      <c r="M34" s="388"/>
      <c r="N34" s="389"/>
      <c r="O34" s="390"/>
      <c r="P34" s="389"/>
      <c r="Q34" s="391"/>
      <c r="R34" s="443"/>
      <c r="S34" s="425">
        <f t="shared" si="11"/>
        <v>0</v>
      </c>
      <c r="T34" s="392">
        <f t="shared" si="8"/>
        <v>0</v>
      </c>
      <c r="U34" s="405">
        <f t="shared" si="12"/>
        <v>0</v>
      </c>
      <c r="V34" s="393">
        <f t="shared" si="13"/>
        <v>0</v>
      </c>
      <c r="W34" s="442" t="str">
        <f t="shared" si="14"/>
        <v/>
      </c>
      <c r="X34" s="452" t="str">
        <f t="shared" si="9"/>
        <v/>
      </c>
      <c r="Y34" s="452" t="str">
        <f t="shared" si="10"/>
        <v/>
      </c>
    </row>
    <row r="35" spans="1:25" ht="16.5">
      <c r="A35" s="383">
        <f t="shared" si="7"/>
        <v>46204</v>
      </c>
      <c r="B35" s="432" t="s">
        <v>805</v>
      </c>
      <c r="C35" s="458"/>
      <c r="D35" s="473"/>
      <c r="E35" s="459"/>
      <c r="F35" s="506" t="str">
        <f>IF(ISNA(VLOOKUP(D35,條件!$A$1:$L$65585,5,0)),"",(VLOOKUP(D35,條件!$A$1:$L$65585,5,0)))</f>
        <v/>
      </c>
      <c r="G35" s="506" t="str">
        <f>IF(ISNA(VLOOKUP(D35,條件!$A$1:$L$65585,11,0)),"",(VLOOKUP(D35,條件!$A$1:$L$65585,11,0)))</f>
        <v/>
      </c>
      <c r="H35" s="460"/>
      <c r="I35" s="461"/>
      <c r="J35" s="462"/>
      <c r="K35" s="461"/>
      <c r="L35" s="463"/>
      <c r="M35" s="388"/>
      <c r="N35" s="389"/>
      <c r="O35" s="390"/>
      <c r="P35" s="389"/>
      <c r="Q35" s="391"/>
      <c r="R35" s="443"/>
      <c r="S35" s="425">
        <f t="shared" si="11"/>
        <v>0</v>
      </c>
      <c r="T35" s="392">
        <f t="shared" si="8"/>
        <v>0</v>
      </c>
      <c r="U35" s="392">
        <f t="shared" si="12"/>
        <v>0</v>
      </c>
      <c r="V35" s="393">
        <f t="shared" si="13"/>
        <v>0</v>
      </c>
      <c r="W35" s="444" t="str">
        <f t="shared" si="14"/>
        <v/>
      </c>
      <c r="X35" s="452" t="str">
        <f t="shared" si="9"/>
        <v/>
      </c>
      <c r="Y35" s="452" t="str">
        <f t="shared" si="10"/>
        <v/>
      </c>
    </row>
    <row r="36" spans="1:25" ht="16.5">
      <c r="A36" s="383">
        <f t="shared" si="7"/>
        <v>46204</v>
      </c>
      <c r="B36" s="432" t="s">
        <v>805</v>
      </c>
      <c r="C36" s="458"/>
      <c r="D36" s="473"/>
      <c r="E36" s="459"/>
      <c r="F36" s="506" t="str">
        <f>IF(ISNA(VLOOKUP(D36,條件!$A$1:$L$65585,5,0)),"",(VLOOKUP(D36,條件!$A$1:$L$65585,5,0)))</f>
        <v/>
      </c>
      <c r="G36" s="506" t="str">
        <f>IF(ISNA(VLOOKUP(D36,條件!$A$1:$L$65585,11,0)),"",(VLOOKUP(D36,條件!$A$1:$L$65585,11,0)))</f>
        <v/>
      </c>
      <c r="H36" s="460"/>
      <c r="I36" s="461"/>
      <c r="J36" s="462"/>
      <c r="K36" s="461"/>
      <c r="L36" s="463"/>
      <c r="M36" s="388"/>
      <c r="N36" s="389"/>
      <c r="O36" s="390"/>
      <c r="P36" s="389"/>
      <c r="Q36" s="391"/>
      <c r="R36" s="443"/>
      <c r="S36" s="425">
        <f t="shared" si="11"/>
        <v>0</v>
      </c>
      <c r="T36" s="392">
        <f t="shared" si="8"/>
        <v>0</v>
      </c>
      <c r="U36" s="392">
        <f t="shared" si="12"/>
        <v>0</v>
      </c>
      <c r="V36" s="393">
        <f t="shared" si="13"/>
        <v>0</v>
      </c>
      <c r="W36" s="444" t="str">
        <f t="shared" si="14"/>
        <v/>
      </c>
      <c r="X36" s="452" t="str">
        <f t="shared" si="9"/>
        <v/>
      </c>
      <c r="Y36" s="452" t="str">
        <f t="shared" si="10"/>
        <v/>
      </c>
    </row>
    <row r="37" spans="1:25" ht="16.5">
      <c r="A37" s="383">
        <f t="shared" si="7"/>
        <v>46204</v>
      </c>
      <c r="B37" s="432" t="s">
        <v>805</v>
      </c>
      <c r="C37" s="458"/>
      <c r="D37" s="473"/>
      <c r="E37" s="459"/>
      <c r="F37" s="506" t="str">
        <f>IF(ISNA(VLOOKUP(D37,條件!$A$1:$L$65585,5,0)),"",(VLOOKUP(D37,條件!$A$1:$L$65585,5,0)))</f>
        <v/>
      </c>
      <c r="G37" s="506" t="str">
        <f>IF(ISNA(VLOOKUP(D37,條件!$A$1:$L$65585,11,0)),"",(VLOOKUP(D37,條件!$A$1:$L$65585,11,0)))</f>
        <v/>
      </c>
      <c r="H37" s="460"/>
      <c r="I37" s="461"/>
      <c r="J37" s="462"/>
      <c r="K37" s="461"/>
      <c r="L37" s="463"/>
      <c r="M37" s="388"/>
      <c r="N37" s="389"/>
      <c r="O37" s="390"/>
      <c r="P37" s="389"/>
      <c r="Q37" s="391"/>
      <c r="R37" s="443"/>
      <c r="S37" s="425">
        <f t="shared" si="11"/>
        <v>0</v>
      </c>
      <c r="T37" s="392">
        <f t="shared" si="8"/>
        <v>0</v>
      </c>
      <c r="U37" s="392">
        <f t="shared" si="12"/>
        <v>0</v>
      </c>
      <c r="V37" s="393">
        <f t="shared" si="13"/>
        <v>0</v>
      </c>
      <c r="W37" s="444" t="str">
        <f t="shared" si="14"/>
        <v/>
      </c>
      <c r="X37" s="452" t="str">
        <f t="shared" si="9"/>
        <v/>
      </c>
      <c r="Y37" s="452" t="str">
        <f t="shared" si="10"/>
        <v/>
      </c>
    </row>
    <row r="38" spans="1:25" ht="16.5">
      <c r="A38" s="383">
        <f t="shared" si="7"/>
        <v>46204</v>
      </c>
      <c r="B38" s="432" t="s">
        <v>805</v>
      </c>
      <c r="C38" s="458"/>
      <c r="D38" s="473"/>
      <c r="E38" s="459"/>
      <c r="F38" s="506" t="str">
        <f>IF(ISNA(VLOOKUP(D38,條件!$A$1:$L$65585,5,0)),"",(VLOOKUP(D38,條件!$A$1:$L$65585,5,0)))</f>
        <v/>
      </c>
      <c r="G38" s="506" t="str">
        <f>IF(ISNA(VLOOKUP(D38,條件!$A$1:$L$65585,11,0)),"",(VLOOKUP(D38,條件!$A$1:$L$65585,11,0)))</f>
        <v/>
      </c>
      <c r="H38" s="460"/>
      <c r="I38" s="461"/>
      <c r="J38" s="462"/>
      <c r="K38" s="461"/>
      <c r="L38" s="463"/>
      <c r="M38" s="388"/>
      <c r="N38" s="389"/>
      <c r="O38" s="390"/>
      <c r="P38" s="389"/>
      <c r="Q38" s="391"/>
      <c r="R38" s="443"/>
      <c r="S38" s="425">
        <f t="shared" si="11"/>
        <v>0</v>
      </c>
      <c r="T38" s="392">
        <f t="shared" si="8"/>
        <v>0</v>
      </c>
      <c r="U38" s="392">
        <f t="shared" si="12"/>
        <v>0</v>
      </c>
      <c r="V38" s="393">
        <f t="shared" si="13"/>
        <v>0</v>
      </c>
      <c r="W38" s="444" t="str">
        <f t="shared" si="14"/>
        <v/>
      </c>
      <c r="X38" s="452" t="str">
        <f t="shared" si="9"/>
        <v/>
      </c>
      <c r="Y38" s="452" t="str">
        <f t="shared" si="10"/>
        <v/>
      </c>
    </row>
    <row r="39" spans="1:25" ht="16.5">
      <c r="A39" s="383">
        <f t="shared" si="7"/>
        <v>46204</v>
      </c>
      <c r="B39" s="432" t="s">
        <v>805</v>
      </c>
      <c r="C39" s="458"/>
      <c r="D39" s="473"/>
      <c r="E39" s="459"/>
      <c r="F39" s="506" t="str">
        <f>IF(ISNA(VLOOKUP(D39,條件!$A$1:$L$65585,5,0)),"",(VLOOKUP(D39,條件!$A$1:$L$65585,5,0)))</f>
        <v/>
      </c>
      <c r="G39" s="506" t="str">
        <f>IF(ISNA(VLOOKUP(D39,條件!$A$1:$L$65585,11,0)),"",(VLOOKUP(D39,條件!$A$1:$L$65585,11,0)))</f>
        <v/>
      </c>
      <c r="H39" s="460"/>
      <c r="I39" s="461"/>
      <c r="J39" s="462"/>
      <c r="K39" s="461"/>
      <c r="L39" s="463"/>
      <c r="M39" s="388"/>
      <c r="N39" s="389"/>
      <c r="O39" s="390"/>
      <c r="P39" s="389"/>
      <c r="Q39" s="391"/>
      <c r="R39" s="443"/>
      <c r="S39" s="425">
        <f t="shared" si="11"/>
        <v>0</v>
      </c>
      <c r="T39" s="392">
        <f t="shared" si="8"/>
        <v>0</v>
      </c>
      <c r="U39" s="392">
        <f t="shared" si="12"/>
        <v>0</v>
      </c>
      <c r="V39" s="393">
        <f t="shared" si="13"/>
        <v>0</v>
      </c>
      <c r="W39" s="444" t="str">
        <f t="shared" si="14"/>
        <v/>
      </c>
      <c r="X39" s="452" t="str">
        <f t="shared" si="9"/>
        <v/>
      </c>
      <c r="Y39" s="452" t="str">
        <f t="shared" si="10"/>
        <v/>
      </c>
    </row>
    <row r="40" spans="1:25" ht="16.5">
      <c r="A40" s="383">
        <f t="shared" si="7"/>
        <v>46204</v>
      </c>
      <c r="B40" s="432" t="s">
        <v>805</v>
      </c>
      <c r="C40" s="458"/>
      <c r="D40" s="473"/>
      <c r="E40" s="459"/>
      <c r="F40" s="506" t="str">
        <f>IF(ISNA(VLOOKUP(D40,條件!$A$1:$L$65585,5,0)),"",(VLOOKUP(D40,條件!$A$1:$L$65585,5,0)))</f>
        <v/>
      </c>
      <c r="G40" s="506" t="str">
        <f>IF(ISNA(VLOOKUP(D40,條件!$A$1:$L$65585,11,0)),"",(VLOOKUP(D40,條件!$A$1:$L$65585,11,0)))</f>
        <v/>
      </c>
      <c r="H40" s="460"/>
      <c r="I40" s="461"/>
      <c r="J40" s="462"/>
      <c r="K40" s="461"/>
      <c r="L40" s="463"/>
      <c r="M40" s="388"/>
      <c r="N40" s="389"/>
      <c r="O40" s="390"/>
      <c r="P40" s="389"/>
      <c r="Q40" s="391"/>
      <c r="R40" s="443"/>
      <c r="S40" s="425">
        <f t="shared" si="11"/>
        <v>0</v>
      </c>
      <c r="T40" s="392">
        <f t="shared" si="8"/>
        <v>0</v>
      </c>
      <c r="U40" s="392">
        <f t="shared" si="12"/>
        <v>0</v>
      </c>
      <c r="V40" s="393">
        <f t="shared" si="13"/>
        <v>0</v>
      </c>
      <c r="W40" s="444" t="str">
        <f t="shared" si="14"/>
        <v/>
      </c>
      <c r="X40" s="452" t="str">
        <f t="shared" si="9"/>
        <v/>
      </c>
      <c r="Y40" s="452" t="str">
        <f t="shared" si="10"/>
        <v/>
      </c>
    </row>
    <row r="41" spans="1:25" ht="16.5">
      <c r="A41" s="383">
        <f t="shared" si="7"/>
        <v>46204</v>
      </c>
      <c r="B41" s="432" t="s">
        <v>805</v>
      </c>
      <c r="C41" s="458"/>
      <c r="D41" s="473"/>
      <c r="E41" s="459"/>
      <c r="F41" s="506" t="str">
        <f>IF(ISNA(VLOOKUP(D41,條件!$A$1:$L$65585,5,0)),"",(VLOOKUP(D41,條件!$A$1:$L$65585,5,0)))</f>
        <v/>
      </c>
      <c r="G41" s="506" t="str">
        <f>IF(ISNA(VLOOKUP(D41,條件!$A$1:$L$65585,11,0)),"",(VLOOKUP(D41,條件!$A$1:$L$65585,11,0)))</f>
        <v/>
      </c>
      <c r="H41" s="460"/>
      <c r="I41" s="461"/>
      <c r="J41" s="462"/>
      <c r="K41" s="461"/>
      <c r="L41" s="463"/>
      <c r="M41" s="388"/>
      <c r="N41" s="389"/>
      <c r="O41" s="390"/>
      <c r="P41" s="389"/>
      <c r="Q41" s="391"/>
      <c r="R41" s="443"/>
      <c r="S41" s="425">
        <f t="shared" si="11"/>
        <v>0</v>
      </c>
      <c r="T41" s="392">
        <f t="shared" si="8"/>
        <v>0</v>
      </c>
      <c r="U41" s="392">
        <f t="shared" si="12"/>
        <v>0</v>
      </c>
      <c r="V41" s="393">
        <f t="shared" si="13"/>
        <v>0</v>
      </c>
      <c r="W41" s="444" t="str">
        <f t="shared" si="14"/>
        <v/>
      </c>
      <c r="X41" s="452" t="str">
        <f t="shared" si="9"/>
        <v/>
      </c>
      <c r="Y41" s="452" t="str">
        <f t="shared" si="10"/>
        <v/>
      </c>
    </row>
    <row r="42" spans="1:25" ht="16.5">
      <c r="A42" s="383">
        <f t="shared" si="7"/>
        <v>46204</v>
      </c>
      <c r="B42" s="432" t="s">
        <v>805</v>
      </c>
      <c r="C42" s="458"/>
      <c r="D42" s="473"/>
      <c r="E42" s="459"/>
      <c r="F42" s="506" t="str">
        <f>IF(ISNA(VLOOKUP(D42,條件!$A$1:$L$65585,5,0)),"",(VLOOKUP(D42,條件!$A$1:$L$65585,5,0)))</f>
        <v/>
      </c>
      <c r="G42" s="506" t="str">
        <f>IF(ISNA(VLOOKUP(D42,條件!$A$1:$L$65585,11,0)),"",(VLOOKUP(D42,條件!$A$1:$L$65585,11,0)))</f>
        <v/>
      </c>
      <c r="H42" s="460"/>
      <c r="I42" s="461"/>
      <c r="J42" s="462"/>
      <c r="K42" s="461"/>
      <c r="L42" s="463"/>
      <c r="M42" s="388"/>
      <c r="N42" s="389"/>
      <c r="O42" s="390"/>
      <c r="P42" s="389"/>
      <c r="Q42" s="391"/>
      <c r="R42" s="443"/>
      <c r="S42" s="425">
        <f t="shared" si="11"/>
        <v>0</v>
      </c>
      <c r="T42" s="392">
        <f t="shared" si="8"/>
        <v>0</v>
      </c>
      <c r="U42" s="392">
        <f t="shared" si="12"/>
        <v>0</v>
      </c>
      <c r="V42" s="393">
        <f t="shared" si="13"/>
        <v>0</v>
      </c>
      <c r="W42" s="444" t="str">
        <f t="shared" si="14"/>
        <v/>
      </c>
      <c r="X42" s="452" t="str">
        <f t="shared" si="9"/>
        <v/>
      </c>
      <c r="Y42" s="452" t="str">
        <f t="shared" si="10"/>
        <v/>
      </c>
    </row>
    <row r="43" spans="1:25" ht="16.5">
      <c r="A43" s="383">
        <f t="shared" si="7"/>
        <v>46204</v>
      </c>
      <c r="B43" s="432" t="s">
        <v>805</v>
      </c>
      <c r="C43" s="458"/>
      <c r="D43" s="473"/>
      <c r="E43" s="459"/>
      <c r="F43" s="506" t="str">
        <f>IF(ISNA(VLOOKUP(D43,條件!$A$1:$L$65585,5,0)),"",(VLOOKUP(D43,條件!$A$1:$L$65585,5,0)))</f>
        <v/>
      </c>
      <c r="G43" s="506" t="str">
        <f>IF(ISNA(VLOOKUP(D43,條件!$A$1:$L$65585,11,0)),"",(VLOOKUP(D43,條件!$A$1:$L$65585,11,0)))</f>
        <v/>
      </c>
      <c r="H43" s="460"/>
      <c r="I43" s="461"/>
      <c r="J43" s="462"/>
      <c r="K43" s="461"/>
      <c r="L43" s="463"/>
      <c r="M43" s="388"/>
      <c r="N43" s="389"/>
      <c r="O43" s="390"/>
      <c r="P43" s="389"/>
      <c r="Q43" s="391"/>
      <c r="R43" s="443"/>
      <c r="S43" s="425">
        <f t="shared" si="11"/>
        <v>0</v>
      </c>
      <c r="T43" s="392">
        <f t="shared" si="8"/>
        <v>0</v>
      </c>
      <c r="U43" s="392">
        <f t="shared" si="12"/>
        <v>0</v>
      </c>
      <c r="V43" s="393">
        <f t="shared" si="13"/>
        <v>0</v>
      </c>
      <c r="W43" s="444" t="str">
        <f t="shared" si="14"/>
        <v/>
      </c>
      <c r="X43" s="452" t="str">
        <f t="shared" si="9"/>
        <v/>
      </c>
      <c r="Y43" s="452" t="str">
        <f t="shared" si="10"/>
        <v/>
      </c>
    </row>
    <row r="44" spans="1:25" ht="16.5">
      <c r="A44" s="383">
        <f t="shared" si="7"/>
        <v>46204</v>
      </c>
      <c r="B44" s="398" t="s">
        <v>803</v>
      </c>
      <c r="C44" s="524"/>
      <c r="D44" s="525"/>
      <c r="E44" s="526"/>
      <c r="F44" s="527">
        <v>0</v>
      </c>
      <c r="G44" s="527"/>
      <c r="H44" s="528"/>
      <c r="I44" s="529">
        <f>COUNTA(I24:I43)</f>
        <v>0</v>
      </c>
      <c r="J44" s="529"/>
      <c r="K44" s="529"/>
      <c r="L44" s="530"/>
      <c r="M44" s="400"/>
      <c r="N44" s="401">
        <f>SUM(N24:N43)</f>
        <v>0</v>
      </c>
      <c r="O44" s="400"/>
      <c r="P44" s="401">
        <f>SUM(P24:P43)</f>
        <v>0</v>
      </c>
      <c r="Q44" s="402"/>
      <c r="R44" s="445"/>
      <c r="S44" s="427"/>
      <c r="T44" s="403"/>
      <c r="U44" s="399">
        <f>SUMIF(U24:U43,"&lt;9E307")</f>
        <v>0</v>
      </c>
      <c r="V44" s="399">
        <f>SUM(V24:V43)</f>
        <v>0</v>
      </c>
      <c r="W44" s="446">
        <f>IF(ISERROR(V44/U44),0,(V44/U44))</f>
        <v>0</v>
      </c>
      <c r="X44" s="453">
        <f>SUMIF(X24:X43,"&lt;9E307")</f>
        <v>0</v>
      </c>
      <c r="Y44" s="453">
        <f>SUMIF(Y24:Y43,"&lt;9E307")</f>
        <v>0</v>
      </c>
    </row>
    <row r="45" spans="1:25" ht="16.5">
      <c r="A45" s="383">
        <f t="shared" si="7"/>
        <v>46204</v>
      </c>
      <c r="B45" s="404" t="s">
        <v>806</v>
      </c>
      <c r="C45" s="531"/>
      <c r="D45" s="532"/>
      <c r="E45" s="533"/>
      <c r="F45" s="534"/>
      <c r="G45" s="534"/>
      <c r="H45" s="535"/>
      <c r="I45" s="536">
        <f>SUM(I23,I44)</f>
        <v>0</v>
      </c>
      <c r="J45" s="536"/>
      <c r="K45" s="536"/>
      <c r="L45" s="537"/>
      <c r="M45" s="419"/>
      <c r="N45" s="420">
        <f>SUM(N23,N44)</f>
        <v>0</v>
      </c>
      <c r="O45" s="419"/>
      <c r="P45" s="420">
        <f>SUM(P23,P44)</f>
        <v>0</v>
      </c>
      <c r="Q45" s="421"/>
      <c r="R45" s="447"/>
      <c r="S45" s="428"/>
      <c r="T45" s="394"/>
      <c r="U45" s="394">
        <f t="shared" ref="U45:V45" si="15">SUM(U23,U44)</f>
        <v>0</v>
      </c>
      <c r="V45" s="394">
        <f t="shared" si="15"/>
        <v>0</v>
      </c>
      <c r="W45" s="448">
        <f>IF(ISERROR(V45/U45),0,V45/U45)</f>
        <v>0</v>
      </c>
      <c r="X45" s="454">
        <f>SUM(X23,X44)</f>
        <v>0</v>
      </c>
      <c r="Y45" s="454">
        <f>SUM(Y23,Y44)</f>
        <v>0</v>
      </c>
    </row>
    <row r="46" spans="1:25" ht="16.5">
      <c r="A46" s="449">
        <f>A45+1</f>
        <v>46205</v>
      </c>
      <c r="B46" s="431" t="s">
        <v>804</v>
      </c>
      <c r="C46" s="458"/>
      <c r="D46" s="473"/>
      <c r="E46" s="459"/>
      <c r="F46" s="506" t="str">
        <f>IF(ISNA(VLOOKUP(D46,條件!$A$1:$L$65585,5,0)),"",(VLOOKUP(D46,條件!$A$1:$L$65585,5,0)))</f>
        <v/>
      </c>
      <c r="G46" s="506" t="str">
        <f>IF(ISNA(VLOOKUP(D46,條件!$A$1:$L$65585,11,0)),"",(VLOOKUP(D46,條件!$A$1:$L$65585,11,0)))</f>
        <v/>
      </c>
      <c r="H46" s="460"/>
      <c r="I46" s="461"/>
      <c r="J46" s="462"/>
      <c r="K46" s="461"/>
      <c r="L46" s="463"/>
      <c r="M46" s="407"/>
      <c r="N46" s="408"/>
      <c r="O46" s="409"/>
      <c r="P46" s="408"/>
      <c r="Q46" s="410"/>
      <c r="R46" s="441"/>
      <c r="S46" s="424">
        <f>K46*0.85</f>
        <v>0</v>
      </c>
      <c r="T46" s="405">
        <f t="shared" ref="T46:T65" si="16">IF(J46="",0,(1440/(J46/S46)))</f>
        <v>0</v>
      </c>
      <c r="U46" s="405">
        <f>T46*L46*(N46+P46)/24*0.85</f>
        <v>0</v>
      </c>
      <c r="V46" s="406">
        <f>M46+O46</f>
        <v>0</v>
      </c>
      <c r="W46" s="442" t="str">
        <f>IF(U46=0,"",((V46/U46)))</f>
        <v/>
      </c>
      <c r="X46" s="452" t="str">
        <f t="shared" ref="X46:X65" si="17">IF(ISERROR((U46/(N46+P46)*N46)/250),"",((U46/(N46+P46)*N46)/250))</f>
        <v/>
      </c>
      <c r="Y46" s="452" t="str">
        <f t="shared" ref="Y46:Y65" si="18">IF(ISERROR(((U46/(N46+P46)*P46)/250)),"",(((U46/(N46+P46)*P46))/250))</f>
        <v/>
      </c>
    </row>
    <row r="47" spans="1:25" ht="16.5">
      <c r="A47" s="383">
        <f>A46</f>
        <v>46205</v>
      </c>
      <c r="B47" s="432" t="s">
        <v>804</v>
      </c>
      <c r="C47" s="458"/>
      <c r="D47" s="473"/>
      <c r="E47" s="459"/>
      <c r="F47" s="506" t="str">
        <f>IF(ISNA(VLOOKUP(D47,條件!$A$1:$L$65585,5,0)),"",(VLOOKUP(D47,條件!$A$1:$L$65585,5,0)))</f>
        <v/>
      </c>
      <c r="G47" s="506" t="str">
        <f>IF(ISNA(VLOOKUP(D47,條件!$A$1:$L$65585,11,0)),"",(VLOOKUP(D47,條件!$A$1:$L$65585,11,0)))</f>
        <v/>
      </c>
      <c r="H47" s="460"/>
      <c r="I47" s="461"/>
      <c r="J47" s="462"/>
      <c r="K47" s="461"/>
      <c r="L47" s="463"/>
      <c r="M47" s="388"/>
      <c r="N47" s="389"/>
      <c r="O47" s="390"/>
      <c r="P47" s="389"/>
      <c r="Q47" s="410"/>
      <c r="R47" s="441"/>
      <c r="S47" s="425">
        <f t="shared" ref="S47:S65" si="19">K47*0.85</f>
        <v>0</v>
      </c>
      <c r="T47" s="392">
        <f t="shared" si="16"/>
        <v>0</v>
      </c>
      <c r="U47" s="405">
        <f t="shared" ref="U47:U65" si="20">T47*L47*(N47+P47)/24*0.85</f>
        <v>0</v>
      </c>
      <c r="V47" s="393">
        <f t="shared" ref="V47:V65" si="21">M47+O47</f>
        <v>0</v>
      </c>
      <c r="W47" s="442" t="str">
        <f t="shared" ref="W47:W65" si="22">IF(U47=0,"",((V47/U47)))</f>
        <v/>
      </c>
      <c r="X47" s="452" t="str">
        <f t="shared" si="17"/>
        <v/>
      </c>
      <c r="Y47" s="452" t="str">
        <f t="shared" si="18"/>
        <v/>
      </c>
    </row>
    <row r="48" spans="1:25" ht="16.5">
      <c r="A48" s="383">
        <f t="shared" ref="A48:A88" si="23">A47</f>
        <v>46205</v>
      </c>
      <c r="B48" s="432" t="s">
        <v>804</v>
      </c>
      <c r="C48" s="458"/>
      <c r="D48" s="473"/>
      <c r="E48" s="459"/>
      <c r="F48" s="506" t="str">
        <f>IF(ISNA(VLOOKUP(D48,條件!$A$1:$L$65585,5,0)),"",(VLOOKUP(D48,條件!$A$1:$L$65585,5,0)))</f>
        <v/>
      </c>
      <c r="G48" s="506" t="str">
        <f>IF(ISNA(VLOOKUP(D48,條件!$A$1:$L$65585,11,0)),"",(VLOOKUP(D48,條件!$A$1:$L$65585,11,0)))</f>
        <v/>
      </c>
      <c r="H48" s="460"/>
      <c r="I48" s="461"/>
      <c r="J48" s="462"/>
      <c r="K48" s="461"/>
      <c r="L48" s="463"/>
      <c r="M48" s="388"/>
      <c r="N48" s="389"/>
      <c r="O48" s="390"/>
      <c r="P48" s="389"/>
      <c r="Q48" s="410"/>
      <c r="R48" s="441"/>
      <c r="S48" s="425">
        <f t="shared" si="19"/>
        <v>0</v>
      </c>
      <c r="T48" s="392">
        <f t="shared" si="16"/>
        <v>0</v>
      </c>
      <c r="U48" s="405">
        <f t="shared" si="20"/>
        <v>0</v>
      </c>
      <c r="V48" s="393">
        <f t="shared" si="21"/>
        <v>0</v>
      </c>
      <c r="W48" s="442" t="str">
        <f t="shared" si="22"/>
        <v/>
      </c>
      <c r="X48" s="452" t="str">
        <f t="shared" si="17"/>
        <v/>
      </c>
      <c r="Y48" s="452" t="str">
        <f t="shared" si="18"/>
        <v/>
      </c>
    </row>
    <row r="49" spans="1:25" ht="16.5">
      <c r="A49" s="383">
        <f t="shared" si="23"/>
        <v>46205</v>
      </c>
      <c r="B49" s="432" t="s">
        <v>804</v>
      </c>
      <c r="C49" s="458"/>
      <c r="D49" s="473"/>
      <c r="E49" s="459"/>
      <c r="F49" s="506" t="str">
        <f>IF(ISNA(VLOOKUP(D49,條件!$A$1:$L$65585,5,0)),"",(VLOOKUP(D49,條件!$A$1:$L$65585,5,0)))</f>
        <v/>
      </c>
      <c r="G49" s="506" t="str">
        <f>IF(ISNA(VLOOKUP(D49,條件!$A$1:$L$65585,11,0)),"",(VLOOKUP(D49,條件!$A$1:$L$65585,11,0)))</f>
        <v/>
      </c>
      <c r="H49" s="460"/>
      <c r="I49" s="461"/>
      <c r="J49" s="462"/>
      <c r="K49" s="461"/>
      <c r="L49" s="463"/>
      <c r="M49" s="388"/>
      <c r="N49" s="389"/>
      <c r="O49" s="390"/>
      <c r="P49" s="389"/>
      <c r="Q49" s="410"/>
      <c r="R49" s="441"/>
      <c r="S49" s="425">
        <f t="shared" si="19"/>
        <v>0</v>
      </c>
      <c r="T49" s="392">
        <f t="shared" si="16"/>
        <v>0</v>
      </c>
      <c r="U49" s="405">
        <f t="shared" si="20"/>
        <v>0</v>
      </c>
      <c r="V49" s="393">
        <f t="shared" si="21"/>
        <v>0</v>
      </c>
      <c r="W49" s="442" t="str">
        <f t="shared" si="22"/>
        <v/>
      </c>
      <c r="X49" s="452" t="str">
        <f t="shared" si="17"/>
        <v/>
      </c>
      <c r="Y49" s="452" t="str">
        <f t="shared" si="18"/>
        <v/>
      </c>
    </row>
    <row r="50" spans="1:25" ht="16.5">
      <c r="A50" s="383">
        <f t="shared" si="23"/>
        <v>46205</v>
      </c>
      <c r="B50" s="432" t="s">
        <v>804</v>
      </c>
      <c r="C50" s="458"/>
      <c r="D50" s="473"/>
      <c r="E50" s="459"/>
      <c r="F50" s="506" t="str">
        <f>IF(ISNA(VLOOKUP(D50,條件!$A$1:$L$65585,5,0)),"",(VLOOKUP(D50,條件!$A$1:$L$65585,5,0)))</f>
        <v/>
      </c>
      <c r="G50" s="506" t="str">
        <f>IF(ISNA(VLOOKUP(D50,條件!$A$1:$L$65585,11,0)),"",(VLOOKUP(D50,條件!$A$1:$L$65585,11,0)))</f>
        <v/>
      </c>
      <c r="H50" s="460"/>
      <c r="I50" s="461"/>
      <c r="J50" s="462"/>
      <c r="K50" s="461"/>
      <c r="L50" s="463"/>
      <c r="M50" s="388"/>
      <c r="N50" s="389"/>
      <c r="O50" s="390"/>
      <c r="P50" s="389"/>
      <c r="Q50" s="410"/>
      <c r="R50" s="441"/>
      <c r="S50" s="425">
        <f t="shared" si="19"/>
        <v>0</v>
      </c>
      <c r="T50" s="392">
        <f t="shared" si="16"/>
        <v>0</v>
      </c>
      <c r="U50" s="405">
        <f t="shared" si="20"/>
        <v>0</v>
      </c>
      <c r="V50" s="393">
        <f t="shared" si="21"/>
        <v>0</v>
      </c>
      <c r="W50" s="442" t="str">
        <f t="shared" si="22"/>
        <v/>
      </c>
      <c r="X50" s="452" t="str">
        <f t="shared" si="17"/>
        <v/>
      </c>
      <c r="Y50" s="452" t="str">
        <f t="shared" si="18"/>
        <v/>
      </c>
    </row>
    <row r="51" spans="1:25" ht="16.5">
      <c r="A51" s="383">
        <f t="shared" si="23"/>
        <v>46205</v>
      </c>
      <c r="B51" s="431" t="s">
        <v>804</v>
      </c>
      <c r="C51" s="458"/>
      <c r="D51" s="473"/>
      <c r="E51" s="459"/>
      <c r="F51" s="506" t="str">
        <f>IF(ISNA(VLOOKUP(D51,條件!$A$1:$L$65585,5,0)),"",(VLOOKUP(D51,條件!$A$1:$L$65585,5,0)))</f>
        <v/>
      </c>
      <c r="G51" s="506" t="str">
        <f>IF(ISNA(VLOOKUP(D51,條件!$A$1:$L$65585,11,0)),"",(VLOOKUP(D51,條件!$A$1:$L$65585,11,0)))</f>
        <v/>
      </c>
      <c r="H51" s="460"/>
      <c r="I51" s="461"/>
      <c r="J51" s="462"/>
      <c r="K51" s="461"/>
      <c r="L51" s="463"/>
      <c r="M51" s="388"/>
      <c r="N51" s="389"/>
      <c r="O51" s="390"/>
      <c r="P51" s="389"/>
      <c r="Q51" s="410"/>
      <c r="R51" s="441"/>
      <c r="S51" s="425">
        <f t="shared" si="19"/>
        <v>0</v>
      </c>
      <c r="T51" s="392">
        <f t="shared" si="16"/>
        <v>0</v>
      </c>
      <c r="U51" s="405">
        <f t="shared" si="20"/>
        <v>0</v>
      </c>
      <c r="V51" s="393">
        <f t="shared" si="21"/>
        <v>0</v>
      </c>
      <c r="W51" s="442" t="str">
        <f t="shared" si="22"/>
        <v/>
      </c>
      <c r="X51" s="452" t="str">
        <f t="shared" si="17"/>
        <v/>
      </c>
      <c r="Y51" s="452" t="str">
        <f t="shared" si="18"/>
        <v/>
      </c>
    </row>
    <row r="52" spans="1:25" ht="16.5">
      <c r="A52" s="383">
        <f t="shared" si="23"/>
        <v>46205</v>
      </c>
      <c r="B52" s="432" t="s">
        <v>804</v>
      </c>
      <c r="C52" s="458"/>
      <c r="D52" s="473"/>
      <c r="E52" s="459"/>
      <c r="F52" s="506" t="str">
        <f>IF(ISNA(VLOOKUP(D52,條件!$A$1:$L$65585,5,0)),"",(VLOOKUP(D52,條件!$A$1:$L$65585,5,0)))</f>
        <v/>
      </c>
      <c r="G52" s="506" t="str">
        <f>IF(ISNA(VLOOKUP(D52,條件!$A$1:$L$65585,11,0)),"",(VLOOKUP(D52,條件!$A$1:$L$65585,11,0)))</f>
        <v/>
      </c>
      <c r="H52" s="460"/>
      <c r="I52" s="461"/>
      <c r="J52" s="462"/>
      <c r="K52" s="461"/>
      <c r="L52" s="463"/>
      <c r="M52" s="388"/>
      <c r="N52" s="389"/>
      <c r="O52" s="390"/>
      <c r="P52" s="389"/>
      <c r="Q52" s="410"/>
      <c r="R52" s="441"/>
      <c r="S52" s="425">
        <f t="shared" si="19"/>
        <v>0</v>
      </c>
      <c r="T52" s="392">
        <f t="shared" si="16"/>
        <v>0</v>
      </c>
      <c r="U52" s="405">
        <f t="shared" si="20"/>
        <v>0</v>
      </c>
      <c r="V52" s="393">
        <f t="shared" si="21"/>
        <v>0</v>
      </c>
      <c r="W52" s="442" t="str">
        <f t="shared" si="22"/>
        <v/>
      </c>
      <c r="X52" s="452" t="str">
        <f t="shared" si="17"/>
        <v/>
      </c>
      <c r="Y52" s="452" t="str">
        <f t="shared" si="18"/>
        <v/>
      </c>
    </row>
    <row r="53" spans="1:25" ht="16.5">
      <c r="A53" s="383">
        <f t="shared" si="23"/>
        <v>46205</v>
      </c>
      <c r="B53" s="432" t="s">
        <v>804</v>
      </c>
      <c r="C53" s="458"/>
      <c r="D53" s="473"/>
      <c r="E53" s="459"/>
      <c r="F53" s="506" t="str">
        <f>IF(ISNA(VLOOKUP(D53,條件!$A$1:$L$65585,5,0)),"",(VLOOKUP(D53,條件!$A$1:$L$65585,5,0)))</f>
        <v/>
      </c>
      <c r="G53" s="506" t="str">
        <f>IF(ISNA(VLOOKUP(D53,條件!$A$1:$L$65585,11,0)),"",(VLOOKUP(D53,條件!$A$1:$L$65585,11,0)))</f>
        <v/>
      </c>
      <c r="H53" s="460"/>
      <c r="I53" s="461"/>
      <c r="J53" s="462"/>
      <c r="K53" s="461"/>
      <c r="L53" s="463"/>
      <c r="M53" s="388"/>
      <c r="N53" s="389"/>
      <c r="O53" s="390"/>
      <c r="P53" s="389"/>
      <c r="Q53" s="410"/>
      <c r="R53" s="441"/>
      <c r="S53" s="425">
        <f t="shared" si="19"/>
        <v>0</v>
      </c>
      <c r="T53" s="392">
        <f t="shared" si="16"/>
        <v>0</v>
      </c>
      <c r="U53" s="405">
        <f t="shared" si="20"/>
        <v>0</v>
      </c>
      <c r="V53" s="393">
        <f t="shared" si="21"/>
        <v>0</v>
      </c>
      <c r="W53" s="442" t="str">
        <f t="shared" si="22"/>
        <v/>
      </c>
      <c r="X53" s="452" t="str">
        <f t="shared" si="17"/>
        <v/>
      </c>
      <c r="Y53" s="452" t="str">
        <f t="shared" si="18"/>
        <v/>
      </c>
    </row>
    <row r="54" spans="1:25" ht="16.5">
      <c r="A54" s="383">
        <f t="shared" si="23"/>
        <v>46205</v>
      </c>
      <c r="B54" s="432" t="s">
        <v>804</v>
      </c>
      <c r="C54" s="458"/>
      <c r="D54" s="473"/>
      <c r="E54" s="459"/>
      <c r="F54" s="506"/>
      <c r="G54" s="506" t="str">
        <f>IF(ISNA(VLOOKUP(D54,條件!$A$1:$L$65585,11,0)),"",(VLOOKUP(D54,條件!$A$1:$L$65585,11,0)))</f>
        <v/>
      </c>
      <c r="H54" s="460"/>
      <c r="I54" s="461"/>
      <c r="J54" s="462"/>
      <c r="K54" s="461"/>
      <c r="L54" s="463"/>
      <c r="M54" s="388"/>
      <c r="N54" s="389"/>
      <c r="O54" s="390"/>
      <c r="P54" s="389"/>
      <c r="Q54" s="410"/>
      <c r="R54" s="441"/>
      <c r="S54" s="425">
        <f t="shared" si="19"/>
        <v>0</v>
      </c>
      <c r="T54" s="392">
        <f t="shared" si="16"/>
        <v>0</v>
      </c>
      <c r="U54" s="405">
        <f t="shared" si="20"/>
        <v>0</v>
      </c>
      <c r="V54" s="393">
        <f t="shared" si="21"/>
        <v>0</v>
      </c>
      <c r="W54" s="442" t="str">
        <f t="shared" si="22"/>
        <v/>
      </c>
      <c r="X54" s="452" t="str">
        <f t="shared" si="17"/>
        <v/>
      </c>
      <c r="Y54" s="452" t="str">
        <f t="shared" si="18"/>
        <v/>
      </c>
    </row>
    <row r="55" spans="1:25" ht="16.5">
      <c r="A55" s="383">
        <f t="shared" si="23"/>
        <v>46205</v>
      </c>
      <c r="B55" s="432" t="s">
        <v>804</v>
      </c>
      <c r="C55" s="458"/>
      <c r="D55" s="473"/>
      <c r="E55" s="459"/>
      <c r="F55" s="506" t="str">
        <f>IF(ISNA(VLOOKUP(D55,條件!$A$1:$L$65585,5,0)),"",(VLOOKUP(D55,條件!$A$1:$L$65585,5,0)))</f>
        <v/>
      </c>
      <c r="G55" s="506" t="str">
        <f>IF(ISNA(VLOOKUP(D55,條件!$A$1:$L$65585,11,0)),"",(VLOOKUP(D55,條件!$A$1:$L$65585,11,0)))</f>
        <v/>
      </c>
      <c r="H55" s="460"/>
      <c r="I55" s="461"/>
      <c r="J55" s="462"/>
      <c r="K55" s="461"/>
      <c r="L55" s="463"/>
      <c r="M55" s="388"/>
      <c r="N55" s="389"/>
      <c r="O55" s="390"/>
      <c r="P55" s="389"/>
      <c r="Q55" s="410"/>
      <c r="R55" s="443"/>
      <c r="S55" s="425">
        <f t="shared" si="19"/>
        <v>0</v>
      </c>
      <c r="T55" s="392">
        <f t="shared" si="16"/>
        <v>0</v>
      </c>
      <c r="U55" s="405">
        <f t="shared" si="20"/>
        <v>0</v>
      </c>
      <c r="V55" s="393">
        <f t="shared" si="21"/>
        <v>0</v>
      </c>
      <c r="W55" s="442" t="str">
        <f t="shared" si="22"/>
        <v/>
      </c>
      <c r="X55" s="452" t="str">
        <f t="shared" si="17"/>
        <v/>
      </c>
      <c r="Y55" s="452" t="str">
        <f t="shared" si="18"/>
        <v/>
      </c>
    </row>
    <row r="56" spans="1:25" ht="16.5">
      <c r="A56" s="383">
        <f t="shared" si="23"/>
        <v>46205</v>
      </c>
      <c r="B56" s="432" t="s">
        <v>804</v>
      </c>
      <c r="C56" s="458"/>
      <c r="D56" s="473"/>
      <c r="E56" s="459"/>
      <c r="F56" s="506" t="str">
        <f>IF(ISNA(VLOOKUP(D56,條件!$A$1:$L$65585,5,0)),"",(VLOOKUP(D56,條件!$A$1:$L$65585,5,0)))</f>
        <v/>
      </c>
      <c r="G56" s="506" t="str">
        <f>IF(ISNA(VLOOKUP(D56,條件!$A$1:$L$65585,11,0)),"",(VLOOKUP(D56,條件!$A$1:$L$65585,11,0)))</f>
        <v/>
      </c>
      <c r="H56" s="460"/>
      <c r="I56" s="461"/>
      <c r="J56" s="462"/>
      <c r="K56" s="461"/>
      <c r="L56" s="463"/>
      <c r="M56" s="388"/>
      <c r="N56" s="389"/>
      <c r="O56" s="390"/>
      <c r="P56" s="389"/>
      <c r="Q56" s="410"/>
      <c r="R56" s="443"/>
      <c r="S56" s="425">
        <f t="shared" si="19"/>
        <v>0</v>
      </c>
      <c r="T56" s="392">
        <f t="shared" si="16"/>
        <v>0</v>
      </c>
      <c r="U56" s="405">
        <f t="shared" si="20"/>
        <v>0</v>
      </c>
      <c r="V56" s="393">
        <f t="shared" si="21"/>
        <v>0</v>
      </c>
      <c r="W56" s="442" t="str">
        <f t="shared" si="22"/>
        <v/>
      </c>
      <c r="X56" s="452" t="str">
        <f t="shared" si="17"/>
        <v/>
      </c>
      <c r="Y56" s="452" t="str">
        <f t="shared" si="18"/>
        <v/>
      </c>
    </row>
    <row r="57" spans="1:25" ht="16.5">
      <c r="A57" s="383">
        <f t="shared" si="23"/>
        <v>46205</v>
      </c>
      <c r="B57" s="432" t="s">
        <v>804</v>
      </c>
      <c r="C57" s="458"/>
      <c r="D57" s="473"/>
      <c r="E57" s="459"/>
      <c r="F57" s="506" t="str">
        <f>IF(ISNA(VLOOKUP(D57,條件!$A$1:$L$65585,5,0)),"",(VLOOKUP(D57,條件!$A$1:$L$65585,5,0)))</f>
        <v/>
      </c>
      <c r="G57" s="506" t="str">
        <f>IF(ISNA(VLOOKUP(D57,條件!$A$1:$L$65585,11,0)),"",(VLOOKUP(D57,條件!$A$1:$L$65585,11,0)))</f>
        <v/>
      </c>
      <c r="H57" s="460"/>
      <c r="I57" s="461"/>
      <c r="J57" s="462"/>
      <c r="K57" s="461"/>
      <c r="L57" s="463"/>
      <c r="M57" s="388"/>
      <c r="N57" s="389"/>
      <c r="O57" s="390"/>
      <c r="P57" s="389"/>
      <c r="Q57" s="410"/>
      <c r="R57" s="443"/>
      <c r="S57" s="425">
        <f t="shared" si="19"/>
        <v>0</v>
      </c>
      <c r="T57" s="392">
        <f t="shared" si="16"/>
        <v>0</v>
      </c>
      <c r="U57" s="392">
        <f t="shared" si="20"/>
        <v>0</v>
      </c>
      <c r="V57" s="393">
        <f t="shared" si="21"/>
        <v>0</v>
      </c>
      <c r="W57" s="442" t="str">
        <f t="shared" si="22"/>
        <v/>
      </c>
      <c r="X57" s="452" t="str">
        <f t="shared" si="17"/>
        <v/>
      </c>
      <c r="Y57" s="452" t="str">
        <f t="shared" si="18"/>
        <v/>
      </c>
    </row>
    <row r="58" spans="1:25" ht="16.5">
      <c r="A58" s="383">
        <f t="shared" si="23"/>
        <v>46205</v>
      </c>
      <c r="B58" s="432" t="s">
        <v>804</v>
      </c>
      <c r="C58" s="458"/>
      <c r="D58" s="473"/>
      <c r="E58" s="459"/>
      <c r="F58" s="506" t="str">
        <f>IF(ISNA(VLOOKUP(D58,條件!$A$1:$L$65585,5,0)),"",(VLOOKUP(D58,條件!$A$1:$L$65585,5,0)))</f>
        <v/>
      </c>
      <c r="G58" s="506" t="str">
        <f>IF(ISNA(VLOOKUP(D58,條件!$A$1:$L$65585,11,0)),"",(VLOOKUP(D58,條件!$A$1:$L$65585,11,0)))</f>
        <v/>
      </c>
      <c r="H58" s="460"/>
      <c r="I58" s="461"/>
      <c r="J58" s="462"/>
      <c r="K58" s="461"/>
      <c r="L58" s="463"/>
      <c r="M58" s="388"/>
      <c r="N58" s="389"/>
      <c r="O58" s="390"/>
      <c r="P58" s="389"/>
      <c r="Q58" s="410"/>
      <c r="R58" s="443"/>
      <c r="S58" s="425">
        <f t="shared" si="19"/>
        <v>0</v>
      </c>
      <c r="T58" s="392">
        <f t="shared" si="16"/>
        <v>0</v>
      </c>
      <c r="U58" s="392">
        <f t="shared" si="20"/>
        <v>0</v>
      </c>
      <c r="V58" s="393">
        <f t="shared" si="21"/>
        <v>0</v>
      </c>
      <c r="W58" s="444" t="str">
        <f t="shared" si="22"/>
        <v/>
      </c>
      <c r="X58" s="452" t="str">
        <f t="shared" si="17"/>
        <v/>
      </c>
      <c r="Y58" s="452" t="str">
        <f t="shared" si="18"/>
        <v/>
      </c>
    </row>
    <row r="59" spans="1:25" ht="16.5">
      <c r="A59" s="383">
        <f t="shared" si="23"/>
        <v>46205</v>
      </c>
      <c r="B59" s="432" t="s">
        <v>804</v>
      </c>
      <c r="C59" s="458"/>
      <c r="D59" s="473"/>
      <c r="E59" s="459"/>
      <c r="F59" s="506" t="str">
        <f>IF(ISNA(VLOOKUP(D59,條件!$A$1:$L$65585,5,0)),"",(VLOOKUP(D59,條件!$A$1:$L$65585,5,0)))</f>
        <v/>
      </c>
      <c r="G59" s="506" t="str">
        <f>IF(ISNA(VLOOKUP(D59,條件!$A$1:$L$65585,11,0)),"",(VLOOKUP(D59,條件!$A$1:$L$65585,11,0)))</f>
        <v/>
      </c>
      <c r="H59" s="460"/>
      <c r="I59" s="461"/>
      <c r="J59" s="462"/>
      <c r="K59" s="461"/>
      <c r="L59" s="463"/>
      <c r="M59" s="388"/>
      <c r="N59" s="389"/>
      <c r="O59" s="390"/>
      <c r="P59" s="389"/>
      <c r="Q59" s="410"/>
      <c r="R59" s="443"/>
      <c r="S59" s="425">
        <f t="shared" si="19"/>
        <v>0</v>
      </c>
      <c r="T59" s="392">
        <f t="shared" si="16"/>
        <v>0</v>
      </c>
      <c r="U59" s="392">
        <f t="shared" si="20"/>
        <v>0</v>
      </c>
      <c r="V59" s="393">
        <f t="shared" si="21"/>
        <v>0</v>
      </c>
      <c r="W59" s="444" t="str">
        <f t="shared" si="22"/>
        <v/>
      </c>
      <c r="X59" s="452" t="str">
        <f t="shared" si="17"/>
        <v/>
      </c>
      <c r="Y59" s="452" t="str">
        <f t="shared" si="18"/>
        <v/>
      </c>
    </row>
    <row r="60" spans="1:25" ht="16.5">
      <c r="A60" s="383">
        <f t="shared" si="23"/>
        <v>46205</v>
      </c>
      <c r="B60" s="432" t="s">
        <v>804</v>
      </c>
      <c r="C60" s="458"/>
      <c r="D60" s="473"/>
      <c r="E60" s="459"/>
      <c r="F60" s="506" t="str">
        <f>IF(ISNA(VLOOKUP(D60,條件!$A$1:$L$65585,5,0)),"",(VLOOKUP(D60,條件!$A$1:$L$65585,5,0)))</f>
        <v/>
      </c>
      <c r="G60" s="506" t="str">
        <f>IF(ISNA(VLOOKUP(D60,條件!$A$1:$L$65585,11,0)),"",(VLOOKUP(D60,條件!$A$1:$L$65585,11,0)))</f>
        <v/>
      </c>
      <c r="H60" s="460"/>
      <c r="I60" s="461"/>
      <c r="J60" s="462"/>
      <c r="K60" s="461"/>
      <c r="L60" s="463"/>
      <c r="M60" s="388"/>
      <c r="N60" s="389"/>
      <c r="O60" s="390"/>
      <c r="P60" s="389"/>
      <c r="Q60" s="410"/>
      <c r="R60" s="443"/>
      <c r="S60" s="425">
        <f t="shared" si="19"/>
        <v>0</v>
      </c>
      <c r="T60" s="392">
        <f t="shared" si="16"/>
        <v>0</v>
      </c>
      <c r="U60" s="392">
        <f t="shared" si="20"/>
        <v>0</v>
      </c>
      <c r="V60" s="393">
        <f t="shared" si="21"/>
        <v>0</v>
      </c>
      <c r="W60" s="444" t="str">
        <f t="shared" si="22"/>
        <v/>
      </c>
      <c r="X60" s="452" t="str">
        <f t="shared" si="17"/>
        <v/>
      </c>
      <c r="Y60" s="452" t="str">
        <f t="shared" si="18"/>
        <v/>
      </c>
    </row>
    <row r="61" spans="1:25" ht="16.5">
      <c r="A61" s="383">
        <f t="shared" si="23"/>
        <v>46205</v>
      </c>
      <c r="B61" s="432" t="s">
        <v>804</v>
      </c>
      <c r="C61" s="458"/>
      <c r="D61" s="473"/>
      <c r="E61" s="459"/>
      <c r="F61" s="506" t="str">
        <f>IF(ISNA(VLOOKUP(D61,條件!$A$1:$L$65585,5,0)),"",(VLOOKUP(D61,條件!$A$1:$L$65585,5,0)))</f>
        <v/>
      </c>
      <c r="G61" s="506" t="str">
        <f>IF(ISNA(VLOOKUP(D61,條件!$A$1:$L$65585,11,0)),"",(VLOOKUP(D61,條件!$A$1:$L$65585,11,0)))</f>
        <v/>
      </c>
      <c r="H61" s="460"/>
      <c r="I61" s="461"/>
      <c r="J61" s="462"/>
      <c r="K61" s="461"/>
      <c r="L61" s="463"/>
      <c r="M61" s="388"/>
      <c r="N61" s="389"/>
      <c r="O61" s="390"/>
      <c r="P61" s="389"/>
      <c r="Q61" s="410"/>
      <c r="R61" s="443"/>
      <c r="S61" s="425">
        <f t="shared" si="19"/>
        <v>0</v>
      </c>
      <c r="T61" s="392">
        <f t="shared" si="16"/>
        <v>0</v>
      </c>
      <c r="U61" s="392">
        <f t="shared" si="20"/>
        <v>0</v>
      </c>
      <c r="V61" s="393">
        <f t="shared" si="21"/>
        <v>0</v>
      </c>
      <c r="W61" s="444" t="str">
        <f t="shared" si="22"/>
        <v/>
      </c>
      <c r="X61" s="452" t="str">
        <f t="shared" si="17"/>
        <v/>
      </c>
      <c r="Y61" s="452" t="str">
        <f t="shared" si="18"/>
        <v/>
      </c>
    </row>
    <row r="62" spans="1:25" ht="16.5">
      <c r="A62" s="383">
        <f t="shared" si="23"/>
        <v>46205</v>
      </c>
      <c r="B62" s="432" t="s">
        <v>804</v>
      </c>
      <c r="C62" s="458"/>
      <c r="D62" s="473"/>
      <c r="E62" s="459"/>
      <c r="F62" s="506" t="str">
        <f>IF(ISNA(VLOOKUP(D62,條件!$A$1:$L$65585,5,0)),"",(VLOOKUP(D62,條件!$A$1:$L$65585,5,0)))</f>
        <v/>
      </c>
      <c r="G62" s="506" t="str">
        <f>IF(ISNA(VLOOKUP(D62,條件!$A$1:$L$65585,11,0)),"",(VLOOKUP(D62,條件!$A$1:$L$65585,11,0)))</f>
        <v/>
      </c>
      <c r="H62" s="460"/>
      <c r="I62" s="461"/>
      <c r="J62" s="462"/>
      <c r="K62" s="461"/>
      <c r="L62" s="463"/>
      <c r="M62" s="388"/>
      <c r="N62" s="389"/>
      <c r="O62" s="390"/>
      <c r="P62" s="389"/>
      <c r="Q62" s="391"/>
      <c r="R62" s="443"/>
      <c r="S62" s="425">
        <f t="shared" si="19"/>
        <v>0</v>
      </c>
      <c r="T62" s="392">
        <f t="shared" si="16"/>
        <v>0</v>
      </c>
      <c r="U62" s="392">
        <f t="shared" si="20"/>
        <v>0</v>
      </c>
      <c r="V62" s="393">
        <f t="shared" si="21"/>
        <v>0</v>
      </c>
      <c r="W62" s="444" t="str">
        <f t="shared" si="22"/>
        <v/>
      </c>
      <c r="X62" s="452" t="str">
        <f t="shared" si="17"/>
        <v/>
      </c>
      <c r="Y62" s="452" t="str">
        <f t="shared" si="18"/>
        <v/>
      </c>
    </row>
    <row r="63" spans="1:25" ht="16.5">
      <c r="A63" s="383">
        <f t="shared" si="23"/>
        <v>46205</v>
      </c>
      <c r="B63" s="432" t="s">
        <v>804</v>
      </c>
      <c r="C63" s="458"/>
      <c r="D63" s="473"/>
      <c r="E63" s="459"/>
      <c r="F63" s="506" t="str">
        <f>IF(ISNA(VLOOKUP(D63,條件!$A$1:$L$65585,5,0)),"",(VLOOKUP(D63,條件!$A$1:$L$65585,5,0)))</f>
        <v/>
      </c>
      <c r="G63" s="506" t="str">
        <f>IF(ISNA(VLOOKUP(D63,條件!$A$1:$L$65585,11,0)),"",(VLOOKUP(D63,條件!$A$1:$L$65585,11,0)))</f>
        <v/>
      </c>
      <c r="H63" s="460"/>
      <c r="I63" s="461"/>
      <c r="J63" s="462"/>
      <c r="K63" s="461"/>
      <c r="L63" s="463"/>
      <c r="M63" s="388"/>
      <c r="N63" s="389"/>
      <c r="O63" s="390"/>
      <c r="P63" s="389"/>
      <c r="Q63" s="391"/>
      <c r="R63" s="443"/>
      <c r="S63" s="425">
        <f t="shared" si="19"/>
        <v>0</v>
      </c>
      <c r="T63" s="392">
        <f t="shared" si="16"/>
        <v>0</v>
      </c>
      <c r="U63" s="392">
        <f t="shared" si="20"/>
        <v>0</v>
      </c>
      <c r="V63" s="393">
        <f t="shared" si="21"/>
        <v>0</v>
      </c>
      <c r="W63" s="444" t="str">
        <f t="shared" si="22"/>
        <v/>
      </c>
      <c r="X63" s="452" t="str">
        <f t="shared" si="17"/>
        <v/>
      </c>
      <c r="Y63" s="452" t="str">
        <f t="shared" si="18"/>
        <v/>
      </c>
    </row>
    <row r="64" spans="1:25" ht="16.5">
      <c r="A64" s="383">
        <f t="shared" si="23"/>
        <v>46205</v>
      </c>
      <c r="B64" s="432" t="s">
        <v>804</v>
      </c>
      <c r="C64" s="458"/>
      <c r="D64" s="473"/>
      <c r="E64" s="459"/>
      <c r="F64" s="506" t="str">
        <f>IF(ISNA(VLOOKUP(D64,條件!$A$1:$L$65585,5,0)),"",(VLOOKUP(D64,條件!$A$1:$L$65585,5,0)))</f>
        <v/>
      </c>
      <c r="G64" s="506" t="str">
        <f>IF(ISNA(VLOOKUP(D64,條件!$A$1:$L$65585,11,0)),"",(VLOOKUP(D64,條件!$A$1:$L$65585,11,0)))</f>
        <v/>
      </c>
      <c r="H64" s="460"/>
      <c r="I64" s="461"/>
      <c r="J64" s="462"/>
      <c r="K64" s="461"/>
      <c r="L64" s="463"/>
      <c r="M64" s="388"/>
      <c r="N64" s="389"/>
      <c r="O64" s="390"/>
      <c r="P64" s="389"/>
      <c r="Q64" s="391"/>
      <c r="R64" s="443"/>
      <c r="S64" s="425">
        <f t="shared" si="19"/>
        <v>0</v>
      </c>
      <c r="T64" s="392">
        <f t="shared" si="16"/>
        <v>0</v>
      </c>
      <c r="U64" s="392">
        <f t="shared" si="20"/>
        <v>0</v>
      </c>
      <c r="V64" s="393">
        <f t="shared" si="21"/>
        <v>0</v>
      </c>
      <c r="W64" s="444" t="str">
        <f t="shared" si="22"/>
        <v/>
      </c>
      <c r="X64" s="452" t="str">
        <f t="shared" si="17"/>
        <v/>
      </c>
      <c r="Y64" s="452" t="str">
        <f t="shared" si="18"/>
        <v/>
      </c>
    </row>
    <row r="65" spans="1:25" ht="16.5">
      <c r="A65" s="383">
        <f t="shared" si="23"/>
        <v>46205</v>
      </c>
      <c r="B65" s="432" t="s">
        <v>804</v>
      </c>
      <c r="C65" s="458"/>
      <c r="D65" s="473"/>
      <c r="E65" s="459"/>
      <c r="F65" s="506" t="str">
        <f>IF(ISNA(VLOOKUP(D65,條件!$A$1:$L$65585,5,0)),"",(VLOOKUP(D65,條件!$A$1:$L$65585,5,0)))</f>
        <v/>
      </c>
      <c r="G65" s="506" t="str">
        <f>IF(ISNA(VLOOKUP(D65,條件!$A$1:$L$65585,11,0)),"",(VLOOKUP(D65,條件!$A$1:$L$65585,11,0)))</f>
        <v/>
      </c>
      <c r="H65" s="460"/>
      <c r="I65" s="461"/>
      <c r="J65" s="462"/>
      <c r="K65" s="461"/>
      <c r="L65" s="463"/>
      <c r="M65" s="388"/>
      <c r="N65" s="389"/>
      <c r="O65" s="390"/>
      <c r="P65" s="389"/>
      <c r="Q65" s="391"/>
      <c r="R65" s="443"/>
      <c r="S65" s="425">
        <f t="shared" si="19"/>
        <v>0</v>
      </c>
      <c r="T65" s="392">
        <f t="shared" si="16"/>
        <v>0</v>
      </c>
      <c r="U65" s="392">
        <f t="shared" si="20"/>
        <v>0</v>
      </c>
      <c r="V65" s="393">
        <f t="shared" si="21"/>
        <v>0</v>
      </c>
      <c r="W65" s="444" t="str">
        <f t="shared" si="22"/>
        <v/>
      </c>
      <c r="X65" s="452" t="str">
        <f t="shared" si="17"/>
        <v/>
      </c>
      <c r="Y65" s="452" t="str">
        <f t="shared" si="18"/>
        <v/>
      </c>
    </row>
    <row r="66" spans="1:25" ht="16.5">
      <c r="A66" s="383">
        <f t="shared" si="23"/>
        <v>46205</v>
      </c>
      <c r="B66" s="398" t="s">
        <v>807</v>
      </c>
      <c r="C66" s="524"/>
      <c r="D66" s="525"/>
      <c r="E66" s="526"/>
      <c r="F66" s="527"/>
      <c r="G66" s="527"/>
      <c r="H66" s="528"/>
      <c r="I66" s="529">
        <f>COUNTA(I46:I65)</f>
        <v>0</v>
      </c>
      <c r="J66" s="529"/>
      <c r="K66" s="529"/>
      <c r="L66" s="530"/>
      <c r="M66" s="400"/>
      <c r="N66" s="401">
        <f>SUM(N46:N65)</f>
        <v>0</v>
      </c>
      <c r="O66" s="400"/>
      <c r="P66" s="401">
        <f>SUM(P46:P65)</f>
        <v>0</v>
      </c>
      <c r="Q66" s="402"/>
      <c r="R66" s="445"/>
      <c r="S66" s="426"/>
      <c r="T66" s="399"/>
      <c r="U66" s="399">
        <f>SUMIF(U46:U65,"&lt;9E307")</f>
        <v>0</v>
      </c>
      <c r="V66" s="399">
        <f>SUM(V46:V65)</f>
        <v>0</v>
      </c>
      <c r="W66" s="446">
        <f>IF(ISERROR(V66/U66),0,(V66/U66))</f>
        <v>0</v>
      </c>
      <c r="X66" s="453">
        <f>SUMIF(X46:X65,"&lt;9E307")</f>
        <v>0</v>
      </c>
      <c r="Y66" s="453">
        <f>SUMIF(Y46:Y65,"&lt;9E307")</f>
        <v>0</v>
      </c>
    </row>
    <row r="67" spans="1:25" ht="16.5">
      <c r="A67" s="383">
        <f t="shared" si="23"/>
        <v>46205</v>
      </c>
      <c r="B67" s="432" t="s">
        <v>805</v>
      </c>
      <c r="C67" s="458"/>
      <c r="D67" s="473"/>
      <c r="E67" s="459"/>
      <c r="F67" s="506" t="str">
        <f>IF(ISNA(VLOOKUP(D67,條件!$A$1:$L$65585,5,0)),"",(VLOOKUP(D67,條件!$A$1:$L$65585,5,0)))</f>
        <v/>
      </c>
      <c r="G67" s="506" t="str">
        <f>IF(ISNA(VLOOKUP(D67,條件!$A$1:$L$65585,11,0)),"",(VLOOKUP(D67,條件!$A$1:$L$65585,11,0)))</f>
        <v/>
      </c>
      <c r="H67" s="460"/>
      <c r="I67" s="461"/>
      <c r="J67" s="462"/>
      <c r="K67" s="461"/>
      <c r="L67" s="463"/>
      <c r="M67" s="388"/>
      <c r="N67" s="389"/>
      <c r="O67" s="390"/>
      <c r="P67" s="389"/>
      <c r="Q67" s="410"/>
      <c r="R67" s="441"/>
      <c r="S67" s="424">
        <f>K67*0.85</f>
        <v>0</v>
      </c>
      <c r="T67" s="392">
        <f t="shared" ref="T67:T86" si="24">IF(J67="",0,(1440/(J67/S67)))</f>
        <v>0</v>
      </c>
      <c r="U67" s="405">
        <f>T67*L67*(N67+P67)/24*0.85</f>
        <v>0</v>
      </c>
      <c r="V67" s="406">
        <f>M67+O67</f>
        <v>0</v>
      </c>
      <c r="W67" s="442" t="str">
        <f>IF(U67=0,"",((V67/U67)))</f>
        <v/>
      </c>
      <c r="X67" s="452" t="str">
        <f t="shared" ref="X67:X86" si="25">IF(ISERROR((U67/(N67+P67)*N67)/250),"",((U67/(N67+P67)*N67)/250))</f>
        <v/>
      </c>
      <c r="Y67" s="452" t="str">
        <f t="shared" ref="Y67:Y86" si="26">IF(ISERROR(((U67/(N67+P67)*P67)/250)),"",(((U67/(N67+P67)*P67))/250))</f>
        <v/>
      </c>
    </row>
    <row r="68" spans="1:25" ht="16.5">
      <c r="A68" s="383">
        <f t="shared" si="23"/>
        <v>46205</v>
      </c>
      <c r="B68" s="432" t="s">
        <v>805</v>
      </c>
      <c r="C68" s="458"/>
      <c r="D68" s="473"/>
      <c r="E68" s="459"/>
      <c r="F68" s="506" t="str">
        <f>IF(ISNA(VLOOKUP(D68,條件!$A$1:$L$65585,5,0)),"",(VLOOKUP(D68,條件!$A$1:$L$65585,5,0)))</f>
        <v/>
      </c>
      <c r="G68" s="506" t="str">
        <f>IF(ISNA(VLOOKUP(D68,條件!$A$1:$L$65585,11,0)),"",(VLOOKUP(D68,條件!$A$1:$L$65585,11,0)))</f>
        <v/>
      </c>
      <c r="H68" s="460"/>
      <c r="I68" s="461"/>
      <c r="J68" s="462"/>
      <c r="K68" s="461"/>
      <c r="L68" s="463"/>
      <c r="M68" s="388"/>
      <c r="N68" s="389"/>
      <c r="O68" s="390"/>
      <c r="P68" s="389"/>
      <c r="Q68" s="410"/>
      <c r="R68" s="441"/>
      <c r="S68" s="425">
        <f t="shared" ref="S68:S86" si="27">K68*0.85</f>
        <v>0</v>
      </c>
      <c r="T68" s="392">
        <f t="shared" si="24"/>
        <v>0</v>
      </c>
      <c r="U68" s="405">
        <f t="shared" ref="U68:U86" si="28">T68*L68*(N68+P68)/24*0.85</f>
        <v>0</v>
      </c>
      <c r="V68" s="393">
        <f t="shared" ref="V68:V86" si="29">M68+O68</f>
        <v>0</v>
      </c>
      <c r="W68" s="442" t="str">
        <f t="shared" ref="W68:W86" si="30">IF(U68=0,"",((V68/U68)))</f>
        <v/>
      </c>
      <c r="X68" s="452" t="str">
        <f t="shared" si="25"/>
        <v/>
      </c>
      <c r="Y68" s="452" t="str">
        <f t="shared" si="26"/>
        <v/>
      </c>
    </row>
    <row r="69" spans="1:25" ht="16.5">
      <c r="A69" s="383">
        <f t="shared" si="23"/>
        <v>46205</v>
      </c>
      <c r="B69" s="432" t="s">
        <v>805</v>
      </c>
      <c r="C69" s="458"/>
      <c r="D69" s="473"/>
      <c r="E69" s="459"/>
      <c r="F69" s="506" t="str">
        <f>IF(ISNA(VLOOKUP(D69,條件!$A$1:$L$65585,5,0)),"",(VLOOKUP(D69,條件!$A$1:$L$65585,5,0)))</f>
        <v/>
      </c>
      <c r="G69" s="506" t="str">
        <f>IF(ISNA(VLOOKUP(D69,條件!$A$1:$L$65585,11,0)),"",(VLOOKUP(D69,條件!$A$1:$L$65585,11,0)))</f>
        <v/>
      </c>
      <c r="H69" s="460"/>
      <c r="I69" s="461"/>
      <c r="J69" s="462"/>
      <c r="K69" s="461"/>
      <c r="L69" s="463"/>
      <c r="M69" s="388"/>
      <c r="N69" s="389"/>
      <c r="O69" s="390"/>
      <c r="P69" s="389"/>
      <c r="Q69" s="410"/>
      <c r="R69" s="441"/>
      <c r="S69" s="425">
        <f t="shared" si="27"/>
        <v>0</v>
      </c>
      <c r="T69" s="392">
        <f t="shared" si="24"/>
        <v>0</v>
      </c>
      <c r="U69" s="405">
        <f t="shared" si="28"/>
        <v>0</v>
      </c>
      <c r="V69" s="393">
        <f t="shared" si="29"/>
        <v>0</v>
      </c>
      <c r="W69" s="442" t="str">
        <f t="shared" si="30"/>
        <v/>
      </c>
      <c r="X69" s="452" t="str">
        <f t="shared" si="25"/>
        <v/>
      </c>
      <c r="Y69" s="452" t="str">
        <f t="shared" si="26"/>
        <v/>
      </c>
    </row>
    <row r="70" spans="1:25" ht="16.5">
      <c r="A70" s="383">
        <f t="shared" si="23"/>
        <v>46205</v>
      </c>
      <c r="B70" s="432" t="s">
        <v>805</v>
      </c>
      <c r="C70" s="458"/>
      <c r="D70" s="473"/>
      <c r="E70" s="459"/>
      <c r="F70" s="506" t="str">
        <f>IF(ISNA(VLOOKUP(D70,條件!$A$1:$L$65585,5,0)),"",(VLOOKUP(D70,條件!$A$1:$L$65585,5,0)))</f>
        <v/>
      </c>
      <c r="G70" s="506" t="str">
        <f>IF(ISNA(VLOOKUP(D70,條件!$A$1:$L$65585,11,0)),"",(VLOOKUP(D70,條件!$A$1:$L$65585,11,0)))</f>
        <v/>
      </c>
      <c r="H70" s="460"/>
      <c r="I70" s="461"/>
      <c r="J70" s="462"/>
      <c r="K70" s="461"/>
      <c r="L70" s="463"/>
      <c r="M70" s="388"/>
      <c r="N70" s="389"/>
      <c r="O70" s="390"/>
      <c r="P70" s="389"/>
      <c r="Q70" s="391"/>
      <c r="R70" s="443"/>
      <c r="S70" s="425">
        <f t="shared" si="27"/>
        <v>0</v>
      </c>
      <c r="T70" s="392">
        <f t="shared" si="24"/>
        <v>0</v>
      </c>
      <c r="U70" s="405">
        <f t="shared" si="28"/>
        <v>0</v>
      </c>
      <c r="V70" s="393">
        <f t="shared" si="29"/>
        <v>0</v>
      </c>
      <c r="W70" s="442" t="str">
        <f t="shared" si="30"/>
        <v/>
      </c>
      <c r="X70" s="452" t="str">
        <f t="shared" si="25"/>
        <v/>
      </c>
      <c r="Y70" s="452" t="str">
        <f t="shared" si="26"/>
        <v/>
      </c>
    </row>
    <row r="71" spans="1:25" ht="16.5">
      <c r="A71" s="383">
        <f t="shared" si="23"/>
        <v>46205</v>
      </c>
      <c r="B71" s="432" t="s">
        <v>805</v>
      </c>
      <c r="C71" s="458"/>
      <c r="D71" s="473"/>
      <c r="E71" s="459"/>
      <c r="F71" s="506" t="str">
        <f>IF(ISNA(VLOOKUP(D71,條件!$A$1:$L$65585,5,0)),"",(VLOOKUP(D71,條件!$A$1:$L$65585,5,0)))</f>
        <v/>
      </c>
      <c r="G71" s="506" t="str">
        <f>IF(ISNA(VLOOKUP(D71,條件!$A$1:$L$65585,11,0)),"",(VLOOKUP(D71,條件!$A$1:$L$65585,11,0)))</f>
        <v/>
      </c>
      <c r="H71" s="460"/>
      <c r="I71" s="461"/>
      <c r="J71" s="462"/>
      <c r="K71" s="461"/>
      <c r="L71" s="463"/>
      <c r="M71" s="388"/>
      <c r="N71" s="389"/>
      <c r="O71" s="390"/>
      <c r="P71" s="389"/>
      <c r="Q71" s="391"/>
      <c r="R71" s="443"/>
      <c r="S71" s="425">
        <f t="shared" si="27"/>
        <v>0</v>
      </c>
      <c r="T71" s="392">
        <f t="shared" si="24"/>
        <v>0</v>
      </c>
      <c r="U71" s="405">
        <f t="shared" si="28"/>
        <v>0</v>
      </c>
      <c r="V71" s="393">
        <f t="shared" si="29"/>
        <v>0</v>
      </c>
      <c r="W71" s="442" t="str">
        <f t="shared" si="30"/>
        <v/>
      </c>
      <c r="X71" s="452" t="str">
        <f t="shared" si="25"/>
        <v/>
      </c>
      <c r="Y71" s="452" t="str">
        <f t="shared" si="26"/>
        <v/>
      </c>
    </row>
    <row r="72" spans="1:25" ht="16.5">
      <c r="A72" s="383">
        <f t="shared" si="23"/>
        <v>46205</v>
      </c>
      <c r="B72" s="432" t="s">
        <v>805</v>
      </c>
      <c r="C72" s="458"/>
      <c r="D72" s="473"/>
      <c r="E72" s="459"/>
      <c r="F72" s="506" t="str">
        <f>IF(ISNA(VLOOKUP(D72,條件!$A$1:$L$65585,5,0)),"",(VLOOKUP(D72,條件!$A$1:$L$65585,5,0)))</f>
        <v/>
      </c>
      <c r="G72" s="506" t="str">
        <f>IF(ISNA(VLOOKUP(D72,條件!$A$1:$L$65585,11,0)),"",(VLOOKUP(D72,條件!$A$1:$L$65585,11,0)))</f>
        <v/>
      </c>
      <c r="H72" s="460"/>
      <c r="I72" s="461"/>
      <c r="J72" s="462"/>
      <c r="K72" s="461"/>
      <c r="L72" s="463"/>
      <c r="M72" s="388"/>
      <c r="N72" s="389"/>
      <c r="O72" s="390"/>
      <c r="P72" s="389"/>
      <c r="Q72" s="391"/>
      <c r="R72" s="443"/>
      <c r="S72" s="425">
        <f t="shared" si="27"/>
        <v>0</v>
      </c>
      <c r="T72" s="392">
        <f t="shared" si="24"/>
        <v>0</v>
      </c>
      <c r="U72" s="405">
        <f t="shared" si="28"/>
        <v>0</v>
      </c>
      <c r="V72" s="393">
        <f t="shared" si="29"/>
        <v>0</v>
      </c>
      <c r="W72" s="442" t="str">
        <f t="shared" si="30"/>
        <v/>
      </c>
      <c r="X72" s="452" t="str">
        <f t="shared" si="25"/>
        <v/>
      </c>
      <c r="Y72" s="452" t="str">
        <f t="shared" si="26"/>
        <v/>
      </c>
    </row>
    <row r="73" spans="1:25" ht="16.5">
      <c r="A73" s="383">
        <f t="shared" si="23"/>
        <v>46205</v>
      </c>
      <c r="B73" s="432" t="s">
        <v>805</v>
      </c>
      <c r="C73" s="458"/>
      <c r="D73" s="473"/>
      <c r="E73" s="459"/>
      <c r="F73" s="506" t="str">
        <f>IF(ISNA(VLOOKUP(D73,條件!$A$1:$L$65585,5,0)),"",(VLOOKUP(D73,條件!$A$1:$L$65585,5,0)))</f>
        <v/>
      </c>
      <c r="G73" s="506" t="str">
        <f>IF(ISNA(VLOOKUP(D73,條件!$A$1:$L$65585,11,0)),"",(VLOOKUP(D73,條件!$A$1:$L$65585,11,0)))</f>
        <v/>
      </c>
      <c r="H73" s="460"/>
      <c r="I73" s="461"/>
      <c r="J73" s="462"/>
      <c r="K73" s="461"/>
      <c r="L73" s="463"/>
      <c r="M73" s="388"/>
      <c r="N73" s="389"/>
      <c r="O73" s="390"/>
      <c r="P73" s="389"/>
      <c r="Q73" s="391"/>
      <c r="R73" s="443"/>
      <c r="S73" s="425">
        <f t="shared" si="27"/>
        <v>0</v>
      </c>
      <c r="T73" s="392">
        <f t="shared" si="24"/>
        <v>0</v>
      </c>
      <c r="U73" s="405">
        <f t="shared" si="28"/>
        <v>0</v>
      </c>
      <c r="V73" s="393">
        <f t="shared" si="29"/>
        <v>0</v>
      </c>
      <c r="W73" s="442" t="str">
        <f t="shared" si="30"/>
        <v/>
      </c>
      <c r="X73" s="452" t="str">
        <f t="shared" si="25"/>
        <v/>
      </c>
      <c r="Y73" s="452" t="str">
        <f t="shared" si="26"/>
        <v/>
      </c>
    </row>
    <row r="74" spans="1:25" ht="16.5">
      <c r="A74" s="383">
        <f t="shared" si="23"/>
        <v>46205</v>
      </c>
      <c r="B74" s="432" t="s">
        <v>805</v>
      </c>
      <c r="C74" s="458"/>
      <c r="D74" s="473"/>
      <c r="E74" s="459"/>
      <c r="F74" s="506" t="str">
        <f>IF(ISNA(VLOOKUP(D74,條件!$A$1:$L$65585,5,0)),"",(VLOOKUP(D74,條件!$A$1:$L$65585,5,0)))</f>
        <v/>
      </c>
      <c r="G74" s="506" t="str">
        <f>IF(ISNA(VLOOKUP(D74,條件!$A$1:$L$65585,11,0)),"",(VLOOKUP(D74,條件!$A$1:$L$65585,11,0)))</f>
        <v/>
      </c>
      <c r="H74" s="460"/>
      <c r="I74" s="461"/>
      <c r="J74" s="462"/>
      <c r="K74" s="461"/>
      <c r="L74" s="463"/>
      <c r="M74" s="388"/>
      <c r="N74" s="389"/>
      <c r="O74" s="390"/>
      <c r="P74" s="389"/>
      <c r="Q74" s="391"/>
      <c r="R74" s="443"/>
      <c r="S74" s="425">
        <f t="shared" si="27"/>
        <v>0</v>
      </c>
      <c r="T74" s="392">
        <f t="shared" si="24"/>
        <v>0</v>
      </c>
      <c r="U74" s="405">
        <f t="shared" si="28"/>
        <v>0</v>
      </c>
      <c r="V74" s="393">
        <f t="shared" si="29"/>
        <v>0</v>
      </c>
      <c r="W74" s="442" t="str">
        <f t="shared" si="30"/>
        <v/>
      </c>
      <c r="X74" s="452" t="str">
        <f t="shared" si="25"/>
        <v/>
      </c>
      <c r="Y74" s="452" t="str">
        <f t="shared" si="26"/>
        <v/>
      </c>
    </row>
    <row r="75" spans="1:25" ht="16.5">
      <c r="A75" s="383">
        <f t="shared" si="23"/>
        <v>46205</v>
      </c>
      <c r="B75" s="432" t="s">
        <v>805</v>
      </c>
      <c r="C75" s="458"/>
      <c r="D75" s="473"/>
      <c r="E75" s="459"/>
      <c r="F75" s="506" t="str">
        <f>IF(ISNA(VLOOKUP(D75,條件!$A$1:$L$65585,5,0)),"",(VLOOKUP(D75,條件!$A$1:$L$65585,5,0)))</f>
        <v/>
      </c>
      <c r="G75" s="506" t="str">
        <f>IF(ISNA(VLOOKUP(D75,條件!$A$1:$L$65585,11,0)),"",(VLOOKUP(D75,條件!$A$1:$L$65585,11,0)))</f>
        <v/>
      </c>
      <c r="H75" s="460"/>
      <c r="I75" s="461"/>
      <c r="J75" s="462"/>
      <c r="K75" s="461"/>
      <c r="L75" s="463"/>
      <c r="M75" s="388"/>
      <c r="N75" s="389"/>
      <c r="O75" s="390"/>
      <c r="P75" s="389"/>
      <c r="Q75" s="391"/>
      <c r="R75" s="443"/>
      <c r="S75" s="425">
        <f t="shared" si="27"/>
        <v>0</v>
      </c>
      <c r="T75" s="392">
        <f t="shared" si="24"/>
        <v>0</v>
      </c>
      <c r="U75" s="405">
        <f t="shared" si="28"/>
        <v>0</v>
      </c>
      <c r="V75" s="393">
        <f t="shared" si="29"/>
        <v>0</v>
      </c>
      <c r="W75" s="442" t="str">
        <f t="shared" si="30"/>
        <v/>
      </c>
      <c r="X75" s="452" t="str">
        <f t="shared" si="25"/>
        <v/>
      </c>
      <c r="Y75" s="452" t="str">
        <f t="shared" si="26"/>
        <v/>
      </c>
    </row>
    <row r="76" spans="1:25" ht="16.5">
      <c r="A76" s="383">
        <f t="shared" si="23"/>
        <v>46205</v>
      </c>
      <c r="B76" s="432" t="s">
        <v>805</v>
      </c>
      <c r="C76" s="458"/>
      <c r="D76" s="473"/>
      <c r="E76" s="459"/>
      <c r="F76" s="506" t="str">
        <f>IF(ISNA(VLOOKUP(D76,條件!$A$1:$L$65585,5,0)),"",(VLOOKUP(D76,條件!$A$1:$L$65585,5,0)))</f>
        <v/>
      </c>
      <c r="G76" s="506" t="str">
        <f>IF(ISNA(VLOOKUP(D76,條件!$A$1:$L$65585,11,0)),"",(VLOOKUP(D76,條件!$A$1:$L$65585,11,0)))</f>
        <v/>
      </c>
      <c r="H76" s="460"/>
      <c r="I76" s="461"/>
      <c r="J76" s="462"/>
      <c r="K76" s="461"/>
      <c r="L76" s="463"/>
      <c r="M76" s="388"/>
      <c r="N76" s="389"/>
      <c r="O76" s="390"/>
      <c r="P76" s="389"/>
      <c r="Q76" s="391"/>
      <c r="R76" s="443"/>
      <c r="S76" s="425">
        <f t="shared" si="27"/>
        <v>0</v>
      </c>
      <c r="T76" s="392">
        <f t="shared" si="24"/>
        <v>0</v>
      </c>
      <c r="U76" s="405">
        <f t="shared" si="28"/>
        <v>0</v>
      </c>
      <c r="V76" s="393">
        <f t="shared" si="29"/>
        <v>0</v>
      </c>
      <c r="W76" s="442" t="str">
        <f t="shared" si="30"/>
        <v/>
      </c>
      <c r="X76" s="452" t="str">
        <f t="shared" si="25"/>
        <v/>
      </c>
      <c r="Y76" s="452" t="str">
        <f t="shared" si="26"/>
        <v/>
      </c>
    </row>
    <row r="77" spans="1:25" ht="16.5">
      <c r="A77" s="383">
        <f t="shared" si="23"/>
        <v>46205</v>
      </c>
      <c r="B77" s="432" t="s">
        <v>805</v>
      </c>
      <c r="C77" s="458"/>
      <c r="D77" s="473"/>
      <c r="E77" s="459"/>
      <c r="F77" s="506" t="str">
        <f>IF(ISNA(VLOOKUP(D77,條件!$A$1:$L$65585,5,0)),"",(VLOOKUP(D77,條件!$A$1:$L$65585,5,0)))</f>
        <v/>
      </c>
      <c r="G77" s="506" t="str">
        <f>IF(ISNA(VLOOKUP(D77,條件!$A$1:$L$65585,11,0)),"",(VLOOKUP(D77,條件!$A$1:$L$65585,11,0)))</f>
        <v/>
      </c>
      <c r="H77" s="460"/>
      <c r="I77" s="461"/>
      <c r="J77" s="462"/>
      <c r="K77" s="461"/>
      <c r="L77" s="463"/>
      <c r="M77" s="388"/>
      <c r="N77" s="389"/>
      <c r="O77" s="390"/>
      <c r="P77" s="389"/>
      <c r="Q77" s="391"/>
      <c r="R77" s="443"/>
      <c r="S77" s="425">
        <f t="shared" si="27"/>
        <v>0</v>
      </c>
      <c r="T77" s="392">
        <f t="shared" si="24"/>
        <v>0</v>
      </c>
      <c r="U77" s="405">
        <f t="shared" si="28"/>
        <v>0</v>
      </c>
      <c r="V77" s="393">
        <f t="shared" si="29"/>
        <v>0</v>
      </c>
      <c r="W77" s="442" t="str">
        <f t="shared" si="30"/>
        <v/>
      </c>
      <c r="X77" s="452" t="str">
        <f t="shared" si="25"/>
        <v/>
      </c>
      <c r="Y77" s="452" t="str">
        <f t="shared" si="26"/>
        <v/>
      </c>
    </row>
    <row r="78" spans="1:25" ht="16.5">
      <c r="A78" s="383">
        <f t="shared" si="23"/>
        <v>46205</v>
      </c>
      <c r="B78" s="432" t="s">
        <v>805</v>
      </c>
      <c r="C78" s="458"/>
      <c r="D78" s="473"/>
      <c r="E78" s="459"/>
      <c r="F78" s="506" t="str">
        <f>IF(ISNA(VLOOKUP(D78,條件!$A$1:$L$65585,5,0)),"",(VLOOKUP(D78,條件!$A$1:$L$65585,5,0)))</f>
        <v/>
      </c>
      <c r="G78" s="506" t="str">
        <f>IF(ISNA(VLOOKUP(D78,條件!$A$1:$L$65585,11,0)),"",(VLOOKUP(D78,條件!$A$1:$L$65585,11,0)))</f>
        <v/>
      </c>
      <c r="H78" s="460"/>
      <c r="I78" s="461"/>
      <c r="J78" s="462"/>
      <c r="K78" s="461"/>
      <c r="L78" s="463"/>
      <c r="M78" s="388"/>
      <c r="N78" s="389"/>
      <c r="O78" s="390"/>
      <c r="P78" s="389"/>
      <c r="Q78" s="391"/>
      <c r="R78" s="443"/>
      <c r="S78" s="425">
        <f t="shared" si="27"/>
        <v>0</v>
      </c>
      <c r="T78" s="392">
        <f t="shared" si="24"/>
        <v>0</v>
      </c>
      <c r="U78" s="392">
        <f t="shared" si="28"/>
        <v>0</v>
      </c>
      <c r="V78" s="393">
        <f t="shared" si="29"/>
        <v>0</v>
      </c>
      <c r="W78" s="444" t="str">
        <f t="shared" si="30"/>
        <v/>
      </c>
      <c r="X78" s="452" t="str">
        <f t="shared" si="25"/>
        <v/>
      </c>
      <c r="Y78" s="452" t="str">
        <f t="shared" si="26"/>
        <v/>
      </c>
    </row>
    <row r="79" spans="1:25" ht="16.5">
      <c r="A79" s="383">
        <f t="shared" si="23"/>
        <v>46205</v>
      </c>
      <c r="B79" s="432" t="s">
        <v>805</v>
      </c>
      <c r="C79" s="458"/>
      <c r="D79" s="473"/>
      <c r="E79" s="459"/>
      <c r="F79" s="506" t="str">
        <f>IF(ISNA(VLOOKUP(D79,條件!$A$1:$L$65585,5,0)),"",(VLOOKUP(D79,條件!$A$1:$L$65585,5,0)))</f>
        <v/>
      </c>
      <c r="G79" s="506" t="str">
        <f>IF(ISNA(VLOOKUP(D79,條件!$A$1:$L$65585,11,0)),"",(VLOOKUP(D79,條件!$A$1:$L$65585,11,0)))</f>
        <v/>
      </c>
      <c r="H79" s="460"/>
      <c r="I79" s="461"/>
      <c r="J79" s="462"/>
      <c r="K79" s="461"/>
      <c r="L79" s="463"/>
      <c r="M79" s="388"/>
      <c r="N79" s="389"/>
      <c r="O79" s="390"/>
      <c r="P79" s="389"/>
      <c r="Q79" s="391"/>
      <c r="R79" s="443"/>
      <c r="S79" s="425">
        <f t="shared" si="27"/>
        <v>0</v>
      </c>
      <c r="T79" s="392">
        <f t="shared" si="24"/>
        <v>0</v>
      </c>
      <c r="U79" s="392">
        <f t="shared" si="28"/>
        <v>0</v>
      </c>
      <c r="V79" s="393">
        <f t="shared" si="29"/>
        <v>0</v>
      </c>
      <c r="W79" s="444" t="str">
        <f t="shared" si="30"/>
        <v/>
      </c>
      <c r="X79" s="452" t="str">
        <f t="shared" si="25"/>
        <v/>
      </c>
      <c r="Y79" s="452" t="str">
        <f t="shared" si="26"/>
        <v/>
      </c>
    </row>
    <row r="80" spans="1:25" ht="16.5">
      <c r="A80" s="383">
        <f t="shared" si="23"/>
        <v>46205</v>
      </c>
      <c r="B80" s="432" t="s">
        <v>805</v>
      </c>
      <c r="C80" s="458"/>
      <c r="D80" s="473"/>
      <c r="E80" s="459"/>
      <c r="F80" s="506" t="str">
        <f>IF(ISNA(VLOOKUP(D80,條件!$A$1:$L$65585,5,0)),"",(VLOOKUP(D80,條件!$A$1:$L$65585,5,0)))</f>
        <v/>
      </c>
      <c r="G80" s="506" t="str">
        <f>IF(ISNA(VLOOKUP(D80,條件!$A$1:$L$65585,11,0)),"",(VLOOKUP(D80,條件!$A$1:$L$65585,11,0)))</f>
        <v/>
      </c>
      <c r="H80" s="460"/>
      <c r="I80" s="461"/>
      <c r="J80" s="462"/>
      <c r="K80" s="461"/>
      <c r="L80" s="463"/>
      <c r="M80" s="388"/>
      <c r="N80" s="389"/>
      <c r="O80" s="390"/>
      <c r="P80" s="389"/>
      <c r="Q80" s="391"/>
      <c r="R80" s="443"/>
      <c r="S80" s="425">
        <f t="shared" si="27"/>
        <v>0</v>
      </c>
      <c r="T80" s="392">
        <f t="shared" si="24"/>
        <v>0</v>
      </c>
      <c r="U80" s="392">
        <f t="shared" si="28"/>
        <v>0</v>
      </c>
      <c r="V80" s="393">
        <f t="shared" si="29"/>
        <v>0</v>
      </c>
      <c r="W80" s="444" t="str">
        <f t="shared" si="30"/>
        <v/>
      </c>
      <c r="X80" s="452" t="str">
        <f t="shared" si="25"/>
        <v/>
      </c>
      <c r="Y80" s="452" t="str">
        <f t="shared" si="26"/>
        <v/>
      </c>
    </row>
    <row r="81" spans="1:25" ht="16.5">
      <c r="A81" s="383">
        <f t="shared" si="23"/>
        <v>46205</v>
      </c>
      <c r="B81" s="432" t="s">
        <v>805</v>
      </c>
      <c r="C81" s="458"/>
      <c r="D81" s="473"/>
      <c r="E81" s="459"/>
      <c r="F81" s="506" t="str">
        <f>IF(ISNA(VLOOKUP(D81,條件!$A$1:$L$65585,5,0)),"",(VLOOKUP(D81,條件!$A$1:$L$65585,5,0)))</f>
        <v/>
      </c>
      <c r="G81" s="506" t="str">
        <f>IF(ISNA(VLOOKUP(D81,條件!$A$1:$L$65585,11,0)),"",(VLOOKUP(D81,條件!$A$1:$L$65585,11,0)))</f>
        <v/>
      </c>
      <c r="H81" s="460"/>
      <c r="I81" s="461"/>
      <c r="J81" s="462"/>
      <c r="K81" s="461"/>
      <c r="L81" s="463"/>
      <c r="M81" s="388"/>
      <c r="N81" s="389"/>
      <c r="O81" s="390"/>
      <c r="P81" s="389"/>
      <c r="Q81" s="391"/>
      <c r="R81" s="443"/>
      <c r="S81" s="425">
        <f t="shared" si="27"/>
        <v>0</v>
      </c>
      <c r="T81" s="392">
        <f t="shared" si="24"/>
        <v>0</v>
      </c>
      <c r="U81" s="392">
        <f t="shared" si="28"/>
        <v>0</v>
      </c>
      <c r="V81" s="393">
        <f t="shared" si="29"/>
        <v>0</v>
      </c>
      <c r="W81" s="444" t="str">
        <f t="shared" si="30"/>
        <v/>
      </c>
      <c r="X81" s="452" t="str">
        <f t="shared" si="25"/>
        <v/>
      </c>
      <c r="Y81" s="452" t="str">
        <f t="shared" si="26"/>
        <v/>
      </c>
    </row>
    <row r="82" spans="1:25" ht="16.5">
      <c r="A82" s="383">
        <f t="shared" si="23"/>
        <v>46205</v>
      </c>
      <c r="B82" s="432" t="s">
        <v>805</v>
      </c>
      <c r="C82" s="458"/>
      <c r="D82" s="473"/>
      <c r="E82" s="459"/>
      <c r="F82" s="506" t="str">
        <f>IF(ISNA(VLOOKUP(D82,條件!$A$1:$L$65585,5,0)),"",(VLOOKUP(D82,條件!$A$1:$L$65585,5,0)))</f>
        <v/>
      </c>
      <c r="G82" s="506" t="str">
        <f>IF(ISNA(VLOOKUP(D82,條件!$A$1:$L$65585,11,0)),"",(VLOOKUP(D82,條件!$A$1:$L$65585,11,0)))</f>
        <v/>
      </c>
      <c r="H82" s="460"/>
      <c r="I82" s="461"/>
      <c r="J82" s="462"/>
      <c r="K82" s="461"/>
      <c r="L82" s="463"/>
      <c r="M82" s="388"/>
      <c r="N82" s="389"/>
      <c r="O82" s="390"/>
      <c r="P82" s="389"/>
      <c r="Q82" s="391"/>
      <c r="R82" s="443"/>
      <c r="S82" s="425">
        <f t="shared" si="27"/>
        <v>0</v>
      </c>
      <c r="T82" s="392">
        <f t="shared" si="24"/>
        <v>0</v>
      </c>
      <c r="U82" s="392">
        <f t="shared" si="28"/>
        <v>0</v>
      </c>
      <c r="V82" s="393">
        <f t="shared" si="29"/>
        <v>0</v>
      </c>
      <c r="W82" s="444" t="str">
        <f t="shared" si="30"/>
        <v/>
      </c>
      <c r="X82" s="452" t="str">
        <f t="shared" si="25"/>
        <v/>
      </c>
      <c r="Y82" s="452" t="str">
        <f t="shared" si="26"/>
        <v/>
      </c>
    </row>
    <row r="83" spans="1:25" ht="16.5">
      <c r="A83" s="383">
        <f t="shared" si="23"/>
        <v>46205</v>
      </c>
      <c r="B83" s="432" t="s">
        <v>805</v>
      </c>
      <c r="C83" s="458"/>
      <c r="D83" s="473"/>
      <c r="E83" s="459"/>
      <c r="F83" s="506" t="str">
        <f>IF(ISNA(VLOOKUP(D83,條件!$A$1:$L$65585,5,0)),"",(VLOOKUP(D83,條件!$A$1:$L$65585,5,0)))</f>
        <v/>
      </c>
      <c r="G83" s="506" t="str">
        <f>IF(ISNA(VLOOKUP(D83,條件!$A$1:$L$65585,11,0)),"",(VLOOKUP(D83,條件!$A$1:$L$65585,11,0)))</f>
        <v/>
      </c>
      <c r="H83" s="460"/>
      <c r="I83" s="461"/>
      <c r="J83" s="462"/>
      <c r="K83" s="461"/>
      <c r="L83" s="463"/>
      <c r="M83" s="388"/>
      <c r="N83" s="389"/>
      <c r="O83" s="390"/>
      <c r="P83" s="389"/>
      <c r="Q83" s="391"/>
      <c r="R83" s="443"/>
      <c r="S83" s="425">
        <f t="shared" si="27"/>
        <v>0</v>
      </c>
      <c r="T83" s="392">
        <f t="shared" si="24"/>
        <v>0</v>
      </c>
      <c r="U83" s="392">
        <f t="shared" si="28"/>
        <v>0</v>
      </c>
      <c r="V83" s="393">
        <f t="shared" si="29"/>
        <v>0</v>
      </c>
      <c r="W83" s="444" t="str">
        <f t="shared" si="30"/>
        <v/>
      </c>
      <c r="X83" s="452" t="str">
        <f t="shared" si="25"/>
        <v/>
      </c>
      <c r="Y83" s="452" t="str">
        <f t="shared" si="26"/>
        <v/>
      </c>
    </row>
    <row r="84" spans="1:25" ht="16.5">
      <c r="A84" s="383">
        <f t="shared" si="23"/>
        <v>46205</v>
      </c>
      <c r="B84" s="432" t="s">
        <v>805</v>
      </c>
      <c r="C84" s="458"/>
      <c r="D84" s="473"/>
      <c r="E84" s="459"/>
      <c r="F84" s="506" t="str">
        <f>IF(ISNA(VLOOKUP(D84,條件!$A$1:$L$65585,5,0)),"",(VLOOKUP(D84,條件!$A$1:$L$65585,5,0)))</f>
        <v/>
      </c>
      <c r="G84" s="506" t="str">
        <f>IF(ISNA(VLOOKUP(D84,條件!$A$1:$L$65585,11,0)),"",(VLOOKUP(D84,條件!$A$1:$L$65585,11,0)))</f>
        <v/>
      </c>
      <c r="H84" s="460"/>
      <c r="I84" s="461"/>
      <c r="J84" s="462"/>
      <c r="K84" s="461"/>
      <c r="L84" s="463"/>
      <c r="M84" s="388"/>
      <c r="N84" s="389"/>
      <c r="O84" s="390"/>
      <c r="P84" s="389"/>
      <c r="Q84" s="391"/>
      <c r="R84" s="443"/>
      <c r="S84" s="425">
        <f t="shared" si="27"/>
        <v>0</v>
      </c>
      <c r="T84" s="392">
        <f t="shared" si="24"/>
        <v>0</v>
      </c>
      <c r="U84" s="392">
        <f t="shared" si="28"/>
        <v>0</v>
      </c>
      <c r="V84" s="393">
        <f t="shared" si="29"/>
        <v>0</v>
      </c>
      <c r="W84" s="444" t="str">
        <f t="shared" si="30"/>
        <v/>
      </c>
      <c r="X84" s="452" t="str">
        <f t="shared" si="25"/>
        <v/>
      </c>
      <c r="Y84" s="452" t="str">
        <f t="shared" si="26"/>
        <v/>
      </c>
    </row>
    <row r="85" spans="1:25" ht="16.5">
      <c r="A85" s="383">
        <f t="shared" si="23"/>
        <v>46205</v>
      </c>
      <c r="B85" s="432" t="s">
        <v>805</v>
      </c>
      <c r="C85" s="458"/>
      <c r="D85" s="473"/>
      <c r="E85" s="459"/>
      <c r="F85" s="506" t="str">
        <f>IF(ISNA(VLOOKUP(D85,條件!$A$1:$L$65585,5,0)),"",(VLOOKUP(D85,條件!$A$1:$L$65585,5,0)))</f>
        <v/>
      </c>
      <c r="G85" s="506" t="str">
        <f>IF(ISNA(VLOOKUP(D85,條件!$A$1:$L$65585,11,0)),"",(VLOOKUP(D85,條件!$A$1:$L$65585,11,0)))</f>
        <v/>
      </c>
      <c r="H85" s="460"/>
      <c r="I85" s="461"/>
      <c r="J85" s="462"/>
      <c r="K85" s="461"/>
      <c r="L85" s="463"/>
      <c r="M85" s="388"/>
      <c r="N85" s="389"/>
      <c r="O85" s="390"/>
      <c r="P85" s="389"/>
      <c r="Q85" s="391"/>
      <c r="R85" s="443"/>
      <c r="S85" s="425">
        <f t="shared" si="27"/>
        <v>0</v>
      </c>
      <c r="T85" s="392">
        <f t="shared" si="24"/>
        <v>0</v>
      </c>
      <c r="U85" s="392">
        <f t="shared" si="28"/>
        <v>0</v>
      </c>
      <c r="V85" s="393">
        <f t="shared" si="29"/>
        <v>0</v>
      </c>
      <c r="W85" s="444" t="str">
        <f t="shared" si="30"/>
        <v/>
      </c>
      <c r="X85" s="452" t="str">
        <f t="shared" si="25"/>
        <v/>
      </c>
      <c r="Y85" s="452" t="str">
        <f t="shared" si="26"/>
        <v/>
      </c>
    </row>
    <row r="86" spans="1:25" ht="16.5">
      <c r="A86" s="383">
        <f t="shared" si="23"/>
        <v>46205</v>
      </c>
      <c r="B86" s="432" t="s">
        <v>805</v>
      </c>
      <c r="C86" s="458"/>
      <c r="D86" s="473"/>
      <c r="E86" s="459"/>
      <c r="F86" s="506" t="str">
        <f>IF(ISNA(VLOOKUP(D86,條件!$A$1:$L$65585,5,0)),"",(VLOOKUP(D86,條件!$A$1:$L$65585,5,0)))</f>
        <v/>
      </c>
      <c r="G86" s="506" t="str">
        <f>IF(ISNA(VLOOKUP(D86,條件!$A$1:$L$65585,11,0)),"",(VLOOKUP(D86,條件!$A$1:$L$65585,11,0)))</f>
        <v/>
      </c>
      <c r="H86" s="460"/>
      <c r="I86" s="461"/>
      <c r="J86" s="462"/>
      <c r="K86" s="461"/>
      <c r="L86" s="463"/>
      <c r="M86" s="388"/>
      <c r="N86" s="389"/>
      <c r="O86" s="390"/>
      <c r="P86" s="389"/>
      <c r="Q86" s="391"/>
      <c r="R86" s="443"/>
      <c r="S86" s="425">
        <f t="shared" si="27"/>
        <v>0</v>
      </c>
      <c r="T86" s="392">
        <f t="shared" si="24"/>
        <v>0</v>
      </c>
      <c r="U86" s="392">
        <f t="shared" si="28"/>
        <v>0</v>
      </c>
      <c r="V86" s="393">
        <f t="shared" si="29"/>
        <v>0</v>
      </c>
      <c r="W86" s="444" t="str">
        <f t="shared" si="30"/>
        <v/>
      </c>
      <c r="X86" s="452" t="str">
        <f t="shared" si="25"/>
        <v/>
      </c>
      <c r="Y86" s="452" t="str">
        <f t="shared" si="26"/>
        <v/>
      </c>
    </row>
    <row r="87" spans="1:25" ht="16.5">
      <c r="A87" s="383">
        <f t="shared" si="23"/>
        <v>46205</v>
      </c>
      <c r="B87" s="398" t="s">
        <v>803</v>
      </c>
      <c r="C87" s="524"/>
      <c r="D87" s="525"/>
      <c r="E87" s="526"/>
      <c r="F87" s="527">
        <v>0</v>
      </c>
      <c r="G87" s="527"/>
      <c r="H87" s="528"/>
      <c r="I87" s="529">
        <f>COUNTA(I67:I86)</f>
        <v>0</v>
      </c>
      <c r="J87" s="529"/>
      <c r="K87" s="529"/>
      <c r="L87" s="530"/>
      <c r="M87" s="400"/>
      <c r="N87" s="401">
        <f>SUM(N67:N86)</f>
        <v>0</v>
      </c>
      <c r="O87" s="400"/>
      <c r="P87" s="401">
        <f>SUM(P67:P86)</f>
        <v>0</v>
      </c>
      <c r="Q87" s="402"/>
      <c r="R87" s="445"/>
      <c r="S87" s="427"/>
      <c r="T87" s="403"/>
      <c r="U87" s="399">
        <f>SUMIF(U67:U86,"&lt;9E307")</f>
        <v>0</v>
      </c>
      <c r="V87" s="399">
        <f>SUM(V67:V86)</f>
        <v>0</v>
      </c>
      <c r="W87" s="446">
        <f>IF(ISERROR(V87/U87),0,(V87/U87))</f>
        <v>0</v>
      </c>
      <c r="X87" s="453">
        <f>SUMIF(X67:X86,"&lt;9E307")</f>
        <v>0</v>
      </c>
      <c r="Y87" s="453">
        <f>SUMIF(Y67:Y86,"&lt;9E307")</f>
        <v>0</v>
      </c>
    </row>
    <row r="88" spans="1:25" ht="16.5">
      <c r="A88" s="383">
        <f t="shared" si="23"/>
        <v>46205</v>
      </c>
      <c r="B88" s="404" t="s">
        <v>806</v>
      </c>
      <c r="C88" s="531"/>
      <c r="D88" s="532"/>
      <c r="E88" s="533"/>
      <c r="F88" s="534"/>
      <c r="G88" s="534"/>
      <c r="H88" s="535"/>
      <c r="I88" s="536">
        <f>SUM(I66,I87)</f>
        <v>0</v>
      </c>
      <c r="J88" s="536"/>
      <c r="K88" s="536"/>
      <c r="L88" s="537"/>
      <c r="M88" s="419"/>
      <c r="N88" s="420">
        <f>SUM(N66,N87)</f>
        <v>0</v>
      </c>
      <c r="O88" s="419"/>
      <c r="P88" s="420">
        <f>SUM(P66,P87)</f>
        <v>0</v>
      </c>
      <c r="Q88" s="421"/>
      <c r="R88" s="447"/>
      <c r="S88" s="428"/>
      <c r="T88" s="394"/>
      <c r="U88" s="394">
        <f t="shared" ref="U88:V88" si="31">SUM(U66,U87)</f>
        <v>0</v>
      </c>
      <c r="V88" s="394">
        <f t="shared" si="31"/>
        <v>0</v>
      </c>
      <c r="W88" s="448">
        <f>IF(ISERROR(V88/U88),0,V88/U88)</f>
        <v>0</v>
      </c>
      <c r="X88" s="454">
        <f>SUM(X66,X87)</f>
        <v>0</v>
      </c>
      <c r="Y88" s="454">
        <f>SUM(Y66,Y87)</f>
        <v>0</v>
      </c>
    </row>
    <row r="89" spans="1:25" ht="16.5">
      <c r="A89" s="449">
        <f>A88+1</f>
        <v>46206</v>
      </c>
      <c r="B89" s="431" t="s">
        <v>804</v>
      </c>
      <c r="C89" s="458"/>
      <c r="D89" s="473"/>
      <c r="E89" s="459"/>
      <c r="F89" s="506" t="str">
        <f>IF(ISNA(VLOOKUP(D89,條件!$A$1:$L$65585,5,0)),"",(VLOOKUP(D89,條件!$A$1:$L$65585,5,0)))</f>
        <v/>
      </c>
      <c r="G89" s="506" t="str">
        <f>IF(ISNA(VLOOKUP(D89,條件!$A$1:$L$65585,11,0)),"",(VLOOKUP(D89,條件!$A$1:$L$65585,11,0)))</f>
        <v/>
      </c>
      <c r="H89" s="460"/>
      <c r="I89" s="461"/>
      <c r="J89" s="462"/>
      <c r="K89" s="461"/>
      <c r="L89" s="463"/>
      <c r="M89" s="407"/>
      <c r="N89" s="408"/>
      <c r="O89" s="409"/>
      <c r="P89" s="408"/>
      <c r="Q89" s="391"/>
      <c r="R89" s="441"/>
      <c r="S89" s="424">
        <f>K89*0.85</f>
        <v>0</v>
      </c>
      <c r="T89" s="405">
        <f t="shared" ref="T89:T108" si="32">IF(J89="",0,(1440/(J89/S89)))</f>
        <v>0</v>
      </c>
      <c r="U89" s="405">
        <f>T89*L89*(N89+P89)/24*0.85</f>
        <v>0</v>
      </c>
      <c r="V89" s="406">
        <f>M89+O89</f>
        <v>0</v>
      </c>
      <c r="W89" s="442" t="str">
        <f>IF(U89=0,"",((V89/U89)))</f>
        <v/>
      </c>
      <c r="X89" s="452" t="str">
        <f t="shared" ref="X89:X108" si="33">IF(ISERROR((U89/(N89+P89)*N89)/250),"",((U89/(N89+P89)*N89)/250))</f>
        <v/>
      </c>
      <c r="Y89" s="452" t="str">
        <f t="shared" ref="Y89:Y108" si="34">IF(ISERROR(((U89/(N89+P89)*P89)/250)),"",(((U89/(N89+P89)*P89))/250))</f>
        <v/>
      </c>
    </row>
    <row r="90" spans="1:25" ht="16.5">
      <c r="A90" s="383">
        <f>A89</f>
        <v>46206</v>
      </c>
      <c r="B90" s="432" t="s">
        <v>804</v>
      </c>
      <c r="C90" s="458"/>
      <c r="D90" s="473"/>
      <c r="E90" s="459"/>
      <c r="F90" s="506" t="str">
        <f>IF(ISNA(VLOOKUP(D90,條件!$A$1:$L$65585,5,0)),"",(VLOOKUP(D90,條件!$A$1:$L$65585,5,0)))</f>
        <v/>
      </c>
      <c r="G90" s="506" t="str">
        <f>IF(ISNA(VLOOKUP(D90,條件!$A$1:$L$65585,11,0)),"",(VLOOKUP(D90,條件!$A$1:$L$65585,11,0)))</f>
        <v/>
      </c>
      <c r="H90" s="460"/>
      <c r="I90" s="461"/>
      <c r="J90" s="462"/>
      <c r="K90" s="461"/>
      <c r="L90" s="463"/>
      <c r="M90" s="388"/>
      <c r="N90" s="389"/>
      <c r="O90" s="390"/>
      <c r="P90" s="389"/>
      <c r="Q90" s="391"/>
      <c r="R90" s="441"/>
      <c r="S90" s="425">
        <f t="shared" ref="S90:S108" si="35">K90*0.85</f>
        <v>0</v>
      </c>
      <c r="T90" s="392">
        <f t="shared" si="32"/>
        <v>0</v>
      </c>
      <c r="U90" s="405">
        <f t="shared" ref="U90:U108" si="36">T90*L90*(N90+P90)/24*0.85</f>
        <v>0</v>
      </c>
      <c r="V90" s="393">
        <f t="shared" ref="V90:V108" si="37">M90+O90</f>
        <v>0</v>
      </c>
      <c r="W90" s="442" t="str">
        <f t="shared" ref="W90:W108" si="38">IF(U90=0,"",((V90/U90)))</f>
        <v/>
      </c>
      <c r="X90" s="452" t="str">
        <f t="shared" si="33"/>
        <v/>
      </c>
      <c r="Y90" s="452" t="str">
        <f t="shared" si="34"/>
        <v/>
      </c>
    </row>
    <row r="91" spans="1:25" ht="16.5">
      <c r="A91" s="383">
        <f t="shared" ref="A91:A131" si="39">A90</f>
        <v>46206</v>
      </c>
      <c r="B91" s="432" t="s">
        <v>804</v>
      </c>
      <c r="C91" s="458"/>
      <c r="D91" s="473"/>
      <c r="E91" s="459"/>
      <c r="F91" s="506" t="str">
        <f>IF(ISNA(VLOOKUP(D91,條件!$A$1:$L$65585,5,0)),"",(VLOOKUP(D91,條件!$A$1:$L$65585,5,0)))</f>
        <v/>
      </c>
      <c r="G91" s="506" t="str">
        <f>IF(ISNA(VLOOKUP(D91,條件!$A$1:$L$65585,11,0)),"",(VLOOKUP(D91,條件!$A$1:$L$65585,11,0)))</f>
        <v/>
      </c>
      <c r="H91" s="460"/>
      <c r="I91" s="461"/>
      <c r="J91" s="462"/>
      <c r="K91" s="461"/>
      <c r="L91" s="463"/>
      <c r="M91" s="388"/>
      <c r="N91" s="389"/>
      <c r="O91" s="390"/>
      <c r="P91" s="389"/>
      <c r="Q91" s="391"/>
      <c r="R91" s="441"/>
      <c r="S91" s="425">
        <f t="shared" si="35"/>
        <v>0</v>
      </c>
      <c r="T91" s="392">
        <f t="shared" si="32"/>
        <v>0</v>
      </c>
      <c r="U91" s="405">
        <f t="shared" si="36"/>
        <v>0</v>
      </c>
      <c r="V91" s="393">
        <f t="shared" si="37"/>
        <v>0</v>
      </c>
      <c r="W91" s="442" t="str">
        <f t="shared" si="38"/>
        <v/>
      </c>
      <c r="X91" s="452" t="str">
        <f t="shared" si="33"/>
        <v/>
      </c>
      <c r="Y91" s="452" t="str">
        <f t="shared" si="34"/>
        <v/>
      </c>
    </row>
    <row r="92" spans="1:25" ht="16.5">
      <c r="A92" s="383">
        <f t="shared" si="39"/>
        <v>46206</v>
      </c>
      <c r="B92" s="432" t="s">
        <v>804</v>
      </c>
      <c r="C92" s="458"/>
      <c r="D92" s="473"/>
      <c r="E92" s="459"/>
      <c r="F92" s="506" t="str">
        <f>IF(ISNA(VLOOKUP(D92,條件!$A$1:$L$65585,5,0)),"",(VLOOKUP(D92,條件!$A$1:$L$65585,5,0)))</f>
        <v/>
      </c>
      <c r="G92" s="506" t="str">
        <f>IF(ISNA(VLOOKUP(D92,條件!$A$1:$L$65585,11,0)),"",(VLOOKUP(D92,條件!$A$1:$L$65585,11,0)))</f>
        <v/>
      </c>
      <c r="H92" s="460"/>
      <c r="I92" s="461"/>
      <c r="J92" s="462"/>
      <c r="K92" s="461"/>
      <c r="L92" s="463"/>
      <c r="M92" s="388"/>
      <c r="N92" s="389"/>
      <c r="O92" s="390"/>
      <c r="P92" s="389"/>
      <c r="Q92" s="391"/>
      <c r="R92" s="441"/>
      <c r="S92" s="425">
        <f t="shared" si="35"/>
        <v>0</v>
      </c>
      <c r="T92" s="392">
        <f t="shared" si="32"/>
        <v>0</v>
      </c>
      <c r="U92" s="405">
        <f t="shared" si="36"/>
        <v>0</v>
      </c>
      <c r="V92" s="393">
        <f t="shared" si="37"/>
        <v>0</v>
      </c>
      <c r="W92" s="442" t="str">
        <f t="shared" si="38"/>
        <v/>
      </c>
      <c r="X92" s="452" t="str">
        <f t="shared" si="33"/>
        <v/>
      </c>
      <c r="Y92" s="452" t="str">
        <f t="shared" si="34"/>
        <v/>
      </c>
    </row>
    <row r="93" spans="1:25" ht="16.5">
      <c r="A93" s="383">
        <f t="shared" si="39"/>
        <v>46206</v>
      </c>
      <c r="B93" s="432" t="s">
        <v>804</v>
      </c>
      <c r="C93" s="458"/>
      <c r="D93" s="473"/>
      <c r="E93" s="459"/>
      <c r="F93" s="506" t="str">
        <f>IF(ISNA(VLOOKUP(D93,條件!$A$1:$L$65585,5,0)),"",(VLOOKUP(D93,條件!$A$1:$L$65585,5,0)))</f>
        <v/>
      </c>
      <c r="G93" s="506" t="str">
        <f>IF(ISNA(VLOOKUP(D93,條件!$A$1:$L$65585,11,0)),"",(VLOOKUP(D93,條件!$A$1:$L$65585,11,0)))</f>
        <v/>
      </c>
      <c r="H93" s="460"/>
      <c r="I93" s="461"/>
      <c r="J93" s="462"/>
      <c r="K93" s="461"/>
      <c r="L93" s="463"/>
      <c r="M93" s="388"/>
      <c r="N93" s="389"/>
      <c r="O93" s="390"/>
      <c r="P93" s="389"/>
      <c r="Q93" s="391"/>
      <c r="R93" s="441"/>
      <c r="S93" s="425">
        <f t="shared" si="35"/>
        <v>0</v>
      </c>
      <c r="T93" s="392">
        <f t="shared" si="32"/>
        <v>0</v>
      </c>
      <c r="U93" s="405">
        <f t="shared" si="36"/>
        <v>0</v>
      </c>
      <c r="V93" s="393">
        <f t="shared" si="37"/>
        <v>0</v>
      </c>
      <c r="W93" s="442" t="str">
        <f t="shared" si="38"/>
        <v/>
      </c>
      <c r="X93" s="452" t="str">
        <f t="shared" si="33"/>
        <v/>
      </c>
      <c r="Y93" s="452" t="str">
        <f t="shared" si="34"/>
        <v/>
      </c>
    </row>
    <row r="94" spans="1:25" ht="16.5">
      <c r="A94" s="383">
        <f t="shared" si="39"/>
        <v>46206</v>
      </c>
      <c r="B94" s="432" t="s">
        <v>804</v>
      </c>
      <c r="C94" s="458"/>
      <c r="D94" s="473"/>
      <c r="E94" s="459"/>
      <c r="F94" s="506" t="str">
        <f>IF(ISNA(VLOOKUP(D94,條件!$A$1:$L$65585,5,0)),"",(VLOOKUP(D94,條件!$A$1:$L$65585,5,0)))</f>
        <v/>
      </c>
      <c r="G94" s="506" t="str">
        <f>IF(ISNA(VLOOKUP(D94,條件!$A$1:$L$65585,11,0)),"",(VLOOKUP(D94,條件!$A$1:$L$65585,11,0)))</f>
        <v/>
      </c>
      <c r="H94" s="460"/>
      <c r="I94" s="461"/>
      <c r="J94" s="462"/>
      <c r="K94" s="461"/>
      <c r="L94" s="463"/>
      <c r="M94" s="388"/>
      <c r="N94" s="389"/>
      <c r="O94" s="390"/>
      <c r="P94" s="389"/>
      <c r="Q94" s="391"/>
      <c r="R94" s="441"/>
      <c r="S94" s="425">
        <f t="shared" si="35"/>
        <v>0</v>
      </c>
      <c r="T94" s="392">
        <f t="shared" si="32"/>
        <v>0</v>
      </c>
      <c r="U94" s="405">
        <f t="shared" si="36"/>
        <v>0</v>
      </c>
      <c r="V94" s="393">
        <f t="shared" si="37"/>
        <v>0</v>
      </c>
      <c r="W94" s="442" t="str">
        <f t="shared" si="38"/>
        <v/>
      </c>
      <c r="X94" s="452" t="str">
        <f t="shared" si="33"/>
        <v/>
      </c>
      <c r="Y94" s="452" t="str">
        <f t="shared" si="34"/>
        <v/>
      </c>
    </row>
    <row r="95" spans="1:25" ht="16.5">
      <c r="A95" s="383">
        <f t="shared" si="39"/>
        <v>46206</v>
      </c>
      <c r="B95" s="432" t="s">
        <v>804</v>
      </c>
      <c r="C95" s="458"/>
      <c r="D95" s="473"/>
      <c r="E95" s="459"/>
      <c r="F95" s="506" t="str">
        <f>IF(ISNA(VLOOKUP(D95,條件!$A$1:$L$65585,5,0)),"",(VLOOKUP(D95,條件!$A$1:$L$65585,5,0)))</f>
        <v/>
      </c>
      <c r="G95" s="506" t="str">
        <f>IF(ISNA(VLOOKUP(D95,條件!$A$1:$L$65585,11,0)),"",(VLOOKUP(D95,條件!$A$1:$L$65585,11,0)))</f>
        <v/>
      </c>
      <c r="H95" s="460"/>
      <c r="I95" s="461"/>
      <c r="J95" s="462"/>
      <c r="K95" s="461"/>
      <c r="L95" s="463"/>
      <c r="M95" s="388"/>
      <c r="N95" s="389"/>
      <c r="O95" s="390"/>
      <c r="P95" s="389"/>
      <c r="Q95" s="391"/>
      <c r="R95" s="441"/>
      <c r="S95" s="425">
        <f t="shared" si="35"/>
        <v>0</v>
      </c>
      <c r="T95" s="392">
        <f t="shared" si="32"/>
        <v>0</v>
      </c>
      <c r="U95" s="405">
        <f t="shared" si="36"/>
        <v>0</v>
      </c>
      <c r="V95" s="393">
        <f t="shared" si="37"/>
        <v>0</v>
      </c>
      <c r="W95" s="442" t="str">
        <f t="shared" si="38"/>
        <v/>
      </c>
      <c r="X95" s="452" t="str">
        <f t="shared" si="33"/>
        <v/>
      </c>
      <c r="Y95" s="452" t="str">
        <f t="shared" si="34"/>
        <v/>
      </c>
    </row>
    <row r="96" spans="1:25" ht="16.5">
      <c r="A96" s="383">
        <f t="shared" si="39"/>
        <v>46206</v>
      </c>
      <c r="B96" s="432" t="s">
        <v>804</v>
      </c>
      <c r="C96" s="458"/>
      <c r="D96" s="473"/>
      <c r="E96" s="459"/>
      <c r="F96" s="506" t="str">
        <f>IF(ISNA(VLOOKUP(D96,條件!$A$1:$L$65585,5,0)),"",(VLOOKUP(D96,條件!$A$1:$L$65585,5,0)))</f>
        <v/>
      </c>
      <c r="G96" s="506" t="str">
        <f>IF(ISNA(VLOOKUP(D96,條件!$A$1:$L$65585,11,0)),"",(VLOOKUP(D96,條件!$A$1:$L$65585,11,0)))</f>
        <v/>
      </c>
      <c r="H96" s="460"/>
      <c r="I96" s="461"/>
      <c r="J96" s="462"/>
      <c r="K96" s="461"/>
      <c r="L96" s="463"/>
      <c r="M96" s="388"/>
      <c r="N96" s="389"/>
      <c r="O96" s="390"/>
      <c r="P96" s="389"/>
      <c r="Q96" s="410"/>
      <c r="R96" s="441"/>
      <c r="S96" s="425">
        <f t="shared" si="35"/>
        <v>0</v>
      </c>
      <c r="T96" s="392">
        <f t="shared" si="32"/>
        <v>0</v>
      </c>
      <c r="U96" s="405">
        <f t="shared" si="36"/>
        <v>0</v>
      </c>
      <c r="V96" s="393">
        <f t="shared" si="37"/>
        <v>0</v>
      </c>
      <c r="W96" s="442" t="str">
        <f t="shared" si="38"/>
        <v/>
      </c>
      <c r="X96" s="452" t="str">
        <f t="shared" si="33"/>
        <v/>
      </c>
      <c r="Y96" s="452" t="str">
        <f t="shared" si="34"/>
        <v/>
      </c>
    </row>
    <row r="97" spans="1:25" ht="16.5">
      <c r="A97" s="383">
        <f t="shared" si="39"/>
        <v>46206</v>
      </c>
      <c r="B97" s="432" t="s">
        <v>804</v>
      </c>
      <c r="C97" s="458"/>
      <c r="D97" s="473"/>
      <c r="E97" s="459"/>
      <c r="F97" s="506" t="str">
        <f>IF(ISNA(VLOOKUP(D97,條件!$A$1:$L$65585,5,0)),"",(VLOOKUP(D97,條件!$A$1:$L$65585,5,0)))</f>
        <v/>
      </c>
      <c r="G97" s="506" t="str">
        <f>IF(ISNA(VLOOKUP(D97,條件!$A$1:$L$65585,11,0)),"",(VLOOKUP(D97,條件!$A$1:$L$65585,11,0)))</f>
        <v/>
      </c>
      <c r="H97" s="460"/>
      <c r="I97" s="461"/>
      <c r="J97" s="462"/>
      <c r="K97" s="461"/>
      <c r="L97" s="463"/>
      <c r="M97" s="388"/>
      <c r="N97" s="389"/>
      <c r="O97" s="390"/>
      <c r="P97" s="389"/>
      <c r="Q97" s="410"/>
      <c r="R97" s="441"/>
      <c r="S97" s="425">
        <f t="shared" si="35"/>
        <v>0</v>
      </c>
      <c r="T97" s="392">
        <f t="shared" si="32"/>
        <v>0</v>
      </c>
      <c r="U97" s="405">
        <f t="shared" si="36"/>
        <v>0</v>
      </c>
      <c r="V97" s="393">
        <f t="shared" si="37"/>
        <v>0</v>
      </c>
      <c r="W97" s="442" t="str">
        <f t="shared" si="38"/>
        <v/>
      </c>
      <c r="X97" s="452" t="str">
        <f t="shared" si="33"/>
        <v/>
      </c>
      <c r="Y97" s="452" t="str">
        <f t="shared" si="34"/>
        <v/>
      </c>
    </row>
    <row r="98" spans="1:25" ht="16.5">
      <c r="A98" s="383">
        <f t="shared" si="39"/>
        <v>46206</v>
      </c>
      <c r="B98" s="432" t="s">
        <v>804</v>
      </c>
      <c r="C98" s="458"/>
      <c r="D98" s="473"/>
      <c r="E98" s="459"/>
      <c r="F98" s="506" t="str">
        <f>IF(ISNA(VLOOKUP(D98,條件!$A$1:$L$65585,5,0)),"",(VLOOKUP(D98,條件!$A$1:$L$65585,5,0)))</f>
        <v/>
      </c>
      <c r="G98" s="506" t="str">
        <f>IF(ISNA(VLOOKUP(D98,條件!$A$1:$L$65585,11,0)),"",(VLOOKUP(D98,條件!$A$1:$L$65585,11,0)))</f>
        <v/>
      </c>
      <c r="H98" s="460"/>
      <c r="I98" s="461"/>
      <c r="J98" s="462"/>
      <c r="K98" s="461"/>
      <c r="L98" s="463"/>
      <c r="M98" s="388"/>
      <c r="N98" s="389"/>
      <c r="O98" s="390"/>
      <c r="P98" s="389"/>
      <c r="Q98" s="410"/>
      <c r="R98" s="443"/>
      <c r="S98" s="425">
        <f t="shared" si="35"/>
        <v>0</v>
      </c>
      <c r="T98" s="392">
        <f t="shared" si="32"/>
        <v>0</v>
      </c>
      <c r="U98" s="405">
        <f t="shared" si="36"/>
        <v>0</v>
      </c>
      <c r="V98" s="393">
        <f t="shared" si="37"/>
        <v>0</v>
      </c>
      <c r="W98" s="442" t="str">
        <f t="shared" si="38"/>
        <v/>
      </c>
      <c r="X98" s="452" t="str">
        <f t="shared" si="33"/>
        <v/>
      </c>
      <c r="Y98" s="452" t="str">
        <f t="shared" si="34"/>
        <v/>
      </c>
    </row>
    <row r="99" spans="1:25" ht="16.5">
      <c r="A99" s="383">
        <f t="shared" si="39"/>
        <v>46206</v>
      </c>
      <c r="B99" s="432" t="s">
        <v>804</v>
      </c>
      <c r="C99" s="458"/>
      <c r="D99" s="473"/>
      <c r="E99" s="459"/>
      <c r="F99" s="506" t="str">
        <f>IF(ISNA(VLOOKUP(D99,條件!$A$1:$L$65585,5,0)),"",(VLOOKUP(D99,條件!$A$1:$L$65585,5,0)))</f>
        <v/>
      </c>
      <c r="G99" s="506" t="str">
        <f>IF(ISNA(VLOOKUP(D99,條件!$A$1:$L$65585,11,0)),"",(VLOOKUP(D99,條件!$A$1:$L$65585,11,0)))</f>
        <v/>
      </c>
      <c r="H99" s="460"/>
      <c r="I99" s="461"/>
      <c r="J99" s="462"/>
      <c r="K99" s="461"/>
      <c r="L99" s="463"/>
      <c r="M99" s="388"/>
      <c r="N99" s="389"/>
      <c r="O99" s="390"/>
      <c r="P99" s="389"/>
      <c r="Q99" s="410"/>
      <c r="R99" s="443"/>
      <c r="S99" s="425">
        <f t="shared" si="35"/>
        <v>0</v>
      </c>
      <c r="T99" s="392">
        <f t="shared" si="32"/>
        <v>0</v>
      </c>
      <c r="U99" s="405">
        <f t="shared" si="36"/>
        <v>0</v>
      </c>
      <c r="V99" s="393">
        <f t="shared" si="37"/>
        <v>0</v>
      </c>
      <c r="W99" s="442" t="str">
        <f t="shared" si="38"/>
        <v/>
      </c>
      <c r="X99" s="452" t="str">
        <f t="shared" si="33"/>
        <v/>
      </c>
      <c r="Y99" s="452" t="str">
        <f t="shared" si="34"/>
        <v/>
      </c>
    </row>
    <row r="100" spans="1:25" ht="16.5">
      <c r="A100" s="383">
        <f t="shared" si="39"/>
        <v>46206</v>
      </c>
      <c r="B100" s="432" t="s">
        <v>804</v>
      </c>
      <c r="C100" s="458"/>
      <c r="D100" s="473"/>
      <c r="E100" s="459"/>
      <c r="F100" s="506" t="str">
        <f>IF(ISNA(VLOOKUP(D100,條件!$A$1:$L$65585,5,0)),"",(VLOOKUP(D100,條件!$A$1:$L$65585,5,0)))</f>
        <v/>
      </c>
      <c r="G100" s="506" t="str">
        <f>IF(ISNA(VLOOKUP(D100,條件!$A$1:$L$65585,11,0)),"",(VLOOKUP(D100,條件!$A$1:$L$65585,11,0)))</f>
        <v/>
      </c>
      <c r="H100" s="460"/>
      <c r="I100" s="461"/>
      <c r="J100" s="462"/>
      <c r="K100" s="461"/>
      <c r="L100" s="463"/>
      <c r="M100" s="388"/>
      <c r="N100" s="389"/>
      <c r="O100" s="390"/>
      <c r="P100" s="389"/>
      <c r="Q100" s="410"/>
      <c r="R100" s="443"/>
      <c r="S100" s="425">
        <f t="shared" si="35"/>
        <v>0</v>
      </c>
      <c r="T100" s="392">
        <f t="shared" si="32"/>
        <v>0</v>
      </c>
      <c r="U100" s="392">
        <f t="shared" si="36"/>
        <v>0</v>
      </c>
      <c r="V100" s="393">
        <f t="shared" si="37"/>
        <v>0</v>
      </c>
      <c r="W100" s="442" t="str">
        <f t="shared" si="38"/>
        <v/>
      </c>
      <c r="X100" s="452" t="str">
        <f t="shared" si="33"/>
        <v/>
      </c>
      <c r="Y100" s="452" t="str">
        <f t="shared" si="34"/>
        <v/>
      </c>
    </row>
    <row r="101" spans="1:25" ht="16.5">
      <c r="A101" s="383">
        <f t="shared" si="39"/>
        <v>46206</v>
      </c>
      <c r="B101" s="432" t="s">
        <v>804</v>
      </c>
      <c r="C101" s="458"/>
      <c r="D101" s="473"/>
      <c r="E101" s="459"/>
      <c r="F101" s="506" t="str">
        <f>IF(ISNA(VLOOKUP(D101,條件!$A$1:$L$65585,5,0)),"",(VLOOKUP(D101,條件!$A$1:$L$65585,5,0)))</f>
        <v/>
      </c>
      <c r="G101" s="506" t="str">
        <f>IF(ISNA(VLOOKUP(D101,條件!$A$1:$L$65585,11,0)),"",(VLOOKUP(D101,條件!$A$1:$L$65585,11,0)))</f>
        <v/>
      </c>
      <c r="H101" s="460"/>
      <c r="I101" s="461"/>
      <c r="J101" s="462"/>
      <c r="K101" s="461"/>
      <c r="L101" s="463"/>
      <c r="M101" s="388"/>
      <c r="N101" s="389"/>
      <c r="O101" s="390"/>
      <c r="P101" s="389"/>
      <c r="Q101" s="410"/>
      <c r="R101" s="443"/>
      <c r="S101" s="425">
        <f t="shared" si="35"/>
        <v>0</v>
      </c>
      <c r="T101" s="392">
        <f t="shared" si="32"/>
        <v>0</v>
      </c>
      <c r="U101" s="392">
        <f t="shared" si="36"/>
        <v>0</v>
      </c>
      <c r="V101" s="393">
        <f t="shared" si="37"/>
        <v>0</v>
      </c>
      <c r="W101" s="444" t="str">
        <f t="shared" si="38"/>
        <v/>
      </c>
      <c r="X101" s="452" t="str">
        <f t="shared" si="33"/>
        <v/>
      </c>
      <c r="Y101" s="452" t="str">
        <f t="shared" si="34"/>
        <v/>
      </c>
    </row>
    <row r="102" spans="1:25" ht="16.5">
      <c r="A102" s="383">
        <f t="shared" si="39"/>
        <v>46206</v>
      </c>
      <c r="B102" s="432" t="s">
        <v>804</v>
      </c>
      <c r="C102" s="458"/>
      <c r="D102" s="473"/>
      <c r="E102" s="459"/>
      <c r="F102" s="506" t="str">
        <f>IF(ISNA(VLOOKUP(D102,條件!$A$1:$L$65585,5,0)),"",(VLOOKUP(D102,條件!$A$1:$L$65585,5,0)))</f>
        <v/>
      </c>
      <c r="G102" s="506" t="str">
        <f>IF(ISNA(VLOOKUP(D102,條件!$A$1:$L$65585,11,0)),"",(VLOOKUP(D102,條件!$A$1:$L$65585,11,0)))</f>
        <v/>
      </c>
      <c r="H102" s="460"/>
      <c r="I102" s="461"/>
      <c r="J102" s="462"/>
      <c r="K102" s="461"/>
      <c r="L102" s="463"/>
      <c r="M102" s="388"/>
      <c r="N102" s="389"/>
      <c r="O102" s="390"/>
      <c r="P102" s="389"/>
      <c r="Q102" s="410"/>
      <c r="R102" s="443"/>
      <c r="S102" s="425">
        <f t="shared" si="35"/>
        <v>0</v>
      </c>
      <c r="T102" s="392">
        <f t="shared" si="32"/>
        <v>0</v>
      </c>
      <c r="U102" s="392">
        <f t="shared" si="36"/>
        <v>0</v>
      </c>
      <c r="V102" s="393">
        <f t="shared" si="37"/>
        <v>0</v>
      </c>
      <c r="W102" s="444" t="str">
        <f t="shared" si="38"/>
        <v/>
      </c>
      <c r="X102" s="452" t="str">
        <f t="shared" si="33"/>
        <v/>
      </c>
      <c r="Y102" s="452" t="str">
        <f t="shared" si="34"/>
        <v/>
      </c>
    </row>
    <row r="103" spans="1:25" ht="16.5">
      <c r="A103" s="383">
        <f t="shared" si="39"/>
        <v>46206</v>
      </c>
      <c r="B103" s="432" t="s">
        <v>804</v>
      </c>
      <c r="C103" s="458"/>
      <c r="D103" s="473"/>
      <c r="E103" s="459"/>
      <c r="F103" s="506" t="str">
        <f>IF(ISNA(VLOOKUP(D103,條件!$A$1:$L$65585,5,0)),"",(VLOOKUP(D103,條件!$A$1:$L$65585,5,0)))</f>
        <v/>
      </c>
      <c r="G103" s="506" t="str">
        <f>IF(ISNA(VLOOKUP(D103,條件!$A$1:$L$65585,11,0)),"",(VLOOKUP(D103,條件!$A$1:$L$65585,11,0)))</f>
        <v/>
      </c>
      <c r="H103" s="460"/>
      <c r="I103" s="461"/>
      <c r="J103" s="462"/>
      <c r="K103" s="461"/>
      <c r="L103" s="463"/>
      <c r="M103" s="388"/>
      <c r="N103" s="389"/>
      <c r="O103" s="390"/>
      <c r="P103" s="389"/>
      <c r="Q103" s="410"/>
      <c r="R103" s="443"/>
      <c r="S103" s="425">
        <f t="shared" si="35"/>
        <v>0</v>
      </c>
      <c r="T103" s="392">
        <f t="shared" si="32"/>
        <v>0</v>
      </c>
      <c r="U103" s="392">
        <f t="shared" si="36"/>
        <v>0</v>
      </c>
      <c r="V103" s="393">
        <f t="shared" si="37"/>
        <v>0</v>
      </c>
      <c r="W103" s="444" t="str">
        <f t="shared" si="38"/>
        <v/>
      </c>
      <c r="X103" s="452" t="str">
        <f t="shared" si="33"/>
        <v/>
      </c>
      <c r="Y103" s="452" t="str">
        <f t="shared" si="34"/>
        <v/>
      </c>
    </row>
    <row r="104" spans="1:25" ht="16.5">
      <c r="A104" s="383">
        <f t="shared" si="39"/>
        <v>46206</v>
      </c>
      <c r="B104" s="432" t="s">
        <v>804</v>
      </c>
      <c r="C104" s="458"/>
      <c r="D104" s="473"/>
      <c r="E104" s="459"/>
      <c r="F104" s="506" t="str">
        <f>IF(ISNA(VLOOKUP(D104,條件!$A$1:$L$65585,5,0)),"",(VLOOKUP(D104,條件!$A$1:$L$65585,5,0)))</f>
        <v/>
      </c>
      <c r="G104" s="506" t="str">
        <f>IF(ISNA(VLOOKUP(D104,條件!$A$1:$L$65585,11,0)),"",(VLOOKUP(D104,條件!$A$1:$L$65585,11,0)))</f>
        <v/>
      </c>
      <c r="H104" s="460"/>
      <c r="I104" s="461"/>
      <c r="J104" s="462"/>
      <c r="K104" s="461"/>
      <c r="L104" s="463"/>
      <c r="M104" s="388"/>
      <c r="N104" s="389"/>
      <c r="O104" s="390"/>
      <c r="P104" s="389"/>
      <c r="Q104" s="410"/>
      <c r="R104" s="443"/>
      <c r="S104" s="425">
        <f t="shared" si="35"/>
        <v>0</v>
      </c>
      <c r="T104" s="392">
        <f t="shared" si="32"/>
        <v>0</v>
      </c>
      <c r="U104" s="392">
        <f t="shared" si="36"/>
        <v>0</v>
      </c>
      <c r="V104" s="393">
        <f t="shared" si="37"/>
        <v>0</v>
      </c>
      <c r="W104" s="444" t="str">
        <f t="shared" si="38"/>
        <v/>
      </c>
      <c r="X104" s="452" t="str">
        <f t="shared" si="33"/>
        <v/>
      </c>
      <c r="Y104" s="452" t="str">
        <f t="shared" si="34"/>
        <v/>
      </c>
    </row>
    <row r="105" spans="1:25" ht="16.5">
      <c r="A105" s="383">
        <f t="shared" si="39"/>
        <v>46206</v>
      </c>
      <c r="B105" s="432" t="s">
        <v>804</v>
      </c>
      <c r="C105" s="458"/>
      <c r="D105" s="473"/>
      <c r="E105" s="459"/>
      <c r="F105" s="506" t="str">
        <f>IF(ISNA(VLOOKUP(D105,條件!$A$1:$L$65585,5,0)),"",(VLOOKUP(D105,條件!$A$1:$L$65585,5,0)))</f>
        <v/>
      </c>
      <c r="G105" s="506" t="str">
        <f>IF(ISNA(VLOOKUP(D105,條件!$A$1:$L$65585,11,0)),"",(VLOOKUP(D105,條件!$A$1:$L$65585,11,0)))</f>
        <v/>
      </c>
      <c r="H105" s="460"/>
      <c r="I105" s="461"/>
      <c r="J105" s="462"/>
      <c r="K105" s="461"/>
      <c r="L105" s="463"/>
      <c r="M105" s="388"/>
      <c r="N105" s="389"/>
      <c r="O105" s="390"/>
      <c r="P105" s="389"/>
      <c r="Q105" s="391"/>
      <c r="R105" s="443"/>
      <c r="S105" s="425">
        <f t="shared" si="35"/>
        <v>0</v>
      </c>
      <c r="T105" s="392">
        <f t="shared" si="32"/>
        <v>0</v>
      </c>
      <c r="U105" s="392">
        <f t="shared" si="36"/>
        <v>0</v>
      </c>
      <c r="V105" s="393">
        <f t="shared" si="37"/>
        <v>0</v>
      </c>
      <c r="W105" s="444" t="str">
        <f t="shared" si="38"/>
        <v/>
      </c>
      <c r="X105" s="452" t="str">
        <f t="shared" si="33"/>
        <v/>
      </c>
      <c r="Y105" s="452" t="str">
        <f t="shared" si="34"/>
        <v/>
      </c>
    </row>
    <row r="106" spans="1:25" ht="16.5">
      <c r="A106" s="383">
        <f t="shared" si="39"/>
        <v>46206</v>
      </c>
      <c r="B106" s="432" t="s">
        <v>804</v>
      </c>
      <c r="C106" s="458"/>
      <c r="D106" s="473"/>
      <c r="E106" s="459"/>
      <c r="F106" s="506" t="str">
        <f>IF(ISNA(VLOOKUP(D106,條件!$A$1:$L$65585,5,0)),"",(VLOOKUP(D106,條件!$A$1:$L$65585,5,0)))</f>
        <v/>
      </c>
      <c r="G106" s="506" t="str">
        <f>IF(ISNA(VLOOKUP(D106,條件!$A$1:$L$65585,11,0)),"",(VLOOKUP(D106,條件!$A$1:$L$65585,11,0)))</f>
        <v/>
      </c>
      <c r="H106" s="460"/>
      <c r="I106" s="461"/>
      <c r="J106" s="462"/>
      <c r="K106" s="461"/>
      <c r="L106" s="463"/>
      <c r="M106" s="388"/>
      <c r="N106" s="389"/>
      <c r="O106" s="390"/>
      <c r="P106" s="389"/>
      <c r="Q106" s="391"/>
      <c r="R106" s="443"/>
      <c r="S106" s="425">
        <f t="shared" si="35"/>
        <v>0</v>
      </c>
      <c r="T106" s="392">
        <f t="shared" si="32"/>
        <v>0</v>
      </c>
      <c r="U106" s="392">
        <f t="shared" si="36"/>
        <v>0</v>
      </c>
      <c r="V106" s="393">
        <f t="shared" si="37"/>
        <v>0</v>
      </c>
      <c r="W106" s="444" t="str">
        <f t="shared" si="38"/>
        <v/>
      </c>
      <c r="X106" s="452" t="str">
        <f t="shared" si="33"/>
        <v/>
      </c>
      <c r="Y106" s="452" t="str">
        <f t="shared" si="34"/>
        <v/>
      </c>
    </row>
    <row r="107" spans="1:25" ht="16.5">
      <c r="A107" s="383">
        <f t="shared" si="39"/>
        <v>46206</v>
      </c>
      <c r="B107" s="432" t="s">
        <v>804</v>
      </c>
      <c r="C107" s="458"/>
      <c r="D107" s="473"/>
      <c r="E107" s="459"/>
      <c r="F107" s="506" t="str">
        <f>IF(ISNA(VLOOKUP(D107,條件!$A$1:$L$65585,5,0)),"",(VLOOKUP(D107,條件!$A$1:$L$65585,5,0)))</f>
        <v/>
      </c>
      <c r="G107" s="506" t="str">
        <f>IF(ISNA(VLOOKUP(D107,條件!$A$1:$L$65585,11,0)),"",(VLOOKUP(D107,條件!$A$1:$L$65585,11,0)))</f>
        <v/>
      </c>
      <c r="H107" s="460"/>
      <c r="I107" s="461"/>
      <c r="J107" s="462"/>
      <c r="K107" s="461"/>
      <c r="L107" s="463"/>
      <c r="M107" s="388"/>
      <c r="N107" s="389"/>
      <c r="O107" s="390"/>
      <c r="P107" s="389"/>
      <c r="Q107" s="391"/>
      <c r="R107" s="443"/>
      <c r="S107" s="425">
        <f t="shared" si="35"/>
        <v>0</v>
      </c>
      <c r="T107" s="392">
        <f t="shared" si="32"/>
        <v>0</v>
      </c>
      <c r="U107" s="392">
        <f t="shared" si="36"/>
        <v>0</v>
      </c>
      <c r="V107" s="393">
        <f t="shared" si="37"/>
        <v>0</v>
      </c>
      <c r="W107" s="444" t="str">
        <f t="shared" si="38"/>
        <v/>
      </c>
      <c r="X107" s="452" t="str">
        <f t="shared" si="33"/>
        <v/>
      </c>
      <c r="Y107" s="452" t="str">
        <f t="shared" si="34"/>
        <v/>
      </c>
    </row>
    <row r="108" spans="1:25" ht="16.5">
      <c r="A108" s="383">
        <f t="shared" si="39"/>
        <v>46206</v>
      </c>
      <c r="B108" s="432" t="s">
        <v>804</v>
      </c>
      <c r="C108" s="458"/>
      <c r="D108" s="473"/>
      <c r="E108" s="459"/>
      <c r="F108" s="506" t="str">
        <f>IF(ISNA(VLOOKUP(D108,條件!$A$1:$L$65585,5,0)),"",(VLOOKUP(D108,條件!$A$1:$L$65585,5,0)))</f>
        <v/>
      </c>
      <c r="G108" s="506" t="str">
        <f>IF(ISNA(VLOOKUP(D108,條件!$A$1:$L$65585,11,0)),"",(VLOOKUP(D108,條件!$A$1:$L$65585,11,0)))</f>
        <v/>
      </c>
      <c r="H108" s="460"/>
      <c r="I108" s="461"/>
      <c r="J108" s="462"/>
      <c r="K108" s="461"/>
      <c r="L108" s="463"/>
      <c r="M108" s="388"/>
      <c r="N108" s="389"/>
      <c r="O108" s="390"/>
      <c r="P108" s="389"/>
      <c r="Q108" s="391"/>
      <c r="R108" s="443"/>
      <c r="S108" s="425">
        <f t="shared" si="35"/>
        <v>0</v>
      </c>
      <c r="T108" s="392">
        <f t="shared" si="32"/>
        <v>0</v>
      </c>
      <c r="U108" s="392">
        <f t="shared" si="36"/>
        <v>0</v>
      </c>
      <c r="V108" s="393">
        <f t="shared" si="37"/>
        <v>0</v>
      </c>
      <c r="W108" s="444" t="str">
        <f t="shared" si="38"/>
        <v/>
      </c>
      <c r="X108" s="452" t="str">
        <f t="shared" si="33"/>
        <v/>
      </c>
      <c r="Y108" s="452" t="str">
        <f t="shared" si="34"/>
        <v/>
      </c>
    </row>
    <row r="109" spans="1:25" ht="16.5">
      <c r="A109" s="383">
        <f t="shared" si="39"/>
        <v>46206</v>
      </c>
      <c r="B109" s="398" t="s">
        <v>807</v>
      </c>
      <c r="C109" s="524"/>
      <c r="D109" s="525"/>
      <c r="E109" s="526"/>
      <c r="F109" s="527"/>
      <c r="G109" s="527"/>
      <c r="H109" s="528"/>
      <c r="I109" s="529">
        <f>COUNTA(I89:I108)</f>
        <v>0</v>
      </c>
      <c r="J109" s="529"/>
      <c r="K109" s="529"/>
      <c r="L109" s="530"/>
      <c r="M109" s="400"/>
      <c r="N109" s="401">
        <f>SUM(N89:N108)</f>
        <v>0</v>
      </c>
      <c r="O109" s="400"/>
      <c r="P109" s="401">
        <f>SUM(P89:P108)</f>
        <v>0</v>
      </c>
      <c r="Q109" s="402"/>
      <c r="R109" s="445"/>
      <c r="S109" s="426"/>
      <c r="T109" s="399"/>
      <c r="U109" s="399">
        <f>SUMIF(U89:U108,"&lt;9E307")</f>
        <v>0</v>
      </c>
      <c r="V109" s="399">
        <f>SUM(V89:V108)</f>
        <v>0</v>
      </c>
      <c r="W109" s="446">
        <f>IF(ISERROR(V109/U109),0,(V109/U109))</f>
        <v>0</v>
      </c>
      <c r="X109" s="453">
        <f>SUMIF(X89:X108,"&lt;9E307")</f>
        <v>0</v>
      </c>
      <c r="Y109" s="453">
        <f>SUMIF(Y89:Y108,"&lt;9E307")</f>
        <v>0</v>
      </c>
    </row>
    <row r="110" spans="1:25" ht="16.5">
      <c r="A110" s="383">
        <f t="shared" si="39"/>
        <v>46206</v>
      </c>
      <c r="B110" s="432" t="s">
        <v>805</v>
      </c>
      <c r="C110" s="458"/>
      <c r="D110" s="473"/>
      <c r="E110" s="459"/>
      <c r="F110" s="506" t="str">
        <f>IF(ISNA(VLOOKUP(D110,條件!$A$1:$L$65585,5,0)),"",(VLOOKUP(D110,條件!$A$1:$L$65585,5,0)))</f>
        <v/>
      </c>
      <c r="G110" s="506" t="str">
        <f>IF(ISNA(VLOOKUP(D110,條件!$A$1:$L$65585,11,0)),"",(VLOOKUP(D110,條件!$A$1:$L$65585,11,0)))</f>
        <v/>
      </c>
      <c r="H110" s="460"/>
      <c r="I110" s="461"/>
      <c r="J110" s="462"/>
      <c r="K110" s="461"/>
      <c r="L110" s="463"/>
      <c r="M110" s="388"/>
      <c r="N110" s="389"/>
      <c r="O110" s="390"/>
      <c r="P110" s="389"/>
      <c r="Q110" s="391"/>
      <c r="R110" s="443"/>
      <c r="S110" s="425">
        <f>K110*0.85</f>
        <v>0</v>
      </c>
      <c r="T110" s="392">
        <f t="shared" ref="T110:T129" si="40">IF(J110="",0,(1440/(J110/S110)))</f>
        <v>0</v>
      </c>
      <c r="U110" s="405">
        <f>T110*L110*(N110+P110)/24*0.85</f>
        <v>0</v>
      </c>
      <c r="V110" s="406">
        <f>M110+O110</f>
        <v>0</v>
      </c>
      <c r="W110" s="442" t="str">
        <f>IF(U110=0,"",((V110/U110)))</f>
        <v/>
      </c>
      <c r="X110" s="452" t="str">
        <f t="shared" ref="X110:X129" si="41">IF(ISERROR((U110/(N110+P110)*N110)/250),"",((U110/(N110+P110)*N110)/250))</f>
        <v/>
      </c>
      <c r="Y110" s="452" t="str">
        <f t="shared" ref="Y110:Y129" si="42">IF(ISERROR(((U110/(N110+P110)*P110)/250)),"",(((U110/(N110+P110)*P110))/250))</f>
        <v/>
      </c>
    </row>
    <row r="111" spans="1:25" ht="16.5">
      <c r="A111" s="383">
        <f t="shared" si="39"/>
        <v>46206</v>
      </c>
      <c r="B111" s="432" t="s">
        <v>805</v>
      </c>
      <c r="C111" s="458"/>
      <c r="D111" s="473"/>
      <c r="E111" s="459"/>
      <c r="F111" s="506" t="str">
        <f>IF(ISNA(VLOOKUP(D111,條件!$A$1:$L$65585,5,0)),"",(VLOOKUP(D111,條件!$A$1:$L$65585,5,0)))</f>
        <v/>
      </c>
      <c r="G111" s="506" t="str">
        <f>IF(ISNA(VLOOKUP(D111,條件!$A$1:$L$65585,11,0)),"",(VLOOKUP(D111,條件!$A$1:$L$65585,11,0)))</f>
        <v/>
      </c>
      <c r="H111" s="460"/>
      <c r="I111" s="461"/>
      <c r="J111" s="462"/>
      <c r="K111" s="461"/>
      <c r="L111" s="463"/>
      <c r="M111" s="388"/>
      <c r="N111" s="389"/>
      <c r="O111" s="390"/>
      <c r="P111" s="389"/>
      <c r="Q111" s="391"/>
      <c r="R111" s="443"/>
      <c r="S111" s="425">
        <f t="shared" ref="S111:S129" si="43">K111*0.85</f>
        <v>0</v>
      </c>
      <c r="T111" s="392">
        <f t="shared" si="40"/>
        <v>0</v>
      </c>
      <c r="U111" s="405">
        <f t="shared" ref="U111:U129" si="44">T111*L111*(N111+P111)/24*0.85</f>
        <v>0</v>
      </c>
      <c r="V111" s="393">
        <f t="shared" ref="V111:V129" si="45">M111+O111</f>
        <v>0</v>
      </c>
      <c r="W111" s="442" t="str">
        <f t="shared" ref="W111:W129" si="46">IF(U111=0,"",((V111/U111)))</f>
        <v/>
      </c>
      <c r="X111" s="452" t="str">
        <f t="shared" si="41"/>
        <v/>
      </c>
      <c r="Y111" s="452" t="str">
        <f t="shared" si="42"/>
        <v/>
      </c>
    </row>
    <row r="112" spans="1:25" ht="16.5">
      <c r="A112" s="383">
        <f t="shared" si="39"/>
        <v>46206</v>
      </c>
      <c r="B112" s="432" t="s">
        <v>805</v>
      </c>
      <c r="C112" s="458"/>
      <c r="D112" s="473"/>
      <c r="E112" s="459"/>
      <c r="F112" s="506" t="str">
        <f>IF(ISNA(VLOOKUP(D112,條件!$A$1:$L$65585,5,0)),"",(VLOOKUP(D112,條件!$A$1:$L$65585,5,0)))</f>
        <v/>
      </c>
      <c r="G112" s="506" t="str">
        <f>IF(ISNA(VLOOKUP(D112,條件!$A$1:$L$65585,11,0)),"",(VLOOKUP(D112,條件!$A$1:$L$65585,11,0)))</f>
        <v/>
      </c>
      <c r="H112" s="460"/>
      <c r="I112" s="461"/>
      <c r="J112" s="462"/>
      <c r="K112" s="461"/>
      <c r="L112" s="463"/>
      <c r="M112" s="388"/>
      <c r="N112" s="389"/>
      <c r="O112" s="390"/>
      <c r="P112" s="389"/>
      <c r="Q112" s="391"/>
      <c r="R112" s="443"/>
      <c r="S112" s="425">
        <f t="shared" si="43"/>
        <v>0</v>
      </c>
      <c r="T112" s="392">
        <f t="shared" si="40"/>
        <v>0</v>
      </c>
      <c r="U112" s="405">
        <f t="shared" si="44"/>
        <v>0</v>
      </c>
      <c r="V112" s="393">
        <f t="shared" si="45"/>
        <v>0</v>
      </c>
      <c r="W112" s="442" t="str">
        <f t="shared" si="46"/>
        <v/>
      </c>
      <c r="X112" s="452" t="str">
        <f t="shared" si="41"/>
        <v/>
      </c>
      <c r="Y112" s="452" t="str">
        <f t="shared" si="42"/>
        <v/>
      </c>
    </row>
    <row r="113" spans="1:25" ht="16.5">
      <c r="A113" s="383">
        <f t="shared" si="39"/>
        <v>46206</v>
      </c>
      <c r="B113" s="432" t="s">
        <v>805</v>
      </c>
      <c r="C113" s="458"/>
      <c r="D113" s="473"/>
      <c r="E113" s="459"/>
      <c r="F113" s="506" t="str">
        <f>IF(ISNA(VLOOKUP(D113,條件!$A$1:$L$65585,5,0)),"",(VLOOKUP(D113,條件!$A$1:$L$65585,5,0)))</f>
        <v/>
      </c>
      <c r="G113" s="506" t="str">
        <f>IF(ISNA(VLOOKUP(D113,條件!$A$1:$L$65585,11,0)),"",(VLOOKUP(D113,條件!$A$1:$L$65585,11,0)))</f>
        <v/>
      </c>
      <c r="H113" s="460"/>
      <c r="I113" s="461"/>
      <c r="J113" s="462"/>
      <c r="K113" s="461"/>
      <c r="L113" s="463"/>
      <c r="M113" s="388"/>
      <c r="N113" s="389"/>
      <c r="O113" s="390"/>
      <c r="P113" s="389"/>
      <c r="Q113" s="391"/>
      <c r="R113" s="443"/>
      <c r="S113" s="425">
        <f t="shared" si="43"/>
        <v>0</v>
      </c>
      <c r="T113" s="392">
        <f t="shared" si="40"/>
        <v>0</v>
      </c>
      <c r="U113" s="405">
        <f t="shared" si="44"/>
        <v>0</v>
      </c>
      <c r="V113" s="393">
        <f t="shared" si="45"/>
        <v>0</v>
      </c>
      <c r="W113" s="442" t="str">
        <f t="shared" si="46"/>
        <v/>
      </c>
      <c r="X113" s="452" t="str">
        <f t="shared" si="41"/>
        <v/>
      </c>
      <c r="Y113" s="452" t="str">
        <f t="shared" si="42"/>
        <v/>
      </c>
    </row>
    <row r="114" spans="1:25" ht="16.5">
      <c r="A114" s="383">
        <f t="shared" si="39"/>
        <v>46206</v>
      </c>
      <c r="B114" s="432" t="s">
        <v>805</v>
      </c>
      <c r="C114" s="458"/>
      <c r="D114" s="473"/>
      <c r="E114" s="459"/>
      <c r="F114" s="506" t="str">
        <f>IF(ISNA(VLOOKUP(D114,條件!$A$1:$L$65585,5,0)),"",(VLOOKUP(D114,條件!$A$1:$L$65585,5,0)))</f>
        <v/>
      </c>
      <c r="G114" s="506" t="str">
        <f>IF(ISNA(VLOOKUP(D114,條件!$A$1:$L$65585,11,0)),"",(VLOOKUP(D114,條件!$A$1:$L$65585,11,0)))</f>
        <v/>
      </c>
      <c r="H114" s="460"/>
      <c r="I114" s="461"/>
      <c r="J114" s="462"/>
      <c r="K114" s="461"/>
      <c r="L114" s="463"/>
      <c r="M114" s="388"/>
      <c r="N114" s="389"/>
      <c r="O114" s="390"/>
      <c r="P114" s="389"/>
      <c r="Q114" s="391"/>
      <c r="R114" s="443"/>
      <c r="S114" s="425">
        <f t="shared" si="43"/>
        <v>0</v>
      </c>
      <c r="T114" s="392">
        <f t="shared" si="40"/>
        <v>0</v>
      </c>
      <c r="U114" s="405">
        <f t="shared" si="44"/>
        <v>0</v>
      </c>
      <c r="V114" s="393">
        <f t="shared" si="45"/>
        <v>0</v>
      </c>
      <c r="W114" s="442" t="str">
        <f t="shared" si="46"/>
        <v/>
      </c>
      <c r="X114" s="452" t="str">
        <f t="shared" si="41"/>
        <v/>
      </c>
      <c r="Y114" s="452" t="str">
        <f t="shared" si="42"/>
        <v/>
      </c>
    </row>
    <row r="115" spans="1:25" ht="16.5">
      <c r="A115" s="383">
        <f t="shared" si="39"/>
        <v>46206</v>
      </c>
      <c r="B115" s="432" t="s">
        <v>805</v>
      </c>
      <c r="C115" s="458"/>
      <c r="D115" s="473"/>
      <c r="E115" s="459"/>
      <c r="F115" s="506" t="str">
        <f>IF(ISNA(VLOOKUP(D115,條件!$A$1:$L$65585,5,0)),"",(VLOOKUP(D115,條件!$A$1:$L$65585,5,0)))</f>
        <v/>
      </c>
      <c r="G115" s="506" t="str">
        <f>IF(ISNA(VLOOKUP(D115,條件!$A$1:$L$65585,11,0)),"",(VLOOKUP(D115,條件!$A$1:$L$65585,11,0)))</f>
        <v/>
      </c>
      <c r="H115" s="460"/>
      <c r="I115" s="461"/>
      <c r="J115" s="462"/>
      <c r="K115" s="461"/>
      <c r="L115" s="463"/>
      <c r="M115" s="388"/>
      <c r="N115" s="389"/>
      <c r="O115" s="390"/>
      <c r="P115" s="389"/>
      <c r="Q115" s="391"/>
      <c r="R115" s="443"/>
      <c r="S115" s="425">
        <f t="shared" si="43"/>
        <v>0</v>
      </c>
      <c r="T115" s="392">
        <f t="shared" si="40"/>
        <v>0</v>
      </c>
      <c r="U115" s="405">
        <f t="shared" si="44"/>
        <v>0</v>
      </c>
      <c r="V115" s="393">
        <f t="shared" si="45"/>
        <v>0</v>
      </c>
      <c r="W115" s="442" t="str">
        <f t="shared" si="46"/>
        <v/>
      </c>
      <c r="X115" s="452" t="str">
        <f t="shared" si="41"/>
        <v/>
      </c>
      <c r="Y115" s="452" t="str">
        <f t="shared" si="42"/>
        <v/>
      </c>
    </row>
    <row r="116" spans="1:25" ht="16.5">
      <c r="A116" s="383">
        <f t="shared" si="39"/>
        <v>46206</v>
      </c>
      <c r="B116" s="432" t="s">
        <v>805</v>
      </c>
      <c r="C116" s="458"/>
      <c r="D116" s="473"/>
      <c r="E116" s="459"/>
      <c r="F116" s="506" t="str">
        <f>IF(ISNA(VLOOKUP(D116,條件!$A$1:$L$65585,5,0)),"",(VLOOKUP(D116,條件!$A$1:$L$65585,5,0)))</f>
        <v/>
      </c>
      <c r="G116" s="506" t="str">
        <f>IF(ISNA(VLOOKUP(D116,條件!$A$1:$L$65585,11,0)),"",(VLOOKUP(D116,條件!$A$1:$L$65585,11,0)))</f>
        <v/>
      </c>
      <c r="H116" s="460"/>
      <c r="I116" s="461"/>
      <c r="J116" s="462"/>
      <c r="K116" s="461"/>
      <c r="L116" s="463"/>
      <c r="M116" s="388"/>
      <c r="N116" s="389"/>
      <c r="O116" s="390"/>
      <c r="P116" s="389"/>
      <c r="Q116" s="391"/>
      <c r="R116" s="443"/>
      <c r="S116" s="425">
        <f t="shared" si="43"/>
        <v>0</v>
      </c>
      <c r="T116" s="392">
        <f t="shared" si="40"/>
        <v>0</v>
      </c>
      <c r="U116" s="405">
        <f t="shared" si="44"/>
        <v>0</v>
      </c>
      <c r="V116" s="393">
        <f t="shared" si="45"/>
        <v>0</v>
      </c>
      <c r="W116" s="442" t="str">
        <f t="shared" si="46"/>
        <v/>
      </c>
      <c r="X116" s="452" t="str">
        <f t="shared" si="41"/>
        <v/>
      </c>
      <c r="Y116" s="452" t="str">
        <f t="shared" si="42"/>
        <v/>
      </c>
    </row>
    <row r="117" spans="1:25" ht="16.5">
      <c r="A117" s="383">
        <f t="shared" si="39"/>
        <v>46206</v>
      </c>
      <c r="B117" s="432" t="s">
        <v>805</v>
      </c>
      <c r="C117" s="458"/>
      <c r="D117" s="473"/>
      <c r="E117" s="459"/>
      <c r="F117" s="506" t="str">
        <f>IF(ISNA(VLOOKUP(D117,條件!$A$1:$L$65585,5,0)),"",(VLOOKUP(D117,條件!$A$1:$L$65585,5,0)))</f>
        <v/>
      </c>
      <c r="G117" s="506" t="str">
        <f>IF(ISNA(VLOOKUP(D117,條件!$A$1:$L$65585,11,0)),"",(VLOOKUP(D117,條件!$A$1:$L$65585,11,0)))</f>
        <v/>
      </c>
      <c r="H117" s="460"/>
      <c r="I117" s="461"/>
      <c r="J117" s="462"/>
      <c r="K117" s="461"/>
      <c r="L117" s="463"/>
      <c r="M117" s="388"/>
      <c r="N117" s="389"/>
      <c r="O117" s="390"/>
      <c r="P117" s="389"/>
      <c r="Q117" s="391"/>
      <c r="R117" s="443"/>
      <c r="S117" s="425">
        <f t="shared" si="43"/>
        <v>0</v>
      </c>
      <c r="T117" s="392">
        <f t="shared" si="40"/>
        <v>0</v>
      </c>
      <c r="U117" s="405">
        <f t="shared" si="44"/>
        <v>0</v>
      </c>
      <c r="V117" s="393">
        <f t="shared" si="45"/>
        <v>0</v>
      </c>
      <c r="W117" s="442" t="str">
        <f t="shared" si="46"/>
        <v/>
      </c>
      <c r="X117" s="452" t="str">
        <f t="shared" si="41"/>
        <v/>
      </c>
      <c r="Y117" s="452" t="str">
        <f t="shared" si="42"/>
        <v/>
      </c>
    </row>
    <row r="118" spans="1:25" ht="16.5">
      <c r="A118" s="383">
        <f t="shared" si="39"/>
        <v>46206</v>
      </c>
      <c r="B118" s="432" t="s">
        <v>805</v>
      </c>
      <c r="C118" s="458"/>
      <c r="D118" s="473"/>
      <c r="E118" s="459"/>
      <c r="F118" s="506" t="str">
        <f>IF(ISNA(VLOOKUP(D118,條件!$A$1:$L$65585,5,0)),"",(VLOOKUP(D118,條件!$A$1:$L$65585,5,0)))</f>
        <v/>
      </c>
      <c r="G118" s="506" t="str">
        <f>IF(ISNA(VLOOKUP(D118,條件!$A$1:$L$65585,11,0)),"",(VLOOKUP(D118,條件!$A$1:$L$65585,11,0)))</f>
        <v/>
      </c>
      <c r="H118" s="460"/>
      <c r="I118" s="461"/>
      <c r="J118" s="462"/>
      <c r="K118" s="461"/>
      <c r="L118" s="463"/>
      <c r="M118" s="388"/>
      <c r="N118" s="389"/>
      <c r="O118" s="390"/>
      <c r="P118" s="389"/>
      <c r="Q118" s="391"/>
      <c r="R118" s="443"/>
      <c r="S118" s="425">
        <f t="shared" si="43"/>
        <v>0</v>
      </c>
      <c r="T118" s="392">
        <f t="shared" si="40"/>
        <v>0</v>
      </c>
      <c r="U118" s="405">
        <f t="shared" si="44"/>
        <v>0</v>
      </c>
      <c r="V118" s="393">
        <f t="shared" si="45"/>
        <v>0</v>
      </c>
      <c r="W118" s="442" t="str">
        <f t="shared" si="46"/>
        <v/>
      </c>
      <c r="X118" s="452" t="str">
        <f t="shared" si="41"/>
        <v/>
      </c>
      <c r="Y118" s="452" t="str">
        <f t="shared" si="42"/>
        <v/>
      </c>
    </row>
    <row r="119" spans="1:25" ht="16.5">
      <c r="A119" s="383">
        <f t="shared" si="39"/>
        <v>46206</v>
      </c>
      <c r="B119" s="432" t="s">
        <v>805</v>
      </c>
      <c r="C119" s="458"/>
      <c r="D119" s="473"/>
      <c r="E119" s="459"/>
      <c r="F119" s="506" t="str">
        <f>IF(ISNA(VLOOKUP(D119,條件!$A$1:$L$65585,5,0)),"",(VLOOKUP(D119,條件!$A$1:$L$65585,5,0)))</f>
        <v/>
      </c>
      <c r="G119" s="506" t="str">
        <f>IF(ISNA(VLOOKUP(D119,條件!$A$1:$L$65585,11,0)),"",(VLOOKUP(D119,條件!$A$1:$L$65585,11,0)))</f>
        <v/>
      </c>
      <c r="H119" s="460"/>
      <c r="I119" s="461"/>
      <c r="J119" s="462"/>
      <c r="K119" s="461"/>
      <c r="L119" s="463"/>
      <c r="M119" s="388"/>
      <c r="N119" s="389"/>
      <c r="O119" s="390"/>
      <c r="P119" s="389"/>
      <c r="Q119" s="391"/>
      <c r="R119" s="443"/>
      <c r="S119" s="425">
        <f t="shared" si="43"/>
        <v>0</v>
      </c>
      <c r="T119" s="392">
        <f t="shared" si="40"/>
        <v>0</v>
      </c>
      <c r="U119" s="405">
        <f t="shared" si="44"/>
        <v>0</v>
      </c>
      <c r="V119" s="393">
        <f t="shared" si="45"/>
        <v>0</v>
      </c>
      <c r="W119" s="442" t="str">
        <f t="shared" si="46"/>
        <v/>
      </c>
      <c r="X119" s="452" t="str">
        <f t="shared" si="41"/>
        <v/>
      </c>
      <c r="Y119" s="452" t="str">
        <f t="shared" si="42"/>
        <v/>
      </c>
    </row>
    <row r="120" spans="1:25" ht="16.5">
      <c r="A120" s="383">
        <f t="shared" si="39"/>
        <v>46206</v>
      </c>
      <c r="B120" s="432" t="s">
        <v>805</v>
      </c>
      <c r="C120" s="458"/>
      <c r="D120" s="473"/>
      <c r="E120" s="459"/>
      <c r="F120" s="506" t="str">
        <f>IF(ISNA(VLOOKUP(D120,條件!$A$1:$L$65585,5,0)),"",(VLOOKUP(D120,條件!$A$1:$L$65585,5,0)))</f>
        <v/>
      </c>
      <c r="G120" s="506" t="str">
        <f>IF(ISNA(VLOOKUP(D120,條件!$A$1:$L$65585,11,0)),"",(VLOOKUP(D120,條件!$A$1:$L$65585,11,0)))</f>
        <v/>
      </c>
      <c r="H120" s="460"/>
      <c r="I120" s="461"/>
      <c r="J120" s="462"/>
      <c r="K120" s="461"/>
      <c r="L120" s="463"/>
      <c r="M120" s="388"/>
      <c r="N120" s="389"/>
      <c r="O120" s="390"/>
      <c r="P120" s="389"/>
      <c r="Q120" s="391"/>
      <c r="R120" s="443"/>
      <c r="S120" s="425">
        <f t="shared" si="43"/>
        <v>0</v>
      </c>
      <c r="T120" s="392">
        <f t="shared" si="40"/>
        <v>0</v>
      </c>
      <c r="U120" s="405">
        <f t="shared" si="44"/>
        <v>0</v>
      </c>
      <c r="V120" s="393">
        <f t="shared" si="45"/>
        <v>0</v>
      </c>
      <c r="W120" s="442" t="str">
        <f t="shared" si="46"/>
        <v/>
      </c>
      <c r="X120" s="452" t="str">
        <f t="shared" si="41"/>
        <v/>
      </c>
      <c r="Y120" s="452" t="str">
        <f t="shared" si="42"/>
        <v/>
      </c>
    </row>
    <row r="121" spans="1:25" ht="16.5">
      <c r="A121" s="383">
        <f t="shared" si="39"/>
        <v>46206</v>
      </c>
      <c r="B121" s="432" t="s">
        <v>805</v>
      </c>
      <c r="C121" s="458"/>
      <c r="D121" s="473"/>
      <c r="E121" s="459"/>
      <c r="F121" s="506" t="str">
        <f>IF(ISNA(VLOOKUP(D121,條件!$A$1:$L$65585,5,0)),"",(VLOOKUP(D121,條件!$A$1:$L$65585,5,0)))</f>
        <v/>
      </c>
      <c r="G121" s="506" t="str">
        <f>IF(ISNA(VLOOKUP(D121,條件!$A$1:$L$65585,11,0)),"",(VLOOKUP(D121,條件!$A$1:$L$65585,11,0)))</f>
        <v/>
      </c>
      <c r="H121" s="460"/>
      <c r="I121" s="461"/>
      <c r="J121" s="462"/>
      <c r="K121" s="461"/>
      <c r="L121" s="463"/>
      <c r="M121" s="388"/>
      <c r="N121" s="389"/>
      <c r="O121" s="390"/>
      <c r="P121" s="389"/>
      <c r="Q121" s="391"/>
      <c r="R121" s="443"/>
      <c r="S121" s="425">
        <f t="shared" si="43"/>
        <v>0</v>
      </c>
      <c r="T121" s="392">
        <f t="shared" si="40"/>
        <v>0</v>
      </c>
      <c r="U121" s="392">
        <f t="shared" si="44"/>
        <v>0</v>
      </c>
      <c r="V121" s="393">
        <f t="shared" si="45"/>
        <v>0</v>
      </c>
      <c r="W121" s="444" t="str">
        <f t="shared" si="46"/>
        <v/>
      </c>
      <c r="X121" s="452" t="str">
        <f t="shared" si="41"/>
        <v/>
      </c>
      <c r="Y121" s="452" t="str">
        <f t="shared" si="42"/>
        <v/>
      </c>
    </row>
    <row r="122" spans="1:25" ht="16.5">
      <c r="A122" s="383">
        <f t="shared" si="39"/>
        <v>46206</v>
      </c>
      <c r="B122" s="432" t="s">
        <v>805</v>
      </c>
      <c r="C122" s="458"/>
      <c r="D122" s="473"/>
      <c r="E122" s="459"/>
      <c r="F122" s="506" t="str">
        <f>IF(ISNA(VLOOKUP(D122,條件!$A$1:$L$65585,5,0)),"",(VLOOKUP(D122,條件!$A$1:$L$65585,5,0)))</f>
        <v/>
      </c>
      <c r="G122" s="506" t="str">
        <f>IF(ISNA(VLOOKUP(D122,條件!$A$1:$L$65585,11,0)),"",(VLOOKUP(D122,條件!$A$1:$L$65585,11,0)))</f>
        <v/>
      </c>
      <c r="H122" s="460"/>
      <c r="I122" s="461"/>
      <c r="J122" s="462"/>
      <c r="K122" s="461"/>
      <c r="L122" s="463"/>
      <c r="M122" s="388"/>
      <c r="N122" s="389"/>
      <c r="O122" s="390"/>
      <c r="P122" s="389"/>
      <c r="Q122" s="391"/>
      <c r="R122" s="443"/>
      <c r="S122" s="425">
        <f t="shared" si="43"/>
        <v>0</v>
      </c>
      <c r="T122" s="392">
        <f t="shared" si="40"/>
        <v>0</v>
      </c>
      <c r="U122" s="392">
        <f t="shared" si="44"/>
        <v>0</v>
      </c>
      <c r="V122" s="393">
        <f t="shared" si="45"/>
        <v>0</v>
      </c>
      <c r="W122" s="444" t="str">
        <f t="shared" si="46"/>
        <v/>
      </c>
      <c r="X122" s="452" t="str">
        <f t="shared" si="41"/>
        <v/>
      </c>
      <c r="Y122" s="452" t="str">
        <f t="shared" si="42"/>
        <v/>
      </c>
    </row>
    <row r="123" spans="1:25" ht="16.5">
      <c r="A123" s="383">
        <f t="shared" si="39"/>
        <v>46206</v>
      </c>
      <c r="B123" s="432" t="s">
        <v>805</v>
      </c>
      <c r="C123" s="458"/>
      <c r="D123" s="473"/>
      <c r="E123" s="459"/>
      <c r="F123" s="506" t="str">
        <f>IF(ISNA(VLOOKUP(D123,條件!$A$1:$L$65585,5,0)),"",(VLOOKUP(D123,條件!$A$1:$L$65585,5,0)))</f>
        <v/>
      </c>
      <c r="G123" s="506" t="str">
        <f>IF(ISNA(VLOOKUP(D123,條件!$A$1:$L$65585,11,0)),"",(VLOOKUP(D123,條件!$A$1:$L$65585,11,0)))</f>
        <v/>
      </c>
      <c r="H123" s="460"/>
      <c r="I123" s="461"/>
      <c r="J123" s="462"/>
      <c r="K123" s="461"/>
      <c r="L123" s="463"/>
      <c r="M123" s="388"/>
      <c r="N123" s="389"/>
      <c r="O123" s="390"/>
      <c r="P123" s="389"/>
      <c r="Q123" s="391"/>
      <c r="R123" s="443"/>
      <c r="S123" s="425">
        <f t="shared" si="43"/>
        <v>0</v>
      </c>
      <c r="T123" s="392">
        <f t="shared" si="40"/>
        <v>0</v>
      </c>
      <c r="U123" s="392">
        <f t="shared" si="44"/>
        <v>0</v>
      </c>
      <c r="V123" s="393">
        <f t="shared" si="45"/>
        <v>0</v>
      </c>
      <c r="W123" s="444" t="str">
        <f t="shared" si="46"/>
        <v/>
      </c>
      <c r="X123" s="452" t="str">
        <f t="shared" si="41"/>
        <v/>
      </c>
      <c r="Y123" s="452" t="str">
        <f t="shared" si="42"/>
        <v/>
      </c>
    </row>
    <row r="124" spans="1:25" ht="16.5">
      <c r="A124" s="383">
        <f t="shared" si="39"/>
        <v>46206</v>
      </c>
      <c r="B124" s="432" t="s">
        <v>805</v>
      </c>
      <c r="C124" s="458"/>
      <c r="D124" s="473"/>
      <c r="E124" s="459"/>
      <c r="F124" s="506" t="str">
        <f>IF(ISNA(VLOOKUP(D124,條件!$A$1:$L$65585,5,0)),"",(VLOOKUP(D124,條件!$A$1:$L$65585,5,0)))</f>
        <v/>
      </c>
      <c r="G124" s="506" t="str">
        <f>IF(ISNA(VLOOKUP(D124,條件!$A$1:$L$65585,11,0)),"",(VLOOKUP(D124,條件!$A$1:$L$65585,11,0)))</f>
        <v/>
      </c>
      <c r="H124" s="460"/>
      <c r="I124" s="461"/>
      <c r="J124" s="462"/>
      <c r="K124" s="461"/>
      <c r="L124" s="463"/>
      <c r="M124" s="388"/>
      <c r="N124" s="389"/>
      <c r="O124" s="390"/>
      <c r="P124" s="389"/>
      <c r="Q124" s="391"/>
      <c r="R124" s="443"/>
      <c r="S124" s="425">
        <f t="shared" si="43"/>
        <v>0</v>
      </c>
      <c r="T124" s="392">
        <f t="shared" si="40"/>
        <v>0</v>
      </c>
      <c r="U124" s="392">
        <f t="shared" si="44"/>
        <v>0</v>
      </c>
      <c r="V124" s="393">
        <f t="shared" si="45"/>
        <v>0</v>
      </c>
      <c r="W124" s="444" t="str">
        <f t="shared" si="46"/>
        <v/>
      </c>
      <c r="X124" s="452" t="str">
        <f t="shared" si="41"/>
        <v/>
      </c>
      <c r="Y124" s="452" t="str">
        <f t="shared" si="42"/>
        <v/>
      </c>
    </row>
    <row r="125" spans="1:25" ht="16.5">
      <c r="A125" s="383">
        <f t="shared" si="39"/>
        <v>46206</v>
      </c>
      <c r="B125" s="432" t="s">
        <v>805</v>
      </c>
      <c r="C125" s="458"/>
      <c r="D125" s="473"/>
      <c r="E125" s="459"/>
      <c r="F125" s="506" t="str">
        <f>IF(ISNA(VLOOKUP(D125,條件!$A$1:$L$65585,5,0)),"",(VLOOKUP(D125,條件!$A$1:$L$65585,5,0)))</f>
        <v/>
      </c>
      <c r="G125" s="506" t="str">
        <f>IF(ISNA(VLOOKUP(D125,條件!$A$1:$L$65585,11,0)),"",(VLOOKUP(D125,條件!$A$1:$L$65585,11,0)))</f>
        <v/>
      </c>
      <c r="H125" s="460"/>
      <c r="I125" s="461"/>
      <c r="J125" s="462"/>
      <c r="K125" s="461"/>
      <c r="L125" s="463"/>
      <c r="M125" s="388"/>
      <c r="N125" s="389"/>
      <c r="O125" s="390"/>
      <c r="P125" s="389"/>
      <c r="Q125" s="391"/>
      <c r="R125" s="443"/>
      <c r="S125" s="425">
        <f t="shared" si="43"/>
        <v>0</v>
      </c>
      <c r="T125" s="392">
        <f t="shared" si="40"/>
        <v>0</v>
      </c>
      <c r="U125" s="392">
        <f t="shared" si="44"/>
        <v>0</v>
      </c>
      <c r="V125" s="393">
        <f t="shared" si="45"/>
        <v>0</v>
      </c>
      <c r="W125" s="444" t="str">
        <f t="shared" si="46"/>
        <v/>
      </c>
      <c r="X125" s="452" t="str">
        <f t="shared" si="41"/>
        <v/>
      </c>
      <c r="Y125" s="452" t="str">
        <f t="shared" si="42"/>
        <v/>
      </c>
    </row>
    <row r="126" spans="1:25" ht="16.5">
      <c r="A126" s="383">
        <f t="shared" si="39"/>
        <v>46206</v>
      </c>
      <c r="B126" s="432" t="s">
        <v>805</v>
      </c>
      <c r="C126" s="458"/>
      <c r="D126" s="473"/>
      <c r="E126" s="459"/>
      <c r="F126" s="506" t="str">
        <f>IF(ISNA(VLOOKUP(D126,條件!$A$1:$L$65585,5,0)),"",(VLOOKUP(D126,條件!$A$1:$L$65585,5,0)))</f>
        <v/>
      </c>
      <c r="G126" s="506" t="str">
        <f>IF(ISNA(VLOOKUP(D126,條件!$A$1:$L$65585,11,0)),"",(VLOOKUP(D126,條件!$A$1:$L$65585,11,0)))</f>
        <v/>
      </c>
      <c r="H126" s="460"/>
      <c r="I126" s="461"/>
      <c r="J126" s="462"/>
      <c r="K126" s="461"/>
      <c r="L126" s="463"/>
      <c r="M126" s="388"/>
      <c r="N126" s="389"/>
      <c r="O126" s="390"/>
      <c r="P126" s="389"/>
      <c r="Q126" s="391"/>
      <c r="R126" s="443"/>
      <c r="S126" s="425">
        <f t="shared" si="43"/>
        <v>0</v>
      </c>
      <c r="T126" s="392">
        <f t="shared" si="40"/>
        <v>0</v>
      </c>
      <c r="U126" s="392">
        <f t="shared" si="44"/>
        <v>0</v>
      </c>
      <c r="V126" s="393">
        <f t="shared" si="45"/>
        <v>0</v>
      </c>
      <c r="W126" s="444" t="str">
        <f t="shared" si="46"/>
        <v/>
      </c>
      <c r="X126" s="452" t="str">
        <f t="shared" si="41"/>
        <v/>
      </c>
      <c r="Y126" s="452" t="str">
        <f t="shared" si="42"/>
        <v/>
      </c>
    </row>
    <row r="127" spans="1:25" ht="16.5">
      <c r="A127" s="383">
        <f t="shared" si="39"/>
        <v>46206</v>
      </c>
      <c r="B127" s="432" t="s">
        <v>805</v>
      </c>
      <c r="C127" s="458"/>
      <c r="D127" s="473"/>
      <c r="E127" s="459"/>
      <c r="F127" s="506" t="str">
        <f>IF(ISNA(VLOOKUP(D127,條件!$A$1:$L$65585,5,0)),"",(VLOOKUP(D127,條件!$A$1:$L$65585,5,0)))</f>
        <v/>
      </c>
      <c r="G127" s="506" t="str">
        <f>IF(ISNA(VLOOKUP(D127,條件!$A$1:$L$65585,11,0)),"",(VLOOKUP(D127,條件!$A$1:$L$65585,11,0)))</f>
        <v/>
      </c>
      <c r="H127" s="460"/>
      <c r="I127" s="461"/>
      <c r="J127" s="462"/>
      <c r="K127" s="461"/>
      <c r="L127" s="463"/>
      <c r="M127" s="388"/>
      <c r="N127" s="389"/>
      <c r="O127" s="390"/>
      <c r="P127" s="389"/>
      <c r="Q127" s="391"/>
      <c r="R127" s="443"/>
      <c r="S127" s="425">
        <f t="shared" si="43"/>
        <v>0</v>
      </c>
      <c r="T127" s="392">
        <f t="shared" si="40"/>
        <v>0</v>
      </c>
      <c r="U127" s="392">
        <f t="shared" si="44"/>
        <v>0</v>
      </c>
      <c r="V127" s="393">
        <f t="shared" si="45"/>
        <v>0</v>
      </c>
      <c r="W127" s="444" t="str">
        <f t="shared" si="46"/>
        <v/>
      </c>
      <c r="X127" s="452" t="str">
        <f t="shared" si="41"/>
        <v/>
      </c>
      <c r="Y127" s="452" t="str">
        <f t="shared" si="42"/>
        <v/>
      </c>
    </row>
    <row r="128" spans="1:25" ht="16.5">
      <c r="A128" s="383">
        <f t="shared" si="39"/>
        <v>46206</v>
      </c>
      <c r="B128" s="432" t="s">
        <v>805</v>
      </c>
      <c r="C128" s="458"/>
      <c r="D128" s="473"/>
      <c r="E128" s="459"/>
      <c r="F128" s="506" t="str">
        <f>IF(ISNA(VLOOKUP(D128,條件!$A$1:$L$65585,5,0)),"",(VLOOKUP(D128,條件!$A$1:$L$65585,5,0)))</f>
        <v/>
      </c>
      <c r="G128" s="506" t="str">
        <f>IF(ISNA(VLOOKUP(D128,條件!$A$1:$L$65585,11,0)),"",(VLOOKUP(D128,條件!$A$1:$L$65585,11,0)))</f>
        <v/>
      </c>
      <c r="H128" s="460"/>
      <c r="I128" s="461"/>
      <c r="J128" s="462"/>
      <c r="K128" s="461"/>
      <c r="L128" s="463"/>
      <c r="M128" s="388"/>
      <c r="N128" s="389"/>
      <c r="O128" s="390"/>
      <c r="P128" s="389"/>
      <c r="Q128" s="391"/>
      <c r="R128" s="443"/>
      <c r="S128" s="425">
        <f t="shared" si="43"/>
        <v>0</v>
      </c>
      <c r="T128" s="392">
        <f t="shared" si="40"/>
        <v>0</v>
      </c>
      <c r="U128" s="392">
        <f t="shared" si="44"/>
        <v>0</v>
      </c>
      <c r="V128" s="393">
        <f t="shared" si="45"/>
        <v>0</v>
      </c>
      <c r="W128" s="444" t="str">
        <f t="shared" si="46"/>
        <v/>
      </c>
      <c r="X128" s="452" t="str">
        <f t="shared" si="41"/>
        <v/>
      </c>
      <c r="Y128" s="452" t="str">
        <f t="shared" si="42"/>
        <v/>
      </c>
    </row>
    <row r="129" spans="1:25" ht="16.5">
      <c r="A129" s="383">
        <f t="shared" si="39"/>
        <v>46206</v>
      </c>
      <c r="B129" s="432" t="s">
        <v>805</v>
      </c>
      <c r="C129" s="458"/>
      <c r="D129" s="473"/>
      <c r="E129" s="459"/>
      <c r="F129" s="506" t="str">
        <f>IF(ISNA(VLOOKUP(D129,條件!$A$1:$L$65585,5,0)),"",(VLOOKUP(D129,條件!$A$1:$L$65585,5,0)))</f>
        <v/>
      </c>
      <c r="G129" s="506" t="str">
        <f>IF(ISNA(VLOOKUP(D129,條件!$A$1:$L$65585,11,0)),"",(VLOOKUP(D129,條件!$A$1:$L$65585,11,0)))</f>
        <v/>
      </c>
      <c r="H129" s="460"/>
      <c r="I129" s="461"/>
      <c r="J129" s="462"/>
      <c r="K129" s="461"/>
      <c r="L129" s="463"/>
      <c r="M129" s="388"/>
      <c r="N129" s="389"/>
      <c r="O129" s="390"/>
      <c r="P129" s="389"/>
      <c r="Q129" s="391"/>
      <c r="R129" s="443"/>
      <c r="S129" s="425">
        <f t="shared" si="43"/>
        <v>0</v>
      </c>
      <c r="T129" s="392">
        <f t="shared" si="40"/>
        <v>0</v>
      </c>
      <c r="U129" s="392">
        <f t="shared" si="44"/>
        <v>0</v>
      </c>
      <c r="V129" s="393">
        <f t="shared" si="45"/>
        <v>0</v>
      </c>
      <c r="W129" s="444" t="str">
        <f t="shared" si="46"/>
        <v/>
      </c>
      <c r="X129" s="452" t="str">
        <f t="shared" si="41"/>
        <v/>
      </c>
      <c r="Y129" s="452" t="str">
        <f t="shared" si="42"/>
        <v/>
      </c>
    </row>
    <row r="130" spans="1:25" ht="16.5">
      <c r="A130" s="383">
        <f t="shared" si="39"/>
        <v>46206</v>
      </c>
      <c r="B130" s="398" t="s">
        <v>803</v>
      </c>
      <c r="C130" s="524"/>
      <c r="D130" s="525"/>
      <c r="E130" s="526"/>
      <c r="F130" s="527">
        <v>0</v>
      </c>
      <c r="G130" s="527"/>
      <c r="H130" s="528"/>
      <c r="I130" s="529">
        <f>COUNTA(I110:I129)</f>
        <v>0</v>
      </c>
      <c r="J130" s="529"/>
      <c r="K130" s="529"/>
      <c r="L130" s="530"/>
      <c r="M130" s="400"/>
      <c r="N130" s="401">
        <f>SUM(N110:N129)</f>
        <v>0</v>
      </c>
      <c r="O130" s="400"/>
      <c r="P130" s="401">
        <f>SUM(P110:P129)</f>
        <v>0</v>
      </c>
      <c r="Q130" s="402"/>
      <c r="R130" s="445"/>
      <c r="S130" s="427"/>
      <c r="T130" s="403"/>
      <c r="U130" s="399">
        <f>SUMIF(U110:U129,"&lt;9E307")</f>
        <v>0</v>
      </c>
      <c r="V130" s="399">
        <f>SUM(V110:V129)</f>
        <v>0</v>
      </c>
      <c r="W130" s="446">
        <f>IF(ISERROR(V130/U130),0,(V130/U130))</f>
        <v>0</v>
      </c>
      <c r="X130" s="453">
        <f>SUMIF(X110:X129,"&lt;9E307")</f>
        <v>0</v>
      </c>
      <c r="Y130" s="453">
        <f>SUMIF(Y110:Y129,"&lt;9E307")</f>
        <v>0</v>
      </c>
    </row>
    <row r="131" spans="1:25" ht="16.5">
      <c r="A131" s="383">
        <f t="shared" si="39"/>
        <v>46206</v>
      </c>
      <c r="B131" s="404" t="s">
        <v>806</v>
      </c>
      <c r="C131" s="531"/>
      <c r="D131" s="532"/>
      <c r="E131" s="533"/>
      <c r="F131" s="534"/>
      <c r="G131" s="534"/>
      <c r="H131" s="535"/>
      <c r="I131" s="536">
        <f>SUM(I109,I130)</f>
        <v>0</v>
      </c>
      <c r="J131" s="536"/>
      <c r="K131" s="536"/>
      <c r="L131" s="537"/>
      <c r="M131" s="419"/>
      <c r="N131" s="420">
        <f>SUM(N109,N130)</f>
        <v>0</v>
      </c>
      <c r="O131" s="419"/>
      <c r="P131" s="420">
        <f>SUM(P109,P130)</f>
        <v>0</v>
      </c>
      <c r="Q131" s="421"/>
      <c r="R131" s="447"/>
      <c r="S131" s="428"/>
      <c r="T131" s="394"/>
      <c r="U131" s="394">
        <f t="shared" ref="U131:V131" si="47">SUM(U109,U130)</f>
        <v>0</v>
      </c>
      <c r="V131" s="394">
        <f t="shared" si="47"/>
        <v>0</v>
      </c>
      <c r="W131" s="448">
        <f>IF(ISERROR(V131/U131),0,V131/U131)</f>
        <v>0</v>
      </c>
      <c r="X131" s="454">
        <f>SUM(X109,X130)</f>
        <v>0</v>
      </c>
      <c r="Y131" s="454">
        <f>SUM(Y109,Y130)</f>
        <v>0</v>
      </c>
    </row>
    <row r="132" spans="1:25" ht="16.5">
      <c r="A132" s="449">
        <f>A131+1</f>
        <v>46207</v>
      </c>
      <c r="B132" s="431" t="s">
        <v>804</v>
      </c>
      <c r="C132" s="458"/>
      <c r="D132" s="473"/>
      <c r="E132" s="459"/>
      <c r="F132" s="506" t="str">
        <f>IF(ISNA(VLOOKUP(D132,條件!$A$1:$L$65585,5,0)),"",(VLOOKUP(D132,條件!$A$1:$L$65585,5,0)))</f>
        <v/>
      </c>
      <c r="G132" s="506" t="str">
        <f>IF(ISNA(VLOOKUP(D132,條件!$A$1:$L$65585,11,0)),"",(VLOOKUP(D132,條件!$A$1:$L$65585,11,0)))</f>
        <v/>
      </c>
      <c r="H132" s="460"/>
      <c r="I132" s="461"/>
      <c r="J132" s="462"/>
      <c r="K132" s="461"/>
      <c r="L132" s="463"/>
      <c r="M132" s="407"/>
      <c r="N132" s="408"/>
      <c r="O132" s="409"/>
      <c r="P132" s="408"/>
      <c r="Q132" s="391"/>
      <c r="R132" s="441"/>
      <c r="S132" s="424">
        <f>K132*0.85</f>
        <v>0</v>
      </c>
      <c r="T132" s="405">
        <f t="shared" ref="T132:T151" si="48">IF(J132="",0,(1440/(J132/S132)))</f>
        <v>0</v>
      </c>
      <c r="U132" s="405">
        <f>T132*L132*(N132+P132)/24*0.85</f>
        <v>0</v>
      </c>
      <c r="V132" s="406">
        <f>M132+O132</f>
        <v>0</v>
      </c>
      <c r="W132" s="442" t="str">
        <f>IF(U132=0,"",((V132/U132)))</f>
        <v/>
      </c>
      <c r="X132" s="452" t="str">
        <f t="shared" ref="X132:X151" si="49">IF(ISERROR((U132/(N132+P132)*N132)/250),"",((U132/(N132+P132)*N132)/250))</f>
        <v/>
      </c>
      <c r="Y132" s="452" t="str">
        <f t="shared" ref="Y132:Y151" si="50">IF(ISERROR(((U132/(N132+P132)*P132)/250)),"",(((U132/(N132+P132)*P132))/250))</f>
        <v/>
      </c>
    </row>
    <row r="133" spans="1:25" ht="16.5">
      <c r="A133" s="383">
        <f>A132</f>
        <v>46207</v>
      </c>
      <c r="B133" s="432" t="s">
        <v>804</v>
      </c>
      <c r="C133" s="458"/>
      <c r="D133" s="473"/>
      <c r="E133" s="459"/>
      <c r="F133" s="506" t="str">
        <f>IF(ISNA(VLOOKUP(D133,條件!$A$1:$L$65585,5,0)),"",(VLOOKUP(D133,條件!$A$1:$L$65585,5,0)))</f>
        <v/>
      </c>
      <c r="G133" s="506" t="str">
        <f>IF(ISNA(VLOOKUP(D133,條件!$A$1:$L$65585,11,0)),"",(VLOOKUP(D133,條件!$A$1:$L$65585,11,0)))</f>
        <v/>
      </c>
      <c r="H133" s="460"/>
      <c r="I133" s="461"/>
      <c r="J133" s="462"/>
      <c r="K133" s="461"/>
      <c r="L133" s="463"/>
      <c r="M133" s="388"/>
      <c r="N133" s="389"/>
      <c r="O133" s="390"/>
      <c r="P133" s="389"/>
      <c r="Q133" s="391"/>
      <c r="R133" s="441"/>
      <c r="S133" s="425">
        <f t="shared" ref="S133:S151" si="51">K133*0.85</f>
        <v>0</v>
      </c>
      <c r="T133" s="392">
        <f t="shared" si="48"/>
        <v>0</v>
      </c>
      <c r="U133" s="405">
        <f t="shared" ref="U133:U151" si="52">T133*L133*(N133+P133)/24*0.85</f>
        <v>0</v>
      </c>
      <c r="V133" s="393">
        <f t="shared" ref="V133:V151" si="53">M133+O133</f>
        <v>0</v>
      </c>
      <c r="W133" s="442" t="str">
        <f t="shared" ref="W133:W151" si="54">IF(U133=0,"",((V133/U133)))</f>
        <v/>
      </c>
      <c r="X133" s="452" t="str">
        <f t="shared" si="49"/>
        <v/>
      </c>
      <c r="Y133" s="452" t="str">
        <f t="shared" si="50"/>
        <v/>
      </c>
    </row>
    <row r="134" spans="1:25" ht="16.5">
      <c r="A134" s="383">
        <f t="shared" ref="A134:A174" si="55">A133</f>
        <v>46207</v>
      </c>
      <c r="B134" s="432" t="s">
        <v>804</v>
      </c>
      <c r="C134" s="458"/>
      <c r="D134" s="473"/>
      <c r="E134" s="459"/>
      <c r="F134" s="506" t="str">
        <f>IF(ISNA(VLOOKUP(D134,條件!$A$1:$L$65585,5,0)),"",(VLOOKUP(D134,條件!$A$1:$L$65585,5,0)))</f>
        <v/>
      </c>
      <c r="G134" s="506" t="str">
        <f>IF(ISNA(VLOOKUP(D134,條件!$A$1:$L$65585,11,0)),"",(VLOOKUP(D134,條件!$A$1:$L$65585,11,0)))</f>
        <v/>
      </c>
      <c r="H134" s="460"/>
      <c r="I134" s="461"/>
      <c r="J134" s="462"/>
      <c r="K134" s="461"/>
      <c r="L134" s="463"/>
      <c r="M134" s="388"/>
      <c r="N134" s="389"/>
      <c r="O134" s="390"/>
      <c r="P134" s="389"/>
      <c r="Q134" s="391"/>
      <c r="R134" s="441"/>
      <c r="S134" s="425">
        <f t="shared" si="51"/>
        <v>0</v>
      </c>
      <c r="T134" s="392">
        <f t="shared" si="48"/>
        <v>0</v>
      </c>
      <c r="U134" s="405">
        <f t="shared" si="52"/>
        <v>0</v>
      </c>
      <c r="V134" s="393">
        <f t="shared" si="53"/>
        <v>0</v>
      </c>
      <c r="W134" s="442" t="str">
        <f t="shared" si="54"/>
        <v/>
      </c>
      <c r="X134" s="452" t="str">
        <f t="shared" si="49"/>
        <v/>
      </c>
      <c r="Y134" s="452" t="str">
        <f t="shared" si="50"/>
        <v/>
      </c>
    </row>
    <row r="135" spans="1:25" ht="16.5">
      <c r="A135" s="383">
        <f t="shared" si="55"/>
        <v>46207</v>
      </c>
      <c r="B135" s="432" t="s">
        <v>804</v>
      </c>
      <c r="C135" s="458"/>
      <c r="D135" s="473"/>
      <c r="E135" s="459"/>
      <c r="F135" s="506" t="str">
        <f>IF(ISNA(VLOOKUP(D135,條件!$A$1:$L$65585,5,0)),"",(VLOOKUP(D135,條件!$A$1:$L$65585,5,0)))</f>
        <v/>
      </c>
      <c r="G135" s="506" t="str">
        <f>IF(ISNA(VLOOKUP(D135,條件!$A$1:$L$65585,11,0)),"",(VLOOKUP(D135,條件!$A$1:$L$65585,11,0)))</f>
        <v/>
      </c>
      <c r="H135" s="460"/>
      <c r="I135" s="461"/>
      <c r="J135" s="462"/>
      <c r="K135" s="461"/>
      <c r="L135" s="463"/>
      <c r="M135" s="388"/>
      <c r="N135" s="389"/>
      <c r="O135" s="390"/>
      <c r="P135" s="389"/>
      <c r="Q135" s="391"/>
      <c r="R135" s="441"/>
      <c r="S135" s="425">
        <f t="shared" si="51"/>
        <v>0</v>
      </c>
      <c r="T135" s="392">
        <f t="shared" si="48"/>
        <v>0</v>
      </c>
      <c r="U135" s="405">
        <f t="shared" si="52"/>
        <v>0</v>
      </c>
      <c r="V135" s="393">
        <f t="shared" si="53"/>
        <v>0</v>
      </c>
      <c r="W135" s="442" t="str">
        <f t="shared" si="54"/>
        <v/>
      </c>
      <c r="X135" s="452" t="str">
        <f t="shared" si="49"/>
        <v/>
      </c>
      <c r="Y135" s="452" t="str">
        <f t="shared" si="50"/>
        <v/>
      </c>
    </row>
    <row r="136" spans="1:25" ht="16.5">
      <c r="A136" s="383">
        <f t="shared" si="55"/>
        <v>46207</v>
      </c>
      <c r="B136" s="432" t="s">
        <v>804</v>
      </c>
      <c r="C136" s="458"/>
      <c r="D136" s="473"/>
      <c r="E136" s="459"/>
      <c r="F136" s="506" t="str">
        <f>IF(ISNA(VLOOKUP(D136,條件!$A$1:$L$65585,5,0)),"",(VLOOKUP(D136,條件!$A$1:$L$65585,5,0)))</f>
        <v/>
      </c>
      <c r="G136" s="506" t="str">
        <f>IF(ISNA(VLOOKUP(D136,條件!$A$1:$L$65585,11,0)),"",(VLOOKUP(D136,條件!$A$1:$L$65585,11,0)))</f>
        <v/>
      </c>
      <c r="H136" s="460"/>
      <c r="I136" s="461"/>
      <c r="J136" s="462"/>
      <c r="K136" s="461"/>
      <c r="L136" s="463"/>
      <c r="M136" s="388"/>
      <c r="N136" s="389"/>
      <c r="O136" s="390"/>
      <c r="P136" s="389"/>
      <c r="Q136" s="391"/>
      <c r="R136" s="441"/>
      <c r="S136" s="425">
        <f t="shared" si="51"/>
        <v>0</v>
      </c>
      <c r="T136" s="392">
        <f t="shared" si="48"/>
        <v>0</v>
      </c>
      <c r="U136" s="405">
        <f t="shared" si="52"/>
        <v>0</v>
      </c>
      <c r="V136" s="393">
        <f t="shared" si="53"/>
        <v>0</v>
      </c>
      <c r="W136" s="442" t="str">
        <f t="shared" si="54"/>
        <v/>
      </c>
      <c r="X136" s="452" t="str">
        <f t="shared" si="49"/>
        <v/>
      </c>
      <c r="Y136" s="452" t="str">
        <f t="shared" si="50"/>
        <v/>
      </c>
    </row>
    <row r="137" spans="1:25" ht="16.5">
      <c r="A137" s="383">
        <f t="shared" si="55"/>
        <v>46207</v>
      </c>
      <c r="B137" s="432" t="s">
        <v>804</v>
      </c>
      <c r="C137" s="458"/>
      <c r="D137" s="473"/>
      <c r="E137" s="459"/>
      <c r="F137" s="506" t="str">
        <f>IF(ISNA(VLOOKUP(D137,條件!$A$1:$L$65585,5,0)),"",(VLOOKUP(D137,條件!$A$1:$L$65585,5,0)))</f>
        <v/>
      </c>
      <c r="G137" s="506" t="str">
        <f>IF(ISNA(VLOOKUP(D137,條件!$A$1:$L$65585,11,0)),"",(VLOOKUP(D137,條件!$A$1:$L$65585,11,0)))</f>
        <v/>
      </c>
      <c r="H137" s="460"/>
      <c r="I137" s="461"/>
      <c r="J137" s="462"/>
      <c r="K137" s="461"/>
      <c r="L137" s="463"/>
      <c r="M137" s="388"/>
      <c r="N137" s="389"/>
      <c r="O137" s="390"/>
      <c r="P137" s="389"/>
      <c r="Q137" s="391"/>
      <c r="R137" s="441"/>
      <c r="S137" s="425">
        <f t="shared" si="51"/>
        <v>0</v>
      </c>
      <c r="T137" s="392">
        <f t="shared" si="48"/>
        <v>0</v>
      </c>
      <c r="U137" s="405">
        <f t="shared" si="52"/>
        <v>0</v>
      </c>
      <c r="V137" s="393">
        <f t="shared" si="53"/>
        <v>0</v>
      </c>
      <c r="W137" s="442" t="str">
        <f t="shared" si="54"/>
        <v/>
      </c>
      <c r="X137" s="452" t="str">
        <f t="shared" si="49"/>
        <v/>
      </c>
      <c r="Y137" s="452" t="str">
        <f t="shared" si="50"/>
        <v/>
      </c>
    </row>
    <row r="138" spans="1:25" ht="16.5">
      <c r="A138" s="383">
        <f t="shared" si="55"/>
        <v>46207</v>
      </c>
      <c r="B138" s="432" t="s">
        <v>804</v>
      </c>
      <c r="C138" s="458"/>
      <c r="D138" s="473"/>
      <c r="E138" s="459"/>
      <c r="F138" s="506" t="str">
        <f>IF(ISNA(VLOOKUP(D138,條件!$A$1:$L$65585,5,0)),"",(VLOOKUP(D138,條件!$A$1:$L$65585,5,0)))</f>
        <v/>
      </c>
      <c r="G138" s="506" t="str">
        <f>IF(ISNA(VLOOKUP(D138,條件!$A$1:$L$65585,11,0)),"",(VLOOKUP(D138,條件!$A$1:$L$65585,11,0)))</f>
        <v/>
      </c>
      <c r="H138" s="460"/>
      <c r="I138" s="461"/>
      <c r="J138" s="462"/>
      <c r="K138" s="461"/>
      <c r="L138" s="463"/>
      <c r="M138" s="388"/>
      <c r="N138" s="389"/>
      <c r="O138" s="390"/>
      <c r="P138" s="389"/>
      <c r="Q138" s="391"/>
      <c r="R138" s="441"/>
      <c r="S138" s="425">
        <f t="shared" si="51"/>
        <v>0</v>
      </c>
      <c r="T138" s="392">
        <f t="shared" si="48"/>
        <v>0</v>
      </c>
      <c r="U138" s="405">
        <f t="shared" si="52"/>
        <v>0</v>
      </c>
      <c r="V138" s="393">
        <f t="shared" si="53"/>
        <v>0</v>
      </c>
      <c r="W138" s="442" t="str">
        <f t="shared" si="54"/>
        <v/>
      </c>
      <c r="X138" s="452" t="str">
        <f t="shared" si="49"/>
        <v/>
      </c>
      <c r="Y138" s="452" t="str">
        <f t="shared" si="50"/>
        <v/>
      </c>
    </row>
    <row r="139" spans="1:25" ht="16.5">
      <c r="A139" s="383">
        <f t="shared" si="55"/>
        <v>46207</v>
      </c>
      <c r="B139" s="432" t="s">
        <v>804</v>
      </c>
      <c r="C139" s="458"/>
      <c r="D139" s="473"/>
      <c r="E139" s="459"/>
      <c r="F139" s="506" t="str">
        <f>IF(ISNA(VLOOKUP(D139,條件!$A$1:$L$65585,5,0)),"",(VLOOKUP(D139,條件!$A$1:$L$65585,5,0)))</f>
        <v/>
      </c>
      <c r="G139" s="506" t="str">
        <f>IF(ISNA(VLOOKUP(D139,條件!$A$1:$L$65585,11,0)),"",(VLOOKUP(D139,條件!$A$1:$L$65585,11,0)))</f>
        <v/>
      </c>
      <c r="H139" s="460"/>
      <c r="I139" s="461"/>
      <c r="J139" s="462"/>
      <c r="K139" s="461"/>
      <c r="L139" s="463"/>
      <c r="M139" s="388"/>
      <c r="N139" s="389"/>
      <c r="O139" s="390"/>
      <c r="P139" s="389"/>
      <c r="Q139" s="410"/>
      <c r="R139" s="443"/>
      <c r="S139" s="425">
        <f t="shared" si="51"/>
        <v>0</v>
      </c>
      <c r="T139" s="392">
        <f t="shared" si="48"/>
        <v>0</v>
      </c>
      <c r="U139" s="405">
        <f t="shared" si="52"/>
        <v>0</v>
      </c>
      <c r="V139" s="393">
        <f t="shared" si="53"/>
        <v>0</v>
      </c>
      <c r="W139" s="442" t="str">
        <f t="shared" si="54"/>
        <v/>
      </c>
      <c r="X139" s="452" t="str">
        <f t="shared" si="49"/>
        <v/>
      </c>
      <c r="Y139" s="452" t="str">
        <f t="shared" si="50"/>
        <v/>
      </c>
    </row>
    <row r="140" spans="1:25" ht="16.5">
      <c r="A140" s="383">
        <f t="shared" si="55"/>
        <v>46207</v>
      </c>
      <c r="B140" s="432" t="s">
        <v>804</v>
      </c>
      <c r="C140" s="458"/>
      <c r="D140" s="473"/>
      <c r="E140" s="459"/>
      <c r="F140" s="506" t="str">
        <f>IF(ISNA(VLOOKUP(D140,條件!$A$1:$L$65585,5,0)),"",(VLOOKUP(D140,條件!$A$1:$L$65585,5,0)))</f>
        <v/>
      </c>
      <c r="G140" s="506" t="str">
        <f>IF(ISNA(VLOOKUP(D140,條件!$A$1:$L$65585,11,0)),"",(VLOOKUP(D140,條件!$A$1:$L$65585,11,0)))</f>
        <v/>
      </c>
      <c r="H140" s="460"/>
      <c r="I140" s="461"/>
      <c r="J140" s="462"/>
      <c r="K140" s="461"/>
      <c r="L140" s="463"/>
      <c r="M140" s="388"/>
      <c r="N140" s="389"/>
      <c r="O140" s="390"/>
      <c r="P140" s="389"/>
      <c r="Q140" s="410"/>
      <c r="R140" s="443"/>
      <c r="S140" s="425">
        <f t="shared" si="51"/>
        <v>0</v>
      </c>
      <c r="T140" s="392">
        <f t="shared" si="48"/>
        <v>0</v>
      </c>
      <c r="U140" s="405">
        <f t="shared" si="52"/>
        <v>0</v>
      </c>
      <c r="V140" s="393">
        <f t="shared" si="53"/>
        <v>0</v>
      </c>
      <c r="W140" s="442" t="str">
        <f t="shared" si="54"/>
        <v/>
      </c>
      <c r="X140" s="452" t="str">
        <f t="shared" si="49"/>
        <v/>
      </c>
      <c r="Y140" s="452" t="str">
        <f t="shared" si="50"/>
        <v/>
      </c>
    </row>
    <row r="141" spans="1:25" ht="16.5">
      <c r="A141" s="383">
        <f t="shared" si="55"/>
        <v>46207</v>
      </c>
      <c r="B141" s="432" t="s">
        <v>804</v>
      </c>
      <c r="C141" s="458"/>
      <c r="D141" s="473"/>
      <c r="E141" s="459"/>
      <c r="F141" s="506" t="str">
        <f>IF(ISNA(VLOOKUP(D141,條件!$A$1:$L$65585,5,0)),"",(VLOOKUP(D141,條件!$A$1:$L$65585,5,0)))</f>
        <v/>
      </c>
      <c r="G141" s="506" t="str">
        <f>IF(ISNA(VLOOKUP(D141,條件!$A$1:$L$65585,11,0)),"",(VLOOKUP(D141,條件!$A$1:$L$65585,11,0)))</f>
        <v/>
      </c>
      <c r="H141" s="460"/>
      <c r="I141" s="461"/>
      <c r="J141" s="462"/>
      <c r="K141" s="461"/>
      <c r="L141" s="463"/>
      <c r="M141" s="388"/>
      <c r="N141" s="389"/>
      <c r="O141" s="390"/>
      <c r="P141" s="389"/>
      <c r="Q141" s="410"/>
      <c r="R141" s="443"/>
      <c r="S141" s="425">
        <f t="shared" si="51"/>
        <v>0</v>
      </c>
      <c r="T141" s="392">
        <f t="shared" si="48"/>
        <v>0</v>
      </c>
      <c r="U141" s="405">
        <f t="shared" si="52"/>
        <v>0</v>
      </c>
      <c r="V141" s="393">
        <f t="shared" si="53"/>
        <v>0</v>
      </c>
      <c r="W141" s="442" t="str">
        <f t="shared" si="54"/>
        <v/>
      </c>
      <c r="X141" s="452" t="str">
        <f t="shared" si="49"/>
        <v/>
      </c>
      <c r="Y141" s="452" t="str">
        <f t="shared" si="50"/>
        <v/>
      </c>
    </row>
    <row r="142" spans="1:25" ht="16.5">
      <c r="A142" s="383">
        <f t="shared" si="55"/>
        <v>46207</v>
      </c>
      <c r="B142" s="432" t="s">
        <v>804</v>
      </c>
      <c r="C142" s="458"/>
      <c r="D142" s="473"/>
      <c r="E142" s="459"/>
      <c r="F142" s="506" t="str">
        <f>IF(ISNA(VLOOKUP(D142,條件!$A$1:$L$65585,5,0)),"",(VLOOKUP(D142,條件!$A$1:$L$65585,5,0)))</f>
        <v/>
      </c>
      <c r="G142" s="506" t="str">
        <f>IF(ISNA(VLOOKUP(D142,條件!$A$1:$L$65585,11,0)),"",(VLOOKUP(D142,條件!$A$1:$L$65585,11,0)))</f>
        <v/>
      </c>
      <c r="H142" s="460"/>
      <c r="I142" s="461"/>
      <c r="J142" s="462"/>
      <c r="K142" s="461"/>
      <c r="L142" s="463"/>
      <c r="M142" s="388"/>
      <c r="N142" s="389"/>
      <c r="O142" s="390"/>
      <c r="P142" s="389"/>
      <c r="Q142" s="410"/>
      <c r="R142" s="443"/>
      <c r="S142" s="425">
        <f t="shared" si="51"/>
        <v>0</v>
      </c>
      <c r="T142" s="392">
        <f t="shared" si="48"/>
        <v>0</v>
      </c>
      <c r="U142" s="405">
        <f t="shared" si="52"/>
        <v>0</v>
      </c>
      <c r="V142" s="393">
        <f t="shared" si="53"/>
        <v>0</v>
      </c>
      <c r="W142" s="442" t="str">
        <f t="shared" si="54"/>
        <v/>
      </c>
      <c r="X142" s="452" t="str">
        <f t="shared" si="49"/>
        <v/>
      </c>
      <c r="Y142" s="452" t="str">
        <f t="shared" si="50"/>
        <v/>
      </c>
    </row>
    <row r="143" spans="1:25" ht="16.5">
      <c r="A143" s="383">
        <f t="shared" si="55"/>
        <v>46207</v>
      </c>
      <c r="B143" s="432" t="s">
        <v>804</v>
      </c>
      <c r="C143" s="458"/>
      <c r="D143" s="473"/>
      <c r="E143" s="459"/>
      <c r="F143" s="506" t="str">
        <f>IF(ISNA(VLOOKUP(D143,條件!$A$1:$L$65585,5,0)),"",(VLOOKUP(D143,條件!$A$1:$L$65585,5,0)))</f>
        <v/>
      </c>
      <c r="G143" s="506" t="str">
        <f>IF(ISNA(VLOOKUP(D143,條件!$A$1:$L$65585,11,0)),"",(VLOOKUP(D143,條件!$A$1:$L$65585,11,0)))</f>
        <v/>
      </c>
      <c r="H143" s="460"/>
      <c r="I143" s="461"/>
      <c r="J143" s="462"/>
      <c r="K143" s="461"/>
      <c r="L143" s="463"/>
      <c r="M143" s="388"/>
      <c r="N143" s="389"/>
      <c r="O143" s="390"/>
      <c r="P143" s="389"/>
      <c r="Q143" s="410"/>
      <c r="R143" s="443"/>
      <c r="S143" s="425">
        <f t="shared" si="51"/>
        <v>0</v>
      </c>
      <c r="T143" s="392">
        <f t="shared" si="48"/>
        <v>0</v>
      </c>
      <c r="U143" s="392">
        <f t="shared" si="52"/>
        <v>0</v>
      </c>
      <c r="V143" s="393">
        <f t="shared" si="53"/>
        <v>0</v>
      </c>
      <c r="W143" s="442" t="str">
        <f t="shared" si="54"/>
        <v/>
      </c>
      <c r="X143" s="452" t="str">
        <f t="shared" si="49"/>
        <v/>
      </c>
      <c r="Y143" s="452" t="str">
        <f t="shared" si="50"/>
        <v/>
      </c>
    </row>
    <row r="144" spans="1:25" ht="16.5">
      <c r="A144" s="383">
        <f t="shared" si="55"/>
        <v>46207</v>
      </c>
      <c r="B144" s="432" t="s">
        <v>804</v>
      </c>
      <c r="C144" s="458"/>
      <c r="D144" s="473"/>
      <c r="E144" s="459"/>
      <c r="F144" s="506" t="str">
        <f>IF(ISNA(VLOOKUP(D144,條件!$A$1:$L$65585,5,0)),"",(VLOOKUP(D144,條件!$A$1:$L$65585,5,0)))</f>
        <v/>
      </c>
      <c r="G144" s="506" t="str">
        <f>IF(ISNA(VLOOKUP(D144,條件!$A$1:$L$65585,11,0)),"",(VLOOKUP(D144,條件!$A$1:$L$65585,11,0)))</f>
        <v/>
      </c>
      <c r="H144" s="460"/>
      <c r="I144" s="461"/>
      <c r="J144" s="462"/>
      <c r="K144" s="461"/>
      <c r="L144" s="463"/>
      <c r="M144" s="388"/>
      <c r="N144" s="389"/>
      <c r="O144" s="390"/>
      <c r="P144" s="389"/>
      <c r="Q144" s="410"/>
      <c r="R144" s="443"/>
      <c r="S144" s="425">
        <f t="shared" si="51"/>
        <v>0</v>
      </c>
      <c r="T144" s="392">
        <f t="shared" si="48"/>
        <v>0</v>
      </c>
      <c r="U144" s="392">
        <f t="shared" si="52"/>
        <v>0</v>
      </c>
      <c r="V144" s="393">
        <f t="shared" si="53"/>
        <v>0</v>
      </c>
      <c r="W144" s="444" t="str">
        <f t="shared" si="54"/>
        <v/>
      </c>
      <c r="X144" s="452" t="str">
        <f t="shared" si="49"/>
        <v/>
      </c>
      <c r="Y144" s="452" t="str">
        <f t="shared" si="50"/>
        <v/>
      </c>
    </row>
    <row r="145" spans="1:25" ht="16.5">
      <c r="A145" s="383">
        <f t="shared" si="55"/>
        <v>46207</v>
      </c>
      <c r="B145" s="432" t="s">
        <v>804</v>
      </c>
      <c r="C145" s="458"/>
      <c r="D145" s="473"/>
      <c r="E145" s="459"/>
      <c r="F145" s="506" t="str">
        <f>IF(ISNA(VLOOKUP(D145,條件!$A$1:$L$65585,5,0)),"",(VLOOKUP(D145,條件!$A$1:$L$65585,5,0)))</f>
        <v/>
      </c>
      <c r="G145" s="506" t="str">
        <f>IF(ISNA(VLOOKUP(D145,條件!$A$1:$L$65585,11,0)),"",(VLOOKUP(D145,條件!$A$1:$L$65585,11,0)))</f>
        <v/>
      </c>
      <c r="H145" s="460"/>
      <c r="I145" s="461"/>
      <c r="J145" s="462"/>
      <c r="K145" s="461"/>
      <c r="L145" s="463"/>
      <c r="M145" s="388"/>
      <c r="N145" s="389"/>
      <c r="O145" s="390"/>
      <c r="P145" s="389"/>
      <c r="Q145" s="410"/>
      <c r="R145" s="443"/>
      <c r="S145" s="425">
        <f t="shared" si="51"/>
        <v>0</v>
      </c>
      <c r="T145" s="392">
        <f t="shared" si="48"/>
        <v>0</v>
      </c>
      <c r="U145" s="392">
        <f t="shared" si="52"/>
        <v>0</v>
      </c>
      <c r="V145" s="393">
        <f t="shared" si="53"/>
        <v>0</v>
      </c>
      <c r="W145" s="444" t="str">
        <f t="shared" si="54"/>
        <v/>
      </c>
      <c r="X145" s="452" t="str">
        <f t="shared" si="49"/>
        <v/>
      </c>
      <c r="Y145" s="452" t="str">
        <f t="shared" si="50"/>
        <v/>
      </c>
    </row>
    <row r="146" spans="1:25" ht="16.5">
      <c r="A146" s="383">
        <f t="shared" si="55"/>
        <v>46207</v>
      </c>
      <c r="B146" s="432" t="s">
        <v>804</v>
      </c>
      <c r="C146" s="458"/>
      <c r="D146" s="473"/>
      <c r="E146" s="459"/>
      <c r="F146" s="506" t="str">
        <f>IF(ISNA(VLOOKUP(D146,條件!$A$1:$L$65585,5,0)),"",(VLOOKUP(D146,條件!$A$1:$L$65585,5,0)))</f>
        <v/>
      </c>
      <c r="G146" s="506" t="str">
        <f>IF(ISNA(VLOOKUP(D146,條件!$A$1:$L$65585,11,0)),"",(VLOOKUP(D146,條件!$A$1:$L$65585,11,0)))</f>
        <v/>
      </c>
      <c r="H146" s="460"/>
      <c r="I146" s="461"/>
      <c r="J146" s="462"/>
      <c r="K146" s="461"/>
      <c r="L146" s="463"/>
      <c r="M146" s="388"/>
      <c r="N146" s="389"/>
      <c r="O146" s="390"/>
      <c r="P146" s="389"/>
      <c r="Q146" s="410"/>
      <c r="R146" s="443"/>
      <c r="S146" s="425">
        <f t="shared" si="51"/>
        <v>0</v>
      </c>
      <c r="T146" s="392">
        <f t="shared" si="48"/>
        <v>0</v>
      </c>
      <c r="U146" s="392">
        <f t="shared" si="52"/>
        <v>0</v>
      </c>
      <c r="V146" s="393">
        <f t="shared" si="53"/>
        <v>0</v>
      </c>
      <c r="W146" s="444" t="str">
        <f t="shared" si="54"/>
        <v/>
      </c>
      <c r="X146" s="452" t="str">
        <f t="shared" si="49"/>
        <v/>
      </c>
      <c r="Y146" s="452" t="str">
        <f t="shared" si="50"/>
        <v/>
      </c>
    </row>
    <row r="147" spans="1:25" ht="16.5">
      <c r="A147" s="383">
        <f t="shared" si="55"/>
        <v>46207</v>
      </c>
      <c r="B147" s="432" t="s">
        <v>804</v>
      </c>
      <c r="C147" s="458"/>
      <c r="D147" s="473"/>
      <c r="E147" s="459"/>
      <c r="F147" s="506" t="str">
        <f>IF(ISNA(VLOOKUP(D147,條件!$A$1:$L$65585,5,0)),"",(VLOOKUP(D147,條件!$A$1:$L$65585,5,0)))</f>
        <v/>
      </c>
      <c r="G147" s="506" t="str">
        <f>IF(ISNA(VLOOKUP(D147,條件!$A$1:$L$65585,11,0)),"",(VLOOKUP(D147,條件!$A$1:$L$65585,11,0)))</f>
        <v/>
      </c>
      <c r="H147" s="460"/>
      <c r="I147" s="461"/>
      <c r="J147" s="462"/>
      <c r="K147" s="461"/>
      <c r="L147" s="463"/>
      <c r="M147" s="388"/>
      <c r="N147" s="389"/>
      <c r="O147" s="390"/>
      <c r="P147" s="389"/>
      <c r="Q147" s="410"/>
      <c r="R147" s="443"/>
      <c r="S147" s="425">
        <f t="shared" si="51"/>
        <v>0</v>
      </c>
      <c r="T147" s="392">
        <f t="shared" si="48"/>
        <v>0</v>
      </c>
      <c r="U147" s="392">
        <f t="shared" si="52"/>
        <v>0</v>
      </c>
      <c r="V147" s="393">
        <f t="shared" si="53"/>
        <v>0</v>
      </c>
      <c r="W147" s="444" t="str">
        <f t="shared" si="54"/>
        <v/>
      </c>
      <c r="X147" s="452" t="str">
        <f t="shared" si="49"/>
        <v/>
      </c>
      <c r="Y147" s="452" t="str">
        <f t="shared" si="50"/>
        <v/>
      </c>
    </row>
    <row r="148" spans="1:25" ht="16.5">
      <c r="A148" s="383">
        <f t="shared" si="55"/>
        <v>46207</v>
      </c>
      <c r="B148" s="432" t="s">
        <v>804</v>
      </c>
      <c r="C148" s="458"/>
      <c r="D148" s="473"/>
      <c r="E148" s="459"/>
      <c r="F148" s="506" t="str">
        <f>IF(ISNA(VLOOKUP(D148,條件!$A$1:$L$65585,5,0)),"",(VLOOKUP(D148,條件!$A$1:$L$65585,5,0)))</f>
        <v/>
      </c>
      <c r="G148" s="506" t="str">
        <f>IF(ISNA(VLOOKUP(D148,條件!$A$1:$L$65585,11,0)),"",(VLOOKUP(D148,條件!$A$1:$L$65585,11,0)))</f>
        <v/>
      </c>
      <c r="H148" s="460"/>
      <c r="I148" s="461"/>
      <c r="J148" s="462"/>
      <c r="K148" s="461"/>
      <c r="L148" s="463"/>
      <c r="M148" s="388"/>
      <c r="N148" s="389"/>
      <c r="O148" s="390"/>
      <c r="P148" s="389"/>
      <c r="Q148" s="391"/>
      <c r="R148" s="443"/>
      <c r="S148" s="425">
        <f t="shared" si="51"/>
        <v>0</v>
      </c>
      <c r="T148" s="392">
        <f t="shared" si="48"/>
        <v>0</v>
      </c>
      <c r="U148" s="392">
        <f t="shared" si="52"/>
        <v>0</v>
      </c>
      <c r="V148" s="393">
        <f t="shared" si="53"/>
        <v>0</v>
      </c>
      <c r="W148" s="444" t="str">
        <f t="shared" si="54"/>
        <v/>
      </c>
      <c r="X148" s="452" t="str">
        <f t="shared" si="49"/>
        <v/>
      </c>
      <c r="Y148" s="452" t="str">
        <f t="shared" si="50"/>
        <v/>
      </c>
    </row>
    <row r="149" spans="1:25" ht="16.5">
      <c r="A149" s="383">
        <f t="shared" si="55"/>
        <v>46207</v>
      </c>
      <c r="B149" s="432" t="s">
        <v>804</v>
      </c>
      <c r="C149" s="458"/>
      <c r="D149" s="473"/>
      <c r="E149" s="459"/>
      <c r="F149" s="506" t="str">
        <f>IF(ISNA(VLOOKUP(D149,條件!$A$1:$L$65585,5,0)),"",(VLOOKUP(D149,條件!$A$1:$L$65585,5,0)))</f>
        <v/>
      </c>
      <c r="G149" s="506" t="str">
        <f>IF(ISNA(VLOOKUP(D149,條件!$A$1:$L$65585,11,0)),"",(VLOOKUP(D149,條件!$A$1:$L$65585,11,0)))</f>
        <v/>
      </c>
      <c r="H149" s="460"/>
      <c r="I149" s="461"/>
      <c r="J149" s="462"/>
      <c r="K149" s="461"/>
      <c r="L149" s="463"/>
      <c r="M149" s="388"/>
      <c r="N149" s="389"/>
      <c r="O149" s="390"/>
      <c r="P149" s="389"/>
      <c r="Q149" s="391"/>
      <c r="R149" s="443"/>
      <c r="S149" s="425">
        <f t="shared" si="51"/>
        <v>0</v>
      </c>
      <c r="T149" s="392">
        <f t="shared" si="48"/>
        <v>0</v>
      </c>
      <c r="U149" s="392">
        <f t="shared" si="52"/>
        <v>0</v>
      </c>
      <c r="V149" s="393">
        <f t="shared" si="53"/>
        <v>0</v>
      </c>
      <c r="W149" s="444" t="str">
        <f t="shared" si="54"/>
        <v/>
      </c>
      <c r="X149" s="452" t="str">
        <f t="shared" si="49"/>
        <v/>
      </c>
      <c r="Y149" s="452" t="str">
        <f t="shared" si="50"/>
        <v/>
      </c>
    </row>
    <row r="150" spans="1:25" ht="16.5">
      <c r="A150" s="383">
        <f t="shared" si="55"/>
        <v>46207</v>
      </c>
      <c r="B150" s="432" t="s">
        <v>804</v>
      </c>
      <c r="C150" s="458"/>
      <c r="D150" s="473"/>
      <c r="E150" s="459"/>
      <c r="F150" s="506" t="str">
        <f>IF(ISNA(VLOOKUP(D150,條件!$A$1:$L$65585,5,0)),"",(VLOOKUP(D150,條件!$A$1:$L$65585,5,0)))</f>
        <v/>
      </c>
      <c r="G150" s="506" t="str">
        <f>IF(ISNA(VLOOKUP(D150,條件!$A$1:$L$65585,11,0)),"",(VLOOKUP(D150,條件!$A$1:$L$65585,11,0)))</f>
        <v/>
      </c>
      <c r="H150" s="460"/>
      <c r="I150" s="461"/>
      <c r="J150" s="462"/>
      <c r="K150" s="461"/>
      <c r="L150" s="463"/>
      <c r="M150" s="388"/>
      <c r="N150" s="389"/>
      <c r="O150" s="390"/>
      <c r="P150" s="389"/>
      <c r="Q150" s="391"/>
      <c r="R150" s="443"/>
      <c r="S150" s="425">
        <f t="shared" si="51"/>
        <v>0</v>
      </c>
      <c r="T150" s="392">
        <f t="shared" si="48"/>
        <v>0</v>
      </c>
      <c r="U150" s="392">
        <f t="shared" si="52"/>
        <v>0</v>
      </c>
      <c r="V150" s="393">
        <f t="shared" si="53"/>
        <v>0</v>
      </c>
      <c r="W150" s="444" t="str">
        <f t="shared" si="54"/>
        <v/>
      </c>
      <c r="X150" s="452" t="str">
        <f t="shared" si="49"/>
        <v/>
      </c>
      <c r="Y150" s="452" t="str">
        <f t="shared" si="50"/>
        <v/>
      </c>
    </row>
    <row r="151" spans="1:25" ht="16.5">
      <c r="A151" s="383">
        <f t="shared" si="55"/>
        <v>46207</v>
      </c>
      <c r="B151" s="432" t="s">
        <v>804</v>
      </c>
      <c r="C151" s="458"/>
      <c r="D151" s="473"/>
      <c r="E151" s="459"/>
      <c r="F151" s="506" t="str">
        <f>IF(ISNA(VLOOKUP(D151,條件!$A$1:$L$65585,5,0)),"",(VLOOKUP(D151,條件!$A$1:$L$65585,5,0)))</f>
        <v/>
      </c>
      <c r="G151" s="506" t="str">
        <f>IF(ISNA(VLOOKUP(D151,條件!$A$1:$L$65585,11,0)),"",(VLOOKUP(D151,條件!$A$1:$L$65585,11,0)))</f>
        <v/>
      </c>
      <c r="H151" s="460"/>
      <c r="I151" s="461"/>
      <c r="J151" s="462"/>
      <c r="K151" s="461"/>
      <c r="L151" s="463"/>
      <c r="M151" s="388"/>
      <c r="N151" s="389"/>
      <c r="O151" s="390"/>
      <c r="P151" s="389"/>
      <c r="Q151" s="391"/>
      <c r="R151" s="443"/>
      <c r="S151" s="425">
        <f t="shared" si="51"/>
        <v>0</v>
      </c>
      <c r="T151" s="392">
        <f t="shared" si="48"/>
        <v>0</v>
      </c>
      <c r="U151" s="392">
        <f t="shared" si="52"/>
        <v>0</v>
      </c>
      <c r="V151" s="393">
        <f t="shared" si="53"/>
        <v>0</v>
      </c>
      <c r="W151" s="444" t="str">
        <f t="shared" si="54"/>
        <v/>
      </c>
      <c r="X151" s="452" t="str">
        <f t="shared" si="49"/>
        <v/>
      </c>
      <c r="Y151" s="452" t="str">
        <f t="shared" si="50"/>
        <v/>
      </c>
    </row>
    <row r="152" spans="1:25" ht="16.5">
      <c r="A152" s="383">
        <f t="shared" si="55"/>
        <v>46207</v>
      </c>
      <c r="B152" s="398" t="s">
        <v>807</v>
      </c>
      <c r="C152" s="524"/>
      <c r="D152" s="525"/>
      <c r="E152" s="526"/>
      <c r="F152" s="527"/>
      <c r="G152" s="527"/>
      <c r="H152" s="528"/>
      <c r="I152" s="529">
        <f>COUNTA(I132:I151)</f>
        <v>0</v>
      </c>
      <c r="J152" s="529"/>
      <c r="K152" s="529"/>
      <c r="L152" s="530"/>
      <c r="M152" s="400"/>
      <c r="N152" s="401">
        <f>SUM(N132:N151)</f>
        <v>0</v>
      </c>
      <c r="O152" s="400"/>
      <c r="P152" s="401">
        <f>SUM(P132:P151)</f>
        <v>0</v>
      </c>
      <c r="Q152" s="402"/>
      <c r="R152" s="445"/>
      <c r="S152" s="426"/>
      <c r="T152" s="399"/>
      <c r="U152" s="399">
        <f>SUMIF(U132:U151,"&lt;9E307")</f>
        <v>0</v>
      </c>
      <c r="V152" s="399">
        <f>SUM(V132:V151)</f>
        <v>0</v>
      </c>
      <c r="W152" s="446">
        <f>IF(ISERROR(V152/U152),0,(V152/U152))</f>
        <v>0</v>
      </c>
      <c r="X152" s="453">
        <f>SUMIF(X132:X151,"&lt;9E307")</f>
        <v>0</v>
      </c>
      <c r="Y152" s="453">
        <f>SUMIF(Y132:Y151,"&lt;9E307")</f>
        <v>0</v>
      </c>
    </row>
    <row r="153" spans="1:25" ht="16.5">
      <c r="A153" s="383">
        <f t="shared" si="55"/>
        <v>46207</v>
      </c>
      <c r="B153" s="432" t="s">
        <v>805</v>
      </c>
      <c r="C153" s="458"/>
      <c r="D153" s="473"/>
      <c r="E153" s="459"/>
      <c r="F153" s="506" t="str">
        <f>IF(ISNA(VLOOKUP(D153,條件!$A$1:$L$65585,5,0)),"",(VLOOKUP(D153,條件!$A$1:$L$65585,5,0)))</f>
        <v/>
      </c>
      <c r="G153" s="506" t="str">
        <f>IF(ISNA(VLOOKUP(D153,條件!$A$1:$L$65585,11,0)),"",(VLOOKUP(D153,條件!$A$1:$L$65585,11,0)))</f>
        <v/>
      </c>
      <c r="H153" s="460"/>
      <c r="I153" s="461"/>
      <c r="J153" s="462"/>
      <c r="K153" s="461"/>
      <c r="L153" s="463"/>
      <c r="M153" s="388"/>
      <c r="N153" s="389"/>
      <c r="O153" s="390"/>
      <c r="P153" s="389"/>
      <c r="Q153" s="391"/>
      <c r="R153" s="443"/>
      <c r="S153" s="425">
        <f>K153*0.85</f>
        <v>0</v>
      </c>
      <c r="T153" s="392">
        <f t="shared" ref="T153:T172" si="56">IF(J153="",0,(1440/(J153/S153)))</f>
        <v>0</v>
      </c>
      <c r="U153" s="405">
        <f>T153*L153*(N153+P153)/24*0.85</f>
        <v>0</v>
      </c>
      <c r="V153" s="406">
        <f>M153+O153</f>
        <v>0</v>
      </c>
      <c r="W153" s="442" t="str">
        <f>IF(U153=0,"",((V153/U153)))</f>
        <v/>
      </c>
      <c r="X153" s="452" t="str">
        <f t="shared" ref="X153:X172" si="57">IF(ISERROR((U153/(N153+P153)*N153)/250),"",((U153/(N153+P153)*N153)/250))</f>
        <v/>
      </c>
      <c r="Y153" s="452" t="str">
        <f t="shared" ref="Y153:Y172" si="58">IF(ISERROR(((U153/(N153+P153)*P153)/250)),"",(((U153/(N153+P153)*P153))/250))</f>
        <v/>
      </c>
    </row>
    <row r="154" spans="1:25" ht="16.5">
      <c r="A154" s="383">
        <f t="shared" si="55"/>
        <v>46207</v>
      </c>
      <c r="B154" s="432" t="s">
        <v>805</v>
      </c>
      <c r="C154" s="458"/>
      <c r="D154" s="473"/>
      <c r="E154" s="459"/>
      <c r="F154" s="506" t="str">
        <f>IF(ISNA(VLOOKUP(D154,條件!$A$1:$L$65585,5,0)),"",(VLOOKUP(D154,條件!$A$1:$L$65585,5,0)))</f>
        <v/>
      </c>
      <c r="G154" s="506" t="str">
        <f>IF(ISNA(VLOOKUP(D154,條件!$A$1:$L$65585,11,0)),"",(VLOOKUP(D154,條件!$A$1:$L$65585,11,0)))</f>
        <v/>
      </c>
      <c r="H154" s="460"/>
      <c r="I154" s="461"/>
      <c r="J154" s="462"/>
      <c r="K154" s="461"/>
      <c r="L154" s="463"/>
      <c r="M154" s="388"/>
      <c r="N154" s="389"/>
      <c r="O154" s="390"/>
      <c r="P154" s="389"/>
      <c r="Q154" s="391"/>
      <c r="R154" s="443"/>
      <c r="S154" s="425">
        <f t="shared" ref="S154:S172" si="59">K154*0.85</f>
        <v>0</v>
      </c>
      <c r="T154" s="392">
        <f t="shared" si="56"/>
        <v>0</v>
      </c>
      <c r="U154" s="405">
        <f t="shared" ref="U154:U172" si="60">T154*L154*(N154+P154)/24*0.85</f>
        <v>0</v>
      </c>
      <c r="V154" s="393">
        <f t="shared" ref="V154:V172" si="61">M154+O154</f>
        <v>0</v>
      </c>
      <c r="W154" s="442" t="str">
        <f t="shared" ref="W154:W172" si="62">IF(U154=0,"",((V154/U154)))</f>
        <v/>
      </c>
      <c r="X154" s="452" t="str">
        <f t="shared" si="57"/>
        <v/>
      </c>
      <c r="Y154" s="452" t="str">
        <f t="shared" si="58"/>
        <v/>
      </c>
    </row>
    <row r="155" spans="1:25" ht="16.5">
      <c r="A155" s="383">
        <f t="shared" si="55"/>
        <v>46207</v>
      </c>
      <c r="B155" s="432" t="s">
        <v>805</v>
      </c>
      <c r="C155" s="458"/>
      <c r="D155" s="473"/>
      <c r="E155" s="459"/>
      <c r="F155" s="506" t="str">
        <f>IF(ISNA(VLOOKUP(D155,條件!$A$1:$L$65585,5,0)),"",(VLOOKUP(D155,條件!$A$1:$L$65585,5,0)))</f>
        <v/>
      </c>
      <c r="G155" s="506" t="str">
        <f>IF(ISNA(VLOOKUP(D155,條件!$A$1:$L$65585,11,0)),"",(VLOOKUP(D155,條件!$A$1:$L$65585,11,0)))</f>
        <v/>
      </c>
      <c r="H155" s="460"/>
      <c r="I155" s="461"/>
      <c r="J155" s="462"/>
      <c r="K155" s="461"/>
      <c r="L155" s="463"/>
      <c r="M155" s="388"/>
      <c r="N155" s="389"/>
      <c r="O155" s="390"/>
      <c r="P155" s="389"/>
      <c r="Q155" s="391"/>
      <c r="R155" s="443"/>
      <c r="S155" s="425">
        <f t="shared" si="59"/>
        <v>0</v>
      </c>
      <c r="T155" s="392">
        <f t="shared" si="56"/>
        <v>0</v>
      </c>
      <c r="U155" s="405">
        <f t="shared" si="60"/>
        <v>0</v>
      </c>
      <c r="V155" s="393">
        <f t="shared" si="61"/>
        <v>0</v>
      </c>
      <c r="W155" s="442" t="str">
        <f t="shared" si="62"/>
        <v/>
      </c>
      <c r="X155" s="452" t="str">
        <f t="shared" si="57"/>
        <v/>
      </c>
      <c r="Y155" s="452" t="str">
        <f t="shared" si="58"/>
        <v/>
      </c>
    </row>
    <row r="156" spans="1:25" ht="16.5">
      <c r="A156" s="383">
        <f t="shared" si="55"/>
        <v>46207</v>
      </c>
      <c r="B156" s="432" t="s">
        <v>805</v>
      </c>
      <c r="C156" s="458"/>
      <c r="D156" s="473"/>
      <c r="E156" s="459"/>
      <c r="F156" s="506" t="str">
        <f>IF(ISNA(VLOOKUP(D156,條件!$A$1:$L$65585,5,0)),"",(VLOOKUP(D156,條件!$A$1:$L$65585,5,0)))</f>
        <v/>
      </c>
      <c r="G156" s="506" t="str">
        <f>IF(ISNA(VLOOKUP(D156,條件!$A$1:$L$65585,11,0)),"",(VLOOKUP(D156,條件!$A$1:$L$65585,11,0)))</f>
        <v/>
      </c>
      <c r="H156" s="460"/>
      <c r="I156" s="461"/>
      <c r="J156" s="462"/>
      <c r="K156" s="461"/>
      <c r="L156" s="463"/>
      <c r="M156" s="388"/>
      <c r="N156" s="389"/>
      <c r="O156" s="390"/>
      <c r="P156" s="389"/>
      <c r="Q156" s="391"/>
      <c r="R156" s="443"/>
      <c r="S156" s="425">
        <f t="shared" si="59"/>
        <v>0</v>
      </c>
      <c r="T156" s="392">
        <f t="shared" si="56"/>
        <v>0</v>
      </c>
      <c r="U156" s="405">
        <f t="shared" si="60"/>
        <v>0</v>
      </c>
      <c r="V156" s="393">
        <f t="shared" si="61"/>
        <v>0</v>
      </c>
      <c r="W156" s="442" t="str">
        <f t="shared" si="62"/>
        <v/>
      </c>
      <c r="X156" s="452" t="str">
        <f t="shared" si="57"/>
        <v/>
      </c>
      <c r="Y156" s="452" t="str">
        <f t="shared" si="58"/>
        <v/>
      </c>
    </row>
    <row r="157" spans="1:25" ht="16.5">
      <c r="A157" s="383">
        <f t="shared" si="55"/>
        <v>46207</v>
      </c>
      <c r="B157" s="432" t="s">
        <v>805</v>
      </c>
      <c r="C157" s="458"/>
      <c r="D157" s="473"/>
      <c r="E157" s="459"/>
      <c r="F157" s="506" t="str">
        <f>IF(ISNA(VLOOKUP(D157,條件!$A$1:$L$65585,5,0)),"",(VLOOKUP(D157,條件!$A$1:$L$65585,5,0)))</f>
        <v/>
      </c>
      <c r="G157" s="506" t="str">
        <f>IF(ISNA(VLOOKUP(D157,條件!$A$1:$L$65585,11,0)),"",(VLOOKUP(D157,條件!$A$1:$L$65585,11,0)))</f>
        <v/>
      </c>
      <c r="H157" s="460"/>
      <c r="I157" s="461"/>
      <c r="J157" s="462"/>
      <c r="K157" s="461"/>
      <c r="L157" s="463"/>
      <c r="M157" s="388"/>
      <c r="N157" s="389"/>
      <c r="O157" s="390"/>
      <c r="P157" s="389"/>
      <c r="Q157" s="391"/>
      <c r="R157" s="443"/>
      <c r="S157" s="425">
        <f t="shared" si="59"/>
        <v>0</v>
      </c>
      <c r="T157" s="392">
        <f t="shared" si="56"/>
        <v>0</v>
      </c>
      <c r="U157" s="405">
        <f t="shared" si="60"/>
        <v>0</v>
      </c>
      <c r="V157" s="393">
        <f t="shared" si="61"/>
        <v>0</v>
      </c>
      <c r="W157" s="442" t="str">
        <f t="shared" si="62"/>
        <v/>
      </c>
      <c r="X157" s="452" t="str">
        <f t="shared" si="57"/>
        <v/>
      </c>
      <c r="Y157" s="452" t="str">
        <f t="shared" si="58"/>
        <v/>
      </c>
    </row>
    <row r="158" spans="1:25" ht="16.5">
      <c r="A158" s="383">
        <f t="shared" si="55"/>
        <v>46207</v>
      </c>
      <c r="B158" s="432" t="s">
        <v>805</v>
      </c>
      <c r="C158" s="458"/>
      <c r="D158" s="473"/>
      <c r="E158" s="459"/>
      <c r="F158" s="506" t="str">
        <f>IF(ISNA(VLOOKUP(D158,條件!$A$1:$L$65585,5,0)),"",(VLOOKUP(D158,條件!$A$1:$L$65585,5,0)))</f>
        <v/>
      </c>
      <c r="G158" s="506" t="str">
        <f>IF(ISNA(VLOOKUP(D158,條件!$A$1:$L$65585,11,0)),"",(VLOOKUP(D158,條件!$A$1:$L$65585,11,0)))</f>
        <v/>
      </c>
      <c r="H158" s="460"/>
      <c r="I158" s="461"/>
      <c r="J158" s="462"/>
      <c r="K158" s="461"/>
      <c r="L158" s="463"/>
      <c r="M158" s="388"/>
      <c r="N158" s="389"/>
      <c r="O158" s="390"/>
      <c r="P158" s="389"/>
      <c r="Q158" s="391"/>
      <c r="R158" s="443"/>
      <c r="S158" s="425">
        <f t="shared" si="59"/>
        <v>0</v>
      </c>
      <c r="T158" s="392">
        <f t="shared" si="56"/>
        <v>0</v>
      </c>
      <c r="U158" s="405">
        <f t="shared" si="60"/>
        <v>0</v>
      </c>
      <c r="V158" s="393">
        <f t="shared" si="61"/>
        <v>0</v>
      </c>
      <c r="W158" s="442" t="str">
        <f t="shared" si="62"/>
        <v/>
      </c>
      <c r="X158" s="452" t="str">
        <f t="shared" si="57"/>
        <v/>
      </c>
      <c r="Y158" s="452" t="str">
        <f t="shared" si="58"/>
        <v/>
      </c>
    </row>
    <row r="159" spans="1:25" ht="16.5">
      <c r="A159" s="383">
        <f t="shared" si="55"/>
        <v>46207</v>
      </c>
      <c r="B159" s="432" t="s">
        <v>805</v>
      </c>
      <c r="C159" s="458"/>
      <c r="D159" s="473"/>
      <c r="E159" s="459"/>
      <c r="F159" s="506" t="str">
        <f>IF(ISNA(VLOOKUP(D159,條件!$A$1:$L$65585,5,0)),"",(VLOOKUP(D159,條件!$A$1:$L$65585,5,0)))</f>
        <v/>
      </c>
      <c r="G159" s="506" t="str">
        <f>IF(ISNA(VLOOKUP(D159,條件!$A$1:$L$65585,11,0)),"",(VLOOKUP(D159,條件!$A$1:$L$65585,11,0)))</f>
        <v/>
      </c>
      <c r="H159" s="460"/>
      <c r="I159" s="461"/>
      <c r="J159" s="462"/>
      <c r="K159" s="461"/>
      <c r="L159" s="463"/>
      <c r="M159" s="388"/>
      <c r="N159" s="389"/>
      <c r="O159" s="390"/>
      <c r="P159" s="389"/>
      <c r="Q159" s="391"/>
      <c r="R159" s="443"/>
      <c r="S159" s="425">
        <f t="shared" si="59"/>
        <v>0</v>
      </c>
      <c r="T159" s="392">
        <f t="shared" si="56"/>
        <v>0</v>
      </c>
      <c r="U159" s="405">
        <f t="shared" si="60"/>
        <v>0</v>
      </c>
      <c r="V159" s="393">
        <f t="shared" si="61"/>
        <v>0</v>
      </c>
      <c r="W159" s="442" t="str">
        <f t="shared" si="62"/>
        <v/>
      </c>
      <c r="X159" s="452" t="str">
        <f t="shared" si="57"/>
        <v/>
      </c>
      <c r="Y159" s="452" t="str">
        <f t="shared" si="58"/>
        <v/>
      </c>
    </row>
    <row r="160" spans="1:25" ht="16.5">
      <c r="A160" s="383">
        <f t="shared" si="55"/>
        <v>46207</v>
      </c>
      <c r="B160" s="432" t="s">
        <v>805</v>
      </c>
      <c r="C160" s="458"/>
      <c r="D160" s="473"/>
      <c r="E160" s="459"/>
      <c r="F160" s="506" t="str">
        <f>IF(ISNA(VLOOKUP(D160,條件!$A$1:$L$65585,5,0)),"",(VLOOKUP(D160,條件!$A$1:$L$65585,5,0)))</f>
        <v/>
      </c>
      <c r="G160" s="506" t="str">
        <f>IF(ISNA(VLOOKUP(D160,條件!$A$1:$L$65585,11,0)),"",(VLOOKUP(D160,條件!$A$1:$L$65585,11,0)))</f>
        <v/>
      </c>
      <c r="H160" s="460"/>
      <c r="I160" s="461"/>
      <c r="J160" s="462"/>
      <c r="K160" s="461"/>
      <c r="L160" s="463"/>
      <c r="M160" s="388"/>
      <c r="N160" s="389"/>
      <c r="O160" s="390"/>
      <c r="P160" s="389"/>
      <c r="Q160" s="391"/>
      <c r="R160" s="443"/>
      <c r="S160" s="425">
        <f t="shared" si="59"/>
        <v>0</v>
      </c>
      <c r="T160" s="392">
        <f t="shared" si="56"/>
        <v>0</v>
      </c>
      <c r="U160" s="405">
        <f t="shared" si="60"/>
        <v>0</v>
      </c>
      <c r="V160" s="393">
        <f t="shared" si="61"/>
        <v>0</v>
      </c>
      <c r="W160" s="442" t="str">
        <f t="shared" si="62"/>
        <v/>
      </c>
      <c r="X160" s="452" t="str">
        <f t="shared" si="57"/>
        <v/>
      </c>
      <c r="Y160" s="452" t="str">
        <f t="shared" si="58"/>
        <v/>
      </c>
    </row>
    <row r="161" spans="1:25" ht="16.5">
      <c r="A161" s="383">
        <f t="shared" si="55"/>
        <v>46207</v>
      </c>
      <c r="B161" s="432" t="s">
        <v>805</v>
      </c>
      <c r="C161" s="458"/>
      <c r="D161" s="473"/>
      <c r="E161" s="459"/>
      <c r="F161" s="506" t="str">
        <f>IF(ISNA(VLOOKUP(D161,條件!$A$1:$L$65585,5,0)),"",(VLOOKUP(D161,條件!$A$1:$L$65585,5,0)))</f>
        <v/>
      </c>
      <c r="G161" s="506" t="str">
        <f>IF(ISNA(VLOOKUP(D161,條件!$A$1:$L$65585,11,0)),"",(VLOOKUP(D161,條件!$A$1:$L$65585,11,0)))</f>
        <v/>
      </c>
      <c r="H161" s="460"/>
      <c r="I161" s="461"/>
      <c r="J161" s="462"/>
      <c r="K161" s="461"/>
      <c r="L161" s="463"/>
      <c r="M161" s="388"/>
      <c r="N161" s="389"/>
      <c r="O161" s="390"/>
      <c r="P161" s="389"/>
      <c r="Q161" s="391"/>
      <c r="R161" s="443"/>
      <c r="S161" s="425">
        <f t="shared" si="59"/>
        <v>0</v>
      </c>
      <c r="T161" s="392">
        <f t="shared" si="56"/>
        <v>0</v>
      </c>
      <c r="U161" s="405">
        <f t="shared" si="60"/>
        <v>0</v>
      </c>
      <c r="V161" s="393">
        <f t="shared" si="61"/>
        <v>0</v>
      </c>
      <c r="W161" s="442" t="str">
        <f t="shared" si="62"/>
        <v/>
      </c>
      <c r="X161" s="452" t="str">
        <f t="shared" si="57"/>
        <v/>
      </c>
      <c r="Y161" s="452" t="str">
        <f t="shared" si="58"/>
        <v/>
      </c>
    </row>
    <row r="162" spans="1:25" ht="16.5">
      <c r="A162" s="383">
        <f t="shared" si="55"/>
        <v>46207</v>
      </c>
      <c r="B162" s="432" t="s">
        <v>805</v>
      </c>
      <c r="C162" s="458"/>
      <c r="D162" s="473"/>
      <c r="E162" s="459"/>
      <c r="F162" s="506" t="str">
        <f>IF(ISNA(VLOOKUP(D162,條件!$A$1:$L$65585,5,0)),"",(VLOOKUP(D162,條件!$A$1:$L$65585,5,0)))</f>
        <v/>
      </c>
      <c r="G162" s="506" t="str">
        <f>IF(ISNA(VLOOKUP(D162,條件!$A$1:$L$65585,11,0)),"",(VLOOKUP(D162,條件!$A$1:$L$65585,11,0)))</f>
        <v/>
      </c>
      <c r="H162" s="460"/>
      <c r="I162" s="461"/>
      <c r="J162" s="462"/>
      <c r="K162" s="461"/>
      <c r="L162" s="463"/>
      <c r="M162" s="388"/>
      <c r="N162" s="389"/>
      <c r="O162" s="390"/>
      <c r="P162" s="389"/>
      <c r="Q162" s="391"/>
      <c r="R162" s="443"/>
      <c r="S162" s="425">
        <f t="shared" si="59"/>
        <v>0</v>
      </c>
      <c r="T162" s="392">
        <f t="shared" si="56"/>
        <v>0</v>
      </c>
      <c r="U162" s="405">
        <f t="shared" si="60"/>
        <v>0</v>
      </c>
      <c r="V162" s="393">
        <f t="shared" si="61"/>
        <v>0</v>
      </c>
      <c r="W162" s="442" t="str">
        <f t="shared" si="62"/>
        <v/>
      </c>
      <c r="X162" s="452" t="str">
        <f t="shared" si="57"/>
        <v/>
      </c>
      <c r="Y162" s="452" t="str">
        <f t="shared" si="58"/>
        <v/>
      </c>
    </row>
    <row r="163" spans="1:25" ht="16.5">
      <c r="A163" s="383">
        <f t="shared" si="55"/>
        <v>46207</v>
      </c>
      <c r="B163" s="432" t="s">
        <v>805</v>
      </c>
      <c r="C163" s="458"/>
      <c r="D163" s="473"/>
      <c r="E163" s="459"/>
      <c r="F163" s="506" t="str">
        <f>IF(ISNA(VLOOKUP(D163,條件!$A$1:$L$65585,5,0)),"",(VLOOKUP(D163,條件!$A$1:$L$65585,5,0)))</f>
        <v/>
      </c>
      <c r="G163" s="506" t="str">
        <f>IF(ISNA(VLOOKUP(D163,條件!$A$1:$L$65585,11,0)),"",(VLOOKUP(D163,條件!$A$1:$L$65585,11,0)))</f>
        <v/>
      </c>
      <c r="H163" s="460"/>
      <c r="I163" s="461"/>
      <c r="J163" s="462"/>
      <c r="K163" s="461"/>
      <c r="L163" s="463"/>
      <c r="M163" s="388"/>
      <c r="N163" s="389"/>
      <c r="O163" s="390"/>
      <c r="P163" s="389"/>
      <c r="Q163" s="391"/>
      <c r="R163" s="443"/>
      <c r="S163" s="425">
        <f t="shared" si="59"/>
        <v>0</v>
      </c>
      <c r="T163" s="392">
        <f t="shared" si="56"/>
        <v>0</v>
      </c>
      <c r="U163" s="405">
        <f t="shared" si="60"/>
        <v>0</v>
      </c>
      <c r="V163" s="393">
        <f t="shared" si="61"/>
        <v>0</v>
      </c>
      <c r="W163" s="442" t="str">
        <f t="shared" si="62"/>
        <v/>
      </c>
      <c r="X163" s="452" t="str">
        <f t="shared" si="57"/>
        <v/>
      </c>
      <c r="Y163" s="452" t="str">
        <f t="shared" si="58"/>
        <v/>
      </c>
    </row>
    <row r="164" spans="1:25" ht="16.5">
      <c r="A164" s="383">
        <f t="shared" si="55"/>
        <v>46207</v>
      </c>
      <c r="B164" s="432" t="s">
        <v>805</v>
      </c>
      <c r="C164" s="458"/>
      <c r="D164" s="473"/>
      <c r="E164" s="459"/>
      <c r="F164" s="506" t="str">
        <f>IF(ISNA(VLOOKUP(D164,條件!$A$1:$L$65585,5,0)),"",(VLOOKUP(D164,條件!$A$1:$L$65585,5,0)))</f>
        <v/>
      </c>
      <c r="G164" s="506" t="str">
        <f>IF(ISNA(VLOOKUP(D164,條件!$A$1:$L$65585,11,0)),"",(VLOOKUP(D164,條件!$A$1:$L$65585,11,0)))</f>
        <v/>
      </c>
      <c r="H164" s="460"/>
      <c r="I164" s="461"/>
      <c r="J164" s="462"/>
      <c r="K164" s="461"/>
      <c r="L164" s="463"/>
      <c r="M164" s="388"/>
      <c r="N164" s="389"/>
      <c r="O164" s="390"/>
      <c r="P164" s="389"/>
      <c r="Q164" s="391"/>
      <c r="R164" s="443"/>
      <c r="S164" s="425">
        <f t="shared" si="59"/>
        <v>0</v>
      </c>
      <c r="T164" s="392">
        <f t="shared" si="56"/>
        <v>0</v>
      </c>
      <c r="U164" s="392">
        <f t="shared" si="60"/>
        <v>0</v>
      </c>
      <c r="V164" s="393">
        <f t="shared" si="61"/>
        <v>0</v>
      </c>
      <c r="W164" s="444" t="str">
        <f t="shared" si="62"/>
        <v/>
      </c>
      <c r="X164" s="452" t="str">
        <f t="shared" si="57"/>
        <v/>
      </c>
      <c r="Y164" s="452" t="str">
        <f t="shared" si="58"/>
        <v/>
      </c>
    </row>
    <row r="165" spans="1:25" ht="16.5">
      <c r="A165" s="383">
        <f t="shared" si="55"/>
        <v>46207</v>
      </c>
      <c r="B165" s="432" t="s">
        <v>805</v>
      </c>
      <c r="C165" s="458"/>
      <c r="D165" s="473"/>
      <c r="E165" s="459"/>
      <c r="F165" s="506" t="str">
        <f>IF(ISNA(VLOOKUP(D165,條件!$A$1:$L$65585,5,0)),"",(VLOOKUP(D165,條件!$A$1:$L$65585,5,0)))</f>
        <v/>
      </c>
      <c r="G165" s="506" t="str">
        <f>IF(ISNA(VLOOKUP(D165,條件!$A$1:$L$65585,11,0)),"",(VLOOKUP(D165,條件!$A$1:$L$65585,11,0)))</f>
        <v/>
      </c>
      <c r="H165" s="460"/>
      <c r="I165" s="461"/>
      <c r="J165" s="462"/>
      <c r="K165" s="461"/>
      <c r="L165" s="463"/>
      <c r="M165" s="388"/>
      <c r="N165" s="389"/>
      <c r="O165" s="390"/>
      <c r="P165" s="389"/>
      <c r="Q165" s="391"/>
      <c r="R165" s="443"/>
      <c r="S165" s="425">
        <f t="shared" si="59"/>
        <v>0</v>
      </c>
      <c r="T165" s="392">
        <f t="shared" si="56"/>
        <v>0</v>
      </c>
      <c r="U165" s="392">
        <f t="shared" si="60"/>
        <v>0</v>
      </c>
      <c r="V165" s="393">
        <f t="shared" si="61"/>
        <v>0</v>
      </c>
      <c r="W165" s="444" t="str">
        <f t="shared" si="62"/>
        <v/>
      </c>
      <c r="X165" s="452" t="str">
        <f t="shared" si="57"/>
        <v/>
      </c>
      <c r="Y165" s="452" t="str">
        <f t="shared" si="58"/>
        <v/>
      </c>
    </row>
    <row r="166" spans="1:25" ht="16.5">
      <c r="A166" s="383">
        <f t="shared" si="55"/>
        <v>46207</v>
      </c>
      <c r="B166" s="432" t="s">
        <v>805</v>
      </c>
      <c r="C166" s="458"/>
      <c r="D166" s="473"/>
      <c r="E166" s="459"/>
      <c r="F166" s="506" t="str">
        <f>IF(ISNA(VLOOKUP(D166,條件!$A$1:$L$65585,5,0)),"",(VLOOKUP(D166,條件!$A$1:$L$65585,5,0)))</f>
        <v/>
      </c>
      <c r="G166" s="506" t="str">
        <f>IF(ISNA(VLOOKUP(D166,條件!$A$1:$L$65585,11,0)),"",(VLOOKUP(D166,條件!$A$1:$L$65585,11,0)))</f>
        <v/>
      </c>
      <c r="H166" s="460"/>
      <c r="I166" s="461"/>
      <c r="J166" s="462"/>
      <c r="K166" s="461"/>
      <c r="L166" s="463"/>
      <c r="M166" s="388"/>
      <c r="N166" s="389"/>
      <c r="O166" s="390"/>
      <c r="P166" s="389"/>
      <c r="Q166" s="391"/>
      <c r="R166" s="443"/>
      <c r="S166" s="425">
        <f t="shared" si="59"/>
        <v>0</v>
      </c>
      <c r="T166" s="392">
        <f t="shared" si="56"/>
        <v>0</v>
      </c>
      <c r="U166" s="392">
        <f t="shared" si="60"/>
        <v>0</v>
      </c>
      <c r="V166" s="393">
        <f t="shared" si="61"/>
        <v>0</v>
      </c>
      <c r="W166" s="444" t="str">
        <f t="shared" si="62"/>
        <v/>
      </c>
      <c r="X166" s="452" t="str">
        <f t="shared" si="57"/>
        <v/>
      </c>
      <c r="Y166" s="452" t="str">
        <f t="shared" si="58"/>
        <v/>
      </c>
    </row>
    <row r="167" spans="1:25" ht="16.5">
      <c r="A167" s="383">
        <f t="shared" si="55"/>
        <v>46207</v>
      </c>
      <c r="B167" s="432" t="s">
        <v>805</v>
      </c>
      <c r="C167" s="458"/>
      <c r="D167" s="473"/>
      <c r="E167" s="459"/>
      <c r="F167" s="506" t="str">
        <f>IF(ISNA(VLOOKUP(D167,條件!$A$1:$L$65585,5,0)),"",(VLOOKUP(D167,條件!$A$1:$L$65585,5,0)))</f>
        <v/>
      </c>
      <c r="G167" s="506" t="str">
        <f>IF(ISNA(VLOOKUP(D167,條件!$A$1:$L$65585,11,0)),"",(VLOOKUP(D167,條件!$A$1:$L$65585,11,0)))</f>
        <v/>
      </c>
      <c r="H167" s="460"/>
      <c r="I167" s="461"/>
      <c r="J167" s="462"/>
      <c r="K167" s="461"/>
      <c r="L167" s="463"/>
      <c r="M167" s="388"/>
      <c r="N167" s="389"/>
      <c r="O167" s="390"/>
      <c r="P167" s="389"/>
      <c r="Q167" s="391"/>
      <c r="R167" s="443"/>
      <c r="S167" s="425">
        <f t="shared" si="59"/>
        <v>0</v>
      </c>
      <c r="T167" s="392">
        <f t="shared" si="56"/>
        <v>0</v>
      </c>
      <c r="U167" s="392">
        <f t="shared" si="60"/>
        <v>0</v>
      </c>
      <c r="V167" s="393">
        <f t="shared" si="61"/>
        <v>0</v>
      </c>
      <c r="W167" s="444" t="str">
        <f t="shared" si="62"/>
        <v/>
      </c>
      <c r="X167" s="452" t="str">
        <f t="shared" si="57"/>
        <v/>
      </c>
      <c r="Y167" s="452" t="str">
        <f t="shared" si="58"/>
        <v/>
      </c>
    </row>
    <row r="168" spans="1:25" ht="16.5">
      <c r="A168" s="383">
        <f t="shared" si="55"/>
        <v>46207</v>
      </c>
      <c r="B168" s="432" t="s">
        <v>805</v>
      </c>
      <c r="C168" s="458"/>
      <c r="D168" s="473"/>
      <c r="E168" s="459"/>
      <c r="F168" s="506" t="str">
        <f>IF(ISNA(VLOOKUP(D168,條件!$A$1:$L$65585,5,0)),"",(VLOOKUP(D168,條件!$A$1:$L$65585,5,0)))</f>
        <v/>
      </c>
      <c r="G168" s="506" t="str">
        <f>IF(ISNA(VLOOKUP(D168,條件!$A$1:$L$65585,11,0)),"",(VLOOKUP(D168,條件!$A$1:$L$65585,11,0)))</f>
        <v/>
      </c>
      <c r="H168" s="460"/>
      <c r="I168" s="461"/>
      <c r="J168" s="462"/>
      <c r="K168" s="461"/>
      <c r="L168" s="463"/>
      <c r="M168" s="388"/>
      <c r="N168" s="389"/>
      <c r="O168" s="390"/>
      <c r="P168" s="389"/>
      <c r="Q168" s="391"/>
      <c r="R168" s="443"/>
      <c r="S168" s="425">
        <f t="shared" si="59"/>
        <v>0</v>
      </c>
      <c r="T168" s="392">
        <f t="shared" si="56"/>
        <v>0</v>
      </c>
      <c r="U168" s="392">
        <f t="shared" si="60"/>
        <v>0</v>
      </c>
      <c r="V168" s="393">
        <f t="shared" si="61"/>
        <v>0</v>
      </c>
      <c r="W168" s="444" t="str">
        <f t="shared" si="62"/>
        <v/>
      </c>
      <c r="X168" s="452" t="str">
        <f t="shared" si="57"/>
        <v/>
      </c>
      <c r="Y168" s="452" t="str">
        <f t="shared" si="58"/>
        <v/>
      </c>
    </row>
    <row r="169" spans="1:25" ht="16.5">
      <c r="A169" s="383">
        <f t="shared" si="55"/>
        <v>46207</v>
      </c>
      <c r="B169" s="432" t="s">
        <v>805</v>
      </c>
      <c r="C169" s="458"/>
      <c r="D169" s="473"/>
      <c r="E169" s="459"/>
      <c r="F169" s="506" t="str">
        <f>IF(ISNA(VLOOKUP(D169,條件!$A$1:$L$65585,5,0)),"",(VLOOKUP(D169,條件!$A$1:$L$65585,5,0)))</f>
        <v/>
      </c>
      <c r="G169" s="506" t="str">
        <f>IF(ISNA(VLOOKUP(D169,條件!$A$1:$L$65585,11,0)),"",(VLOOKUP(D169,條件!$A$1:$L$65585,11,0)))</f>
        <v/>
      </c>
      <c r="H169" s="460"/>
      <c r="I169" s="461"/>
      <c r="J169" s="462"/>
      <c r="K169" s="461"/>
      <c r="L169" s="463"/>
      <c r="M169" s="388"/>
      <c r="N169" s="389"/>
      <c r="O169" s="390"/>
      <c r="P169" s="389"/>
      <c r="Q169" s="391"/>
      <c r="R169" s="443"/>
      <c r="S169" s="425">
        <f t="shared" si="59"/>
        <v>0</v>
      </c>
      <c r="T169" s="392">
        <f t="shared" si="56"/>
        <v>0</v>
      </c>
      <c r="U169" s="392">
        <f t="shared" si="60"/>
        <v>0</v>
      </c>
      <c r="V169" s="393">
        <f t="shared" si="61"/>
        <v>0</v>
      </c>
      <c r="W169" s="444" t="str">
        <f t="shared" si="62"/>
        <v/>
      </c>
      <c r="X169" s="452" t="str">
        <f t="shared" si="57"/>
        <v/>
      </c>
      <c r="Y169" s="452" t="str">
        <f t="shared" si="58"/>
        <v/>
      </c>
    </row>
    <row r="170" spans="1:25" ht="16.5">
      <c r="A170" s="383">
        <f t="shared" si="55"/>
        <v>46207</v>
      </c>
      <c r="B170" s="432" t="s">
        <v>805</v>
      </c>
      <c r="C170" s="458"/>
      <c r="D170" s="473"/>
      <c r="E170" s="459"/>
      <c r="F170" s="506" t="str">
        <f>IF(ISNA(VLOOKUP(D170,條件!$A$1:$L$65585,5,0)),"",(VLOOKUP(D170,條件!$A$1:$L$65585,5,0)))</f>
        <v/>
      </c>
      <c r="G170" s="506" t="str">
        <f>IF(ISNA(VLOOKUP(D170,條件!$A$1:$L$65585,11,0)),"",(VLOOKUP(D170,條件!$A$1:$L$65585,11,0)))</f>
        <v/>
      </c>
      <c r="H170" s="460"/>
      <c r="I170" s="461"/>
      <c r="J170" s="462"/>
      <c r="K170" s="461"/>
      <c r="L170" s="463"/>
      <c r="M170" s="388"/>
      <c r="N170" s="389"/>
      <c r="O170" s="390"/>
      <c r="P170" s="389"/>
      <c r="Q170" s="391"/>
      <c r="R170" s="443"/>
      <c r="S170" s="425">
        <f t="shared" si="59"/>
        <v>0</v>
      </c>
      <c r="T170" s="392">
        <f t="shared" si="56"/>
        <v>0</v>
      </c>
      <c r="U170" s="392">
        <f t="shared" si="60"/>
        <v>0</v>
      </c>
      <c r="V170" s="393">
        <f t="shared" si="61"/>
        <v>0</v>
      </c>
      <c r="W170" s="444" t="str">
        <f t="shared" si="62"/>
        <v/>
      </c>
      <c r="X170" s="452" t="str">
        <f t="shared" si="57"/>
        <v/>
      </c>
      <c r="Y170" s="452" t="str">
        <f t="shared" si="58"/>
        <v/>
      </c>
    </row>
    <row r="171" spans="1:25" ht="16.5">
      <c r="A171" s="383">
        <f t="shared" si="55"/>
        <v>46207</v>
      </c>
      <c r="B171" s="432" t="s">
        <v>805</v>
      </c>
      <c r="C171" s="458"/>
      <c r="D171" s="473"/>
      <c r="E171" s="459"/>
      <c r="F171" s="506" t="str">
        <f>IF(ISNA(VLOOKUP(D171,條件!$A$1:$L$65585,5,0)),"",(VLOOKUP(D171,條件!$A$1:$L$65585,5,0)))</f>
        <v/>
      </c>
      <c r="G171" s="506" t="str">
        <f>IF(ISNA(VLOOKUP(D171,條件!$A$1:$L$65585,11,0)),"",(VLOOKUP(D171,條件!$A$1:$L$65585,11,0)))</f>
        <v/>
      </c>
      <c r="H171" s="460"/>
      <c r="I171" s="461"/>
      <c r="J171" s="462"/>
      <c r="K171" s="461"/>
      <c r="L171" s="463"/>
      <c r="M171" s="388"/>
      <c r="N171" s="389"/>
      <c r="O171" s="390"/>
      <c r="P171" s="389"/>
      <c r="Q171" s="391"/>
      <c r="R171" s="443"/>
      <c r="S171" s="425">
        <f t="shared" si="59"/>
        <v>0</v>
      </c>
      <c r="T171" s="392">
        <f t="shared" si="56"/>
        <v>0</v>
      </c>
      <c r="U171" s="392">
        <f t="shared" si="60"/>
        <v>0</v>
      </c>
      <c r="V171" s="393">
        <f t="shared" si="61"/>
        <v>0</v>
      </c>
      <c r="W171" s="444" t="str">
        <f t="shared" si="62"/>
        <v/>
      </c>
      <c r="X171" s="452" t="str">
        <f t="shared" si="57"/>
        <v/>
      </c>
      <c r="Y171" s="452" t="str">
        <f t="shared" si="58"/>
        <v/>
      </c>
    </row>
    <row r="172" spans="1:25" ht="16.5">
      <c r="A172" s="383">
        <f t="shared" si="55"/>
        <v>46207</v>
      </c>
      <c r="B172" s="432" t="s">
        <v>805</v>
      </c>
      <c r="C172" s="458"/>
      <c r="D172" s="473"/>
      <c r="E172" s="459"/>
      <c r="F172" s="506" t="str">
        <f>IF(ISNA(VLOOKUP(D172,條件!$A$1:$L$65585,5,0)),"",(VLOOKUP(D172,條件!$A$1:$L$65585,5,0)))</f>
        <v/>
      </c>
      <c r="G172" s="506" t="str">
        <f>IF(ISNA(VLOOKUP(D172,條件!$A$1:$L$65585,11,0)),"",(VLOOKUP(D172,條件!$A$1:$L$65585,11,0)))</f>
        <v/>
      </c>
      <c r="H172" s="460"/>
      <c r="I172" s="461"/>
      <c r="J172" s="462"/>
      <c r="K172" s="461"/>
      <c r="L172" s="463"/>
      <c r="M172" s="388"/>
      <c r="N172" s="389"/>
      <c r="O172" s="390"/>
      <c r="P172" s="389"/>
      <c r="Q172" s="391"/>
      <c r="R172" s="443"/>
      <c r="S172" s="425">
        <f t="shared" si="59"/>
        <v>0</v>
      </c>
      <c r="T172" s="392">
        <f t="shared" si="56"/>
        <v>0</v>
      </c>
      <c r="U172" s="392">
        <f t="shared" si="60"/>
        <v>0</v>
      </c>
      <c r="V172" s="393">
        <f t="shared" si="61"/>
        <v>0</v>
      </c>
      <c r="W172" s="444" t="str">
        <f t="shared" si="62"/>
        <v/>
      </c>
      <c r="X172" s="452" t="str">
        <f t="shared" si="57"/>
        <v/>
      </c>
      <c r="Y172" s="452" t="str">
        <f t="shared" si="58"/>
        <v/>
      </c>
    </row>
    <row r="173" spans="1:25" ht="16.5">
      <c r="A173" s="383">
        <f t="shared" si="55"/>
        <v>46207</v>
      </c>
      <c r="B173" s="398" t="s">
        <v>803</v>
      </c>
      <c r="C173" s="524"/>
      <c r="D173" s="525"/>
      <c r="E173" s="526"/>
      <c r="F173" s="527">
        <v>0</v>
      </c>
      <c r="G173" s="527"/>
      <c r="H173" s="528"/>
      <c r="I173" s="529">
        <f>COUNTA(I153:I172)</f>
        <v>0</v>
      </c>
      <c r="J173" s="529"/>
      <c r="K173" s="529"/>
      <c r="L173" s="530"/>
      <c r="M173" s="400"/>
      <c r="N173" s="401">
        <f>SUM(N153:N172)</f>
        <v>0</v>
      </c>
      <c r="O173" s="400"/>
      <c r="P173" s="401">
        <f>SUM(P153:P172)</f>
        <v>0</v>
      </c>
      <c r="Q173" s="402"/>
      <c r="R173" s="445"/>
      <c r="S173" s="427"/>
      <c r="T173" s="403"/>
      <c r="U173" s="399">
        <f>SUMIF(U153:U172,"&lt;9E307")</f>
        <v>0</v>
      </c>
      <c r="V173" s="399">
        <f>SUM(V153:V172)</f>
        <v>0</v>
      </c>
      <c r="W173" s="446">
        <f>IF(ISERROR(V173/U173),0,(V173/U173))</f>
        <v>0</v>
      </c>
      <c r="X173" s="453">
        <f>SUMIF(X153:X172,"&lt;9E307")</f>
        <v>0</v>
      </c>
      <c r="Y173" s="453">
        <f>SUMIF(Y153:Y172,"&lt;9E307")</f>
        <v>0</v>
      </c>
    </row>
    <row r="174" spans="1:25" ht="16.5">
      <c r="A174" s="383">
        <f t="shared" si="55"/>
        <v>46207</v>
      </c>
      <c r="B174" s="404" t="s">
        <v>806</v>
      </c>
      <c r="C174" s="531"/>
      <c r="D174" s="532"/>
      <c r="E174" s="533"/>
      <c r="F174" s="534"/>
      <c r="G174" s="534"/>
      <c r="H174" s="535"/>
      <c r="I174" s="536">
        <f>SUM(I152,I173)</f>
        <v>0</v>
      </c>
      <c r="J174" s="536"/>
      <c r="K174" s="536"/>
      <c r="L174" s="537"/>
      <c r="M174" s="419"/>
      <c r="N174" s="420">
        <f>SUM(N152,N173)</f>
        <v>0</v>
      </c>
      <c r="O174" s="419"/>
      <c r="P174" s="420">
        <f>SUM(P152,P173)</f>
        <v>0</v>
      </c>
      <c r="Q174" s="421"/>
      <c r="R174" s="447"/>
      <c r="S174" s="428"/>
      <c r="T174" s="394"/>
      <c r="U174" s="394">
        <f t="shared" ref="U174:V174" si="63">SUM(U152,U173)</f>
        <v>0</v>
      </c>
      <c r="V174" s="394">
        <f t="shared" si="63"/>
        <v>0</v>
      </c>
      <c r="W174" s="448">
        <f>IF(ISERROR(V174/U174),0,V174/U174)</f>
        <v>0</v>
      </c>
      <c r="X174" s="454">
        <f>SUM(X152,X173)</f>
        <v>0</v>
      </c>
      <c r="Y174" s="454">
        <f>SUM(Y152,Y173)</f>
        <v>0</v>
      </c>
    </row>
    <row r="175" spans="1:25" ht="16.5">
      <c r="A175" s="449">
        <f>A174+1</f>
        <v>46208</v>
      </c>
      <c r="B175" s="431" t="s">
        <v>804</v>
      </c>
      <c r="C175" s="458"/>
      <c r="D175" s="473"/>
      <c r="E175" s="459"/>
      <c r="F175" s="506" t="str">
        <f>IF(ISNA(VLOOKUP(D175,條件!$A$1:$L$65585,5,0)),"",(VLOOKUP(D175,條件!$A$1:$L$65585,5,0)))</f>
        <v/>
      </c>
      <c r="G175" s="506" t="str">
        <f>IF(ISNA(VLOOKUP(D175,條件!$A$1:$L$65585,11,0)),"",(VLOOKUP(D175,條件!$A$1:$L$65585,11,0)))</f>
        <v/>
      </c>
      <c r="H175" s="460"/>
      <c r="I175" s="461"/>
      <c r="J175" s="462"/>
      <c r="K175" s="461"/>
      <c r="L175" s="463"/>
      <c r="M175" s="407"/>
      <c r="N175" s="408"/>
      <c r="O175" s="409"/>
      <c r="P175" s="408"/>
      <c r="Q175" s="410"/>
      <c r="R175" s="441"/>
      <c r="S175" s="424">
        <f>K175*0.85</f>
        <v>0</v>
      </c>
      <c r="T175" s="405">
        <f t="shared" ref="T175:T194" si="64">IF(J175="",0,(1440/(J175/S175)))</f>
        <v>0</v>
      </c>
      <c r="U175" s="405">
        <f>T175*L175*(N175+P175)/24*0.85</f>
        <v>0</v>
      </c>
      <c r="V175" s="406">
        <f>M175+O175</f>
        <v>0</v>
      </c>
      <c r="W175" s="442" t="str">
        <f>IF(U175=0,"",((V175/U175)))</f>
        <v/>
      </c>
      <c r="X175" s="452" t="str">
        <f t="shared" ref="X175:X194" si="65">IF(ISERROR((U175/(N175+P175)*N175)/250),"",((U175/(N175+P175)*N175)/250))</f>
        <v/>
      </c>
      <c r="Y175" s="452" t="str">
        <f t="shared" ref="Y175:Y194" si="66">IF(ISERROR(((U175/(N175+P175)*P175)/250)),"",(((U175/(N175+P175)*P175))/250))</f>
        <v/>
      </c>
    </row>
    <row r="176" spans="1:25" ht="16.5">
      <c r="A176" s="383">
        <f>A175</f>
        <v>46208</v>
      </c>
      <c r="B176" s="432" t="s">
        <v>804</v>
      </c>
      <c r="C176" s="458"/>
      <c r="D176" s="473"/>
      <c r="E176" s="459"/>
      <c r="F176" s="506" t="str">
        <f>IF(ISNA(VLOOKUP(D176,條件!$A$1:$L$65585,5,0)),"",(VLOOKUP(D176,條件!$A$1:$L$65585,5,0)))</f>
        <v/>
      </c>
      <c r="G176" s="506" t="str">
        <f>IF(ISNA(VLOOKUP(D176,條件!$A$1:$L$65585,11,0)),"",(VLOOKUP(D176,條件!$A$1:$L$65585,11,0)))</f>
        <v/>
      </c>
      <c r="H176" s="460"/>
      <c r="I176" s="461"/>
      <c r="J176" s="462"/>
      <c r="K176" s="461"/>
      <c r="L176" s="463"/>
      <c r="M176" s="388"/>
      <c r="N176" s="389"/>
      <c r="O176" s="390"/>
      <c r="P176" s="389"/>
      <c r="Q176" s="410"/>
      <c r="R176" s="441"/>
      <c r="S176" s="425">
        <f t="shared" ref="S176:S194" si="67">K176*0.85</f>
        <v>0</v>
      </c>
      <c r="T176" s="392">
        <f t="shared" si="64"/>
        <v>0</v>
      </c>
      <c r="U176" s="405">
        <f t="shared" ref="U176:U194" si="68">T176*L176*(N176+P176)/24*0.85</f>
        <v>0</v>
      </c>
      <c r="V176" s="393">
        <f t="shared" ref="V176:V194" si="69">M176+O176</f>
        <v>0</v>
      </c>
      <c r="W176" s="442" t="str">
        <f t="shared" ref="W176:W194" si="70">IF(U176=0,"",((V176/U176)))</f>
        <v/>
      </c>
      <c r="X176" s="452" t="str">
        <f t="shared" si="65"/>
        <v/>
      </c>
      <c r="Y176" s="452" t="str">
        <f t="shared" si="66"/>
        <v/>
      </c>
    </row>
    <row r="177" spans="1:25" ht="16.5">
      <c r="A177" s="383">
        <f t="shared" ref="A177:A217" si="71">A176</f>
        <v>46208</v>
      </c>
      <c r="B177" s="432" t="s">
        <v>804</v>
      </c>
      <c r="C177" s="458"/>
      <c r="D177" s="473"/>
      <c r="E177" s="459"/>
      <c r="F177" s="506" t="str">
        <f>IF(ISNA(VLOOKUP(D177,條件!$A$1:$L$65585,5,0)),"",(VLOOKUP(D177,條件!$A$1:$L$65585,5,0)))</f>
        <v/>
      </c>
      <c r="G177" s="506" t="str">
        <f>IF(ISNA(VLOOKUP(D177,條件!$A$1:$L$65585,11,0)),"",(VLOOKUP(D177,條件!$A$1:$L$65585,11,0)))</f>
        <v/>
      </c>
      <c r="H177" s="460"/>
      <c r="I177" s="461"/>
      <c r="J177" s="462"/>
      <c r="K177" s="461"/>
      <c r="L177" s="463"/>
      <c r="M177" s="388"/>
      <c r="N177" s="389"/>
      <c r="O177" s="390"/>
      <c r="P177" s="389"/>
      <c r="Q177" s="410"/>
      <c r="R177" s="441"/>
      <c r="S177" s="425">
        <f t="shared" si="67"/>
        <v>0</v>
      </c>
      <c r="T177" s="392">
        <f t="shared" si="64"/>
        <v>0</v>
      </c>
      <c r="U177" s="405">
        <f t="shared" si="68"/>
        <v>0</v>
      </c>
      <c r="V177" s="393">
        <f t="shared" si="69"/>
        <v>0</v>
      </c>
      <c r="W177" s="442" t="str">
        <f t="shared" si="70"/>
        <v/>
      </c>
      <c r="X177" s="452" t="str">
        <f t="shared" si="65"/>
        <v/>
      </c>
      <c r="Y177" s="452" t="str">
        <f t="shared" si="66"/>
        <v/>
      </c>
    </row>
    <row r="178" spans="1:25" ht="16.5">
      <c r="A178" s="383">
        <f t="shared" si="71"/>
        <v>46208</v>
      </c>
      <c r="B178" s="432" t="s">
        <v>804</v>
      </c>
      <c r="C178" s="458"/>
      <c r="D178" s="473"/>
      <c r="E178" s="459"/>
      <c r="F178" s="506" t="str">
        <f>IF(ISNA(VLOOKUP(D178,條件!$A$1:$L$65585,5,0)),"",(VLOOKUP(D178,條件!$A$1:$L$65585,5,0)))</f>
        <v/>
      </c>
      <c r="G178" s="506" t="str">
        <f>IF(ISNA(VLOOKUP(D178,條件!$A$1:$L$65585,11,0)),"",(VLOOKUP(D178,條件!$A$1:$L$65585,11,0)))</f>
        <v/>
      </c>
      <c r="H178" s="460"/>
      <c r="I178" s="461"/>
      <c r="J178" s="462"/>
      <c r="K178" s="461"/>
      <c r="L178" s="463"/>
      <c r="M178" s="388"/>
      <c r="N178" s="389"/>
      <c r="O178" s="390"/>
      <c r="P178" s="389"/>
      <c r="Q178" s="410"/>
      <c r="R178" s="443"/>
      <c r="S178" s="425">
        <f t="shared" si="67"/>
        <v>0</v>
      </c>
      <c r="T178" s="392">
        <f t="shared" si="64"/>
        <v>0</v>
      </c>
      <c r="U178" s="405">
        <f t="shared" si="68"/>
        <v>0</v>
      </c>
      <c r="V178" s="393">
        <f t="shared" si="69"/>
        <v>0</v>
      </c>
      <c r="W178" s="442" t="str">
        <f t="shared" si="70"/>
        <v/>
      </c>
      <c r="X178" s="452" t="str">
        <f t="shared" si="65"/>
        <v/>
      </c>
      <c r="Y178" s="452" t="str">
        <f t="shared" si="66"/>
        <v/>
      </c>
    </row>
    <row r="179" spans="1:25" ht="16.5">
      <c r="A179" s="383">
        <f t="shared" si="71"/>
        <v>46208</v>
      </c>
      <c r="B179" s="432" t="s">
        <v>804</v>
      </c>
      <c r="C179" s="458"/>
      <c r="D179" s="473"/>
      <c r="E179" s="459"/>
      <c r="F179" s="506" t="str">
        <f>IF(ISNA(VLOOKUP(D179,條件!$A$1:$L$65585,5,0)),"",(VLOOKUP(D179,條件!$A$1:$L$65585,5,0)))</f>
        <v/>
      </c>
      <c r="G179" s="506" t="str">
        <f>IF(ISNA(VLOOKUP(D179,條件!$A$1:$L$65585,11,0)),"",(VLOOKUP(D179,條件!$A$1:$L$65585,11,0)))</f>
        <v/>
      </c>
      <c r="H179" s="460"/>
      <c r="I179" s="461"/>
      <c r="J179" s="462"/>
      <c r="K179" s="461"/>
      <c r="L179" s="463"/>
      <c r="M179" s="388"/>
      <c r="N179" s="389"/>
      <c r="O179" s="390"/>
      <c r="P179" s="389"/>
      <c r="Q179" s="410"/>
      <c r="R179" s="443"/>
      <c r="S179" s="425">
        <f t="shared" si="67"/>
        <v>0</v>
      </c>
      <c r="T179" s="392">
        <f t="shared" si="64"/>
        <v>0</v>
      </c>
      <c r="U179" s="405">
        <f t="shared" si="68"/>
        <v>0</v>
      </c>
      <c r="V179" s="393">
        <f t="shared" si="69"/>
        <v>0</v>
      </c>
      <c r="W179" s="442" t="str">
        <f t="shared" si="70"/>
        <v/>
      </c>
      <c r="X179" s="452" t="str">
        <f t="shared" si="65"/>
        <v/>
      </c>
      <c r="Y179" s="452" t="str">
        <f t="shared" si="66"/>
        <v/>
      </c>
    </row>
    <row r="180" spans="1:25" ht="16.5">
      <c r="A180" s="383">
        <f t="shared" si="71"/>
        <v>46208</v>
      </c>
      <c r="B180" s="432" t="s">
        <v>804</v>
      </c>
      <c r="C180" s="458"/>
      <c r="D180" s="473"/>
      <c r="E180" s="459"/>
      <c r="F180" s="506" t="str">
        <f>IF(ISNA(VLOOKUP(D180,條件!$A$1:$L$65585,5,0)),"",(VLOOKUP(D180,條件!$A$1:$L$65585,5,0)))</f>
        <v/>
      </c>
      <c r="G180" s="506" t="str">
        <f>IF(ISNA(VLOOKUP(D180,條件!$A$1:$L$65585,11,0)),"",(VLOOKUP(D180,條件!$A$1:$L$65585,11,0)))</f>
        <v/>
      </c>
      <c r="H180" s="460"/>
      <c r="I180" s="461"/>
      <c r="J180" s="462"/>
      <c r="K180" s="461"/>
      <c r="L180" s="463"/>
      <c r="M180" s="388"/>
      <c r="N180" s="389"/>
      <c r="O180" s="390"/>
      <c r="P180" s="389"/>
      <c r="Q180" s="410"/>
      <c r="R180" s="443"/>
      <c r="S180" s="425">
        <f t="shared" si="67"/>
        <v>0</v>
      </c>
      <c r="T180" s="392">
        <f t="shared" si="64"/>
        <v>0</v>
      </c>
      <c r="U180" s="405">
        <f t="shared" si="68"/>
        <v>0</v>
      </c>
      <c r="V180" s="393">
        <f t="shared" si="69"/>
        <v>0</v>
      </c>
      <c r="W180" s="442" t="str">
        <f t="shared" si="70"/>
        <v/>
      </c>
      <c r="X180" s="452" t="str">
        <f t="shared" si="65"/>
        <v/>
      </c>
      <c r="Y180" s="452" t="str">
        <f t="shared" si="66"/>
        <v/>
      </c>
    </row>
    <row r="181" spans="1:25" ht="16.5">
      <c r="A181" s="383">
        <f t="shared" si="71"/>
        <v>46208</v>
      </c>
      <c r="B181" s="432" t="s">
        <v>804</v>
      </c>
      <c r="C181" s="458"/>
      <c r="D181" s="473"/>
      <c r="E181" s="459"/>
      <c r="F181" s="506" t="str">
        <f>IF(ISNA(VLOOKUP(D181,條件!$A$1:$L$65585,5,0)),"",(VLOOKUP(D181,條件!$A$1:$L$65585,5,0)))</f>
        <v/>
      </c>
      <c r="G181" s="506" t="str">
        <f>IF(ISNA(VLOOKUP(D181,條件!$A$1:$L$65585,11,0)),"",(VLOOKUP(D181,條件!$A$1:$L$65585,11,0)))</f>
        <v/>
      </c>
      <c r="H181" s="460"/>
      <c r="I181" s="461"/>
      <c r="J181" s="462"/>
      <c r="K181" s="461"/>
      <c r="L181" s="463"/>
      <c r="M181" s="388"/>
      <c r="N181" s="389"/>
      <c r="O181" s="390"/>
      <c r="P181" s="389"/>
      <c r="Q181" s="410"/>
      <c r="R181" s="443"/>
      <c r="S181" s="425">
        <f t="shared" si="67"/>
        <v>0</v>
      </c>
      <c r="T181" s="392">
        <f t="shared" si="64"/>
        <v>0</v>
      </c>
      <c r="U181" s="405">
        <f t="shared" si="68"/>
        <v>0</v>
      </c>
      <c r="V181" s="393">
        <f t="shared" si="69"/>
        <v>0</v>
      </c>
      <c r="W181" s="442" t="str">
        <f t="shared" si="70"/>
        <v/>
      </c>
      <c r="X181" s="452" t="str">
        <f t="shared" si="65"/>
        <v/>
      </c>
      <c r="Y181" s="452" t="str">
        <f t="shared" si="66"/>
        <v/>
      </c>
    </row>
    <row r="182" spans="1:25" ht="16.5">
      <c r="A182" s="383">
        <f t="shared" si="71"/>
        <v>46208</v>
      </c>
      <c r="B182" s="432" t="s">
        <v>804</v>
      </c>
      <c r="C182" s="458"/>
      <c r="D182" s="473"/>
      <c r="E182" s="459"/>
      <c r="F182" s="506" t="str">
        <f>IF(ISNA(VLOOKUP(D182,條件!$A$1:$L$65585,5,0)),"",(VLOOKUP(D182,條件!$A$1:$L$65585,5,0)))</f>
        <v/>
      </c>
      <c r="G182" s="506" t="str">
        <f>IF(ISNA(VLOOKUP(D182,條件!$A$1:$L$65585,11,0)),"",(VLOOKUP(D182,條件!$A$1:$L$65585,11,0)))</f>
        <v/>
      </c>
      <c r="H182" s="460"/>
      <c r="I182" s="461"/>
      <c r="J182" s="462"/>
      <c r="K182" s="461"/>
      <c r="L182" s="463"/>
      <c r="M182" s="388"/>
      <c r="N182" s="389"/>
      <c r="O182" s="390"/>
      <c r="P182" s="389"/>
      <c r="Q182" s="410"/>
      <c r="R182" s="443"/>
      <c r="S182" s="425">
        <f t="shared" si="67"/>
        <v>0</v>
      </c>
      <c r="T182" s="392">
        <f t="shared" si="64"/>
        <v>0</v>
      </c>
      <c r="U182" s="405">
        <f t="shared" si="68"/>
        <v>0</v>
      </c>
      <c r="V182" s="393">
        <f t="shared" si="69"/>
        <v>0</v>
      </c>
      <c r="W182" s="442" t="str">
        <f t="shared" si="70"/>
        <v/>
      </c>
      <c r="X182" s="452" t="str">
        <f t="shared" si="65"/>
        <v/>
      </c>
      <c r="Y182" s="452" t="str">
        <f t="shared" si="66"/>
        <v/>
      </c>
    </row>
    <row r="183" spans="1:25" ht="16.5">
      <c r="A183" s="383">
        <f t="shared" si="71"/>
        <v>46208</v>
      </c>
      <c r="B183" s="432" t="s">
        <v>804</v>
      </c>
      <c r="C183" s="458"/>
      <c r="D183" s="473"/>
      <c r="E183" s="459"/>
      <c r="F183" s="506" t="str">
        <f>IF(ISNA(VLOOKUP(D183,條件!$A$1:$L$65585,5,0)),"",(VLOOKUP(D183,條件!$A$1:$L$65585,5,0)))</f>
        <v/>
      </c>
      <c r="G183" s="506" t="str">
        <f>IF(ISNA(VLOOKUP(D183,條件!$A$1:$L$65585,11,0)),"",(VLOOKUP(D183,條件!$A$1:$L$65585,11,0)))</f>
        <v/>
      </c>
      <c r="H183" s="460"/>
      <c r="I183" s="461"/>
      <c r="J183" s="462"/>
      <c r="K183" s="461"/>
      <c r="L183" s="463"/>
      <c r="M183" s="388"/>
      <c r="N183" s="389"/>
      <c r="O183" s="390"/>
      <c r="P183" s="389"/>
      <c r="Q183" s="410"/>
      <c r="R183" s="443"/>
      <c r="S183" s="425">
        <f t="shared" si="67"/>
        <v>0</v>
      </c>
      <c r="T183" s="392">
        <f t="shared" si="64"/>
        <v>0</v>
      </c>
      <c r="U183" s="405">
        <f t="shared" si="68"/>
        <v>0</v>
      </c>
      <c r="V183" s="393">
        <f t="shared" si="69"/>
        <v>0</v>
      </c>
      <c r="W183" s="442" t="str">
        <f t="shared" si="70"/>
        <v/>
      </c>
      <c r="X183" s="452" t="str">
        <f t="shared" si="65"/>
        <v/>
      </c>
      <c r="Y183" s="452" t="str">
        <f t="shared" si="66"/>
        <v/>
      </c>
    </row>
    <row r="184" spans="1:25" ht="16.5">
      <c r="A184" s="383">
        <f t="shared" si="71"/>
        <v>46208</v>
      </c>
      <c r="B184" s="432" t="s">
        <v>804</v>
      </c>
      <c r="C184" s="458"/>
      <c r="D184" s="473"/>
      <c r="E184" s="459"/>
      <c r="F184" s="506" t="str">
        <f>IF(ISNA(VLOOKUP(D184,條件!$A$1:$L$65585,5,0)),"",(VLOOKUP(D184,條件!$A$1:$L$65585,5,0)))</f>
        <v/>
      </c>
      <c r="G184" s="506" t="str">
        <f>IF(ISNA(VLOOKUP(D184,條件!$A$1:$L$65585,11,0)),"",(VLOOKUP(D184,條件!$A$1:$L$65585,11,0)))</f>
        <v/>
      </c>
      <c r="H184" s="460"/>
      <c r="I184" s="461"/>
      <c r="J184" s="462"/>
      <c r="K184" s="461"/>
      <c r="L184" s="463"/>
      <c r="M184" s="388"/>
      <c r="N184" s="389"/>
      <c r="O184" s="390"/>
      <c r="P184" s="389"/>
      <c r="Q184" s="410"/>
      <c r="R184" s="443"/>
      <c r="S184" s="425">
        <f t="shared" si="67"/>
        <v>0</v>
      </c>
      <c r="T184" s="392">
        <f t="shared" si="64"/>
        <v>0</v>
      </c>
      <c r="U184" s="405">
        <f t="shared" si="68"/>
        <v>0</v>
      </c>
      <c r="V184" s="393">
        <f t="shared" si="69"/>
        <v>0</v>
      </c>
      <c r="W184" s="442" t="str">
        <f t="shared" si="70"/>
        <v/>
      </c>
      <c r="X184" s="452" t="str">
        <f t="shared" si="65"/>
        <v/>
      </c>
      <c r="Y184" s="452" t="str">
        <f t="shared" si="66"/>
        <v/>
      </c>
    </row>
    <row r="185" spans="1:25" ht="16.5">
      <c r="A185" s="383">
        <f t="shared" si="71"/>
        <v>46208</v>
      </c>
      <c r="B185" s="432" t="s">
        <v>804</v>
      </c>
      <c r="C185" s="458"/>
      <c r="D185" s="473"/>
      <c r="E185" s="459"/>
      <c r="F185" s="506" t="str">
        <f>IF(ISNA(VLOOKUP(D185,條件!$A$1:$L$65585,5,0)),"",(VLOOKUP(D185,條件!$A$1:$L$65585,5,0)))</f>
        <v/>
      </c>
      <c r="G185" s="506" t="str">
        <f>IF(ISNA(VLOOKUP(D185,條件!$A$1:$L$65585,11,0)),"",(VLOOKUP(D185,條件!$A$1:$L$65585,11,0)))</f>
        <v/>
      </c>
      <c r="H185" s="460"/>
      <c r="I185" s="461"/>
      <c r="J185" s="462"/>
      <c r="K185" s="461"/>
      <c r="L185" s="463"/>
      <c r="M185" s="388"/>
      <c r="N185" s="389"/>
      <c r="O185" s="390"/>
      <c r="P185" s="389"/>
      <c r="Q185" s="410"/>
      <c r="R185" s="443"/>
      <c r="S185" s="425">
        <f t="shared" si="67"/>
        <v>0</v>
      </c>
      <c r="T185" s="392">
        <f t="shared" si="64"/>
        <v>0</v>
      </c>
      <c r="U185" s="405">
        <f t="shared" si="68"/>
        <v>0</v>
      </c>
      <c r="V185" s="393">
        <f t="shared" si="69"/>
        <v>0</v>
      </c>
      <c r="W185" s="442" t="str">
        <f t="shared" si="70"/>
        <v/>
      </c>
      <c r="X185" s="452" t="str">
        <f t="shared" si="65"/>
        <v/>
      </c>
      <c r="Y185" s="452" t="str">
        <f t="shared" si="66"/>
        <v/>
      </c>
    </row>
    <row r="186" spans="1:25" ht="16.5">
      <c r="A186" s="383">
        <f t="shared" si="71"/>
        <v>46208</v>
      </c>
      <c r="B186" s="432" t="s">
        <v>804</v>
      </c>
      <c r="C186" s="458"/>
      <c r="D186" s="473"/>
      <c r="E186" s="459"/>
      <c r="F186" s="506" t="str">
        <f>IF(ISNA(VLOOKUP(D186,條件!$A$1:$L$65585,5,0)),"",(VLOOKUP(D186,條件!$A$1:$L$65585,5,0)))</f>
        <v/>
      </c>
      <c r="G186" s="506" t="str">
        <f>IF(ISNA(VLOOKUP(D186,條件!$A$1:$L$65585,11,0)),"",(VLOOKUP(D186,條件!$A$1:$L$65585,11,0)))</f>
        <v/>
      </c>
      <c r="H186" s="460"/>
      <c r="I186" s="461"/>
      <c r="J186" s="462"/>
      <c r="K186" s="461"/>
      <c r="L186" s="463"/>
      <c r="M186" s="388"/>
      <c r="N186" s="389"/>
      <c r="O186" s="390"/>
      <c r="P186" s="389"/>
      <c r="Q186" s="410"/>
      <c r="R186" s="443"/>
      <c r="S186" s="425">
        <f t="shared" si="67"/>
        <v>0</v>
      </c>
      <c r="T186" s="392">
        <f t="shared" si="64"/>
        <v>0</v>
      </c>
      <c r="U186" s="392">
        <f t="shared" si="68"/>
        <v>0</v>
      </c>
      <c r="V186" s="393">
        <f t="shared" si="69"/>
        <v>0</v>
      </c>
      <c r="W186" s="442" t="str">
        <f t="shared" si="70"/>
        <v/>
      </c>
      <c r="X186" s="452" t="str">
        <f t="shared" si="65"/>
        <v/>
      </c>
      <c r="Y186" s="452" t="str">
        <f t="shared" si="66"/>
        <v/>
      </c>
    </row>
    <row r="187" spans="1:25" ht="16.5">
      <c r="A187" s="383">
        <f t="shared" si="71"/>
        <v>46208</v>
      </c>
      <c r="B187" s="432" t="s">
        <v>804</v>
      </c>
      <c r="C187" s="458"/>
      <c r="D187" s="473"/>
      <c r="E187" s="459"/>
      <c r="F187" s="506" t="str">
        <f>IF(ISNA(VLOOKUP(D187,條件!$A$1:$L$65585,5,0)),"",(VLOOKUP(D187,條件!$A$1:$L$65585,5,0)))</f>
        <v/>
      </c>
      <c r="G187" s="506" t="str">
        <f>IF(ISNA(VLOOKUP(D187,條件!$A$1:$L$65585,11,0)),"",(VLOOKUP(D187,條件!$A$1:$L$65585,11,0)))</f>
        <v/>
      </c>
      <c r="H187" s="460"/>
      <c r="I187" s="461"/>
      <c r="J187" s="462"/>
      <c r="K187" s="461"/>
      <c r="L187" s="463"/>
      <c r="M187" s="388"/>
      <c r="N187" s="389"/>
      <c r="O187" s="390"/>
      <c r="P187" s="389"/>
      <c r="Q187" s="410"/>
      <c r="R187" s="443"/>
      <c r="S187" s="425">
        <f t="shared" si="67"/>
        <v>0</v>
      </c>
      <c r="T187" s="392">
        <f t="shared" si="64"/>
        <v>0</v>
      </c>
      <c r="U187" s="392">
        <f t="shared" si="68"/>
        <v>0</v>
      </c>
      <c r="V187" s="393">
        <f t="shared" si="69"/>
        <v>0</v>
      </c>
      <c r="W187" s="444" t="str">
        <f t="shared" si="70"/>
        <v/>
      </c>
      <c r="X187" s="452" t="str">
        <f t="shared" si="65"/>
        <v/>
      </c>
      <c r="Y187" s="452" t="str">
        <f t="shared" si="66"/>
        <v/>
      </c>
    </row>
    <row r="188" spans="1:25" ht="16.5">
      <c r="A188" s="383">
        <f t="shared" si="71"/>
        <v>46208</v>
      </c>
      <c r="B188" s="432" t="s">
        <v>804</v>
      </c>
      <c r="C188" s="458"/>
      <c r="D188" s="473"/>
      <c r="E188" s="459"/>
      <c r="F188" s="506" t="str">
        <f>IF(ISNA(VLOOKUP(D188,條件!$A$1:$L$65585,5,0)),"",(VLOOKUP(D188,條件!$A$1:$L$65585,5,0)))</f>
        <v/>
      </c>
      <c r="G188" s="506" t="str">
        <f>IF(ISNA(VLOOKUP(D188,條件!$A$1:$L$65585,11,0)),"",(VLOOKUP(D188,條件!$A$1:$L$65585,11,0)))</f>
        <v/>
      </c>
      <c r="H188" s="460"/>
      <c r="I188" s="461"/>
      <c r="J188" s="462"/>
      <c r="K188" s="461"/>
      <c r="L188" s="463"/>
      <c r="M188" s="388"/>
      <c r="N188" s="389"/>
      <c r="O188" s="390"/>
      <c r="P188" s="389"/>
      <c r="Q188" s="410"/>
      <c r="R188" s="443"/>
      <c r="S188" s="425">
        <f t="shared" si="67"/>
        <v>0</v>
      </c>
      <c r="T188" s="392">
        <f t="shared" si="64"/>
        <v>0</v>
      </c>
      <c r="U188" s="392">
        <f t="shared" si="68"/>
        <v>0</v>
      </c>
      <c r="V188" s="393">
        <f t="shared" si="69"/>
        <v>0</v>
      </c>
      <c r="W188" s="444" t="str">
        <f t="shared" si="70"/>
        <v/>
      </c>
      <c r="X188" s="452" t="str">
        <f t="shared" si="65"/>
        <v/>
      </c>
      <c r="Y188" s="452" t="str">
        <f t="shared" si="66"/>
        <v/>
      </c>
    </row>
    <row r="189" spans="1:25" ht="16.5">
      <c r="A189" s="383">
        <f t="shared" si="71"/>
        <v>46208</v>
      </c>
      <c r="B189" s="432" t="s">
        <v>804</v>
      </c>
      <c r="C189" s="458"/>
      <c r="D189" s="473"/>
      <c r="E189" s="459"/>
      <c r="F189" s="506" t="str">
        <f>IF(ISNA(VLOOKUP(D189,條件!$A$1:$L$65585,5,0)),"",(VLOOKUP(D189,條件!$A$1:$L$65585,5,0)))</f>
        <v/>
      </c>
      <c r="G189" s="506" t="str">
        <f>IF(ISNA(VLOOKUP(D189,條件!$A$1:$L$65585,11,0)),"",(VLOOKUP(D189,條件!$A$1:$L$65585,11,0)))</f>
        <v/>
      </c>
      <c r="H189" s="460"/>
      <c r="I189" s="461"/>
      <c r="J189" s="462"/>
      <c r="K189" s="461"/>
      <c r="L189" s="463"/>
      <c r="M189" s="388"/>
      <c r="N189" s="389"/>
      <c r="O189" s="390"/>
      <c r="P189" s="389"/>
      <c r="Q189" s="410"/>
      <c r="R189" s="443"/>
      <c r="S189" s="425">
        <f t="shared" si="67"/>
        <v>0</v>
      </c>
      <c r="T189" s="392">
        <f t="shared" si="64"/>
        <v>0</v>
      </c>
      <c r="U189" s="392">
        <f t="shared" si="68"/>
        <v>0</v>
      </c>
      <c r="V189" s="393">
        <f t="shared" si="69"/>
        <v>0</v>
      </c>
      <c r="W189" s="444" t="str">
        <f t="shared" si="70"/>
        <v/>
      </c>
      <c r="X189" s="452" t="str">
        <f t="shared" si="65"/>
        <v/>
      </c>
      <c r="Y189" s="452" t="str">
        <f t="shared" si="66"/>
        <v/>
      </c>
    </row>
    <row r="190" spans="1:25" ht="16.5">
      <c r="A190" s="383">
        <f t="shared" si="71"/>
        <v>46208</v>
      </c>
      <c r="B190" s="432" t="s">
        <v>804</v>
      </c>
      <c r="C190" s="458"/>
      <c r="D190" s="473"/>
      <c r="E190" s="459"/>
      <c r="F190" s="506" t="str">
        <f>IF(ISNA(VLOOKUP(D190,條件!$A$1:$L$65585,5,0)),"",(VLOOKUP(D190,條件!$A$1:$L$65585,5,0)))</f>
        <v/>
      </c>
      <c r="G190" s="506" t="str">
        <f>IF(ISNA(VLOOKUP(D190,條件!$A$1:$L$65585,11,0)),"",(VLOOKUP(D190,條件!$A$1:$L$65585,11,0)))</f>
        <v/>
      </c>
      <c r="H190" s="460"/>
      <c r="I190" s="461"/>
      <c r="J190" s="462"/>
      <c r="K190" s="461"/>
      <c r="L190" s="463"/>
      <c r="M190" s="388"/>
      <c r="N190" s="389"/>
      <c r="O190" s="390"/>
      <c r="P190" s="389"/>
      <c r="Q190" s="410"/>
      <c r="R190" s="443"/>
      <c r="S190" s="425">
        <f t="shared" si="67"/>
        <v>0</v>
      </c>
      <c r="T190" s="392">
        <f t="shared" si="64"/>
        <v>0</v>
      </c>
      <c r="U190" s="392">
        <f t="shared" si="68"/>
        <v>0</v>
      </c>
      <c r="V190" s="393">
        <f t="shared" si="69"/>
        <v>0</v>
      </c>
      <c r="W190" s="444" t="str">
        <f t="shared" si="70"/>
        <v/>
      </c>
      <c r="X190" s="452" t="str">
        <f t="shared" si="65"/>
        <v/>
      </c>
      <c r="Y190" s="452" t="str">
        <f t="shared" si="66"/>
        <v/>
      </c>
    </row>
    <row r="191" spans="1:25" ht="16.5">
      <c r="A191" s="383">
        <f t="shared" si="71"/>
        <v>46208</v>
      </c>
      <c r="B191" s="432" t="s">
        <v>804</v>
      </c>
      <c r="C191" s="458"/>
      <c r="D191" s="473"/>
      <c r="E191" s="459"/>
      <c r="F191" s="506" t="str">
        <f>IF(ISNA(VLOOKUP(D191,條件!$A$1:$L$65585,5,0)),"",(VLOOKUP(D191,條件!$A$1:$L$65585,5,0)))</f>
        <v/>
      </c>
      <c r="G191" s="506" t="str">
        <f>IF(ISNA(VLOOKUP(D191,條件!$A$1:$L$65585,11,0)),"",(VLOOKUP(D191,條件!$A$1:$L$65585,11,0)))</f>
        <v/>
      </c>
      <c r="H191" s="460"/>
      <c r="I191" s="461"/>
      <c r="J191" s="462"/>
      <c r="K191" s="461"/>
      <c r="L191" s="463"/>
      <c r="M191" s="388"/>
      <c r="N191" s="389"/>
      <c r="O191" s="390"/>
      <c r="P191" s="389"/>
      <c r="Q191" s="391"/>
      <c r="R191" s="443"/>
      <c r="S191" s="425">
        <f t="shared" si="67"/>
        <v>0</v>
      </c>
      <c r="T191" s="392">
        <f t="shared" si="64"/>
        <v>0</v>
      </c>
      <c r="U191" s="392">
        <f t="shared" si="68"/>
        <v>0</v>
      </c>
      <c r="V191" s="393">
        <f t="shared" si="69"/>
        <v>0</v>
      </c>
      <c r="W191" s="444" t="str">
        <f t="shared" si="70"/>
        <v/>
      </c>
      <c r="X191" s="452" t="str">
        <f t="shared" si="65"/>
        <v/>
      </c>
      <c r="Y191" s="452" t="str">
        <f t="shared" si="66"/>
        <v/>
      </c>
    </row>
    <row r="192" spans="1:25" ht="16.5">
      <c r="A192" s="383">
        <f t="shared" si="71"/>
        <v>46208</v>
      </c>
      <c r="B192" s="432" t="s">
        <v>804</v>
      </c>
      <c r="C192" s="458"/>
      <c r="D192" s="473"/>
      <c r="E192" s="459"/>
      <c r="F192" s="506" t="str">
        <f>IF(ISNA(VLOOKUP(D192,條件!$A$1:$L$65585,5,0)),"",(VLOOKUP(D192,條件!$A$1:$L$65585,5,0)))</f>
        <v/>
      </c>
      <c r="G192" s="506" t="str">
        <f>IF(ISNA(VLOOKUP(D192,條件!$A$1:$L$65585,11,0)),"",(VLOOKUP(D192,條件!$A$1:$L$65585,11,0)))</f>
        <v/>
      </c>
      <c r="H192" s="460"/>
      <c r="I192" s="461"/>
      <c r="J192" s="462"/>
      <c r="K192" s="461"/>
      <c r="L192" s="463"/>
      <c r="M192" s="388"/>
      <c r="N192" s="389"/>
      <c r="O192" s="390"/>
      <c r="P192" s="389"/>
      <c r="Q192" s="391"/>
      <c r="R192" s="443"/>
      <c r="S192" s="425">
        <f t="shared" si="67"/>
        <v>0</v>
      </c>
      <c r="T192" s="392">
        <f t="shared" si="64"/>
        <v>0</v>
      </c>
      <c r="U192" s="392">
        <f t="shared" si="68"/>
        <v>0</v>
      </c>
      <c r="V192" s="393">
        <f t="shared" si="69"/>
        <v>0</v>
      </c>
      <c r="W192" s="444" t="str">
        <f t="shared" si="70"/>
        <v/>
      </c>
      <c r="X192" s="452" t="str">
        <f t="shared" si="65"/>
        <v/>
      </c>
      <c r="Y192" s="452" t="str">
        <f t="shared" si="66"/>
        <v/>
      </c>
    </row>
    <row r="193" spans="1:25" ht="16.5">
      <c r="A193" s="383">
        <f t="shared" si="71"/>
        <v>46208</v>
      </c>
      <c r="B193" s="432" t="s">
        <v>804</v>
      </c>
      <c r="C193" s="458"/>
      <c r="D193" s="473"/>
      <c r="E193" s="459"/>
      <c r="F193" s="506" t="str">
        <f>IF(ISNA(VLOOKUP(D193,條件!$A$1:$L$65585,5,0)),"",(VLOOKUP(D193,條件!$A$1:$L$65585,5,0)))</f>
        <v/>
      </c>
      <c r="G193" s="506" t="str">
        <f>IF(ISNA(VLOOKUP(D193,條件!$A$1:$L$65585,11,0)),"",(VLOOKUP(D193,條件!$A$1:$L$65585,11,0)))</f>
        <v/>
      </c>
      <c r="H193" s="460"/>
      <c r="I193" s="461"/>
      <c r="J193" s="462"/>
      <c r="K193" s="461"/>
      <c r="L193" s="463"/>
      <c r="M193" s="388"/>
      <c r="N193" s="389"/>
      <c r="O193" s="390"/>
      <c r="P193" s="389"/>
      <c r="Q193" s="391"/>
      <c r="R193" s="443"/>
      <c r="S193" s="425">
        <f t="shared" si="67"/>
        <v>0</v>
      </c>
      <c r="T193" s="392">
        <f t="shared" si="64"/>
        <v>0</v>
      </c>
      <c r="U193" s="392">
        <f t="shared" si="68"/>
        <v>0</v>
      </c>
      <c r="V193" s="393">
        <f t="shared" si="69"/>
        <v>0</v>
      </c>
      <c r="W193" s="444" t="str">
        <f t="shared" si="70"/>
        <v/>
      </c>
      <c r="X193" s="452" t="str">
        <f t="shared" si="65"/>
        <v/>
      </c>
      <c r="Y193" s="452" t="str">
        <f t="shared" si="66"/>
        <v/>
      </c>
    </row>
    <row r="194" spans="1:25" ht="16.5">
      <c r="A194" s="383">
        <f t="shared" si="71"/>
        <v>46208</v>
      </c>
      <c r="B194" s="432" t="s">
        <v>804</v>
      </c>
      <c r="C194" s="458"/>
      <c r="D194" s="473"/>
      <c r="E194" s="459"/>
      <c r="F194" s="506" t="str">
        <f>IF(ISNA(VLOOKUP(D194,條件!$A$1:$L$65585,5,0)),"",(VLOOKUP(D194,條件!$A$1:$L$65585,5,0)))</f>
        <v/>
      </c>
      <c r="G194" s="506" t="str">
        <f>IF(ISNA(VLOOKUP(D194,條件!$A$1:$L$65585,11,0)),"",(VLOOKUP(D194,條件!$A$1:$L$65585,11,0)))</f>
        <v/>
      </c>
      <c r="H194" s="460"/>
      <c r="I194" s="461"/>
      <c r="J194" s="462"/>
      <c r="K194" s="461"/>
      <c r="L194" s="463"/>
      <c r="M194" s="388"/>
      <c r="N194" s="389"/>
      <c r="O194" s="390"/>
      <c r="P194" s="389"/>
      <c r="Q194" s="391"/>
      <c r="R194" s="443"/>
      <c r="S194" s="425">
        <f t="shared" si="67"/>
        <v>0</v>
      </c>
      <c r="T194" s="392">
        <f t="shared" si="64"/>
        <v>0</v>
      </c>
      <c r="U194" s="392">
        <f t="shared" si="68"/>
        <v>0</v>
      </c>
      <c r="V194" s="393">
        <f t="shared" si="69"/>
        <v>0</v>
      </c>
      <c r="W194" s="444" t="str">
        <f t="shared" si="70"/>
        <v/>
      </c>
      <c r="X194" s="452" t="str">
        <f t="shared" si="65"/>
        <v/>
      </c>
      <c r="Y194" s="452" t="str">
        <f t="shared" si="66"/>
        <v/>
      </c>
    </row>
    <row r="195" spans="1:25" ht="16.5">
      <c r="A195" s="383">
        <f t="shared" si="71"/>
        <v>46208</v>
      </c>
      <c r="B195" s="398" t="s">
        <v>807</v>
      </c>
      <c r="C195" s="524"/>
      <c r="D195" s="525"/>
      <c r="E195" s="526"/>
      <c r="F195" s="527"/>
      <c r="G195" s="527"/>
      <c r="H195" s="528"/>
      <c r="I195" s="529">
        <f>COUNTA(I175:I194)</f>
        <v>0</v>
      </c>
      <c r="J195" s="529"/>
      <c r="K195" s="529"/>
      <c r="L195" s="530"/>
      <c r="M195" s="400"/>
      <c r="N195" s="401">
        <f>SUM(N175:N194)</f>
        <v>0</v>
      </c>
      <c r="O195" s="400"/>
      <c r="P195" s="401">
        <f>SUM(P175:P194)</f>
        <v>0</v>
      </c>
      <c r="Q195" s="402"/>
      <c r="R195" s="445"/>
      <c r="S195" s="426"/>
      <c r="T195" s="399"/>
      <c r="U195" s="399">
        <f>SUMIF(U175:U194,"&lt;9E307")</f>
        <v>0</v>
      </c>
      <c r="V195" s="399">
        <f>SUM(V175:V194)</f>
        <v>0</v>
      </c>
      <c r="W195" s="446">
        <f>IF(ISERROR(V195/U195),0,(V195/U195))</f>
        <v>0</v>
      </c>
      <c r="X195" s="453">
        <f>SUMIF(X175:X194,"&lt;9E307")</f>
        <v>0</v>
      </c>
      <c r="Y195" s="453">
        <f>SUMIF(Y175:Y194,"&lt;9E307")</f>
        <v>0</v>
      </c>
    </row>
    <row r="196" spans="1:25" ht="16.5">
      <c r="A196" s="383">
        <f t="shared" si="71"/>
        <v>46208</v>
      </c>
      <c r="B196" s="432" t="s">
        <v>805</v>
      </c>
      <c r="C196" s="458"/>
      <c r="D196" s="473"/>
      <c r="E196" s="459"/>
      <c r="F196" s="506" t="str">
        <f>IF(ISNA(VLOOKUP(D196,條件!$A$1:$L$65585,5,0)),"",(VLOOKUP(D196,條件!$A$1:$L$65585,5,0)))</f>
        <v/>
      </c>
      <c r="G196" s="506" t="str">
        <f>IF(ISNA(VLOOKUP(D196,條件!$A$1:$L$65585,11,0)),"",(VLOOKUP(D196,條件!$A$1:$L$65585,11,0)))</f>
        <v/>
      </c>
      <c r="H196" s="460"/>
      <c r="I196" s="461"/>
      <c r="J196" s="462"/>
      <c r="K196" s="461"/>
      <c r="L196" s="463"/>
      <c r="M196" s="388"/>
      <c r="N196" s="389"/>
      <c r="O196" s="390"/>
      <c r="P196" s="389"/>
      <c r="Q196" s="391"/>
      <c r="R196" s="443"/>
      <c r="S196" s="425">
        <f>K196*0.85</f>
        <v>0</v>
      </c>
      <c r="T196" s="392">
        <f t="shared" ref="T196:T215" si="72">IF(J196="",0,(1440/(J196/S196)))</f>
        <v>0</v>
      </c>
      <c r="U196" s="405">
        <f>T196*L196*(N196+P196)/24*0.85</f>
        <v>0</v>
      </c>
      <c r="V196" s="406">
        <f>M196+O196</f>
        <v>0</v>
      </c>
      <c r="W196" s="442" t="str">
        <f>IF(U196=0,"",((V196/U196)))</f>
        <v/>
      </c>
      <c r="X196" s="452" t="str">
        <f t="shared" ref="X196:X215" si="73">IF(ISERROR((U196/(N196+P196)*N196)/250),"",((U196/(N196+P196)*N196)/250))</f>
        <v/>
      </c>
      <c r="Y196" s="452" t="str">
        <f t="shared" ref="Y196:Y215" si="74">IF(ISERROR(((U196/(N196+P196)*P196)/250)),"",(((U196/(N196+P196)*P196))/250))</f>
        <v/>
      </c>
    </row>
    <row r="197" spans="1:25" ht="16.5">
      <c r="A197" s="383">
        <f t="shared" si="71"/>
        <v>46208</v>
      </c>
      <c r="B197" s="432" t="s">
        <v>805</v>
      </c>
      <c r="C197" s="458"/>
      <c r="D197" s="473"/>
      <c r="E197" s="459"/>
      <c r="F197" s="506" t="str">
        <f>IF(ISNA(VLOOKUP(D197,條件!$A$1:$L$65585,5,0)),"",(VLOOKUP(D197,條件!$A$1:$L$65585,5,0)))</f>
        <v/>
      </c>
      <c r="G197" s="506" t="str">
        <f>IF(ISNA(VLOOKUP(D197,條件!$A$1:$L$65585,11,0)),"",(VLOOKUP(D197,條件!$A$1:$L$65585,11,0)))</f>
        <v/>
      </c>
      <c r="H197" s="460"/>
      <c r="I197" s="461"/>
      <c r="J197" s="462"/>
      <c r="K197" s="461"/>
      <c r="L197" s="463"/>
      <c r="M197" s="388"/>
      <c r="N197" s="389"/>
      <c r="O197" s="390"/>
      <c r="P197" s="389"/>
      <c r="Q197" s="391"/>
      <c r="R197" s="443"/>
      <c r="S197" s="425">
        <f t="shared" ref="S197:S215" si="75">K197*0.85</f>
        <v>0</v>
      </c>
      <c r="T197" s="392">
        <f t="shared" si="72"/>
        <v>0</v>
      </c>
      <c r="U197" s="405">
        <f t="shared" ref="U197:U215" si="76">T197*L197*(N197+P197)/24*0.85</f>
        <v>0</v>
      </c>
      <c r="V197" s="393">
        <f t="shared" ref="V197:V215" si="77">M197+O197</f>
        <v>0</v>
      </c>
      <c r="W197" s="442" t="str">
        <f t="shared" ref="W197:W215" si="78">IF(U197=0,"",((V197/U197)))</f>
        <v/>
      </c>
      <c r="X197" s="452" t="str">
        <f t="shared" si="73"/>
        <v/>
      </c>
      <c r="Y197" s="452" t="str">
        <f t="shared" si="74"/>
        <v/>
      </c>
    </row>
    <row r="198" spans="1:25" ht="16.5">
      <c r="A198" s="383">
        <f t="shared" si="71"/>
        <v>46208</v>
      </c>
      <c r="B198" s="432" t="s">
        <v>805</v>
      </c>
      <c r="C198" s="458"/>
      <c r="D198" s="473"/>
      <c r="E198" s="459"/>
      <c r="F198" s="506" t="str">
        <f>IF(ISNA(VLOOKUP(D198,條件!$A$1:$L$65585,5,0)),"",(VLOOKUP(D198,條件!$A$1:$L$65585,5,0)))</f>
        <v/>
      </c>
      <c r="G198" s="506" t="str">
        <f>IF(ISNA(VLOOKUP(D198,條件!$A$1:$L$65585,11,0)),"",(VLOOKUP(D198,條件!$A$1:$L$65585,11,0)))</f>
        <v/>
      </c>
      <c r="H198" s="460"/>
      <c r="I198" s="461"/>
      <c r="J198" s="462"/>
      <c r="K198" s="461"/>
      <c r="L198" s="463"/>
      <c r="M198" s="388"/>
      <c r="N198" s="389"/>
      <c r="O198" s="390"/>
      <c r="P198" s="389"/>
      <c r="Q198" s="391"/>
      <c r="R198" s="443"/>
      <c r="S198" s="425">
        <f t="shared" si="75"/>
        <v>0</v>
      </c>
      <c r="T198" s="392">
        <f t="shared" si="72"/>
        <v>0</v>
      </c>
      <c r="U198" s="405">
        <f t="shared" si="76"/>
        <v>0</v>
      </c>
      <c r="V198" s="393">
        <f t="shared" si="77"/>
        <v>0</v>
      </c>
      <c r="W198" s="442" t="str">
        <f t="shared" si="78"/>
        <v/>
      </c>
      <c r="X198" s="452" t="str">
        <f t="shared" si="73"/>
        <v/>
      </c>
      <c r="Y198" s="452" t="str">
        <f t="shared" si="74"/>
        <v/>
      </c>
    </row>
    <row r="199" spans="1:25" ht="16.5">
      <c r="A199" s="383">
        <f t="shared" si="71"/>
        <v>46208</v>
      </c>
      <c r="B199" s="432" t="s">
        <v>805</v>
      </c>
      <c r="C199" s="458"/>
      <c r="D199" s="473"/>
      <c r="E199" s="459"/>
      <c r="F199" s="506" t="str">
        <f>IF(ISNA(VLOOKUP(D199,條件!$A$1:$L$65585,5,0)),"",(VLOOKUP(D199,條件!$A$1:$L$65585,5,0)))</f>
        <v/>
      </c>
      <c r="G199" s="506" t="str">
        <f>IF(ISNA(VLOOKUP(D199,條件!$A$1:$L$65585,11,0)),"",(VLOOKUP(D199,條件!$A$1:$L$65585,11,0)))</f>
        <v/>
      </c>
      <c r="H199" s="460"/>
      <c r="I199" s="461"/>
      <c r="J199" s="462"/>
      <c r="K199" s="461"/>
      <c r="L199" s="463"/>
      <c r="M199" s="388"/>
      <c r="N199" s="389"/>
      <c r="O199" s="390"/>
      <c r="P199" s="389"/>
      <c r="Q199" s="391"/>
      <c r="R199" s="443"/>
      <c r="S199" s="425">
        <f t="shared" si="75"/>
        <v>0</v>
      </c>
      <c r="T199" s="392">
        <f t="shared" si="72"/>
        <v>0</v>
      </c>
      <c r="U199" s="405">
        <f t="shared" si="76"/>
        <v>0</v>
      </c>
      <c r="V199" s="393">
        <f t="shared" si="77"/>
        <v>0</v>
      </c>
      <c r="W199" s="442" t="str">
        <f t="shared" si="78"/>
        <v/>
      </c>
      <c r="X199" s="452" t="str">
        <f t="shared" si="73"/>
        <v/>
      </c>
      <c r="Y199" s="452" t="str">
        <f t="shared" si="74"/>
        <v/>
      </c>
    </row>
    <row r="200" spans="1:25" ht="16.5">
      <c r="A200" s="383">
        <f t="shared" si="71"/>
        <v>46208</v>
      </c>
      <c r="B200" s="432" t="s">
        <v>805</v>
      </c>
      <c r="C200" s="458"/>
      <c r="D200" s="473"/>
      <c r="E200" s="459"/>
      <c r="F200" s="506" t="str">
        <f>IF(ISNA(VLOOKUP(D200,條件!$A$1:$L$65585,5,0)),"",(VLOOKUP(D200,條件!$A$1:$L$65585,5,0)))</f>
        <v/>
      </c>
      <c r="G200" s="506" t="str">
        <f>IF(ISNA(VLOOKUP(D200,條件!$A$1:$L$65585,11,0)),"",(VLOOKUP(D200,條件!$A$1:$L$65585,11,0)))</f>
        <v/>
      </c>
      <c r="H200" s="460"/>
      <c r="I200" s="461"/>
      <c r="J200" s="462"/>
      <c r="K200" s="461"/>
      <c r="L200" s="463"/>
      <c r="M200" s="388"/>
      <c r="N200" s="389"/>
      <c r="O200" s="390"/>
      <c r="P200" s="389"/>
      <c r="Q200" s="391"/>
      <c r="R200" s="443"/>
      <c r="S200" s="425">
        <f t="shared" si="75"/>
        <v>0</v>
      </c>
      <c r="T200" s="392">
        <f t="shared" si="72"/>
        <v>0</v>
      </c>
      <c r="U200" s="405">
        <f t="shared" si="76"/>
        <v>0</v>
      </c>
      <c r="V200" s="393">
        <f t="shared" si="77"/>
        <v>0</v>
      </c>
      <c r="W200" s="442" t="str">
        <f t="shared" si="78"/>
        <v/>
      </c>
      <c r="X200" s="452" t="str">
        <f t="shared" si="73"/>
        <v/>
      </c>
      <c r="Y200" s="452" t="str">
        <f t="shared" si="74"/>
        <v/>
      </c>
    </row>
    <row r="201" spans="1:25" ht="16.5">
      <c r="A201" s="383">
        <f t="shared" si="71"/>
        <v>46208</v>
      </c>
      <c r="B201" s="432" t="s">
        <v>805</v>
      </c>
      <c r="C201" s="458"/>
      <c r="D201" s="473"/>
      <c r="E201" s="459"/>
      <c r="F201" s="506" t="str">
        <f>IF(ISNA(VLOOKUP(D201,條件!$A$1:$L$65585,5,0)),"",(VLOOKUP(D201,條件!$A$1:$L$65585,5,0)))</f>
        <v/>
      </c>
      <c r="G201" s="506" t="str">
        <f>IF(ISNA(VLOOKUP(D201,條件!$A$1:$L$65585,11,0)),"",(VLOOKUP(D201,條件!$A$1:$L$65585,11,0)))</f>
        <v/>
      </c>
      <c r="H201" s="460"/>
      <c r="I201" s="461"/>
      <c r="J201" s="462"/>
      <c r="K201" s="461"/>
      <c r="L201" s="463"/>
      <c r="M201" s="388"/>
      <c r="N201" s="389"/>
      <c r="O201" s="390"/>
      <c r="P201" s="389"/>
      <c r="Q201" s="391"/>
      <c r="R201" s="443"/>
      <c r="S201" s="425">
        <f t="shared" si="75"/>
        <v>0</v>
      </c>
      <c r="T201" s="392">
        <f t="shared" si="72"/>
        <v>0</v>
      </c>
      <c r="U201" s="405">
        <f t="shared" si="76"/>
        <v>0</v>
      </c>
      <c r="V201" s="393">
        <f t="shared" si="77"/>
        <v>0</v>
      </c>
      <c r="W201" s="442" t="str">
        <f t="shared" si="78"/>
        <v/>
      </c>
      <c r="X201" s="452" t="str">
        <f t="shared" si="73"/>
        <v/>
      </c>
      <c r="Y201" s="452" t="str">
        <f t="shared" si="74"/>
        <v/>
      </c>
    </row>
    <row r="202" spans="1:25" ht="16.5">
      <c r="A202" s="383">
        <f t="shared" si="71"/>
        <v>46208</v>
      </c>
      <c r="B202" s="432" t="s">
        <v>805</v>
      </c>
      <c r="C202" s="458"/>
      <c r="D202" s="473"/>
      <c r="E202" s="459"/>
      <c r="F202" s="506" t="str">
        <f>IF(ISNA(VLOOKUP(D202,條件!$A$1:$L$65585,5,0)),"",(VLOOKUP(D202,條件!$A$1:$L$65585,5,0)))</f>
        <v/>
      </c>
      <c r="G202" s="506" t="str">
        <f>IF(ISNA(VLOOKUP(D202,條件!$A$1:$L$65585,11,0)),"",(VLOOKUP(D202,條件!$A$1:$L$65585,11,0)))</f>
        <v/>
      </c>
      <c r="H202" s="460"/>
      <c r="I202" s="461"/>
      <c r="J202" s="462"/>
      <c r="K202" s="461"/>
      <c r="L202" s="463"/>
      <c r="M202" s="388"/>
      <c r="N202" s="389"/>
      <c r="O202" s="390"/>
      <c r="P202" s="389"/>
      <c r="Q202" s="391"/>
      <c r="R202" s="443"/>
      <c r="S202" s="425">
        <f t="shared" si="75"/>
        <v>0</v>
      </c>
      <c r="T202" s="392">
        <f t="shared" si="72"/>
        <v>0</v>
      </c>
      <c r="U202" s="405">
        <f t="shared" si="76"/>
        <v>0</v>
      </c>
      <c r="V202" s="393">
        <f t="shared" si="77"/>
        <v>0</v>
      </c>
      <c r="W202" s="442" t="str">
        <f t="shared" si="78"/>
        <v/>
      </c>
      <c r="X202" s="452" t="str">
        <f t="shared" si="73"/>
        <v/>
      </c>
      <c r="Y202" s="452" t="str">
        <f t="shared" si="74"/>
        <v/>
      </c>
    </row>
    <row r="203" spans="1:25" ht="16.5">
      <c r="A203" s="383">
        <f t="shared" si="71"/>
        <v>46208</v>
      </c>
      <c r="B203" s="432" t="s">
        <v>805</v>
      </c>
      <c r="C203" s="458"/>
      <c r="D203" s="473"/>
      <c r="E203" s="459"/>
      <c r="F203" s="506" t="str">
        <f>IF(ISNA(VLOOKUP(D203,條件!$A$1:$L$65585,5,0)),"",(VLOOKUP(D203,條件!$A$1:$L$65585,5,0)))</f>
        <v/>
      </c>
      <c r="G203" s="506" t="str">
        <f>IF(ISNA(VLOOKUP(D203,條件!$A$1:$L$65585,11,0)),"",(VLOOKUP(D203,條件!$A$1:$L$65585,11,0)))</f>
        <v/>
      </c>
      <c r="H203" s="460"/>
      <c r="I203" s="461"/>
      <c r="J203" s="462"/>
      <c r="K203" s="461"/>
      <c r="L203" s="463"/>
      <c r="M203" s="388"/>
      <c r="N203" s="389"/>
      <c r="O203" s="390"/>
      <c r="P203" s="389"/>
      <c r="Q203" s="391"/>
      <c r="R203" s="443"/>
      <c r="S203" s="425">
        <f t="shared" si="75"/>
        <v>0</v>
      </c>
      <c r="T203" s="392">
        <f t="shared" si="72"/>
        <v>0</v>
      </c>
      <c r="U203" s="405">
        <f t="shared" si="76"/>
        <v>0</v>
      </c>
      <c r="V203" s="393">
        <f t="shared" si="77"/>
        <v>0</v>
      </c>
      <c r="W203" s="442" t="str">
        <f t="shared" si="78"/>
        <v/>
      </c>
      <c r="X203" s="452" t="str">
        <f t="shared" si="73"/>
        <v/>
      </c>
      <c r="Y203" s="452" t="str">
        <f t="shared" si="74"/>
        <v/>
      </c>
    </row>
    <row r="204" spans="1:25" ht="16.5">
      <c r="A204" s="383">
        <f t="shared" si="71"/>
        <v>46208</v>
      </c>
      <c r="B204" s="432" t="s">
        <v>805</v>
      </c>
      <c r="C204" s="458"/>
      <c r="D204" s="473"/>
      <c r="E204" s="459"/>
      <c r="F204" s="506" t="str">
        <f>IF(ISNA(VLOOKUP(D204,條件!$A$1:$L$65585,5,0)),"",(VLOOKUP(D204,條件!$A$1:$L$65585,5,0)))</f>
        <v/>
      </c>
      <c r="G204" s="506" t="str">
        <f>IF(ISNA(VLOOKUP(D204,條件!$A$1:$L$65585,11,0)),"",(VLOOKUP(D204,條件!$A$1:$L$65585,11,0)))</f>
        <v/>
      </c>
      <c r="H204" s="460"/>
      <c r="I204" s="461"/>
      <c r="J204" s="462"/>
      <c r="K204" s="461"/>
      <c r="L204" s="463"/>
      <c r="M204" s="388"/>
      <c r="N204" s="389"/>
      <c r="O204" s="390"/>
      <c r="P204" s="389"/>
      <c r="Q204" s="391"/>
      <c r="R204" s="443"/>
      <c r="S204" s="425">
        <f t="shared" si="75"/>
        <v>0</v>
      </c>
      <c r="T204" s="392">
        <f t="shared" si="72"/>
        <v>0</v>
      </c>
      <c r="U204" s="405">
        <f t="shared" si="76"/>
        <v>0</v>
      </c>
      <c r="V204" s="393">
        <f t="shared" si="77"/>
        <v>0</v>
      </c>
      <c r="W204" s="442" t="str">
        <f t="shared" si="78"/>
        <v/>
      </c>
      <c r="X204" s="452" t="str">
        <f t="shared" si="73"/>
        <v/>
      </c>
      <c r="Y204" s="452" t="str">
        <f t="shared" si="74"/>
        <v/>
      </c>
    </row>
    <row r="205" spans="1:25" ht="16.5">
      <c r="A205" s="383">
        <f t="shared" si="71"/>
        <v>46208</v>
      </c>
      <c r="B205" s="432" t="s">
        <v>805</v>
      </c>
      <c r="C205" s="458"/>
      <c r="D205" s="473"/>
      <c r="E205" s="459"/>
      <c r="F205" s="506" t="str">
        <f>IF(ISNA(VLOOKUP(D205,條件!$A$1:$L$65585,5,0)),"",(VLOOKUP(D205,條件!$A$1:$L$65585,5,0)))</f>
        <v/>
      </c>
      <c r="G205" s="506" t="str">
        <f>IF(ISNA(VLOOKUP(D205,條件!$A$1:$L$65585,11,0)),"",(VLOOKUP(D205,條件!$A$1:$L$65585,11,0)))</f>
        <v/>
      </c>
      <c r="H205" s="460"/>
      <c r="I205" s="461"/>
      <c r="J205" s="462"/>
      <c r="K205" s="461"/>
      <c r="L205" s="463"/>
      <c r="M205" s="388"/>
      <c r="N205" s="389"/>
      <c r="O205" s="390"/>
      <c r="P205" s="389"/>
      <c r="Q205" s="391"/>
      <c r="R205" s="443"/>
      <c r="S205" s="425">
        <f t="shared" si="75"/>
        <v>0</v>
      </c>
      <c r="T205" s="392">
        <f t="shared" si="72"/>
        <v>0</v>
      </c>
      <c r="U205" s="405">
        <f t="shared" si="76"/>
        <v>0</v>
      </c>
      <c r="V205" s="393">
        <f t="shared" si="77"/>
        <v>0</v>
      </c>
      <c r="W205" s="442" t="str">
        <f t="shared" si="78"/>
        <v/>
      </c>
      <c r="X205" s="452" t="str">
        <f t="shared" si="73"/>
        <v/>
      </c>
      <c r="Y205" s="452" t="str">
        <f t="shared" si="74"/>
        <v/>
      </c>
    </row>
    <row r="206" spans="1:25" ht="16.5">
      <c r="A206" s="383">
        <f t="shared" si="71"/>
        <v>46208</v>
      </c>
      <c r="B206" s="432" t="s">
        <v>805</v>
      </c>
      <c r="C206" s="458"/>
      <c r="D206" s="473"/>
      <c r="E206" s="459"/>
      <c r="F206" s="506" t="str">
        <f>IF(ISNA(VLOOKUP(D206,條件!$A$1:$L$65585,5,0)),"",(VLOOKUP(D206,條件!$A$1:$L$65585,5,0)))</f>
        <v/>
      </c>
      <c r="G206" s="506" t="str">
        <f>IF(ISNA(VLOOKUP(D206,條件!$A$1:$L$65585,11,0)),"",(VLOOKUP(D206,條件!$A$1:$L$65585,11,0)))</f>
        <v/>
      </c>
      <c r="H206" s="460"/>
      <c r="I206" s="461"/>
      <c r="J206" s="462"/>
      <c r="K206" s="461"/>
      <c r="L206" s="463"/>
      <c r="M206" s="388"/>
      <c r="N206" s="389"/>
      <c r="O206" s="390"/>
      <c r="P206" s="389"/>
      <c r="Q206" s="391"/>
      <c r="R206" s="443"/>
      <c r="S206" s="425">
        <f t="shared" si="75"/>
        <v>0</v>
      </c>
      <c r="T206" s="392">
        <f t="shared" si="72"/>
        <v>0</v>
      </c>
      <c r="U206" s="405">
        <f t="shared" si="76"/>
        <v>0</v>
      </c>
      <c r="V206" s="393">
        <f t="shared" si="77"/>
        <v>0</v>
      </c>
      <c r="W206" s="442" t="str">
        <f t="shared" si="78"/>
        <v/>
      </c>
      <c r="X206" s="452" t="str">
        <f t="shared" si="73"/>
        <v/>
      </c>
      <c r="Y206" s="452" t="str">
        <f t="shared" si="74"/>
        <v/>
      </c>
    </row>
    <row r="207" spans="1:25" ht="16.5">
      <c r="A207" s="383">
        <f t="shared" si="71"/>
        <v>46208</v>
      </c>
      <c r="B207" s="432" t="s">
        <v>805</v>
      </c>
      <c r="C207" s="458"/>
      <c r="D207" s="473"/>
      <c r="E207" s="459"/>
      <c r="F207" s="506" t="str">
        <f>IF(ISNA(VLOOKUP(D207,條件!$A$1:$L$65585,5,0)),"",(VLOOKUP(D207,條件!$A$1:$L$65585,5,0)))</f>
        <v/>
      </c>
      <c r="G207" s="506" t="str">
        <f>IF(ISNA(VLOOKUP(D207,條件!$A$1:$L$65585,11,0)),"",(VLOOKUP(D207,條件!$A$1:$L$65585,11,0)))</f>
        <v/>
      </c>
      <c r="H207" s="460"/>
      <c r="I207" s="461"/>
      <c r="J207" s="462"/>
      <c r="K207" s="461"/>
      <c r="L207" s="463"/>
      <c r="M207" s="388"/>
      <c r="N207" s="389"/>
      <c r="O207" s="390"/>
      <c r="P207" s="389"/>
      <c r="Q207" s="391"/>
      <c r="R207" s="443"/>
      <c r="S207" s="425">
        <f t="shared" si="75"/>
        <v>0</v>
      </c>
      <c r="T207" s="392">
        <f t="shared" si="72"/>
        <v>0</v>
      </c>
      <c r="U207" s="392">
        <f t="shared" si="76"/>
        <v>0</v>
      </c>
      <c r="V207" s="393">
        <f t="shared" si="77"/>
        <v>0</v>
      </c>
      <c r="W207" s="444" t="str">
        <f t="shared" si="78"/>
        <v/>
      </c>
      <c r="X207" s="452" t="str">
        <f t="shared" si="73"/>
        <v/>
      </c>
      <c r="Y207" s="452" t="str">
        <f t="shared" si="74"/>
        <v/>
      </c>
    </row>
    <row r="208" spans="1:25" ht="16.5">
      <c r="A208" s="383">
        <f t="shared" si="71"/>
        <v>46208</v>
      </c>
      <c r="B208" s="432" t="s">
        <v>805</v>
      </c>
      <c r="C208" s="458"/>
      <c r="D208" s="473"/>
      <c r="E208" s="459"/>
      <c r="F208" s="506" t="str">
        <f>IF(ISNA(VLOOKUP(D208,條件!$A$1:$L$65585,5,0)),"",(VLOOKUP(D208,條件!$A$1:$L$65585,5,0)))</f>
        <v/>
      </c>
      <c r="G208" s="506" t="str">
        <f>IF(ISNA(VLOOKUP(D208,條件!$A$1:$L$65585,11,0)),"",(VLOOKUP(D208,條件!$A$1:$L$65585,11,0)))</f>
        <v/>
      </c>
      <c r="H208" s="460"/>
      <c r="I208" s="461"/>
      <c r="J208" s="462"/>
      <c r="K208" s="461"/>
      <c r="L208" s="463"/>
      <c r="M208" s="388"/>
      <c r="N208" s="389"/>
      <c r="O208" s="390"/>
      <c r="P208" s="389"/>
      <c r="Q208" s="391"/>
      <c r="R208" s="443"/>
      <c r="S208" s="425">
        <f t="shared" si="75"/>
        <v>0</v>
      </c>
      <c r="T208" s="392">
        <f t="shared" si="72"/>
        <v>0</v>
      </c>
      <c r="U208" s="392">
        <f t="shared" si="76"/>
        <v>0</v>
      </c>
      <c r="V208" s="393">
        <f t="shared" si="77"/>
        <v>0</v>
      </c>
      <c r="W208" s="444" t="str">
        <f t="shared" si="78"/>
        <v/>
      </c>
      <c r="X208" s="452" t="str">
        <f t="shared" si="73"/>
        <v/>
      </c>
      <c r="Y208" s="452" t="str">
        <f t="shared" si="74"/>
        <v/>
      </c>
    </row>
    <row r="209" spans="1:25" ht="16.5">
      <c r="A209" s="383">
        <f t="shared" si="71"/>
        <v>46208</v>
      </c>
      <c r="B209" s="432" t="s">
        <v>805</v>
      </c>
      <c r="C209" s="458"/>
      <c r="D209" s="473"/>
      <c r="E209" s="459"/>
      <c r="F209" s="506" t="str">
        <f>IF(ISNA(VLOOKUP(D209,條件!$A$1:$L$65585,5,0)),"",(VLOOKUP(D209,條件!$A$1:$L$65585,5,0)))</f>
        <v/>
      </c>
      <c r="G209" s="506" t="str">
        <f>IF(ISNA(VLOOKUP(D209,條件!$A$1:$L$65585,11,0)),"",(VLOOKUP(D209,條件!$A$1:$L$65585,11,0)))</f>
        <v/>
      </c>
      <c r="H209" s="460"/>
      <c r="I209" s="461"/>
      <c r="J209" s="462"/>
      <c r="K209" s="461"/>
      <c r="L209" s="463"/>
      <c r="M209" s="388"/>
      <c r="N209" s="389"/>
      <c r="O209" s="390"/>
      <c r="P209" s="389"/>
      <c r="Q209" s="391"/>
      <c r="R209" s="443"/>
      <c r="S209" s="425">
        <f t="shared" si="75"/>
        <v>0</v>
      </c>
      <c r="T209" s="392">
        <f t="shared" si="72"/>
        <v>0</v>
      </c>
      <c r="U209" s="392">
        <f t="shared" si="76"/>
        <v>0</v>
      </c>
      <c r="V209" s="393">
        <f t="shared" si="77"/>
        <v>0</v>
      </c>
      <c r="W209" s="444" t="str">
        <f t="shared" si="78"/>
        <v/>
      </c>
      <c r="X209" s="452" t="str">
        <f t="shared" si="73"/>
        <v/>
      </c>
      <c r="Y209" s="452" t="str">
        <f t="shared" si="74"/>
        <v/>
      </c>
    </row>
    <row r="210" spans="1:25" ht="16.5">
      <c r="A210" s="383">
        <f t="shared" si="71"/>
        <v>46208</v>
      </c>
      <c r="B210" s="432" t="s">
        <v>805</v>
      </c>
      <c r="C210" s="458"/>
      <c r="D210" s="473"/>
      <c r="E210" s="459"/>
      <c r="F210" s="506" t="str">
        <f>IF(ISNA(VLOOKUP(D210,條件!$A$1:$L$65585,5,0)),"",(VLOOKUP(D210,條件!$A$1:$L$65585,5,0)))</f>
        <v/>
      </c>
      <c r="G210" s="506" t="str">
        <f>IF(ISNA(VLOOKUP(D210,條件!$A$1:$L$65585,11,0)),"",(VLOOKUP(D210,條件!$A$1:$L$65585,11,0)))</f>
        <v/>
      </c>
      <c r="H210" s="460"/>
      <c r="I210" s="461"/>
      <c r="J210" s="462"/>
      <c r="K210" s="461"/>
      <c r="L210" s="463"/>
      <c r="M210" s="388"/>
      <c r="N210" s="389"/>
      <c r="O210" s="390"/>
      <c r="P210" s="389"/>
      <c r="Q210" s="391"/>
      <c r="R210" s="443"/>
      <c r="S210" s="425">
        <f t="shared" si="75"/>
        <v>0</v>
      </c>
      <c r="T210" s="392">
        <f t="shared" si="72"/>
        <v>0</v>
      </c>
      <c r="U210" s="392">
        <f t="shared" si="76"/>
        <v>0</v>
      </c>
      <c r="V210" s="393">
        <f t="shared" si="77"/>
        <v>0</v>
      </c>
      <c r="W210" s="444" t="str">
        <f t="shared" si="78"/>
        <v/>
      </c>
      <c r="X210" s="452" t="str">
        <f t="shared" si="73"/>
        <v/>
      </c>
      <c r="Y210" s="452" t="str">
        <f t="shared" si="74"/>
        <v/>
      </c>
    </row>
    <row r="211" spans="1:25" ht="16.5">
      <c r="A211" s="383">
        <f t="shared" si="71"/>
        <v>46208</v>
      </c>
      <c r="B211" s="432" t="s">
        <v>805</v>
      </c>
      <c r="C211" s="458"/>
      <c r="D211" s="473"/>
      <c r="E211" s="459"/>
      <c r="F211" s="506" t="str">
        <f>IF(ISNA(VLOOKUP(D211,條件!$A$1:$L$65585,5,0)),"",(VLOOKUP(D211,條件!$A$1:$L$65585,5,0)))</f>
        <v/>
      </c>
      <c r="G211" s="506" t="str">
        <f>IF(ISNA(VLOOKUP(D211,條件!$A$1:$L$65585,11,0)),"",(VLOOKUP(D211,條件!$A$1:$L$65585,11,0)))</f>
        <v/>
      </c>
      <c r="H211" s="460"/>
      <c r="I211" s="461"/>
      <c r="J211" s="462"/>
      <c r="K211" s="461"/>
      <c r="L211" s="463"/>
      <c r="M211" s="388"/>
      <c r="N211" s="389"/>
      <c r="O211" s="390"/>
      <c r="P211" s="389"/>
      <c r="Q211" s="391"/>
      <c r="R211" s="443"/>
      <c r="S211" s="425">
        <f t="shared" si="75"/>
        <v>0</v>
      </c>
      <c r="T211" s="392">
        <f t="shared" si="72"/>
        <v>0</v>
      </c>
      <c r="U211" s="392">
        <f t="shared" si="76"/>
        <v>0</v>
      </c>
      <c r="V211" s="393">
        <f t="shared" si="77"/>
        <v>0</v>
      </c>
      <c r="W211" s="444" t="str">
        <f t="shared" si="78"/>
        <v/>
      </c>
      <c r="X211" s="452" t="str">
        <f t="shared" si="73"/>
        <v/>
      </c>
      <c r="Y211" s="452" t="str">
        <f t="shared" si="74"/>
        <v/>
      </c>
    </row>
    <row r="212" spans="1:25" ht="16.5">
      <c r="A212" s="383">
        <f t="shared" si="71"/>
        <v>46208</v>
      </c>
      <c r="B212" s="432" t="s">
        <v>805</v>
      </c>
      <c r="C212" s="458"/>
      <c r="D212" s="473"/>
      <c r="E212" s="459"/>
      <c r="F212" s="506" t="str">
        <f>IF(ISNA(VLOOKUP(D212,條件!$A$1:$L$65585,5,0)),"",(VLOOKUP(D212,條件!$A$1:$L$65585,5,0)))</f>
        <v/>
      </c>
      <c r="G212" s="506" t="str">
        <f>IF(ISNA(VLOOKUP(D212,條件!$A$1:$L$65585,11,0)),"",(VLOOKUP(D212,條件!$A$1:$L$65585,11,0)))</f>
        <v/>
      </c>
      <c r="H212" s="460"/>
      <c r="I212" s="461"/>
      <c r="J212" s="462"/>
      <c r="K212" s="461"/>
      <c r="L212" s="463"/>
      <c r="M212" s="388"/>
      <c r="N212" s="389"/>
      <c r="O212" s="390"/>
      <c r="P212" s="389"/>
      <c r="Q212" s="391"/>
      <c r="R212" s="443"/>
      <c r="S212" s="425">
        <f t="shared" si="75"/>
        <v>0</v>
      </c>
      <c r="T212" s="392">
        <f t="shared" si="72"/>
        <v>0</v>
      </c>
      <c r="U212" s="392">
        <f t="shared" si="76"/>
        <v>0</v>
      </c>
      <c r="V212" s="393">
        <f t="shared" si="77"/>
        <v>0</v>
      </c>
      <c r="W212" s="444" t="str">
        <f t="shared" si="78"/>
        <v/>
      </c>
      <c r="X212" s="452" t="str">
        <f t="shared" si="73"/>
        <v/>
      </c>
      <c r="Y212" s="452" t="str">
        <f t="shared" si="74"/>
        <v/>
      </c>
    </row>
    <row r="213" spans="1:25" ht="16.5">
      <c r="A213" s="383">
        <f t="shared" si="71"/>
        <v>46208</v>
      </c>
      <c r="B213" s="432" t="s">
        <v>805</v>
      </c>
      <c r="C213" s="458"/>
      <c r="D213" s="473"/>
      <c r="E213" s="459"/>
      <c r="F213" s="506" t="str">
        <f>IF(ISNA(VLOOKUP(D213,條件!$A$1:$L$65585,5,0)),"",(VLOOKUP(D213,條件!$A$1:$L$65585,5,0)))</f>
        <v/>
      </c>
      <c r="G213" s="506" t="str">
        <f>IF(ISNA(VLOOKUP(D213,條件!$A$1:$L$65585,11,0)),"",(VLOOKUP(D213,條件!$A$1:$L$65585,11,0)))</f>
        <v/>
      </c>
      <c r="H213" s="460"/>
      <c r="I213" s="461"/>
      <c r="J213" s="462"/>
      <c r="K213" s="461"/>
      <c r="L213" s="463"/>
      <c r="M213" s="388"/>
      <c r="N213" s="389"/>
      <c r="O213" s="390"/>
      <c r="P213" s="389"/>
      <c r="Q213" s="391"/>
      <c r="R213" s="443"/>
      <c r="S213" s="425">
        <f t="shared" si="75"/>
        <v>0</v>
      </c>
      <c r="T213" s="392">
        <f t="shared" si="72"/>
        <v>0</v>
      </c>
      <c r="U213" s="392">
        <f t="shared" si="76"/>
        <v>0</v>
      </c>
      <c r="V213" s="393">
        <f t="shared" si="77"/>
        <v>0</v>
      </c>
      <c r="W213" s="444" t="str">
        <f t="shared" si="78"/>
        <v/>
      </c>
      <c r="X213" s="452" t="str">
        <f t="shared" si="73"/>
        <v/>
      </c>
      <c r="Y213" s="452" t="str">
        <f t="shared" si="74"/>
        <v/>
      </c>
    </row>
    <row r="214" spans="1:25" ht="16.5">
      <c r="A214" s="383">
        <f t="shared" si="71"/>
        <v>46208</v>
      </c>
      <c r="B214" s="432" t="s">
        <v>805</v>
      </c>
      <c r="C214" s="458"/>
      <c r="D214" s="473"/>
      <c r="E214" s="459"/>
      <c r="F214" s="506" t="str">
        <f>IF(ISNA(VLOOKUP(D214,條件!$A$1:$L$65585,5,0)),"",(VLOOKUP(D214,條件!$A$1:$L$65585,5,0)))</f>
        <v/>
      </c>
      <c r="G214" s="506" t="str">
        <f>IF(ISNA(VLOOKUP(D214,條件!$A$1:$L$65585,11,0)),"",(VLOOKUP(D214,條件!$A$1:$L$65585,11,0)))</f>
        <v/>
      </c>
      <c r="H214" s="460"/>
      <c r="I214" s="461"/>
      <c r="J214" s="462"/>
      <c r="K214" s="461"/>
      <c r="L214" s="463"/>
      <c r="M214" s="388"/>
      <c r="N214" s="389"/>
      <c r="O214" s="390"/>
      <c r="P214" s="389"/>
      <c r="Q214" s="391"/>
      <c r="R214" s="443"/>
      <c r="S214" s="425">
        <f t="shared" si="75"/>
        <v>0</v>
      </c>
      <c r="T214" s="392">
        <f t="shared" si="72"/>
        <v>0</v>
      </c>
      <c r="U214" s="392">
        <f t="shared" si="76"/>
        <v>0</v>
      </c>
      <c r="V214" s="393">
        <f t="shared" si="77"/>
        <v>0</v>
      </c>
      <c r="W214" s="444" t="str">
        <f t="shared" si="78"/>
        <v/>
      </c>
      <c r="X214" s="452" t="str">
        <f t="shared" si="73"/>
        <v/>
      </c>
      <c r="Y214" s="452" t="str">
        <f t="shared" si="74"/>
        <v/>
      </c>
    </row>
    <row r="215" spans="1:25" ht="16.5">
      <c r="A215" s="383">
        <f t="shared" si="71"/>
        <v>46208</v>
      </c>
      <c r="B215" s="432" t="s">
        <v>805</v>
      </c>
      <c r="C215" s="458"/>
      <c r="D215" s="473"/>
      <c r="E215" s="459"/>
      <c r="F215" s="506" t="str">
        <f>IF(ISNA(VLOOKUP(D215,條件!$A$1:$L$65585,5,0)),"",(VLOOKUP(D215,條件!$A$1:$L$65585,5,0)))</f>
        <v/>
      </c>
      <c r="G215" s="506" t="str">
        <f>IF(ISNA(VLOOKUP(D215,條件!$A$1:$L$65585,11,0)),"",(VLOOKUP(D215,條件!$A$1:$L$65585,11,0)))</f>
        <v/>
      </c>
      <c r="H215" s="460"/>
      <c r="I215" s="461"/>
      <c r="J215" s="462"/>
      <c r="K215" s="461"/>
      <c r="L215" s="463"/>
      <c r="M215" s="388"/>
      <c r="N215" s="389"/>
      <c r="O215" s="390"/>
      <c r="P215" s="389"/>
      <c r="Q215" s="391"/>
      <c r="R215" s="443"/>
      <c r="S215" s="425">
        <f t="shared" si="75"/>
        <v>0</v>
      </c>
      <c r="T215" s="392">
        <f t="shared" si="72"/>
        <v>0</v>
      </c>
      <c r="U215" s="392">
        <f t="shared" si="76"/>
        <v>0</v>
      </c>
      <c r="V215" s="393">
        <f t="shared" si="77"/>
        <v>0</v>
      </c>
      <c r="W215" s="444" t="str">
        <f t="shared" si="78"/>
        <v/>
      </c>
      <c r="X215" s="452" t="str">
        <f t="shared" si="73"/>
        <v/>
      </c>
      <c r="Y215" s="452" t="str">
        <f t="shared" si="74"/>
        <v/>
      </c>
    </row>
    <row r="216" spans="1:25" ht="16.5">
      <c r="A216" s="383">
        <f t="shared" si="71"/>
        <v>46208</v>
      </c>
      <c r="B216" s="398" t="s">
        <v>803</v>
      </c>
      <c r="C216" s="524"/>
      <c r="D216" s="525"/>
      <c r="E216" s="526"/>
      <c r="F216" s="527">
        <v>0</v>
      </c>
      <c r="G216" s="527"/>
      <c r="H216" s="528"/>
      <c r="I216" s="529">
        <f>COUNTA(I196:I215)</f>
        <v>0</v>
      </c>
      <c r="J216" s="529"/>
      <c r="K216" s="529"/>
      <c r="L216" s="530"/>
      <c r="M216" s="400"/>
      <c r="N216" s="401">
        <f>SUM(N196:N215)</f>
        <v>0</v>
      </c>
      <c r="O216" s="400"/>
      <c r="P216" s="401">
        <f>SUM(P196:P215)</f>
        <v>0</v>
      </c>
      <c r="Q216" s="402"/>
      <c r="R216" s="445"/>
      <c r="S216" s="427"/>
      <c r="T216" s="403"/>
      <c r="U216" s="399">
        <f>SUMIF(U196:U215,"&lt;9E307")</f>
        <v>0</v>
      </c>
      <c r="V216" s="399">
        <f>SUM(V196:V215)</f>
        <v>0</v>
      </c>
      <c r="W216" s="446">
        <f>IF(ISERROR(V216/U216),0,(V216/U216))</f>
        <v>0</v>
      </c>
      <c r="X216" s="453">
        <f>SUMIF(X196:X215,"&lt;9E307")</f>
        <v>0</v>
      </c>
      <c r="Y216" s="453">
        <f>SUMIF(Y196:Y215,"&lt;9E307")</f>
        <v>0</v>
      </c>
    </row>
    <row r="217" spans="1:25" ht="16.5">
      <c r="A217" s="383">
        <f t="shared" si="71"/>
        <v>46208</v>
      </c>
      <c r="B217" s="404" t="s">
        <v>806</v>
      </c>
      <c r="C217" s="531"/>
      <c r="D217" s="532"/>
      <c r="E217" s="533"/>
      <c r="F217" s="534"/>
      <c r="G217" s="534"/>
      <c r="H217" s="535"/>
      <c r="I217" s="536">
        <f>SUM(I195,I216)</f>
        <v>0</v>
      </c>
      <c r="J217" s="536"/>
      <c r="K217" s="536"/>
      <c r="L217" s="537"/>
      <c r="M217" s="419"/>
      <c r="N217" s="420">
        <f>SUM(N195,N216)</f>
        <v>0</v>
      </c>
      <c r="O217" s="419"/>
      <c r="P217" s="420">
        <f>SUM(P195,P216)</f>
        <v>0</v>
      </c>
      <c r="Q217" s="421"/>
      <c r="R217" s="447"/>
      <c r="S217" s="428"/>
      <c r="T217" s="394"/>
      <c r="U217" s="394">
        <f t="shared" ref="U217:V217" si="79">SUM(U195,U216)</f>
        <v>0</v>
      </c>
      <c r="V217" s="394">
        <f t="shared" si="79"/>
        <v>0</v>
      </c>
      <c r="W217" s="448">
        <f>IF(ISERROR(V217/U217),0,V217/U217)</f>
        <v>0</v>
      </c>
      <c r="X217" s="454">
        <f>SUM(X195,X216)</f>
        <v>0</v>
      </c>
      <c r="Y217" s="454">
        <f>SUM(Y195,Y216)</f>
        <v>0</v>
      </c>
    </row>
    <row r="218" spans="1:25" ht="16.5">
      <c r="A218" s="449">
        <f>A217+1</f>
        <v>46209</v>
      </c>
      <c r="B218" s="431" t="s">
        <v>847</v>
      </c>
      <c r="C218" s="458"/>
      <c r="D218" s="473"/>
      <c r="E218" s="459"/>
      <c r="F218" s="506" t="str">
        <f>IF(ISNA(VLOOKUP(D218,條件!$A$1:$L$65585,5,0)),"",(VLOOKUP(D218,條件!$A$1:$L$65585,5,0)))</f>
        <v/>
      </c>
      <c r="G218" s="506" t="str">
        <f>IF(ISNA(VLOOKUP(D218,條件!$A$1:$L$65585,11,0)),"",(VLOOKUP(D218,條件!$A$1:$L$65585,11,0)))</f>
        <v/>
      </c>
      <c r="H218" s="460"/>
      <c r="I218" s="461"/>
      <c r="J218" s="462"/>
      <c r="K218" s="462"/>
      <c r="L218" s="463"/>
      <c r="M218" s="407"/>
      <c r="N218" s="408"/>
      <c r="O218" s="409"/>
      <c r="P218" s="408"/>
      <c r="Q218" s="410"/>
      <c r="R218" s="441"/>
      <c r="S218" s="424">
        <f>K218*0.85</f>
        <v>0</v>
      </c>
      <c r="T218" s="405">
        <f t="shared" ref="T218:T237" si="80">IF(J218="",0,(1440/(J218/S218)))</f>
        <v>0</v>
      </c>
      <c r="U218" s="405">
        <f>T218*L218*(N218+P218)/24*0.85</f>
        <v>0</v>
      </c>
      <c r="V218" s="406">
        <f>M218+O218</f>
        <v>0</v>
      </c>
      <c r="W218" s="442" t="str">
        <f>IF(U218=0,"",((V218/U218)))</f>
        <v/>
      </c>
      <c r="X218" s="452" t="str">
        <f t="shared" ref="X218:X237" si="81">IF(ISERROR((U218/(N218+P218)*N218)/250),"",((U218/(N218+P218)*N218)/250))</f>
        <v/>
      </c>
      <c r="Y218" s="452" t="str">
        <f t="shared" ref="Y218:Y237" si="82">IF(ISERROR(((U218/(N218+P218)*P218)/250)),"",(((U218/(N218+P218)*P218))/250))</f>
        <v/>
      </c>
    </row>
    <row r="219" spans="1:25" ht="16.5">
      <c r="A219" s="383">
        <f>A218</f>
        <v>46209</v>
      </c>
      <c r="B219" s="432" t="s">
        <v>847</v>
      </c>
      <c r="C219" s="458"/>
      <c r="D219" s="473"/>
      <c r="E219" s="459"/>
      <c r="F219" s="506" t="str">
        <f>IF(ISNA(VLOOKUP(D219,條件!$A$1:$L$65585,5,0)),"",(VLOOKUP(D219,條件!$A$1:$L$65585,5,0)))</f>
        <v/>
      </c>
      <c r="G219" s="506" t="str">
        <f>IF(ISNA(VLOOKUP(D219,條件!$A$1:$L$65585,11,0)),"",(VLOOKUP(D219,條件!$A$1:$L$65585,11,0)))</f>
        <v/>
      </c>
      <c r="H219" s="460"/>
      <c r="I219" s="461"/>
      <c r="J219" s="462"/>
      <c r="K219" s="462"/>
      <c r="L219" s="463"/>
      <c r="M219" s="388"/>
      <c r="N219" s="389"/>
      <c r="O219" s="390"/>
      <c r="P219" s="389"/>
      <c r="Q219" s="410"/>
      <c r="R219" s="443"/>
      <c r="S219" s="425">
        <f t="shared" ref="S219:S237" si="83">K219*0.85</f>
        <v>0</v>
      </c>
      <c r="T219" s="392">
        <f t="shared" si="80"/>
        <v>0</v>
      </c>
      <c r="U219" s="405">
        <f t="shared" ref="U219:U237" si="84">T219*L219*(N219+P219)/24*0.85</f>
        <v>0</v>
      </c>
      <c r="V219" s="393">
        <f t="shared" ref="V219:V237" si="85">M219+O219</f>
        <v>0</v>
      </c>
      <c r="W219" s="442" t="str">
        <f t="shared" ref="W219:W237" si="86">IF(U219=0,"",((V219/U219)))</f>
        <v/>
      </c>
      <c r="X219" s="452" t="str">
        <f t="shared" si="81"/>
        <v/>
      </c>
      <c r="Y219" s="452" t="str">
        <f t="shared" si="82"/>
        <v/>
      </c>
    </row>
    <row r="220" spans="1:25" ht="16.5">
      <c r="A220" s="383">
        <f t="shared" ref="A220:A260" si="87">A219</f>
        <v>46209</v>
      </c>
      <c r="B220" s="432" t="s">
        <v>847</v>
      </c>
      <c r="C220" s="458"/>
      <c r="D220" s="473"/>
      <c r="E220" s="459"/>
      <c r="F220" s="506" t="str">
        <f>IF(ISNA(VLOOKUP(D220,條件!$A$1:$L$65585,5,0)),"",(VLOOKUP(D220,條件!$A$1:$L$65585,5,0)))</f>
        <v/>
      </c>
      <c r="G220" s="506" t="str">
        <f>IF(ISNA(VLOOKUP(D220,條件!$A$1:$L$65585,11,0)),"",(VLOOKUP(D220,條件!$A$1:$L$65585,11,0)))</f>
        <v/>
      </c>
      <c r="H220" s="460"/>
      <c r="I220" s="461"/>
      <c r="J220" s="462"/>
      <c r="K220" s="462"/>
      <c r="L220" s="463"/>
      <c r="M220" s="388"/>
      <c r="N220" s="389"/>
      <c r="O220" s="390"/>
      <c r="P220" s="389"/>
      <c r="Q220" s="410"/>
      <c r="R220" s="443"/>
      <c r="S220" s="425">
        <f t="shared" si="83"/>
        <v>0</v>
      </c>
      <c r="T220" s="392">
        <f t="shared" si="80"/>
        <v>0</v>
      </c>
      <c r="U220" s="405">
        <f t="shared" si="84"/>
        <v>0</v>
      </c>
      <c r="V220" s="393">
        <f t="shared" si="85"/>
        <v>0</v>
      </c>
      <c r="W220" s="442" t="str">
        <f t="shared" si="86"/>
        <v/>
      </c>
      <c r="X220" s="452" t="str">
        <f t="shared" si="81"/>
        <v/>
      </c>
      <c r="Y220" s="452" t="str">
        <f t="shared" si="82"/>
        <v/>
      </c>
    </row>
    <row r="221" spans="1:25" ht="16.5">
      <c r="A221" s="383">
        <f t="shared" si="87"/>
        <v>46209</v>
      </c>
      <c r="B221" s="432" t="s">
        <v>847</v>
      </c>
      <c r="C221" s="458"/>
      <c r="D221" s="473"/>
      <c r="E221" s="459"/>
      <c r="F221" s="506" t="str">
        <f>IF(ISNA(VLOOKUP(D221,條件!$A$1:$L$65585,5,0)),"",(VLOOKUP(D221,條件!$A$1:$L$65585,5,0)))</f>
        <v/>
      </c>
      <c r="G221" s="506" t="str">
        <f>IF(ISNA(VLOOKUP(D221,條件!$A$1:$L$65585,11,0)),"",(VLOOKUP(D221,條件!$A$1:$L$65585,11,0)))</f>
        <v/>
      </c>
      <c r="H221" s="460"/>
      <c r="I221" s="461"/>
      <c r="J221" s="462"/>
      <c r="K221" s="462"/>
      <c r="L221" s="463"/>
      <c r="M221" s="388"/>
      <c r="N221" s="389"/>
      <c r="O221" s="390"/>
      <c r="P221" s="389"/>
      <c r="Q221" s="410"/>
      <c r="R221" s="443"/>
      <c r="S221" s="425">
        <f t="shared" si="83"/>
        <v>0</v>
      </c>
      <c r="T221" s="392">
        <f t="shared" si="80"/>
        <v>0</v>
      </c>
      <c r="U221" s="405">
        <f t="shared" si="84"/>
        <v>0</v>
      </c>
      <c r="V221" s="393">
        <f t="shared" si="85"/>
        <v>0</v>
      </c>
      <c r="W221" s="442" t="str">
        <f t="shared" si="86"/>
        <v/>
      </c>
      <c r="X221" s="452" t="str">
        <f t="shared" si="81"/>
        <v/>
      </c>
      <c r="Y221" s="452" t="str">
        <f t="shared" si="82"/>
        <v/>
      </c>
    </row>
    <row r="222" spans="1:25" ht="16.5">
      <c r="A222" s="383">
        <f t="shared" si="87"/>
        <v>46209</v>
      </c>
      <c r="B222" s="432" t="s">
        <v>847</v>
      </c>
      <c r="C222" s="458"/>
      <c r="D222" s="473"/>
      <c r="E222" s="459"/>
      <c r="F222" s="506" t="str">
        <f>IF(ISNA(VLOOKUP(D222,條件!$A$1:$L$65585,5,0)),"",(VLOOKUP(D222,條件!$A$1:$L$65585,5,0)))</f>
        <v/>
      </c>
      <c r="G222" s="506" t="str">
        <f>IF(ISNA(VLOOKUP(D222,條件!$A$1:$L$65585,11,0)),"",(VLOOKUP(D222,條件!$A$1:$L$65585,11,0)))</f>
        <v/>
      </c>
      <c r="H222" s="460"/>
      <c r="I222" s="461"/>
      <c r="J222" s="462"/>
      <c r="K222" s="462"/>
      <c r="L222" s="463"/>
      <c r="M222" s="388"/>
      <c r="N222" s="389"/>
      <c r="O222" s="390"/>
      <c r="P222" s="389"/>
      <c r="Q222" s="410"/>
      <c r="R222" s="443"/>
      <c r="S222" s="425">
        <f t="shared" si="83"/>
        <v>0</v>
      </c>
      <c r="T222" s="392">
        <f t="shared" si="80"/>
        <v>0</v>
      </c>
      <c r="U222" s="405">
        <f t="shared" si="84"/>
        <v>0</v>
      </c>
      <c r="V222" s="393">
        <f t="shared" si="85"/>
        <v>0</v>
      </c>
      <c r="W222" s="442" t="str">
        <f t="shared" si="86"/>
        <v/>
      </c>
      <c r="X222" s="452" t="str">
        <f t="shared" si="81"/>
        <v/>
      </c>
      <c r="Y222" s="452" t="str">
        <f t="shared" si="82"/>
        <v/>
      </c>
    </row>
    <row r="223" spans="1:25" ht="16.5">
      <c r="A223" s="383">
        <f t="shared" si="87"/>
        <v>46209</v>
      </c>
      <c r="B223" s="432" t="s">
        <v>847</v>
      </c>
      <c r="C223" s="458"/>
      <c r="D223" s="473"/>
      <c r="E223" s="459"/>
      <c r="F223" s="506" t="str">
        <f>IF(ISNA(VLOOKUP(D223,條件!$A$1:$L$65585,5,0)),"",(VLOOKUP(D223,條件!$A$1:$L$65585,5,0)))</f>
        <v/>
      </c>
      <c r="G223" s="506" t="str">
        <f>IF(ISNA(VLOOKUP(D223,條件!$A$1:$L$65585,11,0)),"",(VLOOKUP(D223,條件!$A$1:$L$65585,11,0)))</f>
        <v/>
      </c>
      <c r="H223" s="460"/>
      <c r="I223" s="461"/>
      <c r="J223" s="462"/>
      <c r="K223" s="462"/>
      <c r="L223" s="463"/>
      <c r="M223" s="388"/>
      <c r="N223" s="389"/>
      <c r="O223" s="390"/>
      <c r="P223" s="389"/>
      <c r="Q223" s="410"/>
      <c r="R223" s="443"/>
      <c r="S223" s="425">
        <f t="shared" si="83"/>
        <v>0</v>
      </c>
      <c r="T223" s="392">
        <f t="shared" si="80"/>
        <v>0</v>
      </c>
      <c r="U223" s="405">
        <f t="shared" si="84"/>
        <v>0</v>
      </c>
      <c r="V223" s="393">
        <f t="shared" si="85"/>
        <v>0</v>
      </c>
      <c r="W223" s="442" t="str">
        <f t="shared" si="86"/>
        <v/>
      </c>
      <c r="X223" s="452" t="str">
        <f t="shared" si="81"/>
        <v/>
      </c>
      <c r="Y223" s="452" t="str">
        <f t="shared" si="82"/>
        <v/>
      </c>
    </row>
    <row r="224" spans="1:25" ht="16.5">
      <c r="A224" s="383">
        <f t="shared" si="87"/>
        <v>46209</v>
      </c>
      <c r="B224" s="432" t="s">
        <v>847</v>
      </c>
      <c r="C224" s="458"/>
      <c r="D224" s="473"/>
      <c r="E224" s="459"/>
      <c r="F224" s="506" t="str">
        <f>IF(ISNA(VLOOKUP(D224,條件!$A$1:$L$65585,5,0)),"",(VLOOKUP(D224,條件!$A$1:$L$65585,5,0)))</f>
        <v/>
      </c>
      <c r="G224" s="506" t="str">
        <f>IF(ISNA(VLOOKUP(D224,條件!$A$1:$L$65585,11,0)),"",(VLOOKUP(D224,條件!$A$1:$L$65585,11,0)))</f>
        <v/>
      </c>
      <c r="H224" s="460"/>
      <c r="I224" s="461"/>
      <c r="J224" s="462"/>
      <c r="K224" s="462"/>
      <c r="L224" s="463"/>
      <c r="M224" s="388"/>
      <c r="N224" s="389"/>
      <c r="O224" s="390"/>
      <c r="P224" s="389"/>
      <c r="Q224" s="410"/>
      <c r="R224" s="443"/>
      <c r="S224" s="425">
        <f t="shared" si="83"/>
        <v>0</v>
      </c>
      <c r="T224" s="392">
        <f t="shared" si="80"/>
        <v>0</v>
      </c>
      <c r="U224" s="405">
        <f t="shared" si="84"/>
        <v>0</v>
      </c>
      <c r="V224" s="393">
        <f t="shared" si="85"/>
        <v>0</v>
      </c>
      <c r="W224" s="442" t="str">
        <f t="shared" si="86"/>
        <v/>
      </c>
      <c r="X224" s="452" t="str">
        <f t="shared" si="81"/>
        <v/>
      </c>
      <c r="Y224" s="452" t="str">
        <f t="shared" si="82"/>
        <v/>
      </c>
    </row>
    <row r="225" spans="1:25" ht="16.5">
      <c r="A225" s="383">
        <f t="shared" si="87"/>
        <v>46209</v>
      </c>
      <c r="B225" s="432" t="s">
        <v>847</v>
      </c>
      <c r="C225" s="458"/>
      <c r="D225" s="473"/>
      <c r="E225" s="459"/>
      <c r="F225" s="506" t="str">
        <f>IF(ISNA(VLOOKUP(D225,條件!$A$1:$L$65585,5,0)),"",(VLOOKUP(D225,條件!$A$1:$L$65585,5,0)))</f>
        <v/>
      </c>
      <c r="G225" s="506" t="str">
        <f>IF(ISNA(VLOOKUP(D225,條件!$A$1:$L$65585,11,0)),"",(VLOOKUP(D225,條件!$A$1:$L$65585,11,0)))</f>
        <v/>
      </c>
      <c r="H225" s="460"/>
      <c r="I225" s="461"/>
      <c r="J225" s="462"/>
      <c r="K225" s="462"/>
      <c r="L225" s="463"/>
      <c r="M225" s="388"/>
      <c r="N225" s="389"/>
      <c r="O225" s="390"/>
      <c r="P225" s="389"/>
      <c r="Q225" s="410"/>
      <c r="R225" s="443"/>
      <c r="S225" s="425">
        <f t="shared" si="83"/>
        <v>0</v>
      </c>
      <c r="T225" s="392">
        <f t="shared" si="80"/>
        <v>0</v>
      </c>
      <c r="U225" s="405">
        <f t="shared" si="84"/>
        <v>0</v>
      </c>
      <c r="V225" s="393">
        <f t="shared" si="85"/>
        <v>0</v>
      </c>
      <c r="W225" s="442" t="str">
        <f t="shared" si="86"/>
        <v/>
      </c>
      <c r="X225" s="452" t="str">
        <f t="shared" si="81"/>
        <v/>
      </c>
      <c r="Y225" s="452" t="str">
        <f t="shared" si="82"/>
        <v/>
      </c>
    </row>
    <row r="226" spans="1:25" ht="16.5">
      <c r="A226" s="383">
        <f t="shared" si="87"/>
        <v>46209</v>
      </c>
      <c r="B226" s="432" t="s">
        <v>847</v>
      </c>
      <c r="C226" s="458"/>
      <c r="D226" s="473"/>
      <c r="E226" s="459"/>
      <c r="F226" s="506" t="str">
        <f>IF(ISNA(VLOOKUP(D226,條件!$A$1:$L$65585,5,0)),"",(VLOOKUP(D226,條件!$A$1:$L$65585,5,0)))</f>
        <v/>
      </c>
      <c r="G226" s="506" t="str">
        <f>IF(ISNA(VLOOKUP(D226,條件!$A$1:$L$65585,11,0)),"",(VLOOKUP(D226,條件!$A$1:$L$65585,11,0)))</f>
        <v/>
      </c>
      <c r="H226" s="460"/>
      <c r="I226" s="461"/>
      <c r="J226" s="462"/>
      <c r="K226" s="462"/>
      <c r="L226" s="463"/>
      <c r="M226" s="388"/>
      <c r="N226" s="389"/>
      <c r="O226" s="390"/>
      <c r="P226" s="389"/>
      <c r="Q226" s="410"/>
      <c r="R226" s="443"/>
      <c r="S226" s="425">
        <f t="shared" si="83"/>
        <v>0</v>
      </c>
      <c r="T226" s="392">
        <f t="shared" si="80"/>
        <v>0</v>
      </c>
      <c r="U226" s="405">
        <f t="shared" si="84"/>
        <v>0</v>
      </c>
      <c r="V226" s="393">
        <f t="shared" si="85"/>
        <v>0</v>
      </c>
      <c r="W226" s="442" t="str">
        <f t="shared" si="86"/>
        <v/>
      </c>
      <c r="X226" s="452" t="str">
        <f t="shared" si="81"/>
        <v/>
      </c>
      <c r="Y226" s="452" t="str">
        <f t="shared" si="82"/>
        <v/>
      </c>
    </row>
    <row r="227" spans="1:25" ht="16.5">
      <c r="A227" s="383">
        <f t="shared" si="87"/>
        <v>46209</v>
      </c>
      <c r="B227" s="432" t="s">
        <v>847</v>
      </c>
      <c r="C227" s="458"/>
      <c r="D227" s="473"/>
      <c r="E227" s="459"/>
      <c r="F227" s="506" t="str">
        <f>IF(ISNA(VLOOKUP(D227,條件!$A$1:$L$65585,5,0)),"",(VLOOKUP(D227,條件!$A$1:$L$65585,5,0)))</f>
        <v/>
      </c>
      <c r="G227" s="506" t="str">
        <f>IF(ISNA(VLOOKUP(D227,條件!$A$1:$L$65585,11,0)),"",(VLOOKUP(D227,條件!$A$1:$L$65585,11,0)))</f>
        <v/>
      </c>
      <c r="H227" s="460"/>
      <c r="I227" s="461"/>
      <c r="J227" s="462"/>
      <c r="K227" s="462"/>
      <c r="L227" s="463"/>
      <c r="M227" s="388"/>
      <c r="N227" s="389"/>
      <c r="O227" s="390"/>
      <c r="P227" s="389"/>
      <c r="Q227" s="410"/>
      <c r="R227" s="443"/>
      <c r="S227" s="425">
        <f t="shared" si="83"/>
        <v>0</v>
      </c>
      <c r="T227" s="392">
        <f t="shared" si="80"/>
        <v>0</v>
      </c>
      <c r="U227" s="405">
        <f t="shared" si="84"/>
        <v>0</v>
      </c>
      <c r="V227" s="393">
        <f t="shared" si="85"/>
        <v>0</v>
      </c>
      <c r="W227" s="442" t="str">
        <f t="shared" si="86"/>
        <v/>
      </c>
      <c r="X227" s="452" t="str">
        <f t="shared" si="81"/>
        <v/>
      </c>
      <c r="Y227" s="452" t="str">
        <f t="shared" si="82"/>
        <v/>
      </c>
    </row>
    <row r="228" spans="1:25" ht="16.5">
      <c r="A228" s="383">
        <f t="shared" si="87"/>
        <v>46209</v>
      </c>
      <c r="B228" s="432" t="s">
        <v>847</v>
      </c>
      <c r="C228" s="458"/>
      <c r="D228" s="473"/>
      <c r="E228" s="459"/>
      <c r="F228" s="506" t="str">
        <f>IF(ISNA(VLOOKUP(D228,條件!$A$1:$L$65585,5,0)),"",(VLOOKUP(D228,條件!$A$1:$L$65585,5,0)))</f>
        <v/>
      </c>
      <c r="G228" s="506" t="str">
        <f>IF(ISNA(VLOOKUP(D228,條件!$A$1:$L$65585,11,0)),"",(VLOOKUP(D228,條件!$A$1:$L$65585,11,0)))</f>
        <v/>
      </c>
      <c r="H228" s="460"/>
      <c r="I228" s="461"/>
      <c r="J228" s="462"/>
      <c r="K228" s="462"/>
      <c r="L228" s="463"/>
      <c r="M228" s="388"/>
      <c r="N228" s="389"/>
      <c r="O228" s="390"/>
      <c r="P228" s="389"/>
      <c r="Q228" s="410"/>
      <c r="R228" s="443"/>
      <c r="S228" s="425">
        <f t="shared" si="83"/>
        <v>0</v>
      </c>
      <c r="T228" s="392">
        <f t="shared" si="80"/>
        <v>0</v>
      </c>
      <c r="U228" s="405">
        <f t="shared" si="84"/>
        <v>0</v>
      </c>
      <c r="V228" s="393">
        <f t="shared" si="85"/>
        <v>0</v>
      </c>
      <c r="W228" s="442" t="str">
        <f t="shared" si="86"/>
        <v/>
      </c>
      <c r="X228" s="452" t="str">
        <f t="shared" si="81"/>
        <v/>
      </c>
      <c r="Y228" s="452" t="str">
        <f t="shared" si="82"/>
        <v/>
      </c>
    </row>
    <row r="229" spans="1:25" ht="16.5">
      <c r="A229" s="383">
        <f t="shared" si="87"/>
        <v>46209</v>
      </c>
      <c r="B229" s="432" t="s">
        <v>847</v>
      </c>
      <c r="C229" s="458"/>
      <c r="D229" s="473"/>
      <c r="E229" s="459"/>
      <c r="F229" s="506" t="str">
        <f>IF(ISNA(VLOOKUP(D229,條件!$A$1:$L$65585,5,0)),"",(VLOOKUP(D229,條件!$A$1:$L$65585,5,0)))</f>
        <v/>
      </c>
      <c r="G229" s="506" t="str">
        <f>IF(ISNA(VLOOKUP(D229,條件!$A$1:$L$65585,11,0)),"",(VLOOKUP(D229,條件!$A$1:$L$65585,11,0)))</f>
        <v/>
      </c>
      <c r="H229" s="460"/>
      <c r="I229" s="461"/>
      <c r="J229" s="462"/>
      <c r="K229" s="462"/>
      <c r="L229" s="463"/>
      <c r="M229" s="388"/>
      <c r="N229" s="389"/>
      <c r="O229" s="390"/>
      <c r="P229" s="389"/>
      <c r="Q229" s="410"/>
      <c r="R229" s="443"/>
      <c r="S229" s="425">
        <f t="shared" si="83"/>
        <v>0</v>
      </c>
      <c r="T229" s="392">
        <f t="shared" si="80"/>
        <v>0</v>
      </c>
      <c r="U229" s="392">
        <f t="shared" si="84"/>
        <v>0</v>
      </c>
      <c r="V229" s="393">
        <f t="shared" si="85"/>
        <v>0</v>
      </c>
      <c r="W229" s="442" t="str">
        <f t="shared" si="86"/>
        <v/>
      </c>
      <c r="X229" s="452" t="str">
        <f t="shared" si="81"/>
        <v/>
      </c>
      <c r="Y229" s="452" t="str">
        <f t="shared" si="82"/>
        <v/>
      </c>
    </row>
    <row r="230" spans="1:25" ht="16.5">
      <c r="A230" s="383">
        <f t="shared" si="87"/>
        <v>46209</v>
      </c>
      <c r="B230" s="432" t="s">
        <v>847</v>
      </c>
      <c r="C230" s="458"/>
      <c r="D230" s="473"/>
      <c r="E230" s="459"/>
      <c r="F230" s="506" t="str">
        <f>IF(ISNA(VLOOKUP(D230,條件!$A$1:$L$65585,5,0)),"",(VLOOKUP(D230,條件!$A$1:$L$65585,5,0)))</f>
        <v/>
      </c>
      <c r="G230" s="506" t="str">
        <f>IF(ISNA(VLOOKUP(D230,條件!$A$1:$L$65585,11,0)),"",(VLOOKUP(D230,條件!$A$1:$L$65585,11,0)))</f>
        <v/>
      </c>
      <c r="H230" s="460"/>
      <c r="I230" s="461"/>
      <c r="J230" s="462"/>
      <c r="K230" s="462"/>
      <c r="L230" s="463"/>
      <c r="M230" s="388"/>
      <c r="N230" s="389"/>
      <c r="O230" s="390"/>
      <c r="P230" s="389"/>
      <c r="Q230" s="410"/>
      <c r="R230" s="443"/>
      <c r="S230" s="425">
        <f t="shared" si="83"/>
        <v>0</v>
      </c>
      <c r="T230" s="392">
        <f t="shared" si="80"/>
        <v>0</v>
      </c>
      <c r="U230" s="392">
        <f t="shared" si="84"/>
        <v>0</v>
      </c>
      <c r="V230" s="393">
        <f t="shared" si="85"/>
        <v>0</v>
      </c>
      <c r="W230" s="444" t="str">
        <f t="shared" si="86"/>
        <v/>
      </c>
      <c r="X230" s="452" t="str">
        <f t="shared" si="81"/>
        <v/>
      </c>
      <c r="Y230" s="452" t="str">
        <f t="shared" si="82"/>
        <v/>
      </c>
    </row>
    <row r="231" spans="1:25" ht="16.5">
      <c r="A231" s="383">
        <f t="shared" si="87"/>
        <v>46209</v>
      </c>
      <c r="B231" s="432" t="s">
        <v>847</v>
      </c>
      <c r="C231" s="458"/>
      <c r="D231" s="473"/>
      <c r="E231" s="459"/>
      <c r="F231" s="506" t="str">
        <f>IF(ISNA(VLOOKUP(D231,條件!$A$1:$L$65585,5,0)),"",(VLOOKUP(D231,條件!$A$1:$L$65585,5,0)))</f>
        <v/>
      </c>
      <c r="G231" s="506" t="str">
        <f>IF(ISNA(VLOOKUP(D231,條件!$A$1:$L$65585,11,0)),"",(VLOOKUP(D231,條件!$A$1:$L$65585,11,0)))</f>
        <v/>
      </c>
      <c r="H231" s="460"/>
      <c r="I231" s="461"/>
      <c r="J231" s="462"/>
      <c r="K231" s="462"/>
      <c r="L231" s="463"/>
      <c r="M231" s="388"/>
      <c r="N231" s="389"/>
      <c r="O231" s="390"/>
      <c r="P231" s="389"/>
      <c r="Q231" s="410"/>
      <c r="R231" s="443"/>
      <c r="S231" s="425">
        <f t="shared" si="83"/>
        <v>0</v>
      </c>
      <c r="T231" s="392">
        <f t="shared" si="80"/>
        <v>0</v>
      </c>
      <c r="U231" s="392">
        <f t="shared" si="84"/>
        <v>0</v>
      </c>
      <c r="V231" s="393">
        <f t="shared" si="85"/>
        <v>0</v>
      </c>
      <c r="W231" s="444" t="str">
        <f t="shared" si="86"/>
        <v/>
      </c>
      <c r="X231" s="452" t="str">
        <f t="shared" si="81"/>
        <v/>
      </c>
      <c r="Y231" s="452" t="str">
        <f t="shared" si="82"/>
        <v/>
      </c>
    </row>
    <row r="232" spans="1:25" ht="16.5">
      <c r="A232" s="383">
        <f t="shared" si="87"/>
        <v>46209</v>
      </c>
      <c r="B232" s="432" t="s">
        <v>847</v>
      </c>
      <c r="C232" s="458"/>
      <c r="D232" s="473"/>
      <c r="E232" s="459"/>
      <c r="F232" s="506" t="str">
        <f>IF(ISNA(VLOOKUP(D232,條件!$A$1:$L$65585,5,0)),"",(VLOOKUP(D232,條件!$A$1:$L$65585,5,0)))</f>
        <v/>
      </c>
      <c r="G232" s="506" t="str">
        <f>IF(ISNA(VLOOKUP(D232,條件!$A$1:$L$65585,11,0)),"",(VLOOKUP(D232,條件!$A$1:$L$65585,11,0)))</f>
        <v/>
      </c>
      <c r="H232" s="460"/>
      <c r="I232" s="461"/>
      <c r="J232" s="462"/>
      <c r="K232" s="462"/>
      <c r="L232" s="463"/>
      <c r="M232" s="388"/>
      <c r="N232" s="389"/>
      <c r="O232" s="390"/>
      <c r="P232" s="389"/>
      <c r="Q232" s="410"/>
      <c r="R232" s="443"/>
      <c r="S232" s="425">
        <f t="shared" si="83"/>
        <v>0</v>
      </c>
      <c r="T232" s="392">
        <f t="shared" si="80"/>
        <v>0</v>
      </c>
      <c r="U232" s="392">
        <f t="shared" si="84"/>
        <v>0</v>
      </c>
      <c r="V232" s="393">
        <f t="shared" si="85"/>
        <v>0</v>
      </c>
      <c r="W232" s="444" t="str">
        <f t="shared" si="86"/>
        <v/>
      </c>
      <c r="X232" s="452" t="str">
        <f t="shared" si="81"/>
        <v/>
      </c>
      <c r="Y232" s="452" t="str">
        <f t="shared" si="82"/>
        <v/>
      </c>
    </row>
    <row r="233" spans="1:25" ht="16.5">
      <c r="A233" s="383">
        <f t="shared" si="87"/>
        <v>46209</v>
      </c>
      <c r="B233" s="432" t="s">
        <v>847</v>
      </c>
      <c r="C233" s="458"/>
      <c r="D233" s="473"/>
      <c r="E233" s="459"/>
      <c r="F233" s="506" t="str">
        <f>IF(ISNA(VLOOKUP(D233,條件!$A$1:$L$65585,5,0)),"",(VLOOKUP(D233,條件!$A$1:$L$65585,5,0)))</f>
        <v/>
      </c>
      <c r="G233" s="506" t="str">
        <f>IF(ISNA(VLOOKUP(D233,條件!$A$1:$L$65585,11,0)),"",(VLOOKUP(D233,條件!$A$1:$L$65585,11,0)))</f>
        <v/>
      </c>
      <c r="H233" s="460"/>
      <c r="I233" s="461"/>
      <c r="J233" s="462"/>
      <c r="K233" s="462"/>
      <c r="L233" s="463"/>
      <c r="M233" s="388"/>
      <c r="N233" s="389"/>
      <c r="O233" s="390"/>
      <c r="P233" s="389"/>
      <c r="Q233" s="410"/>
      <c r="R233" s="443"/>
      <c r="S233" s="425">
        <f t="shared" si="83"/>
        <v>0</v>
      </c>
      <c r="T233" s="392">
        <f t="shared" si="80"/>
        <v>0</v>
      </c>
      <c r="U233" s="392">
        <f t="shared" si="84"/>
        <v>0</v>
      </c>
      <c r="V233" s="393">
        <f t="shared" si="85"/>
        <v>0</v>
      </c>
      <c r="W233" s="444" t="str">
        <f t="shared" si="86"/>
        <v/>
      </c>
      <c r="X233" s="452" t="str">
        <f t="shared" si="81"/>
        <v/>
      </c>
      <c r="Y233" s="452" t="str">
        <f t="shared" si="82"/>
        <v/>
      </c>
    </row>
    <row r="234" spans="1:25" ht="16.5">
      <c r="A234" s="383">
        <f t="shared" si="87"/>
        <v>46209</v>
      </c>
      <c r="B234" s="432" t="s">
        <v>847</v>
      </c>
      <c r="C234" s="458"/>
      <c r="D234" s="473"/>
      <c r="E234" s="459"/>
      <c r="F234" s="506" t="str">
        <f>IF(ISNA(VLOOKUP(D234,條件!$A$1:$L$65585,5,0)),"",(VLOOKUP(D234,條件!$A$1:$L$65585,5,0)))</f>
        <v/>
      </c>
      <c r="G234" s="506" t="str">
        <f>IF(ISNA(VLOOKUP(D234,條件!$A$1:$L$65585,11,0)),"",(VLOOKUP(D234,條件!$A$1:$L$65585,11,0)))</f>
        <v/>
      </c>
      <c r="H234" s="460"/>
      <c r="I234" s="461"/>
      <c r="J234" s="462"/>
      <c r="K234" s="462"/>
      <c r="L234" s="463"/>
      <c r="M234" s="388"/>
      <c r="N234" s="389"/>
      <c r="O234" s="390"/>
      <c r="P234" s="389"/>
      <c r="Q234" s="391"/>
      <c r="R234" s="443"/>
      <c r="S234" s="425">
        <f t="shared" si="83"/>
        <v>0</v>
      </c>
      <c r="T234" s="392">
        <f t="shared" si="80"/>
        <v>0</v>
      </c>
      <c r="U234" s="392">
        <f t="shared" si="84"/>
        <v>0</v>
      </c>
      <c r="V234" s="393">
        <f t="shared" si="85"/>
        <v>0</v>
      </c>
      <c r="W234" s="444" t="str">
        <f t="shared" si="86"/>
        <v/>
      </c>
      <c r="X234" s="452" t="str">
        <f t="shared" si="81"/>
        <v/>
      </c>
      <c r="Y234" s="452" t="str">
        <f t="shared" si="82"/>
        <v/>
      </c>
    </row>
    <row r="235" spans="1:25" ht="16.5">
      <c r="A235" s="383">
        <f t="shared" si="87"/>
        <v>46209</v>
      </c>
      <c r="B235" s="432" t="s">
        <v>847</v>
      </c>
      <c r="C235" s="458"/>
      <c r="D235" s="473"/>
      <c r="E235" s="459"/>
      <c r="F235" s="506" t="str">
        <f>IF(ISNA(VLOOKUP(D235,條件!$A$1:$L$65585,5,0)),"",(VLOOKUP(D235,條件!$A$1:$L$65585,5,0)))</f>
        <v/>
      </c>
      <c r="G235" s="506" t="str">
        <f>IF(ISNA(VLOOKUP(D235,條件!$A$1:$L$65585,11,0)),"",(VLOOKUP(D235,條件!$A$1:$L$65585,11,0)))</f>
        <v/>
      </c>
      <c r="H235" s="460"/>
      <c r="I235" s="461"/>
      <c r="J235" s="462"/>
      <c r="K235" s="462"/>
      <c r="L235" s="463"/>
      <c r="M235" s="388"/>
      <c r="N235" s="389"/>
      <c r="O235" s="390"/>
      <c r="P235" s="389"/>
      <c r="Q235" s="391"/>
      <c r="R235" s="443"/>
      <c r="S235" s="425">
        <f t="shared" si="83"/>
        <v>0</v>
      </c>
      <c r="T235" s="392">
        <f t="shared" si="80"/>
        <v>0</v>
      </c>
      <c r="U235" s="392">
        <f t="shared" si="84"/>
        <v>0</v>
      </c>
      <c r="V235" s="393">
        <f t="shared" si="85"/>
        <v>0</v>
      </c>
      <c r="W235" s="444" t="str">
        <f t="shared" si="86"/>
        <v/>
      </c>
      <c r="X235" s="452" t="str">
        <f t="shared" si="81"/>
        <v/>
      </c>
      <c r="Y235" s="452" t="str">
        <f t="shared" si="82"/>
        <v/>
      </c>
    </row>
    <row r="236" spans="1:25" ht="16.5">
      <c r="A236" s="383">
        <f t="shared" si="87"/>
        <v>46209</v>
      </c>
      <c r="B236" s="432" t="s">
        <v>847</v>
      </c>
      <c r="C236" s="458"/>
      <c r="D236" s="473"/>
      <c r="E236" s="459"/>
      <c r="F236" s="506" t="str">
        <f>IF(ISNA(VLOOKUP(D236,條件!$A$1:$L$65585,5,0)),"",(VLOOKUP(D236,條件!$A$1:$L$65585,5,0)))</f>
        <v/>
      </c>
      <c r="G236" s="506" t="str">
        <f>IF(ISNA(VLOOKUP(D236,條件!$A$1:$L$65585,11,0)),"",(VLOOKUP(D236,條件!$A$1:$L$65585,11,0)))</f>
        <v/>
      </c>
      <c r="H236" s="460"/>
      <c r="I236" s="461"/>
      <c r="J236" s="462"/>
      <c r="K236" s="462"/>
      <c r="L236" s="463"/>
      <c r="M236" s="388"/>
      <c r="N236" s="389"/>
      <c r="O236" s="390"/>
      <c r="P236" s="389"/>
      <c r="Q236" s="391"/>
      <c r="R236" s="443"/>
      <c r="S236" s="425">
        <f t="shared" si="83"/>
        <v>0</v>
      </c>
      <c r="T236" s="392">
        <f t="shared" si="80"/>
        <v>0</v>
      </c>
      <c r="U236" s="392">
        <f t="shared" si="84"/>
        <v>0</v>
      </c>
      <c r="V236" s="393">
        <f t="shared" si="85"/>
        <v>0</v>
      </c>
      <c r="W236" s="444" t="str">
        <f t="shared" si="86"/>
        <v/>
      </c>
      <c r="X236" s="452" t="str">
        <f t="shared" si="81"/>
        <v/>
      </c>
      <c r="Y236" s="452" t="str">
        <f t="shared" si="82"/>
        <v/>
      </c>
    </row>
    <row r="237" spans="1:25" ht="16.5">
      <c r="A237" s="383">
        <f t="shared" si="87"/>
        <v>46209</v>
      </c>
      <c r="B237" s="432" t="s">
        <v>847</v>
      </c>
      <c r="C237" s="458"/>
      <c r="D237" s="473"/>
      <c r="E237" s="459"/>
      <c r="F237" s="506" t="str">
        <f>IF(ISNA(VLOOKUP(D237,條件!$A$1:$L$65585,5,0)),"",(VLOOKUP(D237,條件!$A$1:$L$65585,5,0)))</f>
        <v/>
      </c>
      <c r="G237" s="506" t="str">
        <f>IF(ISNA(VLOOKUP(D237,條件!$A$1:$L$65585,11,0)),"",(VLOOKUP(D237,條件!$A$1:$L$65585,11,0)))</f>
        <v/>
      </c>
      <c r="H237" s="460"/>
      <c r="I237" s="461"/>
      <c r="J237" s="462"/>
      <c r="K237" s="462"/>
      <c r="L237" s="463"/>
      <c r="M237" s="388"/>
      <c r="N237" s="389"/>
      <c r="O237" s="390"/>
      <c r="P237" s="389"/>
      <c r="Q237" s="391"/>
      <c r="R237" s="443"/>
      <c r="S237" s="425">
        <f t="shared" si="83"/>
        <v>0</v>
      </c>
      <c r="T237" s="392">
        <f t="shared" si="80"/>
        <v>0</v>
      </c>
      <c r="U237" s="392">
        <f t="shared" si="84"/>
        <v>0</v>
      </c>
      <c r="V237" s="393">
        <f t="shared" si="85"/>
        <v>0</v>
      </c>
      <c r="W237" s="444" t="str">
        <f t="shared" si="86"/>
        <v/>
      </c>
      <c r="X237" s="452" t="str">
        <f t="shared" si="81"/>
        <v/>
      </c>
      <c r="Y237" s="452" t="str">
        <f t="shared" si="82"/>
        <v/>
      </c>
    </row>
    <row r="238" spans="1:25" ht="16.5">
      <c r="A238" s="383">
        <f t="shared" si="87"/>
        <v>46209</v>
      </c>
      <c r="B238" s="398" t="s">
        <v>848</v>
      </c>
      <c r="C238" s="524"/>
      <c r="D238" s="525"/>
      <c r="E238" s="526"/>
      <c r="F238" s="527"/>
      <c r="G238" s="527"/>
      <c r="H238" s="528"/>
      <c r="I238" s="529">
        <f>COUNTA(I218:I237)</f>
        <v>0</v>
      </c>
      <c r="J238" s="529"/>
      <c r="K238" s="529"/>
      <c r="L238" s="530"/>
      <c r="M238" s="400"/>
      <c r="N238" s="401">
        <f>SUM(N218:N237)</f>
        <v>0</v>
      </c>
      <c r="O238" s="400"/>
      <c r="P238" s="401">
        <f>SUM(P218:P237)</f>
        <v>0</v>
      </c>
      <c r="Q238" s="402"/>
      <c r="R238" s="445"/>
      <c r="S238" s="426"/>
      <c r="T238" s="399"/>
      <c r="U238" s="399">
        <f>SUMIF(U218:U237,"&lt;9E307")</f>
        <v>0</v>
      </c>
      <c r="V238" s="399">
        <f>SUM(V218:V237)</f>
        <v>0</v>
      </c>
      <c r="W238" s="446">
        <f>IF(ISERROR(V238/U238),0,(V238/U238))</f>
        <v>0</v>
      </c>
      <c r="X238" s="453">
        <f>SUMIF(X218:X237,"&lt;9E307")</f>
        <v>0</v>
      </c>
      <c r="Y238" s="453">
        <f>SUMIF(Y218:Y237,"&lt;9E307")</f>
        <v>0</v>
      </c>
    </row>
    <row r="239" spans="1:25" ht="16.5">
      <c r="A239" s="383">
        <f t="shared" si="87"/>
        <v>46209</v>
      </c>
      <c r="B239" s="432" t="s">
        <v>849</v>
      </c>
      <c r="C239" s="458"/>
      <c r="D239" s="473"/>
      <c r="E239" s="459"/>
      <c r="F239" s="506" t="str">
        <f>IF(ISNA(VLOOKUP(D239,條件!$A$1:$L$65585,5,0)),"",(VLOOKUP(D239,條件!$A$1:$L$65585,5,0)))</f>
        <v/>
      </c>
      <c r="G239" s="506" t="str">
        <f>IF(ISNA(VLOOKUP(D239,條件!$A$1:$L$65585,11,0)),"",(VLOOKUP(D239,條件!$A$1:$L$65585,11,0)))</f>
        <v/>
      </c>
      <c r="H239" s="460"/>
      <c r="I239" s="461"/>
      <c r="J239" s="462"/>
      <c r="K239" s="461"/>
      <c r="L239" s="463"/>
      <c r="M239" s="388"/>
      <c r="N239" s="389"/>
      <c r="O239" s="390"/>
      <c r="P239" s="389"/>
      <c r="Q239" s="391"/>
      <c r="R239" s="443"/>
      <c r="S239" s="425">
        <f>K239*0.85</f>
        <v>0</v>
      </c>
      <c r="T239" s="392">
        <f t="shared" ref="T239:T258" si="88">IF(J239="",0,(1440/(J239/S239)))</f>
        <v>0</v>
      </c>
      <c r="U239" s="405">
        <f>T239*L239*(N239+P239)/24*0.85</f>
        <v>0</v>
      </c>
      <c r="V239" s="406">
        <f>M239+O239</f>
        <v>0</v>
      </c>
      <c r="W239" s="442" t="str">
        <f>IF(U239=0,"",((V239/U239)))</f>
        <v/>
      </c>
      <c r="X239" s="452" t="str">
        <f t="shared" ref="X239:X258" si="89">IF(ISERROR((U239/(N239+P239)*N239)/250),"",((U239/(N239+P239)*N239)/250))</f>
        <v/>
      </c>
      <c r="Y239" s="452" t="str">
        <f t="shared" ref="Y239:Y258" si="90">IF(ISERROR(((U239/(N239+P239)*P239)/250)),"",(((U239/(N239+P239)*P239))/250))</f>
        <v/>
      </c>
    </row>
    <row r="240" spans="1:25" ht="16.5">
      <c r="A240" s="383">
        <f t="shared" si="87"/>
        <v>46209</v>
      </c>
      <c r="B240" s="432" t="s">
        <v>849</v>
      </c>
      <c r="C240" s="458"/>
      <c r="D240" s="473"/>
      <c r="E240" s="459"/>
      <c r="F240" s="506" t="str">
        <f>IF(ISNA(VLOOKUP(D240,條件!$A$1:$L$65585,5,0)),"",(VLOOKUP(D240,條件!$A$1:$L$65585,5,0)))</f>
        <v/>
      </c>
      <c r="G240" s="506" t="str">
        <f>IF(ISNA(VLOOKUP(D240,條件!$A$1:$L$65585,11,0)),"",(VLOOKUP(D240,條件!$A$1:$L$65585,11,0)))</f>
        <v/>
      </c>
      <c r="H240" s="460"/>
      <c r="I240" s="461"/>
      <c r="J240" s="462"/>
      <c r="K240" s="461"/>
      <c r="L240" s="463"/>
      <c r="M240" s="388"/>
      <c r="N240" s="389"/>
      <c r="O240" s="390"/>
      <c r="P240" s="389"/>
      <c r="Q240" s="391"/>
      <c r="R240" s="443"/>
      <c r="S240" s="425">
        <f t="shared" ref="S240:S258" si="91">K240*0.85</f>
        <v>0</v>
      </c>
      <c r="T240" s="392">
        <f t="shared" si="88"/>
        <v>0</v>
      </c>
      <c r="U240" s="405">
        <f t="shared" ref="U240:U258" si="92">T240*L240*(N240+P240)/24*0.85</f>
        <v>0</v>
      </c>
      <c r="V240" s="393">
        <f t="shared" ref="V240:V258" si="93">M240+O240</f>
        <v>0</v>
      </c>
      <c r="W240" s="442" t="str">
        <f t="shared" ref="W240:W258" si="94">IF(U240=0,"",((V240/U240)))</f>
        <v/>
      </c>
      <c r="X240" s="452" t="str">
        <f t="shared" si="89"/>
        <v/>
      </c>
      <c r="Y240" s="452" t="str">
        <f t="shared" si="90"/>
        <v/>
      </c>
    </row>
    <row r="241" spans="1:25" ht="16.5">
      <c r="A241" s="383">
        <f t="shared" si="87"/>
        <v>46209</v>
      </c>
      <c r="B241" s="432" t="s">
        <v>849</v>
      </c>
      <c r="C241" s="458"/>
      <c r="D241" s="473"/>
      <c r="E241" s="459"/>
      <c r="F241" s="506" t="str">
        <f>IF(ISNA(VLOOKUP(D241,條件!$A$1:$L$65585,5,0)),"",(VLOOKUP(D241,條件!$A$1:$L$65585,5,0)))</f>
        <v/>
      </c>
      <c r="G241" s="506" t="str">
        <f>IF(ISNA(VLOOKUP(D241,條件!$A$1:$L$65585,11,0)),"",(VLOOKUP(D241,條件!$A$1:$L$65585,11,0)))</f>
        <v/>
      </c>
      <c r="H241" s="460"/>
      <c r="I241" s="461"/>
      <c r="J241" s="462"/>
      <c r="K241" s="461"/>
      <c r="L241" s="463"/>
      <c r="M241" s="388"/>
      <c r="N241" s="389"/>
      <c r="O241" s="390"/>
      <c r="P241" s="389"/>
      <c r="Q241" s="391"/>
      <c r="R241" s="443"/>
      <c r="S241" s="425">
        <f t="shared" si="91"/>
        <v>0</v>
      </c>
      <c r="T241" s="392">
        <f t="shared" si="88"/>
        <v>0</v>
      </c>
      <c r="U241" s="405">
        <f t="shared" si="92"/>
        <v>0</v>
      </c>
      <c r="V241" s="393">
        <f t="shared" si="93"/>
        <v>0</v>
      </c>
      <c r="W241" s="442" t="str">
        <f t="shared" si="94"/>
        <v/>
      </c>
      <c r="X241" s="452" t="str">
        <f t="shared" si="89"/>
        <v/>
      </c>
      <c r="Y241" s="452" t="str">
        <f t="shared" si="90"/>
        <v/>
      </c>
    </row>
    <row r="242" spans="1:25" ht="16.5">
      <c r="A242" s="383">
        <f t="shared" si="87"/>
        <v>46209</v>
      </c>
      <c r="B242" s="432" t="s">
        <v>849</v>
      </c>
      <c r="C242" s="458"/>
      <c r="D242" s="473"/>
      <c r="E242" s="459"/>
      <c r="F242" s="506" t="str">
        <f>IF(ISNA(VLOOKUP(D242,條件!$A$1:$L$65585,5,0)),"",(VLOOKUP(D242,條件!$A$1:$L$65585,5,0)))</f>
        <v/>
      </c>
      <c r="G242" s="506" t="str">
        <f>IF(ISNA(VLOOKUP(D242,條件!$A$1:$L$65585,11,0)),"",(VLOOKUP(D242,條件!$A$1:$L$65585,11,0)))</f>
        <v/>
      </c>
      <c r="H242" s="460"/>
      <c r="I242" s="461"/>
      <c r="J242" s="462"/>
      <c r="K242" s="461"/>
      <c r="L242" s="463"/>
      <c r="M242" s="388"/>
      <c r="N242" s="389"/>
      <c r="O242" s="390"/>
      <c r="P242" s="389"/>
      <c r="Q242" s="391"/>
      <c r="R242" s="443"/>
      <c r="S242" s="425">
        <f t="shared" si="91"/>
        <v>0</v>
      </c>
      <c r="T242" s="392">
        <f t="shared" si="88"/>
        <v>0</v>
      </c>
      <c r="U242" s="405">
        <f t="shared" si="92"/>
        <v>0</v>
      </c>
      <c r="V242" s="393">
        <f t="shared" si="93"/>
        <v>0</v>
      </c>
      <c r="W242" s="442" t="str">
        <f t="shared" si="94"/>
        <v/>
      </c>
      <c r="X242" s="452" t="str">
        <f t="shared" si="89"/>
        <v/>
      </c>
      <c r="Y242" s="452" t="str">
        <f t="shared" si="90"/>
        <v/>
      </c>
    </row>
    <row r="243" spans="1:25" ht="16.5">
      <c r="A243" s="383">
        <f t="shared" si="87"/>
        <v>46209</v>
      </c>
      <c r="B243" s="432" t="s">
        <v>849</v>
      </c>
      <c r="C243" s="458"/>
      <c r="D243" s="473"/>
      <c r="E243" s="459"/>
      <c r="F243" s="506" t="str">
        <f>IF(ISNA(VLOOKUP(D243,條件!$A$1:$L$65585,5,0)),"",(VLOOKUP(D243,條件!$A$1:$L$65585,5,0)))</f>
        <v/>
      </c>
      <c r="G243" s="506" t="str">
        <f>IF(ISNA(VLOOKUP(D243,條件!$A$1:$L$65585,11,0)),"",(VLOOKUP(D243,條件!$A$1:$L$65585,11,0)))</f>
        <v/>
      </c>
      <c r="H243" s="460"/>
      <c r="I243" s="461"/>
      <c r="J243" s="462"/>
      <c r="K243" s="462"/>
      <c r="L243" s="463"/>
      <c r="M243" s="388"/>
      <c r="N243" s="389"/>
      <c r="O243" s="390"/>
      <c r="P243" s="389"/>
      <c r="Q243" s="391"/>
      <c r="R243" s="443"/>
      <c r="S243" s="425">
        <f t="shared" si="91"/>
        <v>0</v>
      </c>
      <c r="T243" s="392">
        <f t="shared" si="88"/>
        <v>0</v>
      </c>
      <c r="U243" s="405">
        <f t="shared" si="92"/>
        <v>0</v>
      </c>
      <c r="V243" s="393">
        <f t="shared" si="93"/>
        <v>0</v>
      </c>
      <c r="W243" s="442" t="str">
        <f t="shared" si="94"/>
        <v/>
      </c>
      <c r="X243" s="452" t="str">
        <f t="shared" si="89"/>
        <v/>
      </c>
      <c r="Y243" s="452" t="str">
        <f t="shared" si="90"/>
        <v/>
      </c>
    </row>
    <row r="244" spans="1:25" ht="16.5">
      <c r="A244" s="383">
        <f t="shared" si="87"/>
        <v>46209</v>
      </c>
      <c r="B244" s="432" t="s">
        <v>849</v>
      </c>
      <c r="C244" s="458"/>
      <c r="D244" s="473"/>
      <c r="E244" s="459"/>
      <c r="F244" s="506" t="str">
        <f>IF(ISNA(VLOOKUP(D244,條件!$A$1:$L$65585,5,0)),"",(VLOOKUP(D244,條件!$A$1:$L$65585,5,0)))</f>
        <v/>
      </c>
      <c r="G244" s="506" t="str">
        <f>IF(ISNA(VLOOKUP(D244,條件!$A$1:$L$65585,11,0)),"",(VLOOKUP(D244,條件!$A$1:$L$65585,11,0)))</f>
        <v/>
      </c>
      <c r="H244" s="460"/>
      <c r="I244" s="461"/>
      <c r="J244" s="462"/>
      <c r="K244" s="462"/>
      <c r="L244" s="463"/>
      <c r="M244" s="388"/>
      <c r="N244" s="389"/>
      <c r="O244" s="390"/>
      <c r="P244" s="389"/>
      <c r="Q244" s="391"/>
      <c r="R244" s="443"/>
      <c r="S244" s="425">
        <f t="shared" si="91"/>
        <v>0</v>
      </c>
      <c r="T244" s="392">
        <f t="shared" si="88"/>
        <v>0</v>
      </c>
      <c r="U244" s="405">
        <f t="shared" si="92"/>
        <v>0</v>
      </c>
      <c r="V244" s="393">
        <f t="shared" si="93"/>
        <v>0</v>
      </c>
      <c r="W244" s="442" t="str">
        <f t="shared" si="94"/>
        <v/>
      </c>
      <c r="X244" s="452" t="str">
        <f t="shared" si="89"/>
        <v/>
      </c>
      <c r="Y244" s="452" t="str">
        <f t="shared" si="90"/>
        <v/>
      </c>
    </row>
    <row r="245" spans="1:25" ht="16.5">
      <c r="A245" s="383">
        <f t="shared" si="87"/>
        <v>46209</v>
      </c>
      <c r="B245" s="432" t="s">
        <v>849</v>
      </c>
      <c r="C245" s="458"/>
      <c r="D245" s="473"/>
      <c r="E245" s="459"/>
      <c r="F245" s="506" t="str">
        <f>IF(ISNA(VLOOKUP(D245,條件!$A$1:$L$65585,5,0)),"",(VLOOKUP(D245,條件!$A$1:$L$65585,5,0)))</f>
        <v/>
      </c>
      <c r="G245" s="506" t="str">
        <f>IF(ISNA(VLOOKUP(D245,條件!$A$1:$L$65585,11,0)),"",(VLOOKUP(D245,條件!$A$1:$L$65585,11,0)))</f>
        <v/>
      </c>
      <c r="H245" s="460"/>
      <c r="I245" s="461"/>
      <c r="J245" s="462"/>
      <c r="K245" s="462"/>
      <c r="L245" s="463"/>
      <c r="M245" s="388"/>
      <c r="N245" s="389"/>
      <c r="O245" s="390"/>
      <c r="P245" s="389"/>
      <c r="Q245" s="391"/>
      <c r="R245" s="443"/>
      <c r="S245" s="425">
        <f t="shared" si="91"/>
        <v>0</v>
      </c>
      <c r="T245" s="392">
        <f t="shared" si="88"/>
        <v>0</v>
      </c>
      <c r="U245" s="405">
        <f t="shared" si="92"/>
        <v>0</v>
      </c>
      <c r="V245" s="393">
        <f t="shared" si="93"/>
        <v>0</v>
      </c>
      <c r="W245" s="442" t="str">
        <f t="shared" si="94"/>
        <v/>
      </c>
      <c r="X245" s="452" t="str">
        <f t="shared" si="89"/>
        <v/>
      </c>
      <c r="Y245" s="452" t="str">
        <f t="shared" si="90"/>
        <v/>
      </c>
    </row>
    <row r="246" spans="1:25" ht="16.5">
      <c r="A246" s="383">
        <f t="shared" si="87"/>
        <v>46209</v>
      </c>
      <c r="B246" s="432" t="s">
        <v>849</v>
      </c>
      <c r="C246" s="458"/>
      <c r="D246" s="473"/>
      <c r="E246" s="459"/>
      <c r="F246" s="506" t="str">
        <f>IF(ISNA(VLOOKUP(D246,條件!$A$1:$L$65585,5,0)),"",(VLOOKUP(D246,條件!$A$1:$L$65585,5,0)))</f>
        <v/>
      </c>
      <c r="G246" s="506" t="str">
        <f>IF(ISNA(VLOOKUP(D246,條件!$A$1:$L$65585,11,0)),"",(VLOOKUP(D246,條件!$A$1:$L$65585,11,0)))</f>
        <v/>
      </c>
      <c r="H246" s="460"/>
      <c r="I246" s="461"/>
      <c r="J246" s="462"/>
      <c r="K246" s="462"/>
      <c r="L246" s="463"/>
      <c r="M246" s="388"/>
      <c r="N246" s="389"/>
      <c r="O246" s="390"/>
      <c r="P246" s="389"/>
      <c r="Q246" s="391"/>
      <c r="R246" s="443"/>
      <c r="S246" s="425">
        <f t="shared" si="91"/>
        <v>0</v>
      </c>
      <c r="T246" s="392">
        <f t="shared" si="88"/>
        <v>0</v>
      </c>
      <c r="U246" s="405">
        <f t="shared" si="92"/>
        <v>0</v>
      </c>
      <c r="V246" s="393">
        <f t="shared" si="93"/>
        <v>0</v>
      </c>
      <c r="W246" s="442" t="str">
        <f t="shared" si="94"/>
        <v/>
      </c>
      <c r="X246" s="452" t="str">
        <f t="shared" si="89"/>
        <v/>
      </c>
      <c r="Y246" s="452" t="str">
        <f t="shared" si="90"/>
        <v/>
      </c>
    </row>
    <row r="247" spans="1:25" ht="16.5">
      <c r="A247" s="383">
        <f t="shared" si="87"/>
        <v>46209</v>
      </c>
      <c r="B247" s="432" t="s">
        <v>849</v>
      </c>
      <c r="C247" s="458"/>
      <c r="D247" s="473"/>
      <c r="E247" s="459"/>
      <c r="F247" s="506" t="str">
        <f>IF(ISNA(VLOOKUP(D247,條件!$A$1:$L$65585,5,0)),"",(VLOOKUP(D247,條件!$A$1:$L$65585,5,0)))</f>
        <v/>
      </c>
      <c r="G247" s="506" t="str">
        <f>IF(ISNA(VLOOKUP(D247,條件!$A$1:$L$65585,11,0)),"",(VLOOKUP(D247,條件!$A$1:$L$65585,11,0)))</f>
        <v/>
      </c>
      <c r="H247" s="460"/>
      <c r="I247" s="461"/>
      <c r="J247" s="462"/>
      <c r="K247" s="462"/>
      <c r="L247" s="463"/>
      <c r="M247" s="388"/>
      <c r="N247" s="389"/>
      <c r="O247" s="390"/>
      <c r="P247" s="389"/>
      <c r="Q247" s="391"/>
      <c r="R247" s="443"/>
      <c r="S247" s="425">
        <f t="shared" si="91"/>
        <v>0</v>
      </c>
      <c r="T247" s="392">
        <f t="shared" si="88"/>
        <v>0</v>
      </c>
      <c r="U247" s="405">
        <f t="shared" si="92"/>
        <v>0</v>
      </c>
      <c r="V247" s="393">
        <f t="shared" si="93"/>
        <v>0</v>
      </c>
      <c r="W247" s="442" t="str">
        <f t="shared" si="94"/>
        <v/>
      </c>
      <c r="X247" s="452" t="str">
        <f t="shared" si="89"/>
        <v/>
      </c>
      <c r="Y247" s="452" t="str">
        <f t="shared" si="90"/>
        <v/>
      </c>
    </row>
    <row r="248" spans="1:25" ht="16.5">
      <c r="A248" s="383">
        <f t="shared" si="87"/>
        <v>46209</v>
      </c>
      <c r="B248" s="432" t="s">
        <v>849</v>
      </c>
      <c r="C248" s="458"/>
      <c r="D248" s="473"/>
      <c r="E248" s="459"/>
      <c r="F248" s="506" t="str">
        <f>IF(ISNA(VLOOKUP(D248,條件!$A$1:$L$65585,5,0)),"",(VLOOKUP(D248,條件!$A$1:$L$65585,5,0)))</f>
        <v/>
      </c>
      <c r="G248" s="506" t="str">
        <f>IF(ISNA(VLOOKUP(D248,條件!$A$1:$L$65585,11,0)),"",(VLOOKUP(D248,條件!$A$1:$L$65585,11,0)))</f>
        <v/>
      </c>
      <c r="H248" s="460"/>
      <c r="I248" s="461"/>
      <c r="J248" s="462"/>
      <c r="K248" s="462"/>
      <c r="L248" s="463"/>
      <c r="M248" s="388"/>
      <c r="N248" s="389"/>
      <c r="O248" s="390"/>
      <c r="P248" s="389"/>
      <c r="Q248" s="391"/>
      <c r="R248" s="443"/>
      <c r="S248" s="425">
        <f t="shared" si="91"/>
        <v>0</v>
      </c>
      <c r="T248" s="392">
        <f t="shared" si="88"/>
        <v>0</v>
      </c>
      <c r="U248" s="405">
        <f t="shared" si="92"/>
        <v>0</v>
      </c>
      <c r="V248" s="393">
        <f t="shared" si="93"/>
        <v>0</v>
      </c>
      <c r="W248" s="442" t="str">
        <f t="shared" si="94"/>
        <v/>
      </c>
      <c r="X248" s="452" t="str">
        <f t="shared" si="89"/>
        <v/>
      </c>
      <c r="Y248" s="452" t="str">
        <f t="shared" si="90"/>
        <v/>
      </c>
    </row>
    <row r="249" spans="1:25" ht="16.5">
      <c r="A249" s="383">
        <f t="shared" si="87"/>
        <v>46209</v>
      </c>
      <c r="B249" s="432" t="s">
        <v>849</v>
      </c>
      <c r="C249" s="458"/>
      <c r="D249" s="473"/>
      <c r="E249" s="459"/>
      <c r="F249" s="506" t="str">
        <f>IF(ISNA(VLOOKUP(D249,條件!$A$1:$L$65585,5,0)),"",(VLOOKUP(D249,條件!$A$1:$L$65585,5,0)))</f>
        <v/>
      </c>
      <c r="G249" s="506" t="str">
        <f>IF(ISNA(VLOOKUP(D249,條件!$A$1:$L$65585,11,0)),"",(VLOOKUP(D249,條件!$A$1:$L$65585,11,0)))</f>
        <v/>
      </c>
      <c r="H249" s="460"/>
      <c r="I249" s="461"/>
      <c r="J249" s="462"/>
      <c r="K249" s="462"/>
      <c r="L249" s="463"/>
      <c r="M249" s="388"/>
      <c r="N249" s="389"/>
      <c r="O249" s="390"/>
      <c r="P249" s="389"/>
      <c r="Q249" s="391"/>
      <c r="R249" s="443"/>
      <c r="S249" s="425">
        <f t="shared" si="91"/>
        <v>0</v>
      </c>
      <c r="T249" s="392">
        <f t="shared" si="88"/>
        <v>0</v>
      </c>
      <c r="U249" s="405">
        <f t="shared" si="92"/>
        <v>0</v>
      </c>
      <c r="V249" s="393">
        <f t="shared" si="93"/>
        <v>0</v>
      </c>
      <c r="W249" s="442" t="str">
        <f t="shared" si="94"/>
        <v/>
      </c>
      <c r="X249" s="452" t="str">
        <f t="shared" si="89"/>
        <v/>
      </c>
      <c r="Y249" s="452" t="str">
        <f t="shared" si="90"/>
        <v/>
      </c>
    </row>
    <row r="250" spans="1:25" ht="16.5">
      <c r="A250" s="383">
        <f t="shared" si="87"/>
        <v>46209</v>
      </c>
      <c r="B250" s="432" t="s">
        <v>849</v>
      </c>
      <c r="C250" s="458"/>
      <c r="D250" s="473"/>
      <c r="E250" s="459"/>
      <c r="F250" s="506" t="str">
        <f>IF(ISNA(VLOOKUP(D250,條件!$A$1:$L$65585,5,0)),"",(VLOOKUP(D250,條件!$A$1:$L$65585,5,0)))</f>
        <v/>
      </c>
      <c r="G250" s="506" t="str">
        <f>IF(ISNA(VLOOKUP(D250,條件!$A$1:$L$65585,11,0)),"",(VLOOKUP(D250,條件!$A$1:$L$65585,11,0)))</f>
        <v/>
      </c>
      <c r="H250" s="460"/>
      <c r="I250" s="461"/>
      <c r="J250" s="462"/>
      <c r="K250" s="462"/>
      <c r="L250" s="463"/>
      <c r="M250" s="388"/>
      <c r="N250" s="389"/>
      <c r="O250" s="390"/>
      <c r="P250" s="389"/>
      <c r="Q250" s="391"/>
      <c r="R250" s="443"/>
      <c r="S250" s="425">
        <f t="shared" si="91"/>
        <v>0</v>
      </c>
      <c r="T250" s="392">
        <f t="shared" si="88"/>
        <v>0</v>
      </c>
      <c r="U250" s="392">
        <f t="shared" si="92"/>
        <v>0</v>
      </c>
      <c r="V250" s="393">
        <f t="shared" si="93"/>
        <v>0</v>
      </c>
      <c r="W250" s="444" t="str">
        <f t="shared" si="94"/>
        <v/>
      </c>
      <c r="X250" s="452" t="str">
        <f t="shared" si="89"/>
        <v/>
      </c>
      <c r="Y250" s="452" t="str">
        <f t="shared" si="90"/>
        <v/>
      </c>
    </row>
    <row r="251" spans="1:25" ht="16.5">
      <c r="A251" s="383">
        <f t="shared" si="87"/>
        <v>46209</v>
      </c>
      <c r="B251" s="432" t="s">
        <v>805</v>
      </c>
      <c r="C251" s="458"/>
      <c r="D251" s="473"/>
      <c r="E251" s="459"/>
      <c r="F251" s="506" t="str">
        <f>IF(ISNA(VLOOKUP(D251,條件!$A$1:$L$65585,5,0)),"",(VLOOKUP(D251,條件!$A$1:$L$65585,5,0)))</f>
        <v/>
      </c>
      <c r="G251" s="506" t="str">
        <f>IF(ISNA(VLOOKUP(D251,條件!$A$1:$L$65585,11,0)),"",(VLOOKUP(D251,條件!$A$1:$L$65585,11,0)))</f>
        <v/>
      </c>
      <c r="H251" s="460"/>
      <c r="I251" s="461"/>
      <c r="J251" s="462"/>
      <c r="K251" s="461"/>
      <c r="L251" s="463"/>
      <c r="M251" s="388"/>
      <c r="N251" s="389"/>
      <c r="O251" s="390"/>
      <c r="P251" s="389"/>
      <c r="Q251" s="391"/>
      <c r="R251" s="443"/>
      <c r="S251" s="425">
        <f t="shared" si="91"/>
        <v>0</v>
      </c>
      <c r="T251" s="392">
        <f t="shared" si="88"/>
        <v>0</v>
      </c>
      <c r="U251" s="392">
        <f t="shared" si="92"/>
        <v>0</v>
      </c>
      <c r="V251" s="393">
        <f t="shared" si="93"/>
        <v>0</v>
      </c>
      <c r="W251" s="444" t="str">
        <f t="shared" si="94"/>
        <v/>
      </c>
      <c r="X251" s="452" t="str">
        <f t="shared" si="89"/>
        <v/>
      </c>
      <c r="Y251" s="452" t="str">
        <f t="shared" si="90"/>
        <v/>
      </c>
    </row>
    <row r="252" spans="1:25" ht="16.5">
      <c r="A252" s="383">
        <f t="shared" si="87"/>
        <v>46209</v>
      </c>
      <c r="B252" s="432" t="s">
        <v>805</v>
      </c>
      <c r="C252" s="458"/>
      <c r="D252" s="473"/>
      <c r="E252" s="459"/>
      <c r="F252" s="506" t="str">
        <f>IF(ISNA(VLOOKUP(D252,條件!$A$1:$L$65585,5,0)),"",(VLOOKUP(D252,條件!$A$1:$L$65585,5,0)))</f>
        <v/>
      </c>
      <c r="G252" s="506" t="str">
        <f>IF(ISNA(VLOOKUP(D252,條件!$A$1:$L$65585,11,0)),"",(VLOOKUP(D252,條件!$A$1:$L$65585,11,0)))</f>
        <v/>
      </c>
      <c r="H252" s="460"/>
      <c r="I252" s="461"/>
      <c r="J252" s="462"/>
      <c r="K252" s="461"/>
      <c r="L252" s="463"/>
      <c r="M252" s="388"/>
      <c r="N252" s="389"/>
      <c r="O252" s="390"/>
      <c r="P252" s="389"/>
      <c r="Q252" s="391"/>
      <c r="R252" s="443"/>
      <c r="S252" s="425">
        <f t="shared" si="91"/>
        <v>0</v>
      </c>
      <c r="T252" s="392">
        <f t="shared" si="88"/>
        <v>0</v>
      </c>
      <c r="U252" s="392">
        <f t="shared" si="92"/>
        <v>0</v>
      </c>
      <c r="V252" s="393">
        <f t="shared" si="93"/>
        <v>0</v>
      </c>
      <c r="W252" s="444" t="str">
        <f t="shared" si="94"/>
        <v/>
      </c>
      <c r="X252" s="452" t="str">
        <f t="shared" si="89"/>
        <v/>
      </c>
      <c r="Y252" s="452" t="str">
        <f t="shared" si="90"/>
        <v/>
      </c>
    </row>
    <row r="253" spans="1:25" ht="16.5">
      <c r="A253" s="383">
        <f t="shared" si="87"/>
        <v>46209</v>
      </c>
      <c r="B253" s="432" t="s">
        <v>805</v>
      </c>
      <c r="C253" s="458"/>
      <c r="D253" s="473"/>
      <c r="E253" s="459"/>
      <c r="F253" s="506" t="str">
        <f>IF(ISNA(VLOOKUP(D253,條件!$A$1:$L$65585,5,0)),"",(VLOOKUP(D253,條件!$A$1:$L$65585,5,0)))</f>
        <v/>
      </c>
      <c r="G253" s="506" t="str">
        <f>IF(ISNA(VLOOKUP(D253,條件!$A$1:$L$65585,11,0)),"",(VLOOKUP(D253,條件!$A$1:$L$65585,11,0)))</f>
        <v/>
      </c>
      <c r="H253" s="460"/>
      <c r="I253" s="461"/>
      <c r="J253" s="462"/>
      <c r="K253" s="461"/>
      <c r="L253" s="463"/>
      <c r="M253" s="388"/>
      <c r="N253" s="389"/>
      <c r="O253" s="390"/>
      <c r="P253" s="389"/>
      <c r="Q253" s="391"/>
      <c r="R253" s="443"/>
      <c r="S253" s="425">
        <f t="shared" si="91"/>
        <v>0</v>
      </c>
      <c r="T253" s="392">
        <f t="shared" si="88"/>
        <v>0</v>
      </c>
      <c r="U253" s="392">
        <f t="shared" si="92"/>
        <v>0</v>
      </c>
      <c r="V253" s="393">
        <f t="shared" si="93"/>
        <v>0</v>
      </c>
      <c r="W253" s="444" t="str">
        <f t="shared" si="94"/>
        <v/>
      </c>
      <c r="X253" s="452" t="str">
        <f t="shared" si="89"/>
        <v/>
      </c>
      <c r="Y253" s="452" t="str">
        <f t="shared" si="90"/>
        <v/>
      </c>
    </row>
    <row r="254" spans="1:25" ht="16.5">
      <c r="A254" s="383">
        <f t="shared" si="87"/>
        <v>46209</v>
      </c>
      <c r="B254" s="432" t="s">
        <v>805</v>
      </c>
      <c r="C254" s="458"/>
      <c r="D254" s="473"/>
      <c r="E254" s="459"/>
      <c r="F254" s="506" t="str">
        <f>IF(ISNA(VLOOKUP(D254,條件!$A$1:$L$65585,5,0)),"",(VLOOKUP(D254,條件!$A$1:$L$65585,5,0)))</f>
        <v/>
      </c>
      <c r="G254" s="506" t="str">
        <f>IF(ISNA(VLOOKUP(D254,條件!$A$1:$L$65585,11,0)),"",(VLOOKUP(D254,條件!$A$1:$L$65585,11,0)))</f>
        <v/>
      </c>
      <c r="H254" s="460"/>
      <c r="I254" s="461"/>
      <c r="J254" s="462"/>
      <c r="K254" s="461"/>
      <c r="L254" s="463"/>
      <c r="M254" s="388"/>
      <c r="N254" s="389"/>
      <c r="O254" s="390"/>
      <c r="P254" s="389"/>
      <c r="Q254" s="391"/>
      <c r="R254" s="443"/>
      <c r="S254" s="425">
        <f t="shared" si="91"/>
        <v>0</v>
      </c>
      <c r="T254" s="392">
        <f t="shared" si="88"/>
        <v>0</v>
      </c>
      <c r="U254" s="392">
        <f t="shared" si="92"/>
        <v>0</v>
      </c>
      <c r="V254" s="393">
        <f t="shared" si="93"/>
        <v>0</v>
      </c>
      <c r="W254" s="444" t="str">
        <f t="shared" si="94"/>
        <v/>
      </c>
      <c r="X254" s="452" t="str">
        <f t="shared" si="89"/>
        <v/>
      </c>
      <c r="Y254" s="452" t="str">
        <f t="shared" si="90"/>
        <v/>
      </c>
    </row>
    <row r="255" spans="1:25" ht="16.5">
      <c r="A255" s="383">
        <f t="shared" si="87"/>
        <v>46209</v>
      </c>
      <c r="B255" s="432" t="s">
        <v>805</v>
      </c>
      <c r="C255" s="458"/>
      <c r="D255" s="473"/>
      <c r="E255" s="459"/>
      <c r="F255" s="506" t="str">
        <f>IF(ISNA(VLOOKUP(D255,條件!$A$1:$L$65585,5,0)),"",(VLOOKUP(D255,條件!$A$1:$L$65585,5,0)))</f>
        <v/>
      </c>
      <c r="G255" s="506" t="str">
        <f>IF(ISNA(VLOOKUP(D255,條件!$A$1:$L$65585,11,0)),"",(VLOOKUP(D255,條件!$A$1:$L$65585,11,0)))</f>
        <v/>
      </c>
      <c r="H255" s="460"/>
      <c r="I255" s="461"/>
      <c r="J255" s="462"/>
      <c r="K255" s="461"/>
      <c r="L255" s="463"/>
      <c r="M255" s="388"/>
      <c r="N255" s="389"/>
      <c r="O255" s="390"/>
      <c r="P255" s="389"/>
      <c r="Q255" s="391"/>
      <c r="R255" s="443"/>
      <c r="S255" s="425">
        <f t="shared" si="91"/>
        <v>0</v>
      </c>
      <c r="T255" s="392">
        <f t="shared" si="88"/>
        <v>0</v>
      </c>
      <c r="U255" s="392">
        <f t="shared" si="92"/>
        <v>0</v>
      </c>
      <c r="V255" s="393">
        <f t="shared" si="93"/>
        <v>0</v>
      </c>
      <c r="W255" s="444" t="str">
        <f t="shared" si="94"/>
        <v/>
      </c>
      <c r="X255" s="452" t="str">
        <f t="shared" si="89"/>
        <v/>
      </c>
      <c r="Y255" s="452" t="str">
        <f t="shared" si="90"/>
        <v/>
      </c>
    </row>
    <row r="256" spans="1:25" ht="16.5">
      <c r="A256" s="383">
        <f t="shared" si="87"/>
        <v>46209</v>
      </c>
      <c r="B256" s="432" t="s">
        <v>805</v>
      </c>
      <c r="C256" s="458"/>
      <c r="D256" s="473"/>
      <c r="E256" s="459"/>
      <c r="F256" s="506" t="str">
        <f>IF(ISNA(VLOOKUP(D256,條件!$A$1:$L$65585,5,0)),"",(VLOOKUP(D256,條件!$A$1:$L$65585,5,0)))</f>
        <v/>
      </c>
      <c r="G256" s="506" t="str">
        <f>IF(ISNA(VLOOKUP(D256,條件!$A$1:$L$65585,11,0)),"",(VLOOKUP(D256,條件!$A$1:$L$65585,11,0)))</f>
        <v/>
      </c>
      <c r="H256" s="460"/>
      <c r="I256" s="461"/>
      <c r="J256" s="462"/>
      <c r="K256" s="461"/>
      <c r="L256" s="463"/>
      <c r="M256" s="388"/>
      <c r="N256" s="389"/>
      <c r="O256" s="390"/>
      <c r="P256" s="389"/>
      <c r="Q256" s="391"/>
      <c r="R256" s="443"/>
      <c r="S256" s="425">
        <f t="shared" si="91"/>
        <v>0</v>
      </c>
      <c r="T256" s="392">
        <f t="shared" si="88"/>
        <v>0</v>
      </c>
      <c r="U256" s="392">
        <f t="shared" si="92"/>
        <v>0</v>
      </c>
      <c r="V256" s="393">
        <f t="shared" si="93"/>
        <v>0</v>
      </c>
      <c r="W256" s="444" t="str">
        <f t="shared" si="94"/>
        <v/>
      </c>
      <c r="X256" s="452" t="str">
        <f t="shared" si="89"/>
        <v/>
      </c>
      <c r="Y256" s="452" t="str">
        <f t="shared" si="90"/>
        <v/>
      </c>
    </row>
    <row r="257" spans="1:25" ht="16.5">
      <c r="A257" s="383">
        <f t="shared" si="87"/>
        <v>46209</v>
      </c>
      <c r="B257" s="432" t="s">
        <v>805</v>
      </c>
      <c r="C257" s="458"/>
      <c r="D257" s="473"/>
      <c r="E257" s="459"/>
      <c r="F257" s="506" t="str">
        <f>IF(ISNA(VLOOKUP(D257,條件!$A$1:$L$65585,5,0)),"",(VLOOKUP(D257,條件!$A$1:$L$65585,5,0)))</f>
        <v/>
      </c>
      <c r="G257" s="506" t="str">
        <f>IF(ISNA(VLOOKUP(D257,條件!$A$1:$L$65585,11,0)),"",(VLOOKUP(D257,條件!$A$1:$L$65585,11,0)))</f>
        <v/>
      </c>
      <c r="H257" s="460"/>
      <c r="I257" s="461"/>
      <c r="J257" s="462"/>
      <c r="K257" s="461"/>
      <c r="L257" s="463"/>
      <c r="M257" s="388"/>
      <c r="N257" s="389"/>
      <c r="O257" s="390"/>
      <c r="P257" s="389"/>
      <c r="Q257" s="391"/>
      <c r="R257" s="443"/>
      <c r="S257" s="425">
        <f t="shared" si="91"/>
        <v>0</v>
      </c>
      <c r="T257" s="392">
        <f t="shared" si="88"/>
        <v>0</v>
      </c>
      <c r="U257" s="392">
        <f t="shared" si="92"/>
        <v>0</v>
      </c>
      <c r="V257" s="393">
        <f t="shared" si="93"/>
        <v>0</v>
      </c>
      <c r="W257" s="444" t="str">
        <f t="shared" si="94"/>
        <v/>
      </c>
      <c r="X257" s="452" t="str">
        <f t="shared" si="89"/>
        <v/>
      </c>
      <c r="Y257" s="452" t="str">
        <f t="shared" si="90"/>
        <v/>
      </c>
    </row>
    <row r="258" spans="1:25" ht="16.5">
      <c r="A258" s="383">
        <f t="shared" si="87"/>
        <v>46209</v>
      </c>
      <c r="B258" s="432" t="s">
        <v>805</v>
      </c>
      <c r="C258" s="458"/>
      <c r="D258" s="473"/>
      <c r="E258" s="459"/>
      <c r="F258" s="506" t="str">
        <f>IF(ISNA(VLOOKUP(D258,條件!$A$1:$L$65585,5,0)),"",(VLOOKUP(D258,條件!$A$1:$L$65585,5,0)))</f>
        <v/>
      </c>
      <c r="G258" s="506" t="str">
        <f>IF(ISNA(VLOOKUP(D258,條件!$A$1:$L$65585,11,0)),"",(VLOOKUP(D258,條件!$A$1:$L$65585,11,0)))</f>
        <v/>
      </c>
      <c r="H258" s="460"/>
      <c r="I258" s="461"/>
      <c r="J258" s="462"/>
      <c r="K258" s="461"/>
      <c r="L258" s="463"/>
      <c r="M258" s="388"/>
      <c r="N258" s="389"/>
      <c r="O258" s="390"/>
      <c r="P258" s="389"/>
      <c r="Q258" s="391"/>
      <c r="R258" s="443"/>
      <c r="S258" s="425">
        <f t="shared" si="91"/>
        <v>0</v>
      </c>
      <c r="T258" s="392">
        <f t="shared" si="88"/>
        <v>0</v>
      </c>
      <c r="U258" s="392">
        <f t="shared" si="92"/>
        <v>0</v>
      </c>
      <c r="V258" s="393">
        <f t="shared" si="93"/>
        <v>0</v>
      </c>
      <c r="W258" s="444" t="str">
        <f t="shared" si="94"/>
        <v/>
      </c>
      <c r="X258" s="452" t="str">
        <f t="shared" si="89"/>
        <v/>
      </c>
      <c r="Y258" s="452" t="str">
        <f t="shared" si="90"/>
        <v/>
      </c>
    </row>
    <row r="259" spans="1:25" ht="16.5">
      <c r="A259" s="383">
        <f t="shared" si="87"/>
        <v>46209</v>
      </c>
      <c r="B259" s="398" t="s">
        <v>803</v>
      </c>
      <c r="C259" s="524"/>
      <c r="D259" s="525"/>
      <c r="E259" s="526"/>
      <c r="F259" s="527">
        <v>0</v>
      </c>
      <c r="G259" s="527"/>
      <c r="H259" s="528"/>
      <c r="I259" s="529">
        <f>COUNTA(I239:I258)</f>
        <v>0</v>
      </c>
      <c r="J259" s="529"/>
      <c r="K259" s="529"/>
      <c r="L259" s="530"/>
      <c r="M259" s="400"/>
      <c r="N259" s="401">
        <f>SUM(N239:N258)</f>
        <v>0</v>
      </c>
      <c r="O259" s="400"/>
      <c r="P259" s="401">
        <f>SUM(P239:P258)</f>
        <v>0</v>
      </c>
      <c r="Q259" s="402"/>
      <c r="R259" s="445"/>
      <c r="S259" s="427"/>
      <c r="T259" s="403"/>
      <c r="U259" s="399">
        <f>SUMIF(U239:U258,"&lt;9E307")</f>
        <v>0</v>
      </c>
      <c r="V259" s="399">
        <f>SUM(V239:V258)</f>
        <v>0</v>
      </c>
      <c r="W259" s="446">
        <f>IF(ISERROR(V259/U259),0,(V259/U259))</f>
        <v>0</v>
      </c>
      <c r="X259" s="453">
        <f>SUMIF(X239:X258,"&lt;9E307")</f>
        <v>0</v>
      </c>
      <c r="Y259" s="453">
        <f>SUMIF(Y239:Y258,"&lt;9E307")</f>
        <v>0</v>
      </c>
    </row>
    <row r="260" spans="1:25" ht="16.5">
      <c r="A260" s="383">
        <f t="shared" si="87"/>
        <v>46209</v>
      </c>
      <c r="B260" s="404" t="s">
        <v>806</v>
      </c>
      <c r="C260" s="531"/>
      <c r="D260" s="532"/>
      <c r="E260" s="533"/>
      <c r="F260" s="534"/>
      <c r="G260" s="534"/>
      <c r="H260" s="535"/>
      <c r="I260" s="536">
        <f>SUM(I238,I259)</f>
        <v>0</v>
      </c>
      <c r="J260" s="536"/>
      <c r="K260" s="536"/>
      <c r="L260" s="537"/>
      <c r="M260" s="419"/>
      <c r="N260" s="420">
        <f>SUM(N238,N259)</f>
        <v>0</v>
      </c>
      <c r="O260" s="419"/>
      <c r="P260" s="420">
        <f>SUM(P238,P259)</f>
        <v>0</v>
      </c>
      <c r="Q260" s="421"/>
      <c r="R260" s="447"/>
      <c r="S260" s="428"/>
      <c r="T260" s="394"/>
      <c r="U260" s="394">
        <f t="shared" ref="U260:V260" si="95">SUM(U238,U259)</f>
        <v>0</v>
      </c>
      <c r="V260" s="394">
        <f t="shared" si="95"/>
        <v>0</v>
      </c>
      <c r="W260" s="448">
        <f>IF(ISERROR(V260/U260),0,V260/U260)</f>
        <v>0</v>
      </c>
      <c r="X260" s="454">
        <f>SUM(X238,X259)</f>
        <v>0</v>
      </c>
      <c r="Y260" s="454">
        <f>SUM(Y238,Y259)</f>
        <v>0</v>
      </c>
    </row>
    <row r="261" spans="1:25" ht="16.5">
      <c r="A261" s="449">
        <f>A260+1</f>
        <v>46210</v>
      </c>
      <c r="B261" s="431" t="s">
        <v>847</v>
      </c>
      <c r="C261" s="458"/>
      <c r="D261" s="473"/>
      <c r="E261" s="459"/>
      <c r="F261" s="506" t="str">
        <f>IF(ISNA(VLOOKUP(D261,條件!$A$1:$L$65585,5,0)),"",(VLOOKUP(D261,條件!$A$1:$L$65585,5,0)))</f>
        <v/>
      </c>
      <c r="G261" s="506" t="str">
        <f>IF(ISNA(VLOOKUP(D261,條件!$A$1:$L$65585,11,0)),"",(VLOOKUP(D261,條件!$A$1:$L$65585,11,0)))</f>
        <v/>
      </c>
      <c r="H261" s="460"/>
      <c r="I261" s="461"/>
      <c r="J261" s="462"/>
      <c r="K261" s="462"/>
      <c r="L261" s="463"/>
      <c r="M261" s="407"/>
      <c r="N261" s="408"/>
      <c r="O261" s="409"/>
      <c r="P261" s="408"/>
      <c r="Q261" s="410"/>
      <c r="R261" s="441"/>
      <c r="S261" s="424">
        <f>K261*0.85</f>
        <v>0</v>
      </c>
      <c r="T261" s="405">
        <f t="shared" ref="T261:T280" si="96">IF(J261="",0,(1440/(J261/S261)))</f>
        <v>0</v>
      </c>
      <c r="U261" s="405">
        <f>T261*L261*(N261+P261)/24*0.85</f>
        <v>0</v>
      </c>
      <c r="V261" s="406">
        <f>M261+O261</f>
        <v>0</v>
      </c>
      <c r="W261" s="442" t="str">
        <f>IF(U261=0,"",((V261/U261)))</f>
        <v/>
      </c>
      <c r="X261" s="452" t="str">
        <f t="shared" ref="X261:X280" si="97">IF(ISERROR((U261/(N261+P261)*N261)/250),"",((U261/(N261+P261)*N261)/250))</f>
        <v/>
      </c>
      <c r="Y261" s="452" t="str">
        <f t="shared" ref="Y261:Y280" si="98">IF(ISERROR(((U261/(N261+P261)*P261)/250)),"",(((U261/(N261+P261)*P261))/250))</f>
        <v/>
      </c>
    </row>
    <row r="262" spans="1:25" ht="16.5">
      <c r="A262" s="383">
        <f>A261</f>
        <v>46210</v>
      </c>
      <c r="B262" s="432" t="s">
        <v>847</v>
      </c>
      <c r="C262" s="458"/>
      <c r="D262" s="473"/>
      <c r="E262" s="459"/>
      <c r="F262" s="506" t="str">
        <f>IF(ISNA(VLOOKUP(D262,條件!$A$1:$L$65585,5,0)),"",(VLOOKUP(D262,條件!$A$1:$L$65585,5,0)))</f>
        <v/>
      </c>
      <c r="G262" s="506" t="str">
        <f>IF(ISNA(VLOOKUP(D262,條件!$A$1:$L$65585,11,0)),"",(VLOOKUP(D262,條件!$A$1:$L$65585,11,0)))</f>
        <v/>
      </c>
      <c r="H262" s="460"/>
      <c r="I262" s="461"/>
      <c r="J262" s="462"/>
      <c r="K262" s="462"/>
      <c r="L262" s="463"/>
      <c r="M262" s="388"/>
      <c r="N262" s="389"/>
      <c r="O262" s="390"/>
      <c r="P262" s="389"/>
      <c r="Q262" s="410"/>
      <c r="R262" s="443"/>
      <c r="S262" s="425">
        <f t="shared" ref="S262:S280" si="99">K262*0.85</f>
        <v>0</v>
      </c>
      <c r="T262" s="392">
        <f t="shared" si="96"/>
        <v>0</v>
      </c>
      <c r="U262" s="405">
        <f t="shared" ref="U262:U280" si="100">T262*L262*(N262+P262)/24*0.85</f>
        <v>0</v>
      </c>
      <c r="V262" s="393">
        <f t="shared" ref="V262:V280" si="101">M262+O262</f>
        <v>0</v>
      </c>
      <c r="W262" s="442" t="str">
        <f t="shared" ref="W262:W280" si="102">IF(U262=0,"",((V262/U262)))</f>
        <v/>
      </c>
      <c r="X262" s="452" t="str">
        <f t="shared" si="97"/>
        <v/>
      </c>
      <c r="Y262" s="452" t="str">
        <f t="shared" si="98"/>
        <v/>
      </c>
    </row>
    <row r="263" spans="1:25" ht="16.5">
      <c r="A263" s="383">
        <f t="shared" ref="A263:A303" si="103">A262</f>
        <v>46210</v>
      </c>
      <c r="B263" s="432" t="s">
        <v>847</v>
      </c>
      <c r="C263" s="458"/>
      <c r="D263" s="473"/>
      <c r="E263" s="459"/>
      <c r="F263" s="506" t="str">
        <f>IF(ISNA(VLOOKUP(D263,條件!$A$1:$L$65585,5,0)),"",(VLOOKUP(D263,條件!$A$1:$L$65585,5,0)))</f>
        <v/>
      </c>
      <c r="G263" s="506" t="str">
        <f>IF(ISNA(VLOOKUP(D263,條件!$A$1:$L$65585,11,0)),"",(VLOOKUP(D263,條件!$A$1:$L$65585,11,0)))</f>
        <v/>
      </c>
      <c r="H263" s="460"/>
      <c r="I263" s="461"/>
      <c r="J263" s="462"/>
      <c r="K263" s="462"/>
      <c r="L263" s="463"/>
      <c r="M263" s="388"/>
      <c r="N263" s="389"/>
      <c r="O263" s="390"/>
      <c r="P263" s="389"/>
      <c r="Q263" s="410"/>
      <c r="R263" s="443"/>
      <c r="S263" s="425">
        <f t="shared" si="99"/>
        <v>0</v>
      </c>
      <c r="T263" s="392">
        <f t="shared" si="96"/>
        <v>0</v>
      </c>
      <c r="U263" s="405">
        <f t="shared" si="100"/>
        <v>0</v>
      </c>
      <c r="V263" s="393">
        <f t="shared" si="101"/>
        <v>0</v>
      </c>
      <c r="W263" s="442" t="str">
        <f t="shared" si="102"/>
        <v/>
      </c>
      <c r="X263" s="452" t="str">
        <f t="shared" si="97"/>
        <v/>
      </c>
      <c r="Y263" s="452" t="str">
        <f t="shared" si="98"/>
        <v/>
      </c>
    </row>
    <row r="264" spans="1:25" ht="16.5">
      <c r="A264" s="383">
        <f t="shared" si="103"/>
        <v>46210</v>
      </c>
      <c r="B264" s="432" t="s">
        <v>847</v>
      </c>
      <c r="C264" s="458"/>
      <c r="D264" s="473"/>
      <c r="E264" s="459"/>
      <c r="F264" s="506" t="str">
        <f>IF(ISNA(VLOOKUP(D264,條件!$A$1:$L$65585,5,0)),"",(VLOOKUP(D264,條件!$A$1:$L$65585,5,0)))</f>
        <v/>
      </c>
      <c r="G264" s="506" t="str">
        <f>IF(ISNA(VLOOKUP(D264,條件!$A$1:$L$65585,11,0)),"",(VLOOKUP(D264,條件!$A$1:$L$65585,11,0)))</f>
        <v/>
      </c>
      <c r="H264" s="460"/>
      <c r="I264" s="461"/>
      <c r="J264" s="462"/>
      <c r="K264" s="462"/>
      <c r="L264" s="463"/>
      <c r="M264" s="388"/>
      <c r="N264" s="389"/>
      <c r="O264" s="390"/>
      <c r="P264" s="389"/>
      <c r="Q264" s="410"/>
      <c r="R264" s="443"/>
      <c r="S264" s="425">
        <f t="shared" si="99"/>
        <v>0</v>
      </c>
      <c r="T264" s="392">
        <f t="shared" si="96"/>
        <v>0</v>
      </c>
      <c r="U264" s="405">
        <f t="shared" si="100"/>
        <v>0</v>
      </c>
      <c r="V264" s="393">
        <f t="shared" si="101"/>
        <v>0</v>
      </c>
      <c r="W264" s="442" t="str">
        <f t="shared" si="102"/>
        <v/>
      </c>
      <c r="X264" s="452" t="str">
        <f t="shared" si="97"/>
        <v/>
      </c>
      <c r="Y264" s="452" t="str">
        <f t="shared" si="98"/>
        <v/>
      </c>
    </row>
    <row r="265" spans="1:25" ht="16.5">
      <c r="A265" s="383">
        <f t="shared" si="103"/>
        <v>46210</v>
      </c>
      <c r="B265" s="432" t="s">
        <v>847</v>
      </c>
      <c r="C265" s="458"/>
      <c r="D265" s="473"/>
      <c r="E265" s="459"/>
      <c r="F265" s="506" t="str">
        <f>IF(ISNA(VLOOKUP(D265,條件!$A$1:$L$65585,5,0)),"",(VLOOKUP(D265,條件!$A$1:$L$65585,5,0)))</f>
        <v/>
      </c>
      <c r="G265" s="506" t="str">
        <f>IF(ISNA(VLOOKUP(D265,條件!$A$1:$L$65585,11,0)),"",(VLOOKUP(D265,條件!$A$1:$L$65585,11,0)))</f>
        <v/>
      </c>
      <c r="H265" s="460"/>
      <c r="I265" s="461"/>
      <c r="J265" s="462"/>
      <c r="K265" s="462"/>
      <c r="L265" s="463"/>
      <c r="M265" s="388"/>
      <c r="N265" s="389"/>
      <c r="O265" s="390"/>
      <c r="P265" s="389"/>
      <c r="Q265" s="410"/>
      <c r="R265" s="441"/>
      <c r="S265" s="425">
        <f t="shared" si="99"/>
        <v>0</v>
      </c>
      <c r="T265" s="392">
        <f t="shared" si="96"/>
        <v>0</v>
      </c>
      <c r="U265" s="405">
        <f t="shared" si="100"/>
        <v>0</v>
      </c>
      <c r="V265" s="393">
        <f t="shared" si="101"/>
        <v>0</v>
      </c>
      <c r="W265" s="442" t="str">
        <f t="shared" si="102"/>
        <v/>
      </c>
      <c r="X265" s="452" t="str">
        <f t="shared" si="97"/>
        <v/>
      </c>
      <c r="Y265" s="452" t="str">
        <f t="shared" si="98"/>
        <v/>
      </c>
    </row>
    <row r="266" spans="1:25" ht="16.5">
      <c r="A266" s="383">
        <f t="shared" si="103"/>
        <v>46210</v>
      </c>
      <c r="B266" s="432" t="s">
        <v>847</v>
      </c>
      <c r="C266" s="458"/>
      <c r="D266" s="473"/>
      <c r="E266" s="459"/>
      <c r="F266" s="506" t="str">
        <f>IF(ISNA(VLOOKUP(D266,條件!$A$1:$L$65585,5,0)),"",(VLOOKUP(D266,條件!$A$1:$L$65585,5,0)))</f>
        <v/>
      </c>
      <c r="G266" s="506" t="str">
        <f>IF(ISNA(VLOOKUP(D266,條件!$A$1:$L$65585,11,0)),"",(VLOOKUP(D266,條件!$A$1:$L$65585,11,0)))</f>
        <v/>
      </c>
      <c r="H266" s="460"/>
      <c r="I266" s="461"/>
      <c r="J266" s="462"/>
      <c r="K266" s="462"/>
      <c r="L266" s="463"/>
      <c r="M266" s="388"/>
      <c r="N266" s="389"/>
      <c r="O266" s="390"/>
      <c r="P266" s="389"/>
      <c r="Q266" s="410"/>
      <c r="R266" s="441"/>
      <c r="S266" s="425">
        <f t="shared" si="99"/>
        <v>0</v>
      </c>
      <c r="T266" s="392">
        <f t="shared" si="96"/>
        <v>0</v>
      </c>
      <c r="U266" s="405">
        <f t="shared" si="100"/>
        <v>0</v>
      </c>
      <c r="V266" s="393">
        <f t="shared" si="101"/>
        <v>0</v>
      </c>
      <c r="W266" s="442" t="str">
        <f t="shared" si="102"/>
        <v/>
      </c>
      <c r="X266" s="452" t="str">
        <f t="shared" si="97"/>
        <v/>
      </c>
      <c r="Y266" s="452" t="str">
        <f t="shared" si="98"/>
        <v/>
      </c>
    </row>
    <row r="267" spans="1:25" ht="16.5">
      <c r="A267" s="383">
        <f t="shared" si="103"/>
        <v>46210</v>
      </c>
      <c r="B267" s="432" t="s">
        <v>847</v>
      </c>
      <c r="C267" s="458"/>
      <c r="D267" s="473"/>
      <c r="E267" s="459"/>
      <c r="F267" s="506" t="str">
        <f>IF(ISNA(VLOOKUP(D267,條件!$A$1:$L$65585,5,0)),"",(VLOOKUP(D267,條件!$A$1:$L$65585,5,0)))</f>
        <v/>
      </c>
      <c r="G267" s="506" t="str">
        <f>IF(ISNA(VLOOKUP(D267,條件!$A$1:$L$65585,11,0)),"",(VLOOKUP(D267,條件!$A$1:$L$65585,11,0)))</f>
        <v/>
      </c>
      <c r="H267" s="460"/>
      <c r="I267" s="461"/>
      <c r="J267" s="462"/>
      <c r="K267" s="462"/>
      <c r="L267" s="463"/>
      <c r="M267" s="388"/>
      <c r="N267" s="389"/>
      <c r="O267" s="390"/>
      <c r="P267" s="389"/>
      <c r="Q267" s="410"/>
      <c r="R267" s="441"/>
      <c r="S267" s="425">
        <f t="shared" si="99"/>
        <v>0</v>
      </c>
      <c r="T267" s="392">
        <f t="shared" si="96"/>
        <v>0</v>
      </c>
      <c r="U267" s="405">
        <f t="shared" si="100"/>
        <v>0</v>
      </c>
      <c r="V267" s="393">
        <f t="shared" si="101"/>
        <v>0</v>
      </c>
      <c r="W267" s="442" t="str">
        <f t="shared" si="102"/>
        <v/>
      </c>
      <c r="X267" s="452" t="str">
        <f t="shared" si="97"/>
        <v/>
      </c>
      <c r="Y267" s="452" t="str">
        <f t="shared" si="98"/>
        <v/>
      </c>
    </row>
    <row r="268" spans="1:25" ht="16.5">
      <c r="A268" s="383">
        <f t="shared" si="103"/>
        <v>46210</v>
      </c>
      <c r="B268" s="432" t="s">
        <v>847</v>
      </c>
      <c r="C268" s="458"/>
      <c r="D268" s="473"/>
      <c r="E268" s="459"/>
      <c r="F268" s="506" t="str">
        <f>IF(ISNA(VLOOKUP(D268,條件!$A$1:$L$65585,5,0)),"",(VLOOKUP(D268,條件!$A$1:$L$65585,5,0)))</f>
        <v/>
      </c>
      <c r="G268" s="506" t="str">
        <f>IF(ISNA(VLOOKUP(D268,條件!$A$1:$L$65585,11,0)),"",(VLOOKUP(D268,條件!$A$1:$L$65585,11,0)))</f>
        <v/>
      </c>
      <c r="H268" s="460"/>
      <c r="I268" s="461"/>
      <c r="J268" s="462"/>
      <c r="K268" s="462"/>
      <c r="L268" s="463"/>
      <c r="M268" s="388"/>
      <c r="N268" s="389"/>
      <c r="O268" s="390"/>
      <c r="P268" s="389"/>
      <c r="Q268" s="410"/>
      <c r="R268" s="443"/>
      <c r="S268" s="425">
        <f t="shared" si="99"/>
        <v>0</v>
      </c>
      <c r="T268" s="392">
        <f t="shared" si="96"/>
        <v>0</v>
      </c>
      <c r="U268" s="405">
        <f t="shared" si="100"/>
        <v>0</v>
      </c>
      <c r="V268" s="393">
        <f t="shared" si="101"/>
        <v>0</v>
      </c>
      <c r="W268" s="442" t="str">
        <f t="shared" si="102"/>
        <v/>
      </c>
      <c r="X268" s="452" t="str">
        <f t="shared" si="97"/>
        <v/>
      </c>
      <c r="Y268" s="452" t="str">
        <f t="shared" si="98"/>
        <v/>
      </c>
    </row>
    <row r="269" spans="1:25" ht="16.5">
      <c r="A269" s="383">
        <f t="shared" si="103"/>
        <v>46210</v>
      </c>
      <c r="B269" s="432" t="s">
        <v>847</v>
      </c>
      <c r="C269" s="458"/>
      <c r="D269" s="473"/>
      <c r="E269" s="459"/>
      <c r="F269" s="506" t="str">
        <f>IF(ISNA(VLOOKUP(D269,條件!$A$1:$L$65585,5,0)),"",(VLOOKUP(D269,條件!$A$1:$L$65585,5,0)))</f>
        <v/>
      </c>
      <c r="G269" s="506" t="str">
        <f>IF(ISNA(VLOOKUP(D269,條件!$A$1:$L$65585,11,0)),"",(VLOOKUP(D269,條件!$A$1:$L$65585,11,0)))</f>
        <v/>
      </c>
      <c r="H269" s="460"/>
      <c r="I269" s="461"/>
      <c r="J269" s="462"/>
      <c r="K269" s="462"/>
      <c r="L269" s="463"/>
      <c r="M269" s="388"/>
      <c r="N269" s="389"/>
      <c r="O269" s="390"/>
      <c r="P269" s="389"/>
      <c r="Q269" s="410"/>
      <c r="R269" s="443"/>
      <c r="S269" s="425">
        <f t="shared" si="99"/>
        <v>0</v>
      </c>
      <c r="T269" s="392">
        <f t="shared" si="96"/>
        <v>0</v>
      </c>
      <c r="U269" s="405">
        <f t="shared" si="100"/>
        <v>0</v>
      </c>
      <c r="V269" s="393">
        <f t="shared" si="101"/>
        <v>0</v>
      </c>
      <c r="W269" s="442" t="str">
        <f t="shared" si="102"/>
        <v/>
      </c>
      <c r="X269" s="452" t="str">
        <f t="shared" si="97"/>
        <v/>
      </c>
      <c r="Y269" s="452" t="str">
        <f t="shared" si="98"/>
        <v/>
      </c>
    </row>
    <row r="270" spans="1:25" ht="16.5">
      <c r="A270" s="383">
        <f t="shared" si="103"/>
        <v>46210</v>
      </c>
      <c r="B270" s="432" t="s">
        <v>847</v>
      </c>
      <c r="C270" s="458"/>
      <c r="D270" s="473"/>
      <c r="E270" s="459"/>
      <c r="F270" s="506" t="str">
        <f>IF(ISNA(VLOOKUP(D270,條件!$A$1:$L$65585,5,0)),"",(VLOOKUP(D270,條件!$A$1:$L$65585,5,0)))</f>
        <v/>
      </c>
      <c r="G270" s="506" t="str">
        <f>IF(ISNA(VLOOKUP(D270,條件!$A$1:$L$65585,11,0)),"",(VLOOKUP(D270,條件!$A$1:$L$65585,11,0)))</f>
        <v/>
      </c>
      <c r="H270" s="460"/>
      <c r="I270" s="461"/>
      <c r="J270" s="462"/>
      <c r="K270" s="462"/>
      <c r="L270" s="463"/>
      <c r="M270" s="388"/>
      <c r="N270" s="389"/>
      <c r="O270" s="390"/>
      <c r="P270" s="389"/>
      <c r="Q270" s="410"/>
      <c r="R270" s="443"/>
      <c r="S270" s="425">
        <f t="shared" si="99"/>
        <v>0</v>
      </c>
      <c r="T270" s="392">
        <f t="shared" si="96"/>
        <v>0</v>
      </c>
      <c r="U270" s="405">
        <f t="shared" si="100"/>
        <v>0</v>
      </c>
      <c r="V270" s="393">
        <f t="shared" si="101"/>
        <v>0</v>
      </c>
      <c r="W270" s="442" t="str">
        <f t="shared" si="102"/>
        <v/>
      </c>
      <c r="X270" s="452" t="str">
        <f t="shared" si="97"/>
        <v/>
      </c>
      <c r="Y270" s="452" t="str">
        <f t="shared" si="98"/>
        <v/>
      </c>
    </row>
    <row r="271" spans="1:25" ht="16.5">
      <c r="A271" s="383">
        <f t="shared" si="103"/>
        <v>46210</v>
      </c>
      <c r="B271" s="432" t="s">
        <v>847</v>
      </c>
      <c r="C271" s="458"/>
      <c r="D271" s="473"/>
      <c r="E271" s="459"/>
      <c r="F271" s="506" t="str">
        <f>IF(ISNA(VLOOKUP(D271,條件!$A$1:$L$65585,5,0)),"",(VLOOKUP(D271,條件!$A$1:$L$65585,5,0)))</f>
        <v/>
      </c>
      <c r="G271" s="506" t="str">
        <f>IF(ISNA(VLOOKUP(D271,條件!$A$1:$L$65585,11,0)),"",(VLOOKUP(D271,條件!$A$1:$L$65585,11,0)))</f>
        <v/>
      </c>
      <c r="H271" s="460"/>
      <c r="I271" s="461"/>
      <c r="J271" s="462"/>
      <c r="K271" s="462"/>
      <c r="L271" s="463"/>
      <c r="M271" s="388"/>
      <c r="N271" s="389"/>
      <c r="O271" s="390"/>
      <c r="P271" s="389"/>
      <c r="Q271" s="410"/>
      <c r="R271" s="443"/>
      <c r="S271" s="425">
        <f t="shared" si="99"/>
        <v>0</v>
      </c>
      <c r="T271" s="392">
        <f t="shared" si="96"/>
        <v>0</v>
      </c>
      <c r="U271" s="405">
        <f t="shared" si="100"/>
        <v>0</v>
      </c>
      <c r="V271" s="393">
        <f t="shared" si="101"/>
        <v>0</v>
      </c>
      <c r="W271" s="442" t="str">
        <f t="shared" si="102"/>
        <v/>
      </c>
      <c r="X271" s="452" t="str">
        <f t="shared" si="97"/>
        <v/>
      </c>
      <c r="Y271" s="452" t="str">
        <f t="shared" si="98"/>
        <v/>
      </c>
    </row>
    <row r="272" spans="1:25" ht="16.5">
      <c r="A272" s="383">
        <f t="shared" si="103"/>
        <v>46210</v>
      </c>
      <c r="B272" s="432" t="s">
        <v>847</v>
      </c>
      <c r="C272" s="458"/>
      <c r="D272" s="473"/>
      <c r="E272" s="459"/>
      <c r="F272" s="506" t="str">
        <f>IF(ISNA(VLOOKUP(D272,條件!$A$1:$L$65585,5,0)),"",(VLOOKUP(D272,條件!$A$1:$L$65585,5,0)))</f>
        <v/>
      </c>
      <c r="G272" s="506" t="str">
        <f>IF(ISNA(VLOOKUP(D272,條件!$A$1:$L$65585,11,0)),"",(VLOOKUP(D272,條件!$A$1:$L$65585,11,0)))</f>
        <v/>
      </c>
      <c r="H272" s="460"/>
      <c r="I272" s="461"/>
      <c r="J272" s="462"/>
      <c r="K272" s="462"/>
      <c r="L272" s="463"/>
      <c r="M272" s="388"/>
      <c r="N272" s="389"/>
      <c r="O272" s="390"/>
      <c r="P272" s="389"/>
      <c r="Q272" s="410"/>
      <c r="R272" s="443"/>
      <c r="S272" s="425">
        <f t="shared" si="99"/>
        <v>0</v>
      </c>
      <c r="T272" s="392">
        <f t="shared" si="96"/>
        <v>0</v>
      </c>
      <c r="U272" s="392">
        <f t="shared" si="100"/>
        <v>0</v>
      </c>
      <c r="V272" s="393">
        <f t="shared" si="101"/>
        <v>0</v>
      </c>
      <c r="W272" s="442" t="str">
        <f t="shared" si="102"/>
        <v/>
      </c>
      <c r="X272" s="452" t="str">
        <f t="shared" si="97"/>
        <v/>
      </c>
      <c r="Y272" s="452" t="str">
        <f t="shared" si="98"/>
        <v/>
      </c>
    </row>
    <row r="273" spans="1:25" ht="16.5">
      <c r="A273" s="383">
        <f t="shared" si="103"/>
        <v>46210</v>
      </c>
      <c r="B273" s="432" t="s">
        <v>847</v>
      </c>
      <c r="C273" s="458"/>
      <c r="D273" s="473"/>
      <c r="E273" s="459"/>
      <c r="F273" s="506" t="str">
        <f>IF(ISNA(VLOOKUP(D273,條件!$A$1:$L$65585,5,0)),"",(VLOOKUP(D273,條件!$A$1:$L$65585,5,0)))</f>
        <v/>
      </c>
      <c r="G273" s="506" t="str">
        <f>IF(ISNA(VLOOKUP(D273,條件!$A$1:$L$65585,11,0)),"",(VLOOKUP(D273,條件!$A$1:$L$65585,11,0)))</f>
        <v/>
      </c>
      <c r="H273" s="460"/>
      <c r="I273" s="461"/>
      <c r="J273" s="462"/>
      <c r="K273" s="462"/>
      <c r="L273" s="463"/>
      <c r="M273" s="388"/>
      <c r="N273" s="389"/>
      <c r="O273" s="390"/>
      <c r="P273" s="389"/>
      <c r="Q273" s="410"/>
      <c r="R273" s="443"/>
      <c r="S273" s="425">
        <f t="shared" si="99"/>
        <v>0</v>
      </c>
      <c r="T273" s="392">
        <f t="shared" si="96"/>
        <v>0</v>
      </c>
      <c r="U273" s="392">
        <f t="shared" si="100"/>
        <v>0</v>
      </c>
      <c r="V273" s="393">
        <f t="shared" si="101"/>
        <v>0</v>
      </c>
      <c r="W273" s="444" t="str">
        <f t="shared" si="102"/>
        <v/>
      </c>
      <c r="X273" s="452" t="str">
        <f t="shared" si="97"/>
        <v/>
      </c>
      <c r="Y273" s="452" t="str">
        <f t="shared" si="98"/>
        <v/>
      </c>
    </row>
    <row r="274" spans="1:25" ht="16.5">
      <c r="A274" s="383">
        <f t="shared" si="103"/>
        <v>46210</v>
      </c>
      <c r="B274" s="432" t="s">
        <v>847</v>
      </c>
      <c r="C274" s="458"/>
      <c r="D274" s="473"/>
      <c r="E274" s="459"/>
      <c r="F274" s="506" t="str">
        <f>IF(ISNA(VLOOKUP(D274,條件!$A$1:$L$65585,5,0)),"",(VLOOKUP(D274,條件!$A$1:$L$65585,5,0)))</f>
        <v/>
      </c>
      <c r="G274" s="506" t="str">
        <f>IF(ISNA(VLOOKUP(D274,條件!$A$1:$L$65585,11,0)),"",(VLOOKUP(D274,條件!$A$1:$L$65585,11,0)))</f>
        <v/>
      </c>
      <c r="H274" s="460"/>
      <c r="I274" s="461"/>
      <c r="J274" s="462"/>
      <c r="K274" s="462"/>
      <c r="L274" s="463"/>
      <c r="M274" s="388"/>
      <c r="N274" s="389"/>
      <c r="O274" s="390"/>
      <c r="P274" s="389"/>
      <c r="Q274" s="410"/>
      <c r="R274" s="443"/>
      <c r="S274" s="425">
        <f t="shared" si="99"/>
        <v>0</v>
      </c>
      <c r="T274" s="392">
        <f t="shared" si="96"/>
        <v>0</v>
      </c>
      <c r="U274" s="392">
        <f t="shared" si="100"/>
        <v>0</v>
      </c>
      <c r="V274" s="393">
        <f t="shared" si="101"/>
        <v>0</v>
      </c>
      <c r="W274" s="444" t="str">
        <f t="shared" si="102"/>
        <v/>
      </c>
      <c r="X274" s="452" t="str">
        <f t="shared" si="97"/>
        <v/>
      </c>
      <c r="Y274" s="452" t="str">
        <f t="shared" si="98"/>
        <v/>
      </c>
    </row>
    <row r="275" spans="1:25" ht="16.5">
      <c r="A275" s="383">
        <f t="shared" si="103"/>
        <v>46210</v>
      </c>
      <c r="B275" s="432" t="s">
        <v>847</v>
      </c>
      <c r="C275" s="458"/>
      <c r="D275" s="473"/>
      <c r="E275" s="459"/>
      <c r="F275" s="506" t="str">
        <f>IF(ISNA(VLOOKUP(D275,條件!$A$1:$L$65585,5,0)),"",(VLOOKUP(D275,條件!$A$1:$L$65585,5,0)))</f>
        <v/>
      </c>
      <c r="G275" s="506" t="str">
        <f>IF(ISNA(VLOOKUP(D275,條件!$A$1:$L$65585,11,0)),"",(VLOOKUP(D275,條件!$A$1:$L$65585,11,0)))</f>
        <v/>
      </c>
      <c r="H275" s="460"/>
      <c r="I275" s="461"/>
      <c r="J275" s="462"/>
      <c r="K275" s="462"/>
      <c r="L275" s="463"/>
      <c r="M275" s="388"/>
      <c r="N275" s="389"/>
      <c r="O275" s="390"/>
      <c r="P275" s="389"/>
      <c r="Q275" s="410"/>
      <c r="R275" s="443"/>
      <c r="S275" s="425">
        <f t="shared" si="99"/>
        <v>0</v>
      </c>
      <c r="T275" s="392">
        <f t="shared" si="96"/>
        <v>0</v>
      </c>
      <c r="U275" s="392">
        <f t="shared" si="100"/>
        <v>0</v>
      </c>
      <c r="V275" s="393">
        <f t="shared" si="101"/>
        <v>0</v>
      </c>
      <c r="W275" s="444" t="str">
        <f t="shared" si="102"/>
        <v/>
      </c>
      <c r="X275" s="452" t="str">
        <f t="shared" si="97"/>
        <v/>
      </c>
      <c r="Y275" s="452" t="str">
        <f t="shared" si="98"/>
        <v/>
      </c>
    </row>
    <row r="276" spans="1:25" ht="16.5">
      <c r="A276" s="383">
        <f t="shared" si="103"/>
        <v>46210</v>
      </c>
      <c r="B276" s="432" t="s">
        <v>847</v>
      </c>
      <c r="C276" s="458"/>
      <c r="D276" s="473"/>
      <c r="E276" s="459"/>
      <c r="F276" s="506" t="str">
        <f>IF(ISNA(VLOOKUP(D276,條件!$A$1:$L$65585,5,0)),"",(VLOOKUP(D276,條件!$A$1:$L$65585,5,0)))</f>
        <v/>
      </c>
      <c r="G276" s="506" t="str">
        <f>IF(ISNA(VLOOKUP(D276,條件!$A$1:$L$65585,11,0)),"",(VLOOKUP(D276,條件!$A$1:$L$65585,11,0)))</f>
        <v/>
      </c>
      <c r="H276" s="460"/>
      <c r="I276" s="461"/>
      <c r="J276" s="462"/>
      <c r="K276" s="462"/>
      <c r="L276" s="463"/>
      <c r="M276" s="388"/>
      <c r="N276" s="389"/>
      <c r="O276" s="390"/>
      <c r="P276" s="389"/>
      <c r="Q276" s="410"/>
      <c r="R276" s="443"/>
      <c r="S276" s="425">
        <f t="shared" si="99"/>
        <v>0</v>
      </c>
      <c r="T276" s="392">
        <f t="shared" si="96"/>
        <v>0</v>
      </c>
      <c r="U276" s="392">
        <f t="shared" si="100"/>
        <v>0</v>
      </c>
      <c r="V276" s="393">
        <f t="shared" si="101"/>
        <v>0</v>
      </c>
      <c r="W276" s="444" t="str">
        <f t="shared" si="102"/>
        <v/>
      </c>
      <c r="X276" s="452" t="str">
        <f t="shared" si="97"/>
        <v/>
      </c>
      <c r="Y276" s="452" t="str">
        <f t="shared" si="98"/>
        <v/>
      </c>
    </row>
    <row r="277" spans="1:25" ht="16.5">
      <c r="A277" s="383">
        <f t="shared" si="103"/>
        <v>46210</v>
      </c>
      <c r="B277" s="432" t="s">
        <v>847</v>
      </c>
      <c r="C277" s="458"/>
      <c r="D277" s="473"/>
      <c r="E277" s="459"/>
      <c r="F277" s="506" t="str">
        <f>IF(ISNA(VLOOKUP(D277,條件!$A$1:$L$65585,5,0)),"",(VLOOKUP(D277,條件!$A$1:$L$65585,5,0)))</f>
        <v/>
      </c>
      <c r="G277" s="506" t="str">
        <f>IF(ISNA(VLOOKUP(D277,條件!$A$1:$L$65585,11,0)),"",(VLOOKUP(D277,條件!$A$1:$L$65585,11,0)))</f>
        <v/>
      </c>
      <c r="H277" s="460"/>
      <c r="I277" s="461"/>
      <c r="J277" s="462"/>
      <c r="K277" s="462"/>
      <c r="L277" s="463"/>
      <c r="M277" s="388"/>
      <c r="N277" s="389"/>
      <c r="O277" s="390"/>
      <c r="P277" s="389"/>
      <c r="Q277" s="391"/>
      <c r="R277" s="443"/>
      <c r="S277" s="425">
        <f t="shared" si="99"/>
        <v>0</v>
      </c>
      <c r="T277" s="392">
        <f t="shared" si="96"/>
        <v>0</v>
      </c>
      <c r="U277" s="392">
        <f t="shared" si="100"/>
        <v>0</v>
      </c>
      <c r="V277" s="393">
        <f t="shared" si="101"/>
        <v>0</v>
      </c>
      <c r="W277" s="444" t="str">
        <f t="shared" si="102"/>
        <v/>
      </c>
      <c r="X277" s="452" t="str">
        <f t="shared" si="97"/>
        <v/>
      </c>
      <c r="Y277" s="452" t="str">
        <f t="shared" si="98"/>
        <v/>
      </c>
    </row>
    <row r="278" spans="1:25" ht="16.5">
      <c r="A278" s="383">
        <f t="shared" si="103"/>
        <v>46210</v>
      </c>
      <c r="B278" s="432" t="s">
        <v>847</v>
      </c>
      <c r="C278" s="458"/>
      <c r="D278" s="473"/>
      <c r="E278" s="459"/>
      <c r="F278" s="506" t="str">
        <f>IF(ISNA(VLOOKUP(D278,條件!$A$1:$L$65585,5,0)),"",(VLOOKUP(D278,條件!$A$1:$L$65585,5,0)))</f>
        <v/>
      </c>
      <c r="G278" s="506" t="str">
        <f>IF(ISNA(VLOOKUP(D278,條件!$A$1:$L$65585,11,0)),"",(VLOOKUP(D278,條件!$A$1:$L$65585,11,0)))</f>
        <v/>
      </c>
      <c r="H278" s="460"/>
      <c r="I278" s="461"/>
      <c r="J278" s="462"/>
      <c r="K278" s="462"/>
      <c r="L278" s="463"/>
      <c r="M278" s="388"/>
      <c r="N278" s="389"/>
      <c r="O278" s="390"/>
      <c r="P278" s="389"/>
      <c r="Q278" s="391"/>
      <c r="R278" s="443"/>
      <c r="S278" s="425">
        <f t="shared" si="99"/>
        <v>0</v>
      </c>
      <c r="T278" s="392">
        <f t="shared" si="96"/>
        <v>0</v>
      </c>
      <c r="U278" s="392">
        <f t="shared" si="100"/>
        <v>0</v>
      </c>
      <c r="V278" s="393">
        <f t="shared" si="101"/>
        <v>0</v>
      </c>
      <c r="W278" s="444" t="str">
        <f t="shared" si="102"/>
        <v/>
      </c>
      <c r="X278" s="452" t="str">
        <f t="shared" si="97"/>
        <v/>
      </c>
      <c r="Y278" s="452" t="str">
        <f t="shared" si="98"/>
        <v/>
      </c>
    </row>
    <row r="279" spans="1:25" ht="16.5">
      <c r="A279" s="383">
        <f t="shared" si="103"/>
        <v>46210</v>
      </c>
      <c r="B279" s="432" t="s">
        <v>847</v>
      </c>
      <c r="C279" s="458"/>
      <c r="D279" s="473"/>
      <c r="E279" s="459"/>
      <c r="F279" s="506" t="str">
        <f>IF(ISNA(VLOOKUP(D279,條件!$A$1:$L$65585,5,0)),"",(VLOOKUP(D279,條件!$A$1:$L$65585,5,0)))</f>
        <v/>
      </c>
      <c r="G279" s="506" t="str">
        <f>IF(ISNA(VLOOKUP(D279,條件!$A$1:$L$65585,11,0)),"",(VLOOKUP(D279,條件!$A$1:$L$65585,11,0)))</f>
        <v/>
      </c>
      <c r="H279" s="460"/>
      <c r="I279" s="461"/>
      <c r="J279" s="462"/>
      <c r="K279" s="462"/>
      <c r="L279" s="463"/>
      <c r="M279" s="388"/>
      <c r="N279" s="389"/>
      <c r="O279" s="390"/>
      <c r="P279" s="389"/>
      <c r="Q279" s="391"/>
      <c r="R279" s="443"/>
      <c r="S279" s="425">
        <f t="shared" si="99"/>
        <v>0</v>
      </c>
      <c r="T279" s="392">
        <f t="shared" si="96"/>
        <v>0</v>
      </c>
      <c r="U279" s="392">
        <f t="shared" si="100"/>
        <v>0</v>
      </c>
      <c r="V279" s="393">
        <f t="shared" si="101"/>
        <v>0</v>
      </c>
      <c r="W279" s="444" t="str">
        <f t="shared" si="102"/>
        <v/>
      </c>
      <c r="X279" s="452" t="str">
        <f t="shared" si="97"/>
        <v/>
      </c>
      <c r="Y279" s="452" t="str">
        <f t="shared" si="98"/>
        <v/>
      </c>
    </row>
    <row r="280" spans="1:25" ht="16.5">
      <c r="A280" s="383">
        <f t="shared" si="103"/>
        <v>46210</v>
      </c>
      <c r="B280" s="432" t="s">
        <v>847</v>
      </c>
      <c r="C280" s="458"/>
      <c r="D280" s="473"/>
      <c r="E280" s="459"/>
      <c r="F280" s="506" t="str">
        <f>IF(ISNA(VLOOKUP(D280,條件!$A$1:$L$65585,5,0)),"",(VLOOKUP(D280,條件!$A$1:$L$65585,5,0)))</f>
        <v/>
      </c>
      <c r="G280" s="506" t="str">
        <f>IF(ISNA(VLOOKUP(D280,條件!$A$1:$L$65585,11,0)),"",(VLOOKUP(D280,條件!$A$1:$L$65585,11,0)))</f>
        <v/>
      </c>
      <c r="H280" s="460"/>
      <c r="I280" s="461"/>
      <c r="J280" s="462"/>
      <c r="K280" s="462"/>
      <c r="L280" s="463"/>
      <c r="M280" s="388"/>
      <c r="N280" s="389"/>
      <c r="O280" s="390"/>
      <c r="P280" s="389"/>
      <c r="Q280" s="391"/>
      <c r="R280" s="443"/>
      <c r="S280" s="425">
        <f t="shared" si="99"/>
        <v>0</v>
      </c>
      <c r="T280" s="392">
        <f t="shared" si="96"/>
        <v>0</v>
      </c>
      <c r="U280" s="392">
        <f t="shared" si="100"/>
        <v>0</v>
      </c>
      <c r="V280" s="393">
        <f t="shared" si="101"/>
        <v>0</v>
      </c>
      <c r="W280" s="444" t="str">
        <f t="shared" si="102"/>
        <v/>
      </c>
      <c r="X280" s="452" t="str">
        <f t="shared" si="97"/>
        <v/>
      </c>
      <c r="Y280" s="452" t="str">
        <f t="shared" si="98"/>
        <v/>
      </c>
    </row>
    <row r="281" spans="1:25" ht="16.5">
      <c r="A281" s="383">
        <f t="shared" si="103"/>
        <v>46210</v>
      </c>
      <c r="B281" s="398" t="s">
        <v>848</v>
      </c>
      <c r="C281" s="524"/>
      <c r="D281" s="525"/>
      <c r="E281" s="526"/>
      <c r="F281" s="527"/>
      <c r="G281" s="527"/>
      <c r="H281" s="528"/>
      <c r="I281" s="529">
        <f>COUNTA(I261:I280)</f>
        <v>0</v>
      </c>
      <c r="J281" s="529"/>
      <c r="K281" s="529"/>
      <c r="L281" s="530"/>
      <c r="M281" s="400"/>
      <c r="N281" s="401">
        <f>SUM(N261:N280)</f>
        <v>0</v>
      </c>
      <c r="O281" s="400"/>
      <c r="P281" s="401">
        <f>SUM(P261:P280)</f>
        <v>0</v>
      </c>
      <c r="Q281" s="402"/>
      <c r="R281" s="445"/>
      <c r="S281" s="426"/>
      <c r="T281" s="399"/>
      <c r="U281" s="399">
        <f>SUMIF(U261:U280,"&lt;9E307")</f>
        <v>0</v>
      </c>
      <c r="V281" s="399">
        <f>SUM(V261:V280)</f>
        <v>0</v>
      </c>
      <c r="W281" s="446">
        <f>IF(ISERROR(V281/U281),0,(V281/U281))</f>
        <v>0</v>
      </c>
      <c r="X281" s="453">
        <f>SUMIF(X261:X280,"&lt;9E307")</f>
        <v>0</v>
      </c>
      <c r="Y281" s="453">
        <f>SUMIF(Y261:Y280,"&lt;9E307")</f>
        <v>0</v>
      </c>
    </row>
    <row r="282" spans="1:25" ht="16.5">
      <c r="A282" s="383">
        <f t="shared" si="103"/>
        <v>46210</v>
      </c>
      <c r="B282" s="432" t="s">
        <v>849</v>
      </c>
      <c r="C282" s="458"/>
      <c r="D282" s="473"/>
      <c r="E282" s="459"/>
      <c r="F282" s="506" t="str">
        <f>IF(ISNA(VLOOKUP(D282,條件!$A$1:$L$65585,5,0)),"",(VLOOKUP(D282,條件!$A$1:$L$65585,5,0)))</f>
        <v/>
      </c>
      <c r="G282" s="506" t="str">
        <f>IF(ISNA(VLOOKUP(D282,條件!$A$1:$L$65585,11,0)),"",(VLOOKUP(D282,條件!$A$1:$L$65585,11,0)))</f>
        <v/>
      </c>
      <c r="H282" s="460"/>
      <c r="I282" s="461"/>
      <c r="J282" s="462"/>
      <c r="K282" s="461"/>
      <c r="L282" s="463"/>
      <c r="M282" s="388"/>
      <c r="N282" s="389"/>
      <c r="O282" s="390"/>
      <c r="P282" s="389"/>
      <c r="Q282" s="391"/>
      <c r="R282" s="443"/>
      <c r="S282" s="425">
        <f>K282*0.85</f>
        <v>0</v>
      </c>
      <c r="T282" s="392">
        <f t="shared" ref="T282:T301" si="104">IF(J282="",0,(1440/(J282/S282)))</f>
        <v>0</v>
      </c>
      <c r="U282" s="405">
        <f>T282*L282*(N282+P282)/24*0.85</f>
        <v>0</v>
      </c>
      <c r="V282" s="406">
        <f>M282+O282</f>
        <v>0</v>
      </c>
      <c r="W282" s="442" t="str">
        <f>IF(U282=0,"",((V282/U282)))</f>
        <v/>
      </c>
      <c r="X282" s="452" t="str">
        <f t="shared" ref="X282:X301" si="105">IF(ISERROR((U282/(N282+P282)*N282)/250),"",((U282/(N282+P282)*N282)/250))</f>
        <v/>
      </c>
      <c r="Y282" s="452" t="str">
        <f t="shared" ref="Y282:Y301" si="106">IF(ISERROR(((U282/(N282+P282)*P282)/250)),"",(((U282/(N282+P282)*P282))/250))</f>
        <v/>
      </c>
    </row>
    <row r="283" spans="1:25" ht="16.5">
      <c r="A283" s="383">
        <f t="shared" si="103"/>
        <v>46210</v>
      </c>
      <c r="B283" s="432" t="s">
        <v>849</v>
      </c>
      <c r="C283" s="458"/>
      <c r="D283" s="473"/>
      <c r="E283" s="459"/>
      <c r="F283" s="506" t="str">
        <f>IF(ISNA(VLOOKUP(D283,條件!$A$1:$L$65585,5,0)),"",(VLOOKUP(D283,條件!$A$1:$L$65585,5,0)))</f>
        <v/>
      </c>
      <c r="G283" s="506" t="str">
        <f>IF(ISNA(VLOOKUP(D283,條件!$A$1:$L$65585,11,0)),"",(VLOOKUP(D283,條件!$A$1:$L$65585,11,0)))</f>
        <v/>
      </c>
      <c r="H283" s="460"/>
      <c r="I283" s="461"/>
      <c r="J283" s="462"/>
      <c r="K283" s="461"/>
      <c r="L283" s="463"/>
      <c r="M283" s="388"/>
      <c r="N283" s="389"/>
      <c r="O283" s="390"/>
      <c r="P283" s="389"/>
      <c r="Q283" s="391"/>
      <c r="R283" s="443"/>
      <c r="S283" s="425">
        <f t="shared" ref="S283:S301" si="107">K283*0.85</f>
        <v>0</v>
      </c>
      <c r="T283" s="392">
        <f t="shared" si="104"/>
        <v>0</v>
      </c>
      <c r="U283" s="405">
        <f t="shared" ref="U283:U301" si="108">T283*L283*(N283+P283)/24*0.85</f>
        <v>0</v>
      </c>
      <c r="V283" s="393">
        <f t="shared" ref="V283:V301" si="109">M283+O283</f>
        <v>0</v>
      </c>
      <c r="W283" s="442" t="str">
        <f t="shared" ref="W283:W301" si="110">IF(U283=0,"",((V283/U283)))</f>
        <v/>
      </c>
      <c r="X283" s="452" t="str">
        <f t="shared" si="105"/>
        <v/>
      </c>
      <c r="Y283" s="452" t="str">
        <f t="shared" si="106"/>
        <v/>
      </c>
    </row>
    <row r="284" spans="1:25" ht="16.5">
      <c r="A284" s="383">
        <f t="shared" si="103"/>
        <v>46210</v>
      </c>
      <c r="B284" s="432" t="s">
        <v>849</v>
      </c>
      <c r="C284" s="458"/>
      <c r="D284" s="473"/>
      <c r="E284" s="459"/>
      <c r="F284" s="506" t="str">
        <f>IF(ISNA(VLOOKUP(D284,條件!$A$1:$L$65585,5,0)),"",(VLOOKUP(D284,條件!$A$1:$L$65585,5,0)))</f>
        <v/>
      </c>
      <c r="G284" s="506" t="str">
        <f>IF(ISNA(VLOOKUP(D284,條件!$A$1:$L$65585,11,0)),"",(VLOOKUP(D284,條件!$A$1:$L$65585,11,0)))</f>
        <v/>
      </c>
      <c r="H284" s="460"/>
      <c r="I284" s="461"/>
      <c r="J284" s="462"/>
      <c r="K284" s="461"/>
      <c r="L284" s="463"/>
      <c r="M284" s="388"/>
      <c r="N284" s="389"/>
      <c r="O284" s="390"/>
      <c r="P284" s="389"/>
      <c r="Q284" s="391"/>
      <c r="R284" s="443"/>
      <c r="S284" s="425">
        <f t="shared" si="107"/>
        <v>0</v>
      </c>
      <c r="T284" s="392">
        <f t="shared" si="104"/>
        <v>0</v>
      </c>
      <c r="U284" s="405">
        <f t="shared" si="108"/>
        <v>0</v>
      </c>
      <c r="V284" s="393">
        <f t="shared" si="109"/>
        <v>0</v>
      </c>
      <c r="W284" s="442" t="str">
        <f t="shared" si="110"/>
        <v/>
      </c>
      <c r="X284" s="452" t="str">
        <f t="shared" si="105"/>
        <v/>
      </c>
      <c r="Y284" s="452" t="str">
        <f t="shared" si="106"/>
        <v/>
      </c>
    </row>
    <row r="285" spans="1:25" ht="16.5">
      <c r="A285" s="383">
        <f t="shared" si="103"/>
        <v>46210</v>
      </c>
      <c r="B285" s="432" t="s">
        <v>849</v>
      </c>
      <c r="C285" s="458"/>
      <c r="D285" s="473"/>
      <c r="E285" s="459"/>
      <c r="F285" s="506" t="str">
        <f>IF(ISNA(VLOOKUP(D285,條件!$A$1:$L$65585,5,0)),"",(VLOOKUP(D285,條件!$A$1:$L$65585,5,0)))</f>
        <v/>
      </c>
      <c r="G285" s="506" t="str">
        <f>IF(ISNA(VLOOKUP(D285,條件!$A$1:$L$65585,11,0)),"",(VLOOKUP(D285,條件!$A$1:$L$65585,11,0)))</f>
        <v/>
      </c>
      <c r="H285" s="460"/>
      <c r="I285" s="461"/>
      <c r="J285" s="462"/>
      <c r="K285" s="461"/>
      <c r="L285" s="463"/>
      <c r="M285" s="388"/>
      <c r="N285" s="389"/>
      <c r="O285" s="390"/>
      <c r="P285" s="389"/>
      <c r="Q285" s="391"/>
      <c r="R285" s="443"/>
      <c r="S285" s="425">
        <f t="shared" si="107"/>
        <v>0</v>
      </c>
      <c r="T285" s="392">
        <f t="shared" si="104"/>
        <v>0</v>
      </c>
      <c r="U285" s="405">
        <f t="shared" si="108"/>
        <v>0</v>
      </c>
      <c r="V285" s="393">
        <f t="shared" si="109"/>
        <v>0</v>
      </c>
      <c r="W285" s="442" t="str">
        <f t="shared" si="110"/>
        <v/>
      </c>
      <c r="X285" s="452" t="str">
        <f t="shared" si="105"/>
        <v/>
      </c>
      <c r="Y285" s="452" t="str">
        <f t="shared" si="106"/>
        <v/>
      </c>
    </row>
    <row r="286" spans="1:25" ht="16.5">
      <c r="A286" s="383">
        <f t="shared" si="103"/>
        <v>46210</v>
      </c>
      <c r="B286" s="432" t="s">
        <v>849</v>
      </c>
      <c r="C286" s="458"/>
      <c r="D286" s="473"/>
      <c r="E286" s="459"/>
      <c r="F286" s="506" t="str">
        <f>IF(ISNA(VLOOKUP(D286,條件!$A$1:$L$65585,5,0)),"",(VLOOKUP(D286,條件!$A$1:$L$65585,5,0)))</f>
        <v/>
      </c>
      <c r="G286" s="506" t="str">
        <f>IF(ISNA(VLOOKUP(D286,條件!$A$1:$L$65585,11,0)),"",(VLOOKUP(D286,條件!$A$1:$L$65585,11,0)))</f>
        <v/>
      </c>
      <c r="H286" s="460"/>
      <c r="I286" s="461"/>
      <c r="J286" s="462"/>
      <c r="K286" s="462"/>
      <c r="L286" s="463"/>
      <c r="M286" s="388"/>
      <c r="N286" s="389"/>
      <c r="O286" s="390"/>
      <c r="P286" s="389"/>
      <c r="Q286" s="391"/>
      <c r="R286" s="443"/>
      <c r="S286" s="425">
        <f t="shared" si="107"/>
        <v>0</v>
      </c>
      <c r="T286" s="392">
        <f t="shared" si="104"/>
        <v>0</v>
      </c>
      <c r="U286" s="405">
        <f t="shared" si="108"/>
        <v>0</v>
      </c>
      <c r="V286" s="393">
        <f t="shared" si="109"/>
        <v>0</v>
      </c>
      <c r="W286" s="442" t="str">
        <f t="shared" si="110"/>
        <v/>
      </c>
      <c r="X286" s="452" t="str">
        <f t="shared" si="105"/>
        <v/>
      </c>
      <c r="Y286" s="452" t="str">
        <f t="shared" si="106"/>
        <v/>
      </c>
    </row>
    <row r="287" spans="1:25" ht="16.5">
      <c r="A287" s="383">
        <f t="shared" si="103"/>
        <v>46210</v>
      </c>
      <c r="B287" s="432" t="s">
        <v>805</v>
      </c>
      <c r="C287" s="458"/>
      <c r="D287" s="473"/>
      <c r="E287" s="459"/>
      <c r="F287" s="506" t="str">
        <f>IF(ISNA(VLOOKUP(D287,條件!$A$1:$L$65585,5,0)),"",(VLOOKUP(D287,條件!$A$1:$L$65585,5,0)))</f>
        <v/>
      </c>
      <c r="G287" s="506" t="str">
        <f>IF(ISNA(VLOOKUP(D287,條件!$A$1:$L$65585,11,0)),"",(VLOOKUP(D287,條件!$A$1:$L$65585,11,0)))</f>
        <v/>
      </c>
      <c r="H287" s="460"/>
      <c r="I287" s="461"/>
      <c r="J287" s="462"/>
      <c r="K287" s="461"/>
      <c r="L287" s="463"/>
      <c r="M287" s="388"/>
      <c r="N287" s="389"/>
      <c r="O287" s="390"/>
      <c r="P287" s="389"/>
      <c r="Q287" s="391"/>
      <c r="R287" s="443"/>
      <c r="S287" s="425">
        <f t="shared" si="107"/>
        <v>0</v>
      </c>
      <c r="T287" s="392">
        <f t="shared" si="104"/>
        <v>0</v>
      </c>
      <c r="U287" s="405">
        <f t="shared" si="108"/>
        <v>0</v>
      </c>
      <c r="V287" s="393">
        <f t="shared" si="109"/>
        <v>0</v>
      </c>
      <c r="W287" s="442" t="str">
        <f t="shared" si="110"/>
        <v/>
      </c>
      <c r="X287" s="452" t="str">
        <f t="shared" si="105"/>
        <v/>
      </c>
      <c r="Y287" s="452" t="str">
        <f t="shared" si="106"/>
        <v/>
      </c>
    </row>
    <row r="288" spans="1:25" ht="16.5">
      <c r="A288" s="383">
        <f t="shared" si="103"/>
        <v>46210</v>
      </c>
      <c r="B288" s="432" t="s">
        <v>805</v>
      </c>
      <c r="C288" s="458"/>
      <c r="D288" s="473"/>
      <c r="E288" s="459"/>
      <c r="F288" s="506" t="str">
        <f>IF(ISNA(VLOOKUP(D288,條件!$A$1:$L$65585,5,0)),"",(VLOOKUP(D288,條件!$A$1:$L$65585,5,0)))</f>
        <v/>
      </c>
      <c r="G288" s="506" t="str">
        <f>IF(ISNA(VLOOKUP(D288,條件!$A$1:$L$65585,11,0)),"",(VLOOKUP(D288,條件!$A$1:$L$65585,11,0)))</f>
        <v/>
      </c>
      <c r="H288" s="460"/>
      <c r="I288" s="461"/>
      <c r="J288" s="462"/>
      <c r="K288" s="461"/>
      <c r="L288" s="463"/>
      <c r="M288" s="388"/>
      <c r="N288" s="389"/>
      <c r="O288" s="390"/>
      <c r="P288" s="389"/>
      <c r="Q288" s="391"/>
      <c r="R288" s="443"/>
      <c r="S288" s="425">
        <f t="shared" si="107"/>
        <v>0</v>
      </c>
      <c r="T288" s="392">
        <f t="shared" si="104"/>
        <v>0</v>
      </c>
      <c r="U288" s="405">
        <f t="shared" si="108"/>
        <v>0</v>
      </c>
      <c r="V288" s="393">
        <f t="shared" si="109"/>
        <v>0</v>
      </c>
      <c r="W288" s="442" t="str">
        <f t="shared" si="110"/>
        <v/>
      </c>
      <c r="X288" s="452" t="str">
        <f t="shared" si="105"/>
        <v/>
      </c>
      <c r="Y288" s="452" t="str">
        <f t="shared" si="106"/>
        <v/>
      </c>
    </row>
    <row r="289" spans="1:25" ht="16.5">
      <c r="A289" s="383">
        <f t="shared" si="103"/>
        <v>46210</v>
      </c>
      <c r="B289" s="432" t="s">
        <v>805</v>
      </c>
      <c r="C289" s="458"/>
      <c r="D289" s="473"/>
      <c r="E289" s="459"/>
      <c r="F289" s="506" t="str">
        <f>IF(ISNA(VLOOKUP(D289,條件!$A$1:$L$65585,5,0)),"",(VLOOKUP(D289,條件!$A$1:$L$65585,5,0)))</f>
        <v/>
      </c>
      <c r="G289" s="506" t="str">
        <f>IF(ISNA(VLOOKUP(D289,條件!$A$1:$L$65585,11,0)),"",(VLOOKUP(D289,條件!$A$1:$L$65585,11,0)))</f>
        <v/>
      </c>
      <c r="H289" s="460"/>
      <c r="I289" s="461"/>
      <c r="J289" s="462"/>
      <c r="K289" s="461"/>
      <c r="L289" s="463"/>
      <c r="M289" s="388"/>
      <c r="N289" s="389"/>
      <c r="O289" s="390"/>
      <c r="P289" s="389"/>
      <c r="Q289" s="391"/>
      <c r="R289" s="443"/>
      <c r="S289" s="425">
        <f t="shared" si="107"/>
        <v>0</v>
      </c>
      <c r="T289" s="392">
        <f t="shared" si="104"/>
        <v>0</v>
      </c>
      <c r="U289" s="405">
        <f t="shared" si="108"/>
        <v>0</v>
      </c>
      <c r="V289" s="393">
        <f t="shared" si="109"/>
        <v>0</v>
      </c>
      <c r="W289" s="442" t="str">
        <f t="shared" si="110"/>
        <v/>
      </c>
      <c r="X289" s="452" t="str">
        <f t="shared" si="105"/>
        <v/>
      </c>
      <c r="Y289" s="452" t="str">
        <f t="shared" si="106"/>
        <v/>
      </c>
    </row>
    <row r="290" spans="1:25" ht="16.5">
      <c r="A290" s="383">
        <f t="shared" si="103"/>
        <v>46210</v>
      </c>
      <c r="B290" s="432" t="s">
        <v>805</v>
      </c>
      <c r="C290" s="458"/>
      <c r="D290" s="473"/>
      <c r="E290" s="459"/>
      <c r="F290" s="506" t="str">
        <f>IF(ISNA(VLOOKUP(D290,條件!$A$1:$L$65585,5,0)),"",(VLOOKUP(D290,條件!$A$1:$L$65585,5,0)))</f>
        <v/>
      </c>
      <c r="G290" s="506" t="str">
        <f>IF(ISNA(VLOOKUP(D290,條件!$A$1:$L$65585,11,0)),"",(VLOOKUP(D290,條件!$A$1:$L$65585,11,0)))</f>
        <v/>
      </c>
      <c r="H290" s="460"/>
      <c r="I290" s="461"/>
      <c r="J290" s="462"/>
      <c r="K290" s="461"/>
      <c r="L290" s="463"/>
      <c r="M290" s="388"/>
      <c r="N290" s="389"/>
      <c r="O290" s="390"/>
      <c r="P290" s="389"/>
      <c r="Q290" s="391"/>
      <c r="R290" s="443"/>
      <c r="S290" s="425">
        <f t="shared" si="107"/>
        <v>0</v>
      </c>
      <c r="T290" s="392">
        <f t="shared" si="104"/>
        <v>0</v>
      </c>
      <c r="U290" s="405">
        <f t="shared" si="108"/>
        <v>0</v>
      </c>
      <c r="V290" s="393">
        <f t="shared" si="109"/>
        <v>0</v>
      </c>
      <c r="W290" s="442" t="str">
        <f t="shared" si="110"/>
        <v/>
      </c>
      <c r="X290" s="452" t="str">
        <f t="shared" si="105"/>
        <v/>
      </c>
      <c r="Y290" s="452" t="str">
        <f t="shared" si="106"/>
        <v/>
      </c>
    </row>
    <row r="291" spans="1:25" ht="16.5">
      <c r="A291" s="383">
        <f t="shared" si="103"/>
        <v>46210</v>
      </c>
      <c r="B291" s="432" t="s">
        <v>805</v>
      </c>
      <c r="C291" s="458"/>
      <c r="D291" s="473"/>
      <c r="E291" s="459"/>
      <c r="F291" s="506" t="str">
        <f>IF(ISNA(VLOOKUP(D291,條件!$A$1:$L$65585,5,0)),"",(VLOOKUP(D291,條件!$A$1:$L$65585,5,0)))</f>
        <v/>
      </c>
      <c r="G291" s="506" t="str">
        <f>IF(ISNA(VLOOKUP(D291,條件!$A$1:$L$65585,11,0)),"",(VLOOKUP(D291,條件!$A$1:$L$65585,11,0)))</f>
        <v/>
      </c>
      <c r="H291" s="460"/>
      <c r="I291" s="461"/>
      <c r="J291" s="462"/>
      <c r="K291" s="461"/>
      <c r="L291" s="463"/>
      <c r="M291" s="388"/>
      <c r="N291" s="389"/>
      <c r="O291" s="390"/>
      <c r="P291" s="389"/>
      <c r="Q291" s="391"/>
      <c r="R291" s="443"/>
      <c r="S291" s="425">
        <f t="shared" si="107"/>
        <v>0</v>
      </c>
      <c r="T291" s="392">
        <f t="shared" si="104"/>
        <v>0</v>
      </c>
      <c r="U291" s="405">
        <f t="shared" si="108"/>
        <v>0</v>
      </c>
      <c r="V291" s="393">
        <f t="shared" si="109"/>
        <v>0</v>
      </c>
      <c r="W291" s="442" t="str">
        <f t="shared" si="110"/>
        <v/>
      </c>
      <c r="X291" s="452" t="str">
        <f t="shared" si="105"/>
        <v/>
      </c>
      <c r="Y291" s="452" t="str">
        <f t="shared" si="106"/>
        <v/>
      </c>
    </row>
    <row r="292" spans="1:25" ht="16.5">
      <c r="A292" s="383">
        <f t="shared" si="103"/>
        <v>46210</v>
      </c>
      <c r="B292" s="432" t="s">
        <v>805</v>
      </c>
      <c r="C292" s="458"/>
      <c r="D292" s="473"/>
      <c r="E292" s="459"/>
      <c r="F292" s="506" t="str">
        <f>IF(ISNA(VLOOKUP(D292,條件!$A$1:$L$65585,5,0)),"",(VLOOKUP(D292,條件!$A$1:$L$65585,5,0)))</f>
        <v/>
      </c>
      <c r="G292" s="506" t="str">
        <f>IF(ISNA(VLOOKUP(D292,條件!$A$1:$L$65585,11,0)),"",(VLOOKUP(D292,條件!$A$1:$L$65585,11,0)))</f>
        <v/>
      </c>
      <c r="H292" s="460"/>
      <c r="I292" s="461"/>
      <c r="J292" s="462"/>
      <c r="K292" s="461"/>
      <c r="L292" s="463"/>
      <c r="M292" s="388"/>
      <c r="N292" s="389"/>
      <c r="O292" s="390"/>
      <c r="P292" s="389"/>
      <c r="Q292" s="391"/>
      <c r="R292" s="443"/>
      <c r="S292" s="425">
        <f t="shared" si="107"/>
        <v>0</v>
      </c>
      <c r="T292" s="392">
        <f t="shared" si="104"/>
        <v>0</v>
      </c>
      <c r="U292" s="405">
        <f t="shared" si="108"/>
        <v>0</v>
      </c>
      <c r="V292" s="393">
        <f t="shared" si="109"/>
        <v>0</v>
      </c>
      <c r="W292" s="442" t="str">
        <f t="shared" si="110"/>
        <v/>
      </c>
      <c r="X292" s="452" t="str">
        <f t="shared" si="105"/>
        <v/>
      </c>
      <c r="Y292" s="452" t="str">
        <f t="shared" si="106"/>
        <v/>
      </c>
    </row>
    <row r="293" spans="1:25" ht="16.5">
      <c r="A293" s="383">
        <f t="shared" si="103"/>
        <v>46210</v>
      </c>
      <c r="B293" s="432" t="s">
        <v>805</v>
      </c>
      <c r="C293" s="458"/>
      <c r="D293" s="473"/>
      <c r="E293" s="459"/>
      <c r="F293" s="506" t="str">
        <f>IF(ISNA(VLOOKUP(D293,條件!$A$1:$L$65585,5,0)),"",(VLOOKUP(D293,條件!$A$1:$L$65585,5,0)))</f>
        <v/>
      </c>
      <c r="G293" s="506" t="str">
        <f>IF(ISNA(VLOOKUP(D293,條件!$A$1:$L$65585,11,0)),"",(VLOOKUP(D293,條件!$A$1:$L$65585,11,0)))</f>
        <v/>
      </c>
      <c r="H293" s="460"/>
      <c r="I293" s="461"/>
      <c r="J293" s="462"/>
      <c r="K293" s="461"/>
      <c r="L293" s="463"/>
      <c r="M293" s="388"/>
      <c r="N293" s="389"/>
      <c r="O293" s="390"/>
      <c r="P293" s="389"/>
      <c r="Q293" s="391"/>
      <c r="R293" s="443"/>
      <c r="S293" s="425">
        <f t="shared" si="107"/>
        <v>0</v>
      </c>
      <c r="T293" s="392">
        <f t="shared" si="104"/>
        <v>0</v>
      </c>
      <c r="U293" s="392">
        <f t="shared" si="108"/>
        <v>0</v>
      </c>
      <c r="V293" s="393">
        <f t="shared" si="109"/>
        <v>0</v>
      </c>
      <c r="W293" s="444" t="str">
        <f t="shared" si="110"/>
        <v/>
      </c>
      <c r="X293" s="452" t="str">
        <f t="shared" si="105"/>
        <v/>
      </c>
      <c r="Y293" s="452" t="str">
        <f t="shared" si="106"/>
        <v/>
      </c>
    </row>
    <row r="294" spans="1:25" ht="16.5">
      <c r="A294" s="383">
        <f t="shared" si="103"/>
        <v>46210</v>
      </c>
      <c r="B294" s="432" t="s">
        <v>805</v>
      </c>
      <c r="C294" s="458"/>
      <c r="D294" s="473"/>
      <c r="E294" s="459"/>
      <c r="F294" s="506" t="str">
        <f>IF(ISNA(VLOOKUP(D294,條件!$A$1:$L$65585,5,0)),"",(VLOOKUP(D294,條件!$A$1:$L$65585,5,0)))</f>
        <v/>
      </c>
      <c r="G294" s="506" t="str">
        <f>IF(ISNA(VLOOKUP(D294,條件!$A$1:$L$65585,11,0)),"",(VLOOKUP(D294,條件!$A$1:$L$65585,11,0)))</f>
        <v/>
      </c>
      <c r="H294" s="460"/>
      <c r="I294" s="461"/>
      <c r="J294" s="462"/>
      <c r="K294" s="461"/>
      <c r="L294" s="463"/>
      <c r="M294" s="388"/>
      <c r="N294" s="389"/>
      <c r="O294" s="390"/>
      <c r="P294" s="389"/>
      <c r="Q294" s="391"/>
      <c r="R294" s="443"/>
      <c r="S294" s="425">
        <f t="shared" si="107"/>
        <v>0</v>
      </c>
      <c r="T294" s="392">
        <f t="shared" si="104"/>
        <v>0</v>
      </c>
      <c r="U294" s="392">
        <f t="shared" si="108"/>
        <v>0</v>
      </c>
      <c r="V294" s="393">
        <f t="shared" si="109"/>
        <v>0</v>
      </c>
      <c r="W294" s="444" t="str">
        <f t="shared" si="110"/>
        <v/>
      </c>
      <c r="X294" s="452" t="str">
        <f t="shared" si="105"/>
        <v/>
      </c>
      <c r="Y294" s="452" t="str">
        <f t="shared" si="106"/>
        <v/>
      </c>
    </row>
    <row r="295" spans="1:25" ht="16.5">
      <c r="A295" s="383">
        <f t="shared" si="103"/>
        <v>46210</v>
      </c>
      <c r="B295" s="432" t="s">
        <v>805</v>
      </c>
      <c r="C295" s="458"/>
      <c r="D295" s="473"/>
      <c r="E295" s="459"/>
      <c r="F295" s="506" t="str">
        <f>IF(ISNA(VLOOKUP(D295,條件!$A$1:$L$65585,5,0)),"",(VLOOKUP(D295,條件!$A$1:$L$65585,5,0)))</f>
        <v/>
      </c>
      <c r="G295" s="506" t="str">
        <f>IF(ISNA(VLOOKUP(D295,條件!$A$1:$L$65585,11,0)),"",(VLOOKUP(D295,條件!$A$1:$L$65585,11,0)))</f>
        <v/>
      </c>
      <c r="H295" s="460"/>
      <c r="I295" s="461"/>
      <c r="J295" s="462"/>
      <c r="K295" s="461"/>
      <c r="L295" s="463"/>
      <c r="M295" s="388"/>
      <c r="N295" s="389"/>
      <c r="O295" s="390"/>
      <c r="P295" s="389"/>
      <c r="Q295" s="391"/>
      <c r="R295" s="443"/>
      <c r="S295" s="425">
        <f t="shared" si="107"/>
        <v>0</v>
      </c>
      <c r="T295" s="392">
        <f t="shared" si="104"/>
        <v>0</v>
      </c>
      <c r="U295" s="392">
        <f t="shared" si="108"/>
        <v>0</v>
      </c>
      <c r="V295" s="393">
        <f t="shared" si="109"/>
        <v>0</v>
      </c>
      <c r="W295" s="444" t="str">
        <f t="shared" si="110"/>
        <v/>
      </c>
      <c r="X295" s="452" t="str">
        <f t="shared" si="105"/>
        <v/>
      </c>
      <c r="Y295" s="452" t="str">
        <f t="shared" si="106"/>
        <v/>
      </c>
    </row>
    <row r="296" spans="1:25" ht="16.5">
      <c r="A296" s="383">
        <f t="shared" si="103"/>
        <v>46210</v>
      </c>
      <c r="B296" s="432" t="s">
        <v>805</v>
      </c>
      <c r="C296" s="458"/>
      <c r="D296" s="473"/>
      <c r="E296" s="459"/>
      <c r="F296" s="506" t="str">
        <f>IF(ISNA(VLOOKUP(D296,條件!$A$1:$L$65585,5,0)),"",(VLOOKUP(D296,條件!$A$1:$L$65585,5,0)))</f>
        <v/>
      </c>
      <c r="G296" s="506" t="str">
        <f>IF(ISNA(VLOOKUP(D296,條件!$A$1:$L$65585,11,0)),"",(VLOOKUP(D296,條件!$A$1:$L$65585,11,0)))</f>
        <v/>
      </c>
      <c r="H296" s="460"/>
      <c r="I296" s="461"/>
      <c r="J296" s="462"/>
      <c r="K296" s="461"/>
      <c r="L296" s="463"/>
      <c r="M296" s="388"/>
      <c r="N296" s="389"/>
      <c r="O296" s="390"/>
      <c r="P296" s="389"/>
      <c r="Q296" s="391"/>
      <c r="R296" s="443"/>
      <c r="S296" s="425">
        <f t="shared" si="107"/>
        <v>0</v>
      </c>
      <c r="T296" s="392">
        <f t="shared" si="104"/>
        <v>0</v>
      </c>
      <c r="U296" s="392">
        <f t="shared" si="108"/>
        <v>0</v>
      </c>
      <c r="V296" s="393">
        <f t="shared" si="109"/>
        <v>0</v>
      </c>
      <c r="W296" s="444" t="str">
        <f t="shared" si="110"/>
        <v/>
      </c>
      <c r="X296" s="452" t="str">
        <f t="shared" si="105"/>
        <v/>
      </c>
      <c r="Y296" s="452" t="str">
        <f t="shared" si="106"/>
        <v/>
      </c>
    </row>
    <row r="297" spans="1:25" ht="16.5">
      <c r="A297" s="383">
        <f t="shared" si="103"/>
        <v>46210</v>
      </c>
      <c r="B297" s="432" t="s">
        <v>805</v>
      </c>
      <c r="C297" s="458"/>
      <c r="D297" s="473"/>
      <c r="E297" s="459"/>
      <c r="F297" s="506" t="str">
        <f>IF(ISNA(VLOOKUP(D297,條件!$A$1:$L$65585,5,0)),"",(VLOOKUP(D297,條件!$A$1:$L$65585,5,0)))</f>
        <v/>
      </c>
      <c r="G297" s="506" t="str">
        <f>IF(ISNA(VLOOKUP(D297,條件!$A$1:$L$65585,11,0)),"",(VLOOKUP(D297,條件!$A$1:$L$65585,11,0)))</f>
        <v/>
      </c>
      <c r="H297" s="460"/>
      <c r="I297" s="461"/>
      <c r="J297" s="462"/>
      <c r="K297" s="461"/>
      <c r="L297" s="463"/>
      <c r="M297" s="388"/>
      <c r="N297" s="389"/>
      <c r="O297" s="390"/>
      <c r="P297" s="389"/>
      <c r="Q297" s="391"/>
      <c r="R297" s="443"/>
      <c r="S297" s="425">
        <f t="shared" si="107"/>
        <v>0</v>
      </c>
      <c r="T297" s="392">
        <f t="shared" si="104"/>
        <v>0</v>
      </c>
      <c r="U297" s="392">
        <f t="shared" si="108"/>
        <v>0</v>
      </c>
      <c r="V297" s="393">
        <f t="shared" si="109"/>
        <v>0</v>
      </c>
      <c r="W297" s="444" t="str">
        <f t="shared" si="110"/>
        <v/>
      </c>
      <c r="X297" s="452" t="str">
        <f t="shared" si="105"/>
        <v/>
      </c>
      <c r="Y297" s="452" t="str">
        <f t="shared" si="106"/>
        <v/>
      </c>
    </row>
    <row r="298" spans="1:25" ht="16.5">
      <c r="A298" s="383">
        <f t="shared" si="103"/>
        <v>46210</v>
      </c>
      <c r="B298" s="432" t="s">
        <v>805</v>
      </c>
      <c r="C298" s="458"/>
      <c r="D298" s="473"/>
      <c r="E298" s="459"/>
      <c r="F298" s="506" t="str">
        <f>IF(ISNA(VLOOKUP(D298,條件!$A$1:$L$65585,5,0)),"",(VLOOKUP(D298,條件!$A$1:$L$65585,5,0)))</f>
        <v/>
      </c>
      <c r="G298" s="506" t="str">
        <f>IF(ISNA(VLOOKUP(D298,條件!$A$1:$L$65585,11,0)),"",(VLOOKUP(D298,條件!$A$1:$L$65585,11,0)))</f>
        <v/>
      </c>
      <c r="H298" s="460"/>
      <c r="I298" s="461"/>
      <c r="J298" s="462"/>
      <c r="K298" s="461"/>
      <c r="L298" s="463"/>
      <c r="M298" s="388"/>
      <c r="N298" s="389"/>
      <c r="O298" s="390"/>
      <c r="P298" s="389"/>
      <c r="Q298" s="391"/>
      <c r="R298" s="443"/>
      <c r="S298" s="425">
        <f t="shared" si="107"/>
        <v>0</v>
      </c>
      <c r="T298" s="392">
        <f t="shared" si="104"/>
        <v>0</v>
      </c>
      <c r="U298" s="392">
        <f t="shared" si="108"/>
        <v>0</v>
      </c>
      <c r="V298" s="393">
        <f t="shared" si="109"/>
        <v>0</v>
      </c>
      <c r="W298" s="444" t="str">
        <f t="shared" si="110"/>
        <v/>
      </c>
      <c r="X298" s="452" t="str">
        <f t="shared" si="105"/>
        <v/>
      </c>
      <c r="Y298" s="452" t="str">
        <f t="shared" si="106"/>
        <v/>
      </c>
    </row>
    <row r="299" spans="1:25" ht="16.5">
      <c r="A299" s="383">
        <f t="shared" si="103"/>
        <v>46210</v>
      </c>
      <c r="B299" s="432" t="s">
        <v>805</v>
      </c>
      <c r="C299" s="458"/>
      <c r="D299" s="473"/>
      <c r="E299" s="459"/>
      <c r="F299" s="506" t="str">
        <f>IF(ISNA(VLOOKUP(D299,條件!$A$1:$L$65585,5,0)),"",(VLOOKUP(D299,條件!$A$1:$L$65585,5,0)))</f>
        <v/>
      </c>
      <c r="G299" s="506" t="str">
        <f>IF(ISNA(VLOOKUP(D299,條件!$A$1:$L$65585,11,0)),"",(VLOOKUP(D299,條件!$A$1:$L$65585,11,0)))</f>
        <v/>
      </c>
      <c r="H299" s="460"/>
      <c r="I299" s="461"/>
      <c r="J299" s="462"/>
      <c r="K299" s="461"/>
      <c r="L299" s="463"/>
      <c r="M299" s="388"/>
      <c r="N299" s="389"/>
      <c r="O299" s="390"/>
      <c r="P299" s="389"/>
      <c r="Q299" s="391"/>
      <c r="R299" s="443"/>
      <c r="S299" s="425">
        <f t="shared" si="107"/>
        <v>0</v>
      </c>
      <c r="T299" s="392">
        <f t="shared" si="104"/>
        <v>0</v>
      </c>
      <c r="U299" s="392">
        <f t="shared" si="108"/>
        <v>0</v>
      </c>
      <c r="V299" s="393">
        <f t="shared" si="109"/>
        <v>0</v>
      </c>
      <c r="W299" s="444" t="str">
        <f t="shared" si="110"/>
        <v/>
      </c>
      <c r="X299" s="452" t="str">
        <f t="shared" si="105"/>
        <v/>
      </c>
      <c r="Y299" s="452" t="str">
        <f t="shared" si="106"/>
        <v/>
      </c>
    </row>
    <row r="300" spans="1:25" ht="16.5">
      <c r="A300" s="383">
        <f t="shared" si="103"/>
        <v>46210</v>
      </c>
      <c r="B300" s="432" t="s">
        <v>805</v>
      </c>
      <c r="C300" s="458"/>
      <c r="D300" s="473"/>
      <c r="E300" s="459"/>
      <c r="F300" s="506" t="str">
        <f>IF(ISNA(VLOOKUP(D300,條件!$A$1:$L$65585,5,0)),"",(VLOOKUP(D300,條件!$A$1:$L$65585,5,0)))</f>
        <v/>
      </c>
      <c r="G300" s="506" t="str">
        <f>IF(ISNA(VLOOKUP(D300,條件!$A$1:$L$65585,11,0)),"",(VLOOKUP(D300,條件!$A$1:$L$65585,11,0)))</f>
        <v/>
      </c>
      <c r="H300" s="460"/>
      <c r="I300" s="461"/>
      <c r="J300" s="462"/>
      <c r="K300" s="461"/>
      <c r="L300" s="463"/>
      <c r="M300" s="388"/>
      <c r="N300" s="389"/>
      <c r="O300" s="390"/>
      <c r="P300" s="389"/>
      <c r="Q300" s="391"/>
      <c r="R300" s="443"/>
      <c r="S300" s="425">
        <f t="shared" si="107"/>
        <v>0</v>
      </c>
      <c r="T300" s="392">
        <f t="shared" si="104"/>
        <v>0</v>
      </c>
      <c r="U300" s="392">
        <f t="shared" si="108"/>
        <v>0</v>
      </c>
      <c r="V300" s="393">
        <f t="shared" si="109"/>
        <v>0</v>
      </c>
      <c r="W300" s="444" t="str">
        <f t="shared" si="110"/>
        <v/>
      </c>
      <c r="X300" s="452" t="str">
        <f t="shared" si="105"/>
        <v/>
      </c>
      <c r="Y300" s="452" t="str">
        <f t="shared" si="106"/>
        <v/>
      </c>
    </row>
    <row r="301" spans="1:25" ht="16.5">
      <c r="A301" s="383">
        <f t="shared" si="103"/>
        <v>46210</v>
      </c>
      <c r="B301" s="432" t="s">
        <v>805</v>
      </c>
      <c r="C301" s="458"/>
      <c r="D301" s="473"/>
      <c r="E301" s="459"/>
      <c r="F301" s="506" t="str">
        <f>IF(ISNA(VLOOKUP(D301,條件!$A$1:$L$65585,5,0)),"",(VLOOKUP(D301,條件!$A$1:$L$65585,5,0)))</f>
        <v/>
      </c>
      <c r="G301" s="506" t="str">
        <f>IF(ISNA(VLOOKUP(D301,條件!$A$1:$L$65585,11,0)),"",(VLOOKUP(D301,條件!$A$1:$L$65585,11,0)))</f>
        <v/>
      </c>
      <c r="H301" s="460"/>
      <c r="I301" s="461"/>
      <c r="J301" s="462"/>
      <c r="K301" s="461"/>
      <c r="L301" s="463"/>
      <c r="M301" s="388"/>
      <c r="N301" s="389"/>
      <c r="O301" s="390"/>
      <c r="P301" s="389"/>
      <c r="Q301" s="391"/>
      <c r="R301" s="443"/>
      <c r="S301" s="425">
        <f t="shared" si="107"/>
        <v>0</v>
      </c>
      <c r="T301" s="392">
        <f t="shared" si="104"/>
        <v>0</v>
      </c>
      <c r="U301" s="392">
        <f t="shared" si="108"/>
        <v>0</v>
      </c>
      <c r="V301" s="393">
        <f t="shared" si="109"/>
        <v>0</v>
      </c>
      <c r="W301" s="444" t="str">
        <f t="shared" si="110"/>
        <v/>
      </c>
      <c r="X301" s="452" t="str">
        <f t="shared" si="105"/>
        <v/>
      </c>
      <c r="Y301" s="452" t="str">
        <f t="shared" si="106"/>
        <v/>
      </c>
    </row>
    <row r="302" spans="1:25" ht="16.5">
      <c r="A302" s="383">
        <f t="shared" si="103"/>
        <v>46210</v>
      </c>
      <c r="B302" s="398" t="s">
        <v>803</v>
      </c>
      <c r="C302" s="524"/>
      <c r="D302" s="525"/>
      <c r="E302" s="526"/>
      <c r="F302" s="527">
        <v>0</v>
      </c>
      <c r="G302" s="527"/>
      <c r="H302" s="528"/>
      <c r="I302" s="529">
        <f>COUNTA(I282:I301)</f>
        <v>0</v>
      </c>
      <c r="J302" s="529"/>
      <c r="K302" s="529"/>
      <c r="L302" s="530"/>
      <c r="M302" s="400"/>
      <c r="N302" s="401">
        <f>SUM(N282:N301)</f>
        <v>0</v>
      </c>
      <c r="O302" s="400"/>
      <c r="P302" s="401">
        <f>SUM(P282:P301)</f>
        <v>0</v>
      </c>
      <c r="Q302" s="402"/>
      <c r="R302" s="445"/>
      <c r="S302" s="427"/>
      <c r="T302" s="403"/>
      <c r="U302" s="399">
        <f>SUMIF(U282:U301,"&lt;9E307")</f>
        <v>0</v>
      </c>
      <c r="V302" s="399">
        <f>SUM(V282:V301)</f>
        <v>0</v>
      </c>
      <c r="W302" s="446">
        <f>IF(ISERROR(V302/U302),0,(V302/U302))</f>
        <v>0</v>
      </c>
      <c r="X302" s="453">
        <f>SUMIF(X282:X301,"&lt;9E307")</f>
        <v>0</v>
      </c>
      <c r="Y302" s="453">
        <f>SUMIF(Y282:Y301,"&lt;9E307")</f>
        <v>0</v>
      </c>
    </row>
    <row r="303" spans="1:25" ht="16.5">
      <c r="A303" s="383">
        <f t="shared" si="103"/>
        <v>46210</v>
      </c>
      <c r="B303" s="404" t="s">
        <v>806</v>
      </c>
      <c r="C303" s="531"/>
      <c r="D303" s="532"/>
      <c r="E303" s="533"/>
      <c r="F303" s="534"/>
      <c r="G303" s="534"/>
      <c r="H303" s="535"/>
      <c r="I303" s="536">
        <f>SUM(I281,I302)</f>
        <v>0</v>
      </c>
      <c r="J303" s="536"/>
      <c r="K303" s="536"/>
      <c r="L303" s="537"/>
      <c r="M303" s="419"/>
      <c r="N303" s="420">
        <f>SUM(N281,N302)</f>
        <v>0</v>
      </c>
      <c r="O303" s="419"/>
      <c r="P303" s="420">
        <f>SUM(P281,P302)</f>
        <v>0</v>
      </c>
      <c r="Q303" s="421"/>
      <c r="R303" s="447"/>
      <c r="S303" s="428"/>
      <c r="T303" s="394"/>
      <c r="U303" s="394">
        <f t="shared" ref="U303:V303" si="111">SUM(U281,U302)</f>
        <v>0</v>
      </c>
      <c r="V303" s="394">
        <f t="shared" si="111"/>
        <v>0</v>
      </c>
      <c r="W303" s="448">
        <f>IF(ISERROR(V303/U303),0,V303/U303)</f>
        <v>0</v>
      </c>
      <c r="X303" s="454">
        <f>SUM(X281,X302)</f>
        <v>0</v>
      </c>
      <c r="Y303" s="454">
        <f>SUM(Y281,Y302)</f>
        <v>0</v>
      </c>
    </row>
    <row r="304" spans="1:25" ht="16.5">
      <c r="A304" s="449">
        <f>A303+1</f>
        <v>46211</v>
      </c>
      <c r="B304" s="431" t="s">
        <v>804</v>
      </c>
      <c r="C304" s="538"/>
      <c r="D304" s="539"/>
      <c r="E304" s="540"/>
      <c r="F304" s="506" t="str">
        <f>IF(ISNA(VLOOKUP(D304,條件!$A$1:$L$65585,5,0)),"",(VLOOKUP(D304,條件!$A$1:$L$65585,5,0)))</f>
        <v/>
      </c>
      <c r="G304" s="506" t="str">
        <f>IF(ISNA(VLOOKUP(D304,條件!$A$1:$L$65585,11,0)),"",(VLOOKUP(D304,條件!$A$1:$L$65585,11,0)))</f>
        <v/>
      </c>
      <c r="H304" s="542"/>
      <c r="I304" s="543"/>
      <c r="J304" s="462"/>
      <c r="K304" s="543"/>
      <c r="L304" s="544"/>
      <c r="M304" s="407"/>
      <c r="N304" s="408"/>
      <c r="O304" s="409"/>
      <c r="P304" s="408"/>
      <c r="Q304" s="410"/>
      <c r="R304" s="441"/>
      <c r="S304" s="424">
        <f>K304*0.85</f>
        <v>0</v>
      </c>
      <c r="T304" s="405">
        <f t="shared" ref="T304:T323" si="112">IF(J304="",0,(1440/(J304/S304)))</f>
        <v>0</v>
      </c>
      <c r="U304" s="405">
        <f>T304*L304*(N304+P304)/24*0.85</f>
        <v>0</v>
      </c>
      <c r="V304" s="406">
        <f>M304+O304</f>
        <v>0</v>
      </c>
      <c r="W304" s="442" t="str">
        <f>IF(U304=0,"",((V304/U304)))</f>
        <v/>
      </c>
      <c r="X304" s="452" t="str">
        <f t="shared" ref="X304:X323" si="113">IF(ISERROR((U304/(N304+P304)*N304)/250),"",((U304/(N304+P304)*N304)/250))</f>
        <v/>
      </c>
      <c r="Y304" s="452" t="str">
        <f t="shared" ref="Y304:Y323" si="114">IF(ISERROR(((U304/(N304+P304)*P304)/250)),"",(((U304/(N304+P304)*P304))/250))</f>
        <v/>
      </c>
    </row>
    <row r="305" spans="1:25" ht="16.5">
      <c r="A305" s="383">
        <f>A304</f>
        <v>46211</v>
      </c>
      <c r="B305" s="432" t="s">
        <v>804</v>
      </c>
      <c r="C305" s="458"/>
      <c r="D305" s="473"/>
      <c r="E305" s="459"/>
      <c r="F305" s="506" t="str">
        <f>IF(ISNA(VLOOKUP(D305,條件!$A$1:$L$65585,5,0)),"",(VLOOKUP(D305,條件!$A$1:$L$65585,5,0)))</f>
        <v/>
      </c>
      <c r="G305" s="506" t="str">
        <f>IF(ISNA(VLOOKUP(D305,條件!$A$1:$L$65585,11,0)),"",(VLOOKUP(D305,條件!$A$1:$L$65585,11,0)))</f>
        <v/>
      </c>
      <c r="H305" s="460"/>
      <c r="I305" s="461"/>
      <c r="J305" s="462"/>
      <c r="K305" s="461"/>
      <c r="L305" s="463"/>
      <c r="M305" s="388"/>
      <c r="N305" s="389"/>
      <c r="O305" s="390"/>
      <c r="P305" s="389"/>
      <c r="Q305" s="410"/>
      <c r="R305" s="443"/>
      <c r="S305" s="425">
        <f t="shared" ref="S305:S323" si="115">K305*0.85</f>
        <v>0</v>
      </c>
      <c r="T305" s="392">
        <f t="shared" si="112"/>
        <v>0</v>
      </c>
      <c r="U305" s="405">
        <f t="shared" ref="U305:U323" si="116">T305*L305*(N305+P305)/24*0.85</f>
        <v>0</v>
      </c>
      <c r="V305" s="393">
        <f t="shared" ref="V305:V323" si="117">M305+O305</f>
        <v>0</v>
      </c>
      <c r="W305" s="442" t="str">
        <f t="shared" ref="W305:W323" si="118">IF(U305=0,"",((V305/U305)))</f>
        <v/>
      </c>
      <c r="X305" s="452" t="str">
        <f t="shared" si="113"/>
        <v/>
      </c>
      <c r="Y305" s="452" t="str">
        <f t="shared" si="114"/>
        <v/>
      </c>
    </row>
    <row r="306" spans="1:25" ht="16.5">
      <c r="A306" s="383">
        <f t="shared" ref="A306:A346" si="119">A305</f>
        <v>46211</v>
      </c>
      <c r="B306" s="432" t="s">
        <v>804</v>
      </c>
      <c r="C306" s="458"/>
      <c r="D306" s="473"/>
      <c r="E306" s="459"/>
      <c r="F306" s="506" t="str">
        <f>IF(ISNA(VLOOKUP(D306,條件!$A$1:$L$65585,5,0)),"",(VLOOKUP(D306,條件!$A$1:$L$65585,5,0)))</f>
        <v/>
      </c>
      <c r="G306" s="506" t="str">
        <f>IF(ISNA(VLOOKUP(D306,條件!$A$1:$L$65585,11,0)),"",(VLOOKUP(D306,條件!$A$1:$L$65585,11,0)))</f>
        <v/>
      </c>
      <c r="H306" s="460"/>
      <c r="I306" s="461"/>
      <c r="J306" s="462"/>
      <c r="K306" s="461"/>
      <c r="L306" s="463"/>
      <c r="M306" s="388"/>
      <c r="N306" s="389"/>
      <c r="O306" s="390"/>
      <c r="P306" s="389"/>
      <c r="Q306" s="410"/>
      <c r="R306" s="443"/>
      <c r="S306" s="425">
        <f t="shared" si="115"/>
        <v>0</v>
      </c>
      <c r="T306" s="392">
        <f t="shared" si="112"/>
        <v>0</v>
      </c>
      <c r="U306" s="405">
        <f t="shared" si="116"/>
        <v>0</v>
      </c>
      <c r="V306" s="393">
        <f t="shared" si="117"/>
        <v>0</v>
      </c>
      <c r="W306" s="442" t="str">
        <f t="shared" si="118"/>
        <v/>
      </c>
      <c r="X306" s="452" t="str">
        <f t="shared" si="113"/>
        <v/>
      </c>
      <c r="Y306" s="452" t="str">
        <f t="shared" si="114"/>
        <v/>
      </c>
    </row>
    <row r="307" spans="1:25" ht="16.5">
      <c r="A307" s="383">
        <f t="shared" si="119"/>
        <v>46211</v>
      </c>
      <c r="B307" s="432" t="s">
        <v>804</v>
      </c>
      <c r="C307" s="458"/>
      <c r="D307" s="473"/>
      <c r="E307" s="459"/>
      <c r="F307" s="506" t="str">
        <f>IF(ISNA(VLOOKUP(D307,條件!$A$1:$L$65585,5,0)),"",(VLOOKUP(D307,條件!$A$1:$L$65585,5,0)))</f>
        <v/>
      </c>
      <c r="G307" s="506" t="str">
        <f>IF(ISNA(VLOOKUP(D307,條件!$A$1:$L$65585,11,0)),"",(VLOOKUP(D307,條件!$A$1:$L$65585,11,0)))</f>
        <v/>
      </c>
      <c r="H307" s="460"/>
      <c r="I307" s="461"/>
      <c r="J307" s="462"/>
      <c r="K307" s="461"/>
      <c r="L307" s="463"/>
      <c r="M307" s="388"/>
      <c r="N307" s="389"/>
      <c r="O307" s="390"/>
      <c r="P307" s="389"/>
      <c r="Q307" s="410"/>
      <c r="R307" s="443"/>
      <c r="S307" s="425">
        <f t="shared" si="115"/>
        <v>0</v>
      </c>
      <c r="T307" s="392">
        <f t="shared" si="112"/>
        <v>0</v>
      </c>
      <c r="U307" s="405">
        <f t="shared" si="116"/>
        <v>0</v>
      </c>
      <c r="V307" s="393">
        <f t="shared" si="117"/>
        <v>0</v>
      </c>
      <c r="W307" s="442" t="str">
        <f t="shared" si="118"/>
        <v/>
      </c>
      <c r="X307" s="452" t="str">
        <f t="shared" si="113"/>
        <v/>
      </c>
      <c r="Y307" s="452" t="str">
        <f t="shared" si="114"/>
        <v/>
      </c>
    </row>
    <row r="308" spans="1:25" ht="16.5">
      <c r="A308" s="383">
        <f t="shared" si="119"/>
        <v>46211</v>
      </c>
      <c r="B308" s="432" t="s">
        <v>804</v>
      </c>
      <c r="C308" s="458"/>
      <c r="D308" s="473"/>
      <c r="E308" s="459"/>
      <c r="F308" s="506" t="str">
        <f>IF(ISNA(VLOOKUP(D308,條件!$A$1:$L$65585,5,0)),"",(VLOOKUP(D308,條件!$A$1:$L$65585,5,0)))</f>
        <v/>
      </c>
      <c r="G308" s="506" t="str">
        <f>IF(ISNA(VLOOKUP(D308,條件!$A$1:$L$65585,11,0)),"",(VLOOKUP(D308,條件!$A$1:$L$65585,11,0)))</f>
        <v/>
      </c>
      <c r="H308" s="460"/>
      <c r="I308" s="461"/>
      <c r="J308" s="462"/>
      <c r="K308" s="461"/>
      <c r="L308" s="463"/>
      <c r="M308" s="388"/>
      <c r="N308" s="389"/>
      <c r="O308" s="390"/>
      <c r="P308" s="389"/>
      <c r="Q308" s="410"/>
      <c r="R308" s="443"/>
      <c r="S308" s="425">
        <f t="shared" si="115"/>
        <v>0</v>
      </c>
      <c r="T308" s="392">
        <f t="shared" si="112"/>
        <v>0</v>
      </c>
      <c r="U308" s="405">
        <f t="shared" si="116"/>
        <v>0</v>
      </c>
      <c r="V308" s="393">
        <f t="shared" si="117"/>
        <v>0</v>
      </c>
      <c r="W308" s="442" t="str">
        <f t="shared" si="118"/>
        <v/>
      </c>
      <c r="X308" s="452" t="str">
        <f t="shared" si="113"/>
        <v/>
      </c>
      <c r="Y308" s="452" t="str">
        <f t="shared" si="114"/>
        <v/>
      </c>
    </row>
    <row r="309" spans="1:25" ht="16.5">
      <c r="A309" s="383">
        <f t="shared" si="119"/>
        <v>46211</v>
      </c>
      <c r="B309" s="432" t="s">
        <v>804</v>
      </c>
      <c r="C309" s="458"/>
      <c r="D309" s="473"/>
      <c r="E309" s="459"/>
      <c r="F309" s="506" t="str">
        <f>IF(ISNA(VLOOKUP(D309,條件!$A$1:$L$65585,5,0)),"",(VLOOKUP(D309,條件!$A$1:$L$65585,5,0)))</f>
        <v/>
      </c>
      <c r="G309" s="506" t="str">
        <f>IF(ISNA(VLOOKUP(D309,條件!$A$1:$L$65585,11,0)),"",(VLOOKUP(D309,條件!$A$1:$L$65585,11,0)))</f>
        <v/>
      </c>
      <c r="H309" s="460"/>
      <c r="I309" s="461"/>
      <c r="J309" s="462"/>
      <c r="K309" s="461"/>
      <c r="L309" s="463"/>
      <c r="M309" s="388"/>
      <c r="N309" s="389"/>
      <c r="O309" s="390"/>
      <c r="P309" s="389"/>
      <c r="Q309" s="410"/>
      <c r="R309" s="443"/>
      <c r="S309" s="425">
        <f t="shared" si="115"/>
        <v>0</v>
      </c>
      <c r="T309" s="392">
        <f t="shared" si="112"/>
        <v>0</v>
      </c>
      <c r="U309" s="405">
        <f t="shared" si="116"/>
        <v>0</v>
      </c>
      <c r="V309" s="393">
        <f t="shared" si="117"/>
        <v>0</v>
      </c>
      <c r="W309" s="442" t="str">
        <f t="shared" si="118"/>
        <v/>
      </c>
      <c r="X309" s="452" t="str">
        <f t="shared" si="113"/>
        <v/>
      </c>
      <c r="Y309" s="452" t="str">
        <f t="shared" si="114"/>
        <v/>
      </c>
    </row>
    <row r="310" spans="1:25" ht="16.5">
      <c r="A310" s="383">
        <f t="shared" si="119"/>
        <v>46211</v>
      </c>
      <c r="B310" s="432" t="s">
        <v>804</v>
      </c>
      <c r="C310" s="458"/>
      <c r="D310" s="473"/>
      <c r="E310" s="459"/>
      <c r="F310" s="506" t="str">
        <f>IF(ISNA(VLOOKUP(D310,條件!$A$1:$L$65585,5,0)),"",(VLOOKUP(D310,條件!$A$1:$L$65585,5,0)))</f>
        <v/>
      </c>
      <c r="G310" s="506" t="str">
        <f>IF(ISNA(VLOOKUP(D310,條件!$A$1:$L$65585,11,0)),"",(VLOOKUP(D310,條件!$A$1:$L$65585,11,0)))</f>
        <v/>
      </c>
      <c r="H310" s="460"/>
      <c r="I310" s="461"/>
      <c r="J310" s="462"/>
      <c r="K310" s="461"/>
      <c r="L310" s="463"/>
      <c r="M310" s="388"/>
      <c r="N310" s="389"/>
      <c r="O310" s="390"/>
      <c r="P310" s="389"/>
      <c r="Q310" s="410"/>
      <c r="R310" s="443"/>
      <c r="S310" s="425">
        <f t="shared" si="115"/>
        <v>0</v>
      </c>
      <c r="T310" s="392">
        <f t="shared" si="112"/>
        <v>0</v>
      </c>
      <c r="U310" s="405">
        <f t="shared" si="116"/>
        <v>0</v>
      </c>
      <c r="V310" s="393">
        <f t="shared" si="117"/>
        <v>0</v>
      </c>
      <c r="W310" s="442" t="str">
        <f t="shared" si="118"/>
        <v/>
      </c>
      <c r="X310" s="452" t="str">
        <f t="shared" si="113"/>
        <v/>
      </c>
      <c r="Y310" s="452" t="str">
        <f t="shared" si="114"/>
        <v/>
      </c>
    </row>
    <row r="311" spans="1:25" ht="16.5">
      <c r="A311" s="383">
        <f t="shared" si="119"/>
        <v>46211</v>
      </c>
      <c r="B311" s="432" t="s">
        <v>804</v>
      </c>
      <c r="C311" s="458"/>
      <c r="D311" s="473"/>
      <c r="E311" s="459"/>
      <c r="F311" s="506" t="str">
        <f>IF(ISNA(VLOOKUP(D311,條件!$A$1:$L$65585,5,0)),"",(VLOOKUP(D311,條件!$A$1:$L$65585,5,0)))</f>
        <v/>
      </c>
      <c r="G311" s="506" t="str">
        <f>IF(ISNA(VLOOKUP(D311,條件!$A$1:$L$65585,11,0)),"",(VLOOKUP(D311,條件!$A$1:$L$65585,11,0)))</f>
        <v/>
      </c>
      <c r="H311" s="460"/>
      <c r="I311" s="461"/>
      <c r="J311" s="462"/>
      <c r="K311" s="461"/>
      <c r="L311" s="463"/>
      <c r="M311" s="388"/>
      <c r="N311" s="389"/>
      <c r="O311" s="390"/>
      <c r="P311" s="389"/>
      <c r="Q311" s="410"/>
      <c r="R311" s="443"/>
      <c r="S311" s="425">
        <f t="shared" si="115"/>
        <v>0</v>
      </c>
      <c r="T311" s="392">
        <f t="shared" si="112"/>
        <v>0</v>
      </c>
      <c r="U311" s="405">
        <f t="shared" si="116"/>
        <v>0</v>
      </c>
      <c r="V311" s="393">
        <f t="shared" si="117"/>
        <v>0</v>
      </c>
      <c r="W311" s="442" t="str">
        <f t="shared" si="118"/>
        <v/>
      </c>
      <c r="X311" s="452" t="str">
        <f t="shared" si="113"/>
        <v/>
      </c>
      <c r="Y311" s="452" t="str">
        <f t="shared" si="114"/>
        <v/>
      </c>
    </row>
    <row r="312" spans="1:25" ht="16.5">
      <c r="A312" s="383">
        <f t="shared" si="119"/>
        <v>46211</v>
      </c>
      <c r="B312" s="432" t="s">
        <v>804</v>
      </c>
      <c r="C312" s="458"/>
      <c r="D312" s="473"/>
      <c r="E312" s="459"/>
      <c r="F312" s="506" t="str">
        <f>IF(ISNA(VLOOKUP(D312,條件!$A$1:$L$65585,5,0)),"",(VLOOKUP(D312,條件!$A$1:$L$65585,5,0)))</f>
        <v/>
      </c>
      <c r="G312" s="506" t="str">
        <f>IF(ISNA(VLOOKUP(D312,條件!$A$1:$L$65585,11,0)),"",(VLOOKUP(D312,條件!$A$1:$L$65585,11,0)))</f>
        <v/>
      </c>
      <c r="H312" s="460"/>
      <c r="I312" s="461"/>
      <c r="J312" s="462"/>
      <c r="K312" s="461"/>
      <c r="L312" s="463"/>
      <c r="M312" s="388"/>
      <c r="N312" s="389"/>
      <c r="O312" s="390"/>
      <c r="P312" s="389"/>
      <c r="Q312" s="410"/>
      <c r="R312" s="443"/>
      <c r="S312" s="425">
        <f t="shared" si="115"/>
        <v>0</v>
      </c>
      <c r="T312" s="392">
        <f t="shared" si="112"/>
        <v>0</v>
      </c>
      <c r="U312" s="405">
        <f t="shared" si="116"/>
        <v>0</v>
      </c>
      <c r="V312" s="393">
        <f t="shared" si="117"/>
        <v>0</v>
      </c>
      <c r="W312" s="442" t="str">
        <f t="shared" si="118"/>
        <v/>
      </c>
      <c r="X312" s="452" t="str">
        <f t="shared" si="113"/>
        <v/>
      </c>
      <c r="Y312" s="452" t="str">
        <f t="shared" si="114"/>
        <v/>
      </c>
    </row>
    <row r="313" spans="1:25" ht="16.5">
      <c r="A313" s="383">
        <f t="shared" si="119"/>
        <v>46211</v>
      </c>
      <c r="B313" s="432" t="s">
        <v>804</v>
      </c>
      <c r="C313" s="458"/>
      <c r="D313" s="473"/>
      <c r="E313" s="459"/>
      <c r="F313" s="506" t="str">
        <f>IF(ISNA(VLOOKUP(D313,條件!$A$1:$L$65585,5,0)),"",(VLOOKUP(D313,條件!$A$1:$L$65585,5,0)))</f>
        <v/>
      </c>
      <c r="G313" s="506" t="str">
        <f>IF(ISNA(VLOOKUP(D313,條件!$A$1:$L$65585,11,0)),"",(VLOOKUP(D313,條件!$A$1:$L$65585,11,0)))</f>
        <v/>
      </c>
      <c r="H313" s="460"/>
      <c r="I313" s="461"/>
      <c r="J313" s="462"/>
      <c r="K313" s="461"/>
      <c r="L313" s="463"/>
      <c r="M313" s="388"/>
      <c r="N313" s="389"/>
      <c r="O313" s="390"/>
      <c r="P313" s="389"/>
      <c r="Q313" s="410"/>
      <c r="R313" s="443"/>
      <c r="S313" s="425">
        <f t="shared" si="115"/>
        <v>0</v>
      </c>
      <c r="T313" s="392">
        <f t="shared" si="112"/>
        <v>0</v>
      </c>
      <c r="U313" s="405">
        <f t="shared" si="116"/>
        <v>0</v>
      </c>
      <c r="V313" s="393">
        <f t="shared" si="117"/>
        <v>0</v>
      </c>
      <c r="W313" s="442" t="str">
        <f t="shared" si="118"/>
        <v/>
      </c>
      <c r="X313" s="452" t="str">
        <f t="shared" si="113"/>
        <v/>
      </c>
      <c r="Y313" s="452" t="str">
        <f t="shared" si="114"/>
        <v/>
      </c>
    </row>
    <row r="314" spans="1:25" ht="16.5">
      <c r="A314" s="383">
        <f t="shared" si="119"/>
        <v>46211</v>
      </c>
      <c r="B314" s="432" t="s">
        <v>804</v>
      </c>
      <c r="C314" s="458"/>
      <c r="D314" s="473"/>
      <c r="E314" s="459"/>
      <c r="F314" s="506" t="str">
        <f>IF(ISNA(VLOOKUP(D314,條件!$A$1:$L$65585,5,0)),"",(VLOOKUP(D314,條件!$A$1:$L$65585,5,0)))</f>
        <v/>
      </c>
      <c r="G314" s="506" t="str">
        <f>IF(ISNA(VLOOKUP(D314,條件!$A$1:$L$65585,11,0)),"",(VLOOKUP(D314,條件!$A$1:$L$65585,11,0)))</f>
        <v/>
      </c>
      <c r="H314" s="460"/>
      <c r="I314" s="461"/>
      <c r="J314" s="462"/>
      <c r="K314" s="461"/>
      <c r="L314" s="463"/>
      <c r="M314" s="388"/>
      <c r="N314" s="389"/>
      <c r="O314" s="390"/>
      <c r="P314" s="389"/>
      <c r="Q314" s="410"/>
      <c r="R314" s="443"/>
      <c r="S314" s="425">
        <f t="shared" si="115"/>
        <v>0</v>
      </c>
      <c r="T314" s="392">
        <f t="shared" si="112"/>
        <v>0</v>
      </c>
      <c r="U314" s="405">
        <f t="shared" si="116"/>
        <v>0</v>
      </c>
      <c r="V314" s="393">
        <f t="shared" si="117"/>
        <v>0</v>
      </c>
      <c r="W314" s="442" t="str">
        <f t="shared" si="118"/>
        <v/>
      </c>
      <c r="X314" s="452" t="str">
        <f t="shared" si="113"/>
        <v/>
      </c>
      <c r="Y314" s="452" t="str">
        <f t="shared" si="114"/>
        <v/>
      </c>
    </row>
    <row r="315" spans="1:25" ht="16.5">
      <c r="A315" s="383">
        <f t="shared" si="119"/>
        <v>46211</v>
      </c>
      <c r="B315" s="432" t="s">
        <v>804</v>
      </c>
      <c r="C315" s="458"/>
      <c r="D315" s="473"/>
      <c r="E315" s="459"/>
      <c r="F315" s="506" t="str">
        <f>IF(ISNA(VLOOKUP(D315,條件!$A$1:$L$65585,5,0)),"",(VLOOKUP(D315,條件!$A$1:$L$65585,5,0)))</f>
        <v/>
      </c>
      <c r="G315" s="506" t="str">
        <f>IF(ISNA(VLOOKUP(D315,條件!$A$1:$L$65585,11,0)),"",(VLOOKUP(D315,條件!$A$1:$L$65585,11,0)))</f>
        <v/>
      </c>
      <c r="H315" s="460"/>
      <c r="I315" s="461"/>
      <c r="J315" s="462"/>
      <c r="K315" s="461"/>
      <c r="L315" s="463"/>
      <c r="M315" s="388"/>
      <c r="N315" s="389"/>
      <c r="O315" s="390"/>
      <c r="P315" s="389"/>
      <c r="Q315" s="410"/>
      <c r="R315" s="443"/>
      <c r="S315" s="425">
        <f t="shared" si="115"/>
        <v>0</v>
      </c>
      <c r="T315" s="392">
        <f t="shared" si="112"/>
        <v>0</v>
      </c>
      <c r="U315" s="392">
        <f t="shared" si="116"/>
        <v>0</v>
      </c>
      <c r="V315" s="393">
        <f t="shared" si="117"/>
        <v>0</v>
      </c>
      <c r="W315" s="442" t="str">
        <f t="shared" si="118"/>
        <v/>
      </c>
      <c r="X315" s="452" t="str">
        <f t="shared" si="113"/>
        <v/>
      </c>
      <c r="Y315" s="452" t="str">
        <f t="shared" si="114"/>
        <v/>
      </c>
    </row>
    <row r="316" spans="1:25" ht="16.5">
      <c r="A316" s="383">
        <f t="shared" si="119"/>
        <v>46211</v>
      </c>
      <c r="B316" s="432" t="s">
        <v>804</v>
      </c>
      <c r="C316" s="458"/>
      <c r="D316" s="473"/>
      <c r="E316" s="459"/>
      <c r="F316" s="506" t="str">
        <f>IF(ISNA(VLOOKUP(D316,條件!$A$1:$L$65585,5,0)),"",(VLOOKUP(D316,條件!$A$1:$L$65585,5,0)))</f>
        <v/>
      </c>
      <c r="G316" s="506" t="str">
        <f>IF(ISNA(VLOOKUP(D316,條件!$A$1:$L$65585,11,0)),"",(VLOOKUP(D316,條件!$A$1:$L$65585,11,0)))</f>
        <v/>
      </c>
      <c r="H316" s="460"/>
      <c r="I316" s="461"/>
      <c r="J316" s="462"/>
      <c r="K316" s="461"/>
      <c r="L316" s="463"/>
      <c r="M316" s="388"/>
      <c r="N316" s="389"/>
      <c r="O316" s="390"/>
      <c r="P316" s="389"/>
      <c r="Q316" s="410"/>
      <c r="R316" s="443"/>
      <c r="S316" s="425">
        <f t="shared" si="115"/>
        <v>0</v>
      </c>
      <c r="T316" s="392">
        <f t="shared" si="112"/>
        <v>0</v>
      </c>
      <c r="U316" s="392">
        <f t="shared" si="116"/>
        <v>0</v>
      </c>
      <c r="V316" s="393">
        <f t="shared" si="117"/>
        <v>0</v>
      </c>
      <c r="W316" s="444" t="str">
        <f t="shared" si="118"/>
        <v/>
      </c>
      <c r="X316" s="452" t="str">
        <f t="shared" si="113"/>
        <v/>
      </c>
      <c r="Y316" s="452" t="str">
        <f t="shared" si="114"/>
        <v/>
      </c>
    </row>
    <row r="317" spans="1:25" ht="16.5">
      <c r="A317" s="383">
        <f t="shared" si="119"/>
        <v>46211</v>
      </c>
      <c r="B317" s="432" t="s">
        <v>804</v>
      </c>
      <c r="C317" s="458"/>
      <c r="D317" s="473"/>
      <c r="E317" s="459"/>
      <c r="F317" s="506" t="str">
        <f>IF(ISNA(VLOOKUP(D317,條件!$A$1:$L$65585,5,0)),"",(VLOOKUP(D317,條件!$A$1:$L$65585,5,0)))</f>
        <v/>
      </c>
      <c r="G317" s="506" t="str">
        <f>IF(ISNA(VLOOKUP(D317,條件!$A$1:$L$65585,11,0)),"",(VLOOKUP(D317,條件!$A$1:$L$65585,11,0)))</f>
        <v/>
      </c>
      <c r="H317" s="460"/>
      <c r="I317" s="461"/>
      <c r="J317" s="462"/>
      <c r="K317" s="461"/>
      <c r="L317" s="463"/>
      <c r="M317" s="388"/>
      <c r="N317" s="389"/>
      <c r="O317" s="390"/>
      <c r="P317" s="389"/>
      <c r="Q317" s="410"/>
      <c r="R317" s="443"/>
      <c r="S317" s="425">
        <f t="shared" si="115"/>
        <v>0</v>
      </c>
      <c r="T317" s="392">
        <f t="shared" si="112"/>
        <v>0</v>
      </c>
      <c r="U317" s="392">
        <f t="shared" si="116"/>
        <v>0</v>
      </c>
      <c r="V317" s="393">
        <f t="shared" si="117"/>
        <v>0</v>
      </c>
      <c r="W317" s="444" t="str">
        <f t="shared" si="118"/>
        <v/>
      </c>
      <c r="X317" s="452" t="str">
        <f t="shared" si="113"/>
        <v/>
      </c>
      <c r="Y317" s="452" t="str">
        <f t="shared" si="114"/>
        <v/>
      </c>
    </row>
    <row r="318" spans="1:25" ht="16.5">
      <c r="A318" s="383">
        <f t="shared" si="119"/>
        <v>46211</v>
      </c>
      <c r="B318" s="432" t="s">
        <v>804</v>
      </c>
      <c r="C318" s="458"/>
      <c r="D318" s="473"/>
      <c r="E318" s="459"/>
      <c r="F318" s="506" t="str">
        <f>IF(ISNA(VLOOKUP(D318,條件!$A$1:$L$65585,5,0)),"",(VLOOKUP(D318,條件!$A$1:$L$65585,5,0)))</f>
        <v/>
      </c>
      <c r="G318" s="506" t="str">
        <f>IF(ISNA(VLOOKUP(D318,條件!$A$1:$L$65585,11,0)),"",(VLOOKUP(D318,條件!$A$1:$L$65585,11,0)))</f>
        <v/>
      </c>
      <c r="H318" s="460"/>
      <c r="I318" s="461"/>
      <c r="J318" s="462"/>
      <c r="K318" s="461"/>
      <c r="L318" s="463"/>
      <c r="M318" s="388"/>
      <c r="N318" s="389"/>
      <c r="O318" s="390"/>
      <c r="P318" s="389"/>
      <c r="Q318" s="410"/>
      <c r="R318" s="443"/>
      <c r="S318" s="425">
        <f t="shared" si="115"/>
        <v>0</v>
      </c>
      <c r="T318" s="392">
        <f t="shared" si="112"/>
        <v>0</v>
      </c>
      <c r="U318" s="392">
        <f t="shared" si="116"/>
        <v>0</v>
      </c>
      <c r="V318" s="393">
        <f t="shared" si="117"/>
        <v>0</v>
      </c>
      <c r="W318" s="444" t="str">
        <f t="shared" si="118"/>
        <v/>
      </c>
      <c r="X318" s="452" t="str">
        <f t="shared" si="113"/>
        <v/>
      </c>
      <c r="Y318" s="452" t="str">
        <f t="shared" si="114"/>
        <v/>
      </c>
    </row>
    <row r="319" spans="1:25" ht="16.5">
      <c r="A319" s="383">
        <f t="shared" si="119"/>
        <v>46211</v>
      </c>
      <c r="B319" s="432" t="s">
        <v>804</v>
      </c>
      <c r="C319" s="458"/>
      <c r="D319" s="473"/>
      <c r="E319" s="459"/>
      <c r="F319" s="506" t="str">
        <f>IF(ISNA(VLOOKUP(D319,條件!$A$1:$L$65585,5,0)),"",(VLOOKUP(D319,條件!$A$1:$L$65585,5,0)))</f>
        <v/>
      </c>
      <c r="G319" s="506" t="str">
        <f>IF(ISNA(VLOOKUP(D319,條件!$A$1:$L$65585,11,0)),"",(VLOOKUP(D319,條件!$A$1:$L$65585,11,0)))</f>
        <v/>
      </c>
      <c r="H319" s="460"/>
      <c r="I319" s="461"/>
      <c r="J319" s="462"/>
      <c r="K319" s="461"/>
      <c r="L319" s="463"/>
      <c r="M319" s="388"/>
      <c r="N319" s="389"/>
      <c r="O319" s="390"/>
      <c r="P319" s="389"/>
      <c r="Q319" s="410"/>
      <c r="R319" s="443"/>
      <c r="S319" s="425">
        <f t="shared" si="115"/>
        <v>0</v>
      </c>
      <c r="T319" s="392">
        <f t="shared" si="112"/>
        <v>0</v>
      </c>
      <c r="U319" s="392">
        <f t="shared" si="116"/>
        <v>0</v>
      </c>
      <c r="V319" s="393">
        <f t="shared" si="117"/>
        <v>0</v>
      </c>
      <c r="W319" s="444" t="str">
        <f t="shared" si="118"/>
        <v/>
      </c>
      <c r="X319" s="452" t="str">
        <f t="shared" si="113"/>
        <v/>
      </c>
      <c r="Y319" s="452" t="str">
        <f t="shared" si="114"/>
        <v/>
      </c>
    </row>
    <row r="320" spans="1:25" ht="16.5">
      <c r="A320" s="383">
        <f t="shared" si="119"/>
        <v>46211</v>
      </c>
      <c r="B320" s="432" t="s">
        <v>804</v>
      </c>
      <c r="C320" s="458"/>
      <c r="D320" s="473"/>
      <c r="E320" s="459"/>
      <c r="F320" s="506" t="str">
        <f>IF(ISNA(VLOOKUP(D320,條件!$A$1:$L$65585,5,0)),"",(VLOOKUP(D320,條件!$A$1:$L$65585,5,0)))</f>
        <v/>
      </c>
      <c r="G320" s="506" t="str">
        <f>IF(ISNA(VLOOKUP(D320,條件!$A$1:$L$65585,11,0)),"",(VLOOKUP(D320,條件!$A$1:$L$65585,11,0)))</f>
        <v/>
      </c>
      <c r="H320" s="460"/>
      <c r="I320" s="461"/>
      <c r="J320" s="462"/>
      <c r="K320" s="461"/>
      <c r="L320" s="463"/>
      <c r="M320" s="388"/>
      <c r="N320" s="389"/>
      <c r="O320" s="390"/>
      <c r="P320" s="389"/>
      <c r="Q320" s="391"/>
      <c r="R320" s="443"/>
      <c r="S320" s="425">
        <f t="shared" si="115"/>
        <v>0</v>
      </c>
      <c r="T320" s="392">
        <f t="shared" si="112"/>
        <v>0</v>
      </c>
      <c r="U320" s="392">
        <f t="shared" si="116"/>
        <v>0</v>
      </c>
      <c r="V320" s="393">
        <f t="shared" si="117"/>
        <v>0</v>
      </c>
      <c r="W320" s="444" t="str">
        <f t="shared" si="118"/>
        <v/>
      </c>
      <c r="X320" s="452" t="str">
        <f t="shared" si="113"/>
        <v/>
      </c>
      <c r="Y320" s="452" t="str">
        <f t="shared" si="114"/>
        <v/>
      </c>
    </row>
    <row r="321" spans="1:25" ht="16.5">
      <c r="A321" s="383">
        <f t="shared" si="119"/>
        <v>46211</v>
      </c>
      <c r="B321" s="432" t="s">
        <v>804</v>
      </c>
      <c r="C321" s="458"/>
      <c r="D321" s="473"/>
      <c r="E321" s="459"/>
      <c r="F321" s="506" t="str">
        <f>IF(ISNA(VLOOKUP(D321,條件!$A$1:$L$65585,5,0)),"",(VLOOKUP(D321,條件!$A$1:$L$65585,5,0)))</f>
        <v/>
      </c>
      <c r="G321" s="506" t="str">
        <f>IF(ISNA(VLOOKUP(D321,條件!$A$1:$L$65585,11,0)),"",(VLOOKUP(D321,條件!$A$1:$L$65585,11,0)))</f>
        <v/>
      </c>
      <c r="H321" s="460"/>
      <c r="I321" s="461"/>
      <c r="J321" s="462"/>
      <c r="K321" s="461"/>
      <c r="L321" s="463"/>
      <c r="M321" s="388"/>
      <c r="N321" s="389"/>
      <c r="O321" s="390"/>
      <c r="P321" s="389"/>
      <c r="Q321" s="391"/>
      <c r="R321" s="443"/>
      <c r="S321" s="425">
        <f t="shared" si="115"/>
        <v>0</v>
      </c>
      <c r="T321" s="392">
        <f t="shared" si="112"/>
        <v>0</v>
      </c>
      <c r="U321" s="392">
        <f t="shared" si="116"/>
        <v>0</v>
      </c>
      <c r="V321" s="393">
        <f t="shared" si="117"/>
        <v>0</v>
      </c>
      <c r="W321" s="444" t="str">
        <f t="shared" si="118"/>
        <v/>
      </c>
      <c r="X321" s="452" t="str">
        <f t="shared" si="113"/>
        <v/>
      </c>
      <c r="Y321" s="452" t="str">
        <f t="shared" si="114"/>
        <v/>
      </c>
    </row>
    <row r="322" spans="1:25" ht="16.5">
      <c r="A322" s="383">
        <f t="shared" si="119"/>
        <v>46211</v>
      </c>
      <c r="B322" s="432" t="s">
        <v>804</v>
      </c>
      <c r="C322" s="458"/>
      <c r="D322" s="473"/>
      <c r="E322" s="459"/>
      <c r="F322" s="506" t="str">
        <f>IF(ISNA(VLOOKUP(D322,條件!$A$1:$L$65585,5,0)),"",(VLOOKUP(D322,條件!$A$1:$L$65585,5,0)))</f>
        <v/>
      </c>
      <c r="G322" s="506" t="str">
        <f>IF(ISNA(VLOOKUP(D322,條件!$A$1:$L$65585,11,0)),"",(VLOOKUP(D322,條件!$A$1:$L$65585,11,0)))</f>
        <v/>
      </c>
      <c r="H322" s="460"/>
      <c r="I322" s="461"/>
      <c r="J322" s="462"/>
      <c r="K322" s="461"/>
      <c r="L322" s="463"/>
      <c r="M322" s="388"/>
      <c r="N322" s="389"/>
      <c r="O322" s="390"/>
      <c r="P322" s="389"/>
      <c r="Q322" s="391"/>
      <c r="R322" s="443"/>
      <c r="S322" s="425">
        <f t="shared" si="115"/>
        <v>0</v>
      </c>
      <c r="T322" s="392">
        <f t="shared" si="112"/>
        <v>0</v>
      </c>
      <c r="U322" s="392">
        <f t="shared" si="116"/>
        <v>0</v>
      </c>
      <c r="V322" s="393">
        <f t="shared" si="117"/>
        <v>0</v>
      </c>
      <c r="W322" s="444" t="str">
        <f t="shared" si="118"/>
        <v/>
      </c>
      <c r="X322" s="452" t="str">
        <f t="shared" si="113"/>
        <v/>
      </c>
      <c r="Y322" s="452" t="str">
        <f t="shared" si="114"/>
        <v/>
      </c>
    </row>
    <row r="323" spans="1:25" ht="16.5">
      <c r="A323" s="383">
        <f t="shared" si="119"/>
        <v>46211</v>
      </c>
      <c r="B323" s="432" t="s">
        <v>804</v>
      </c>
      <c r="C323" s="458"/>
      <c r="D323" s="473"/>
      <c r="E323" s="459"/>
      <c r="F323" s="506" t="str">
        <f>IF(ISNA(VLOOKUP(D323,條件!$A$1:$L$65585,5,0)),"",(VLOOKUP(D323,條件!$A$1:$L$65585,5,0)))</f>
        <v/>
      </c>
      <c r="G323" s="506" t="str">
        <f>IF(ISNA(VLOOKUP(D323,條件!$A$1:$L$65585,11,0)),"",(VLOOKUP(D323,條件!$A$1:$L$65585,11,0)))</f>
        <v/>
      </c>
      <c r="H323" s="460"/>
      <c r="I323" s="461"/>
      <c r="J323" s="462"/>
      <c r="K323" s="461"/>
      <c r="L323" s="463"/>
      <c r="M323" s="388"/>
      <c r="N323" s="389"/>
      <c r="O323" s="390"/>
      <c r="P323" s="389"/>
      <c r="Q323" s="391"/>
      <c r="R323" s="443"/>
      <c r="S323" s="425">
        <f t="shared" si="115"/>
        <v>0</v>
      </c>
      <c r="T323" s="392">
        <f t="shared" si="112"/>
        <v>0</v>
      </c>
      <c r="U323" s="392">
        <f t="shared" si="116"/>
        <v>0</v>
      </c>
      <c r="V323" s="393">
        <f t="shared" si="117"/>
        <v>0</v>
      </c>
      <c r="W323" s="444" t="str">
        <f t="shared" si="118"/>
        <v/>
      </c>
      <c r="X323" s="452" t="str">
        <f t="shared" si="113"/>
        <v/>
      </c>
      <c r="Y323" s="452" t="str">
        <f t="shared" si="114"/>
        <v/>
      </c>
    </row>
    <row r="324" spans="1:25" ht="16.5">
      <c r="A324" s="383">
        <f t="shared" si="119"/>
        <v>46211</v>
      </c>
      <c r="B324" s="398" t="s">
        <v>807</v>
      </c>
      <c r="C324" s="524"/>
      <c r="D324" s="525"/>
      <c r="E324" s="526"/>
      <c r="F324" s="527"/>
      <c r="G324" s="527"/>
      <c r="H324" s="528"/>
      <c r="I324" s="529">
        <f>COUNTA(I304:I323)</f>
        <v>0</v>
      </c>
      <c r="J324" s="529"/>
      <c r="K324" s="529"/>
      <c r="L324" s="530"/>
      <c r="M324" s="400"/>
      <c r="N324" s="401">
        <f>SUM(N304:N323)</f>
        <v>0</v>
      </c>
      <c r="O324" s="400"/>
      <c r="P324" s="401">
        <f>SUM(P304:P323)</f>
        <v>0</v>
      </c>
      <c r="Q324" s="402"/>
      <c r="R324" s="445"/>
      <c r="S324" s="426"/>
      <c r="T324" s="399"/>
      <c r="U324" s="399">
        <f>SUMIF(U304:U323,"&lt;9E307")</f>
        <v>0</v>
      </c>
      <c r="V324" s="399">
        <f>SUM(V304:V323)</f>
        <v>0</v>
      </c>
      <c r="W324" s="446">
        <f>IF(ISERROR(V324/U324),0,(V324/U324))</f>
        <v>0</v>
      </c>
      <c r="X324" s="453">
        <f>SUMIF(X304:X323,"&lt;9E307")</f>
        <v>0</v>
      </c>
      <c r="Y324" s="453">
        <f>SUMIF(Y304:Y323,"&lt;9E307")</f>
        <v>0</v>
      </c>
    </row>
    <row r="325" spans="1:25" ht="16.5">
      <c r="A325" s="383">
        <f t="shared" si="119"/>
        <v>46211</v>
      </c>
      <c r="B325" s="432" t="s">
        <v>805</v>
      </c>
      <c r="C325" s="458"/>
      <c r="D325" s="473"/>
      <c r="E325" s="459"/>
      <c r="F325" s="506" t="str">
        <f>IF(ISNA(VLOOKUP(D325,條件!$A$1:$L$65585,5,0)),"",(VLOOKUP(D325,條件!$A$1:$L$65585,5,0)))</f>
        <v/>
      </c>
      <c r="G325" s="506" t="str">
        <f>IF(ISNA(VLOOKUP(D325,條件!$A$1:$L$65585,11,0)),"",(VLOOKUP(D325,條件!$A$1:$L$65585,11,0)))</f>
        <v/>
      </c>
      <c r="H325" s="460"/>
      <c r="I325" s="461"/>
      <c r="J325" s="462"/>
      <c r="K325" s="461"/>
      <c r="L325" s="463"/>
      <c r="M325" s="388"/>
      <c r="N325" s="389"/>
      <c r="O325" s="390"/>
      <c r="P325" s="389"/>
      <c r="Q325" s="391"/>
      <c r="R325" s="443"/>
      <c r="S325" s="425">
        <f>K325*0.85</f>
        <v>0</v>
      </c>
      <c r="T325" s="392">
        <f t="shared" ref="T325:T344" si="120">IF(J325="",0,(1440/(J325/S325)))</f>
        <v>0</v>
      </c>
      <c r="U325" s="405">
        <f>T325*L325*(N325+P325)/24*0.85</f>
        <v>0</v>
      </c>
      <c r="V325" s="406">
        <f>M325+O325</f>
        <v>0</v>
      </c>
      <c r="W325" s="442" t="str">
        <f>IF(U325=0,"",((V325/U325)))</f>
        <v/>
      </c>
      <c r="X325" s="452" t="str">
        <f t="shared" ref="X325:X344" si="121">IF(ISERROR((U325/(N325+P325)*N325)/250),"",((U325/(N325+P325)*N325)/250))</f>
        <v/>
      </c>
      <c r="Y325" s="452" t="str">
        <f t="shared" ref="Y325:Y344" si="122">IF(ISERROR(((U325/(N325+P325)*P325)/250)),"",(((U325/(N325+P325)*P325))/250))</f>
        <v/>
      </c>
    </row>
    <row r="326" spans="1:25" ht="16.5">
      <c r="A326" s="383">
        <f t="shared" si="119"/>
        <v>46211</v>
      </c>
      <c r="B326" s="432" t="s">
        <v>805</v>
      </c>
      <c r="C326" s="458"/>
      <c r="D326" s="473"/>
      <c r="E326" s="459"/>
      <c r="F326" s="506" t="str">
        <f>IF(ISNA(VLOOKUP(D326,條件!$A$1:$L$65585,5,0)),"",(VLOOKUP(D326,條件!$A$1:$L$65585,5,0)))</f>
        <v/>
      </c>
      <c r="G326" s="506" t="str">
        <f>IF(ISNA(VLOOKUP(D326,條件!$A$1:$L$65585,11,0)),"",(VLOOKUP(D326,條件!$A$1:$L$65585,11,0)))</f>
        <v/>
      </c>
      <c r="H326" s="460"/>
      <c r="I326" s="461"/>
      <c r="J326" s="462"/>
      <c r="K326" s="461"/>
      <c r="L326" s="463"/>
      <c r="M326" s="388"/>
      <c r="N326" s="389"/>
      <c r="O326" s="390"/>
      <c r="P326" s="389"/>
      <c r="Q326" s="391"/>
      <c r="R326" s="443"/>
      <c r="S326" s="425">
        <f t="shared" ref="S326:S344" si="123">K326*0.85</f>
        <v>0</v>
      </c>
      <c r="T326" s="392">
        <f t="shared" si="120"/>
        <v>0</v>
      </c>
      <c r="U326" s="405">
        <f t="shared" ref="U326:U344" si="124">T326*L326*(N326+P326)/24*0.85</f>
        <v>0</v>
      </c>
      <c r="V326" s="393">
        <f t="shared" ref="V326:V344" si="125">M326+O326</f>
        <v>0</v>
      </c>
      <c r="W326" s="442" t="str">
        <f t="shared" ref="W326:W344" si="126">IF(U326=0,"",((V326/U326)))</f>
        <v/>
      </c>
      <c r="X326" s="452" t="str">
        <f t="shared" si="121"/>
        <v/>
      </c>
      <c r="Y326" s="452" t="str">
        <f t="shared" si="122"/>
        <v/>
      </c>
    </row>
    <row r="327" spans="1:25" ht="16.5">
      <c r="A327" s="383">
        <f t="shared" si="119"/>
        <v>46211</v>
      </c>
      <c r="B327" s="432" t="s">
        <v>805</v>
      </c>
      <c r="C327" s="458"/>
      <c r="D327" s="473"/>
      <c r="E327" s="459"/>
      <c r="F327" s="506" t="str">
        <f>IF(ISNA(VLOOKUP(D327,條件!$A$1:$L$65585,5,0)),"",(VLOOKUP(D327,條件!$A$1:$L$65585,5,0)))</f>
        <v/>
      </c>
      <c r="G327" s="506" t="str">
        <f>IF(ISNA(VLOOKUP(D327,條件!$A$1:$L$65585,11,0)),"",(VLOOKUP(D327,條件!$A$1:$L$65585,11,0)))</f>
        <v/>
      </c>
      <c r="H327" s="460"/>
      <c r="I327" s="461"/>
      <c r="J327" s="462"/>
      <c r="K327" s="461"/>
      <c r="L327" s="463"/>
      <c r="M327" s="388"/>
      <c r="N327" s="389"/>
      <c r="O327" s="390"/>
      <c r="P327" s="389"/>
      <c r="Q327" s="391"/>
      <c r="R327" s="443"/>
      <c r="S327" s="425">
        <f t="shared" si="123"/>
        <v>0</v>
      </c>
      <c r="T327" s="392">
        <f t="shared" si="120"/>
        <v>0</v>
      </c>
      <c r="U327" s="405">
        <f t="shared" si="124"/>
        <v>0</v>
      </c>
      <c r="V327" s="393">
        <f t="shared" si="125"/>
        <v>0</v>
      </c>
      <c r="W327" s="442" t="str">
        <f t="shared" si="126"/>
        <v/>
      </c>
      <c r="X327" s="452" t="str">
        <f t="shared" si="121"/>
        <v/>
      </c>
      <c r="Y327" s="452" t="str">
        <f t="shared" si="122"/>
        <v/>
      </c>
    </row>
    <row r="328" spans="1:25" ht="16.5">
      <c r="A328" s="383">
        <f t="shared" si="119"/>
        <v>46211</v>
      </c>
      <c r="B328" s="432" t="s">
        <v>805</v>
      </c>
      <c r="C328" s="458"/>
      <c r="D328" s="473"/>
      <c r="E328" s="459"/>
      <c r="F328" s="506" t="str">
        <f>IF(ISNA(VLOOKUP(D328,條件!$A$1:$L$65585,5,0)),"",(VLOOKUP(D328,條件!$A$1:$L$65585,5,0)))</f>
        <v/>
      </c>
      <c r="G328" s="506" t="str">
        <f>IF(ISNA(VLOOKUP(D328,條件!$A$1:$L$65585,11,0)),"",(VLOOKUP(D328,條件!$A$1:$L$65585,11,0)))</f>
        <v/>
      </c>
      <c r="H328" s="460"/>
      <c r="I328" s="461"/>
      <c r="J328" s="462"/>
      <c r="K328" s="461"/>
      <c r="L328" s="463"/>
      <c r="M328" s="388"/>
      <c r="N328" s="389"/>
      <c r="O328" s="390"/>
      <c r="P328" s="389"/>
      <c r="Q328" s="391"/>
      <c r="R328" s="443"/>
      <c r="S328" s="425">
        <f t="shared" si="123"/>
        <v>0</v>
      </c>
      <c r="T328" s="392">
        <f t="shared" si="120"/>
        <v>0</v>
      </c>
      <c r="U328" s="405">
        <f t="shared" si="124"/>
        <v>0</v>
      </c>
      <c r="V328" s="393">
        <f t="shared" si="125"/>
        <v>0</v>
      </c>
      <c r="W328" s="442" t="str">
        <f t="shared" si="126"/>
        <v/>
      </c>
      <c r="X328" s="452" t="str">
        <f t="shared" si="121"/>
        <v/>
      </c>
      <c r="Y328" s="452" t="str">
        <f t="shared" si="122"/>
        <v/>
      </c>
    </row>
    <row r="329" spans="1:25" ht="16.5">
      <c r="A329" s="383">
        <f t="shared" si="119"/>
        <v>46211</v>
      </c>
      <c r="B329" s="432" t="s">
        <v>805</v>
      </c>
      <c r="C329" s="458"/>
      <c r="D329" s="473"/>
      <c r="E329" s="459"/>
      <c r="F329" s="506" t="str">
        <f>IF(ISNA(VLOOKUP(D329,條件!$A$1:$L$65585,5,0)),"",(VLOOKUP(D329,條件!$A$1:$L$65585,5,0)))</f>
        <v/>
      </c>
      <c r="G329" s="506" t="str">
        <f>IF(ISNA(VLOOKUP(D329,條件!$A$1:$L$65585,11,0)),"",(VLOOKUP(D329,條件!$A$1:$L$65585,11,0)))</f>
        <v/>
      </c>
      <c r="H329" s="460"/>
      <c r="I329" s="461"/>
      <c r="J329" s="462"/>
      <c r="K329" s="461"/>
      <c r="L329" s="463"/>
      <c r="M329" s="388"/>
      <c r="N329" s="389"/>
      <c r="O329" s="390"/>
      <c r="P329" s="389"/>
      <c r="Q329" s="391"/>
      <c r="R329" s="443"/>
      <c r="S329" s="425">
        <f t="shared" si="123"/>
        <v>0</v>
      </c>
      <c r="T329" s="392">
        <f t="shared" si="120"/>
        <v>0</v>
      </c>
      <c r="U329" s="405">
        <f t="shared" si="124"/>
        <v>0</v>
      </c>
      <c r="V329" s="393">
        <f t="shared" si="125"/>
        <v>0</v>
      </c>
      <c r="W329" s="442" t="str">
        <f t="shared" si="126"/>
        <v/>
      </c>
      <c r="X329" s="452" t="str">
        <f t="shared" si="121"/>
        <v/>
      </c>
      <c r="Y329" s="452" t="str">
        <f t="shared" si="122"/>
        <v/>
      </c>
    </row>
    <row r="330" spans="1:25" ht="16.5">
      <c r="A330" s="383">
        <f t="shared" si="119"/>
        <v>46211</v>
      </c>
      <c r="B330" s="432" t="s">
        <v>805</v>
      </c>
      <c r="C330" s="458"/>
      <c r="D330" s="473"/>
      <c r="E330" s="459"/>
      <c r="F330" s="506" t="str">
        <f>IF(ISNA(VLOOKUP(D330,條件!$A$1:$L$65585,5,0)),"",(VLOOKUP(D330,條件!$A$1:$L$65585,5,0)))</f>
        <v/>
      </c>
      <c r="G330" s="506" t="str">
        <f>IF(ISNA(VLOOKUP(D330,條件!$A$1:$L$65585,11,0)),"",(VLOOKUP(D330,條件!$A$1:$L$65585,11,0)))</f>
        <v/>
      </c>
      <c r="H330" s="460"/>
      <c r="I330" s="461"/>
      <c r="J330" s="462"/>
      <c r="K330" s="461"/>
      <c r="L330" s="463"/>
      <c r="M330" s="388"/>
      <c r="N330" s="389"/>
      <c r="O330" s="390"/>
      <c r="P330" s="389"/>
      <c r="Q330" s="391"/>
      <c r="R330" s="443"/>
      <c r="S330" s="425">
        <f t="shared" si="123"/>
        <v>0</v>
      </c>
      <c r="T330" s="392">
        <f t="shared" si="120"/>
        <v>0</v>
      </c>
      <c r="U330" s="405">
        <f t="shared" si="124"/>
        <v>0</v>
      </c>
      <c r="V330" s="393">
        <f t="shared" si="125"/>
        <v>0</v>
      </c>
      <c r="W330" s="442" t="str">
        <f t="shared" si="126"/>
        <v/>
      </c>
      <c r="X330" s="452" t="str">
        <f t="shared" si="121"/>
        <v/>
      </c>
      <c r="Y330" s="452" t="str">
        <f t="shared" si="122"/>
        <v/>
      </c>
    </row>
    <row r="331" spans="1:25" ht="16.5">
      <c r="A331" s="383">
        <f t="shared" si="119"/>
        <v>46211</v>
      </c>
      <c r="B331" s="432" t="s">
        <v>805</v>
      </c>
      <c r="C331" s="458"/>
      <c r="D331" s="473"/>
      <c r="E331" s="459"/>
      <c r="F331" s="506" t="str">
        <f>IF(ISNA(VLOOKUP(D331,條件!$A$1:$L$65585,5,0)),"",(VLOOKUP(D331,條件!$A$1:$L$65585,5,0)))</f>
        <v/>
      </c>
      <c r="G331" s="506" t="str">
        <f>IF(ISNA(VLOOKUP(D331,條件!$A$1:$L$65585,11,0)),"",(VLOOKUP(D331,條件!$A$1:$L$65585,11,0)))</f>
        <v/>
      </c>
      <c r="H331" s="460"/>
      <c r="I331" s="461"/>
      <c r="J331" s="462"/>
      <c r="K331" s="461"/>
      <c r="L331" s="463"/>
      <c r="M331" s="388"/>
      <c r="N331" s="389"/>
      <c r="O331" s="390"/>
      <c r="P331" s="389"/>
      <c r="Q331" s="391"/>
      <c r="R331" s="443"/>
      <c r="S331" s="425">
        <f t="shared" si="123"/>
        <v>0</v>
      </c>
      <c r="T331" s="392">
        <f t="shared" si="120"/>
        <v>0</v>
      </c>
      <c r="U331" s="405">
        <f t="shared" si="124"/>
        <v>0</v>
      </c>
      <c r="V331" s="393">
        <f t="shared" si="125"/>
        <v>0</v>
      </c>
      <c r="W331" s="442" t="str">
        <f t="shared" si="126"/>
        <v/>
      </c>
      <c r="X331" s="452" t="str">
        <f t="shared" si="121"/>
        <v/>
      </c>
      <c r="Y331" s="452" t="str">
        <f t="shared" si="122"/>
        <v/>
      </c>
    </row>
    <row r="332" spans="1:25" ht="16.5">
      <c r="A332" s="383">
        <f t="shared" si="119"/>
        <v>46211</v>
      </c>
      <c r="B332" s="432" t="s">
        <v>805</v>
      </c>
      <c r="C332" s="458"/>
      <c r="D332" s="473"/>
      <c r="E332" s="459"/>
      <c r="F332" s="506" t="str">
        <f>IF(ISNA(VLOOKUP(D332,條件!$A$1:$L$65585,5,0)),"",(VLOOKUP(D332,條件!$A$1:$L$65585,5,0)))</f>
        <v/>
      </c>
      <c r="G332" s="506" t="str">
        <f>IF(ISNA(VLOOKUP(D332,條件!$A$1:$L$65585,11,0)),"",(VLOOKUP(D332,條件!$A$1:$L$65585,11,0)))</f>
        <v/>
      </c>
      <c r="H332" s="460"/>
      <c r="I332" s="461"/>
      <c r="J332" s="462"/>
      <c r="K332" s="461"/>
      <c r="L332" s="463"/>
      <c r="M332" s="388"/>
      <c r="N332" s="389"/>
      <c r="O332" s="390"/>
      <c r="P332" s="389"/>
      <c r="Q332" s="391"/>
      <c r="R332" s="443"/>
      <c r="S332" s="425">
        <f t="shared" si="123"/>
        <v>0</v>
      </c>
      <c r="T332" s="392">
        <f t="shared" si="120"/>
        <v>0</v>
      </c>
      <c r="U332" s="405">
        <f t="shared" si="124"/>
        <v>0</v>
      </c>
      <c r="V332" s="393">
        <f t="shared" si="125"/>
        <v>0</v>
      </c>
      <c r="W332" s="442" t="str">
        <f t="shared" si="126"/>
        <v/>
      </c>
      <c r="X332" s="452" t="str">
        <f t="shared" si="121"/>
        <v/>
      </c>
      <c r="Y332" s="452" t="str">
        <f t="shared" si="122"/>
        <v/>
      </c>
    </row>
    <row r="333" spans="1:25" ht="16.5">
      <c r="A333" s="383">
        <f t="shared" si="119"/>
        <v>46211</v>
      </c>
      <c r="B333" s="432" t="s">
        <v>805</v>
      </c>
      <c r="C333" s="458"/>
      <c r="D333" s="473"/>
      <c r="E333" s="459"/>
      <c r="F333" s="506" t="str">
        <f>IF(ISNA(VLOOKUP(D333,條件!$A$1:$L$65585,5,0)),"",(VLOOKUP(D333,條件!$A$1:$L$65585,5,0)))</f>
        <v/>
      </c>
      <c r="G333" s="506" t="str">
        <f>IF(ISNA(VLOOKUP(D333,條件!$A$1:$L$65585,11,0)),"",(VLOOKUP(D333,條件!$A$1:$L$65585,11,0)))</f>
        <v/>
      </c>
      <c r="H333" s="460"/>
      <c r="I333" s="461"/>
      <c r="J333" s="462"/>
      <c r="K333" s="461"/>
      <c r="L333" s="463"/>
      <c r="M333" s="388"/>
      <c r="N333" s="389"/>
      <c r="O333" s="390"/>
      <c r="P333" s="389"/>
      <c r="Q333" s="391"/>
      <c r="R333" s="443"/>
      <c r="S333" s="425">
        <f t="shared" si="123"/>
        <v>0</v>
      </c>
      <c r="T333" s="392">
        <f t="shared" si="120"/>
        <v>0</v>
      </c>
      <c r="U333" s="405">
        <f t="shared" si="124"/>
        <v>0</v>
      </c>
      <c r="V333" s="393">
        <f t="shared" si="125"/>
        <v>0</v>
      </c>
      <c r="W333" s="442" t="str">
        <f t="shared" si="126"/>
        <v/>
      </c>
      <c r="X333" s="452" t="str">
        <f t="shared" si="121"/>
        <v/>
      </c>
      <c r="Y333" s="452" t="str">
        <f t="shared" si="122"/>
        <v/>
      </c>
    </row>
    <row r="334" spans="1:25" ht="16.5">
      <c r="A334" s="383">
        <f t="shared" si="119"/>
        <v>46211</v>
      </c>
      <c r="B334" s="432" t="s">
        <v>805</v>
      </c>
      <c r="C334" s="458"/>
      <c r="D334" s="473"/>
      <c r="E334" s="459"/>
      <c r="F334" s="506" t="str">
        <f>IF(ISNA(VLOOKUP(D334,條件!$A$1:$L$65585,5,0)),"",(VLOOKUP(D334,條件!$A$1:$L$65585,5,0)))</f>
        <v/>
      </c>
      <c r="G334" s="506" t="str">
        <f>IF(ISNA(VLOOKUP(D334,條件!$A$1:$L$65585,11,0)),"",(VLOOKUP(D334,條件!$A$1:$L$65585,11,0)))</f>
        <v/>
      </c>
      <c r="H334" s="460"/>
      <c r="I334" s="461"/>
      <c r="J334" s="462"/>
      <c r="K334" s="461"/>
      <c r="L334" s="463"/>
      <c r="M334" s="388"/>
      <c r="N334" s="389"/>
      <c r="O334" s="390"/>
      <c r="P334" s="389"/>
      <c r="Q334" s="391"/>
      <c r="R334" s="443"/>
      <c r="S334" s="425">
        <f t="shared" si="123"/>
        <v>0</v>
      </c>
      <c r="T334" s="392">
        <f t="shared" si="120"/>
        <v>0</v>
      </c>
      <c r="U334" s="405">
        <f t="shared" si="124"/>
        <v>0</v>
      </c>
      <c r="V334" s="393">
        <f t="shared" si="125"/>
        <v>0</v>
      </c>
      <c r="W334" s="442" t="str">
        <f t="shared" si="126"/>
        <v/>
      </c>
      <c r="X334" s="452" t="str">
        <f t="shared" si="121"/>
        <v/>
      </c>
      <c r="Y334" s="452" t="str">
        <f t="shared" si="122"/>
        <v/>
      </c>
    </row>
    <row r="335" spans="1:25" ht="16.5">
      <c r="A335" s="383">
        <f t="shared" si="119"/>
        <v>46211</v>
      </c>
      <c r="B335" s="432" t="s">
        <v>805</v>
      </c>
      <c r="C335" s="458"/>
      <c r="D335" s="473"/>
      <c r="E335" s="459"/>
      <c r="F335" s="506" t="str">
        <f>IF(ISNA(VLOOKUP(D335,條件!$A$1:$L$65585,5,0)),"",(VLOOKUP(D335,條件!$A$1:$L$65585,5,0)))</f>
        <v/>
      </c>
      <c r="G335" s="506" t="str">
        <f>IF(ISNA(VLOOKUP(D335,條件!$A$1:$L$65585,11,0)),"",(VLOOKUP(D335,條件!$A$1:$L$65585,11,0)))</f>
        <v/>
      </c>
      <c r="H335" s="460"/>
      <c r="I335" s="461"/>
      <c r="J335" s="462"/>
      <c r="K335" s="461"/>
      <c r="L335" s="463"/>
      <c r="M335" s="388"/>
      <c r="N335" s="389"/>
      <c r="O335" s="390"/>
      <c r="P335" s="389"/>
      <c r="Q335" s="391"/>
      <c r="R335" s="443"/>
      <c r="S335" s="425">
        <f t="shared" si="123"/>
        <v>0</v>
      </c>
      <c r="T335" s="392">
        <f t="shared" si="120"/>
        <v>0</v>
      </c>
      <c r="U335" s="405">
        <f t="shared" si="124"/>
        <v>0</v>
      </c>
      <c r="V335" s="393">
        <f t="shared" si="125"/>
        <v>0</v>
      </c>
      <c r="W335" s="442" t="str">
        <f t="shared" si="126"/>
        <v/>
      </c>
      <c r="X335" s="452" t="str">
        <f t="shared" si="121"/>
        <v/>
      </c>
      <c r="Y335" s="452" t="str">
        <f t="shared" si="122"/>
        <v/>
      </c>
    </row>
    <row r="336" spans="1:25" ht="16.5">
      <c r="A336" s="383">
        <f t="shared" si="119"/>
        <v>46211</v>
      </c>
      <c r="B336" s="432" t="s">
        <v>805</v>
      </c>
      <c r="C336" s="458"/>
      <c r="D336" s="473"/>
      <c r="E336" s="459"/>
      <c r="F336" s="506" t="str">
        <f>IF(ISNA(VLOOKUP(D336,條件!$A$1:$L$65585,5,0)),"",(VLOOKUP(D336,條件!$A$1:$L$65585,5,0)))</f>
        <v/>
      </c>
      <c r="G336" s="506" t="str">
        <f>IF(ISNA(VLOOKUP(D336,條件!$A$1:$L$65585,11,0)),"",(VLOOKUP(D336,條件!$A$1:$L$65585,11,0)))</f>
        <v/>
      </c>
      <c r="H336" s="460"/>
      <c r="I336" s="461"/>
      <c r="J336" s="462"/>
      <c r="K336" s="461"/>
      <c r="L336" s="463"/>
      <c r="M336" s="388"/>
      <c r="N336" s="389"/>
      <c r="O336" s="390"/>
      <c r="P336" s="389"/>
      <c r="Q336" s="391"/>
      <c r="R336" s="443"/>
      <c r="S336" s="425">
        <f t="shared" si="123"/>
        <v>0</v>
      </c>
      <c r="T336" s="392">
        <f t="shared" si="120"/>
        <v>0</v>
      </c>
      <c r="U336" s="392">
        <f t="shared" si="124"/>
        <v>0</v>
      </c>
      <c r="V336" s="393">
        <f t="shared" si="125"/>
        <v>0</v>
      </c>
      <c r="W336" s="444" t="str">
        <f t="shared" si="126"/>
        <v/>
      </c>
      <c r="X336" s="452" t="str">
        <f t="shared" si="121"/>
        <v/>
      </c>
      <c r="Y336" s="452" t="str">
        <f t="shared" si="122"/>
        <v/>
      </c>
    </row>
    <row r="337" spans="1:25" ht="16.5">
      <c r="A337" s="383">
        <f t="shared" si="119"/>
        <v>46211</v>
      </c>
      <c r="B337" s="432" t="s">
        <v>805</v>
      </c>
      <c r="C337" s="458"/>
      <c r="D337" s="473"/>
      <c r="E337" s="459"/>
      <c r="F337" s="506" t="str">
        <f>IF(ISNA(VLOOKUP(D337,條件!$A$1:$L$65585,5,0)),"",(VLOOKUP(D337,條件!$A$1:$L$65585,5,0)))</f>
        <v/>
      </c>
      <c r="G337" s="506" t="str">
        <f>IF(ISNA(VLOOKUP(D337,條件!$A$1:$L$65585,11,0)),"",(VLOOKUP(D337,條件!$A$1:$L$65585,11,0)))</f>
        <v/>
      </c>
      <c r="H337" s="460"/>
      <c r="I337" s="461"/>
      <c r="J337" s="462"/>
      <c r="K337" s="461"/>
      <c r="L337" s="463"/>
      <c r="M337" s="388"/>
      <c r="N337" s="389"/>
      <c r="O337" s="390"/>
      <c r="P337" s="389"/>
      <c r="Q337" s="391"/>
      <c r="R337" s="443"/>
      <c r="S337" s="425">
        <f t="shared" si="123"/>
        <v>0</v>
      </c>
      <c r="T337" s="392">
        <f t="shared" si="120"/>
        <v>0</v>
      </c>
      <c r="U337" s="392">
        <f t="shared" si="124"/>
        <v>0</v>
      </c>
      <c r="V337" s="393">
        <f t="shared" si="125"/>
        <v>0</v>
      </c>
      <c r="W337" s="444" t="str">
        <f t="shared" si="126"/>
        <v/>
      </c>
      <c r="X337" s="452" t="str">
        <f t="shared" si="121"/>
        <v/>
      </c>
      <c r="Y337" s="452" t="str">
        <f t="shared" si="122"/>
        <v/>
      </c>
    </row>
    <row r="338" spans="1:25" ht="16.5">
      <c r="A338" s="383">
        <f t="shared" si="119"/>
        <v>46211</v>
      </c>
      <c r="B338" s="432" t="s">
        <v>805</v>
      </c>
      <c r="C338" s="458"/>
      <c r="D338" s="473"/>
      <c r="E338" s="459"/>
      <c r="F338" s="506" t="str">
        <f>IF(ISNA(VLOOKUP(D338,條件!$A$1:$L$65585,5,0)),"",(VLOOKUP(D338,條件!$A$1:$L$65585,5,0)))</f>
        <v/>
      </c>
      <c r="G338" s="506" t="str">
        <f>IF(ISNA(VLOOKUP(D338,條件!$A$1:$L$65585,11,0)),"",(VLOOKUP(D338,條件!$A$1:$L$65585,11,0)))</f>
        <v/>
      </c>
      <c r="H338" s="460"/>
      <c r="I338" s="461"/>
      <c r="J338" s="462"/>
      <c r="K338" s="461"/>
      <c r="L338" s="463"/>
      <c r="M338" s="388"/>
      <c r="N338" s="389"/>
      <c r="O338" s="390"/>
      <c r="P338" s="389"/>
      <c r="Q338" s="391"/>
      <c r="R338" s="443"/>
      <c r="S338" s="425">
        <f t="shared" si="123"/>
        <v>0</v>
      </c>
      <c r="T338" s="392">
        <f t="shared" si="120"/>
        <v>0</v>
      </c>
      <c r="U338" s="392">
        <f t="shared" si="124"/>
        <v>0</v>
      </c>
      <c r="V338" s="393">
        <f t="shared" si="125"/>
        <v>0</v>
      </c>
      <c r="W338" s="444" t="str">
        <f t="shared" si="126"/>
        <v/>
      </c>
      <c r="X338" s="452" t="str">
        <f t="shared" si="121"/>
        <v/>
      </c>
      <c r="Y338" s="452" t="str">
        <f t="shared" si="122"/>
        <v/>
      </c>
    </row>
    <row r="339" spans="1:25" ht="16.5">
      <c r="A339" s="383">
        <f t="shared" si="119"/>
        <v>46211</v>
      </c>
      <c r="B339" s="432" t="s">
        <v>805</v>
      </c>
      <c r="C339" s="458"/>
      <c r="D339" s="473"/>
      <c r="E339" s="459"/>
      <c r="F339" s="506" t="str">
        <f>IF(ISNA(VLOOKUP(D339,條件!$A$1:$L$65585,5,0)),"",(VLOOKUP(D339,條件!$A$1:$L$65585,5,0)))</f>
        <v/>
      </c>
      <c r="G339" s="506" t="str">
        <f>IF(ISNA(VLOOKUP(D339,條件!$A$1:$L$65585,11,0)),"",(VLOOKUP(D339,條件!$A$1:$L$65585,11,0)))</f>
        <v/>
      </c>
      <c r="H339" s="460"/>
      <c r="I339" s="461"/>
      <c r="J339" s="462"/>
      <c r="K339" s="461"/>
      <c r="L339" s="463"/>
      <c r="M339" s="388"/>
      <c r="N339" s="389"/>
      <c r="O339" s="390"/>
      <c r="P339" s="389"/>
      <c r="Q339" s="391"/>
      <c r="R339" s="443"/>
      <c r="S339" s="425">
        <f t="shared" si="123"/>
        <v>0</v>
      </c>
      <c r="T339" s="392">
        <f t="shared" si="120"/>
        <v>0</v>
      </c>
      <c r="U339" s="392">
        <f t="shared" si="124"/>
        <v>0</v>
      </c>
      <c r="V339" s="393">
        <f t="shared" si="125"/>
        <v>0</v>
      </c>
      <c r="W339" s="444" t="str">
        <f t="shared" si="126"/>
        <v/>
      </c>
      <c r="X339" s="452" t="str">
        <f t="shared" si="121"/>
        <v/>
      </c>
      <c r="Y339" s="452" t="str">
        <f t="shared" si="122"/>
        <v/>
      </c>
    </row>
    <row r="340" spans="1:25" ht="16.5">
      <c r="A340" s="383">
        <f t="shared" si="119"/>
        <v>46211</v>
      </c>
      <c r="B340" s="432" t="s">
        <v>805</v>
      </c>
      <c r="C340" s="458"/>
      <c r="D340" s="473"/>
      <c r="E340" s="459"/>
      <c r="F340" s="506" t="str">
        <f>IF(ISNA(VLOOKUP(D340,條件!$A$1:$L$65585,5,0)),"",(VLOOKUP(D340,條件!$A$1:$L$65585,5,0)))</f>
        <v/>
      </c>
      <c r="G340" s="506" t="str">
        <f>IF(ISNA(VLOOKUP(D340,條件!$A$1:$L$65585,11,0)),"",(VLOOKUP(D340,條件!$A$1:$L$65585,11,0)))</f>
        <v/>
      </c>
      <c r="H340" s="460"/>
      <c r="I340" s="461"/>
      <c r="J340" s="462"/>
      <c r="K340" s="461"/>
      <c r="L340" s="463"/>
      <c r="M340" s="388"/>
      <c r="N340" s="389"/>
      <c r="O340" s="390"/>
      <c r="P340" s="389"/>
      <c r="Q340" s="391"/>
      <c r="R340" s="443"/>
      <c r="S340" s="425">
        <f t="shared" si="123"/>
        <v>0</v>
      </c>
      <c r="T340" s="392">
        <f t="shared" si="120"/>
        <v>0</v>
      </c>
      <c r="U340" s="392">
        <f t="shared" si="124"/>
        <v>0</v>
      </c>
      <c r="V340" s="393">
        <f t="shared" si="125"/>
        <v>0</v>
      </c>
      <c r="W340" s="444" t="str">
        <f t="shared" si="126"/>
        <v/>
      </c>
      <c r="X340" s="452" t="str">
        <f t="shared" si="121"/>
        <v/>
      </c>
      <c r="Y340" s="452" t="str">
        <f t="shared" si="122"/>
        <v/>
      </c>
    </row>
    <row r="341" spans="1:25" ht="16.5">
      <c r="A341" s="383">
        <f t="shared" si="119"/>
        <v>46211</v>
      </c>
      <c r="B341" s="432" t="s">
        <v>805</v>
      </c>
      <c r="C341" s="458"/>
      <c r="D341" s="473"/>
      <c r="E341" s="459"/>
      <c r="F341" s="506" t="str">
        <f>IF(ISNA(VLOOKUP(D341,條件!$A$1:$L$65585,5,0)),"",(VLOOKUP(D341,條件!$A$1:$L$65585,5,0)))</f>
        <v/>
      </c>
      <c r="G341" s="506" t="str">
        <f>IF(ISNA(VLOOKUP(D341,條件!$A$1:$L$65585,11,0)),"",(VLOOKUP(D341,條件!$A$1:$L$65585,11,0)))</f>
        <v/>
      </c>
      <c r="H341" s="460"/>
      <c r="I341" s="461"/>
      <c r="J341" s="462"/>
      <c r="K341" s="461"/>
      <c r="L341" s="463"/>
      <c r="M341" s="388"/>
      <c r="N341" s="389"/>
      <c r="O341" s="390"/>
      <c r="P341" s="389"/>
      <c r="Q341" s="391"/>
      <c r="R341" s="443"/>
      <c r="S341" s="425">
        <f t="shared" si="123"/>
        <v>0</v>
      </c>
      <c r="T341" s="392">
        <f t="shared" si="120"/>
        <v>0</v>
      </c>
      <c r="U341" s="392">
        <f t="shared" si="124"/>
        <v>0</v>
      </c>
      <c r="V341" s="393">
        <f t="shared" si="125"/>
        <v>0</v>
      </c>
      <c r="W341" s="444" t="str">
        <f t="shared" si="126"/>
        <v/>
      </c>
      <c r="X341" s="452" t="str">
        <f t="shared" si="121"/>
        <v/>
      </c>
      <c r="Y341" s="452" t="str">
        <f t="shared" si="122"/>
        <v/>
      </c>
    </row>
    <row r="342" spans="1:25" ht="16.5">
      <c r="A342" s="383">
        <f t="shared" si="119"/>
        <v>46211</v>
      </c>
      <c r="B342" s="432" t="s">
        <v>805</v>
      </c>
      <c r="C342" s="458"/>
      <c r="D342" s="473"/>
      <c r="E342" s="459"/>
      <c r="F342" s="506" t="str">
        <f>IF(ISNA(VLOOKUP(D342,條件!$A$1:$L$65585,5,0)),"",(VLOOKUP(D342,條件!$A$1:$L$65585,5,0)))</f>
        <v/>
      </c>
      <c r="G342" s="506" t="str">
        <f>IF(ISNA(VLOOKUP(D342,條件!$A$1:$L$65585,11,0)),"",(VLOOKUP(D342,條件!$A$1:$L$65585,11,0)))</f>
        <v/>
      </c>
      <c r="H342" s="460"/>
      <c r="I342" s="461"/>
      <c r="J342" s="462"/>
      <c r="K342" s="461"/>
      <c r="L342" s="463"/>
      <c r="M342" s="388"/>
      <c r="N342" s="389"/>
      <c r="O342" s="390"/>
      <c r="P342" s="389"/>
      <c r="Q342" s="391"/>
      <c r="R342" s="443"/>
      <c r="S342" s="425">
        <f t="shared" si="123"/>
        <v>0</v>
      </c>
      <c r="T342" s="392">
        <f t="shared" si="120"/>
        <v>0</v>
      </c>
      <c r="U342" s="392">
        <f t="shared" si="124"/>
        <v>0</v>
      </c>
      <c r="V342" s="393">
        <f t="shared" si="125"/>
        <v>0</v>
      </c>
      <c r="W342" s="444" t="str">
        <f t="shared" si="126"/>
        <v/>
      </c>
      <c r="X342" s="452" t="str">
        <f t="shared" si="121"/>
        <v/>
      </c>
      <c r="Y342" s="452" t="str">
        <f t="shared" si="122"/>
        <v/>
      </c>
    </row>
    <row r="343" spans="1:25" ht="16.5">
      <c r="A343" s="383">
        <f t="shared" si="119"/>
        <v>46211</v>
      </c>
      <c r="B343" s="432" t="s">
        <v>805</v>
      </c>
      <c r="C343" s="458"/>
      <c r="D343" s="473"/>
      <c r="E343" s="459"/>
      <c r="F343" s="506" t="str">
        <f>IF(ISNA(VLOOKUP(D343,條件!$A$1:$L$65585,5,0)),"",(VLOOKUP(D343,條件!$A$1:$L$65585,5,0)))</f>
        <v/>
      </c>
      <c r="G343" s="506" t="str">
        <f>IF(ISNA(VLOOKUP(D343,條件!$A$1:$L$65585,11,0)),"",(VLOOKUP(D343,條件!$A$1:$L$65585,11,0)))</f>
        <v/>
      </c>
      <c r="H343" s="460"/>
      <c r="I343" s="461"/>
      <c r="J343" s="462"/>
      <c r="K343" s="461"/>
      <c r="L343" s="463"/>
      <c r="M343" s="388"/>
      <c r="N343" s="389"/>
      <c r="O343" s="390"/>
      <c r="P343" s="389"/>
      <c r="Q343" s="391"/>
      <c r="R343" s="443"/>
      <c r="S343" s="425">
        <f t="shared" si="123"/>
        <v>0</v>
      </c>
      <c r="T343" s="392">
        <f t="shared" si="120"/>
        <v>0</v>
      </c>
      <c r="U343" s="392">
        <f t="shared" si="124"/>
        <v>0</v>
      </c>
      <c r="V343" s="393">
        <f t="shared" si="125"/>
        <v>0</v>
      </c>
      <c r="W343" s="444" t="str">
        <f t="shared" si="126"/>
        <v/>
      </c>
      <c r="X343" s="452" t="str">
        <f t="shared" si="121"/>
        <v/>
      </c>
      <c r="Y343" s="452" t="str">
        <f t="shared" si="122"/>
        <v/>
      </c>
    </row>
    <row r="344" spans="1:25" ht="16.5">
      <c r="A344" s="383">
        <f t="shared" si="119"/>
        <v>46211</v>
      </c>
      <c r="B344" s="432" t="s">
        <v>805</v>
      </c>
      <c r="C344" s="458"/>
      <c r="D344" s="473"/>
      <c r="E344" s="459"/>
      <c r="F344" s="506" t="str">
        <f>IF(ISNA(VLOOKUP(D344,條件!$A$1:$L$65585,5,0)),"",(VLOOKUP(D344,條件!$A$1:$L$65585,5,0)))</f>
        <v/>
      </c>
      <c r="G344" s="506" t="str">
        <f>IF(ISNA(VLOOKUP(D344,條件!$A$1:$L$65585,11,0)),"",(VLOOKUP(D344,條件!$A$1:$L$65585,11,0)))</f>
        <v/>
      </c>
      <c r="H344" s="460"/>
      <c r="I344" s="461"/>
      <c r="J344" s="462"/>
      <c r="K344" s="461"/>
      <c r="L344" s="463"/>
      <c r="M344" s="388"/>
      <c r="N344" s="389"/>
      <c r="O344" s="390"/>
      <c r="P344" s="389"/>
      <c r="Q344" s="391"/>
      <c r="R344" s="443"/>
      <c r="S344" s="425">
        <f t="shared" si="123"/>
        <v>0</v>
      </c>
      <c r="T344" s="392">
        <f t="shared" si="120"/>
        <v>0</v>
      </c>
      <c r="U344" s="392">
        <f t="shared" si="124"/>
        <v>0</v>
      </c>
      <c r="V344" s="393">
        <f t="shared" si="125"/>
        <v>0</v>
      </c>
      <c r="W344" s="444" t="str">
        <f t="shared" si="126"/>
        <v/>
      </c>
      <c r="X344" s="452" t="str">
        <f t="shared" si="121"/>
        <v/>
      </c>
      <c r="Y344" s="452" t="str">
        <f t="shared" si="122"/>
        <v/>
      </c>
    </row>
    <row r="345" spans="1:25" ht="16.5">
      <c r="A345" s="383">
        <f t="shared" si="119"/>
        <v>46211</v>
      </c>
      <c r="B345" s="398" t="s">
        <v>803</v>
      </c>
      <c r="C345" s="524"/>
      <c r="D345" s="525"/>
      <c r="E345" s="526"/>
      <c r="F345" s="527">
        <v>0</v>
      </c>
      <c r="G345" s="527"/>
      <c r="H345" s="528"/>
      <c r="I345" s="529">
        <f>COUNTA(I325:I344)</f>
        <v>0</v>
      </c>
      <c r="J345" s="529"/>
      <c r="K345" s="529"/>
      <c r="L345" s="530"/>
      <c r="M345" s="400"/>
      <c r="N345" s="401">
        <f>SUM(N325:N344)</f>
        <v>0</v>
      </c>
      <c r="O345" s="400"/>
      <c r="P345" s="401">
        <f>SUM(P325:P344)</f>
        <v>0</v>
      </c>
      <c r="Q345" s="402"/>
      <c r="R345" s="445"/>
      <c r="S345" s="427"/>
      <c r="T345" s="403"/>
      <c r="U345" s="399">
        <f>SUMIF(U325:U344,"&lt;9E307")</f>
        <v>0</v>
      </c>
      <c r="V345" s="399">
        <f>SUM(V325:V344)</f>
        <v>0</v>
      </c>
      <c r="W345" s="446">
        <f>IF(ISERROR(V345/U345),0,(V345/U345))</f>
        <v>0</v>
      </c>
      <c r="X345" s="453">
        <f>SUMIF(X325:X344,"&lt;9E307")</f>
        <v>0</v>
      </c>
      <c r="Y345" s="453">
        <f>SUMIF(Y325:Y344,"&lt;9E307")</f>
        <v>0</v>
      </c>
    </row>
    <row r="346" spans="1:25" ht="16.5">
      <c r="A346" s="383">
        <f t="shared" si="119"/>
        <v>46211</v>
      </c>
      <c r="B346" s="404" t="s">
        <v>806</v>
      </c>
      <c r="C346" s="531"/>
      <c r="D346" s="532"/>
      <c r="E346" s="533"/>
      <c r="F346" s="534"/>
      <c r="G346" s="534"/>
      <c r="H346" s="535"/>
      <c r="I346" s="536">
        <f>SUM(I324,I345)</f>
        <v>0</v>
      </c>
      <c r="J346" s="536"/>
      <c r="K346" s="536"/>
      <c r="L346" s="537"/>
      <c r="M346" s="419"/>
      <c r="N346" s="420">
        <f>SUM(N324,N345)</f>
        <v>0</v>
      </c>
      <c r="O346" s="419"/>
      <c r="P346" s="420">
        <f>SUM(P324,P345)</f>
        <v>0</v>
      </c>
      <c r="Q346" s="421"/>
      <c r="R346" s="447"/>
      <c r="S346" s="428"/>
      <c r="T346" s="394"/>
      <c r="U346" s="394">
        <f t="shared" ref="U346:V346" si="127">SUM(U324,U345)</f>
        <v>0</v>
      </c>
      <c r="V346" s="394">
        <f t="shared" si="127"/>
        <v>0</v>
      </c>
      <c r="W346" s="448">
        <f>IF(ISERROR(V346/U346),0,V346/U346)</f>
        <v>0</v>
      </c>
      <c r="X346" s="454">
        <f>SUM(X324,X345)</f>
        <v>0</v>
      </c>
      <c r="Y346" s="454">
        <f>SUM(Y324,Y345)</f>
        <v>0</v>
      </c>
    </row>
    <row r="347" spans="1:25" ht="16.5">
      <c r="A347" s="449">
        <f>A346+1</f>
        <v>46212</v>
      </c>
      <c r="B347" s="431" t="s">
        <v>804</v>
      </c>
      <c r="C347" s="538"/>
      <c r="D347" s="539"/>
      <c r="E347" s="540"/>
      <c r="F347" s="541" t="str">
        <f>IF(ISNA(VLOOKUP(D347,條件!$A$1:$L$65585,5,0)),"",(VLOOKUP(D347,條件!$A$1:$L$65585,5,0)))</f>
        <v/>
      </c>
      <c r="G347" s="541" t="str">
        <f>IF(ISNA(VLOOKUP(D347,條件!$A$1:$L$65585,11,0)),"",(VLOOKUP(D347,條件!$A$1:$L$65585,11,0)))</f>
        <v/>
      </c>
      <c r="H347" s="542"/>
      <c r="I347" s="543"/>
      <c r="J347" s="462"/>
      <c r="K347" s="543"/>
      <c r="L347" s="544"/>
      <c r="M347" s="407"/>
      <c r="N347" s="408"/>
      <c r="O347" s="409"/>
      <c r="P347" s="408"/>
      <c r="Q347" s="410"/>
      <c r="R347" s="441"/>
      <c r="S347" s="424">
        <f>K347*0.85</f>
        <v>0</v>
      </c>
      <c r="T347" s="405">
        <f t="shared" ref="T347:T366" si="128">IF(J347="",0,(1440/(J347/S347)))</f>
        <v>0</v>
      </c>
      <c r="U347" s="405">
        <f>T347*L347*(N347+P347)/24*0.85</f>
        <v>0</v>
      </c>
      <c r="V347" s="406">
        <f>M347+O347</f>
        <v>0</v>
      </c>
      <c r="W347" s="442" t="str">
        <f>IF(U347=0,"",((V347/U347)))</f>
        <v/>
      </c>
      <c r="X347" s="452" t="str">
        <f t="shared" ref="X347:X366" si="129">IF(ISERROR((U347/(N347+P347)*N347)/250),"",((U347/(N347+P347)*N347)/250))</f>
        <v/>
      </c>
      <c r="Y347" s="452" t="str">
        <f t="shared" ref="Y347:Y366" si="130">IF(ISERROR(((U347/(N347+P347)*P347)/250)),"",(((U347/(N347+P347)*P347))/250))</f>
        <v/>
      </c>
    </row>
    <row r="348" spans="1:25" ht="16.5">
      <c r="A348" s="383">
        <f>A347</f>
        <v>46212</v>
      </c>
      <c r="B348" s="432" t="s">
        <v>804</v>
      </c>
      <c r="C348" s="458"/>
      <c r="D348" s="473"/>
      <c r="E348" s="459"/>
      <c r="F348" s="506" t="str">
        <f>IF(ISNA(VLOOKUP(D348,條件!$A$1:$L$65585,5,0)),"",(VLOOKUP(D348,條件!$A$1:$L$65585,5,0)))</f>
        <v/>
      </c>
      <c r="G348" s="506" t="str">
        <f>IF(ISNA(VLOOKUP(D348,條件!$A$1:$L$65585,11,0)),"",(VLOOKUP(D348,條件!$A$1:$L$65585,11,0)))</f>
        <v/>
      </c>
      <c r="H348" s="460"/>
      <c r="I348" s="461"/>
      <c r="J348" s="462"/>
      <c r="K348" s="461"/>
      <c r="L348" s="463"/>
      <c r="M348" s="388"/>
      <c r="N348" s="389"/>
      <c r="O348" s="390"/>
      <c r="P348" s="389"/>
      <c r="Q348" s="410"/>
      <c r="R348" s="443"/>
      <c r="S348" s="425">
        <f t="shared" ref="S348:S366" si="131">K348*0.85</f>
        <v>0</v>
      </c>
      <c r="T348" s="392">
        <f t="shared" si="128"/>
        <v>0</v>
      </c>
      <c r="U348" s="405">
        <f t="shared" ref="U348:U366" si="132">T348*L348*(N348+P348)/24*0.85</f>
        <v>0</v>
      </c>
      <c r="V348" s="393">
        <f t="shared" ref="V348:V366" si="133">M348+O348</f>
        <v>0</v>
      </c>
      <c r="W348" s="442" t="str">
        <f t="shared" ref="W348:W366" si="134">IF(U348=0,"",((V348/U348)))</f>
        <v/>
      </c>
      <c r="X348" s="452" t="str">
        <f t="shared" si="129"/>
        <v/>
      </c>
      <c r="Y348" s="452" t="str">
        <f t="shared" si="130"/>
        <v/>
      </c>
    </row>
    <row r="349" spans="1:25" ht="16.5">
      <c r="A349" s="383">
        <f t="shared" ref="A349:A389" si="135">A348</f>
        <v>46212</v>
      </c>
      <c r="B349" s="432" t="s">
        <v>804</v>
      </c>
      <c r="C349" s="458"/>
      <c r="D349" s="473"/>
      <c r="E349" s="459"/>
      <c r="F349" s="506" t="str">
        <f>IF(ISNA(VLOOKUP(D349,條件!$A$1:$L$65585,5,0)),"",(VLOOKUP(D349,條件!$A$1:$L$65585,5,0)))</f>
        <v/>
      </c>
      <c r="G349" s="506" t="str">
        <f>IF(ISNA(VLOOKUP(D349,條件!$A$1:$L$65585,11,0)),"",(VLOOKUP(D349,條件!$A$1:$L$65585,11,0)))</f>
        <v/>
      </c>
      <c r="H349" s="460"/>
      <c r="I349" s="461"/>
      <c r="J349" s="462"/>
      <c r="K349" s="461"/>
      <c r="L349" s="463"/>
      <c r="M349" s="388"/>
      <c r="N349" s="389"/>
      <c r="O349" s="390"/>
      <c r="P349" s="389"/>
      <c r="Q349" s="410"/>
      <c r="R349" s="443"/>
      <c r="S349" s="425">
        <f t="shared" si="131"/>
        <v>0</v>
      </c>
      <c r="T349" s="392">
        <f t="shared" si="128"/>
        <v>0</v>
      </c>
      <c r="U349" s="405">
        <f t="shared" si="132"/>
        <v>0</v>
      </c>
      <c r="V349" s="393">
        <f t="shared" si="133"/>
        <v>0</v>
      </c>
      <c r="W349" s="442" t="str">
        <f t="shared" si="134"/>
        <v/>
      </c>
      <c r="X349" s="452" t="str">
        <f t="shared" si="129"/>
        <v/>
      </c>
      <c r="Y349" s="452" t="str">
        <f t="shared" si="130"/>
        <v/>
      </c>
    </row>
    <row r="350" spans="1:25" ht="16.5">
      <c r="A350" s="383">
        <f t="shared" si="135"/>
        <v>46212</v>
      </c>
      <c r="B350" s="432" t="s">
        <v>804</v>
      </c>
      <c r="C350" s="458"/>
      <c r="D350" s="473"/>
      <c r="E350" s="459"/>
      <c r="F350" s="506" t="str">
        <f>IF(ISNA(VLOOKUP(D350,條件!$A$1:$L$65585,5,0)),"",(VLOOKUP(D350,條件!$A$1:$L$65585,5,0)))</f>
        <v/>
      </c>
      <c r="G350" s="506" t="str">
        <f>IF(ISNA(VLOOKUP(D350,條件!$A$1:$L$65585,11,0)),"",(VLOOKUP(D350,條件!$A$1:$L$65585,11,0)))</f>
        <v/>
      </c>
      <c r="H350" s="460"/>
      <c r="I350" s="461"/>
      <c r="J350" s="462"/>
      <c r="K350" s="461"/>
      <c r="L350" s="463"/>
      <c r="M350" s="388"/>
      <c r="N350" s="389"/>
      <c r="O350" s="390"/>
      <c r="P350" s="389"/>
      <c r="Q350" s="410"/>
      <c r="R350" s="443"/>
      <c r="S350" s="425">
        <f t="shared" si="131"/>
        <v>0</v>
      </c>
      <c r="T350" s="392">
        <f t="shared" si="128"/>
        <v>0</v>
      </c>
      <c r="U350" s="405">
        <f t="shared" si="132"/>
        <v>0</v>
      </c>
      <c r="V350" s="393">
        <f t="shared" si="133"/>
        <v>0</v>
      </c>
      <c r="W350" s="442" t="str">
        <f t="shared" si="134"/>
        <v/>
      </c>
      <c r="X350" s="452" t="str">
        <f t="shared" si="129"/>
        <v/>
      </c>
      <c r="Y350" s="452" t="str">
        <f t="shared" si="130"/>
        <v/>
      </c>
    </row>
    <row r="351" spans="1:25" ht="16.5">
      <c r="A351" s="383">
        <f t="shared" si="135"/>
        <v>46212</v>
      </c>
      <c r="B351" s="432" t="s">
        <v>804</v>
      </c>
      <c r="C351" s="458"/>
      <c r="D351" s="473"/>
      <c r="E351" s="459"/>
      <c r="F351" s="506" t="str">
        <f>IF(ISNA(VLOOKUP(D351,條件!$A$1:$L$65585,5,0)),"",(VLOOKUP(D351,條件!$A$1:$L$65585,5,0)))</f>
        <v/>
      </c>
      <c r="G351" s="506" t="str">
        <f>IF(ISNA(VLOOKUP(D351,條件!$A$1:$L$65585,11,0)),"",(VLOOKUP(D351,條件!$A$1:$L$65585,11,0)))</f>
        <v/>
      </c>
      <c r="H351" s="460"/>
      <c r="I351" s="461"/>
      <c r="J351" s="462"/>
      <c r="K351" s="461"/>
      <c r="L351" s="463"/>
      <c r="M351" s="388"/>
      <c r="N351" s="389"/>
      <c r="O351" s="390"/>
      <c r="P351" s="389"/>
      <c r="Q351" s="410"/>
      <c r="R351" s="443"/>
      <c r="S351" s="425">
        <f t="shared" si="131"/>
        <v>0</v>
      </c>
      <c r="T351" s="392">
        <f t="shared" si="128"/>
        <v>0</v>
      </c>
      <c r="U351" s="405">
        <f t="shared" si="132"/>
        <v>0</v>
      </c>
      <c r="V351" s="393">
        <f t="shared" si="133"/>
        <v>0</v>
      </c>
      <c r="W351" s="442" t="str">
        <f t="shared" si="134"/>
        <v/>
      </c>
      <c r="X351" s="452" t="str">
        <f t="shared" si="129"/>
        <v/>
      </c>
      <c r="Y351" s="452" t="str">
        <f t="shared" si="130"/>
        <v/>
      </c>
    </row>
    <row r="352" spans="1:25" ht="16.5">
      <c r="A352" s="383">
        <f t="shared" si="135"/>
        <v>46212</v>
      </c>
      <c r="B352" s="432" t="s">
        <v>804</v>
      </c>
      <c r="C352" s="458"/>
      <c r="D352" s="473"/>
      <c r="E352" s="459"/>
      <c r="F352" s="506" t="str">
        <f>IF(ISNA(VLOOKUP(D352,條件!$A$1:$L$65585,5,0)),"",(VLOOKUP(D352,條件!$A$1:$L$65585,5,0)))</f>
        <v/>
      </c>
      <c r="G352" s="506" t="str">
        <f>IF(ISNA(VLOOKUP(D352,條件!$A$1:$L$65585,11,0)),"",(VLOOKUP(D352,條件!$A$1:$L$65585,11,0)))</f>
        <v/>
      </c>
      <c r="H352" s="460"/>
      <c r="I352" s="461"/>
      <c r="J352" s="462"/>
      <c r="K352" s="461"/>
      <c r="L352" s="463"/>
      <c r="M352" s="388"/>
      <c r="N352" s="389"/>
      <c r="O352" s="390"/>
      <c r="P352" s="389"/>
      <c r="Q352" s="410"/>
      <c r="R352" s="443"/>
      <c r="S352" s="425">
        <f t="shared" si="131"/>
        <v>0</v>
      </c>
      <c r="T352" s="392">
        <f t="shared" si="128"/>
        <v>0</v>
      </c>
      <c r="U352" s="405">
        <f t="shared" si="132"/>
        <v>0</v>
      </c>
      <c r="V352" s="393">
        <f t="shared" si="133"/>
        <v>0</v>
      </c>
      <c r="W352" s="442" t="str">
        <f t="shared" si="134"/>
        <v/>
      </c>
      <c r="X352" s="452" t="str">
        <f t="shared" si="129"/>
        <v/>
      </c>
      <c r="Y352" s="452" t="str">
        <f t="shared" si="130"/>
        <v/>
      </c>
    </row>
    <row r="353" spans="1:25" ht="16.5">
      <c r="A353" s="383">
        <f t="shared" si="135"/>
        <v>46212</v>
      </c>
      <c r="B353" s="432" t="s">
        <v>804</v>
      </c>
      <c r="C353" s="458"/>
      <c r="D353" s="473"/>
      <c r="E353" s="459"/>
      <c r="F353" s="506" t="str">
        <f>IF(ISNA(VLOOKUP(D353,條件!$A$1:$L$65585,5,0)),"",(VLOOKUP(D353,條件!$A$1:$L$65585,5,0)))</f>
        <v/>
      </c>
      <c r="G353" s="506" t="str">
        <f>IF(ISNA(VLOOKUP(D353,條件!$A$1:$L$65585,11,0)),"",(VLOOKUP(D353,條件!$A$1:$L$65585,11,0)))</f>
        <v/>
      </c>
      <c r="H353" s="460"/>
      <c r="I353" s="461"/>
      <c r="J353" s="462"/>
      <c r="K353" s="461"/>
      <c r="L353" s="463"/>
      <c r="M353" s="388"/>
      <c r="N353" s="389"/>
      <c r="O353" s="390"/>
      <c r="P353" s="389"/>
      <c r="Q353" s="410"/>
      <c r="R353" s="443"/>
      <c r="S353" s="425">
        <f t="shared" si="131"/>
        <v>0</v>
      </c>
      <c r="T353" s="392">
        <f t="shared" si="128"/>
        <v>0</v>
      </c>
      <c r="U353" s="405">
        <f t="shared" si="132"/>
        <v>0</v>
      </c>
      <c r="V353" s="393">
        <f t="shared" si="133"/>
        <v>0</v>
      </c>
      <c r="W353" s="442" t="str">
        <f t="shared" si="134"/>
        <v/>
      </c>
      <c r="X353" s="452" t="str">
        <f t="shared" si="129"/>
        <v/>
      </c>
      <c r="Y353" s="452" t="str">
        <f t="shared" si="130"/>
        <v/>
      </c>
    </row>
    <row r="354" spans="1:25" ht="16.5">
      <c r="A354" s="383">
        <f t="shared" si="135"/>
        <v>46212</v>
      </c>
      <c r="B354" s="432" t="s">
        <v>804</v>
      </c>
      <c r="C354" s="458"/>
      <c r="D354" s="473"/>
      <c r="E354" s="459"/>
      <c r="F354" s="506" t="str">
        <f>IF(ISNA(VLOOKUP(D354,條件!$A$1:$L$65585,5,0)),"",(VLOOKUP(D354,條件!$A$1:$L$65585,5,0)))</f>
        <v/>
      </c>
      <c r="G354" s="506" t="str">
        <f>IF(ISNA(VLOOKUP(D354,條件!$A$1:$L$65585,11,0)),"",(VLOOKUP(D354,條件!$A$1:$L$65585,11,0)))</f>
        <v/>
      </c>
      <c r="H354" s="460"/>
      <c r="I354" s="461"/>
      <c r="J354" s="462"/>
      <c r="K354" s="461"/>
      <c r="L354" s="463"/>
      <c r="M354" s="388"/>
      <c r="N354" s="389"/>
      <c r="O354" s="390"/>
      <c r="P354" s="389"/>
      <c r="Q354" s="410"/>
      <c r="R354" s="443"/>
      <c r="S354" s="425">
        <f t="shared" si="131"/>
        <v>0</v>
      </c>
      <c r="T354" s="392">
        <f t="shared" si="128"/>
        <v>0</v>
      </c>
      <c r="U354" s="405">
        <f t="shared" si="132"/>
        <v>0</v>
      </c>
      <c r="V354" s="393">
        <f t="shared" si="133"/>
        <v>0</v>
      </c>
      <c r="W354" s="442" t="str">
        <f t="shared" si="134"/>
        <v/>
      </c>
      <c r="X354" s="452" t="str">
        <f t="shared" si="129"/>
        <v/>
      </c>
      <c r="Y354" s="452" t="str">
        <f t="shared" si="130"/>
        <v/>
      </c>
    </row>
    <row r="355" spans="1:25" ht="16.5">
      <c r="A355" s="383">
        <f t="shared" si="135"/>
        <v>46212</v>
      </c>
      <c r="B355" s="432" t="s">
        <v>804</v>
      </c>
      <c r="C355" s="458"/>
      <c r="D355" s="473"/>
      <c r="E355" s="459"/>
      <c r="F355" s="506" t="str">
        <f>IF(ISNA(VLOOKUP(D355,條件!$A$1:$L$65585,5,0)),"",(VLOOKUP(D355,條件!$A$1:$L$65585,5,0)))</f>
        <v/>
      </c>
      <c r="G355" s="506" t="str">
        <f>IF(ISNA(VLOOKUP(D355,條件!$A$1:$L$65585,11,0)),"",(VLOOKUP(D355,條件!$A$1:$L$65585,11,0)))</f>
        <v/>
      </c>
      <c r="H355" s="460"/>
      <c r="I355" s="461"/>
      <c r="J355" s="462"/>
      <c r="K355" s="461"/>
      <c r="L355" s="463"/>
      <c r="M355" s="388"/>
      <c r="N355" s="389"/>
      <c r="O355" s="390"/>
      <c r="P355" s="389"/>
      <c r="Q355" s="410"/>
      <c r="R355" s="443"/>
      <c r="S355" s="425">
        <f t="shared" si="131"/>
        <v>0</v>
      </c>
      <c r="T355" s="392">
        <f t="shared" si="128"/>
        <v>0</v>
      </c>
      <c r="U355" s="405">
        <f t="shared" si="132"/>
        <v>0</v>
      </c>
      <c r="V355" s="393">
        <f t="shared" si="133"/>
        <v>0</v>
      </c>
      <c r="W355" s="442" t="str">
        <f t="shared" si="134"/>
        <v/>
      </c>
      <c r="X355" s="452" t="str">
        <f t="shared" si="129"/>
        <v/>
      </c>
      <c r="Y355" s="452" t="str">
        <f t="shared" si="130"/>
        <v/>
      </c>
    </row>
    <row r="356" spans="1:25" ht="16.5">
      <c r="A356" s="383">
        <f t="shared" si="135"/>
        <v>46212</v>
      </c>
      <c r="B356" s="432" t="s">
        <v>804</v>
      </c>
      <c r="C356" s="458"/>
      <c r="D356" s="473"/>
      <c r="E356" s="459"/>
      <c r="F356" s="506" t="str">
        <f>IF(ISNA(VLOOKUP(D356,條件!$A$1:$L$65585,5,0)),"",(VLOOKUP(D356,條件!$A$1:$L$65585,5,0)))</f>
        <v/>
      </c>
      <c r="G356" s="506" t="str">
        <f>IF(ISNA(VLOOKUP(D356,條件!$A$1:$L$65585,11,0)),"",(VLOOKUP(D356,條件!$A$1:$L$65585,11,0)))</f>
        <v/>
      </c>
      <c r="H356" s="460"/>
      <c r="I356" s="461"/>
      <c r="J356" s="462"/>
      <c r="K356" s="461"/>
      <c r="L356" s="463"/>
      <c r="M356" s="388"/>
      <c r="N356" s="389"/>
      <c r="O356" s="390"/>
      <c r="P356" s="389"/>
      <c r="Q356" s="410"/>
      <c r="R356" s="443"/>
      <c r="S356" s="425">
        <f t="shared" si="131"/>
        <v>0</v>
      </c>
      <c r="T356" s="392">
        <f t="shared" si="128"/>
        <v>0</v>
      </c>
      <c r="U356" s="405">
        <f t="shared" si="132"/>
        <v>0</v>
      </c>
      <c r="V356" s="393">
        <f t="shared" si="133"/>
        <v>0</v>
      </c>
      <c r="W356" s="442" t="str">
        <f t="shared" si="134"/>
        <v/>
      </c>
      <c r="X356" s="452" t="str">
        <f t="shared" si="129"/>
        <v/>
      </c>
      <c r="Y356" s="452" t="str">
        <f t="shared" si="130"/>
        <v/>
      </c>
    </row>
    <row r="357" spans="1:25" ht="16.5">
      <c r="A357" s="383">
        <f t="shared" si="135"/>
        <v>46212</v>
      </c>
      <c r="B357" s="432" t="s">
        <v>804</v>
      </c>
      <c r="C357" s="458"/>
      <c r="D357" s="473"/>
      <c r="E357" s="459"/>
      <c r="F357" s="506" t="str">
        <f>IF(ISNA(VLOOKUP(D357,條件!$A$1:$L$65585,5,0)),"",(VLOOKUP(D357,條件!$A$1:$L$65585,5,0)))</f>
        <v/>
      </c>
      <c r="G357" s="506" t="str">
        <f>IF(ISNA(VLOOKUP(D357,條件!$A$1:$L$65585,11,0)),"",(VLOOKUP(D357,條件!$A$1:$L$65585,11,0)))</f>
        <v/>
      </c>
      <c r="H357" s="460"/>
      <c r="I357" s="461"/>
      <c r="J357" s="462"/>
      <c r="K357" s="461"/>
      <c r="L357" s="463"/>
      <c r="M357" s="388"/>
      <c r="N357" s="389"/>
      <c r="O357" s="390"/>
      <c r="P357" s="389"/>
      <c r="Q357" s="410"/>
      <c r="R357" s="443"/>
      <c r="S357" s="425">
        <f t="shared" si="131"/>
        <v>0</v>
      </c>
      <c r="T357" s="392">
        <f t="shared" si="128"/>
        <v>0</v>
      </c>
      <c r="U357" s="405">
        <f t="shared" si="132"/>
        <v>0</v>
      </c>
      <c r="V357" s="393">
        <f t="shared" si="133"/>
        <v>0</v>
      </c>
      <c r="W357" s="442" t="str">
        <f t="shared" si="134"/>
        <v/>
      </c>
      <c r="X357" s="452" t="str">
        <f t="shared" si="129"/>
        <v/>
      </c>
      <c r="Y357" s="452" t="str">
        <f t="shared" si="130"/>
        <v/>
      </c>
    </row>
    <row r="358" spans="1:25" ht="16.5">
      <c r="A358" s="383">
        <f t="shared" si="135"/>
        <v>46212</v>
      </c>
      <c r="B358" s="432" t="s">
        <v>804</v>
      </c>
      <c r="C358" s="458"/>
      <c r="D358" s="473"/>
      <c r="E358" s="459"/>
      <c r="F358" s="506" t="str">
        <f>IF(ISNA(VLOOKUP(D358,條件!$A$1:$L$65585,5,0)),"",(VLOOKUP(D358,條件!$A$1:$L$65585,5,0)))</f>
        <v/>
      </c>
      <c r="G358" s="506" t="str">
        <f>IF(ISNA(VLOOKUP(D358,條件!$A$1:$L$65585,11,0)),"",(VLOOKUP(D358,條件!$A$1:$L$65585,11,0)))</f>
        <v/>
      </c>
      <c r="H358" s="460"/>
      <c r="I358" s="461"/>
      <c r="J358" s="462"/>
      <c r="K358" s="461"/>
      <c r="L358" s="463"/>
      <c r="M358" s="388"/>
      <c r="N358" s="389"/>
      <c r="O358" s="390"/>
      <c r="P358" s="389"/>
      <c r="Q358" s="410"/>
      <c r="R358" s="443"/>
      <c r="S358" s="425">
        <f t="shared" si="131"/>
        <v>0</v>
      </c>
      <c r="T358" s="392">
        <f t="shared" si="128"/>
        <v>0</v>
      </c>
      <c r="U358" s="392">
        <f t="shared" si="132"/>
        <v>0</v>
      </c>
      <c r="V358" s="393">
        <f t="shared" si="133"/>
        <v>0</v>
      </c>
      <c r="W358" s="442" t="str">
        <f t="shared" si="134"/>
        <v/>
      </c>
      <c r="X358" s="452" t="str">
        <f t="shared" si="129"/>
        <v/>
      </c>
      <c r="Y358" s="452" t="str">
        <f t="shared" si="130"/>
        <v/>
      </c>
    </row>
    <row r="359" spans="1:25" ht="16.5">
      <c r="A359" s="383">
        <f t="shared" si="135"/>
        <v>46212</v>
      </c>
      <c r="B359" s="432" t="s">
        <v>804</v>
      </c>
      <c r="C359" s="458"/>
      <c r="D359" s="473"/>
      <c r="E359" s="459"/>
      <c r="F359" s="506" t="str">
        <f>IF(ISNA(VLOOKUP(D359,條件!$A$1:$L$65585,5,0)),"",(VLOOKUP(D359,條件!$A$1:$L$65585,5,0)))</f>
        <v/>
      </c>
      <c r="G359" s="506" t="str">
        <f>IF(ISNA(VLOOKUP(D359,條件!$A$1:$L$65585,11,0)),"",(VLOOKUP(D359,條件!$A$1:$L$65585,11,0)))</f>
        <v/>
      </c>
      <c r="H359" s="460"/>
      <c r="I359" s="461"/>
      <c r="J359" s="462"/>
      <c r="K359" s="461"/>
      <c r="L359" s="463"/>
      <c r="M359" s="388"/>
      <c r="N359" s="389"/>
      <c r="O359" s="390"/>
      <c r="P359" s="389"/>
      <c r="Q359" s="410"/>
      <c r="R359" s="443"/>
      <c r="S359" s="425">
        <f t="shared" si="131"/>
        <v>0</v>
      </c>
      <c r="T359" s="392">
        <f t="shared" si="128"/>
        <v>0</v>
      </c>
      <c r="U359" s="392">
        <f t="shared" si="132"/>
        <v>0</v>
      </c>
      <c r="V359" s="393">
        <f t="shared" si="133"/>
        <v>0</v>
      </c>
      <c r="W359" s="444" t="str">
        <f t="shared" si="134"/>
        <v/>
      </c>
      <c r="X359" s="452" t="str">
        <f t="shared" si="129"/>
        <v/>
      </c>
      <c r="Y359" s="452" t="str">
        <f t="shared" si="130"/>
        <v/>
      </c>
    </row>
    <row r="360" spans="1:25" ht="16.5">
      <c r="A360" s="383">
        <f t="shared" si="135"/>
        <v>46212</v>
      </c>
      <c r="B360" s="432" t="s">
        <v>804</v>
      </c>
      <c r="C360" s="458"/>
      <c r="D360" s="473"/>
      <c r="E360" s="459"/>
      <c r="F360" s="506" t="str">
        <f>IF(ISNA(VLOOKUP(D360,條件!$A$1:$L$65585,5,0)),"",(VLOOKUP(D360,條件!$A$1:$L$65585,5,0)))</f>
        <v/>
      </c>
      <c r="G360" s="506" t="str">
        <f>IF(ISNA(VLOOKUP(D360,條件!$A$1:$L$65585,11,0)),"",(VLOOKUP(D360,條件!$A$1:$L$65585,11,0)))</f>
        <v/>
      </c>
      <c r="H360" s="460"/>
      <c r="I360" s="461"/>
      <c r="J360" s="462"/>
      <c r="K360" s="461"/>
      <c r="L360" s="463"/>
      <c r="M360" s="388"/>
      <c r="N360" s="389"/>
      <c r="O360" s="390"/>
      <c r="P360" s="389"/>
      <c r="Q360" s="410"/>
      <c r="R360" s="443"/>
      <c r="S360" s="425">
        <f t="shared" si="131"/>
        <v>0</v>
      </c>
      <c r="T360" s="392">
        <f t="shared" si="128"/>
        <v>0</v>
      </c>
      <c r="U360" s="392">
        <f t="shared" si="132"/>
        <v>0</v>
      </c>
      <c r="V360" s="393">
        <f t="shared" si="133"/>
        <v>0</v>
      </c>
      <c r="W360" s="444" t="str">
        <f t="shared" si="134"/>
        <v/>
      </c>
      <c r="X360" s="452" t="str">
        <f t="shared" si="129"/>
        <v/>
      </c>
      <c r="Y360" s="452" t="str">
        <f t="shared" si="130"/>
        <v/>
      </c>
    </row>
    <row r="361" spans="1:25" ht="16.5">
      <c r="A361" s="383">
        <f t="shared" si="135"/>
        <v>46212</v>
      </c>
      <c r="B361" s="432" t="s">
        <v>804</v>
      </c>
      <c r="C361" s="458"/>
      <c r="D361" s="473"/>
      <c r="E361" s="459"/>
      <c r="F361" s="506" t="str">
        <f>IF(ISNA(VLOOKUP(D361,條件!$A$1:$L$65585,5,0)),"",(VLOOKUP(D361,條件!$A$1:$L$65585,5,0)))</f>
        <v/>
      </c>
      <c r="G361" s="506" t="str">
        <f>IF(ISNA(VLOOKUP(D361,條件!$A$1:$L$65585,11,0)),"",(VLOOKUP(D361,條件!$A$1:$L$65585,11,0)))</f>
        <v/>
      </c>
      <c r="H361" s="460"/>
      <c r="I361" s="461"/>
      <c r="J361" s="462"/>
      <c r="K361" s="461"/>
      <c r="L361" s="463"/>
      <c r="M361" s="388"/>
      <c r="N361" s="389"/>
      <c r="O361" s="390"/>
      <c r="P361" s="389"/>
      <c r="Q361" s="410"/>
      <c r="R361" s="443"/>
      <c r="S361" s="425">
        <f t="shared" si="131"/>
        <v>0</v>
      </c>
      <c r="T361" s="392">
        <f t="shared" si="128"/>
        <v>0</v>
      </c>
      <c r="U361" s="392">
        <f t="shared" si="132"/>
        <v>0</v>
      </c>
      <c r="V361" s="393">
        <f t="shared" si="133"/>
        <v>0</v>
      </c>
      <c r="W361" s="444" t="str">
        <f t="shared" si="134"/>
        <v/>
      </c>
      <c r="X361" s="452" t="str">
        <f t="shared" si="129"/>
        <v/>
      </c>
      <c r="Y361" s="452" t="str">
        <f t="shared" si="130"/>
        <v/>
      </c>
    </row>
    <row r="362" spans="1:25" ht="16.5">
      <c r="A362" s="383">
        <f t="shared" si="135"/>
        <v>46212</v>
      </c>
      <c r="B362" s="432" t="s">
        <v>804</v>
      </c>
      <c r="C362" s="458"/>
      <c r="D362" s="473"/>
      <c r="E362" s="459"/>
      <c r="F362" s="506" t="str">
        <f>IF(ISNA(VLOOKUP(D362,條件!$A$1:$L$65585,5,0)),"",(VLOOKUP(D362,條件!$A$1:$L$65585,5,0)))</f>
        <v/>
      </c>
      <c r="G362" s="506" t="str">
        <f>IF(ISNA(VLOOKUP(D362,條件!$A$1:$L$65585,11,0)),"",(VLOOKUP(D362,條件!$A$1:$L$65585,11,0)))</f>
        <v/>
      </c>
      <c r="H362" s="460"/>
      <c r="I362" s="461"/>
      <c r="J362" s="462"/>
      <c r="K362" s="461"/>
      <c r="L362" s="463"/>
      <c r="M362" s="388"/>
      <c r="N362" s="389"/>
      <c r="O362" s="390"/>
      <c r="P362" s="389"/>
      <c r="Q362" s="410"/>
      <c r="R362" s="443"/>
      <c r="S362" s="425">
        <f t="shared" si="131"/>
        <v>0</v>
      </c>
      <c r="T362" s="392">
        <f t="shared" si="128"/>
        <v>0</v>
      </c>
      <c r="U362" s="392">
        <f t="shared" si="132"/>
        <v>0</v>
      </c>
      <c r="V362" s="393">
        <f t="shared" si="133"/>
        <v>0</v>
      </c>
      <c r="W362" s="444" t="str">
        <f t="shared" si="134"/>
        <v/>
      </c>
      <c r="X362" s="452" t="str">
        <f t="shared" si="129"/>
        <v/>
      </c>
      <c r="Y362" s="452" t="str">
        <f t="shared" si="130"/>
        <v/>
      </c>
    </row>
    <row r="363" spans="1:25" ht="16.5">
      <c r="A363" s="383">
        <f t="shared" si="135"/>
        <v>46212</v>
      </c>
      <c r="B363" s="432" t="s">
        <v>804</v>
      </c>
      <c r="C363" s="458"/>
      <c r="D363" s="473"/>
      <c r="E363" s="459"/>
      <c r="F363" s="506" t="str">
        <f>IF(ISNA(VLOOKUP(D363,條件!$A$1:$L$65585,5,0)),"",(VLOOKUP(D363,條件!$A$1:$L$65585,5,0)))</f>
        <v/>
      </c>
      <c r="G363" s="506" t="str">
        <f>IF(ISNA(VLOOKUP(D363,條件!$A$1:$L$65585,11,0)),"",(VLOOKUP(D363,條件!$A$1:$L$65585,11,0)))</f>
        <v/>
      </c>
      <c r="H363" s="460"/>
      <c r="I363" s="461"/>
      <c r="J363" s="462"/>
      <c r="K363" s="461"/>
      <c r="L363" s="463"/>
      <c r="M363" s="388"/>
      <c r="N363" s="389"/>
      <c r="O363" s="390"/>
      <c r="P363" s="389"/>
      <c r="Q363" s="391"/>
      <c r="R363" s="443"/>
      <c r="S363" s="425">
        <f t="shared" si="131"/>
        <v>0</v>
      </c>
      <c r="T363" s="392">
        <f t="shared" si="128"/>
        <v>0</v>
      </c>
      <c r="U363" s="392">
        <f t="shared" si="132"/>
        <v>0</v>
      </c>
      <c r="V363" s="393">
        <f t="shared" si="133"/>
        <v>0</v>
      </c>
      <c r="W363" s="444" t="str">
        <f t="shared" si="134"/>
        <v/>
      </c>
      <c r="X363" s="452" t="str">
        <f t="shared" si="129"/>
        <v/>
      </c>
      <c r="Y363" s="452" t="str">
        <f t="shared" si="130"/>
        <v/>
      </c>
    </row>
    <row r="364" spans="1:25" ht="16.5">
      <c r="A364" s="383">
        <f t="shared" si="135"/>
        <v>46212</v>
      </c>
      <c r="B364" s="432" t="s">
        <v>804</v>
      </c>
      <c r="C364" s="458"/>
      <c r="D364" s="473"/>
      <c r="E364" s="459"/>
      <c r="F364" s="506" t="str">
        <f>IF(ISNA(VLOOKUP(D364,條件!$A$1:$L$65585,5,0)),"",(VLOOKUP(D364,條件!$A$1:$L$65585,5,0)))</f>
        <v/>
      </c>
      <c r="G364" s="506" t="str">
        <f>IF(ISNA(VLOOKUP(D364,條件!$A$1:$L$65585,11,0)),"",(VLOOKUP(D364,條件!$A$1:$L$65585,11,0)))</f>
        <v/>
      </c>
      <c r="H364" s="460"/>
      <c r="I364" s="461"/>
      <c r="J364" s="462"/>
      <c r="K364" s="461"/>
      <c r="L364" s="463"/>
      <c r="M364" s="388"/>
      <c r="N364" s="389"/>
      <c r="O364" s="390"/>
      <c r="P364" s="389"/>
      <c r="Q364" s="391"/>
      <c r="R364" s="443"/>
      <c r="S364" s="425">
        <f t="shared" si="131"/>
        <v>0</v>
      </c>
      <c r="T364" s="392">
        <f t="shared" si="128"/>
        <v>0</v>
      </c>
      <c r="U364" s="392">
        <f t="shared" si="132"/>
        <v>0</v>
      </c>
      <c r="V364" s="393">
        <f t="shared" si="133"/>
        <v>0</v>
      </c>
      <c r="W364" s="444" t="str">
        <f t="shared" si="134"/>
        <v/>
      </c>
      <c r="X364" s="452" t="str">
        <f t="shared" si="129"/>
        <v/>
      </c>
      <c r="Y364" s="452" t="str">
        <f t="shared" si="130"/>
        <v/>
      </c>
    </row>
    <row r="365" spans="1:25" ht="16.5">
      <c r="A365" s="383">
        <f t="shared" si="135"/>
        <v>46212</v>
      </c>
      <c r="B365" s="432" t="s">
        <v>804</v>
      </c>
      <c r="C365" s="458"/>
      <c r="D365" s="473"/>
      <c r="E365" s="459"/>
      <c r="F365" s="506" t="str">
        <f>IF(ISNA(VLOOKUP(D365,條件!$A$1:$L$65585,5,0)),"",(VLOOKUP(D365,條件!$A$1:$L$65585,5,0)))</f>
        <v/>
      </c>
      <c r="G365" s="506" t="str">
        <f>IF(ISNA(VLOOKUP(D365,條件!$A$1:$L$65585,11,0)),"",(VLOOKUP(D365,條件!$A$1:$L$65585,11,0)))</f>
        <v/>
      </c>
      <c r="H365" s="460"/>
      <c r="I365" s="461"/>
      <c r="J365" s="462"/>
      <c r="K365" s="461"/>
      <c r="L365" s="463"/>
      <c r="M365" s="388"/>
      <c r="N365" s="389"/>
      <c r="O365" s="390"/>
      <c r="P365" s="389"/>
      <c r="Q365" s="391"/>
      <c r="R365" s="443"/>
      <c r="S365" s="425">
        <f t="shared" si="131"/>
        <v>0</v>
      </c>
      <c r="T365" s="392">
        <f t="shared" si="128"/>
        <v>0</v>
      </c>
      <c r="U365" s="392">
        <f t="shared" si="132"/>
        <v>0</v>
      </c>
      <c r="V365" s="393">
        <f t="shared" si="133"/>
        <v>0</v>
      </c>
      <c r="W365" s="444" t="str">
        <f t="shared" si="134"/>
        <v/>
      </c>
      <c r="X365" s="452" t="str">
        <f t="shared" si="129"/>
        <v/>
      </c>
      <c r="Y365" s="452" t="str">
        <f t="shared" si="130"/>
        <v/>
      </c>
    </row>
    <row r="366" spans="1:25" ht="16.5">
      <c r="A366" s="383">
        <f t="shared" si="135"/>
        <v>46212</v>
      </c>
      <c r="B366" s="432" t="s">
        <v>804</v>
      </c>
      <c r="C366" s="458"/>
      <c r="D366" s="473"/>
      <c r="E366" s="459"/>
      <c r="F366" s="506" t="str">
        <f>IF(ISNA(VLOOKUP(D366,條件!$A$1:$L$65585,5,0)),"",(VLOOKUP(D366,條件!$A$1:$L$65585,5,0)))</f>
        <v/>
      </c>
      <c r="G366" s="506" t="str">
        <f>IF(ISNA(VLOOKUP(D366,條件!$A$1:$L$65585,11,0)),"",(VLOOKUP(D366,條件!$A$1:$L$65585,11,0)))</f>
        <v/>
      </c>
      <c r="H366" s="460"/>
      <c r="I366" s="461"/>
      <c r="J366" s="462"/>
      <c r="K366" s="461"/>
      <c r="L366" s="463"/>
      <c r="M366" s="388"/>
      <c r="N366" s="389"/>
      <c r="O366" s="390"/>
      <c r="P366" s="389"/>
      <c r="Q366" s="391"/>
      <c r="R366" s="443"/>
      <c r="S366" s="425">
        <f t="shared" si="131"/>
        <v>0</v>
      </c>
      <c r="T366" s="392">
        <f t="shared" si="128"/>
        <v>0</v>
      </c>
      <c r="U366" s="392">
        <f t="shared" si="132"/>
        <v>0</v>
      </c>
      <c r="V366" s="393">
        <f t="shared" si="133"/>
        <v>0</v>
      </c>
      <c r="W366" s="444" t="str">
        <f t="shared" si="134"/>
        <v/>
      </c>
      <c r="X366" s="452" t="str">
        <f t="shared" si="129"/>
        <v/>
      </c>
      <c r="Y366" s="452" t="str">
        <f t="shared" si="130"/>
        <v/>
      </c>
    </row>
    <row r="367" spans="1:25" ht="16.5">
      <c r="A367" s="383">
        <f t="shared" si="135"/>
        <v>46212</v>
      </c>
      <c r="B367" s="398" t="s">
        <v>807</v>
      </c>
      <c r="C367" s="524"/>
      <c r="D367" s="525"/>
      <c r="E367" s="526"/>
      <c r="F367" s="527"/>
      <c r="G367" s="527"/>
      <c r="H367" s="528"/>
      <c r="I367" s="529">
        <f>COUNTA(I347:I366)</f>
        <v>0</v>
      </c>
      <c r="J367" s="529"/>
      <c r="K367" s="529"/>
      <c r="L367" s="530"/>
      <c r="M367" s="400"/>
      <c r="N367" s="401">
        <f>SUM(N347:N366)</f>
        <v>0</v>
      </c>
      <c r="O367" s="400"/>
      <c r="P367" s="401">
        <f>SUM(P347:P366)</f>
        <v>0</v>
      </c>
      <c r="Q367" s="402"/>
      <c r="R367" s="445"/>
      <c r="S367" s="426"/>
      <c r="T367" s="399"/>
      <c r="U367" s="399">
        <f>SUMIF(U347:U366,"&lt;9E307")</f>
        <v>0</v>
      </c>
      <c r="V367" s="399">
        <f>SUM(V347:V366)</f>
        <v>0</v>
      </c>
      <c r="W367" s="446">
        <f>IF(ISERROR(V367/U367),0,(V367/U367))</f>
        <v>0</v>
      </c>
      <c r="X367" s="453">
        <f>SUMIF(X347:X366,"&lt;9E307")</f>
        <v>0</v>
      </c>
      <c r="Y367" s="453">
        <f>SUMIF(Y347:Y366,"&lt;9E307")</f>
        <v>0</v>
      </c>
    </row>
    <row r="368" spans="1:25" ht="16.5">
      <c r="A368" s="383">
        <f t="shared" si="135"/>
        <v>46212</v>
      </c>
      <c r="B368" s="432" t="s">
        <v>805</v>
      </c>
      <c r="C368" s="458"/>
      <c r="D368" s="473"/>
      <c r="E368" s="459"/>
      <c r="F368" s="506" t="str">
        <f>IF(ISNA(VLOOKUP(D368,條件!$A$1:$L$65585,5,0)),"",(VLOOKUP(D368,條件!$A$1:$L$65585,5,0)))</f>
        <v/>
      </c>
      <c r="G368" s="506" t="str">
        <f>IF(ISNA(VLOOKUP(D368,條件!$A$1:$L$65585,11,0)),"",(VLOOKUP(D368,條件!$A$1:$L$65585,11,0)))</f>
        <v/>
      </c>
      <c r="H368" s="460"/>
      <c r="I368" s="461"/>
      <c r="J368" s="462"/>
      <c r="K368" s="461"/>
      <c r="L368" s="463"/>
      <c r="M368" s="388"/>
      <c r="N368" s="389"/>
      <c r="O368" s="390"/>
      <c r="P368" s="389"/>
      <c r="Q368" s="391"/>
      <c r="R368" s="443"/>
      <c r="S368" s="425">
        <f>K368*0.85</f>
        <v>0</v>
      </c>
      <c r="T368" s="392">
        <f t="shared" ref="T368:T387" si="136">IF(J368="",0,(1440/(J368/S368)))</f>
        <v>0</v>
      </c>
      <c r="U368" s="405">
        <f>T368*L368*(N368+P368)/24*0.85</f>
        <v>0</v>
      </c>
      <c r="V368" s="406">
        <f>M368+O368</f>
        <v>0</v>
      </c>
      <c r="W368" s="442" t="str">
        <f>IF(U368=0,"",((V368/U368)))</f>
        <v/>
      </c>
      <c r="X368" s="452" t="str">
        <f t="shared" ref="X368:X387" si="137">IF(ISERROR((U368/(N368+P368)*N368)/250),"",((U368/(N368+P368)*N368)/250))</f>
        <v/>
      </c>
      <c r="Y368" s="452" t="str">
        <f t="shared" ref="Y368:Y387" si="138">IF(ISERROR(((U368/(N368+P368)*P368)/250)),"",(((U368/(N368+P368)*P368))/250))</f>
        <v/>
      </c>
    </row>
    <row r="369" spans="1:25" ht="16.5">
      <c r="A369" s="383">
        <f t="shared" si="135"/>
        <v>46212</v>
      </c>
      <c r="B369" s="432" t="s">
        <v>805</v>
      </c>
      <c r="C369" s="458"/>
      <c r="D369" s="473"/>
      <c r="E369" s="459"/>
      <c r="F369" s="506" t="str">
        <f>IF(ISNA(VLOOKUP(D369,條件!$A$1:$L$65585,5,0)),"",(VLOOKUP(D369,條件!$A$1:$L$65585,5,0)))</f>
        <v/>
      </c>
      <c r="G369" s="506" t="str">
        <f>IF(ISNA(VLOOKUP(D369,條件!$A$1:$L$65585,11,0)),"",(VLOOKUP(D369,條件!$A$1:$L$65585,11,0)))</f>
        <v/>
      </c>
      <c r="H369" s="460"/>
      <c r="I369" s="461"/>
      <c r="J369" s="462"/>
      <c r="K369" s="461"/>
      <c r="L369" s="463"/>
      <c r="M369" s="388"/>
      <c r="N369" s="389"/>
      <c r="O369" s="390"/>
      <c r="P369" s="389"/>
      <c r="Q369" s="391"/>
      <c r="R369" s="443"/>
      <c r="S369" s="425">
        <f t="shared" ref="S369:S387" si="139">K369*0.85</f>
        <v>0</v>
      </c>
      <c r="T369" s="392">
        <f t="shared" si="136"/>
        <v>0</v>
      </c>
      <c r="U369" s="405">
        <f t="shared" ref="U369:U387" si="140">T369*L369*(N369+P369)/24*0.85</f>
        <v>0</v>
      </c>
      <c r="V369" s="393">
        <f t="shared" ref="V369:V387" si="141">M369+O369</f>
        <v>0</v>
      </c>
      <c r="W369" s="442" t="str">
        <f t="shared" ref="W369:W387" si="142">IF(U369=0,"",((V369/U369)))</f>
        <v/>
      </c>
      <c r="X369" s="452" t="str">
        <f t="shared" si="137"/>
        <v/>
      </c>
      <c r="Y369" s="452" t="str">
        <f t="shared" si="138"/>
        <v/>
      </c>
    </row>
    <row r="370" spans="1:25" ht="16.5">
      <c r="A370" s="383">
        <f t="shared" si="135"/>
        <v>46212</v>
      </c>
      <c r="B370" s="432" t="s">
        <v>805</v>
      </c>
      <c r="C370" s="458"/>
      <c r="D370" s="473"/>
      <c r="E370" s="459"/>
      <c r="F370" s="506" t="str">
        <f>IF(ISNA(VLOOKUP(D370,條件!$A$1:$L$65585,5,0)),"",(VLOOKUP(D370,條件!$A$1:$L$65585,5,0)))</f>
        <v/>
      </c>
      <c r="G370" s="506" t="str">
        <f>IF(ISNA(VLOOKUP(D370,條件!$A$1:$L$65585,11,0)),"",(VLOOKUP(D370,條件!$A$1:$L$65585,11,0)))</f>
        <v/>
      </c>
      <c r="H370" s="460"/>
      <c r="I370" s="461"/>
      <c r="J370" s="462"/>
      <c r="K370" s="461"/>
      <c r="L370" s="463"/>
      <c r="M370" s="388"/>
      <c r="N370" s="389"/>
      <c r="O370" s="390"/>
      <c r="P370" s="389"/>
      <c r="Q370" s="391"/>
      <c r="R370" s="443"/>
      <c r="S370" s="425">
        <f t="shared" si="139"/>
        <v>0</v>
      </c>
      <c r="T370" s="392">
        <f t="shared" si="136"/>
        <v>0</v>
      </c>
      <c r="U370" s="405">
        <f t="shared" si="140"/>
        <v>0</v>
      </c>
      <c r="V370" s="393">
        <f t="shared" si="141"/>
        <v>0</v>
      </c>
      <c r="W370" s="442" t="str">
        <f t="shared" si="142"/>
        <v/>
      </c>
      <c r="X370" s="452" t="str">
        <f t="shared" si="137"/>
        <v/>
      </c>
      <c r="Y370" s="452" t="str">
        <f t="shared" si="138"/>
        <v/>
      </c>
    </row>
    <row r="371" spans="1:25" ht="16.5">
      <c r="A371" s="383">
        <f t="shared" si="135"/>
        <v>46212</v>
      </c>
      <c r="B371" s="432" t="s">
        <v>805</v>
      </c>
      <c r="C371" s="458"/>
      <c r="D371" s="473"/>
      <c r="E371" s="459"/>
      <c r="F371" s="506" t="str">
        <f>IF(ISNA(VLOOKUP(D371,條件!$A$1:$L$65585,5,0)),"",(VLOOKUP(D371,條件!$A$1:$L$65585,5,0)))</f>
        <v/>
      </c>
      <c r="G371" s="506" t="str">
        <f>IF(ISNA(VLOOKUP(D371,條件!$A$1:$L$65585,11,0)),"",(VLOOKUP(D371,條件!$A$1:$L$65585,11,0)))</f>
        <v/>
      </c>
      <c r="H371" s="460"/>
      <c r="I371" s="461"/>
      <c r="J371" s="462"/>
      <c r="K371" s="461"/>
      <c r="L371" s="463"/>
      <c r="M371" s="388"/>
      <c r="N371" s="389"/>
      <c r="O371" s="390"/>
      <c r="P371" s="389"/>
      <c r="Q371" s="391"/>
      <c r="R371" s="443"/>
      <c r="S371" s="425">
        <f t="shared" si="139"/>
        <v>0</v>
      </c>
      <c r="T371" s="392">
        <f t="shared" si="136"/>
        <v>0</v>
      </c>
      <c r="U371" s="405">
        <f t="shared" si="140"/>
        <v>0</v>
      </c>
      <c r="V371" s="393">
        <f t="shared" si="141"/>
        <v>0</v>
      </c>
      <c r="W371" s="442" t="str">
        <f t="shared" si="142"/>
        <v/>
      </c>
      <c r="X371" s="452" t="str">
        <f t="shared" si="137"/>
        <v/>
      </c>
      <c r="Y371" s="452" t="str">
        <f t="shared" si="138"/>
        <v/>
      </c>
    </row>
    <row r="372" spans="1:25" ht="16.5">
      <c r="A372" s="383">
        <f t="shared" si="135"/>
        <v>46212</v>
      </c>
      <c r="B372" s="432" t="s">
        <v>805</v>
      </c>
      <c r="C372" s="458"/>
      <c r="D372" s="473"/>
      <c r="E372" s="459"/>
      <c r="F372" s="506" t="str">
        <f>IF(ISNA(VLOOKUP(D372,條件!$A$1:$L$65585,5,0)),"",(VLOOKUP(D372,條件!$A$1:$L$65585,5,0)))</f>
        <v/>
      </c>
      <c r="G372" s="506" t="str">
        <f>IF(ISNA(VLOOKUP(D372,條件!$A$1:$L$65585,11,0)),"",(VLOOKUP(D372,條件!$A$1:$L$65585,11,0)))</f>
        <v/>
      </c>
      <c r="H372" s="460"/>
      <c r="I372" s="461"/>
      <c r="J372" s="462"/>
      <c r="K372" s="461"/>
      <c r="L372" s="463"/>
      <c r="M372" s="388"/>
      <c r="N372" s="389"/>
      <c r="O372" s="390"/>
      <c r="P372" s="389"/>
      <c r="Q372" s="391"/>
      <c r="R372" s="443"/>
      <c r="S372" s="425">
        <f t="shared" si="139"/>
        <v>0</v>
      </c>
      <c r="T372" s="392">
        <f t="shared" si="136"/>
        <v>0</v>
      </c>
      <c r="U372" s="405">
        <f t="shared" si="140"/>
        <v>0</v>
      </c>
      <c r="V372" s="393">
        <f t="shared" si="141"/>
        <v>0</v>
      </c>
      <c r="W372" s="442" t="str">
        <f t="shared" si="142"/>
        <v/>
      </c>
      <c r="X372" s="452" t="str">
        <f t="shared" si="137"/>
        <v/>
      </c>
      <c r="Y372" s="452" t="str">
        <f t="shared" si="138"/>
        <v/>
      </c>
    </row>
    <row r="373" spans="1:25" ht="16.5">
      <c r="A373" s="383">
        <f t="shared" si="135"/>
        <v>46212</v>
      </c>
      <c r="B373" s="432" t="s">
        <v>805</v>
      </c>
      <c r="C373" s="458"/>
      <c r="D373" s="473"/>
      <c r="E373" s="459"/>
      <c r="F373" s="506" t="str">
        <f>IF(ISNA(VLOOKUP(D373,條件!$A$1:$L$65585,5,0)),"",(VLOOKUP(D373,條件!$A$1:$L$65585,5,0)))</f>
        <v/>
      </c>
      <c r="G373" s="506" t="str">
        <f>IF(ISNA(VLOOKUP(D373,條件!$A$1:$L$65585,11,0)),"",(VLOOKUP(D373,條件!$A$1:$L$65585,11,0)))</f>
        <v/>
      </c>
      <c r="H373" s="460"/>
      <c r="I373" s="461"/>
      <c r="J373" s="462"/>
      <c r="K373" s="461"/>
      <c r="L373" s="463"/>
      <c r="M373" s="388"/>
      <c r="N373" s="389"/>
      <c r="O373" s="390"/>
      <c r="P373" s="389"/>
      <c r="Q373" s="391"/>
      <c r="R373" s="443"/>
      <c r="S373" s="425">
        <f t="shared" si="139"/>
        <v>0</v>
      </c>
      <c r="T373" s="392">
        <f t="shared" si="136"/>
        <v>0</v>
      </c>
      <c r="U373" s="405">
        <f t="shared" si="140"/>
        <v>0</v>
      </c>
      <c r="V373" s="393">
        <f t="shared" si="141"/>
        <v>0</v>
      </c>
      <c r="W373" s="442" t="str">
        <f t="shared" si="142"/>
        <v/>
      </c>
      <c r="X373" s="452" t="str">
        <f t="shared" si="137"/>
        <v/>
      </c>
      <c r="Y373" s="452" t="str">
        <f t="shared" si="138"/>
        <v/>
      </c>
    </row>
    <row r="374" spans="1:25" ht="16.5">
      <c r="A374" s="383">
        <f t="shared" si="135"/>
        <v>46212</v>
      </c>
      <c r="B374" s="432" t="s">
        <v>805</v>
      </c>
      <c r="C374" s="458"/>
      <c r="D374" s="473"/>
      <c r="E374" s="459"/>
      <c r="F374" s="506" t="str">
        <f>IF(ISNA(VLOOKUP(D374,條件!$A$1:$L$65585,5,0)),"",(VLOOKUP(D374,條件!$A$1:$L$65585,5,0)))</f>
        <v/>
      </c>
      <c r="G374" s="506" t="str">
        <f>IF(ISNA(VLOOKUP(D374,條件!$A$1:$L$65585,11,0)),"",(VLOOKUP(D374,條件!$A$1:$L$65585,11,0)))</f>
        <v/>
      </c>
      <c r="H374" s="460"/>
      <c r="I374" s="461"/>
      <c r="J374" s="462"/>
      <c r="K374" s="461"/>
      <c r="L374" s="463"/>
      <c r="M374" s="388"/>
      <c r="N374" s="389"/>
      <c r="O374" s="390"/>
      <c r="P374" s="389"/>
      <c r="Q374" s="391"/>
      <c r="R374" s="443"/>
      <c r="S374" s="425">
        <f t="shared" si="139"/>
        <v>0</v>
      </c>
      <c r="T374" s="392">
        <f t="shared" si="136"/>
        <v>0</v>
      </c>
      <c r="U374" s="405">
        <f t="shared" si="140"/>
        <v>0</v>
      </c>
      <c r="V374" s="393">
        <f t="shared" si="141"/>
        <v>0</v>
      </c>
      <c r="W374" s="442" t="str">
        <f t="shared" si="142"/>
        <v/>
      </c>
      <c r="X374" s="452" t="str">
        <f t="shared" si="137"/>
        <v/>
      </c>
      <c r="Y374" s="452" t="str">
        <f t="shared" si="138"/>
        <v/>
      </c>
    </row>
    <row r="375" spans="1:25" ht="16.5">
      <c r="A375" s="383">
        <f t="shared" si="135"/>
        <v>46212</v>
      </c>
      <c r="B375" s="432" t="s">
        <v>805</v>
      </c>
      <c r="C375" s="458"/>
      <c r="D375" s="473"/>
      <c r="E375" s="459"/>
      <c r="F375" s="506" t="str">
        <f>IF(ISNA(VLOOKUP(D375,條件!$A$1:$L$65585,5,0)),"",(VLOOKUP(D375,條件!$A$1:$L$65585,5,0)))</f>
        <v/>
      </c>
      <c r="G375" s="506" t="str">
        <f>IF(ISNA(VLOOKUP(D375,條件!$A$1:$L$65585,11,0)),"",(VLOOKUP(D375,條件!$A$1:$L$65585,11,0)))</f>
        <v/>
      </c>
      <c r="H375" s="460"/>
      <c r="I375" s="461"/>
      <c r="J375" s="462"/>
      <c r="K375" s="461"/>
      <c r="L375" s="463"/>
      <c r="M375" s="388"/>
      <c r="N375" s="389"/>
      <c r="O375" s="390"/>
      <c r="P375" s="389"/>
      <c r="Q375" s="391"/>
      <c r="R375" s="443"/>
      <c r="S375" s="425">
        <f t="shared" si="139"/>
        <v>0</v>
      </c>
      <c r="T375" s="392">
        <f t="shared" si="136"/>
        <v>0</v>
      </c>
      <c r="U375" s="405">
        <f t="shared" si="140"/>
        <v>0</v>
      </c>
      <c r="V375" s="393">
        <f t="shared" si="141"/>
        <v>0</v>
      </c>
      <c r="W375" s="442" t="str">
        <f t="shared" si="142"/>
        <v/>
      </c>
      <c r="X375" s="452" t="str">
        <f t="shared" si="137"/>
        <v/>
      </c>
      <c r="Y375" s="452" t="str">
        <f t="shared" si="138"/>
        <v/>
      </c>
    </row>
    <row r="376" spans="1:25" ht="16.5">
      <c r="A376" s="383">
        <f t="shared" si="135"/>
        <v>46212</v>
      </c>
      <c r="B376" s="432" t="s">
        <v>805</v>
      </c>
      <c r="C376" s="458"/>
      <c r="D376" s="473"/>
      <c r="E376" s="459"/>
      <c r="F376" s="506" t="str">
        <f>IF(ISNA(VLOOKUP(D376,條件!$A$1:$L$65585,5,0)),"",(VLOOKUP(D376,條件!$A$1:$L$65585,5,0)))</f>
        <v/>
      </c>
      <c r="G376" s="506" t="str">
        <f>IF(ISNA(VLOOKUP(D376,條件!$A$1:$L$65585,11,0)),"",(VLOOKUP(D376,條件!$A$1:$L$65585,11,0)))</f>
        <v/>
      </c>
      <c r="H376" s="460"/>
      <c r="I376" s="461"/>
      <c r="J376" s="462"/>
      <c r="K376" s="461"/>
      <c r="L376" s="463"/>
      <c r="M376" s="388"/>
      <c r="N376" s="389"/>
      <c r="O376" s="390"/>
      <c r="P376" s="389"/>
      <c r="Q376" s="391"/>
      <c r="R376" s="443"/>
      <c r="S376" s="425">
        <f t="shared" si="139"/>
        <v>0</v>
      </c>
      <c r="T376" s="392">
        <f t="shared" si="136"/>
        <v>0</v>
      </c>
      <c r="U376" s="405">
        <f t="shared" si="140"/>
        <v>0</v>
      </c>
      <c r="V376" s="393">
        <f t="shared" si="141"/>
        <v>0</v>
      </c>
      <c r="W376" s="442" t="str">
        <f t="shared" si="142"/>
        <v/>
      </c>
      <c r="X376" s="452" t="str">
        <f t="shared" si="137"/>
        <v/>
      </c>
      <c r="Y376" s="452" t="str">
        <f t="shared" si="138"/>
        <v/>
      </c>
    </row>
    <row r="377" spans="1:25" ht="16.5">
      <c r="A377" s="383">
        <f t="shared" si="135"/>
        <v>46212</v>
      </c>
      <c r="B377" s="432" t="s">
        <v>805</v>
      </c>
      <c r="C377" s="458"/>
      <c r="D377" s="473"/>
      <c r="E377" s="459"/>
      <c r="F377" s="506" t="str">
        <f>IF(ISNA(VLOOKUP(D377,條件!$A$1:$L$65585,5,0)),"",(VLOOKUP(D377,條件!$A$1:$L$65585,5,0)))</f>
        <v/>
      </c>
      <c r="G377" s="506" t="str">
        <f>IF(ISNA(VLOOKUP(D377,條件!$A$1:$L$65585,11,0)),"",(VLOOKUP(D377,條件!$A$1:$L$65585,11,0)))</f>
        <v/>
      </c>
      <c r="H377" s="460"/>
      <c r="I377" s="461"/>
      <c r="J377" s="462"/>
      <c r="K377" s="461"/>
      <c r="L377" s="463"/>
      <c r="M377" s="388"/>
      <c r="N377" s="389"/>
      <c r="O377" s="390"/>
      <c r="P377" s="389"/>
      <c r="Q377" s="391"/>
      <c r="R377" s="443"/>
      <c r="S377" s="425">
        <f t="shared" si="139"/>
        <v>0</v>
      </c>
      <c r="T377" s="392">
        <f t="shared" si="136"/>
        <v>0</v>
      </c>
      <c r="U377" s="405">
        <f t="shared" si="140"/>
        <v>0</v>
      </c>
      <c r="V377" s="393">
        <f t="shared" si="141"/>
        <v>0</v>
      </c>
      <c r="W377" s="442" t="str">
        <f t="shared" si="142"/>
        <v/>
      </c>
      <c r="X377" s="452" t="str">
        <f t="shared" si="137"/>
        <v/>
      </c>
      <c r="Y377" s="452" t="str">
        <f t="shared" si="138"/>
        <v/>
      </c>
    </row>
    <row r="378" spans="1:25" ht="16.5">
      <c r="A378" s="383">
        <f t="shared" si="135"/>
        <v>46212</v>
      </c>
      <c r="B378" s="432" t="s">
        <v>805</v>
      </c>
      <c r="C378" s="458"/>
      <c r="D378" s="473"/>
      <c r="E378" s="459"/>
      <c r="F378" s="506" t="str">
        <f>IF(ISNA(VLOOKUP(D378,條件!$A$1:$L$65585,5,0)),"",(VLOOKUP(D378,條件!$A$1:$L$65585,5,0)))</f>
        <v/>
      </c>
      <c r="G378" s="506" t="str">
        <f>IF(ISNA(VLOOKUP(D378,條件!$A$1:$L$65585,11,0)),"",(VLOOKUP(D378,條件!$A$1:$L$65585,11,0)))</f>
        <v/>
      </c>
      <c r="H378" s="460"/>
      <c r="I378" s="461"/>
      <c r="J378" s="462"/>
      <c r="K378" s="461"/>
      <c r="L378" s="463"/>
      <c r="M378" s="388"/>
      <c r="N378" s="389"/>
      <c r="O378" s="390"/>
      <c r="P378" s="389"/>
      <c r="Q378" s="391"/>
      <c r="R378" s="443"/>
      <c r="S378" s="425">
        <f t="shared" si="139"/>
        <v>0</v>
      </c>
      <c r="T378" s="392">
        <f t="shared" si="136"/>
        <v>0</v>
      </c>
      <c r="U378" s="405">
        <f t="shared" si="140"/>
        <v>0</v>
      </c>
      <c r="V378" s="393">
        <f t="shared" si="141"/>
        <v>0</v>
      </c>
      <c r="W378" s="442" t="str">
        <f t="shared" si="142"/>
        <v/>
      </c>
      <c r="X378" s="452" t="str">
        <f t="shared" si="137"/>
        <v/>
      </c>
      <c r="Y378" s="452" t="str">
        <f t="shared" si="138"/>
        <v/>
      </c>
    </row>
    <row r="379" spans="1:25" ht="16.5">
      <c r="A379" s="383">
        <f t="shared" si="135"/>
        <v>46212</v>
      </c>
      <c r="B379" s="432" t="s">
        <v>805</v>
      </c>
      <c r="C379" s="458"/>
      <c r="D379" s="473"/>
      <c r="E379" s="459"/>
      <c r="F379" s="506" t="str">
        <f>IF(ISNA(VLOOKUP(D379,條件!$A$1:$L$65585,5,0)),"",(VLOOKUP(D379,條件!$A$1:$L$65585,5,0)))</f>
        <v/>
      </c>
      <c r="G379" s="506" t="str">
        <f>IF(ISNA(VLOOKUP(D379,條件!$A$1:$L$65585,11,0)),"",(VLOOKUP(D379,條件!$A$1:$L$65585,11,0)))</f>
        <v/>
      </c>
      <c r="H379" s="460"/>
      <c r="I379" s="461"/>
      <c r="J379" s="462"/>
      <c r="K379" s="461"/>
      <c r="L379" s="463"/>
      <c r="M379" s="388"/>
      <c r="N379" s="389"/>
      <c r="O379" s="390"/>
      <c r="P379" s="389"/>
      <c r="Q379" s="391"/>
      <c r="R379" s="443"/>
      <c r="S379" s="425">
        <f t="shared" si="139"/>
        <v>0</v>
      </c>
      <c r="T379" s="392">
        <f t="shared" si="136"/>
        <v>0</v>
      </c>
      <c r="U379" s="392">
        <f t="shared" si="140"/>
        <v>0</v>
      </c>
      <c r="V379" s="393">
        <f t="shared" si="141"/>
        <v>0</v>
      </c>
      <c r="W379" s="444" t="str">
        <f t="shared" si="142"/>
        <v/>
      </c>
      <c r="X379" s="452" t="str">
        <f t="shared" si="137"/>
        <v/>
      </c>
      <c r="Y379" s="452" t="str">
        <f t="shared" si="138"/>
        <v/>
      </c>
    </row>
    <row r="380" spans="1:25" ht="16.5">
      <c r="A380" s="383">
        <f t="shared" si="135"/>
        <v>46212</v>
      </c>
      <c r="B380" s="432" t="s">
        <v>805</v>
      </c>
      <c r="C380" s="458"/>
      <c r="D380" s="473"/>
      <c r="E380" s="459"/>
      <c r="F380" s="506" t="str">
        <f>IF(ISNA(VLOOKUP(D380,條件!$A$1:$L$65585,5,0)),"",(VLOOKUP(D380,條件!$A$1:$L$65585,5,0)))</f>
        <v/>
      </c>
      <c r="G380" s="506" t="str">
        <f>IF(ISNA(VLOOKUP(D380,條件!$A$1:$L$65585,11,0)),"",(VLOOKUP(D380,條件!$A$1:$L$65585,11,0)))</f>
        <v/>
      </c>
      <c r="H380" s="460"/>
      <c r="I380" s="461"/>
      <c r="J380" s="462"/>
      <c r="K380" s="461"/>
      <c r="L380" s="463"/>
      <c r="M380" s="388"/>
      <c r="N380" s="389"/>
      <c r="O380" s="390"/>
      <c r="P380" s="389"/>
      <c r="Q380" s="391"/>
      <c r="R380" s="443"/>
      <c r="S380" s="425">
        <f t="shared" si="139"/>
        <v>0</v>
      </c>
      <c r="T380" s="392">
        <f t="shared" si="136"/>
        <v>0</v>
      </c>
      <c r="U380" s="392">
        <f t="shared" si="140"/>
        <v>0</v>
      </c>
      <c r="V380" s="393">
        <f t="shared" si="141"/>
        <v>0</v>
      </c>
      <c r="W380" s="444" t="str">
        <f t="shared" si="142"/>
        <v/>
      </c>
      <c r="X380" s="452" t="str">
        <f t="shared" si="137"/>
        <v/>
      </c>
      <c r="Y380" s="452" t="str">
        <f t="shared" si="138"/>
        <v/>
      </c>
    </row>
    <row r="381" spans="1:25" ht="16.5">
      <c r="A381" s="383">
        <f t="shared" si="135"/>
        <v>46212</v>
      </c>
      <c r="B381" s="432" t="s">
        <v>805</v>
      </c>
      <c r="C381" s="458"/>
      <c r="D381" s="473"/>
      <c r="E381" s="459"/>
      <c r="F381" s="506" t="str">
        <f>IF(ISNA(VLOOKUP(D381,條件!$A$1:$L$65585,5,0)),"",(VLOOKUP(D381,條件!$A$1:$L$65585,5,0)))</f>
        <v/>
      </c>
      <c r="G381" s="506" t="str">
        <f>IF(ISNA(VLOOKUP(D381,條件!$A$1:$L$65585,11,0)),"",(VLOOKUP(D381,條件!$A$1:$L$65585,11,0)))</f>
        <v/>
      </c>
      <c r="H381" s="460"/>
      <c r="I381" s="461"/>
      <c r="J381" s="462"/>
      <c r="K381" s="461"/>
      <c r="L381" s="463"/>
      <c r="M381" s="388"/>
      <c r="N381" s="389"/>
      <c r="O381" s="390"/>
      <c r="P381" s="389"/>
      <c r="Q381" s="391"/>
      <c r="R381" s="443"/>
      <c r="S381" s="425">
        <f t="shared" si="139"/>
        <v>0</v>
      </c>
      <c r="T381" s="392">
        <f t="shared" si="136"/>
        <v>0</v>
      </c>
      <c r="U381" s="392">
        <f t="shared" si="140"/>
        <v>0</v>
      </c>
      <c r="V381" s="393">
        <f t="shared" si="141"/>
        <v>0</v>
      </c>
      <c r="W381" s="444" t="str">
        <f t="shared" si="142"/>
        <v/>
      </c>
      <c r="X381" s="452" t="str">
        <f t="shared" si="137"/>
        <v/>
      </c>
      <c r="Y381" s="452" t="str">
        <f t="shared" si="138"/>
        <v/>
      </c>
    </row>
    <row r="382" spans="1:25" ht="16.5">
      <c r="A382" s="383">
        <f t="shared" si="135"/>
        <v>46212</v>
      </c>
      <c r="B382" s="432" t="s">
        <v>805</v>
      </c>
      <c r="C382" s="458"/>
      <c r="D382" s="473"/>
      <c r="E382" s="459"/>
      <c r="F382" s="506" t="str">
        <f>IF(ISNA(VLOOKUP(D382,條件!$A$1:$L$65585,5,0)),"",(VLOOKUP(D382,條件!$A$1:$L$65585,5,0)))</f>
        <v/>
      </c>
      <c r="G382" s="506" t="str">
        <f>IF(ISNA(VLOOKUP(D382,條件!$A$1:$L$65585,11,0)),"",(VLOOKUP(D382,條件!$A$1:$L$65585,11,0)))</f>
        <v/>
      </c>
      <c r="H382" s="460"/>
      <c r="I382" s="461"/>
      <c r="J382" s="462"/>
      <c r="K382" s="461"/>
      <c r="L382" s="463"/>
      <c r="M382" s="388"/>
      <c r="N382" s="389"/>
      <c r="O382" s="390"/>
      <c r="P382" s="389"/>
      <c r="Q382" s="391"/>
      <c r="R382" s="443"/>
      <c r="S382" s="425">
        <f t="shared" si="139"/>
        <v>0</v>
      </c>
      <c r="T382" s="392">
        <f t="shared" si="136"/>
        <v>0</v>
      </c>
      <c r="U382" s="392">
        <f t="shared" si="140"/>
        <v>0</v>
      </c>
      <c r="V382" s="393">
        <f t="shared" si="141"/>
        <v>0</v>
      </c>
      <c r="W382" s="444" t="str">
        <f t="shared" si="142"/>
        <v/>
      </c>
      <c r="X382" s="452" t="str">
        <f t="shared" si="137"/>
        <v/>
      </c>
      <c r="Y382" s="452" t="str">
        <f t="shared" si="138"/>
        <v/>
      </c>
    </row>
    <row r="383" spans="1:25" ht="16.5">
      <c r="A383" s="383">
        <f t="shared" si="135"/>
        <v>46212</v>
      </c>
      <c r="B383" s="432" t="s">
        <v>805</v>
      </c>
      <c r="C383" s="458"/>
      <c r="D383" s="473"/>
      <c r="E383" s="459"/>
      <c r="F383" s="506" t="str">
        <f>IF(ISNA(VLOOKUP(D383,條件!$A$1:$L$65585,5,0)),"",(VLOOKUP(D383,條件!$A$1:$L$65585,5,0)))</f>
        <v/>
      </c>
      <c r="G383" s="506" t="str">
        <f>IF(ISNA(VLOOKUP(D383,條件!$A$1:$L$65585,11,0)),"",(VLOOKUP(D383,條件!$A$1:$L$65585,11,0)))</f>
        <v/>
      </c>
      <c r="H383" s="460"/>
      <c r="I383" s="461"/>
      <c r="J383" s="462"/>
      <c r="K383" s="461"/>
      <c r="L383" s="463"/>
      <c r="M383" s="388"/>
      <c r="N383" s="389"/>
      <c r="O383" s="390"/>
      <c r="P383" s="389"/>
      <c r="Q383" s="391"/>
      <c r="R383" s="443"/>
      <c r="S383" s="425">
        <f t="shared" si="139"/>
        <v>0</v>
      </c>
      <c r="T383" s="392">
        <f t="shared" si="136"/>
        <v>0</v>
      </c>
      <c r="U383" s="392">
        <f t="shared" si="140"/>
        <v>0</v>
      </c>
      <c r="V383" s="393">
        <f t="shared" si="141"/>
        <v>0</v>
      </c>
      <c r="W383" s="444" t="str">
        <f t="shared" si="142"/>
        <v/>
      </c>
      <c r="X383" s="452" t="str">
        <f t="shared" si="137"/>
        <v/>
      </c>
      <c r="Y383" s="452" t="str">
        <f t="shared" si="138"/>
        <v/>
      </c>
    </row>
    <row r="384" spans="1:25" ht="16.5">
      <c r="A384" s="383">
        <f t="shared" si="135"/>
        <v>46212</v>
      </c>
      <c r="B384" s="432" t="s">
        <v>805</v>
      </c>
      <c r="C384" s="458"/>
      <c r="D384" s="473"/>
      <c r="E384" s="459"/>
      <c r="F384" s="506" t="str">
        <f>IF(ISNA(VLOOKUP(D384,條件!$A$1:$L$65585,5,0)),"",(VLOOKUP(D384,條件!$A$1:$L$65585,5,0)))</f>
        <v/>
      </c>
      <c r="G384" s="506" t="str">
        <f>IF(ISNA(VLOOKUP(D384,條件!$A$1:$L$65585,11,0)),"",(VLOOKUP(D384,條件!$A$1:$L$65585,11,0)))</f>
        <v/>
      </c>
      <c r="H384" s="460"/>
      <c r="I384" s="461"/>
      <c r="J384" s="462"/>
      <c r="K384" s="461"/>
      <c r="L384" s="463"/>
      <c r="M384" s="388"/>
      <c r="N384" s="389"/>
      <c r="O384" s="390"/>
      <c r="P384" s="389"/>
      <c r="Q384" s="391"/>
      <c r="R384" s="443"/>
      <c r="S384" s="425">
        <f t="shared" si="139"/>
        <v>0</v>
      </c>
      <c r="T384" s="392">
        <f t="shared" si="136"/>
        <v>0</v>
      </c>
      <c r="U384" s="392">
        <f t="shared" si="140"/>
        <v>0</v>
      </c>
      <c r="V384" s="393">
        <f t="shared" si="141"/>
        <v>0</v>
      </c>
      <c r="W384" s="444" t="str">
        <f t="shared" si="142"/>
        <v/>
      </c>
      <c r="X384" s="452" t="str">
        <f t="shared" si="137"/>
        <v/>
      </c>
      <c r="Y384" s="452" t="str">
        <f t="shared" si="138"/>
        <v/>
      </c>
    </row>
    <row r="385" spans="1:25" ht="16.5">
      <c r="A385" s="383">
        <f t="shared" si="135"/>
        <v>46212</v>
      </c>
      <c r="B385" s="432" t="s">
        <v>805</v>
      </c>
      <c r="C385" s="458"/>
      <c r="D385" s="473"/>
      <c r="E385" s="459"/>
      <c r="F385" s="506" t="str">
        <f>IF(ISNA(VLOOKUP(D385,條件!$A$1:$L$65585,5,0)),"",(VLOOKUP(D385,條件!$A$1:$L$65585,5,0)))</f>
        <v/>
      </c>
      <c r="G385" s="506" t="str">
        <f>IF(ISNA(VLOOKUP(D385,條件!$A$1:$L$65585,11,0)),"",(VLOOKUP(D385,條件!$A$1:$L$65585,11,0)))</f>
        <v/>
      </c>
      <c r="H385" s="460"/>
      <c r="I385" s="461"/>
      <c r="J385" s="462"/>
      <c r="K385" s="461"/>
      <c r="L385" s="463"/>
      <c r="M385" s="388"/>
      <c r="N385" s="389"/>
      <c r="O385" s="390"/>
      <c r="P385" s="389"/>
      <c r="Q385" s="391"/>
      <c r="R385" s="443"/>
      <c r="S385" s="425">
        <f t="shared" si="139"/>
        <v>0</v>
      </c>
      <c r="T385" s="392">
        <f t="shared" si="136"/>
        <v>0</v>
      </c>
      <c r="U385" s="392">
        <f t="shared" si="140"/>
        <v>0</v>
      </c>
      <c r="V385" s="393">
        <f t="shared" si="141"/>
        <v>0</v>
      </c>
      <c r="W385" s="444" t="str">
        <f t="shared" si="142"/>
        <v/>
      </c>
      <c r="X385" s="452" t="str">
        <f t="shared" si="137"/>
        <v/>
      </c>
      <c r="Y385" s="452" t="str">
        <f t="shared" si="138"/>
        <v/>
      </c>
    </row>
    <row r="386" spans="1:25" ht="16.5">
      <c r="A386" s="383">
        <f t="shared" si="135"/>
        <v>46212</v>
      </c>
      <c r="B386" s="432" t="s">
        <v>805</v>
      </c>
      <c r="C386" s="458"/>
      <c r="D386" s="473"/>
      <c r="E386" s="459"/>
      <c r="F386" s="506" t="str">
        <f>IF(ISNA(VLOOKUP(D386,條件!$A$1:$L$65585,5,0)),"",(VLOOKUP(D386,條件!$A$1:$L$65585,5,0)))</f>
        <v/>
      </c>
      <c r="G386" s="506" t="str">
        <f>IF(ISNA(VLOOKUP(D386,條件!$A$1:$L$65585,11,0)),"",(VLOOKUP(D386,條件!$A$1:$L$65585,11,0)))</f>
        <v/>
      </c>
      <c r="H386" s="460"/>
      <c r="I386" s="461"/>
      <c r="J386" s="462"/>
      <c r="K386" s="461"/>
      <c r="L386" s="463"/>
      <c r="M386" s="388"/>
      <c r="N386" s="389"/>
      <c r="O386" s="390"/>
      <c r="P386" s="389"/>
      <c r="Q386" s="391"/>
      <c r="R386" s="443"/>
      <c r="S386" s="425">
        <f t="shared" si="139"/>
        <v>0</v>
      </c>
      <c r="T386" s="392">
        <f t="shared" si="136"/>
        <v>0</v>
      </c>
      <c r="U386" s="392">
        <f t="shared" si="140"/>
        <v>0</v>
      </c>
      <c r="V386" s="393">
        <f t="shared" si="141"/>
        <v>0</v>
      </c>
      <c r="W386" s="444" t="str">
        <f t="shared" si="142"/>
        <v/>
      </c>
      <c r="X386" s="452" t="str">
        <f t="shared" si="137"/>
        <v/>
      </c>
      <c r="Y386" s="452" t="str">
        <f t="shared" si="138"/>
        <v/>
      </c>
    </row>
    <row r="387" spans="1:25" ht="16.5">
      <c r="A387" s="383">
        <f t="shared" si="135"/>
        <v>46212</v>
      </c>
      <c r="B387" s="432" t="s">
        <v>805</v>
      </c>
      <c r="C387" s="458"/>
      <c r="D387" s="473"/>
      <c r="E387" s="459"/>
      <c r="F387" s="506" t="str">
        <f>IF(ISNA(VLOOKUP(D387,條件!$A$1:$L$65585,5,0)),"",(VLOOKUP(D387,條件!$A$1:$L$65585,5,0)))</f>
        <v/>
      </c>
      <c r="G387" s="506" t="str">
        <f>IF(ISNA(VLOOKUP(D387,條件!$A$1:$L$65585,11,0)),"",(VLOOKUP(D387,條件!$A$1:$L$65585,11,0)))</f>
        <v/>
      </c>
      <c r="H387" s="460"/>
      <c r="I387" s="461"/>
      <c r="J387" s="462"/>
      <c r="K387" s="461"/>
      <c r="L387" s="463"/>
      <c r="M387" s="388"/>
      <c r="N387" s="389"/>
      <c r="O387" s="390"/>
      <c r="P387" s="389"/>
      <c r="Q387" s="391"/>
      <c r="R387" s="443"/>
      <c r="S387" s="425">
        <f t="shared" si="139"/>
        <v>0</v>
      </c>
      <c r="T387" s="392">
        <f t="shared" si="136"/>
        <v>0</v>
      </c>
      <c r="U387" s="392">
        <f t="shared" si="140"/>
        <v>0</v>
      </c>
      <c r="V387" s="393">
        <f t="shared" si="141"/>
        <v>0</v>
      </c>
      <c r="W387" s="444" t="str">
        <f t="shared" si="142"/>
        <v/>
      </c>
      <c r="X387" s="452" t="str">
        <f t="shared" si="137"/>
        <v/>
      </c>
      <c r="Y387" s="452" t="str">
        <f t="shared" si="138"/>
        <v/>
      </c>
    </row>
    <row r="388" spans="1:25" ht="16.5">
      <c r="A388" s="383">
        <f t="shared" si="135"/>
        <v>46212</v>
      </c>
      <c r="B388" s="398" t="s">
        <v>803</v>
      </c>
      <c r="C388" s="524"/>
      <c r="D388" s="525"/>
      <c r="E388" s="526"/>
      <c r="F388" s="527">
        <v>0</v>
      </c>
      <c r="G388" s="527"/>
      <c r="H388" s="528"/>
      <c r="I388" s="529">
        <f>COUNTA(I368:I387)</f>
        <v>0</v>
      </c>
      <c r="J388" s="529"/>
      <c r="K388" s="529"/>
      <c r="L388" s="530"/>
      <c r="M388" s="400"/>
      <c r="N388" s="401">
        <f>SUM(N368:N387)</f>
        <v>0</v>
      </c>
      <c r="O388" s="400"/>
      <c r="P388" s="401">
        <f>SUM(P368:P387)</f>
        <v>0</v>
      </c>
      <c r="Q388" s="402"/>
      <c r="R388" s="445"/>
      <c r="S388" s="427"/>
      <c r="T388" s="403"/>
      <c r="U388" s="399">
        <f>SUMIF(U368:U387,"&lt;9E307")</f>
        <v>0</v>
      </c>
      <c r="V388" s="399">
        <f>SUM(V368:V387)</f>
        <v>0</v>
      </c>
      <c r="W388" s="446">
        <f>IF(ISERROR(V388/U388),0,(V388/U388))</f>
        <v>0</v>
      </c>
      <c r="X388" s="453">
        <f>SUMIF(X368:X387,"&lt;9E307")</f>
        <v>0</v>
      </c>
      <c r="Y388" s="453">
        <f>SUMIF(Y368:Y387,"&lt;9E307")</f>
        <v>0</v>
      </c>
    </row>
    <row r="389" spans="1:25" ht="16.5">
      <c r="A389" s="383">
        <f t="shared" si="135"/>
        <v>46212</v>
      </c>
      <c r="B389" s="404" t="s">
        <v>806</v>
      </c>
      <c r="C389" s="531"/>
      <c r="D389" s="532"/>
      <c r="E389" s="533"/>
      <c r="F389" s="534"/>
      <c r="G389" s="534"/>
      <c r="H389" s="535"/>
      <c r="I389" s="536">
        <f>SUM(I367,I388)</f>
        <v>0</v>
      </c>
      <c r="J389" s="536"/>
      <c r="K389" s="536"/>
      <c r="L389" s="537"/>
      <c r="M389" s="419"/>
      <c r="N389" s="420">
        <f>SUM(N367,N388)</f>
        <v>0</v>
      </c>
      <c r="O389" s="419"/>
      <c r="P389" s="420">
        <f>SUM(P367,P388)</f>
        <v>0</v>
      </c>
      <c r="Q389" s="421"/>
      <c r="R389" s="447"/>
      <c r="S389" s="428"/>
      <c r="T389" s="394"/>
      <c r="U389" s="394">
        <f t="shared" ref="U389:V389" si="143">SUM(U367,U388)</f>
        <v>0</v>
      </c>
      <c r="V389" s="394">
        <f t="shared" si="143"/>
        <v>0</v>
      </c>
      <c r="W389" s="448">
        <f>IF(ISERROR(V389/U389),0,V389/U389)</f>
        <v>0</v>
      </c>
      <c r="X389" s="454">
        <f>SUM(X367,X388)</f>
        <v>0</v>
      </c>
      <c r="Y389" s="454">
        <f>SUM(Y367,Y388)</f>
        <v>0</v>
      </c>
    </row>
    <row r="390" spans="1:25" ht="16.5">
      <c r="A390" s="449">
        <f>A389+1</f>
        <v>46213</v>
      </c>
      <c r="B390" s="431" t="s">
        <v>804</v>
      </c>
      <c r="C390" s="538"/>
      <c r="D390" s="539"/>
      <c r="E390" s="540"/>
      <c r="F390" s="541" t="str">
        <f>IF(ISNA(VLOOKUP(D390,條件!$A$1:$L$65585,5,0)),"",(VLOOKUP(D390,條件!$A$1:$L$65585,5,0)))</f>
        <v/>
      </c>
      <c r="G390" s="541" t="str">
        <f>IF(ISNA(VLOOKUP(D390,條件!$A$1:$L$65585,11,0)),"",(VLOOKUP(D390,條件!$A$1:$L$65585,11,0)))</f>
        <v/>
      </c>
      <c r="H390" s="542"/>
      <c r="I390" s="543"/>
      <c r="J390" s="462"/>
      <c r="K390" s="543"/>
      <c r="L390" s="544"/>
      <c r="M390" s="407"/>
      <c r="N390" s="408"/>
      <c r="O390" s="409"/>
      <c r="P390" s="408"/>
      <c r="Q390" s="410"/>
      <c r="R390" s="441"/>
      <c r="S390" s="424">
        <f>K390*0.85</f>
        <v>0</v>
      </c>
      <c r="T390" s="405">
        <f t="shared" ref="T390:T409" si="144">IF(J390="",0,(1440/(J390/S390)))</f>
        <v>0</v>
      </c>
      <c r="U390" s="405">
        <f>T390*L390*(N390+P390)/24*0.85</f>
        <v>0</v>
      </c>
      <c r="V390" s="406">
        <f>M390+O390</f>
        <v>0</v>
      </c>
      <c r="W390" s="442" t="str">
        <f>IF(U390=0,"",((V390/U390)))</f>
        <v/>
      </c>
      <c r="X390" s="452" t="str">
        <f t="shared" ref="X390:X409" si="145">IF(ISERROR((U390/(N390+P390)*N390)/250),"",((U390/(N390+P390)*N390)/250))</f>
        <v/>
      </c>
      <c r="Y390" s="452" t="str">
        <f t="shared" ref="Y390:Y409" si="146">IF(ISERROR(((U390/(N390+P390)*P390)/250)),"",(((U390/(N390+P390)*P390))/250))</f>
        <v/>
      </c>
    </row>
    <row r="391" spans="1:25" ht="16.5">
      <c r="A391" s="383">
        <f>A390</f>
        <v>46213</v>
      </c>
      <c r="B391" s="432" t="s">
        <v>804</v>
      </c>
      <c r="C391" s="458"/>
      <c r="D391" s="473"/>
      <c r="E391" s="459"/>
      <c r="F391" s="506" t="str">
        <f>IF(ISNA(VLOOKUP(D391,條件!$A$1:$L$65585,5,0)),"",(VLOOKUP(D391,條件!$A$1:$L$65585,5,0)))</f>
        <v/>
      </c>
      <c r="G391" s="506" t="str">
        <f>IF(ISNA(VLOOKUP(D391,條件!$A$1:$L$65585,11,0)),"",(VLOOKUP(D391,條件!$A$1:$L$65585,11,0)))</f>
        <v/>
      </c>
      <c r="H391" s="460"/>
      <c r="I391" s="461"/>
      <c r="J391" s="462"/>
      <c r="K391" s="461"/>
      <c r="L391" s="463"/>
      <c r="M391" s="388"/>
      <c r="N391" s="389"/>
      <c r="O391" s="390"/>
      <c r="P391" s="389"/>
      <c r="Q391" s="410"/>
      <c r="R391" s="443"/>
      <c r="S391" s="425">
        <f t="shared" ref="S391:S409" si="147">K391*0.85</f>
        <v>0</v>
      </c>
      <c r="T391" s="392">
        <f t="shared" si="144"/>
        <v>0</v>
      </c>
      <c r="U391" s="405">
        <f t="shared" ref="U391:U409" si="148">T391*L391*(N391+P391)/24*0.85</f>
        <v>0</v>
      </c>
      <c r="V391" s="393">
        <f t="shared" ref="V391:V409" si="149">M391+O391</f>
        <v>0</v>
      </c>
      <c r="W391" s="442" t="str">
        <f t="shared" ref="W391:W409" si="150">IF(U391=0,"",((V391/U391)))</f>
        <v/>
      </c>
      <c r="X391" s="452" t="str">
        <f t="shared" si="145"/>
        <v/>
      </c>
      <c r="Y391" s="452" t="str">
        <f t="shared" si="146"/>
        <v/>
      </c>
    </row>
    <row r="392" spans="1:25" ht="16.5">
      <c r="A392" s="383">
        <f t="shared" ref="A392:A432" si="151">A391</f>
        <v>46213</v>
      </c>
      <c r="B392" s="432" t="s">
        <v>804</v>
      </c>
      <c r="C392" s="458"/>
      <c r="D392" s="473"/>
      <c r="E392" s="459"/>
      <c r="F392" s="506" t="str">
        <f>IF(ISNA(VLOOKUP(D392,條件!$A$1:$L$65585,5,0)),"",(VLOOKUP(D392,條件!$A$1:$L$65585,5,0)))</f>
        <v/>
      </c>
      <c r="G392" s="506" t="str">
        <f>IF(ISNA(VLOOKUP(D392,條件!$A$1:$L$65585,11,0)),"",(VLOOKUP(D392,條件!$A$1:$L$65585,11,0)))</f>
        <v/>
      </c>
      <c r="H392" s="460"/>
      <c r="I392" s="461"/>
      <c r="J392" s="462"/>
      <c r="K392" s="461"/>
      <c r="L392" s="463"/>
      <c r="M392" s="388"/>
      <c r="N392" s="389"/>
      <c r="O392" s="390"/>
      <c r="P392" s="389"/>
      <c r="Q392" s="410"/>
      <c r="R392" s="443"/>
      <c r="S392" s="425">
        <f t="shared" si="147"/>
        <v>0</v>
      </c>
      <c r="T392" s="392">
        <f t="shared" si="144"/>
        <v>0</v>
      </c>
      <c r="U392" s="405">
        <f t="shared" si="148"/>
        <v>0</v>
      </c>
      <c r="V392" s="393">
        <f t="shared" si="149"/>
        <v>0</v>
      </c>
      <c r="W392" s="442" t="str">
        <f t="shared" si="150"/>
        <v/>
      </c>
      <c r="X392" s="452" t="str">
        <f t="shared" si="145"/>
        <v/>
      </c>
      <c r="Y392" s="452" t="str">
        <f t="shared" si="146"/>
        <v/>
      </c>
    </row>
    <row r="393" spans="1:25" ht="16.5">
      <c r="A393" s="383">
        <f t="shared" si="151"/>
        <v>46213</v>
      </c>
      <c r="B393" s="432" t="s">
        <v>804</v>
      </c>
      <c r="C393" s="458"/>
      <c r="D393" s="473"/>
      <c r="E393" s="459"/>
      <c r="F393" s="506" t="str">
        <f>IF(ISNA(VLOOKUP(D393,條件!$A$1:$L$65585,5,0)),"",(VLOOKUP(D393,條件!$A$1:$L$65585,5,0)))</f>
        <v/>
      </c>
      <c r="G393" s="506" t="str">
        <f>IF(ISNA(VLOOKUP(D393,條件!$A$1:$L$65585,11,0)),"",(VLOOKUP(D393,條件!$A$1:$L$65585,11,0)))</f>
        <v/>
      </c>
      <c r="H393" s="460"/>
      <c r="I393" s="461"/>
      <c r="J393" s="462"/>
      <c r="K393" s="461"/>
      <c r="L393" s="463"/>
      <c r="M393" s="388"/>
      <c r="N393" s="389"/>
      <c r="O393" s="390"/>
      <c r="P393" s="389"/>
      <c r="Q393" s="410"/>
      <c r="R393" s="443"/>
      <c r="S393" s="425">
        <f t="shared" si="147"/>
        <v>0</v>
      </c>
      <c r="T393" s="392">
        <f t="shared" si="144"/>
        <v>0</v>
      </c>
      <c r="U393" s="405">
        <f t="shared" si="148"/>
        <v>0</v>
      </c>
      <c r="V393" s="393">
        <f t="shared" si="149"/>
        <v>0</v>
      </c>
      <c r="W393" s="442" t="str">
        <f t="shared" si="150"/>
        <v/>
      </c>
      <c r="X393" s="452" t="str">
        <f t="shared" si="145"/>
        <v/>
      </c>
      <c r="Y393" s="452" t="str">
        <f t="shared" si="146"/>
        <v/>
      </c>
    </row>
    <row r="394" spans="1:25" ht="16.5">
      <c r="A394" s="383">
        <f t="shared" si="151"/>
        <v>46213</v>
      </c>
      <c r="B394" s="432" t="s">
        <v>804</v>
      </c>
      <c r="C394" s="458"/>
      <c r="D394" s="473"/>
      <c r="E394" s="459"/>
      <c r="F394" s="506" t="str">
        <f>IF(ISNA(VLOOKUP(D394,條件!$A$1:$L$65585,5,0)),"",(VLOOKUP(D394,條件!$A$1:$L$65585,5,0)))</f>
        <v/>
      </c>
      <c r="G394" s="506" t="str">
        <f>IF(ISNA(VLOOKUP(D394,條件!$A$1:$L$65585,11,0)),"",(VLOOKUP(D394,條件!$A$1:$L$65585,11,0)))</f>
        <v/>
      </c>
      <c r="H394" s="460"/>
      <c r="I394" s="461"/>
      <c r="J394" s="462"/>
      <c r="K394" s="461"/>
      <c r="L394" s="463"/>
      <c r="M394" s="388"/>
      <c r="N394" s="389"/>
      <c r="O394" s="390"/>
      <c r="P394" s="389"/>
      <c r="Q394" s="410"/>
      <c r="R394" s="443"/>
      <c r="S394" s="425">
        <f t="shared" si="147"/>
        <v>0</v>
      </c>
      <c r="T394" s="392">
        <f t="shared" si="144"/>
        <v>0</v>
      </c>
      <c r="U394" s="405">
        <f t="shared" si="148"/>
        <v>0</v>
      </c>
      <c r="V394" s="393">
        <f t="shared" si="149"/>
        <v>0</v>
      </c>
      <c r="W394" s="442" t="str">
        <f t="shared" si="150"/>
        <v/>
      </c>
      <c r="X394" s="452" t="str">
        <f t="shared" si="145"/>
        <v/>
      </c>
      <c r="Y394" s="452" t="str">
        <f t="shared" si="146"/>
        <v/>
      </c>
    </row>
    <row r="395" spans="1:25" ht="16.5">
      <c r="A395" s="383">
        <f t="shared" si="151"/>
        <v>46213</v>
      </c>
      <c r="B395" s="432" t="s">
        <v>804</v>
      </c>
      <c r="C395" s="458"/>
      <c r="D395" s="473"/>
      <c r="E395" s="459"/>
      <c r="F395" s="506" t="str">
        <f>IF(ISNA(VLOOKUP(D395,條件!$A$1:$L$65585,5,0)),"",(VLOOKUP(D395,條件!$A$1:$L$65585,5,0)))</f>
        <v/>
      </c>
      <c r="G395" s="506" t="str">
        <f>IF(ISNA(VLOOKUP(D395,條件!$A$1:$L$65585,11,0)),"",(VLOOKUP(D395,條件!$A$1:$L$65585,11,0)))</f>
        <v/>
      </c>
      <c r="H395" s="460"/>
      <c r="I395" s="461"/>
      <c r="J395" s="462"/>
      <c r="K395" s="461"/>
      <c r="L395" s="463"/>
      <c r="M395" s="388"/>
      <c r="N395" s="389"/>
      <c r="O395" s="390"/>
      <c r="P395" s="389"/>
      <c r="Q395" s="410"/>
      <c r="R395" s="443"/>
      <c r="S395" s="425">
        <f t="shared" si="147"/>
        <v>0</v>
      </c>
      <c r="T395" s="392">
        <f t="shared" si="144"/>
        <v>0</v>
      </c>
      <c r="U395" s="405">
        <f t="shared" si="148"/>
        <v>0</v>
      </c>
      <c r="V395" s="393">
        <f t="shared" si="149"/>
        <v>0</v>
      </c>
      <c r="W395" s="442" t="str">
        <f t="shared" si="150"/>
        <v/>
      </c>
      <c r="X395" s="452" t="str">
        <f t="shared" si="145"/>
        <v/>
      </c>
      <c r="Y395" s="452" t="str">
        <f t="shared" si="146"/>
        <v/>
      </c>
    </row>
    <row r="396" spans="1:25" ht="16.5">
      <c r="A396" s="383">
        <f t="shared" si="151"/>
        <v>46213</v>
      </c>
      <c r="B396" s="432" t="s">
        <v>804</v>
      </c>
      <c r="C396" s="458"/>
      <c r="D396" s="473"/>
      <c r="E396" s="459"/>
      <c r="F396" s="506" t="str">
        <f>IF(ISNA(VLOOKUP(D396,條件!$A$1:$L$65585,5,0)),"",(VLOOKUP(D396,條件!$A$1:$L$65585,5,0)))</f>
        <v/>
      </c>
      <c r="G396" s="506" t="str">
        <f>IF(ISNA(VLOOKUP(D396,條件!$A$1:$L$65585,11,0)),"",(VLOOKUP(D396,條件!$A$1:$L$65585,11,0)))</f>
        <v/>
      </c>
      <c r="H396" s="460"/>
      <c r="I396" s="461"/>
      <c r="J396" s="462"/>
      <c r="K396" s="461"/>
      <c r="L396" s="463"/>
      <c r="M396" s="388"/>
      <c r="N396" s="389"/>
      <c r="O396" s="390"/>
      <c r="P396" s="389"/>
      <c r="Q396" s="410"/>
      <c r="R396" s="443"/>
      <c r="S396" s="425">
        <f t="shared" si="147"/>
        <v>0</v>
      </c>
      <c r="T396" s="392">
        <f t="shared" si="144"/>
        <v>0</v>
      </c>
      <c r="U396" s="405">
        <f t="shared" si="148"/>
        <v>0</v>
      </c>
      <c r="V396" s="393">
        <f t="shared" si="149"/>
        <v>0</v>
      </c>
      <c r="W396" s="442" t="str">
        <f t="shared" si="150"/>
        <v/>
      </c>
      <c r="X396" s="452" t="str">
        <f t="shared" si="145"/>
        <v/>
      </c>
      <c r="Y396" s="452" t="str">
        <f t="shared" si="146"/>
        <v/>
      </c>
    </row>
    <row r="397" spans="1:25" ht="16.5">
      <c r="A397" s="383">
        <f t="shared" si="151"/>
        <v>46213</v>
      </c>
      <c r="B397" s="432" t="s">
        <v>804</v>
      </c>
      <c r="C397" s="458"/>
      <c r="D397" s="473"/>
      <c r="E397" s="459"/>
      <c r="F397" s="506" t="str">
        <f>IF(ISNA(VLOOKUP(D397,條件!$A$1:$L$65585,5,0)),"",(VLOOKUP(D397,條件!$A$1:$L$65585,5,0)))</f>
        <v/>
      </c>
      <c r="G397" s="506" t="str">
        <f>IF(ISNA(VLOOKUP(D397,條件!$A$1:$L$65585,11,0)),"",(VLOOKUP(D397,條件!$A$1:$L$65585,11,0)))</f>
        <v/>
      </c>
      <c r="H397" s="460"/>
      <c r="I397" s="461"/>
      <c r="J397" s="462"/>
      <c r="K397" s="461"/>
      <c r="L397" s="463"/>
      <c r="M397" s="388"/>
      <c r="N397" s="389"/>
      <c r="O397" s="390"/>
      <c r="P397" s="389"/>
      <c r="Q397" s="410"/>
      <c r="R397" s="443"/>
      <c r="S397" s="425">
        <f t="shared" si="147"/>
        <v>0</v>
      </c>
      <c r="T397" s="392">
        <f t="shared" si="144"/>
        <v>0</v>
      </c>
      <c r="U397" s="405">
        <f t="shared" si="148"/>
        <v>0</v>
      </c>
      <c r="V397" s="393">
        <f t="shared" si="149"/>
        <v>0</v>
      </c>
      <c r="W397" s="442" t="str">
        <f t="shared" si="150"/>
        <v/>
      </c>
      <c r="X397" s="452" t="str">
        <f t="shared" si="145"/>
        <v/>
      </c>
      <c r="Y397" s="452" t="str">
        <f t="shared" si="146"/>
        <v/>
      </c>
    </row>
    <row r="398" spans="1:25" ht="16.5">
      <c r="A398" s="383">
        <f t="shared" si="151"/>
        <v>46213</v>
      </c>
      <c r="B398" s="432" t="s">
        <v>804</v>
      </c>
      <c r="C398" s="458"/>
      <c r="D398" s="473"/>
      <c r="E398" s="459"/>
      <c r="F398" s="506" t="str">
        <f>IF(ISNA(VLOOKUP(D398,條件!$A$1:$L$65585,5,0)),"",(VLOOKUP(D398,條件!$A$1:$L$65585,5,0)))</f>
        <v/>
      </c>
      <c r="G398" s="506" t="str">
        <f>IF(ISNA(VLOOKUP(D398,條件!$A$1:$L$65585,11,0)),"",(VLOOKUP(D398,條件!$A$1:$L$65585,11,0)))</f>
        <v/>
      </c>
      <c r="H398" s="460"/>
      <c r="I398" s="461"/>
      <c r="J398" s="462"/>
      <c r="K398" s="461"/>
      <c r="L398" s="463"/>
      <c r="M398" s="388"/>
      <c r="N398" s="389"/>
      <c r="O398" s="390"/>
      <c r="P398" s="389"/>
      <c r="Q398" s="410"/>
      <c r="R398" s="443"/>
      <c r="S398" s="425">
        <f t="shared" si="147"/>
        <v>0</v>
      </c>
      <c r="T398" s="392">
        <f t="shared" si="144"/>
        <v>0</v>
      </c>
      <c r="U398" s="405">
        <f t="shared" si="148"/>
        <v>0</v>
      </c>
      <c r="V398" s="393">
        <f t="shared" si="149"/>
        <v>0</v>
      </c>
      <c r="W398" s="442" t="str">
        <f t="shared" si="150"/>
        <v/>
      </c>
      <c r="X398" s="452" t="str">
        <f t="shared" si="145"/>
        <v/>
      </c>
      <c r="Y398" s="452" t="str">
        <f t="shared" si="146"/>
        <v/>
      </c>
    </row>
    <row r="399" spans="1:25" ht="16.5">
      <c r="A399" s="383">
        <f t="shared" si="151"/>
        <v>46213</v>
      </c>
      <c r="B399" s="432" t="s">
        <v>804</v>
      </c>
      <c r="C399" s="458"/>
      <c r="D399" s="473"/>
      <c r="E399" s="459"/>
      <c r="F399" s="506" t="str">
        <f>IF(ISNA(VLOOKUP(D399,條件!$A$1:$L$65585,5,0)),"",(VLOOKUP(D399,條件!$A$1:$L$65585,5,0)))</f>
        <v/>
      </c>
      <c r="G399" s="506" t="str">
        <f>IF(ISNA(VLOOKUP(D399,條件!$A$1:$L$65585,11,0)),"",(VLOOKUP(D399,條件!$A$1:$L$65585,11,0)))</f>
        <v/>
      </c>
      <c r="H399" s="460"/>
      <c r="I399" s="461"/>
      <c r="J399" s="462"/>
      <c r="K399" s="461"/>
      <c r="L399" s="463"/>
      <c r="M399" s="388"/>
      <c r="N399" s="389"/>
      <c r="O399" s="390"/>
      <c r="P399" s="389"/>
      <c r="Q399" s="410"/>
      <c r="R399" s="443"/>
      <c r="S399" s="425">
        <f t="shared" si="147"/>
        <v>0</v>
      </c>
      <c r="T399" s="392">
        <f t="shared" si="144"/>
        <v>0</v>
      </c>
      <c r="U399" s="405">
        <f t="shared" si="148"/>
        <v>0</v>
      </c>
      <c r="V399" s="393">
        <f t="shared" si="149"/>
        <v>0</v>
      </c>
      <c r="W399" s="442" t="str">
        <f t="shared" si="150"/>
        <v/>
      </c>
      <c r="X399" s="452" t="str">
        <f t="shared" si="145"/>
        <v/>
      </c>
      <c r="Y399" s="452" t="str">
        <f t="shared" si="146"/>
        <v/>
      </c>
    </row>
    <row r="400" spans="1:25" ht="16.5">
      <c r="A400" s="383">
        <f t="shared" si="151"/>
        <v>46213</v>
      </c>
      <c r="B400" s="432" t="s">
        <v>804</v>
      </c>
      <c r="C400" s="458"/>
      <c r="D400" s="473"/>
      <c r="E400" s="459"/>
      <c r="F400" s="506" t="str">
        <f>IF(ISNA(VLOOKUP(D400,條件!$A$1:$L$65585,5,0)),"",(VLOOKUP(D400,條件!$A$1:$L$65585,5,0)))</f>
        <v/>
      </c>
      <c r="G400" s="506" t="str">
        <f>IF(ISNA(VLOOKUP(D400,條件!$A$1:$L$65585,11,0)),"",(VLOOKUP(D400,條件!$A$1:$L$65585,11,0)))</f>
        <v/>
      </c>
      <c r="H400" s="460"/>
      <c r="I400" s="461"/>
      <c r="J400" s="462"/>
      <c r="K400" s="461"/>
      <c r="L400" s="463"/>
      <c r="M400" s="388"/>
      <c r="N400" s="389"/>
      <c r="O400" s="390"/>
      <c r="P400" s="389"/>
      <c r="Q400" s="410"/>
      <c r="R400" s="443"/>
      <c r="S400" s="425">
        <f t="shared" si="147"/>
        <v>0</v>
      </c>
      <c r="T400" s="392">
        <f t="shared" si="144"/>
        <v>0</v>
      </c>
      <c r="U400" s="405">
        <f t="shared" si="148"/>
        <v>0</v>
      </c>
      <c r="V400" s="393">
        <f t="shared" si="149"/>
        <v>0</v>
      </c>
      <c r="W400" s="442" t="str">
        <f t="shared" si="150"/>
        <v/>
      </c>
      <c r="X400" s="452" t="str">
        <f t="shared" si="145"/>
        <v/>
      </c>
      <c r="Y400" s="452" t="str">
        <f t="shared" si="146"/>
        <v/>
      </c>
    </row>
    <row r="401" spans="1:25" ht="16.5">
      <c r="A401" s="383">
        <f t="shared" si="151"/>
        <v>46213</v>
      </c>
      <c r="B401" s="432" t="s">
        <v>804</v>
      </c>
      <c r="C401" s="458"/>
      <c r="D401" s="473"/>
      <c r="E401" s="459"/>
      <c r="F401" s="506" t="str">
        <f>IF(ISNA(VLOOKUP(D401,條件!$A$1:$L$65585,5,0)),"",(VLOOKUP(D401,條件!$A$1:$L$65585,5,0)))</f>
        <v/>
      </c>
      <c r="G401" s="506" t="str">
        <f>IF(ISNA(VLOOKUP(D401,條件!$A$1:$L$65585,11,0)),"",(VLOOKUP(D401,條件!$A$1:$L$65585,11,0)))</f>
        <v/>
      </c>
      <c r="H401" s="460"/>
      <c r="I401" s="461"/>
      <c r="J401" s="462"/>
      <c r="K401" s="461"/>
      <c r="L401" s="463"/>
      <c r="M401" s="388"/>
      <c r="N401" s="389"/>
      <c r="O401" s="390"/>
      <c r="P401" s="389"/>
      <c r="Q401" s="410"/>
      <c r="R401" s="443"/>
      <c r="S401" s="425">
        <f t="shared" si="147"/>
        <v>0</v>
      </c>
      <c r="T401" s="392">
        <f t="shared" si="144"/>
        <v>0</v>
      </c>
      <c r="U401" s="392">
        <f t="shared" si="148"/>
        <v>0</v>
      </c>
      <c r="V401" s="393">
        <f t="shared" si="149"/>
        <v>0</v>
      </c>
      <c r="W401" s="442" t="str">
        <f t="shared" si="150"/>
        <v/>
      </c>
      <c r="X401" s="452" t="str">
        <f t="shared" si="145"/>
        <v/>
      </c>
      <c r="Y401" s="452" t="str">
        <f t="shared" si="146"/>
        <v/>
      </c>
    </row>
    <row r="402" spans="1:25" ht="16.5">
      <c r="A402" s="383">
        <f t="shared" si="151"/>
        <v>46213</v>
      </c>
      <c r="B402" s="432" t="s">
        <v>804</v>
      </c>
      <c r="C402" s="458"/>
      <c r="D402" s="473"/>
      <c r="E402" s="459"/>
      <c r="F402" s="506" t="str">
        <f>IF(ISNA(VLOOKUP(D402,條件!$A$1:$L$65585,5,0)),"",(VLOOKUP(D402,條件!$A$1:$L$65585,5,0)))</f>
        <v/>
      </c>
      <c r="G402" s="506" t="str">
        <f>IF(ISNA(VLOOKUP(D402,條件!$A$1:$L$65585,11,0)),"",(VLOOKUP(D402,條件!$A$1:$L$65585,11,0)))</f>
        <v/>
      </c>
      <c r="H402" s="460"/>
      <c r="I402" s="461"/>
      <c r="J402" s="462"/>
      <c r="K402" s="461"/>
      <c r="L402" s="463"/>
      <c r="M402" s="388"/>
      <c r="N402" s="389"/>
      <c r="O402" s="390"/>
      <c r="P402" s="389"/>
      <c r="Q402" s="410"/>
      <c r="R402" s="443"/>
      <c r="S402" s="425">
        <f t="shared" si="147"/>
        <v>0</v>
      </c>
      <c r="T402" s="392">
        <f t="shared" si="144"/>
        <v>0</v>
      </c>
      <c r="U402" s="392">
        <f t="shared" si="148"/>
        <v>0</v>
      </c>
      <c r="V402" s="393">
        <f t="shared" si="149"/>
        <v>0</v>
      </c>
      <c r="W402" s="444" t="str">
        <f t="shared" si="150"/>
        <v/>
      </c>
      <c r="X402" s="452" t="str">
        <f t="shared" si="145"/>
        <v/>
      </c>
      <c r="Y402" s="452" t="str">
        <f t="shared" si="146"/>
        <v/>
      </c>
    </row>
    <row r="403" spans="1:25" ht="16.5">
      <c r="A403" s="383">
        <f t="shared" si="151"/>
        <v>46213</v>
      </c>
      <c r="B403" s="432" t="s">
        <v>804</v>
      </c>
      <c r="C403" s="458"/>
      <c r="D403" s="473"/>
      <c r="E403" s="459"/>
      <c r="F403" s="506" t="str">
        <f>IF(ISNA(VLOOKUP(D403,條件!$A$1:$L$65585,5,0)),"",(VLOOKUP(D403,條件!$A$1:$L$65585,5,0)))</f>
        <v/>
      </c>
      <c r="G403" s="506" t="str">
        <f>IF(ISNA(VLOOKUP(D403,條件!$A$1:$L$65585,11,0)),"",(VLOOKUP(D403,條件!$A$1:$L$65585,11,0)))</f>
        <v/>
      </c>
      <c r="H403" s="460"/>
      <c r="I403" s="461"/>
      <c r="J403" s="462"/>
      <c r="K403" s="461"/>
      <c r="L403" s="463"/>
      <c r="M403" s="388"/>
      <c r="N403" s="389"/>
      <c r="O403" s="390"/>
      <c r="P403" s="389"/>
      <c r="Q403" s="410"/>
      <c r="R403" s="443"/>
      <c r="S403" s="425">
        <f t="shared" si="147"/>
        <v>0</v>
      </c>
      <c r="T403" s="392">
        <f t="shared" si="144"/>
        <v>0</v>
      </c>
      <c r="U403" s="392">
        <f t="shared" si="148"/>
        <v>0</v>
      </c>
      <c r="V403" s="393">
        <f t="shared" si="149"/>
        <v>0</v>
      </c>
      <c r="W403" s="444" t="str">
        <f t="shared" si="150"/>
        <v/>
      </c>
      <c r="X403" s="452" t="str">
        <f t="shared" si="145"/>
        <v/>
      </c>
      <c r="Y403" s="452" t="str">
        <f t="shared" si="146"/>
        <v/>
      </c>
    </row>
    <row r="404" spans="1:25" ht="16.5">
      <c r="A404" s="383">
        <f t="shared" si="151"/>
        <v>46213</v>
      </c>
      <c r="B404" s="432" t="s">
        <v>804</v>
      </c>
      <c r="C404" s="458"/>
      <c r="D404" s="473"/>
      <c r="E404" s="459"/>
      <c r="F404" s="506" t="str">
        <f>IF(ISNA(VLOOKUP(D404,條件!$A$1:$L$65585,5,0)),"",(VLOOKUP(D404,條件!$A$1:$L$65585,5,0)))</f>
        <v/>
      </c>
      <c r="G404" s="506" t="str">
        <f>IF(ISNA(VLOOKUP(D404,條件!$A$1:$L$65585,11,0)),"",(VLOOKUP(D404,條件!$A$1:$L$65585,11,0)))</f>
        <v/>
      </c>
      <c r="H404" s="460"/>
      <c r="I404" s="461"/>
      <c r="J404" s="462"/>
      <c r="K404" s="461"/>
      <c r="L404" s="463"/>
      <c r="M404" s="388"/>
      <c r="N404" s="389"/>
      <c r="O404" s="390"/>
      <c r="P404" s="389"/>
      <c r="Q404" s="410"/>
      <c r="R404" s="443"/>
      <c r="S404" s="425">
        <f t="shared" si="147"/>
        <v>0</v>
      </c>
      <c r="T404" s="392">
        <f t="shared" si="144"/>
        <v>0</v>
      </c>
      <c r="U404" s="392">
        <f t="shared" si="148"/>
        <v>0</v>
      </c>
      <c r="V404" s="393">
        <f t="shared" si="149"/>
        <v>0</v>
      </c>
      <c r="W404" s="444" t="str">
        <f t="shared" si="150"/>
        <v/>
      </c>
      <c r="X404" s="452" t="str">
        <f t="shared" si="145"/>
        <v/>
      </c>
      <c r="Y404" s="452" t="str">
        <f t="shared" si="146"/>
        <v/>
      </c>
    </row>
    <row r="405" spans="1:25" ht="16.5">
      <c r="A405" s="383">
        <f t="shared" si="151"/>
        <v>46213</v>
      </c>
      <c r="B405" s="432" t="s">
        <v>804</v>
      </c>
      <c r="C405" s="458"/>
      <c r="D405" s="473"/>
      <c r="E405" s="459"/>
      <c r="F405" s="506" t="str">
        <f>IF(ISNA(VLOOKUP(D405,條件!$A$1:$L$65585,5,0)),"",(VLOOKUP(D405,條件!$A$1:$L$65585,5,0)))</f>
        <v/>
      </c>
      <c r="G405" s="506" t="str">
        <f>IF(ISNA(VLOOKUP(D405,條件!$A$1:$L$65585,11,0)),"",(VLOOKUP(D405,條件!$A$1:$L$65585,11,0)))</f>
        <v/>
      </c>
      <c r="H405" s="460"/>
      <c r="I405" s="461"/>
      <c r="J405" s="462"/>
      <c r="K405" s="461"/>
      <c r="L405" s="463"/>
      <c r="M405" s="388"/>
      <c r="N405" s="389"/>
      <c r="O405" s="390"/>
      <c r="P405" s="389"/>
      <c r="Q405" s="410"/>
      <c r="R405" s="443"/>
      <c r="S405" s="425">
        <f t="shared" si="147"/>
        <v>0</v>
      </c>
      <c r="T405" s="392">
        <f t="shared" si="144"/>
        <v>0</v>
      </c>
      <c r="U405" s="392">
        <f t="shared" si="148"/>
        <v>0</v>
      </c>
      <c r="V405" s="393">
        <f t="shared" si="149"/>
        <v>0</v>
      </c>
      <c r="W405" s="444" t="str">
        <f t="shared" si="150"/>
        <v/>
      </c>
      <c r="X405" s="452" t="str">
        <f t="shared" si="145"/>
        <v/>
      </c>
      <c r="Y405" s="452" t="str">
        <f t="shared" si="146"/>
        <v/>
      </c>
    </row>
    <row r="406" spans="1:25" ht="16.5">
      <c r="A406" s="383">
        <f t="shared" si="151"/>
        <v>46213</v>
      </c>
      <c r="B406" s="432" t="s">
        <v>804</v>
      </c>
      <c r="C406" s="458"/>
      <c r="D406" s="473"/>
      <c r="E406" s="459"/>
      <c r="F406" s="506" t="str">
        <f>IF(ISNA(VLOOKUP(D406,條件!$A$1:$L$65585,5,0)),"",(VLOOKUP(D406,條件!$A$1:$L$65585,5,0)))</f>
        <v/>
      </c>
      <c r="G406" s="506" t="str">
        <f>IF(ISNA(VLOOKUP(D406,條件!$A$1:$L$65585,11,0)),"",(VLOOKUP(D406,條件!$A$1:$L$65585,11,0)))</f>
        <v/>
      </c>
      <c r="H406" s="460"/>
      <c r="I406" s="461"/>
      <c r="J406" s="462"/>
      <c r="K406" s="461"/>
      <c r="L406" s="463"/>
      <c r="M406" s="388"/>
      <c r="N406" s="389"/>
      <c r="O406" s="390"/>
      <c r="P406" s="389"/>
      <c r="Q406" s="391"/>
      <c r="R406" s="443"/>
      <c r="S406" s="425">
        <f t="shared" si="147"/>
        <v>0</v>
      </c>
      <c r="T406" s="392">
        <f t="shared" si="144"/>
        <v>0</v>
      </c>
      <c r="U406" s="392">
        <f t="shared" si="148"/>
        <v>0</v>
      </c>
      <c r="V406" s="393">
        <f t="shared" si="149"/>
        <v>0</v>
      </c>
      <c r="W406" s="444" t="str">
        <f t="shared" si="150"/>
        <v/>
      </c>
      <c r="X406" s="452" t="str">
        <f t="shared" si="145"/>
        <v/>
      </c>
      <c r="Y406" s="452" t="str">
        <f t="shared" si="146"/>
        <v/>
      </c>
    </row>
    <row r="407" spans="1:25" ht="16.5">
      <c r="A407" s="383">
        <f t="shared" si="151"/>
        <v>46213</v>
      </c>
      <c r="B407" s="432" t="s">
        <v>804</v>
      </c>
      <c r="C407" s="458"/>
      <c r="D407" s="473"/>
      <c r="E407" s="459"/>
      <c r="F407" s="506" t="str">
        <f>IF(ISNA(VLOOKUP(D407,條件!$A$1:$L$65585,5,0)),"",(VLOOKUP(D407,條件!$A$1:$L$65585,5,0)))</f>
        <v/>
      </c>
      <c r="G407" s="506" t="str">
        <f>IF(ISNA(VLOOKUP(D407,條件!$A$1:$L$65585,11,0)),"",(VLOOKUP(D407,條件!$A$1:$L$65585,11,0)))</f>
        <v/>
      </c>
      <c r="H407" s="460"/>
      <c r="I407" s="461"/>
      <c r="J407" s="462"/>
      <c r="K407" s="461"/>
      <c r="L407" s="463"/>
      <c r="M407" s="388"/>
      <c r="N407" s="389"/>
      <c r="O407" s="390"/>
      <c r="P407" s="389"/>
      <c r="Q407" s="391"/>
      <c r="R407" s="443"/>
      <c r="S407" s="425">
        <f t="shared" si="147"/>
        <v>0</v>
      </c>
      <c r="T407" s="392">
        <f t="shared" si="144"/>
        <v>0</v>
      </c>
      <c r="U407" s="392">
        <f t="shared" si="148"/>
        <v>0</v>
      </c>
      <c r="V407" s="393">
        <f t="shared" si="149"/>
        <v>0</v>
      </c>
      <c r="W407" s="444" t="str">
        <f t="shared" si="150"/>
        <v/>
      </c>
      <c r="X407" s="452" t="str">
        <f t="shared" si="145"/>
        <v/>
      </c>
      <c r="Y407" s="452" t="str">
        <f t="shared" si="146"/>
        <v/>
      </c>
    </row>
    <row r="408" spans="1:25" ht="16.5">
      <c r="A408" s="383">
        <f t="shared" si="151"/>
        <v>46213</v>
      </c>
      <c r="B408" s="432" t="s">
        <v>804</v>
      </c>
      <c r="C408" s="458"/>
      <c r="D408" s="473"/>
      <c r="E408" s="459"/>
      <c r="F408" s="506" t="str">
        <f>IF(ISNA(VLOOKUP(D408,條件!$A$1:$L$65585,5,0)),"",(VLOOKUP(D408,條件!$A$1:$L$65585,5,0)))</f>
        <v/>
      </c>
      <c r="G408" s="506" t="str">
        <f>IF(ISNA(VLOOKUP(D408,條件!$A$1:$L$65585,11,0)),"",(VLOOKUP(D408,條件!$A$1:$L$65585,11,0)))</f>
        <v/>
      </c>
      <c r="H408" s="460"/>
      <c r="I408" s="461"/>
      <c r="J408" s="462"/>
      <c r="K408" s="461"/>
      <c r="L408" s="463"/>
      <c r="M408" s="388"/>
      <c r="N408" s="389"/>
      <c r="O408" s="390"/>
      <c r="P408" s="389"/>
      <c r="Q408" s="391"/>
      <c r="R408" s="443"/>
      <c r="S408" s="425">
        <f t="shared" si="147"/>
        <v>0</v>
      </c>
      <c r="T408" s="392">
        <f t="shared" si="144"/>
        <v>0</v>
      </c>
      <c r="U408" s="392">
        <f t="shared" si="148"/>
        <v>0</v>
      </c>
      <c r="V408" s="393">
        <f t="shared" si="149"/>
        <v>0</v>
      </c>
      <c r="W408" s="444" t="str">
        <f t="shared" si="150"/>
        <v/>
      </c>
      <c r="X408" s="452" t="str">
        <f t="shared" si="145"/>
        <v/>
      </c>
      <c r="Y408" s="452" t="str">
        <f t="shared" si="146"/>
        <v/>
      </c>
    </row>
    <row r="409" spans="1:25" ht="16.5">
      <c r="A409" s="383">
        <f t="shared" si="151"/>
        <v>46213</v>
      </c>
      <c r="B409" s="432" t="s">
        <v>804</v>
      </c>
      <c r="C409" s="458"/>
      <c r="D409" s="473"/>
      <c r="E409" s="459"/>
      <c r="F409" s="506" t="str">
        <f>IF(ISNA(VLOOKUP(D409,條件!$A$1:$L$65585,5,0)),"",(VLOOKUP(D409,條件!$A$1:$L$65585,5,0)))</f>
        <v/>
      </c>
      <c r="G409" s="506" t="str">
        <f>IF(ISNA(VLOOKUP(D409,條件!$A$1:$L$65585,11,0)),"",(VLOOKUP(D409,條件!$A$1:$L$65585,11,0)))</f>
        <v/>
      </c>
      <c r="H409" s="460"/>
      <c r="I409" s="461"/>
      <c r="J409" s="462"/>
      <c r="K409" s="461"/>
      <c r="L409" s="463"/>
      <c r="M409" s="388"/>
      <c r="N409" s="389"/>
      <c r="O409" s="390"/>
      <c r="P409" s="389"/>
      <c r="Q409" s="391"/>
      <c r="R409" s="443"/>
      <c r="S409" s="425">
        <f t="shared" si="147"/>
        <v>0</v>
      </c>
      <c r="T409" s="392">
        <f t="shared" si="144"/>
        <v>0</v>
      </c>
      <c r="U409" s="392">
        <f t="shared" si="148"/>
        <v>0</v>
      </c>
      <c r="V409" s="393">
        <f t="shared" si="149"/>
        <v>0</v>
      </c>
      <c r="W409" s="444" t="str">
        <f t="shared" si="150"/>
        <v/>
      </c>
      <c r="X409" s="452" t="str">
        <f t="shared" si="145"/>
        <v/>
      </c>
      <c r="Y409" s="452" t="str">
        <f t="shared" si="146"/>
        <v/>
      </c>
    </row>
    <row r="410" spans="1:25" ht="16.5">
      <c r="A410" s="383">
        <f t="shared" si="151"/>
        <v>46213</v>
      </c>
      <c r="B410" s="398" t="s">
        <v>807</v>
      </c>
      <c r="C410" s="524"/>
      <c r="D410" s="525"/>
      <c r="E410" s="526"/>
      <c r="F410" s="527"/>
      <c r="G410" s="527"/>
      <c r="H410" s="528"/>
      <c r="I410" s="529">
        <f>COUNTA(I390:I409)</f>
        <v>0</v>
      </c>
      <c r="J410" s="529"/>
      <c r="K410" s="529"/>
      <c r="L410" s="530"/>
      <c r="M410" s="400"/>
      <c r="N410" s="401">
        <f>SUM(N390:N409)</f>
        <v>0</v>
      </c>
      <c r="O410" s="400"/>
      <c r="P410" s="401">
        <f>SUM(P390:P409)</f>
        <v>0</v>
      </c>
      <c r="Q410" s="402"/>
      <c r="R410" s="445"/>
      <c r="S410" s="426"/>
      <c r="T410" s="399"/>
      <c r="U410" s="399">
        <f>SUMIF(U390:U409,"&lt;9E307")</f>
        <v>0</v>
      </c>
      <c r="V410" s="399">
        <f>SUM(V390:V409)</f>
        <v>0</v>
      </c>
      <c r="W410" s="446">
        <f>IF(ISERROR(V410/U410),0,(V410/U410))</f>
        <v>0</v>
      </c>
      <c r="X410" s="453">
        <f>SUMIF(X390:X409,"&lt;9E307")</f>
        <v>0</v>
      </c>
      <c r="Y410" s="453">
        <f>SUMIF(Y390:Y409,"&lt;9E307")</f>
        <v>0</v>
      </c>
    </row>
    <row r="411" spans="1:25" ht="16.5">
      <c r="A411" s="383">
        <f t="shared" si="151"/>
        <v>46213</v>
      </c>
      <c r="B411" s="432" t="s">
        <v>805</v>
      </c>
      <c r="C411" s="458"/>
      <c r="D411" s="473"/>
      <c r="E411" s="459"/>
      <c r="F411" s="506" t="str">
        <f>IF(ISNA(VLOOKUP(D411,條件!$A$1:$L$65585,5,0)),"",(VLOOKUP(D411,條件!$A$1:$L$65585,5,0)))</f>
        <v/>
      </c>
      <c r="G411" s="506" t="str">
        <f>IF(ISNA(VLOOKUP(D411,條件!$A$1:$L$65585,11,0)),"",(VLOOKUP(D411,條件!$A$1:$L$65585,11,0)))</f>
        <v/>
      </c>
      <c r="H411" s="460"/>
      <c r="I411" s="461"/>
      <c r="J411" s="462"/>
      <c r="K411" s="461"/>
      <c r="L411" s="463"/>
      <c r="M411" s="388"/>
      <c r="N411" s="389"/>
      <c r="O411" s="390"/>
      <c r="P411" s="389"/>
      <c r="Q411" s="391"/>
      <c r="R411" s="443"/>
      <c r="S411" s="425">
        <f>K411*0.85</f>
        <v>0</v>
      </c>
      <c r="T411" s="392">
        <f t="shared" ref="T411:T430" si="152">IF(J411="",0,(1440/(J411/S411)))</f>
        <v>0</v>
      </c>
      <c r="U411" s="405">
        <f>T411*L411*(N411+P411)/24*0.85</f>
        <v>0</v>
      </c>
      <c r="V411" s="406">
        <f>M411+O411</f>
        <v>0</v>
      </c>
      <c r="W411" s="442" t="str">
        <f>IF(U411=0,"",((V411/U411)))</f>
        <v/>
      </c>
      <c r="X411" s="452" t="str">
        <f t="shared" ref="X411:X430" si="153">IF(ISERROR((U411/(N411+P411)*N411)/250),"",((U411/(N411+P411)*N411)/250))</f>
        <v/>
      </c>
      <c r="Y411" s="452" t="str">
        <f t="shared" ref="Y411:Y430" si="154">IF(ISERROR(((U411/(N411+P411)*P411)/250)),"",(((U411/(N411+P411)*P411))/250))</f>
        <v/>
      </c>
    </row>
    <row r="412" spans="1:25" ht="16.5">
      <c r="A412" s="383">
        <f t="shared" si="151"/>
        <v>46213</v>
      </c>
      <c r="B412" s="432" t="s">
        <v>805</v>
      </c>
      <c r="C412" s="458"/>
      <c r="D412" s="473"/>
      <c r="E412" s="459"/>
      <c r="F412" s="506" t="str">
        <f>IF(ISNA(VLOOKUP(D412,條件!$A$1:$L$65585,5,0)),"",(VLOOKUP(D412,條件!$A$1:$L$65585,5,0)))</f>
        <v/>
      </c>
      <c r="G412" s="506" t="str">
        <f>IF(ISNA(VLOOKUP(D412,條件!$A$1:$L$65585,11,0)),"",(VLOOKUP(D412,條件!$A$1:$L$65585,11,0)))</f>
        <v/>
      </c>
      <c r="H412" s="460"/>
      <c r="I412" s="461"/>
      <c r="J412" s="462"/>
      <c r="K412" s="461"/>
      <c r="L412" s="463"/>
      <c r="M412" s="388"/>
      <c r="N412" s="389"/>
      <c r="O412" s="390"/>
      <c r="P412" s="389"/>
      <c r="Q412" s="391"/>
      <c r="R412" s="443"/>
      <c r="S412" s="425">
        <f t="shared" ref="S412:S430" si="155">K412*0.85</f>
        <v>0</v>
      </c>
      <c r="T412" s="392">
        <f t="shared" si="152"/>
        <v>0</v>
      </c>
      <c r="U412" s="405">
        <f t="shared" ref="U412:U430" si="156">T412*L412*(N412+P412)/24*0.85</f>
        <v>0</v>
      </c>
      <c r="V412" s="393">
        <f t="shared" ref="V412:V430" si="157">M412+O412</f>
        <v>0</v>
      </c>
      <c r="W412" s="442" t="str">
        <f t="shared" ref="W412:W430" si="158">IF(U412=0,"",((V412/U412)))</f>
        <v/>
      </c>
      <c r="X412" s="452" t="str">
        <f t="shared" si="153"/>
        <v/>
      </c>
      <c r="Y412" s="452" t="str">
        <f t="shared" si="154"/>
        <v/>
      </c>
    </row>
    <row r="413" spans="1:25" ht="16.5">
      <c r="A413" s="383">
        <f t="shared" si="151"/>
        <v>46213</v>
      </c>
      <c r="B413" s="432" t="s">
        <v>805</v>
      </c>
      <c r="C413" s="458"/>
      <c r="D413" s="473"/>
      <c r="E413" s="459"/>
      <c r="F413" s="506" t="str">
        <f>IF(ISNA(VLOOKUP(D413,條件!$A$1:$L$65585,5,0)),"",(VLOOKUP(D413,條件!$A$1:$L$65585,5,0)))</f>
        <v/>
      </c>
      <c r="G413" s="506" t="str">
        <f>IF(ISNA(VLOOKUP(D413,條件!$A$1:$L$65585,11,0)),"",(VLOOKUP(D413,條件!$A$1:$L$65585,11,0)))</f>
        <v/>
      </c>
      <c r="H413" s="460"/>
      <c r="I413" s="461"/>
      <c r="J413" s="462"/>
      <c r="K413" s="461"/>
      <c r="L413" s="463"/>
      <c r="M413" s="388"/>
      <c r="N413" s="389"/>
      <c r="O413" s="390"/>
      <c r="P413" s="389"/>
      <c r="Q413" s="391"/>
      <c r="R413" s="443"/>
      <c r="S413" s="425">
        <f t="shared" si="155"/>
        <v>0</v>
      </c>
      <c r="T413" s="392">
        <f t="shared" si="152"/>
        <v>0</v>
      </c>
      <c r="U413" s="405">
        <f t="shared" si="156"/>
        <v>0</v>
      </c>
      <c r="V413" s="393">
        <f t="shared" si="157"/>
        <v>0</v>
      </c>
      <c r="W413" s="442" t="str">
        <f t="shared" si="158"/>
        <v/>
      </c>
      <c r="X413" s="452" t="str">
        <f t="shared" si="153"/>
        <v/>
      </c>
      <c r="Y413" s="452" t="str">
        <f t="shared" si="154"/>
        <v/>
      </c>
    </row>
    <row r="414" spans="1:25" ht="16.5">
      <c r="A414" s="383">
        <f t="shared" si="151"/>
        <v>46213</v>
      </c>
      <c r="B414" s="432" t="s">
        <v>805</v>
      </c>
      <c r="C414" s="458"/>
      <c r="D414" s="473"/>
      <c r="E414" s="459"/>
      <c r="F414" s="506" t="str">
        <f>IF(ISNA(VLOOKUP(D414,條件!$A$1:$L$65585,5,0)),"",(VLOOKUP(D414,條件!$A$1:$L$65585,5,0)))</f>
        <v/>
      </c>
      <c r="G414" s="506" t="str">
        <f>IF(ISNA(VLOOKUP(D414,條件!$A$1:$L$65585,11,0)),"",(VLOOKUP(D414,條件!$A$1:$L$65585,11,0)))</f>
        <v/>
      </c>
      <c r="H414" s="460"/>
      <c r="I414" s="461"/>
      <c r="J414" s="462"/>
      <c r="K414" s="461"/>
      <c r="L414" s="463"/>
      <c r="M414" s="388"/>
      <c r="N414" s="389"/>
      <c r="O414" s="390"/>
      <c r="P414" s="389"/>
      <c r="Q414" s="391"/>
      <c r="R414" s="443"/>
      <c r="S414" s="425">
        <f t="shared" si="155"/>
        <v>0</v>
      </c>
      <c r="T414" s="392">
        <f t="shared" si="152"/>
        <v>0</v>
      </c>
      <c r="U414" s="405">
        <f t="shared" si="156"/>
        <v>0</v>
      </c>
      <c r="V414" s="393">
        <f t="shared" si="157"/>
        <v>0</v>
      </c>
      <c r="W414" s="442" t="str">
        <f t="shared" si="158"/>
        <v/>
      </c>
      <c r="X414" s="452" t="str">
        <f t="shared" si="153"/>
        <v/>
      </c>
      <c r="Y414" s="452" t="str">
        <f t="shared" si="154"/>
        <v/>
      </c>
    </row>
    <row r="415" spans="1:25" ht="16.5">
      <c r="A415" s="383">
        <f t="shared" si="151"/>
        <v>46213</v>
      </c>
      <c r="B415" s="432" t="s">
        <v>805</v>
      </c>
      <c r="C415" s="458"/>
      <c r="D415" s="473"/>
      <c r="E415" s="459"/>
      <c r="F415" s="506" t="str">
        <f>IF(ISNA(VLOOKUP(D415,條件!$A$1:$L$65585,5,0)),"",(VLOOKUP(D415,條件!$A$1:$L$65585,5,0)))</f>
        <v/>
      </c>
      <c r="G415" s="506" t="str">
        <f>IF(ISNA(VLOOKUP(D415,條件!$A$1:$L$65585,11,0)),"",(VLOOKUP(D415,條件!$A$1:$L$65585,11,0)))</f>
        <v/>
      </c>
      <c r="H415" s="460"/>
      <c r="I415" s="461"/>
      <c r="J415" s="462"/>
      <c r="K415" s="461"/>
      <c r="L415" s="463"/>
      <c r="M415" s="388"/>
      <c r="N415" s="389"/>
      <c r="O415" s="390"/>
      <c r="P415" s="389"/>
      <c r="Q415" s="391"/>
      <c r="R415" s="443"/>
      <c r="S415" s="425">
        <f t="shared" si="155"/>
        <v>0</v>
      </c>
      <c r="T415" s="392">
        <f t="shared" si="152"/>
        <v>0</v>
      </c>
      <c r="U415" s="405">
        <f t="shared" si="156"/>
        <v>0</v>
      </c>
      <c r="V415" s="393">
        <f t="shared" si="157"/>
        <v>0</v>
      </c>
      <c r="W415" s="442" t="str">
        <f t="shared" si="158"/>
        <v/>
      </c>
      <c r="X415" s="452" t="str">
        <f t="shared" si="153"/>
        <v/>
      </c>
      <c r="Y415" s="452" t="str">
        <f t="shared" si="154"/>
        <v/>
      </c>
    </row>
    <row r="416" spans="1:25" ht="16.5">
      <c r="A416" s="383">
        <f t="shared" si="151"/>
        <v>46213</v>
      </c>
      <c r="B416" s="432" t="s">
        <v>805</v>
      </c>
      <c r="C416" s="458"/>
      <c r="D416" s="473"/>
      <c r="E416" s="459"/>
      <c r="F416" s="506" t="str">
        <f>IF(ISNA(VLOOKUP(D416,條件!$A$1:$L$65585,5,0)),"",(VLOOKUP(D416,條件!$A$1:$L$65585,5,0)))</f>
        <v/>
      </c>
      <c r="G416" s="506" t="str">
        <f>IF(ISNA(VLOOKUP(D416,條件!$A$1:$L$65585,11,0)),"",(VLOOKUP(D416,條件!$A$1:$L$65585,11,0)))</f>
        <v/>
      </c>
      <c r="H416" s="460"/>
      <c r="I416" s="461"/>
      <c r="J416" s="462"/>
      <c r="K416" s="461"/>
      <c r="L416" s="463"/>
      <c r="M416" s="388"/>
      <c r="N416" s="389"/>
      <c r="O416" s="390"/>
      <c r="P416" s="389"/>
      <c r="Q416" s="391"/>
      <c r="R416" s="443"/>
      <c r="S416" s="425">
        <f t="shared" si="155"/>
        <v>0</v>
      </c>
      <c r="T416" s="392">
        <f t="shared" si="152"/>
        <v>0</v>
      </c>
      <c r="U416" s="405">
        <f t="shared" si="156"/>
        <v>0</v>
      </c>
      <c r="V416" s="393">
        <f t="shared" si="157"/>
        <v>0</v>
      </c>
      <c r="W416" s="442" t="str">
        <f t="shared" si="158"/>
        <v/>
      </c>
      <c r="X416" s="452" t="str">
        <f t="shared" si="153"/>
        <v/>
      </c>
      <c r="Y416" s="452" t="str">
        <f t="shared" si="154"/>
        <v/>
      </c>
    </row>
    <row r="417" spans="1:25" ht="16.5">
      <c r="A417" s="383">
        <f t="shared" si="151"/>
        <v>46213</v>
      </c>
      <c r="B417" s="432" t="s">
        <v>805</v>
      </c>
      <c r="C417" s="458"/>
      <c r="D417" s="473"/>
      <c r="E417" s="459"/>
      <c r="F417" s="506" t="str">
        <f>IF(ISNA(VLOOKUP(D417,條件!$A$1:$L$65585,5,0)),"",(VLOOKUP(D417,條件!$A$1:$L$65585,5,0)))</f>
        <v/>
      </c>
      <c r="G417" s="506" t="str">
        <f>IF(ISNA(VLOOKUP(D417,條件!$A$1:$L$65585,11,0)),"",(VLOOKUP(D417,條件!$A$1:$L$65585,11,0)))</f>
        <v/>
      </c>
      <c r="H417" s="460"/>
      <c r="I417" s="461"/>
      <c r="J417" s="462"/>
      <c r="K417" s="461"/>
      <c r="L417" s="463"/>
      <c r="M417" s="388"/>
      <c r="N417" s="389"/>
      <c r="O417" s="390"/>
      <c r="P417" s="389"/>
      <c r="Q417" s="391"/>
      <c r="R417" s="443"/>
      <c r="S417" s="425">
        <f t="shared" si="155"/>
        <v>0</v>
      </c>
      <c r="T417" s="392">
        <f t="shared" si="152"/>
        <v>0</v>
      </c>
      <c r="U417" s="405">
        <f t="shared" si="156"/>
        <v>0</v>
      </c>
      <c r="V417" s="393">
        <f t="shared" si="157"/>
        <v>0</v>
      </c>
      <c r="W417" s="442" t="str">
        <f t="shared" si="158"/>
        <v/>
      </c>
      <c r="X417" s="452" t="str">
        <f t="shared" si="153"/>
        <v/>
      </c>
      <c r="Y417" s="452" t="str">
        <f t="shared" si="154"/>
        <v/>
      </c>
    </row>
    <row r="418" spans="1:25" ht="16.5">
      <c r="A418" s="383">
        <f t="shared" si="151"/>
        <v>46213</v>
      </c>
      <c r="B418" s="432" t="s">
        <v>805</v>
      </c>
      <c r="C418" s="458"/>
      <c r="D418" s="473"/>
      <c r="E418" s="459"/>
      <c r="F418" s="506" t="str">
        <f>IF(ISNA(VLOOKUP(D418,條件!$A$1:$L$65585,5,0)),"",(VLOOKUP(D418,條件!$A$1:$L$65585,5,0)))</f>
        <v/>
      </c>
      <c r="G418" s="506" t="str">
        <f>IF(ISNA(VLOOKUP(D418,條件!$A$1:$L$65585,11,0)),"",(VLOOKUP(D418,條件!$A$1:$L$65585,11,0)))</f>
        <v/>
      </c>
      <c r="H418" s="460"/>
      <c r="I418" s="461"/>
      <c r="J418" s="462"/>
      <c r="K418" s="461"/>
      <c r="L418" s="463"/>
      <c r="M418" s="388"/>
      <c r="N418" s="389"/>
      <c r="O418" s="390"/>
      <c r="P418" s="389"/>
      <c r="Q418" s="391"/>
      <c r="R418" s="443"/>
      <c r="S418" s="425">
        <f t="shared" si="155"/>
        <v>0</v>
      </c>
      <c r="T418" s="392">
        <f t="shared" si="152"/>
        <v>0</v>
      </c>
      <c r="U418" s="405">
        <f t="shared" si="156"/>
        <v>0</v>
      </c>
      <c r="V418" s="393">
        <f t="shared" si="157"/>
        <v>0</v>
      </c>
      <c r="W418" s="442" t="str">
        <f t="shared" si="158"/>
        <v/>
      </c>
      <c r="X418" s="452" t="str">
        <f t="shared" si="153"/>
        <v/>
      </c>
      <c r="Y418" s="452" t="str">
        <f t="shared" si="154"/>
        <v/>
      </c>
    </row>
    <row r="419" spans="1:25" ht="16.5">
      <c r="A419" s="383">
        <f t="shared" si="151"/>
        <v>46213</v>
      </c>
      <c r="B419" s="432" t="s">
        <v>805</v>
      </c>
      <c r="C419" s="458"/>
      <c r="D419" s="473"/>
      <c r="E419" s="459"/>
      <c r="F419" s="506" t="str">
        <f>IF(ISNA(VLOOKUP(D419,條件!$A$1:$L$65585,5,0)),"",(VLOOKUP(D419,條件!$A$1:$L$65585,5,0)))</f>
        <v/>
      </c>
      <c r="G419" s="506" t="str">
        <f>IF(ISNA(VLOOKUP(D419,條件!$A$1:$L$65585,11,0)),"",(VLOOKUP(D419,條件!$A$1:$L$65585,11,0)))</f>
        <v/>
      </c>
      <c r="H419" s="460"/>
      <c r="I419" s="461"/>
      <c r="J419" s="462"/>
      <c r="K419" s="461"/>
      <c r="L419" s="463"/>
      <c r="M419" s="388"/>
      <c r="N419" s="389"/>
      <c r="O419" s="390"/>
      <c r="P419" s="389"/>
      <c r="Q419" s="391"/>
      <c r="R419" s="443"/>
      <c r="S419" s="425">
        <f t="shared" si="155"/>
        <v>0</v>
      </c>
      <c r="T419" s="392">
        <f t="shared" si="152"/>
        <v>0</v>
      </c>
      <c r="U419" s="405">
        <f t="shared" si="156"/>
        <v>0</v>
      </c>
      <c r="V419" s="393">
        <f t="shared" si="157"/>
        <v>0</v>
      </c>
      <c r="W419" s="442" t="str">
        <f t="shared" si="158"/>
        <v/>
      </c>
      <c r="X419" s="452" t="str">
        <f t="shared" si="153"/>
        <v/>
      </c>
      <c r="Y419" s="452" t="str">
        <f t="shared" si="154"/>
        <v/>
      </c>
    </row>
    <row r="420" spans="1:25" ht="16.5">
      <c r="A420" s="383">
        <f t="shared" si="151"/>
        <v>46213</v>
      </c>
      <c r="B420" s="432" t="s">
        <v>805</v>
      </c>
      <c r="C420" s="458"/>
      <c r="D420" s="473"/>
      <c r="E420" s="459"/>
      <c r="F420" s="506" t="str">
        <f>IF(ISNA(VLOOKUP(D420,條件!$A$1:$L$65585,5,0)),"",(VLOOKUP(D420,條件!$A$1:$L$65585,5,0)))</f>
        <v/>
      </c>
      <c r="G420" s="506" t="str">
        <f>IF(ISNA(VLOOKUP(D420,條件!$A$1:$L$65585,11,0)),"",(VLOOKUP(D420,條件!$A$1:$L$65585,11,0)))</f>
        <v/>
      </c>
      <c r="H420" s="460"/>
      <c r="I420" s="461"/>
      <c r="J420" s="462"/>
      <c r="K420" s="461"/>
      <c r="L420" s="463"/>
      <c r="M420" s="388"/>
      <c r="N420" s="389"/>
      <c r="O420" s="390"/>
      <c r="P420" s="389"/>
      <c r="Q420" s="391"/>
      <c r="R420" s="443"/>
      <c r="S420" s="425">
        <f t="shared" si="155"/>
        <v>0</v>
      </c>
      <c r="T420" s="392">
        <f t="shared" si="152"/>
        <v>0</v>
      </c>
      <c r="U420" s="405">
        <f t="shared" si="156"/>
        <v>0</v>
      </c>
      <c r="V420" s="393">
        <f t="shared" si="157"/>
        <v>0</v>
      </c>
      <c r="W420" s="442" t="str">
        <f t="shared" si="158"/>
        <v/>
      </c>
      <c r="X420" s="452" t="str">
        <f t="shared" si="153"/>
        <v/>
      </c>
      <c r="Y420" s="452" t="str">
        <f t="shared" si="154"/>
        <v/>
      </c>
    </row>
    <row r="421" spans="1:25" ht="16.5">
      <c r="A421" s="383">
        <f t="shared" si="151"/>
        <v>46213</v>
      </c>
      <c r="B421" s="432" t="s">
        <v>805</v>
      </c>
      <c r="C421" s="458"/>
      <c r="D421" s="473"/>
      <c r="E421" s="459"/>
      <c r="F421" s="506" t="str">
        <f>IF(ISNA(VLOOKUP(D421,條件!$A$1:$L$65585,5,0)),"",(VLOOKUP(D421,條件!$A$1:$L$65585,5,0)))</f>
        <v/>
      </c>
      <c r="G421" s="506" t="str">
        <f>IF(ISNA(VLOOKUP(D421,條件!$A$1:$L$65585,11,0)),"",(VLOOKUP(D421,條件!$A$1:$L$65585,11,0)))</f>
        <v/>
      </c>
      <c r="H421" s="460"/>
      <c r="I421" s="461"/>
      <c r="J421" s="462"/>
      <c r="K421" s="461"/>
      <c r="L421" s="463"/>
      <c r="M421" s="388"/>
      <c r="N421" s="389"/>
      <c r="O421" s="390"/>
      <c r="P421" s="389"/>
      <c r="Q421" s="391"/>
      <c r="R421" s="443"/>
      <c r="S421" s="425">
        <f t="shared" si="155"/>
        <v>0</v>
      </c>
      <c r="T421" s="392">
        <f t="shared" si="152"/>
        <v>0</v>
      </c>
      <c r="U421" s="405">
        <f t="shared" si="156"/>
        <v>0</v>
      </c>
      <c r="V421" s="393">
        <f t="shared" si="157"/>
        <v>0</v>
      </c>
      <c r="W421" s="442" t="str">
        <f t="shared" si="158"/>
        <v/>
      </c>
      <c r="X421" s="452" t="str">
        <f t="shared" si="153"/>
        <v/>
      </c>
      <c r="Y421" s="452" t="str">
        <f t="shared" si="154"/>
        <v/>
      </c>
    </row>
    <row r="422" spans="1:25" ht="16.5">
      <c r="A422" s="383">
        <f t="shared" si="151"/>
        <v>46213</v>
      </c>
      <c r="B422" s="432" t="s">
        <v>805</v>
      </c>
      <c r="C422" s="458"/>
      <c r="D422" s="473"/>
      <c r="E422" s="459"/>
      <c r="F422" s="506" t="str">
        <f>IF(ISNA(VLOOKUP(D422,條件!$A$1:$L$65585,5,0)),"",(VLOOKUP(D422,條件!$A$1:$L$65585,5,0)))</f>
        <v/>
      </c>
      <c r="G422" s="506" t="str">
        <f>IF(ISNA(VLOOKUP(D422,條件!$A$1:$L$65585,11,0)),"",(VLOOKUP(D422,條件!$A$1:$L$65585,11,0)))</f>
        <v/>
      </c>
      <c r="H422" s="460"/>
      <c r="I422" s="461"/>
      <c r="J422" s="462"/>
      <c r="K422" s="461"/>
      <c r="L422" s="463"/>
      <c r="M422" s="388"/>
      <c r="N422" s="389"/>
      <c r="O422" s="390"/>
      <c r="P422" s="389"/>
      <c r="Q422" s="391"/>
      <c r="R422" s="443"/>
      <c r="S422" s="425">
        <f t="shared" si="155"/>
        <v>0</v>
      </c>
      <c r="T422" s="392">
        <f t="shared" si="152"/>
        <v>0</v>
      </c>
      <c r="U422" s="392">
        <f t="shared" si="156"/>
        <v>0</v>
      </c>
      <c r="V422" s="393">
        <f t="shared" si="157"/>
        <v>0</v>
      </c>
      <c r="W422" s="444" t="str">
        <f t="shared" si="158"/>
        <v/>
      </c>
      <c r="X422" s="452" t="str">
        <f t="shared" si="153"/>
        <v/>
      </c>
      <c r="Y422" s="452" t="str">
        <f t="shared" si="154"/>
        <v/>
      </c>
    </row>
    <row r="423" spans="1:25" ht="16.5">
      <c r="A423" s="383">
        <f t="shared" si="151"/>
        <v>46213</v>
      </c>
      <c r="B423" s="432" t="s">
        <v>805</v>
      </c>
      <c r="C423" s="458"/>
      <c r="D423" s="473"/>
      <c r="E423" s="459"/>
      <c r="F423" s="506" t="str">
        <f>IF(ISNA(VLOOKUP(D423,條件!$A$1:$L$65585,5,0)),"",(VLOOKUP(D423,條件!$A$1:$L$65585,5,0)))</f>
        <v/>
      </c>
      <c r="G423" s="506" t="str">
        <f>IF(ISNA(VLOOKUP(D423,條件!$A$1:$L$65585,11,0)),"",(VLOOKUP(D423,條件!$A$1:$L$65585,11,0)))</f>
        <v/>
      </c>
      <c r="H423" s="460"/>
      <c r="I423" s="461"/>
      <c r="J423" s="462"/>
      <c r="K423" s="461"/>
      <c r="L423" s="463"/>
      <c r="M423" s="388"/>
      <c r="N423" s="389"/>
      <c r="O423" s="390"/>
      <c r="P423" s="389"/>
      <c r="Q423" s="391"/>
      <c r="R423" s="443"/>
      <c r="S423" s="425">
        <f t="shared" si="155"/>
        <v>0</v>
      </c>
      <c r="T423" s="392">
        <f t="shared" si="152"/>
        <v>0</v>
      </c>
      <c r="U423" s="392">
        <f t="shared" si="156"/>
        <v>0</v>
      </c>
      <c r="V423" s="393">
        <f t="shared" si="157"/>
        <v>0</v>
      </c>
      <c r="W423" s="444" t="str">
        <f t="shared" si="158"/>
        <v/>
      </c>
      <c r="X423" s="452" t="str">
        <f t="shared" si="153"/>
        <v/>
      </c>
      <c r="Y423" s="452" t="str">
        <f t="shared" si="154"/>
        <v/>
      </c>
    </row>
    <row r="424" spans="1:25" ht="16.5">
      <c r="A424" s="383">
        <f t="shared" si="151"/>
        <v>46213</v>
      </c>
      <c r="B424" s="432" t="s">
        <v>805</v>
      </c>
      <c r="C424" s="458"/>
      <c r="D424" s="473"/>
      <c r="E424" s="459"/>
      <c r="F424" s="506" t="str">
        <f>IF(ISNA(VLOOKUP(D424,條件!$A$1:$L$65585,5,0)),"",(VLOOKUP(D424,條件!$A$1:$L$65585,5,0)))</f>
        <v/>
      </c>
      <c r="G424" s="506" t="str">
        <f>IF(ISNA(VLOOKUP(D424,條件!$A$1:$L$65585,11,0)),"",(VLOOKUP(D424,條件!$A$1:$L$65585,11,0)))</f>
        <v/>
      </c>
      <c r="H424" s="460"/>
      <c r="I424" s="461"/>
      <c r="J424" s="462"/>
      <c r="K424" s="461"/>
      <c r="L424" s="463"/>
      <c r="M424" s="388"/>
      <c r="N424" s="389"/>
      <c r="O424" s="390"/>
      <c r="P424" s="389"/>
      <c r="Q424" s="391"/>
      <c r="R424" s="443"/>
      <c r="S424" s="425">
        <f t="shared" si="155"/>
        <v>0</v>
      </c>
      <c r="T424" s="392">
        <f t="shared" si="152"/>
        <v>0</v>
      </c>
      <c r="U424" s="392">
        <f t="shared" si="156"/>
        <v>0</v>
      </c>
      <c r="V424" s="393">
        <f t="shared" si="157"/>
        <v>0</v>
      </c>
      <c r="W424" s="444" t="str">
        <f t="shared" si="158"/>
        <v/>
      </c>
      <c r="X424" s="452" t="str">
        <f t="shared" si="153"/>
        <v/>
      </c>
      <c r="Y424" s="452" t="str">
        <f t="shared" si="154"/>
        <v/>
      </c>
    </row>
    <row r="425" spans="1:25" ht="16.5">
      <c r="A425" s="383">
        <f t="shared" si="151"/>
        <v>46213</v>
      </c>
      <c r="B425" s="432" t="s">
        <v>805</v>
      </c>
      <c r="C425" s="458"/>
      <c r="D425" s="473"/>
      <c r="E425" s="459"/>
      <c r="F425" s="506" t="str">
        <f>IF(ISNA(VLOOKUP(D425,條件!$A$1:$L$65585,5,0)),"",(VLOOKUP(D425,條件!$A$1:$L$65585,5,0)))</f>
        <v/>
      </c>
      <c r="G425" s="506" t="str">
        <f>IF(ISNA(VLOOKUP(D425,條件!$A$1:$L$65585,11,0)),"",(VLOOKUP(D425,條件!$A$1:$L$65585,11,0)))</f>
        <v/>
      </c>
      <c r="H425" s="460"/>
      <c r="I425" s="461"/>
      <c r="J425" s="462"/>
      <c r="K425" s="461"/>
      <c r="L425" s="463"/>
      <c r="M425" s="388"/>
      <c r="N425" s="389"/>
      <c r="O425" s="390"/>
      <c r="P425" s="389"/>
      <c r="Q425" s="391"/>
      <c r="R425" s="443"/>
      <c r="S425" s="425">
        <f t="shared" si="155"/>
        <v>0</v>
      </c>
      <c r="T425" s="392">
        <f t="shared" si="152"/>
        <v>0</v>
      </c>
      <c r="U425" s="392">
        <f t="shared" si="156"/>
        <v>0</v>
      </c>
      <c r="V425" s="393">
        <f t="shared" si="157"/>
        <v>0</v>
      </c>
      <c r="W425" s="444" t="str">
        <f t="shared" si="158"/>
        <v/>
      </c>
      <c r="X425" s="452" t="str">
        <f t="shared" si="153"/>
        <v/>
      </c>
      <c r="Y425" s="452" t="str">
        <f t="shared" si="154"/>
        <v/>
      </c>
    </row>
    <row r="426" spans="1:25" ht="16.5">
      <c r="A426" s="383">
        <f t="shared" si="151"/>
        <v>46213</v>
      </c>
      <c r="B426" s="432" t="s">
        <v>805</v>
      </c>
      <c r="C426" s="458"/>
      <c r="D426" s="473"/>
      <c r="E426" s="459"/>
      <c r="F426" s="506" t="str">
        <f>IF(ISNA(VLOOKUP(D426,條件!$A$1:$L$65585,5,0)),"",(VLOOKUP(D426,條件!$A$1:$L$65585,5,0)))</f>
        <v/>
      </c>
      <c r="G426" s="506" t="str">
        <f>IF(ISNA(VLOOKUP(D426,條件!$A$1:$L$65585,11,0)),"",(VLOOKUP(D426,條件!$A$1:$L$65585,11,0)))</f>
        <v/>
      </c>
      <c r="H426" s="460"/>
      <c r="I426" s="461"/>
      <c r="J426" s="462"/>
      <c r="K426" s="461"/>
      <c r="L426" s="463"/>
      <c r="M426" s="388"/>
      <c r="N426" s="389"/>
      <c r="O426" s="390"/>
      <c r="P426" s="389"/>
      <c r="Q426" s="391"/>
      <c r="R426" s="443"/>
      <c r="S426" s="425">
        <f t="shared" si="155"/>
        <v>0</v>
      </c>
      <c r="T426" s="392">
        <f t="shared" si="152"/>
        <v>0</v>
      </c>
      <c r="U426" s="392">
        <f t="shared" si="156"/>
        <v>0</v>
      </c>
      <c r="V426" s="393">
        <f t="shared" si="157"/>
        <v>0</v>
      </c>
      <c r="W426" s="444" t="str">
        <f t="shared" si="158"/>
        <v/>
      </c>
      <c r="X426" s="452" t="str">
        <f t="shared" si="153"/>
        <v/>
      </c>
      <c r="Y426" s="452" t="str">
        <f t="shared" si="154"/>
        <v/>
      </c>
    </row>
    <row r="427" spans="1:25" ht="16.5">
      <c r="A427" s="383">
        <f t="shared" si="151"/>
        <v>46213</v>
      </c>
      <c r="B427" s="432" t="s">
        <v>805</v>
      </c>
      <c r="C427" s="458"/>
      <c r="D427" s="473"/>
      <c r="E427" s="459"/>
      <c r="F427" s="506" t="str">
        <f>IF(ISNA(VLOOKUP(D427,條件!$A$1:$L$65585,5,0)),"",(VLOOKUP(D427,條件!$A$1:$L$65585,5,0)))</f>
        <v/>
      </c>
      <c r="G427" s="506" t="str">
        <f>IF(ISNA(VLOOKUP(D427,條件!$A$1:$L$65585,11,0)),"",(VLOOKUP(D427,條件!$A$1:$L$65585,11,0)))</f>
        <v/>
      </c>
      <c r="H427" s="460"/>
      <c r="I427" s="461"/>
      <c r="J427" s="462"/>
      <c r="K427" s="461"/>
      <c r="L427" s="463"/>
      <c r="M427" s="388"/>
      <c r="N427" s="389"/>
      <c r="O427" s="390"/>
      <c r="P427" s="389"/>
      <c r="Q427" s="391"/>
      <c r="R427" s="443"/>
      <c r="S427" s="425">
        <f t="shared" si="155"/>
        <v>0</v>
      </c>
      <c r="T427" s="392">
        <f t="shared" si="152"/>
        <v>0</v>
      </c>
      <c r="U427" s="392">
        <f t="shared" si="156"/>
        <v>0</v>
      </c>
      <c r="V427" s="393">
        <f t="shared" si="157"/>
        <v>0</v>
      </c>
      <c r="W427" s="444" t="str">
        <f t="shared" si="158"/>
        <v/>
      </c>
      <c r="X427" s="452" t="str">
        <f t="shared" si="153"/>
        <v/>
      </c>
      <c r="Y427" s="452" t="str">
        <f t="shared" si="154"/>
        <v/>
      </c>
    </row>
    <row r="428" spans="1:25" ht="16.5">
      <c r="A428" s="383">
        <f t="shared" si="151"/>
        <v>46213</v>
      </c>
      <c r="B428" s="432" t="s">
        <v>805</v>
      </c>
      <c r="C428" s="458"/>
      <c r="D428" s="473"/>
      <c r="E428" s="459"/>
      <c r="F428" s="506" t="str">
        <f>IF(ISNA(VLOOKUP(D428,條件!$A$1:$L$65585,5,0)),"",(VLOOKUP(D428,條件!$A$1:$L$65585,5,0)))</f>
        <v/>
      </c>
      <c r="G428" s="506" t="str">
        <f>IF(ISNA(VLOOKUP(D428,條件!$A$1:$L$65585,11,0)),"",(VLOOKUP(D428,條件!$A$1:$L$65585,11,0)))</f>
        <v/>
      </c>
      <c r="H428" s="460"/>
      <c r="I428" s="461"/>
      <c r="J428" s="462"/>
      <c r="K428" s="461"/>
      <c r="L428" s="463"/>
      <c r="M428" s="388"/>
      <c r="N428" s="389"/>
      <c r="O428" s="390"/>
      <c r="P428" s="389"/>
      <c r="Q428" s="391"/>
      <c r="R428" s="443"/>
      <c r="S428" s="425">
        <f t="shared" si="155"/>
        <v>0</v>
      </c>
      <c r="T428" s="392">
        <f t="shared" si="152"/>
        <v>0</v>
      </c>
      <c r="U428" s="392">
        <f t="shared" si="156"/>
        <v>0</v>
      </c>
      <c r="V428" s="393">
        <f t="shared" si="157"/>
        <v>0</v>
      </c>
      <c r="W428" s="444" t="str">
        <f t="shared" si="158"/>
        <v/>
      </c>
      <c r="X428" s="452" t="str">
        <f t="shared" si="153"/>
        <v/>
      </c>
      <c r="Y428" s="452" t="str">
        <f t="shared" si="154"/>
        <v/>
      </c>
    </row>
    <row r="429" spans="1:25" ht="16.5">
      <c r="A429" s="383">
        <f t="shared" si="151"/>
        <v>46213</v>
      </c>
      <c r="B429" s="432" t="s">
        <v>805</v>
      </c>
      <c r="C429" s="458"/>
      <c r="D429" s="473"/>
      <c r="E429" s="459"/>
      <c r="F429" s="506" t="str">
        <f>IF(ISNA(VLOOKUP(D429,條件!$A$1:$L$65585,5,0)),"",(VLOOKUP(D429,條件!$A$1:$L$65585,5,0)))</f>
        <v/>
      </c>
      <c r="G429" s="506" t="str">
        <f>IF(ISNA(VLOOKUP(D429,條件!$A$1:$L$65585,11,0)),"",(VLOOKUP(D429,條件!$A$1:$L$65585,11,0)))</f>
        <v/>
      </c>
      <c r="H429" s="460"/>
      <c r="I429" s="461"/>
      <c r="J429" s="462"/>
      <c r="K429" s="461"/>
      <c r="L429" s="463"/>
      <c r="M429" s="388"/>
      <c r="N429" s="389"/>
      <c r="O429" s="390"/>
      <c r="P429" s="389"/>
      <c r="Q429" s="391"/>
      <c r="R429" s="443"/>
      <c r="S429" s="425">
        <f t="shared" si="155"/>
        <v>0</v>
      </c>
      <c r="T429" s="392">
        <f t="shared" si="152"/>
        <v>0</v>
      </c>
      <c r="U429" s="392">
        <f t="shared" si="156"/>
        <v>0</v>
      </c>
      <c r="V429" s="393">
        <f t="shared" si="157"/>
        <v>0</v>
      </c>
      <c r="W429" s="444" t="str">
        <f t="shared" si="158"/>
        <v/>
      </c>
      <c r="X429" s="452" t="str">
        <f t="shared" si="153"/>
        <v/>
      </c>
      <c r="Y429" s="452" t="str">
        <f t="shared" si="154"/>
        <v/>
      </c>
    </row>
    <row r="430" spans="1:25" ht="16.5">
      <c r="A430" s="383">
        <f t="shared" si="151"/>
        <v>46213</v>
      </c>
      <c r="B430" s="432" t="s">
        <v>805</v>
      </c>
      <c r="C430" s="458"/>
      <c r="D430" s="473"/>
      <c r="E430" s="459"/>
      <c r="F430" s="506" t="str">
        <f>IF(ISNA(VLOOKUP(D430,條件!$A$1:$L$65585,5,0)),"",(VLOOKUP(D430,條件!$A$1:$L$65585,5,0)))</f>
        <v/>
      </c>
      <c r="G430" s="506" t="str">
        <f>IF(ISNA(VLOOKUP(D430,條件!$A$1:$L$65585,11,0)),"",(VLOOKUP(D430,條件!$A$1:$L$65585,11,0)))</f>
        <v/>
      </c>
      <c r="H430" s="460"/>
      <c r="I430" s="461"/>
      <c r="J430" s="462"/>
      <c r="K430" s="461"/>
      <c r="L430" s="463"/>
      <c r="M430" s="388"/>
      <c r="N430" s="389"/>
      <c r="O430" s="390"/>
      <c r="P430" s="389"/>
      <c r="Q430" s="391"/>
      <c r="R430" s="443"/>
      <c r="S430" s="425">
        <f t="shared" si="155"/>
        <v>0</v>
      </c>
      <c r="T430" s="392">
        <f t="shared" si="152"/>
        <v>0</v>
      </c>
      <c r="U430" s="392">
        <f t="shared" si="156"/>
        <v>0</v>
      </c>
      <c r="V430" s="393">
        <f t="shared" si="157"/>
        <v>0</v>
      </c>
      <c r="W430" s="444" t="str">
        <f t="shared" si="158"/>
        <v/>
      </c>
      <c r="X430" s="452" t="str">
        <f t="shared" si="153"/>
        <v/>
      </c>
      <c r="Y430" s="452" t="str">
        <f t="shared" si="154"/>
        <v/>
      </c>
    </row>
    <row r="431" spans="1:25" ht="16.5">
      <c r="A431" s="383">
        <f t="shared" si="151"/>
        <v>46213</v>
      </c>
      <c r="B431" s="398" t="s">
        <v>803</v>
      </c>
      <c r="C431" s="524"/>
      <c r="D431" s="525"/>
      <c r="E431" s="526"/>
      <c r="F431" s="527">
        <v>0</v>
      </c>
      <c r="G431" s="527"/>
      <c r="H431" s="528"/>
      <c r="I431" s="529">
        <f>COUNTA(I411:I430)</f>
        <v>0</v>
      </c>
      <c r="J431" s="529"/>
      <c r="K431" s="529"/>
      <c r="L431" s="530"/>
      <c r="M431" s="400"/>
      <c r="N431" s="401">
        <f>SUM(N411:N430)</f>
        <v>0</v>
      </c>
      <c r="O431" s="400"/>
      <c r="P431" s="401">
        <f>SUM(P411:P430)</f>
        <v>0</v>
      </c>
      <c r="Q431" s="402"/>
      <c r="R431" s="445"/>
      <c r="S431" s="427"/>
      <c r="T431" s="403"/>
      <c r="U431" s="399">
        <f>SUMIF(U411:U430,"&lt;9E307")</f>
        <v>0</v>
      </c>
      <c r="V431" s="399">
        <f>SUM(V411:V430)</f>
        <v>0</v>
      </c>
      <c r="W431" s="446">
        <f>IF(ISERROR(V431/U431),0,(V431/U431))</f>
        <v>0</v>
      </c>
      <c r="X431" s="453">
        <f>SUMIF(X411:X430,"&lt;9E307")</f>
        <v>0</v>
      </c>
      <c r="Y431" s="453">
        <f>SUMIF(Y411:Y430,"&lt;9E307")</f>
        <v>0</v>
      </c>
    </row>
    <row r="432" spans="1:25" ht="16.5">
      <c r="A432" s="383">
        <f t="shared" si="151"/>
        <v>46213</v>
      </c>
      <c r="B432" s="404" t="s">
        <v>806</v>
      </c>
      <c r="C432" s="531"/>
      <c r="D432" s="532"/>
      <c r="E432" s="533"/>
      <c r="F432" s="534"/>
      <c r="G432" s="534"/>
      <c r="H432" s="535"/>
      <c r="I432" s="536">
        <f>SUM(I410,I431)</f>
        <v>0</v>
      </c>
      <c r="J432" s="536"/>
      <c r="K432" s="536"/>
      <c r="L432" s="537"/>
      <c r="M432" s="419"/>
      <c r="N432" s="420">
        <f>SUM(N410,N431)</f>
        <v>0</v>
      </c>
      <c r="O432" s="419"/>
      <c r="P432" s="420">
        <f>SUM(P410,P431)</f>
        <v>0</v>
      </c>
      <c r="Q432" s="421"/>
      <c r="R432" s="447"/>
      <c r="S432" s="428"/>
      <c r="T432" s="394"/>
      <c r="U432" s="394">
        <f t="shared" ref="U432:V432" si="159">SUM(U410,U431)</f>
        <v>0</v>
      </c>
      <c r="V432" s="394">
        <f t="shared" si="159"/>
        <v>0</v>
      </c>
      <c r="W432" s="448">
        <f>IF(ISERROR(V432/U432),0,V432/U432)</f>
        <v>0</v>
      </c>
      <c r="X432" s="454">
        <f>SUM(X410,X431)</f>
        <v>0</v>
      </c>
      <c r="Y432" s="454">
        <f>SUM(Y410,Y431)</f>
        <v>0</v>
      </c>
    </row>
    <row r="433" spans="1:25" ht="16.5">
      <c r="A433" s="449">
        <f>A432+1</f>
        <v>46214</v>
      </c>
      <c r="B433" s="431" t="s">
        <v>804</v>
      </c>
      <c r="C433" s="538"/>
      <c r="D433" s="539"/>
      <c r="E433" s="540"/>
      <c r="F433" s="541" t="str">
        <f>IF(ISNA(VLOOKUP(D433,條件!$A$1:$L$65585,5,0)),"",(VLOOKUP(D433,條件!$A$1:$L$65585,5,0)))</f>
        <v/>
      </c>
      <c r="G433" s="541" t="str">
        <f>IF(ISNA(VLOOKUP(D433,條件!$A$1:$L$65585,11,0)),"",(VLOOKUP(D433,條件!$A$1:$L$65585,11,0)))</f>
        <v/>
      </c>
      <c r="H433" s="542"/>
      <c r="I433" s="543"/>
      <c r="J433" s="462"/>
      <c r="K433" s="543"/>
      <c r="L433" s="544"/>
      <c r="M433" s="407"/>
      <c r="N433" s="408"/>
      <c r="O433" s="409"/>
      <c r="P433" s="408"/>
      <c r="Q433" s="410"/>
      <c r="R433" s="441"/>
      <c r="S433" s="424">
        <f>K433*0.85</f>
        <v>0</v>
      </c>
      <c r="T433" s="405">
        <f t="shared" ref="T433:T452" si="160">IF(J433="",0,(1440/(J433/S433)))</f>
        <v>0</v>
      </c>
      <c r="U433" s="405">
        <f>T433*L433*(N433+P433)/24*0.85</f>
        <v>0</v>
      </c>
      <c r="V433" s="406">
        <f>M433+O433</f>
        <v>0</v>
      </c>
      <c r="W433" s="442" t="str">
        <f>IF(U433=0,"",((V433/U433)))</f>
        <v/>
      </c>
      <c r="X433" s="452" t="str">
        <f t="shared" ref="X433:X452" si="161">IF(ISERROR((U433/(N433+P433)*N433)/250),"",((U433/(N433+P433)*N433)/250))</f>
        <v/>
      </c>
      <c r="Y433" s="452" t="str">
        <f t="shared" ref="Y433:Y452" si="162">IF(ISERROR(((U433/(N433+P433)*P433)/250)),"",(((U433/(N433+P433)*P433))/250))</f>
        <v/>
      </c>
    </row>
    <row r="434" spans="1:25" ht="16.5">
      <c r="A434" s="383">
        <f>A433</f>
        <v>46214</v>
      </c>
      <c r="B434" s="432" t="s">
        <v>804</v>
      </c>
      <c r="C434" s="458"/>
      <c r="D434" s="473"/>
      <c r="E434" s="459"/>
      <c r="F434" s="506" t="str">
        <f>IF(ISNA(VLOOKUP(D434,條件!$A$1:$L$65585,5,0)),"",(VLOOKUP(D434,條件!$A$1:$L$65585,5,0)))</f>
        <v/>
      </c>
      <c r="G434" s="506" t="str">
        <f>IF(ISNA(VLOOKUP(D434,條件!$A$1:$L$65585,11,0)),"",(VLOOKUP(D434,條件!$A$1:$L$65585,11,0)))</f>
        <v/>
      </c>
      <c r="H434" s="460"/>
      <c r="I434" s="461"/>
      <c r="J434" s="462"/>
      <c r="K434" s="461"/>
      <c r="L434" s="463"/>
      <c r="M434" s="388"/>
      <c r="N434" s="389"/>
      <c r="O434" s="390"/>
      <c r="P434" s="389"/>
      <c r="Q434" s="410"/>
      <c r="R434" s="443"/>
      <c r="S434" s="425">
        <f t="shared" ref="S434:S452" si="163">K434*0.85</f>
        <v>0</v>
      </c>
      <c r="T434" s="392">
        <f t="shared" si="160"/>
        <v>0</v>
      </c>
      <c r="U434" s="405">
        <f t="shared" ref="U434:U452" si="164">T434*L434*(N434+P434)/24*0.85</f>
        <v>0</v>
      </c>
      <c r="V434" s="393">
        <f t="shared" ref="V434:V452" si="165">M434+O434</f>
        <v>0</v>
      </c>
      <c r="W434" s="442" t="str">
        <f t="shared" ref="W434:W452" si="166">IF(U434=0,"",((V434/U434)))</f>
        <v/>
      </c>
      <c r="X434" s="452" t="str">
        <f t="shared" si="161"/>
        <v/>
      </c>
      <c r="Y434" s="452" t="str">
        <f t="shared" si="162"/>
        <v/>
      </c>
    </row>
    <row r="435" spans="1:25" ht="16.5">
      <c r="A435" s="383">
        <f t="shared" ref="A435:A475" si="167">A434</f>
        <v>46214</v>
      </c>
      <c r="B435" s="432" t="s">
        <v>804</v>
      </c>
      <c r="C435" s="458"/>
      <c r="D435" s="473"/>
      <c r="E435" s="459"/>
      <c r="F435" s="506" t="str">
        <f>IF(ISNA(VLOOKUP(D435,條件!$A$1:$L$65585,5,0)),"",(VLOOKUP(D435,條件!$A$1:$L$65585,5,0)))</f>
        <v/>
      </c>
      <c r="G435" s="506" t="str">
        <f>IF(ISNA(VLOOKUP(D435,條件!$A$1:$L$65585,11,0)),"",(VLOOKUP(D435,條件!$A$1:$L$65585,11,0)))</f>
        <v/>
      </c>
      <c r="H435" s="460"/>
      <c r="I435" s="461"/>
      <c r="J435" s="462"/>
      <c r="K435" s="461"/>
      <c r="L435" s="463"/>
      <c r="M435" s="388"/>
      <c r="N435" s="389"/>
      <c r="O435" s="390"/>
      <c r="P435" s="389"/>
      <c r="Q435" s="410"/>
      <c r="R435" s="443"/>
      <c r="S435" s="425">
        <f t="shared" si="163"/>
        <v>0</v>
      </c>
      <c r="T435" s="392">
        <f t="shared" si="160"/>
        <v>0</v>
      </c>
      <c r="U435" s="405">
        <f t="shared" si="164"/>
        <v>0</v>
      </c>
      <c r="V435" s="393">
        <f t="shared" si="165"/>
        <v>0</v>
      </c>
      <c r="W435" s="442" t="str">
        <f t="shared" si="166"/>
        <v/>
      </c>
      <c r="X435" s="452" t="str">
        <f t="shared" si="161"/>
        <v/>
      </c>
      <c r="Y435" s="452" t="str">
        <f t="shared" si="162"/>
        <v/>
      </c>
    </row>
    <row r="436" spans="1:25" ht="16.5">
      <c r="A436" s="383">
        <f t="shared" si="167"/>
        <v>46214</v>
      </c>
      <c r="B436" s="432" t="s">
        <v>804</v>
      </c>
      <c r="C436" s="458"/>
      <c r="D436" s="473"/>
      <c r="E436" s="459"/>
      <c r="F436" s="506" t="str">
        <f>IF(ISNA(VLOOKUP(D436,條件!$A$1:$L$65585,5,0)),"",(VLOOKUP(D436,條件!$A$1:$L$65585,5,0)))</f>
        <v/>
      </c>
      <c r="G436" s="506" t="str">
        <f>IF(ISNA(VLOOKUP(D436,條件!$A$1:$L$65585,11,0)),"",(VLOOKUP(D436,條件!$A$1:$L$65585,11,0)))</f>
        <v/>
      </c>
      <c r="H436" s="460"/>
      <c r="I436" s="461"/>
      <c r="J436" s="462"/>
      <c r="K436" s="461"/>
      <c r="L436" s="463"/>
      <c r="M436" s="388"/>
      <c r="N436" s="389"/>
      <c r="O436" s="390"/>
      <c r="P436" s="389"/>
      <c r="Q436" s="410"/>
      <c r="R436" s="443"/>
      <c r="S436" s="425">
        <f t="shared" si="163"/>
        <v>0</v>
      </c>
      <c r="T436" s="392">
        <f t="shared" si="160"/>
        <v>0</v>
      </c>
      <c r="U436" s="405">
        <f t="shared" si="164"/>
        <v>0</v>
      </c>
      <c r="V436" s="393">
        <f t="shared" si="165"/>
        <v>0</v>
      </c>
      <c r="W436" s="442" t="str">
        <f t="shared" si="166"/>
        <v/>
      </c>
      <c r="X436" s="452" t="str">
        <f t="shared" si="161"/>
        <v/>
      </c>
      <c r="Y436" s="452" t="str">
        <f t="shared" si="162"/>
        <v/>
      </c>
    </row>
    <row r="437" spans="1:25" ht="16.5">
      <c r="A437" s="383">
        <f t="shared" si="167"/>
        <v>46214</v>
      </c>
      <c r="B437" s="432" t="s">
        <v>804</v>
      </c>
      <c r="C437" s="458"/>
      <c r="D437" s="473"/>
      <c r="E437" s="459"/>
      <c r="F437" s="506" t="str">
        <f>IF(ISNA(VLOOKUP(D437,條件!$A$1:$L$65585,5,0)),"",(VLOOKUP(D437,條件!$A$1:$L$65585,5,0)))</f>
        <v/>
      </c>
      <c r="G437" s="506" t="str">
        <f>IF(ISNA(VLOOKUP(D437,條件!$A$1:$L$65585,11,0)),"",(VLOOKUP(D437,條件!$A$1:$L$65585,11,0)))</f>
        <v/>
      </c>
      <c r="H437" s="460"/>
      <c r="I437" s="461"/>
      <c r="J437" s="462"/>
      <c r="K437" s="461"/>
      <c r="L437" s="463"/>
      <c r="M437" s="388"/>
      <c r="N437" s="389"/>
      <c r="O437" s="390"/>
      <c r="P437" s="389"/>
      <c r="Q437" s="410"/>
      <c r="R437" s="443"/>
      <c r="S437" s="425">
        <f t="shared" si="163"/>
        <v>0</v>
      </c>
      <c r="T437" s="392">
        <f t="shared" si="160"/>
        <v>0</v>
      </c>
      <c r="U437" s="405">
        <f t="shared" si="164"/>
        <v>0</v>
      </c>
      <c r="V437" s="393">
        <f t="shared" si="165"/>
        <v>0</v>
      </c>
      <c r="W437" s="442" t="str">
        <f t="shared" si="166"/>
        <v/>
      </c>
      <c r="X437" s="452" t="str">
        <f t="shared" si="161"/>
        <v/>
      </c>
      <c r="Y437" s="452" t="str">
        <f t="shared" si="162"/>
        <v/>
      </c>
    </row>
    <row r="438" spans="1:25" ht="16.5">
      <c r="A438" s="383">
        <f t="shared" si="167"/>
        <v>46214</v>
      </c>
      <c r="B438" s="432" t="s">
        <v>804</v>
      </c>
      <c r="C438" s="458"/>
      <c r="D438" s="473"/>
      <c r="E438" s="459"/>
      <c r="F438" s="506" t="str">
        <f>IF(ISNA(VLOOKUP(D438,條件!$A$1:$L$65585,5,0)),"",(VLOOKUP(D438,條件!$A$1:$L$65585,5,0)))</f>
        <v/>
      </c>
      <c r="G438" s="506" t="str">
        <f>IF(ISNA(VLOOKUP(D438,條件!$A$1:$L$65585,11,0)),"",(VLOOKUP(D438,條件!$A$1:$L$65585,11,0)))</f>
        <v/>
      </c>
      <c r="H438" s="460"/>
      <c r="I438" s="461"/>
      <c r="J438" s="462"/>
      <c r="K438" s="461"/>
      <c r="L438" s="463"/>
      <c r="M438" s="388"/>
      <c r="N438" s="389"/>
      <c r="O438" s="390"/>
      <c r="P438" s="389"/>
      <c r="Q438" s="410"/>
      <c r="R438" s="443"/>
      <c r="S438" s="425">
        <f t="shared" si="163"/>
        <v>0</v>
      </c>
      <c r="T438" s="392">
        <f t="shared" si="160"/>
        <v>0</v>
      </c>
      <c r="U438" s="405">
        <f t="shared" si="164"/>
        <v>0</v>
      </c>
      <c r="V438" s="393">
        <f t="shared" si="165"/>
        <v>0</v>
      </c>
      <c r="W438" s="442" t="str">
        <f t="shared" si="166"/>
        <v/>
      </c>
      <c r="X438" s="452" t="str">
        <f t="shared" si="161"/>
        <v/>
      </c>
      <c r="Y438" s="452" t="str">
        <f t="shared" si="162"/>
        <v/>
      </c>
    </row>
    <row r="439" spans="1:25" ht="16.5">
      <c r="A439" s="383">
        <f t="shared" si="167"/>
        <v>46214</v>
      </c>
      <c r="B439" s="432" t="s">
        <v>804</v>
      </c>
      <c r="C439" s="458"/>
      <c r="D439" s="473"/>
      <c r="E439" s="459"/>
      <c r="F439" s="506" t="str">
        <f>IF(ISNA(VLOOKUP(D439,條件!$A$1:$L$65585,5,0)),"",(VLOOKUP(D439,條件!$A$1:$L$65585,5,0)))</f>
        <v/>
      </c>
      <c r="G439" s="506" t="str">
        <f>IF(ISNA(VLOOKUP(D439,條件!$A$1:$L$65585,11,0)),"",(VLOOKUP(D439,條件!$A$1:$L$65585,11,0)))</f>
        <v/>
      </c>
      <c r="H439" s="460"/>
      <c r="I439" s="461"/>
      <c r="J439" s="462"/>
      <c r="K439" s="461"/>
      <c r="L439" s="463"/>
      <c r="M439" s="388"/>
      <c r="N439" s="389"/>
      <c r="O439" s="390"/>
      <c r="P439" s="389"/>
      <c r="Q439" s="410"/>
      <c r="R439" s="443"/>
      <c r="S439" s="425">
        <f t="shared" si="163"/>
        <v>0</v>
      </c>
      <c r="T439" s="392">
        <f t="shared" si="160"/>
        <v>0</v>
      </c>
      <c r="U439" s="405">
        <f t="shared" si="164"/>
        <v>0</v>
      </c>
      <c r="V439" s="393">
        <f t="shared" si="165"/>
        <v>0</v>
      </c>
      <c r="W439" s="442" t="str">
        <f t="shared" si="166"/>
        <v/>
      </c>
      <c r="X439" s="452" t="str">
        <f t="shared" si="161"/>
        <v/>
      </c>
      <c r="Y439" s="452" t="str">
        <f t="shared" si="162"/>
        <v/>
      </c>
    </row>
    <row r="440" spans="1:25" ht="16.5">
      <c r="A440" s="383">
        <f t="shared" si="167"/>
        <v>46214</v>
      </c>
      <c r="B440" s="432" t="s">
        <v>804</v>
      </c>
      <c r="C440" s="458"/>
      <c r="D440" s="473"/>
      <c r="E440" s="459"/>
      <c r="F440" s="506" t="str">
        <f>IF(ISNA(VLOOKUP(D440,條件!$A$1:$L$65585,5,0)),"",(VLOOKUP(D440,條件!$A$1:$L$65585,5,0)))</f>
        <v/>
      </c>
      <c r="G440" s="506" t="str">
        <f>IF(ISNA(VLOOKUP(D440,條件!$A$1:$L$65585,11,0)),"",(VLOOKUP(D440,條件!$A$1:$L$65585,11,0)))</f>
        <v/>
      </c>
      <c r="H440" s="460"/>
      <c r="I440" s="461"/>
      <c r="J440" s="462"/>
      <c r="K440" s="461"/>
      <c r="L440" s="463"/>
      <c r="M440" s="388"/>
      <c r="N440" s="389"/>
      <c r="O440" s="390"/>
      <c r="P440" s="389"/>
      <c r="Q440" s="410"/>
      <c r="R440" s="443"/>
      <c r="S440" s="425">
        <f t="shared" si="163"/>
        <v>0</v>
      </c>
      <c r="T440" s="392">
        <f t="shared" si="160"/>
        <v>0</v>
      </c>
      <c r="U440" s="405">
        <f t="shared" si="164"/>
        <v>0</v>
      </c>
      <c r="V440" s="393">
        <f t="shared" si="165"/>
        <v>0</v>
      </c>
      <c r="W440" s="442" t="str">
        <f t="shared" si="166"/>
        <v/>
      </c>
      <c r="X440" s="452" t="str">
        <f t="shared" si="161"/>
        <v/>
      </c>
      <c r="Y440" s="452" t="str">
        <f t="shared" si="162"/>
        <v/>
      </c>
    </row>
    <row r="441" spans="1:25" ht="16.5">
      <c r="A441" s="383">
        <f t="shared" si="167"/>
        <v>46214</v>
      </c>
      <c r="B441" s="432" t="s">
        <v>804</v>
      </c>
      <c r="C441" s="458"/>
      <c r="D441" s="473"/>
      <c r="E441" s="459"/>
      <c r="F441" s="506" t="str">
        <f>IF(ISNA(VLOOKUP(D441,條件!$A$1:$L$65585,5,0)),"",(VLOOKUP(D441,條件!$A$1:$L$65585,5,0)))</f>
        <v/>
      </c>
      <c r="G441" s="506" t="str">
        <f>IF(ISNA(VLOOKUP(D441,條件!$A$1:$L$65585,11,0)),"",(VLOOKUP(D441,條件!$A$1:$L$65585,11,0)))</f>
        <v/>
      </c>
      <c r="H441" s="460"/>
      <c r="I441" s="461"/>
      <c r="J441" s="462"/>
      <c r="K441" s="461"/>
      <c r="L441" s="463"/>
      <c r="M441" s="388"/>
      <c r="N441" s="389"/>
      <c r="O441" s="390"/>
      <c r="P441" s="389"/>
      <c r="Q441" s="410"/>
      <c r="R441" s="443"/>
      <c r="S441" s="425">
        <f t="shared" si="163"/>
        <v>0</v>
      </c>
      <c r="T441" s="392">
        <f t="shared" si="160"/>
        <v>0</v>
      </c>
      <c r="U441" s="405">
        <f t="shared" si="164"/>
        <v>0</v>
      </c>
      <c r="V441" s="393">
        <f t="shared" si="165"/>
        <v>0</v>
      </c>
      <c r="W441" s="442" t="str">
        <f t="shared" si="166"/>
        <v/>
      </c>
      <c r="X441" s="452" t="str">
        <f t="shared" si="161"/>
        <v/>
      </c>
      <c r="Y441" s="452" t="str">
        <f t="shared" si="162"/>
        <v/>
      </c>
    </row>
    <row r="442" spans="1:25" ht="16.5">
      <c r="A442" s="383">
        <f t="shared" si="167"/>
        <v>46214</v>
      </c>
      <c r="B442" s="432" t="s">
        <v>804</v>
      </c>
      <c r="C442" s="458"/>
      <c r="D442" s="473"/>
      <c r="E442" s="459"/>
      <c r="F442" s="506" t="str">
        <f>IF(ISNA(VLOOKUP(D442,條件!$A$1:$L$65585,5,0)),"",(VLOOKUP(D442,條件!$A$1:$L$65585,5,0)))</f>
        <v/>
      </c>
      <c r="G442" s="506" t="str">
        <f>IF(ISNA(VLOOKUP(D442,條件!$A$1:$L$65585,11,0)),"",(VLOOKUP(D442,條件!$A$1:$L$65585,11,0)))</f>
        <v/>
      </c>
      <c r="H442" s="460"/>
      <c r="I442" s="461"/>
      <c r="J442" s="462"/>
      <c r="K442" s="461"/>
      <c r="L442" s="463"/>
      <c r="M442" s="388"/>
      <c r="N442" s="389"/>
      <c r="O442" s="390"/>
      <c r="P442" s="389"/>
      <c r="Q442" s="410"/>
      <c r="R442" s="443"/>
      <c r="S442" s="425">
        <f t="shared" si="163"/>
        <v>0</v>
      </c>
      <c r="T442" s="392">
        <f t="shared" si="160"/>
        <v>0</v>
      </c>
      <c r="U442" s="405">
        <f t="shared" si="164"/>
        <v>0</v>
      </c>
      <c r="V442" s="393">
        <f t="shared" si="165"/>
        <v>0</v>
      </c>
      <c r="W442" s="442" t="str">
        <f t="shared" si="166"/>
        <v/>
      </c>
      <c r="X442" s="452" t="str">
        <f t="shared" si="161"/>
        <v/>
      </c>
      <c r="Y442" s="452" t="str">
        <f t="shared" si="162"/>
        <v/>
      </c>
    </row>
    <row r="443" spans="1:25" ht="16.5">
      <c r="A443" s="383">
        <f t="shared" si="167"/>
        <v>46214</v>
      </c>
      <c r="B443" s="432" t="s">
        <v>804</v>
      </c>
      <c r="C443" s="458"/>
      <c r="D443" s="473"/>
      <c r="E443" s="459"/>
      <c r="F443" s="506" t="str">
        <f>IF(ISNA(VLOOKUP(D443,條件!$A$1:$L$65585,5,0)),"",(VLOOKUP(D443,條件!$A$1:$L$65585,5,0)))</f>
        <v/>
      </c>
      <c r="G443" s="506" t="str">
        <f>IF(ISNA(VLOOKUP(D443,條件!$A$1:$L$65585,11,0)),"",(VLOOKUP(D443,條件!$A$1:$L$65585,11,0)))</f>
        <v/>
      </c>
      <c r="H443" s="460"/>
      <c r="I443" s="461"/>
      <c r="J443" s="462"/>
      <c r="K443" s="461"/>
      <c r="L443" s="463"/>
      <c r="M443" s="388"/>
      <c r="N443" s="389"/>
      <c r="O443" s="390"/>
      <c r="P443" s="389"/>
      <c r="Q443" s="410"/>
      <c r="R443" s="443"/>
      <c r="S443" s="425">
        <f t="shared" si="163"/>
        <v>0</v>
      </c>
      <c r="T443" s="392">
        <f t="shared" si="160"/>
        <v>0</v>
      </c>
      <c r="U443" s="405">
        <f t="shared" si="164"/>
        <v>0</v>
      </c>
      <c r="V443" s="393">
        <f t="shared" si="165"/>
        <v>0</v>
      </c>
      <c r="W443" s="442" t="str">
        <f t="shared" si="166"/>
        <v/>
      </c>
      <c r="X443" s="452" t="str">
        <f t="shared" si="161"/>
        <v/>
      </c>
      <c r="Y443" s="452" t="str">
        <f t="shared" si="162"/>
        <v/>
      </c>
    </row>
    <row r="444" spans="1:25" ht="16.5">
      <c r="A444" s="383">
        <f t="shared" si="167"/>
        <v>46214</v>
      </c>
      <c r="B444" s="432" t="s">
        <v>804</v>
      </c>
      <c r="C444" s="458"/>
      <c r="D444" s="473"/>
      <c r="E444" s="459"/>
      <c r="F444" s="506" t="str">
        <f>IF(ISNA(VLOOKUP(D444,條件!$A$1:$L$65585,5,0)),"",(VLOOKUP(D444,條件!$A$1:$L$65585,5,0)))</f>
        <v/>
      </c>
      <c r="G444" s="506" t="str">
        <f>IF(ISNA(VLOOKUP(D444,條件!$A$1:$L$65585,11,0)),"",(VLOOKUP(D444,條件!$A$1:$L$65585,11,0)))</f>
        <v/>
      </c>
      <c r="H444" s="460"/>
      <c r="I444" s="461"/>
      <c r="J444" s="462"/>
      <c r="K444" s="461"/>
      <c r="L444" s="463"/>
      <c r="M444" s="388"/>
      <c r="N444" s="389"/>
      <c r="O444" s="390"/>
      <c r="P444" s="389"/>
      <c r="Q444" s="410"/>
      <c r="R444" s="443"/>
      <c r="S444" s="425">
        <f t="shared" si="163"/>
        <v>0</v>
      </c>
      <c r="T444" s="392">
        <f t="shared" si="160"/>
        <v>0</v>
      </c>
      <c r="U444" s="392">
        <f t="shared" si="164"/>
        <v>0</v>
      </c>
      <c r="V444" s="393">
        <f t="shared" si="165"/>
        <v>0</v>
      </c>
      <c r="W444" s="442" t="str">
        <f t="shared" si="166"/>
        <v/>
      </c>
      <c r="X444" s="452" t="str">
        <f t="shared" si="161"/>
        <v/>
      </c>
      <c r="Y444" s="452" t="str">
        <f t="shared" si="162"/>
        <v/>
      </c>
    </row>
    <row r="445" spans="1:25" ht="16.5">
      <c r="A445" s="383">
        <f t="shared" si="167"/>
        <v>46214</v>
      </c>
      <c r="B445" s="432" t="s">
        <v>804</v>
      </c>
      <c r="C445" s="458"/>
      <c r="D445" s="473"/>
      <c r="E445" s="459"/>
      <c r="F445" s="506" t="str">
        <f>IF(ISNA(VLOOKUP(D445,條件!$A$1:$L$65585,5,0)),"",(VLOOKUP(D445,條件!$A$1:$L$65585,5,0)))</f>
        <v/>
      </c>
      <c r="G445" s="506" t="str">
        <f>IF(ISNA(VLOOKUP(D445,條件!$A$1:$L$65585,11,0)),"",(VLOOKUP(D445,條件!$A$1:$L$65585,11,0)))</f>
        <v/>
      </c>
      <c r="H445" s="460"/>
      <c r="I445" s="461"/>
      <c r="J445" s="462"/>
      <c r="K445" s="461"/>
      <c r="L445" s="463"/>
      <c r="M445" s="388"/>
      <c r="N445" s="389"/>
      <c r="O445" s="390"/>
      <c r="P445" s="389"/>
      <c r="Q445" s="410"/>
      <c r="R445" s="443"/>
      <c r="S445" s="425">
        <f t="shared" si="163"/>
        <v>0</v>
      </c>
      <c r="T445" s="392">
        <f t="shared" si="160"/>
        <v>0</v>
      </c>
      <c r="U445" s="392">
        <f t="shared" si="164"/>
        <v>0</v>
      </c>
      <c r="V445" s="393">
        <f t="shared" si="165"/>
        <v>0</v>
      </c>
      <c r="W445" s="444" t="str">
        <f t="shared" si="166"/>
        <v/>
      </c>
      <c r="X445" s="452" t="str">
        <f t="shared" si="161"/>
        <v/>
      </c>
      <c r="Y445" s="452" t="str">
        <f t="shared" si="162"/>
        <v/>
      </c>
    </row>
    <row r="446" spans="1:25" ht="16.5">
      <c r="A446" s="383">
        <f t="shared" si="167"/>
        <v>46214</v>
      </c>
      <c r="B446" s="432" t="s">
        <v>804</v>
      </c>
      <c r="C446" s="458"/>
      <c r="D446" s="473"/>
      <c r="E446" s="459"/>
      <c r="F446" s="506" t="str">
        <f>IF(ISNA(VLOOKUP(D446,條件!$A$1:$L$65585,5,0)),"",(VLOOKUP(D446,條件!$A$1:$L$65585,5,0)))</f>
        <v/>
      </c>
      <c r="G446" s="506" t="str">
        <f>IF(ISNA(VLOOKUP(D446,條件!$A$1:$L$65585,11,0)),"",(VLOOKUP(D446,條件!$A$1:$L$65585,11,0)))</f>
        <v/>
      </c>
      <c r="H446" s="460"/>
      <c r="I446" s="461"/>
      <c r="J446" s="462"/>
      <c r="K446" s="461"/>
      <c r="L446" s="463"/>
      <c r="M446" s="388"/>
      <c r="N446" s="389"/>
      <c r="O446" s="390"/>
      <c r="P446" s="389"/>
      <c r="Q446" s="410"/>
      <c r="R446" s="443"/>
      <c r="S446" s="425">
        <f t="shared" si="163"/>
        <v>0</v>
      </c>
      <c r="T446" s="392">
        <f t="shared" si="160"/>
        <v>0</v>
      </c>
      <c r="U446" s="392">
        <f t="shared" si="164"/>
        <v>0</v>
      </c>
      <c r="V446" s="393">
        <f t="shared" si="165"/>
        <v>0</v>
      </c>
      <c r="W446" s="444" t="str">
        <f t="shared" si="166"/>
        <v/>
      </c>
      <c r="X446" s="452" t="str">
        <f t="shared" si="161"/>
        <v/>
      </c>
      <c r="Y446" s="452" t="str">
        <f t="shared" si="162"/>
        <v/>
      </c>
    </row>
    <row r="447" spans="1:25" ht="16.5">
      <c r="A447" s="383">
        <f t="shared" si="167"/>
        <v>46214</v>
      </c>
      <c r="B447" s="432" t="s">
        <v>804</v>
      </c>
      <c r="C447" s="458"/>
      <c r="D447" s="473"/>
      <c r="E447" s="459"/>
      <c r="F447" s="506" t="str">
        <f>IF(ISNA(VLOOKUP(D447,條件!$A$1:$L$65585,5,0)),"",(VLOOKUP(D447,條件!$A$1:$L$65585,5,0)))</f>
        <v/>
      </c>
      <c r="G447" s="506" t="str">
        <f>IF(ISNA(VLOOKUP(D447,條件!$A$1:$L$65585,11,0)),"",(VLOOKUP(D447,條件!$A$1:$L$65585,11,0)))</f>
        <v/>
      </c>
      <c r="H447" s="460"/>
      <c r="I447" s="461"/>
      <c r="J447" s="462"/>
      <c r="K447" s="461"/>
      <c r="L447" s="463"/>
      <c r="M447" s="388"/>
      <c r="N447" s="389"/>
      <c r="O447" s="390"/>
      <c r="P447" s="389"/>
      <c r="Q447" s="410"/>
      <c r="R447" s="443"/>
      <c r="S447" s="425">
        <f t="shared" si="163"/>
        <v>0</v>
      </c>
      <c r="T447" s="392">
        <f t="shared" si="160"/>
        <v>0</v>
      </c>
      <c r="U447" s="392">
        <f t="shared" si="164"/>
        <v>0</v>
      </c>
      <c r="V447" s="393">
        <f t="shared" si="165"/>
        <v>0</v>
      </c>
      <c r="W447" s="444" t="str">
        <f t="shared" si="166"/>
        <v/>
      </c>
      <c r="X447" s="452" t="str">
        <f t="shared" si="161"/>
        <v/>
      </c>
      <c r="Y447" s="452" t="str">
        <f t="shared" si="162"/>
        <v/>
      </c>
    </row>
    <row r="448" spans="1:25" ht="16.5">
      <c r="A448" s="383">
        <f t="shared" si="167"/>
        <v>46214</v>
      </c>
      <c r="B448" s="432" t="s">
        <v>804</v>
      </c>
      <c r="C448" s="458"/>
      <c r="D448" s="473"/>
      <c r="E448" s="459"/>
      <c r="F448" s="506" t="str">
        <f>IF(ISNA(VLOOKUP(D448,條件!$A$1:$L$65585,5,0)),"",(VLOOKUP(D448,條件!$A$1:$L$65585,5,0)))</f>
        <v/>
      </c>
      <c r="G448" s="506" t="str">
        <f>IF(ISNA(VLOOKUP(D448,條件!$A$1:$L$65585,11,0)),"",(VLOOKUP(D448,條件!$A$1:$L$65585,11,0)))</f>
        <v/>
      </c>
      <c r="H448" s="460"/>
      <c r="I448" s="461"/>
      <c r="J448" s="462"/>
      <c r="K448" s="461"/>
      <c r="L448" s="463"/>
      <c r="M448" s="388"/>
      <c r="N448" s="389"/>
      <c r="O448" s="390"/>
      <c r="P448" s="389"/>
      <c r="Q448" s="410"/>
      <c r="R448" s="443"/>
      <c r="S448" s="425">
        <f t="shared" si="163"/>
        <v>0</v>
      </c>
      <c r="T448" s="392">
        <f t="shared" si="160"/>
        <v>0</v>
      </c>
      <c r="U448" s="392">
        <f t="shared" si="164"/>
        <v>0</v>
      </c>
      <c r="V448" s="393">
        <f t="shared" si="165"/>
        <v>0</v>
      </c>
      <c r="W448" s="444" t="str">
        <f t="shared" si="166"/>
        <v/>
      </c>
      <c r="X448" s="452" t="str">
        <f t="shared" si="161"/>
        <v/>
      </c>
      <c r="Y448" s="452" t="str">
        <f t="shared" si="162"/>
        <v/>
      </c>
    </row>
    <row r="449" spans="1:25" ht="16.5">
      <c r="A449" s="383">
        <f t="shared" si="167"/>
        <v>46214</v>
      </c>
      <c r="B449" s="432" t="s">
        <v>804</v>
      </c>
      <c r="C449" s="458"/>
      <c r="D449" s="473"/>
      <c r="E449" s="459"/>
      <c r="F449" s="506" t="str">
        <f>IF(ISNA(VLOOKUP(D449,條件!$A$1:$L$65585,5,0)),"",(VLOOKUP(D449,條件!$A$1:$L$65585,5,0)))</f>
        <v/>
      </c>
      <c r="G449" s="506" t="str">
        <f>IF(ISNA(VLOOKUP(D449,條件!$A$1:$L$65585,11,0)),"",(VLOOKUP(D449,條件!$A$1:$L$65585,11,0)))</f>
        <v/>
      </c>
      <c r="H449" s="460"/>
      <c r="I449" s="461"/>
      <c r="J449" s="462"/>
      <c r="K449" s="461"/>
      <c r="L449" s="463"/>
      <c r="M449" s="388"/>
      <c r="N449" s="389"/>
      <c r="O449" s="390"/>
      <c r="P449" s="389"/>
      <c r="Q449" s="391"/>
      <c r="R449" s="443"/>
      <c r="S449" s="425">
        <f t="shared" si="163"/>
        <v>0</v>
      </c>
      <c r="T449" s="392">
        <f t="shared" si="160"/>
        <v>0</v>
      </c>
      <c r="U449" s="392">
        <f t="shared" si="164"/>
        <v>0</v>
      </c>
      <c r="V449" s="393">
        <f t="shared" si="165"/>
        <v>0</v>
      </c>
      <c r="W449" s="444" t="str">
        <f t="shared" si="166"/>
        <v/>
      </c>
      <c r="X449" s="452" t="str">
        <f t="shared" si="161"/>
        <v/>
      </c>
      <c r="Y449" s="452" t="str">
        <f t="shared" si="162"/>
        <v/>
      </c>
    </row>
    <row r="450" spans="1:25" ht="16.5">
      <c r="A450" s="383">
        <f t="shared" si="167"/>
        <v>46214</v>
      </c>
      <c r="B450" s="432" t="s">
        <v>804</v>
      </c>
      <c r="C450" s="458"/>
      <c r="D450" s="473"/>
      <c r="E450" s="459"/>
      <c r="F450" s="506" t="str">
        <f>IF(ISNA(VLOOKUP(D450,條件!$A$1:$L$65585,5,0)),"",(VLOOKUP(D450,條件!$A$1:$L$65585,5,0)))</f>
        <v/>
      </c>
      <c r="G450" s="506" t="str">
        <f>IF(ISNA(VLOOKUP(D450,條件!$A$1:$L$65585,11,0)),"",(VLOOKUP(D450,條件!$A$1:$L$65585,11,0)))</f>
        <v/>
      </c>
      <c r="H450" s="460"/>
      <c r="I450" s="461"/>
      <c r="J450" s="462"/>
      <c r="K450" s="461"/>
      <c r="L450" s="463"/>
      <c r="M450" s="388"/>
      <c r="N450" s="389"/>
      <c r="O450" s="390"/>
      <c r="P450" s="389"/>
      <c r="Q450" s="391"/>
      <c r="R450" s="443"/>
      <c r="S450" s="425">
        <f t="shared" si="163"/>
        <v>0</v>
      </c>
      <c r="T450" s="392">
        <f t="shared" si="160"/>
        <v>0</v>
      </c>
      <c r="U450" s="392">
        <f t="shared" si="164"/>
        <v>0</v>
      </c>
      <c r="V450" s="393">
        <f t="shared" si="165"/>
        <v>0</v>
      </c>
      <c r="W450" s="444" t="str">
        <f t="shared" si="166"/>
        <v/>
      </c>
      <c r="X450" s="452" t="str">
        <f t="shared" si="161"/>
        <v/>
      </c>
      <c r="Y450" s="452" t="str">
        <f t="shared" si="162"/>
        <v/>
      </c>
    </row>
    <row r="451" spans="1:25" ht="16.5">
      <c r="A451" s="383">
        <f t="shared" si="167"/>
        <v>46214</v>
      </c>
      <c r="B451" s="432" t="s">
        <v>804</v>
      </c>
      <c r="C451" s="458"/>
      <c r="D451" s="473"/>
      <c r="E451" s="459"/>
      <c r="F451" s="506" t="str">
        <f>IF(ISNA(VLOOKUP(D451,條件!$A$1:$L$65585,5,0)),"",(VLOOKUP(D451,條件!$A$1:$L$65585,5,0)))</f>
        <v/>
      </c>
      <c r="G451" s="506" t="str">
        <f>IF(ISNA(VLOOKUP(D451,條件!$A$1:$L$65585,11,0)),"",(VLOOKUP(D451,條件!$A$1:$L$65585,11,0)))</f>
        <v/>
      </c>
      <c r="H451" s="460"/>
      <c r="I451" s="461"/>
      <c r="J451" s="462"/>
      <c r="K451" s="461"/>
      <c r="L451" s="463"/>
      <c r="M451" s="388"/>
      <c r="N451" s="389"/>
      <c r="O451" s="390"/>
      <c r="P451" s="389"/>
      <c r="Q451" s="391"/>
      <c r="R451" s="443"/>
      <c r="S451" s="425">
        <f t="shared" si="163"/>
        <v>0</v>
      </c>
      <c r="T451" s="392">
        <f t="shared" si="160"/>
        <v>0</v>
      </c>
      <c r="U451" s="392">
        <f t="shared" si="164"/>
        <v>0</v>
      </c>
      <c r="V451" s="393">
        <f t="shared" si="165"/>
        <v>0</v>
      </c>
      <c r="W451" s="444" t="str">
        <f t="shared" si="166"/>
        <v/>
      </c>
      <c r="X451" s="452" t="str">
        <f t="shared" si="161"/>
        <v/>
      </c>
      <c r="Y451" s="452" t="str">
        <f t="shared" si="162"/>
        <v/>
      </c>
    </row>
    <row r="452" spans="1:25" ht="16.5">
      <c r="A452" s="383">
        <f t="shared" si="167"/>
        <v>46214</v>
      </c>
      <c r="B452" s="432" t="s">
        <v>804</v>
      </c>
      <c r="C452" s="458"/>
      <c r="D452" s="473"/>
      <c r="E452" s="459"/>
      <c r="F452" s="506" t="str">
        <f>IF(ISNA(VLOOKUP(D452,條件!$A$1:$L$65585,5,0)),"",(VLOOKUP(D452,條件!$A$1:$L$65585,5,0)))</f>
        <v/>
      </c>
      <c r="G452" s="506" t="str">
        <f>IF(ISNA(VLOOKUP(D452,條件!$A$1:$L$65585,11,0)),"",(VLOOKUP(D452,條件!$A$1:$L$65585,11,0)))</f>
        <v/>
      </c>
      <c r="H452" s="460"/>
      <c r="I452" s="461"/>
      <c r="J452" s="462"/>
      <c r="K452" s="461"/>
      <c r="L452" s="463"/>
      <c r="M452" s="388"/>
      <c r="N452" s="389"/>
      <c r="O452" s="390"/>
      <c r="P452" s="389"/>
      <c r="Q452" s="391"/>
      <c r="R452" s="443"/>
      <c r="S452" s="425">
        <f t="shared" si="163"/>
        <v>0</v>
      </c>
      <c r="T452" s="392">
        <f t="shared" si="160"/>
        <v>0</v>
      </c>
      <c r="U452" s="392">
        <f t="shared" si="164"/>
        <v>0</v>
      </c>
      <c r="V452" s="393">
        <f t="shared" si="165"/>
        <v>0</v>
      </c>
      <c r="W452" s="444" t="str">
        <f t="shared" si="166"/>
        <v/>
      </c>
      <c r="X452" s="452" t="str">
        <f t="shared" si="161"/>
        <v/>
      </c>
      <c r="Y452" s="452" t="str">
        <f t="shared" si="162"/>
        <v/>
      </c>
    </row>
    <row r="453" spans="1:25" ht="16.5">
      <c r="A453" s="383">
        <f t="shared" si="167"/>
        <v>46214</v>
      </c>
      <c r="B453" s="398" t="s">
        <v>807</v>
      </c>
      <c r="C453" s="524"/>
      <c r="D453" s="525"/>
      <c r="E453" s="526"/>
      <c r="F453" s="527"/>
      <c r="G453" s="527"/>
      <c r="H453" s="528"/>
      <c r="I453" s="529">
        <f>COUNTA(I433:I452)</f>
        <v>0</v>
      </c>
      <c r="J453" s="529"/>
      <c r="K453" s="529"/>
      <c r="L453" s="530"/>
      <c r="M453" s="400"/>
      <c r="N453" s="401">
        <f>SUM(N433:N452)</f>
        <v>0</v>
      </c>
      <c r="O453" s="400"/>
      <c r="P453" s="401">
        <f>SUM(P433:P452)</f>
        <v>0</v>
      </c>
      <c r="Q453" s="402"/>
      <c r="R453" s="445"/>
      <c r="S453" s="426"/>
      <c r="T453" s="399"/>
      <c r="U453" s="399">
        <f>SUMIF(U433:U452,"&lt;9E307")</f>
        <v>0</v>
      </c>
      <c r="V453" s="399">
        <f>SUM(V433:V452)</f>
        <v>0</v>
      </c>
      <c r="W453" s="446">
        <f>IF(ISERROR(V453/U453),0,(V453/U453))</f>
        <v>0</v>
      </c>
      <c r="X453" s="453">
        <f>SUMIF(X433:X452,"&lt;9E307")</f>
        <v>0</v>
      </c>
      <c r="Y453" s="453">
        <f>SUMIF(Y433:Y452,"&lt;9E307")</f>
        <v>0</v>
      </c>
    </row>
    <row r="454" spans="1:25" ht="16.5">
      <c r="A454" s="383">
        <f t="shared" si="167"/>
        <v>46214</v>
      </c>
      <c r="B454" s="432" t="s">
        <v>805</v>
      </c>
      <c r="C454" s="458"/>
      <c r="D454" s="473"/>
      <c r="E454" s="459"/>
      <c r="F454" s="506" t="str">
        <f>IF(ISNA(VLOOKUP(D454,條件!$A$1:$L$65585,5,0)),"",(VLOOKUP(D454,條件!$A$1:$L$65585,5,0)))</f>
        <v/>
      </c>
      <c r="G454" s="506" t="str">
        <f>IF(ISNA(VLOOKUP(D454,條件!$A$1:$L$65585,11,0)),"",(VLOOKUP(D454,條件!$A$1:$L$65585,11,0)))</f>
        <v/>
      </c>
      <c r="H454" s="460"/>
      <c r="I454" s="461"/>
      <c r="J454" s="462"/>
      <c r="K454" s="461"/>
      <c r="L454" s="463"/>
      <c r="M454" s="388"/>
      <c r="N454" s="389"/>
      <c r="O454" s="390"/>
      <c r="P454" s="389"/>
      <c r="Q454" s="391"/>
      <c r="R454" s="443"/>
      <c r="S454" s="425">
        <f>K454*0.85</f>
        <v>0</v>
      </c>
      <c r="T454" s="392">
        <f t="shared" ref="T454:T473" si="168">IF(J454="",0,(1440/(J454/S454)))</f>
        <v>0</v>
      </c>
      <c r="U454" s="405">
        <f>T454*L454*(N454+P454)/24*0.85</f>
        <v>0</v>
      </c>
      <c r="V454" s="406">
        <f>M454+O454</f>
        <v>0</v>
      </c>
      <c r="W454" s="442" t="str">
        <f>IF(U454=0,"",((V454/U454)))</f>
        <v/>
      </c>
      <c r="X454" s="452" t="str">
        <f t="shared" ref="X454:X473" si="169">IF(ISERROR((U454/(N454+P454)*N454)/250),"",((U454/(N454+P454)*N454)/250))</f>
        <v/>
      </c>
      <c r="Y454" s="452" t="str">
        <f t="shared" ref="Y454:Y473" si="170">IF(ISERROR(((U454/(N454+P454)*P454)/250)),"",(((U454/(N454+P454)*P454))/250))</f>
        <v/>
      </c>
    </row>
    <row r="455" spans="1:25" ht="16.5">
      <c r="A455" s="383">
        <f t="shared" si="167"/>
        <v>46214</v>
      </c>
      <c r="B455" s="432" t="s">
        <v>805</v>
      </c>
      <c r="C455" s="458"/>
      <c r="D455" s="473"/>
      <c r="E455" s="459"/>
      <c r="F455" s="506" t="str">
        <f>IF(ISNA(VLOOKUP(D455,條件!$A$1:$L$65585,5,0)),"",(VLOOKUP(D455,條件!$A$1:$L$65585,5,0)))</f>
        <v/>
      </c>
      <c r="G455" s="506" t="str">
        <f>IF(ISNA(VLOOKUP(D455,條件!$A$1:$L$65585,11,0)),"",(VLOOKUP(D455,條件!$A$1:$L$65585,11,0)))</f>
        <v/>
      </c>
      <c r="H455" s="460"/>
      <c r="I455" s="461"/>
      <c r="J455" s="462"/>
      <c r="K455" s="461"/>
      <c r="L455" s="463"/>
      <c r="M455" s="388"/>
      <c r="N455" s="389"/>
      <c r="O455" s="390"/>
      <c r="P455" s="389"/>
      <c r="Q455" s="391"/>
      <c r="R455" s="443"/>
      <c r="S455" s="425">
        <f t="shared" ref="S455:S473" si="171">K455*0.85</f>
        <v>0</v>
      </c>
      <c r="T455" s="392">
        <f t="shared" si="168"/>
        <v>0</v>
      </c>
      <c r="U455" s="405">
        <f t="shared" ref="U455:U473" si="172">T455*L455*(N455+P455)/24*0.85</f>
        <v>0</v>
      </c>
      <c r="V455" s="393">
        <f t="shared" ref="V455:V473" si="173">M455+O455</f>
        <v>0</v>
      </c>
      <c r="W455" s="442" t="str">
        <f t="shared" ref="W455:W473" si="174">IF(U455=0,"",((V455/U455)))</f>
        <v/>
      </c>
      <c r="X455" s="452" t="str">
        <f t="shared" si="169"/>
        <v/>
      </c>
      <c r="Y455" s="452" t="str">
        <f t="shared" si="170"/>
        <v/>
      </c>
    </row>
    <row r="456" spans="1:25" ht="16.5">
      <c r="A456" s="383">
        <f t="shared" si="167"/>
        <v>46214</v>
      </c>
      <c r="B456" s="432" t="s">
        <v>805</v>
      </c>
      <c r="C456" s="458"/>
      <c r="D456" s="473"/>
      <c r="E456" s="459"/>
      <c r="F456" s="506" t="str">
        <f>IF(ISNA(VLOOKUP(D456,條件!$A$1:$L$65585,5,0)),"",(VLOOKUP(D456,條件!$A$1:$L$65585,5,0)))</f>
        <v/>
      </c>
      <c r="G456" s="506" t="str">
        <f>IF(ISNA(VLOOKUP(D456,條件!$A$1:$L$65585,11,0)),"",(VLOOKUP(D456,條件!$A$1:$L$65585,11,0)))</f>
        <v/>
      </c>
      <c r="H456" s="460"/>
      <c r="I456" s="461"/>
      <c r="J456" s="462"/>
      <c r="K456" s="461"/>
      <c r="L456" s="463"/>
      <c r="M456" s="388"/>
      <c r="N456" s="389"/>
      <c r="O456" s="390"/>
      <c r="P456" s="389"/>
      <c r="Q456" s="391"/>
      <c r="R456" s="443"/>
      <c r="S456" s="425">
        <f t="shared" si="171"/>
        <v>0</v>
      </c>
      <c r="T456" s="392">
        <f t="shared" si="168"/>
        <v>0</v>
      </c>
      <c r="U456" s="405">
        <f t="shared" si="172"/>
        <v>0</v>
      </c>
      <c r="V456" s="393">
        <f t="shared" si="173"/>
        <v>0</v>
      </c>
      <c r="W456" s="442" t="str">
        <f t="shared" si="174"/>
        <v/>
      </c>
      <c r="X456" s="452" t="str">
        <f t="shared" si="169"/>
        <v/>
      </c>
      <c r="Y456" s="452" t="str">
        <f t="shared" si="170"/>
        <v/>
      </c>
    </row>
    <row r="457" spans="1:25" ht="16.5">
      <c r="A457" s="383">
        <f t="shared" si="167"/>
        <v>46214</v>
      </c>
      <c r="B457" s="432" t="s">
        <v>805</v>
      </c>
      <c r="C457" s="458"/>
      <c r="D457" s="473"/>
      <c r="E457" s="459"/>
      <c r="F457" s="506" t="str">
        <f>IF(ISNA(VLOOKUP(D457,條件!$A$1:$L$65585,5,0)),"",(VLOOKUP(D457,條件!$A$1:$L$65585,5,0)))</f>
        <v/>
      </c>
      <c r="G457" s="506" t="str">
        <f>IF(ISNA(VLOOKUP(D457,條件!$A$1:$L$65585,11,0)),"",(VLOOKUP(D457,條件!$A$1:$L$65585,11,0)))</f>
        <v/>
      </c>
      <c r="H457" s="460"/>
      <c r="I457" s="461"/>
      <c r="J457" s="462"/>
      <c r="K457" s="461"/>
      <c r="L457" s="463"/>
      <c r="M457" s="388"/>
      <c r="N457" s="389"/>
      <c r="O457" s="390"/>
      <c r="P457" s="389"/>
      <c r="Q457" s="391"/>
      <c r="R457" s="443"/>
      <c r="S457" s="425">
        <f t="shared" si="171"/>
        <v>0</v>
      </c>
      <c r="T457" s="392">
        <f t="shared" si="168"/>
        <v>0</v>
      </c>
      <c r="U457" s="405">
        <f t="shared" si="172"/>
        <v>0</v>
      </c>
      <c r="V457" s="393">
        <f t="shared" si="173"/>
        <v>0</v>
      </c>
      <c r="W457" s="442" t="str">
        <f t="shared" si="174"/>
        <v/>
      </c>
      <c r="X457" s="452" t="str">
        <f t="shared" si="169"/>
        <v/>
      </c>
      <c r="Y457" s="452" t="str">
        <f t="shared" si="170"/>
        <v/>
      </c>
    </row>
    <row r="458" spans="1:25" ht="16.5">
      <c r="A458" s="383">
        <f t="shared" si="167"/>
        <v>46214</v>
      </c>
      <c r="B458" s="432" t="s">
        <v>805</v>
      </c>
      <c r="C458" s="458"/>
      <c r="D458" s="473"/>
      <c r="E458" s="459"/>
      <c r="F458" s="506" t="str">
        <f>IF(ISNA(VLOOKUP(D458,條件!$A$1:$L$65585,5,0)),"",(VLOOKUP(D458,條件!$A$1:$L$65585,5,0)))</f>
        <v/>
      </c>
      <c r="G458" s="506" t="str">
        <f>IF(ISNA(VLOOKUP(D458,條件!$A$1:$L$65585,11,0)),"",(VLOOKUP(D458,條件!$A$1:$L$65585,11,0)))</f>
        <v/>
      </c>
      <c r="H458" s="460"/>
      <c r="I458" s="461"/>
      <c r="J458" s="462"/>
      <c r="K458" s="461"/>
      <c r="L458" s="463"/>
      <c r="M458" s="388"/>
      <c r="N458" s="389"/>
      <c r="O458" s="390"/>
      <c r="P458" s="389"/>
      <c r="Q458" s="391"/>
      <c r="R458" s="443"/>
      <c r="S458" s="425">
        <f t="shared" si="171"/>
        <v>0</v>
      </c>
      <c r="T458" s="392">
        <f t="shared" si="168"/>
        <v>0</v>
      </c>
      <c r="U458" s="405">
        <f t="shared" si="172"/>
        <v>0</v>
      </c>
      <c r="V458" s="393">
        <f t="shared" si="173"/>
        <v>0</v>
      </c>
      <c r="W458" s="442" t="str">
        <f t="shared" si="174"/>
        <v/>
      </c>
      <c r="X458" s="452" t="str">
        <f t="shared" si="169"/>
        <v/>
      </c>
      <c r="Y458" s="452" t="str">
        <f t="shared" si="170"/>
        <v/>
      </c>
    </row>
    <row r="459" spans="1:25" ht="16.5">
      <c r="A459" s="383">
        <f t="shared" si="167"/>
        <v>46214</v>
      </c>
      <c r="B459" s="432" t="s">
        <v>805</v>
      </c>
      <c r="C459" s="458"/>
      <c r="D459" s="473"/>
      <c r="E459" s="459"/>
      <c r="F459" s="506" t="str">
        <f>IF(ISNA(VLOOKUP(D459,條件!$A$1:$L$65585,5,0)),"",(VLOOKUP(D459,條件!$A$1:$L$65585,5,0)))</f>
        <v/>
      </c>
      <c r="G459" s="506" t="str">
        <f>IF(ISNA(VLOOKUP(D459,條件!$A$1:$L$65585,11,0)),"",(VLOOKUP(D459,條件!$A$1:$L$65585,11,0)))</f>
        <v/>
      </c>
      <c r="H459" s="460"/>
      <c r="I459" s="461"/>
      <c r="J459" s="462"/>
      <c r="K459" s="461"/>
      <c r="L459" s="463"/>
      <c r="M459" s="388"/>
      <c r="N459" s="389"/>
      <c r="O459" s="390"/>
      <c r="P459" s="389"/>
      <c r="Q459" s="391"/>
      <c r="R459" s="443"/>
      <c r="S459" s="425">
        <f t="shared" si="171"/>
        <v>0</v>
      </c>
      <c r="T459" s="392">
        <f t="shared" si="168"/>
        <v>0</v>
      </c>
      <c r="U459" s="405">
        <f t="shared" si="172"/>
        <v>0</v>
      </c>
      <c r="V459" s="393">
        <f t="shared" si="173"/>
        <v>0</v>
      </c>
      <c r="W459" s="442" t="str">
        <f t="shared" si="174"/>
        <v/>
      </c>
      <c r="X459" s="452" t="str">
        <f t="shared" si="169"/>
        <v/>
      </c>
      <c r="Y459" s="452" t="str">
        <f t="shared" si="170"/>
        <v/>
      </c>
    </row>
    <row r="460" spans="1:25" ht="16.5">
      <c r="A460" s="383">
        <f t="shared" si="167"/>
        <v>46214</v>
      </c>
      <c r="B460" s="432" t="s">
        <v>805</v>
      </c>
      <c r="C460" s="458"/>
      <c r="D460" s="473"/>
      <c r="E460" s="459"/>
      <c r="F460" s="506" t="str">
        <f>IF(ISNA(VLOOKUP(D460,條件!$A$1:$L$65585,5,0)),"",(VLOOKUP(D460,條件!$A$1:$L$65585,5,0)))</f>
        <v/>
      </c>
      <c r="G460" s="506" t="str">
        <f>IF(ISNA(VLOOKUP(D460,條件!$A$1:$L$65585,11,0)),"",(VLOOKUP(D460,條件!$A$1:$L$65585,11,0)))</f>
        <v/>
      </c>
      <c r="H460" s="460"/>
      <c r="I460" s="461"/>
      <c r="J460" s="462"/>
      <c r="K460" s="461"/>
      <c r="L460" s="463"/>
      <c r="M460" s="388"/>
      <c r="N460" s="389"/>
      <c r="O460" s="390"/>
      <c r="P460" s="389"/>
      <c r="Q460" s="391"/>
      <c r="R460" s="443"/>
      <c r="S460" s="425">
        <f t="shared" si="171"/>
        <v>0</v>
      </c>
      <c r="T460" s="392">
        <f t="shared" si="168"/>
        <v>0</v>
      </c>
      <c r="U460" s="405">
        <f t="shared" si="172"/>
        <v>0</v>
      </c>
      <c r="V460" s="393">
        <f t="shared" si="173"/>
        <v>0</v>
      </c>
      <c r="W460" s="442" t="str">
        <f t="shared" si="174"/>
        <v/>
      </c>
      <c r="X460" s="452" t="str">
        <f t="shared" si="169"/>
        <v/>
      </c>
      <c r="Y460" s="452" t="str">
        <f t="shared" si="170"/>
        <v/>
      </c>
    </row>
    <row r="461" spans="1:25" ht="16.5">
      <c r="A461" s="383">
        <f t="shared" si="167"/>
        <v>46214</v>
      </c>
      <c r="B461" s="432" t="s">
        <v>805</v>
      </c>
      <c r="C461" s="458"/>
      <c r="D461" s="473"/>
      <c r="E461" s="459"/>
      <c r="F461" s="506" t="str">
        <f>IF(ISNA(VLOOKUP(D461,條件!$A$1:$L$65585,5,0)),"",(VLOOKUP(D461,條件!$A$1:$L$65585,5,0)))</f>
        <v/>
      </c>
      <c r="G461" s="506" t="str">
        <f>IF(ISNA(VLOOKUP(D461,條件!$A$1:$L$65585,11,0)),"",(VLOOKUP(D461,條件!$A$1:$L$65585,11,0)))</f>
        <v/>
      </c>
      <c r="H461" s="460"/>
      <c r="I461" s="461"/>
      <c r="J461" s="462"/>
      <c r="K461" s="461"/>
      <c r="L461" s="463"/>
      <c r="M461" s="388"/>
      <c r="N461" s="389"/>
      <c r="O461" s="390"/>
      <c r="P461" s="389"/>
      <c r="Q461" s="391"/>
      <c r="R461" s="443"/>
      <c r="S461" s="425">
        <f t="shared" si="171"/>
        <v>0</v>
      </c>
      <c r="T461" s="392">
        <f t="shared" si="168"/>
        <v>0</v>
      </c>
      <c r="U461" s="405">
        <f t="shared" si="172"/>
        <v>0</v>
      </c>
      <c r="V461" s="393">
        <f t="shared" si="173"/>
        <v>0</v>
      </c>
      <c r="W461" s="442" t="str">
        <f t="shared" si="174"/>
        <v/>
      </c>
      <c r="X461" s="452" t="str">
        <f t="shared" si="169"/>
        <v/>
      </c>
      <c r="Y461" s="452" t="str">
        <f t="shared" si="170"/>
        <v/>
      </c>
    </row>
    <row r="462" spans="1:25" ht="16.5">
      <c r="A462" s="383">
        <f t="shared" si="167"/>
        <v>46214</v>
      </c>
      <c r="B462" s="432" t="s">
        <v>805</v>
      </c>
      <c r="C462" s="458"/>
      <c r="D462" s="473"/>
      <c r="E462" s="459"/>
      <c r="F462" s="506" t="str">
        <f>IF(ISNA(VLOOKUP(D462,條件!$A$1:$L$65585,5,0)),"",(VLOOKUP(D462,條件!$A$1:$L$65585,5,0)))</f>
        <v/>
      </c>
      <c r="G462" s="506" t="str">
        <f>IF(ISNA(VLOOKUP(D462,條件!$A$1:$L$65585,11,0)),"",(VLOOKUP(D462,條件!$A$1:$L$65585,11,0)))</f>
        <v/>
      </c>
      <c r="H462" s="460"/>
      <c r="I462" s="461"/>
      <c r="J462" s="462"/>
      <c r="K462" s="461"/>
      <c r="L462" s="463"/>
      <c r="M462" s="388"/>
      <c r="N462" s="389"/>
      <c r="O462" s="390"/>
      <c r="P462" s="389"/>
      <c r="Q462" s="391"/>
      <c r="R462" s="443"/>
      <c r="S462" s="425">
        <f t="shared" si="171"/>
        <v>0</v>
      </c>
      <c r="T462" s="392">
        <f t="shared" si="168"/>
        <v>0</v>
      </c>
      <c r="U462" s="405">
        <f t="shared" si="172"/>
        <v>0</v>
      </c>
      <c r="V462" s="393">
        <f t="shared" si="173"/>
        <v>0</v>
      </c>
      <c r="W462" s="442" t="str">
        <f t="shared" si="174"/>
        <v/>
      </c>
      <c r="X462" s="452" t="str">
        <f t="shared" si="169"/>
        <v/>
      </c>
      <c r="Y462" s="452" t="str">
        <f t="shared" si="170"/>
        <v/>
      </c>
    </row>
    <row r="463" spans="1:25" ht="16.5">
      <c r="A463" s="383">
        <f t="shared" si="167"/>
        <v>46214</v>
      </c>
      <c r="B463" s="432" t="s">
        <v>805</v>
      </c>
      <c r="C463" s="458"/>
      <c r="D463" s="473"/>
      <c r="E463" s="459"/>
      <c r="F463" s="506" t="str">
        <f>IF(ISNA(VLOOKUP(D463,條件!$A$1:$L$65585,5,0)),"",(VLOOKUP(D463,條件!$A$1:$L$65585,5,0)))</f>
        <v/>
      </c>
      <c r="G463" s="506" t="str">
        <f>IF(ISNA(VLOOKUP(D463,條件!$A$1:$L$65585,11,0)),"",(VLOOKUP(D463,條件!$A$1:$L$65585,11,0)))</f>
        <v/>
      </c>
      <c r="H463" s="460"/>
      <c r="I463" s="461"/>
      <c r="J463" s="462"/>
      <c r="K463" s="461"/>
      <c r="L463" s="463"/>
      <c r="M463" s="388"/>
      <c r="N463" s="389"/>
      <c r="O463" s="390"/>
      <c r="P463" s="389"/>
      <c r="Q463" s="391"/>
      <c r="R463" s="443"/>
      <c r="S463" s="425">
        <f t="shared" si="171"/>
        <v>0</v>
      </c>
      <c r="T463" s="392">
        <f t="shared" si="168"/>
        <v>0</v>
      </c>
      <c r="U463" s="405">
        <f t="shared" si="172"/>
        <v>0</v>
      </c>
      <c r="V463" s="393">
        <f t="shared" si="173"/>
        <v>0</v>
      </c>
      <c r="W463" s="442" t="str">
        <f t="shared" si="174"/>
        <v/>
      </c>
      <c r="X463" s="452" t="str">
        <f t="shared" si="169"/>
        <v/>
      </c>
      <c r="Y463" s="452" t="str">
        <f t="shared" si="170"/>
        <v/>
      </c>
    </row>
    <row r="464" spans="1:25" ht="16.5">
      <c r="A464" s="383">
        <f t="shared" si="167"/>
        <v>46214</v>
      </c>
      <c r="B464" s="432" t="s">
        <v>805</v>
      </c>
      <c r="C464" s="458"/>
      <c r="D464" s="473"/>
      <c r="E464" s="459"/>
      <c r="F464" s="506" t="str">
        <f>IF(ISNA(VLOOKUP(D464,條件!$A$1:$L$65585,5,0)),"",(VLOOKUP(D464,條件!$A$1:$L$65585,5,0)))</f>
        <v/>
      </c>
      <c r="G464" s="506" t="str">
        <f>IF(ISNA(VLOOKUP(D464,條件!$A$1:$L$65585,11,0)),"",(VLOOKUP(D464,條件!$A$1:$L$65585,11,0)))</f>
        <v/>
      </c>
      <c r="H464" s="460"/>
      <c r="I464" s="461"/>
      <c r="J464" s="462"/>
      <c r="K464" s="461"/>
      <c r="L464" s="463"/>
      <c r="M464" s="388"/>
      <c r="N464" s="389"/>
      <c r="O464" s="390"/>
      <c r="P464" s="389"/>
      <c r="Q464" s="391"/>
      <c r="R464" s="443"/>
      <c r="S464" s="425">
        <f t="shared" si="171"/>
        <v>0</v>
      </c>
      <c r="T464" s="392">
        <f t="shared" si="168"/>
        <v>0</v>
      </c>
      <c r="U464" s="405">
        <f t="shared" si="172"/>
        <v>0</v>
      </c>
      <c r="V464" s="393">
        <f t="shared" si="173"/>
        <v>0</v>
      </c>
      <c r="W464" s="442" t="str">
        <f t="shared" si="174"/>
        <v/>
      </c>
      <c r="X464" s="452" t="str">
        <f t="shared" si="169"/>
        <v/>
      </c>
      <c r="Y464" s="452" t="str">
        <f t="shared" si="170"/>
        <v/>
      </c>
    </row>
    <row r="465" spans="1:25" ht="16.5">
      <c r="A465" s="383">
        <f t="shared" si="167"/>
        <v>46214</v>
      </c>
      <c r="B465" s="432" t="s">
        <v>805</v>
      </c>
      <c r="C465" s="458"/>
      <c r="D465" s="473"/>
      <c r="E465" s="459"/>
      <c r="F465" s="506" t="str">
        <f>IF(ISNA(VLOOKUP(D465,條件!$A$1:$L$65585,5,0)),"",(VLOOKUP(D465,條件!$A$1:$L$65585,5,0)))</f>
        <v/>
      </c>
      <c r="G465" s="506" t="str">
        <f>IF(ISNA(VLOOKUP(D465,條件!$A$1:$L$65585,11,0)),"",(VLOOKUP(D465,條件!$A$1:$L$65585,11,0)))</f>
        <v/>
      </c>
      <c r="H465" s="460"/>
      <c r="I465" s="461"/>
      <c r="J465" s="462"/>
      <c r="K465" s="461"/>
      <c r="L465" s="463"/>
      <c r="M465" s="388"/>
      <c r="N465" s="389"/>
      <c r="O465" s="390"/>
      <c r="P465" s="389"/>
      <c r="Q465" s="391"/>
      <c r="R465" s="443"/>
      <c r="S465" s="425">
        <f t="shared" si="171"/>
        <v>0</v>
      </c>
      <c r="T465" s="392">
        <f t="shared" si="168"/>
        <v>0</v>
      </c>
      <c r="U465" s="392">
        <f t="shared" si="172"/>
        <v>0</v>
      </c>
      <c r="V465" s="393">
        <f t="shared" si="173"/>
        <v>0</v>
      </c>
      <c r="W465" s="444" t="str">
        <f t="shared" si="174"/>
        <v/>
      </c>
      <c r="X465" s="452" t="str">
        <f t="shared" si="169"/>
        <v/>
      </c>
      <c r="Y465" s="452" t="str">
        <f t="shared" si="170"/>
        <v/>
      </c>
    </row>
    <row r="466" spans="1:25" ht="16.5">
      <c r="A466" s="383">
        <f t="shared" si="167"/>
        <v>46214</v>
      </c>
      <c r="B466" s="432" t="s">
        <v>805</v>
      </c>
      <c r="C466" s="458"/>
      <c r="D466" s="473"/>
      <c r="E466" s="459"/>
      <c r="F466" s="506" t="str">
        <f>IF(ISNA(VLOOKUP(D466,條件!$A$1:$L$65585,5,0)),"",(VLOOKUP(D466,條件!$A$1:$L$65585,5,0)))</f>
        <v/>
      </c>
      <c r="G466" s="506" t="str">
        <f>IF(ISNA(VLOOKUP(D466,條件!$A$1:$L$65585,11,0)),"",(VLOOKUP(D466,條件!$A$1:$L$65585,11,0)))</f>
        <v/>
      </c>
      <c r="H466" s="460"/>
      <c r="I466" s="461"/>
      <c r="J466" s="462"/>
      <c r="K466" s="461"/>
      <c r="L466" s="463"/>
      <c r="M466" s="388"/>
      <c r="N466" s="389"/>
      <c r="O466" s="390"/>
      <c r="P466" s="389"/>
      <c r="Q466" s="391"/>
      <c r="R466" s="443"/>
      <c r="S466" s="425">
        <f t="shared" si="171"/>
        <v>0</v>
      </c>
      <c r="T466" s="392">
        <f t="shared" si="168"/>
        <v>0</v>
      </c>
      <c r="U466" s="392">
        <f t="shared" si="172"/>
        <v>0</v>
      </c>
      <c r="V466" s="393">
        <f t="shared" si="173"/>
        <v>0</v>
      </c>
      <c r="W466" s="444" t="str">
        <f t="shared" si="174"/>
        <v/>
      </c>
      <c r="X466" s="452" t="str">
        <f t="shared" si="169"/>
        <v/>
      </c>
      <c r="Y466" s="452" t="str">
        <f t="shared" si="170"/>
        <v/>
      </c>
    </row>
    <row r="467" spans="1:25" ht="16.5">
      <c r="A467" s="383">
        <f t="shared" si="167"/>
        <v>46214</v>
      </c>
      <c r="B467" s="432" t="s">
        <v>805</v>
      </c>
      <c r="C467" s="458"/>
      <c r="D467" s="473"/>
      <c r="E467" s="459"/>
      <c r="F467" s="506" t="str">
        <f>IF(ISNA(VLOOKUP(D467,條件!$A$1:$L$65585,5,0)),"",(VLOOKUP(D467,條件!$A$1:$L$65585,5,0)))</f>
        <v/>
      </c>
      <c r="G467" s="506" t="str">
        <f>IF(ISNA(VLOOKUP(D467,條件!$A$1:$L$65585,11,0)),"",(VLOOKUP(D467,條件!$A$1:$L$65585,11,0)))</f>
        <v/>
      </c>
      <c r="H467" s="460"/>
      <c r="I467" s="461"/>
      <c r="J467" s="462"/>
      <c r="K467" s="461"/>
      <c r="L467" s="463"/>
      <c r="M467" s="388"/>
      <c r="N467" s="389"/>
      <c r="O467" s="390"/>
      <c r="P467" s="389"/>
      <c r="Q467" s="391"/>
      <c r="R467" s="443"/>
      <c r="S467" s="425">
        <f t="shared" si="171"/>
        <v>0</v>
      </c>
      <c r="T467" s="392">
        <f t="shared" si="168"/>
        <v>0</v>
      </c>
      <c r="U467" s="392">
        <f t="shared" si="172"/>
        <v>0</v>
      </c>
      <c r="V467" s="393">
        <f t="shared" si="173"/>
        <v>0</v>
      </c>
      <c r="W467" s="444" t="str">
        <f t="shared" si="174"/>
        <v/>
      </c>
      <c r="X467" s="452" t="str">
        <f t="shared" si="169"/>
        <v/>
      </c>
      <c r="Y467" s="452" t="str">
        <f t="shared" si="170"/>
        <v/>
      </c>
    </row>
    <row r="468" spans="1:25" ht="16.5">
      <c r="A468" s="383">
        <f t="shared" si="167"/>
        <v>46214</v>
      </c>
      <c r="B468" s="432" t="s">
        <v>805</v>
      </c>
      <c r="C468" s="458"/>
      <c r="D468" s="473"/>
      <c r="E468" s="459"/>
      <c r="F468" s="506" t="str">
        <f>IF(ISNA(VLOOKUP(D468,條件!$A$1:$L$65585,5,0)),"",(VLOOKUP(D468,條件!$A$1:$L$65585,5,0)))</f>
        <v/>
      </c>
      <c r="G468" s="506" t="str">
        <f>IF(ISNA(VLOOKUP(D468,條件!$A$1:$L$65585,11,0)),"",(VLOOKUP(D468,條件!$A$1:$L$65585,11,0)))</f>
        <v/>
      </c>
      <c r="H468" s="460"/>
      <c r="I468" s="461"/>
      <c r="J468" s="462"/>
      <c r="K468" s="461"/>
      <c r="L468" s="463"/>
      <c r="M468" s="388"/>
      <c r="N468" s="389"/>
      <c r="O468" s="390"/>
      <c r="P468" s="389"/>
      <c r="Q468" s="391"/>
      <c r="R468" s="443"/>
      <c r="S468" s="425">
        <f t="shared" si="171"/>
        <v>0</v>
      </c>
      <c r="T468" s="392">
        <f t="shared" si="168"/>
        <v>0</v>
      </c>
      <c r="U468" s="392">
        <f t="shared" si="172"/>
        <v>0</v>
      </c>
      <c r="V468" s="393">
        <f t="shared" si="173"/>
        <v>0</v>
      </c>
      <c r="W468" s="444" t="str">
        <f t="shared" si="174"/>
        <v/>
      </c>
      <c r="X468" s="452" t="str">
        <f t="shared" si="169"/>
        <v/>
      </c>
      <c r="Y468" s="452" t="str">
        <f t="shared" si="170"/>
        <v/>
      </c>
    </row>
    <row r="469" spans="1:25" ht="16.5">
      <c r="A469" s="383">
        <f t="shared" si="167"/>
        <v>46214</v>
      </c>
      <c r="B469" s="432" t="s">
        <v>805</v>
      </c>
      <c r="C469" s="458"/>
      <c r="D469" s="473"/>
      <c r="E469" s="459"/>
      <c r="F469" s="506" t="str">
        <f>IF(ISNA(VLOOKUP(D469,條件!$A$1:$L$65585,5,0)),"",(VLOOKUP(D469,條件!$A$1:$L$65585,5,0)))</f>
        <v/>
      </c>
      <c r="G469" s="506" t="str">
        <f>IF(ISNA(VLOOKUP(D469,條件!$A$1:$L$65585,11,0)),"",(VLOOKUP(D469,條件!$A$1:$L$65585,11,0)))</f>
        <v/>
      </c>
      <c r="H469" s="460"/>
      <c r="I469" s="461"/>
      <c r="J469" s="462"/>
      <c r="K469" s="461"/>
      <c r="L469" s="463"/>
      <c r="M469" s="388"/>
      <c r="N469" s="389"/>
      <c r="O469" s="390"/>
      <c r="P469" s="389"/>
      <c r="Q469" s="391"/>
      <c r="R469" s="443"/>
      <c r="S469" s="425">
        <f t="shared" si="171"/>
        <v>0</v>
      </c>
      <c r="T469" s="392">
        <f t="shared" si="168"/>
        <v>0</v>
      </c>
      <c r="U469" s="392">
        <f t="shared" si="172"/>
        <v>0</v>
      </c>
      <c r="V469" s="393">
        <f t="shared" si="173"/>
        <v>0</v>
      </c>
      <c r="W469" s="444" t="str">
        <f t="shared" si="174"/>
        <v/>
      </c>
      <c r="X469" s="452" t="str">
        <f t="shared" si="169"/>
        <v/>
      </c>
      <c r="Y469" s="452" t="str">
        <f t="shared" si="170"/>
        <v/>
      </c>
    </row>
    <row r="470" spans="1:25" ht="16.5">
      <c r="A470" s="383">
        <f t="shared" si="167"/>
        <v>46214</v>
      </c>
      <c r="B470" s="432" t="s">
        <v>805</v>
      </c>
      <c r="C470" s="458"/>
      <c r="D470" s="473"/>
      <c r="E470" s="459"/>
      <c r="F470" s="506" t="str">
        <f>IF(ISNA(VLOOKUP(D470,條件!$A$1:$L$65585,5,0)),"",(VLOOKUP(D470,條件!$A$1:$L$65585,5,0)))</f>
        <v/>
      </c>
      <c r="G470" s="506" t="str">
        <f>IF(ISNA(VLOOKUP(D470,條件!$A$1:$L$65585,11,0)),"",(VLOOKUP(D470,條件!$A$1:$L$65585,11,0)))</f>
        <v/>
      </c>
      <c r="H470" s="460"/>
      <c r="I470" s="461"/>
      <c r="J470" s="462"/>
      <c r="K470" s="461"/>
      <c r="L470" s="463"/>
      <c r="M470" s="388"/>
      <c r="N470" s="389"/>
      <c r="O470" s="390"/>
      <c r="P470" s="389"/>
      <c r="Q470" s="391"/>
      <c r="R470" s="443"/>
      <c r="S470" s="425">
        <f t="shared" si="171"/>
        <v>0</v>
      </c>
      <c r="T470" s="392">
        <f t="shared" si="168"/>
        <v>0</v>
      </c>
      <c r="U470" s="392">
        <f t="shared" si="172"/>
        <v>0</v>
      </c>
      <c r="V470" s="393">
        <f t="shared" si="173"/>
        <v>0</v>
      </c>
      <c r="W470" s="444" t="str">
        <f t="shared" si="174"/>
        <v/>
      </c>
      <c r="X470" s="452" t="str">
        <f t="shared" si="169"/>
        <v/>
      </c>
      <c r="Y470" s="452" t="str">
        <f t="shared" si="170"/>
        <v/>
      </c>
    </row>
    <row r="471" spans="1:25" ht="16.5">
      <c r="A471" s="383">
        <f t="shared" si="167"/>
        <v>46214</v>
      </c>
      <c r="B471" s="432" t="s">
        <v>805</v>
      </c>
      <c r="C471" s="458"/>
      <c r="D471" s="473"/>
      <c r="E471" s="459"/>
      <c r="F471" s="506" t="str">
        <f>IF(ISNA(VLOOKUP(D471,條件!$A$1:$L$65585,5,0)),"",(VLOOKUP(D471,條件!$A$1:$L$65585,5,0)))</f>
        <v/>
      </c>
      <c r="G471" s="506" t="str">
        <f>IF(ISNA(VLOOKUP(D471,條件!$A$1:$L$65585,11,0)),"",(VLOOKUP(D471,條件!$A$1:$L$65585,11,0)))</f>
        <v/>
      </c>
      <c r="H471" s="460"/>
      <c r="I471" s="461"/>
      <c r="J471" s="462"/>
      <c r="K471" s="461"/>
      <c r="L471" s="463"/>
      <c r="M471" s="388"/>
      <c r="N471" s="389"/>
      <c r="O471" s="390"/>
      <c r="P471" s="389"/>
      <c r="Q471" s="391"/>
      <c r="R471" s="443"/>
      <c r="S471" s="425">
        <f t="shared" si="171"/>
        <v>0</v>
      </c>
      <c r="T471" s="392">
        <f t="shared" si="168"/>
        <v>0</v>
      </c>
      <c r="U471" s="392">
        <f t="shared" si="172"/>
        <v>0</v>
      </c>
      <c r="V471" s="393">
        <f t="shared" si="173"/>
        <v>0</v>
      </c>
      <c r="W471" s="444" t="str">
        <f t="shared" si="174"/>
        <v/>
      </c>
      <c r="X471" s="452" t="str">
        <f t="shared" si="169"/>
        <v/>
      </c>
      <c r="Y471" s="452" t="str">
        <f t="shared" si="170"/>
        <v/>
      </c>
    </row>
    <row r="472" spans="1:25" ht="16.5">
      <c r="A472" s="383">
        <f t="shared" si="167"/>
        <v>46214</v>
      </c>
      <c r="B472" s="432" t="s">
        <v>805</v>
      </c>
      <c r="C472" s="458"/>
      <c r="D472" s="473"/>
      <c r="E472" s="459"/>
      <c r="F472" s="506" t="str">
        <f>IF(ISNA(VLOOKUP(D472,條件!$A$1:$L$65585,5,0)),"",(VLOOKUP(D472,條件!$A$1:$L$65585,5,0)))</f>
        <v/>
      </c>
      <c r="G472" s="506" t="str">
        <f>IF(ISNA(VLOOKUP(D472,條件!$A$1:$L$65585,11,0)),"",(VLOOKUP(D472,條件!$A$1:$L$65585,11,0)))</f>
        <v/>
      </c>
      <c r="H472" s="460"/>
      <c r="I472" s="461"/>
      <c r="J472" s="462"/>
      <c r="K472" s="461"/>
      <c r="L472" s="463"/>
      <c r="M472" s="388"/>
      <c r="N472" s="389"/>
      <c r="O472" s="390"/>
      <c r="P472" s="389"/>
      <c r="Q472" s="391"/>
      <c r="R472" s="443"/>
      <c r="S472" s="425">
        <f t="shared" si="171"/>
        <v>0</v>
      </c>
      <c r="T472" s="392">
        <f t="shared" si="168"/>
        <v>0</v>
      </c>
      <c r="U472" s="392">
        <f t="shared" si="172"/>
        <v>0</v>
      </c>
      <c r="V472" s="393">
        <f t="shared" si="173"/>
        <v>0</v>
      </c>
      <c r="W472" s="444" t="str">
        <f t="shared" si="174"/>
        <v/>
      </c>
      <c r="X472" s="452" t="str">
        <f t="shared" si="169"/>
        <v/>
      </c>
      <c r="Y472" s="452" t="str">
        <f t="shared" si="170"/>
        <v/>
      </c>
    </row>
    <row r="473" spans="1:25" ht="16.5">
      <c r="A473" s="383">
        <f t="shared" si="167"/>
        <v>46214</v>
      </c>
      <c r="B473" s="432" t="s">
        <v>805</v>
      </c>
      <c r="C473" s="458"/>
      <c r="D473" s="473"/>
      <c r="E473" s="459"/>
      <c r="F473" s="506" t="str">
        <f>IF(ISNA(VLOOKUP(D473,條件!$A$1:$L$65585,5,0)),"",(VLOOKUP(D473,條件!$A$1:$L$65585,5,0)))</f>
        <v/>
      </c>
      <c r="G473" s="506" t="str">
        <f>IF(ISNA(VLOOKUP(D473,條件!$A$1:$L$65585,11,0)),"",(VLOOKUP(D473,條件!$A$1:$L$65585,11,0)))</f>
        <v/>
      </c>
      <c r="H473" s="460"/>
      <c r="I473" s="461"/>
      <c r="J473" s="462"/>
      <c r="K473" s="461"/>
      <c r="L473" s="463"/>
      <c r="M473" s="388"/>
      <c r="N473" s="389"/>
      <c r="O473" s="390"/>
      <c r="P473" s="389"/>
      <c r="Q473" s="391"/>
      <c r="R473" s="443"/>
      <c r="S473" s="425">
        <f t="shared" si="171"/>
        <v>0</v>
      </c>
      <c r="T473" s="392">
        <f t="shared" si="168"/>
        <v>0</v>
      </c>
      <c r="U473" s="392">
        <f t="shared" si="172"/>
        <v>0</v>
      </c>
      <c r="V473" s="393">
        <f t="shared" si="173"/>
        <v>0</v>
      </c>
      <c r="W473" s="444" t="str">
        <f t="shared" si="174"/>
        <v/>
      </c>
      <c r="X473" s="452" t="str">
        <f t="shared" si="169"/>
        <v/>
      </c>
      <c r="Y473" s="452" t="str">
        <f t="shared" si="170"/>
        <v/>
      </c>
    </row>
    <row r="474" spans="1:25" ht="16.5">
      <c r="A474" s="383">
        <f t="shared" si="167"/>
        <v>46214</v>
      </c>
      <c r="B474" s="398" t="s">
        <v>803</v>
      </c>
      <c r="C474" s="524"/>
      <c r="D474" s="525"/>
      <c r="E474" s="526"/>
      <c r="F474" s="527">
        <v>0</v>
      </c>
      <c r="G474" s="527"/>
      <c r="H474" s="528"/>
      <c r="I474" s="529">
        <f>COUNTA(I454:I473)</f>
        <v>0</v>
      </c>
      <c r="J474" s="529"/>
      <c r="K474" s="529"/>
      <c r="L474" s="530"/>
      <c r="M474" s="400"/>
      <c r="N474" s="401">
        <f>SUM(N454:N473)</f>
        <v>0</v>
      </c>
      <c r="O474" s="400"/>
      <c r="P474" s="401">
        <f>SUM(P454:P473)</f>
        <v>0</v>
      </c>
      <c r="Q474" s="402"/>
      <c r="R474" s="445"/>
      <c r="S474" s="427"/>
      <c r="T474" s="403"/>
      <c r="U474" s="399">
        <f>SUMIF(U454:U473,"&lt;9E307")</f>
        <v>0</v>
      </c>
      <c r="V474" s="399">
        <f>SUM(V454:V473)</f>
        <v>0</v>
      </c>
      <c r="W474" s="446">
        <f>IF(ISERROR(V474/U474),0,(V474/U474))</f>
        <v>0</v>
      </c>
      <c r="X474" s="453">
        <f>SUMIF(X454:X473,"&lt;9E307")</f>
        <v>0</v>
      </c>
      <c r="Y474" s="453">
        <f>SUMIF(Y454:Y473,"&lt;9E307")</f>
        <v>0</v>
      </c>
    </row>
    <row r="475" spans="1:25" ht="16.5">
      <c r="A475" s="383">
        <f t="shared" si="167"/>
        <v>46214</v>
      </c>
      <c r="B475" s="404" t="s">
        <v>806</v>
      </c>
      <c r="C475" s="531"/>
      <c r="D475" s="532"/>
      <c r="E475" s="533"/>
      <c r="F475" s="534"/>
      <c r="G475" s="534"/>
      <c r="H475" s="535"/>
      <c r="I475" s="536">
        <f>SUM(I453,I474)</f>
        <v>0</v>
      </c>
      <c r="J475" s="536"/>
      <c r="K475" s="536"/>
      <c r="L475" s="537"/>
      <c r="M475" s="419"/>
      <c r="N475" s="420">
        <f>SUM(N453,N474)</f>
        <v>0</v>
      </c>
      <c r="O475" s="419"/>
      <c r="P475" s="420">
        <f>SUM(P453,P474)</f>
        <v>0</v>
      </c>
      <c r="Q475" s="421"/>
      <c r="R475" s="447"/>
      <c r="S475" s="428"/>
      <c r="T475" s="394"/>
      <c r="U475" s="394">
        <f t="shared" ref="U475:V475" si="175">SUM(U453,U474)</f>
        <v>0</v>
      </c>
      <c r="V475" s="394">
        <f t="shared" si="175"/>
        <v>0</v>
      </c>
      <c r="W475" s="448">
        <f>IF(ISERROR(V475/U475),0,V475/U475)</f>
        <v>0</v>
      </c>
      <c r="X475" s="454">
        <f>SUM(X453,X474)</f>
        <v>0</v>
      </c>
      <c r="Y475" s="454">
        <f>SUM(Y453,Y474)</f>
        <v>0</v>
      </c>
    </row>
    <row r="476" spans="1:25" ht="16.5">
      <c r="A476" s="449">
        <f>A475+1</f>
        <v>46215</v>
      </c>
      <c r="B476" s="431" t="s">
        <v>804</v>
      </c>
      <c r="C476" s="538"/>
      <c r="D476" s="539"/>
      <c r="E476" s="540"/>
      <c r="F476" s="541" t="str">
        <f>IF(ISNA(VLOOKUP(D476,條件!$A$1:$L$65585,5,0)),"",(VLOOKUP(D476,條件!$A$1:$L$65585,5,0)))</f>
        <v/>
      </c>
      <c r="G476" s="541" t="str">
        <f>IF(ISNA(VLOOKUP(D476,條件!$A$1:$L$65585,11,0)),"",(VLOOKUP(D476,條件!$A$1:$L$65585,11,0)))</f>
        <v/>
      </c>
      <c r="H476" s="542"/>
      <c r="I476" s="543"/>
      <c r="J476" s="462"/>
      <c r="K476" s="543"/>
      <c r="L476" s="544"/>
      <c r="M476" s="407"/>
      <c r="N476" s="408"/>
      <c r="O476" s="409"/>
      <c r="P476" s="408"/>
      <c r="Q476" s="410"/>
      <c r="R476" s="441"/>
      <c r="S476" s="424">
        <f>K476*0.85</f>
        <v>0</v>
      </c>
      <c r="T476" s="405">
        <f t="shared" ref="T476:T495" si="176">IF(J476="",0,(1440/(J476/S476)))</f>
        <v>0</v>
      </c>
      <c r="U476" s="405">
        <f>T476*L476*(N476+P476)/24*0.85</f>
        <v>0</v>
      </c>
      <c r="V476" s="406">
        <f>M476+O476</f>
        <v>0</v>
      </c>
      <c r="W476" s="442" t="str">
        <f>IF(U476=0,"",((V476/U476)))</f>
        <v/>
      </c>
      <c r="X476" s="452" t="str">
        <f t="shared" ref="X476:X495" si="177">IF(ISERROR((U476/(N476+P476)*N476)/250),"",((U476/(N476+P476)*N476)/250))</f>
        <v/>
      </c>
      <c r="Y476" s="452" t="str">
        <f t="shared" ref="Y476:Y495" si="178">IF(ISERROR(((U476/(N476+P476)*P476)/250)),"",(((U476/(N476+P476)*P476))/250))</f>
        <v/>
      </c>
    </row>
    <row r="477" spans="1:25" ht="16.5">
      <c r="A477" s="383">
        <f>A476</f>
        <v>46215</v>
      </c>
      <c r="B477" s="432" t="s">
        <v>804</v>
      </c>
      <c r="C477" s="458"/>
      <c r="D477" s="473"/>
      <c r="E477" s="459"/>
      <c r="F477" s="506" t="str">
        <f>IF(ISNA(VLOOKUP(D477,條件!$A$1:$L$65585,5,0)),"",(VLOOKUP(D477,條件!$A$1:$L$65585,5,0)))</f>
        <v/>
      </c>
      <c r="G477" s="506" t="str">
        <f>IF(ISNA(VLOOKUP(D477,條件!$A$1:$L$65585,11,0)),"",(VLOOKUP(D477,條件!$A$1:$L$65585,11,0)))</f>
        <v/>
      </c>
      <c r="H477" s="460"/>
      <c r="I477" s="461"/>
      <c r="J477" s="462"/>
      <c r="K477" s="461"/>
      <c r="L477" s="463"/>
      <c r="M477" s="388"/>
      <c r="N477" s="389"/>
      <c r="O477" s="390"/>
      <c r="P477" s="389"/>
      <c r="Q477" s="410"/>
      <c r="R477" s="443"/>
      <c r="S477" s="425">
        <f t="shared" ref="S477:S495" si="179">K477*0.85</f>
        <v>0</v>
      </c>
      <c r="T477" s="392">
        <f t="shared" si="176"/>
        <v>0</v>
      </c>
      <c r="U477" s="405">
        <f t="shared" ref="U477:U495" si="180">T477*L477*(N477+P477)/24*0.85</f>
        <v>0</v>
      </c>
      <c r="V477" s="393">
        <f t="shared" ref="V477:V495" si="181">M477+O477</f>
        <v>0</v>
      </c>
      <c r="W477" s="442" t="str">
        <f t="shared" ref="W477:W495" si="182">IF(U477=0,"",((V477/U477)))</f>
        <v/>
      </c>
      <c r="X477" s="452" t="str">
        <f t="shared" si="177"/>
        <v/>
      </c>
      <c r="Y477" s="452" t="str">
        <f t="shared" si="178"/>
        <v/>
      </c>
    </row>
    <row r="478" spans="1:25" ht="16.5">
      <c r="A478" s="383">
        <f t="shared" ref="A478:A518" si="183">A477</f>
        <v>46215</v>
      </c>
      <c r="B478" s="432" t="s">
        <v>804</v>
      </c>
      <c r="C478" s="458"/>
      <c r="D478" s="473"/>
      <c r="E478" s="459"/>
      <c r="F478" s="506" t="str">
        <f>IF(ISNA(VLOOKUP(D478,條件!$A$1:$L$65585,5,0)),"",(VLOOKUP(D478,條件!$A$1:$L$65585,5,0)))</f>
        <v/>
      </c>
      <c r="G478" s="506" t="str">
        <f>IF(ISNA(VLOOKUP(D478,條件!$A$1:$L$65585,11,0)),"",(VLOOKUP(D478,條件!$A$1:$L$65585,11,0)))</f>
        <v/>
      </c>
      <c r="H478" s="460"/>
      <c r="I478" s="461"/>
      <c r="J478" s="462"/>
      <c r="K478" s="461"/>
      <c r="L478" s="463"/>
      <c r="M478" s="388"/>
      <c r="N478" s="389"/>
      <c r="O478" s="390"/>
      <c r="P478" s="389"/>
      <c r="Q478" s="410"/>
      <c r="R478" s="443"/>
      <c r="S478" s="425">
        <f t="shared" si="179"/>
        <v>0</v>
      </c>
      <c r="T478" s="392">
        <f t="shared" si="176"/>
        <v>0</v>
      </c>
      <c r="U478" s="405">
        <f t="shared" si="180"/>
        <v>0</v>
      </c>
      <c r="V478" s="393">
        <f t="shared" si="181"/>
        <v>0</v>
      </c>
      <c r="W478" s="442" t="str">
        <f t="shared" si="182"/>
        <v/>
      </c>
      <c r="X478" s="452" t="str">
        <f t="shared" si="177"/>
        <v/>
      </c>
      <c r="Y478" s="452" t="str">
        <f t="shared" si="178"/>
        <v/>
      </c>
    </row>
    <row r="479" spans="1:25" ht="16.5">
      <c r="A479" s="383">
        <f t="shared" si="183"/>
        <v>46215</v>
      </c>
      <c r="B479" s="432" t="s">
        <v>804</v>
      </c>
      <c r="C479" s="458"/>
      <c r="D479" s="473"/>
      <c r="E479" s="459"/>
      <c r="F479" s="506" t="str">
        <f>IF(ISNA(VLOOKUP(D479,條件!$A$1:$L$65585,5,0)),"",(VLOOKUP(D479,條件!$A$1:$L$65585,5,0)))</f>
        <v/>
      </c>
      <c r="G479" s="506" t="str">
        <f>IF(ISNA(VLOOKUP(D479,條件!$A$1:$L$65585,11,0)),"",(VLOOKUP(D479,條件!$A$1:$L$65585,11,0)))</f>
        <v/>
      </c>
      <c r="H479" s="460"/>
      <c r="I479" s="461"/>
      <c r="J479" s="462"/>
      <c r="K479" s="461"/>
      <c r="L479" s="463"/>
      <c r="M479" s="388"/>
      <c r="N479" s="389"/>
      <c r="O479" s="390"/>
      <c r="P479" s="389"/>
      <c r="Q479" s="410"/>
      <c r="R479" s="443"/>
      <c r="S479" s="425">
        <f t="shared" si="179"/>
        <v>0</v>
      </c>
      <c r="T479" s="392">
        <f t="shared" si="176"/>
        <v>0</v>
      </c>
      <c r="U479" s="405">
        <f t="shared" si="180"/>
        <v>0</v>
      </c>
      <c r="V479" s="393">
        <f t="shared" si="181"/>
        <v>0</v>
      </c>
      <c r="W479" s="442" t="str">
        <f t="shared" si="182"/>
        <v/>
      </c>
      <c r="X479" s="452" t="str">
        <f t="shared" si="177"/>
        <v/>
      </c>
      <c r="Y479" s="452" t="str">
        <f t="shared" si="178"/>
        <v/>
      </c>
    </row>
    <row r="480" spans="1:25" ht="16.5">
      <c r="A480" s="383">
        <f t="shared" si="183"/>
        <v>46215</v>
      </c>
      <c r="B480" s="432" t="s">
        <v>804</v>
      </c>
      <c r="C480" s="458"/>
      <c r="D480" s="473"/>
      <c r="E480" s="459"/>
      <c r="F480" s="506" t="str">
        <f>IF(ISNA(VLOOKUP(D480,條件!$A$1:$L$65585,5,0)),"",(VLOOKUP(D480,條件!$A$1:$L$65585,5,0)))</f>
        <v/>
      </c>
      <c r="G480" s="506" t="str">
        <f>IF(ISNA(VLOOKUP(D480,條件!$A$1:$L$65585,11,0)),"",(VLOOKUP(D480,條件!$A$1:$L$65585,11,0)))</f>
        <v/>
      </c>
      <c r="H480" s="460"/>
      <c r="I480" s="461"/>
      <c r="J480" s="462"/>
      <c r="K480" s="461"/>
      <c r="L480" s="463"/>
      <c r="M480" s="388"/>
      <c r="N480" s="389"/>
      <c r="O480" s="390"/>
      <c r="P480" s="389"/>
      <c r="Q480" s="410"/>
      <c r="R480" s="443"/>
      <c r="S480" s="425">
        <f t="shared" si="179"/>
        <v>0</v>
      </c>
      <c r="T480" s="392">
        <f t="shared" si="176"/>
        <v>0</v>
      </c>
      <c r="U480" s="405">
        <f t="shared" si="180"/>
        <v>0</v>
      </c>
      <c r="V480" s="393">
        <f t="shared" si="181"/>
        <v>0</v>
      </c>
      <c r="W480" s="442" t="str">
        <f t="shared" si="182"/>
        <v/>
      </c>
      <c r="X480" s="452" t="str">
        <f t="shared" si="177"/>
        <v/>
      </c>
      <c r="Y480" s="452" t="str">
        <f t="shared" si="178"/>
        <v/>
      </c>
    </row>
    <row r="481" spans="1:25" ht="16.5">
      <c r="A481" s="383">
        <f t="shared" si="183"/>
        <v>46215</v>
      </c>
      <c r="B481" s="432" t="s">
        <v>804</v>
      </c>
      <c r="C481" s="458"/>
      <c r="D481" s="473"/>
      <c r="E481" s="459"/>
      <c r="F481" s="506" t="str">
        <f>IF(ISNA(VLOOKUP(D481,條件!$A$1:$L$65585,5,0)),"",(VLOOKUP(D481,條件!$A$1:$L$65585,5,0)))</f>
        <v/>
      </c>
      <c r="G481" s="506" t="str">
        <f>IF(ISNA(VLOOKUP(D481,條件!$A$1:$L$65585,11,0)),"",(VLOOKUP(D481,條件!$A$1:$L$65585,11,0)))</f>
        <v/>
      </c>
      <c r="H481" s="460"/>
      <c r="I481" s="461"/>
      <c r="J481" s="462"/>
      <c r="K481" s="461"/>
      <c r="L481" s="463"/>
      <c r="M481" s="388"/>
      <c r="N481" s="389"/>
      <c r="O481" s="390"/>
      <c r="P481" s="389"/>
      <c r="Q481" s="410"/>
      <c r="R481" s="443"/>
      <c r="S481" s="425">
        <f t="shared" si="179"/>
        <v>0</v>
      </c>
      <c r="T481" s="392">
        <f t="shared" si="176"/>
        <v>0</v>
      </c>
      <c r="U481" s="405">
        <f t="shared" si="180"/>
        <v>0</v>
      </c>
      <c r="V481" s="393">
        <f t="shared" si="181"/>
        <v>0</v>
      </c>
      <c r="W481" s="442" t="str">
        <f t="shared" si="182"/>
        <v/>
      </c>
      <c r="X481" s="452" t="str">
        <f t="shared" si="177"/>
        <v/>
      </c>
      <c r="Y481" s="452" t="str">
        <f t="shared" si="178"/>
        <v/>
      </c>
    </row>
    <row r="482" spans="1:25" ht="16.5">
      <c r="A482" s="383">
        <f t="shared" si="183"/>
        <v>46215</v>
      </c>
      <c r="B482" s="432" t="s">
        <v>804</v>
      </c>
      <c r="C482" s="458"/>
      <c r="D482" s="473"/>
      <c r="E482" s="459"/>
      <c r="F482" s="506" t="str">
        <f>IF(ISNA(VLOOKUP(D482,條件!$A$1:$L$65585,5,0)),"",(VLOOKUP(D482,條件!$A$1:$L$65585,5,0)))</f>
        <v/>
      </c>
      <c r="G482" s="506" t="str">
        <f>IF(ISNA(VLOOKUP(D482,條件!$A$1:$L$65585,11,0)),"",(VLOOKUP(D482,條件!$A$1:$L$65585,11,0)))</f>
        <v/>
      </c>
      <c r="H482" s="460"/>
      <c r="I482" s="461"/>
      <c r="J482" s="462"/>
      <c r="K482" s="461"/>
      <c r="L482" s="463"/>
      <c r="M482" s="388"/>
      <c r="N482" s="389"/>
      <c r="O482" s="390"/>
      <c r="P482" s="389"/>
      <c r="Q482" s="410"/>
      <c r="R482" s="443"/>
      <c r="S482" s="425">
        <f t="shared" si="179"/>
        <v>0</v>
      </c>
      <c r="T482" s="392">
        <f t="shared" si="176"/>
        <v>0</v>
      </c>
      <c r="U482" s="405">
        <f t="shared" si="180"/>
        <v>0</v>
      </c>
      <c r="V482" s="393">
        <f t="shared" si="181"/>
        <v>0</v>
      </c>
      <c r="W482" s="442" t="str">
        <f t="shared" si="182"/>
        <v/>
      </c>
      <c r="X482" s="452" t="str">
        <f t="shared" si="177"/>
        <v/>
      </c>
      <c r="Y482" s="452" t="str">
        <f t="shared" si="178"/>
        <v/>
      </c>
    </row>
    <row r="483" spans="1:25" ht="16.5">
      <c r="A483" s="383">
        <f t="shared" si="183"/>
        <v>46215</v>
      </c>
      <c r="B483" s="432" t="s">
        <v>804</v>
      </c>
      <c r="C483" s="458"/>
      <c r="D483" s="473"/>
      <c r="E483" s="459"/>
      <c r="F483" s="506" t="str">
        <f>IF(ISNA(VLOOKUP(D483,條件!$A$1:$L$65585,5,0)),"",(VLOOKUP(D483,條件!$A$1:$L$65585,5,0)))</f>
        <v/>
      </c>
      <c r="G483" s="506" t="str">
        <f>IF(ISNA(VLOOKUP(D483,條件!$A$1:$L$65585,11,0)),"",(VLOOKUP(D483,條件!$A$1:$L$65585,11,0)))</f>
        <v/>
      </c>
      <c r="H483" s="460"/>
      <c r="I483" s="461"/>
      <c r="J483" s="462"/>
      <c r="K483" s="461"/>
      <c r="L483" s="463"/>
      <c r="M483" s="388"/>
      <c r="N483" s="389"/>
      <c r="O483" s="390"/>
      <c r="P483" s="389"/>
      <c r="Q483" s="410"/>
      <c r="R483" s="443"/>
      <c r="S483" s="425">
        <f t="shared" si="179"/>
        <v>0</v>
      </c>
      <c r="T483" s="392">
        <f t="shared" si="176"/>
        <v>0</v>
      </c>
      <c r="U483" s="405">
        <f t="shared" si="180"/>
        <v>0</v>
      </c>
      <c r="V483" s="393">
        <f t="shared" si="181"/>
        <v>0</v>
      </c>
      <c r="W483" s="442" t="str">
        <f t="shared" si="182"/>
        <v/>
      </c>
      <c r="X483" s="452" t="str">
        <f t="shared" si="177"/>
        <v/>
      </c>
      <c r="Y483" s="452" t="str">
        <f t="shared" si="178"/>
        <v/>
      </c>
    </row>
    <row r="484" spans="1:25" ht="16.5">
      <c r="A484" s="383">
        <f t="shared" si="183"/>
        <v>46215</v>
      </c>
      <c r="B484" s="432" t="s">
        <v>804</v>
      </c>
      <c r="C484" s="458"/>
      <c r="D484" s="473"/>
      <c r="E484" s="459"/>
      <c r="F484" s="506" t="str">
        <f>IF(ISNA(VLOOKUP(D484,條件!$A$1:$L$65585,5,0)),"",(VLOOKUP(D484,條件!$A$1:$L$65585,5,0)))</f>
        <v/>
      </c>
      <c r="G484" s="506" t="str">
        <f>IF(ISNA(VLOOKUP(D484,條件!$A$1:$L$65585,11,0)),"",(VLOOKUP(D484,條件!$A$1:$L$65585,11,0)))</f>
        <v/>
      </c>
      <c r="H484" s="460"/>
      <c r="I484" s="461"/>
      <c r="J484" s="462"/>
      <c r="K484" s="461"/>
      <c r="L484" s="463"/>
      <c r="M484" s="388"/>
      <c r="N484" s="389"/>
      <c r="O484" s="390"/>
      <c r="P484" s="389"/>
      <c r="Q484" s="410"/>
      <c r="R484" s="443"/>
      <c r="S484" s="425">
        <f t="shared" si="179"/>
        <v>0</v>
      </c>
      <c r="T484" s="392">
        <f t="shared" si="176"/>
        <v>0</v>
      </c>
      <c r="U484" s="405">
        <f t="shared" si="180"/>
        <v>0</v>
      </c>
      <c r="V484" s="393">
        <f t="shared" si="181"/>
        <v>0</v>
      </c>
      <c r="W484" s="442" t="str">
        <f t="shared" si="182"/>
        <v/>
      </c>
      <c r="X484" s="452" t="str">
        <f t="shared" si="177"/>
        <v/>
      </c>
      <c r="Y484" s="452" t="str">
        <f t="shared" si="178"/>
        <v/>
      </c>
    </row>
    <row r="485" spans="1:25" ht="16.5">
      <c r="A485" s="383">
        <f t="shared" si="183"/>
        <v>46215</v>
      </c>
      <c r="B485" s="432" t="s">
        <v>804</v>
      </c>
      <c r="C485" s="458"/>
      <c r="D485" s="473"/>
      <c r="E485" s="459"/>
      <c r="F485" s="506" t="str">
        <f>IF(ISNA(VLOOKUP(D485,條件!$A$1:$L$65585,5,0)),"",(VLOOKUP(D485,條件!$A$1:$L$65585,5,0)))</f>
        <v/>
      </c>
      <c r="G485" s="506" t="str">
        <f>IF(ISNA(VLOOKUP(D485,條件!$A$1:$L$65585,11,0)),"",(VLOOKUP(D485,條件!$A$1:$L$65585,11,0)))</f>
        <v/>
      </c>
      <c r="H485" s="460"/>
      <c r="I485" s="461"/>
      <c r="J485" s="462"/>
      <c r="K485" s="461"/>
      <c r="L485" s="463"/>
      <c r="M485" s="388"/>
      <c r="N485" s="389"/>
      <c r="O485" s="390"/>
      <c r="P485" s="389"/>
      <c r="Q485" s="410"/>
      <c r="R485" s="443"/>
      <c r="S485" s="425">
        <f t="shared" si="179"/>
        <v>0</v>
      </c>
      <c r="T485" s="392">
        <f t="shared" si="176"/>
        <v>0</v>
      </c>
      <c r="U485" s="405">
        <f t="shared" si="180"/>
        <v>0</v>
      </c>
      <c r="V485" s="393">
        <f t="shared" si="181"/>
        <v>0</v>
      </c>
      <c r="W485" s="442" t="str">
        <f t="shared" si="182"/>
        <v/>
      </c>
      <c r="X485" s="452" t="str">
        <f t="shared" si="177"/>
        <v/>
      </c>
      <c r="Y485" s="452" t="str">
        <f t="shared" si="178"/>
        <v/>
      </c>
    </row>
    <row r="486" spans="1:25" ht="16.5">
      <c r="A486" s="383">
        <f t="shared" si="183"/>
        <v>46215</v>
      </c>
      <c r="B486" s="432" t="s">
        <v>804</v>
      </c>
      <c r="C486" s="458"/>
      <c r="D486" s="473"/>
      <c r="E486" s="459"/>
      <c r="F486" s="506" t="str">
        <f>IF(ISNA(VLOOKUP(D486,條件!$A$1:$L$65585,5,0)),"",(VLOOKUP(D486,條件!$A$1:$L$65585,5,0)))</f>
        <v/>
      </c>
      <c r="G486" s="506" t="str">
        <f>IF(ISNA(VLOOKUP(D486,條件!$A$1:$L$65585,11,0)),"",(VLOOKUP(D486,條件!$A$1:$L$65585,11,0)))</f>
        <v/>
      </c>
      <c r="H486" s="460"/>
      <c r="I486" s="461"/>
      <c r="J486" s="462"/>
      <c r="K486" s="461"/>
      <c r="L486" s="463"/>
      <c r="M486" s="388"/>
      <c r="N486" s="389"/>
      <c r="O486" s="390"/>
      <c r="P486" s="389"/>
      <c r="Q486" s="410"/>
      <c r="R486" s="443"/>
      <c r="S486" s="425">
        <f t="shared" si="179"/>
        <v>0</v>
      </c>
      <c r="T486" s="392">
        <f t="shared" si="176"/>
        <v>0</v>
      </c>
      <c r="U486" s="405">
        <f t="shared" si="180"/>
        <v>0</v>
      </c>
      <c r="V486" s="393">
        <f t="shared" si="181"/>
        <v>0</v>
      </c>
      <c r="W486" s="442" t="str">
        <f t="shared" si="182"/>
        <v/>
      </c>
      <c r="X486" s="452" t="str">
        <f t="shared" si="177"/>
        <v/>
      </c>
      <c r="Y486" s="452" t="str">
        <f t="shared" si="178"/>
        <v/>
      </c>
    </row>
    <row r="487" spans="1:25" ht="16.5">
      <c r="A487" s="383">
        <f t="shared" si="183"/>
        <v>46215</v>
      </c>
      <c r="B487" s="432" t="s">
        <v>804</v>
      </c>
      <c r="C487" s="458"/>
      <c r="D487" s="473"/>
      <c r="E487" s="459"/>
      <c r="F487" s="506" t="str">
        <f>IF(ISNA(VLOOKUP(D487,條件!$A$1:$L$65585,5,0)),"",(VLOOKUP(D487,條件!$A$1:$L$65585,5,0)))</f>
        <v/>
      </c>
      <c r="G487" s="506" t="str">
        <f>IF(ISNA(VLOOKUP(D487,條件!$A$1:$L$65585,11,0)),"",(VLOOKUP(D487,條件!$A$1:$L$65585,11,0)))</f>
        <v/>
      </c>
      <c r="H487" s="460"/>
      <c r="I487" s="461"/>
      <c r="J487" s="462"/>
      <c r="K487" s="461"/>
      <c r="L487" s="463"/>
      <c r="M487" s="388"/>
      <c r="N487" s="389"/>
      <c r="O487" s="390"/>
      <c r="P487" s="389"/>
      <c r="Q487" s="410"/>
      <c r="R487" s="443"/>
      <c r="S487" s="425">
        <f t="shared" si="179"/>
        <v>0</v>
      </c>
      <c r="T487" s="392">
        <f t="shared" si="176"/>
        <v>0</v>
      </c>
      <c r="U487" s="392">
        <f t="shared" si="180"/>
        <v>0</v>
      </c>
      <c r="V487" s="393">
        <f t="shared" si="181"/>
        <v>0</v>
      </c>
      <c r="W487" s="442" t="str">
        <f t="shared" si="182"/>
        <v/>
      </c>
      <c r="X487" s="452" t="str">
        <f t="shared" si="177"/>
        <v/>
      </c>
      <c r="Y487" s="452" t="str">
        <f t="shared" si="178"/>
        <v/>
      </c>
    </row>
    <row r="488" spans="1:25" ht="16.5">
      <c r="A488" s="383">
        <f t="shared" si="183"/>
        <v>46215</v>
      </c>
      <c r="B488" s="432" t="s">
        <v>804</v>
      </c>
      <c r="C488" s="458"/>
      <c r="D488" s="473"/>
      <c r="E488" s="459"/>
      <c r="F488" s="506" t="str">
        <f>IF(ISNA(VLOOKUP(D488,條件!$A$1:$L$65585,5,0)),"",(VLOOKUP(D488,條件!$A$1:$L$65585,5,0)))</f>
        <v/>
      </c>
      <c r="G488" s="506" t="str">
        <f>IF(ISNA(VLOOKUP(D488,條件!$A$1:$L$65585,11,0)),"",(VLOOKUP(D488,條件!$A$1:$L$65585,11,0)))</f>
        <v/>
      </c>
      <c r="H488" s="460"/>
      <c r="I488" s="461"/>
      <c r="J488" s="462"/>
      <c r="K488" s="461"/>
      <c r="L488" s="463"/>
      <c r="M488" s="388"/>
      <c r="N488" s="389"/>
      <c r="O488" s="390"/>
      <c r="P488" s="389"/>
      <c r="Q488" s="410"/>
      <c r="R488" s="443"/>
      <c r="S488" s="425">
        <f t="shared" si="179"/>
        <v>0</v>
      </c>
      <c r="T488" s="392">
        <f t="shared" si="176"/>
        <v>0</v>
      </c>
      <c r="U488" s="392">
        <f t="shared" si="180"/>
        <v>0</v>
      </c>
      <c r="V488" s="393">
        <f t="shared" si="181"/>
        <v>0</v>
      </c>
      <c r="W488" s="444" t="str">
        <f t="shared" si="182"/>
        <v/>
      </c>
      <c r="X488" s="452" t="str">
        <f t="shared" si="177"/>
        <v/>
      </c>
      <c r="Y488" s="452" t="str">
        <f t="shared" si="178"/>
        <v/>
      </c>
    </row>
    <row r="489" spans="1:25" ht="16.5">
      <c r="A489" s="383">
        <f t="shared" si="183"/>
        <v>46215</v>
      </c>
      <c r="B489" s="432" t="s">
        <v>804</v>
      </c>
      <c r="C489" s="458"/>
      <c r="D489" s="473"/>
      <c r="E489" s="459"/>
      <c r="F489" s="506" t="str">
        <f>IF(ISNA(VLOOKUP(D489,條件!$A$1:$L$65585,5,0)),"",(VLOOKUP(D489,條件!$A$1:$L$65585,5,0)))</f>
        <v/>
      </c>
      <c r="G489" s="506" t="str">
        <f>IF(ISNA(VLOOKUP(D489,條件!$A$1:$L$65585,11,0)),"",(VLOOKUP(D489,條件!$A$1:$L$65585,11,0)))</f>
        <v/>
      </c>
      <c r="H489" s="460"/>
      <c r="I489" s="461"/>
      <c r="J489" s="462"/>
      <c r="K489" s="461"/>
      <c r="L489" s="463"/>
      <c r="M489" s="388"/>
      <c r="N489" s="389"/>
      <c r="O489" s="390"/>
      <c r="P489" s="389"/>
      <c r="Q489" s="410"/>
      <c r="R489" s="443"/>
      <c r="S489" s="425">
        <f t="shared" si="179"/>
        <v>0</v>
      </c>
      <c r="T489" s="392">
        <f t="shared" si="176"/>
        <v>0</v>
      </c>
      <c r="U489" s="392">
        <f t="shared" si="180"/>
        <v>0</v>
      </c>
      <c r="V489" s="393">
        <f t="shared" si="181"/>
        <v>0</v>
      </c>
      <c r="W489" s="444" t="str">
        <f t="shared" si="182"/>
        <v/>
      </c>
      <c r="X489" s="452" t="str">
        <f t="shared" si="177"/>
        <v/>
      </c>
      <c r="Y489" s="452" t="str">
        <f t="shared" si="178"/>
        <v/>
      </c>
    </row>
    <row r="490" spans="1:25" ht="16.5">
      <c r="A490" s="383">
        <f t="shared" si="183"/>
        <v>46215</v>
      </c>
      <c r="B490" s="432" t="s">
        <v>804</v>
      </c>
      <c r="C490" s="458"/>
      <c r="D490" s="473"/>
      <c r="E490" s="459"/>
      <c r="F490" s="506" t="str">
        <f>IF(ISNA(VLOOKUP(D490,條件!$A$1:$L$65585,5,0)),"",(VLOOKUP(D490,條件!$A$1:$L$65585,5,0)))</f>
        <v/>
      </c>
      <c r="G490" s="506" t="str">
        <f>IF(ISNA(VLOOKUP(D490,條件!$A$1:$L$65585,11,0)),"",(VLOOKUP(D490,條件!$A$1:$L$65585,11,0)))</f>
        <v/>
      </c>
      <c r="H490" s="460"/>
      <c r="I490" s="461"/>
      <c r="J490" s="462"/>
      <c r="K490" s="461"/>
      <c r="L490" s="463"/>
      <c r="M490" s="388"/>
      <c r="N490" s="389"/>
      <c r="O490" s="390"/>
      <c r="P490" s="389"/>
      <c r="Q490" s="410"/>
      <c r="R490" s="443"/>
      <c r="S490" s="425">
        <f t="shared" si="179"/>
        <v>0</v>
      </c>
      <c r="T490" s="392">
        <f t="shared" si="176"/>
        <v>0</v>
      </c>
      <c r="U490" s="392">
        <f t="shared" si="180"/>
        <v>0</v>
      </c>
      <c r="V490" s="393">
        <f t="shared" si="181"/>
        <v>0</v>
      </c>
      <c r="W490" s="444" t="str">
        <f t="shared" si="182"/>
        <v/>
      </c>
      <c r="X490" s="452" t="str">
        <f t="shared" si="177"/>
        <v/>
      </c>
      <c r="Y490" s="452" t="str">
        <f t="shared" si="178"/>
        <v/>
      </c>
    </row>
    <row r="491" spans="1:25" ht="16.5">
      <c r="A491" s="383">
        <f t="shared" si="183"/>
        <v>46215</v>
      </c>
      <c r="B491" s="432" t="s">
        <v>804</v>
      </c>
      <c r="C491" s="458"/>
      <c r="D491" s="473"/>
      <c r="E491" s="459"/>
      <c r="F491" s="506" t="str">
        <f>IF(ISNA(VLOOKUP(D491,條件!$A$1:$L$65585,5,0)),"",(VLOOKUP(D491,條件!$A$1:$L$65585,5,0)))</f>
        <v/>
      </c>
      <c r="G491" s="506" t="str">
        <f>IF(ISNA(VLOOKUP(D491,條件!$A$1:$L$65585,11,0)),"",(VLOOKUP(D491,條件!$A$1:$L$65585,11,0)))</f>
        <v/>
      </c>
      <c r="H491" s="460"/>
      <c r="I491" s="461"/>
      <c r="J491" s="462"/>
      <c r="K491" s="461"/>
      <c r="L491" s="463"/>
      <c r="M491" s="388"/>
      <c r="N491" s="389"/>
      <c r="O491" s="390"/>
      <c r="P491" s="389"/>
      <c r="Q491" s="410"/>
      <c r="R491" s="443"/>
      <c r="S491" s="425">
        <f t="shared" si="179"/>
        <v>0</v>
      </c>
      <c r="T491" s="392">
        <f t="shared" si="176"/>
        <v>0</v>
      </c>
      <c r="U491" s="392">
        <f t="shared" si="180"/>
        <v>0</v>
      </c>
      <c r="V491" s="393">
        <f t="shared" si="181"/>
        <v>0</v>
      </c>
      <c r="W491" s="444" t="str">
        <f t="shared" si="182"/>
        <v/>
      </c>
      <c r="X491" s="452" t="str">
        <f t="shared" si="177"/>
        <v/>
      </c>
      <c r="Y491" s="452" t="str">
        <f t="shared" si="178"/>
        <v/>
      </c>
    </row>
    <row r="492" spans="1:25" ht="16.5">
      <c r="A492" s="383">
        <f t="shared" si="183"/>
        <v>46215</v>
      </c>
      <c r="B492" s="432" t="s">
        <v>804</v>
      </c>
      <c r="C492" s="458"/>
      <c r="D492" s="473"/>
      <c r="E492" s="459"/>
      <c r="F492" s="506" t="str">
        <f>IF(ISNA(VLOOKUP(D492,條件!$A$1:$L$65585,5,0)),"",(VLOOKUP(D492,條件!$A$1:$L$65585,5,0)))</f>
        <v/>
      </c>
      <c r="G492" s="506" t="str">
        <f>IF(ISNA(VLOOKUP(D492,條件!$A$1:$L$65585,11,0)),"",(VLOOKUP(D492,條件!$A$1:$L$65585,11,0)))</f>
        <v/>
      </c>
      <c r="H492" s="460"/>
      <c r="I492" s="461"/>
      <c r="J492" s="462"/>
      <c r="K492" s="461"/>
      <c r="L492" s="463"/>
      <c r="M492" s="388"/>
      <c r="N492" s="389"/>
      <c r="O492" s="390"/>
      <c r="P492" s="389"/>
      <c r="Q492" s="391"/>
      <c r="R492" s="443"/>
      <c r="S492" s="425">
        <f t="shared" si="179"/>
        <v>0</v>
      </c>
      <c r="T492" s="392">
        <f t="shared" si="176"/>
        <v>0</v>
      </c>
      <c r="U492" s="392">
        <f t="shared" si="180"/>
        <v>0</v>
      </c>
      <c r="V492" s="393">
        <f t="shared" si="181"/>
        <v>0</v>
      </c>
      <c r="W492" s="444" t="str">
        <f t="shared" si="182"/>
        <v/>
      </c>
      <c r="X492" s="452" t="str">
        <f t="shared" si="177"/>
        <v/>
      </c>
      <c r="Y492" s="452" t="str">
        <f t="shared" si="178"/>
        <v/>
      </c>
    </row>
    <row r="493" spans="1:25" ht="16.5">
      <c r="A493" s="383">
        <f t="shared" si="183"/>
        <v>46215</v>
      </c>
      <c r="B493" s="432" t="s">
        <v>804</v>
      </c>
      <c r="C493" s="458"/>
      <c r="D493" s="473"/>
      <c r="E493" s="459"/>
      <c r="F493" s="506" t="str">
        <f>IF(ISNA(VLOOKUP(D493,條件!$A$1:$L$65585,5,0)),"",(VLOOKUP(D493,條件!$A$1:$L$65585,5,0)))</f>
        <v/>
      </c>
      <c r="G493" s="506" t="str">
        <f>IF(ISNA(VLOOKUP(D493,條件!$A$1:$L$65585,11,0)),"",(VLOOKUP(D493,條件!$A$1:$L$65585,11,0)))</f>
        <v/>
      </c>
      <c r="H493" s="460"/>
      <c r="I493" s="461"/>
      <c r="J493" s="462"/>
      <c r="K493" s="461"/>
      <c r="L493" s="463"/>
      <c r="M493" s="388"/>
      <c r="N493" s="389"/>
      <c r="O493" s="390"/>
      <c r="P493" s="389"/>
      <c r="Q493" s="391"/>
      <c r="R493" s="443"/>
      <c r="S493" s="425">
        <f t="shared" si="179"/>
        <v>0</v>
      </c>
      <c r="T493" s="392">
        <f t="shared" si="176"/>
        <v>0</v>
      </c>
      <c r="U493" s="392">
        <f t="shared" si="180"/>
        <v>0</v>
      </c>
      <c r="V493" s="393">
        <f t="shared" si="181"/>
        <v>0</v>
      </c>
      <c r="W493" s="444" t="str">
        <f t="shared" si="182"/>
        <v/>
      </c>
      <c r="X493" s="452" t="str">
        <f t="shared" si="177"/>
        <v/>
      </c>
      <c r="Y493" s="452" t="str">
        <f t="shared" si="178"/>
        <v/>
      </c>
    </row>
    <row r="494" spans="1:25" ht="16.5">
      <c r="A494" s="383">
        <f t="shared" si="183"/>
        <v>46215</v>
      </c>
      <c r="B494" s="432" t="s">
        <v>804</v>
      </c>
      <c r="C494" s="458"/>
      <c r="D494" s="473"/>
      <c r="E494" s="459"/>
      <c r="F494" s="506" t="str">
        <f>IF(ISNA(VLOOKUP(D494,條件!$A$1:$L$65585,5,0)),"",(VLOOKUP(D494,條件!$A$1:$L$65585,5,0)))</f>
        <v/>
      </c>
      <c r="G494" s="506" t="str">
        <f>IF(ISNA(VLOOKUP(D494,條件!$A$1:$L$65585,11,0)),"",(VLOOKUP(D494,條件!$A$1:$L$65585,11,0)))</f>
        <v/>
      </c>
      <c r="H494" s="460"/>
      <c r="I494" s="461"/>
      <c r="J494" s="462"/>
      <c r="K494" s="461"/>
      <c r="L494" s="463"/>
      <c r="M494" s="388"/>
      <c r="N494" s="389"/>
      <c r="O494" s="390"/>
      <c r="P494" s="389"/>
      <c r="Q494" s="391"/>
      <c r="R494" s="443"/>
      <c r="S494" s="425">
        <f t="shared" si="179"/>
        <v>0</v>
      </c>
      <c r="T494" s="392">
        <f t="shared" si="176"/>
        <v>0</v>
      </c>
      <c r="U494" s="392">
        <f t="shared" si="180"/>
        <v>0</v>
      </c>
      <c r="V494" s="393">
        <f t="shared" si="181"/>
        <v>0</v>
      </c>
      <c r="W494" s="444" t="str">
        <f t="shared" si="182"/>
        <v/>
      </c>
      <c r="X494" s="452" t="str">
        <f t="shared" si="177"/>
        <v/>
      </c>
      <c r="Y494" s="452" t="str">
        <f t="shared" si="178"/>
        <v/>
      </c>
    </row>
    <row r="495" spans="1:25" ht="16.5">
      <c r="A495" s="383">
        <f t="shared" si="183"/>
        <v>46215</v>
      </c>
      <c r="B495" s="432" t="s">
        <v>804</v>
      </c>
      <c r="C495" s="458"/>
      <c r="D495" s="473"/>
      <c r="E495" s="459"/>
      <c r="F495" s="506" t="str">
        <f>IF(ISNA(VLOOKUP(D495,條件!$A$1:$L$65585,5,0)),"",(VLOOKUP(D495,條件!$A$1:$L$65585,5,0)))</f>
        <v/>
      </c>
      <c r="G495" s="506" t="str">
        <f>IF(ISNA(VLOOKUP(D495,條件!$A$1:$L$65585,11,0)),"",(VLOOKUP(D495,條件!$A$1:$L$65585,11,0)))</f>
        <v/>
      </c>
      <c r="H495" s="460"/>
      <c r="I495" s="461"/>
      <c r="J495" s="462"/>
      <c r="K495" s="461"/>
      <c r="L495" s="463"/>
      <c r="M495" s="388"/>
      <c r="N495" s="389"/>
      <c r="O495" s="390"/>
      <c r="P495" s="389"/>
      <c r="Q495" s="391"/>
      <c r="R495" s="443"/>
      <c r="S495" s="425">
        <f t="shared" si="179"/>
        <v>0</v>
      </c>
      <c r="T495" s="392">
        <f t="shared" si="176"/>
        <v>0</v>
      </c>
      <c r="U495" s="392">
        <f t="shared" si="180"/>
        <v>0</v>
      </c>
      <c r="V495" s="393">
        <f t="shared" si="181"/>
        <v>0</v>
      </c>
      <c r="W495" s="444" t="str">
        <f t="shared" si="182"/>
        <v/>
      </c>
      <c r="X495" s="452" t="str">
        <f t="shared" si="177"/>
        <v/>
      </c>
      <c r="Y495" s="452" t="str">
        <f t="shared" si="178"/>
        <v/>
      </c>
    </row>
    <row r="496" spans="1:25" ht="16.5">
      <c r="A496" s="383">
        <f t="shared" si="183"/>
        <v>46215</v>
      </c>
      <c r="B496" s="398" t="s">
        <v>807</v>
      </c>
      <c r="C496" s="524"/>
      <c r="D496" s="525"/>
      <c r="E496" s="526"/>
      <c r="F496" s="527"/>
      <c r="G496" s="527"/>
      <c r="H496" s="528"/>
      <c r="I496" s="529">
        <f>COUNTA(I476:I495)</f>
        <v>0</v>
      </c>
      <c r="J496" s="529"/>
      <c r="K496" s="529"/>
      <c r="L496" s="530"/>
      <c r="M496" s="400"/>
      <c r="N496" s="401">
        <f>SUM(N476:N495)</f>
        <v>0</v>
      </c>
      <c r="O496" s="400"/>
      <c r="P496" s="401">
        <f>SUM(P476:P495)</f>
        <v>0</v>
      </c>
      <c r="Q496" s="402"/>
      <c r="R496" s="445"/>
      <c r="S496" s="426"/>
      <c r="T496" s="399"/>
      <c r="U496" s="399">
        <f>SUMIF(U476:U495,"&lt;9E307")</f>
        <v>0</v>
      </c>
      <c r="V496" s="399">
        <f>SUM(V476:V495)</f>
        <v>0</v>
      </c>
      <c r="W496" s="446">
        <f>IF(ISERROR(V496/U496),0,(V496/U496))</f>
        <v>0</v>
      </c>
      <c r="X496" s="453">
        <f>SUMIF(X476:X495,"&lt;9E307")</f>
        <v>0</v>
      </c>
      <c r="Y496" s="453">
        <f>SUMIF(Y476:Y495,"&lt;9E307")</f>
        <v>0</v>
      </c>
    </row>
    <row r="497" spans="1:25" ht="16.5">
      <c r="A497" s="383">
        <f t="shared" si="183"/>
        <v>46215</v>
      </c>
      <c r="B497" s="432" t="s">
        <v>805</v>
      </c>
      <c r="C497" s="458"/>
      <c r="D497" s="473"/>
      <c r="E497" s="459"/>
      <c r="F497" s="506" t="str">
        <f>IF(ISNA(VLOOKUP(D497,條件!$A$1:$L$65585,5,0)),"",(VLOOKUP(D497,條件!$A$1:$L$65585,5,0)))</f>
        <v/>
      </c>
      <c r="G497" s="506" t="str">
        <f>IF(ISNA(VLOOKUP(D497,條件!$A$1:$L$65585,11,0)),"",(VLOOKUP(D497,條件!$A$1:$L$65585,11,0)))</f>
        <v/>
      </c>
      <c r="H497" s="460"/>
      <c r="I497" s="461"/>
      <c r="J497" s="462"/>
      <c r="K497" s="461"/>
      <c r="L497" s="463"/>
      <c r="M497" s="388"/>
      <c r="N497" s="389"/>
      <c r="O497" s="390"/>
      <c r="P497" s="389"/>
      <c r="Q497" s="391"/>
      <c r="R497" s="443"/>
      <c r="S497" s="425">
        <f>K497*0.85</f>
        <v>0</v>
      </c>
      <c r="T497" s="392">
        <f t="shared" ref="T497:T516" si="184">IF(J497="",0,(1440/(J497/S497)))</f>
        <v>0</v>
      </c>
      <c r="U497" s="405">
        <f>T497*L497*(N497+P497)/24*0.85</f>
        <v>0</v>
      </c>
      <c r="V497" s="406">
        <f>M497+O497</f>
        <v>0</v>
      </c>
      <c r="W497" s="442" t="str">
        <f>IF(U497=0,"",((V497/U497)))</f>
        <v/>
      </c>
      <c r="X497" s="452" t="str">
        <f t="shared" ref="X497:X516" si="185">IF(ISERROR((U497/(N497+P497)*N497)/250),"",((U497/(N497+P497)*N497)/250))</f>
        <v/>
      </c>
      <c r="Y497" s="452" t="str">
        <f t="shared" ref="Y497:Y516" si="186">IF(ISERROR(((U497/(N497+P497)*P497)/250)),"",(((U497/(N497+P497)*P497))/250))</f>
        <v/>
      </c>
    </row>
    <row r="498" spans="1:25" ht="16.5">
      <c r="A498" s="383">
        <f t="shared" si="183"/>
        <v>46215</v>
      </c>
      <c r="B498" s="432" t="s">
        <v>805</v>
      </c>
      <c r="C498" s="458"/>
      <c r="D498" s="473"/>
      <c r="E498" s="459"/>
      <c r="F498" s="506" t="str">
        <f>IF(ISNA(VLOOKUP(D498,條件!$A$1:$L$65585,5,0)),"",(VLOOKUP(D498,條件!$A$1:$L$65585,5,0)))</f>
        <v/>
      </c>
      <c r="G498" s="506" t="str">
        <f>IF(ISNA(VLOOKUP(D498,條件!$A$1:$L$65585,11,0)),"",(VLOOKUP(D498,條件!$A$1:$L$65585,11,0)))</f>
        <v/>
      </c>
      <c r="H498" s="460"/>
      <c r="I498" s="461"/>
      <c r="J498" s="462"/>
      <c r="K498" s="461"/>
      <c r="L498" s="463"/>
      <c r="M498" s="388"/>
      <c r="N498" s="389"/>
      <c r="O498" s="390"/>
      <c r="P498" s="389"/>
      <c r="Q498" s="391"/>
      <c r="R498" s="443"/>
      <c r="S498" s="425">
        <f t="shared" ref="S498:S516" si="187">K498*0.85</f>
        <v>0</v>
      </c>
      <c r="T498" s="392">
        <f t="shared" si="184"/>
        <v>0</v>
      </c>
      <c r="U498" s="405">
        <f t="shared" ref="U498:U516" si="188">T498*L498*(N498+P498)/24*0.85</f>
        <v>0</v>
      </c>
      <c r="V498" s="393">
        <f t="shared" ref="V498:V516" si="189">M498+O498</f>
        <v>0</v>
      </c>
      <c r="W498" s="442" t="str">
        <f t="shared" ref="W498:W516" si="190">IF(U498=0,"",((V498/U498)))</f>
        <v/>
      </c>
      <c r="X498" s="452" t="str">
        <f t="shared" si="185"/>
        <v/>
      </c>
      <c r="Y498" s="452" t="str">
        <f t="shared" si="186"/>
        <v/>
      </c>
    </row>
    <row r="499" spans="1:25" ht="16.5">
      <c r="A499" s="383">
        <f t="shared" si="183"/>
        <v>46215</v>
      </c>
      <c r="B499" s="432" t="s">
        <v>805</v>
      </c>
      <c r="C499" s="458"/>
      <c r="D499" s="473"/>
      <c r="E499" s="459"/>
      <c r="F499" s="506" t="str">
        <f>IF(ISNA(VLOOKUP(D499,條件!$A$1:$L$65585,5,0)),"",(VLOOKUP(D499,條件!$A$1:$L$65585,5,0)))</f>
        <v/>
      </c>
      <c r="G499" s="506" t="str">
        <f>IF(ISNA(VLOOKUP(D499,條件!$A$1:$L$65585,11,0)),"",(VLOOKUP(D499,條件!$A$1:$L$65585,11,0)))</f>
        <v/>
      </c>
      <c r="H499" s="460"/>
      <c r="I499" s="461"/>
      <c r="J499" s="462"/>
      <c r="K499" s="461"/>
      <c r="L499" s="463"/>
      <c r="M499" s="388"/>
      <c r="N499" s="389"/>
      <c r="O499" s="390"/>
      <c r="P499" s="389"/>
      <c r="Q499" s="391"/>
      <c r="R499" s="443"/>
      <c r="S499" s="425">
        <f t="shared" si="187"/>
        <v>0</v>
      </c>
      <c r="T499" s="392">
        <f t="shared" si="184"/>
        <v>0</v>
      </c>
      <c r="U499" s="405">
        <f t="shared" si="188"/>
        <v>0</v>
      </c>
      <c r="V499" s="393">
        <f t="shared" si="189"/>
        <v>0</v>
      </c>
      <c r="W499" s="442" t="str">
        <f t="shared" si="190"/>
        <v/>
      </c>
      <c r="X499" s="452" t="str">
        <f t="shared" si="185"/>
        <v/>
      </c>
      <c r="Y499" s="452" t="str">
        <f t="shared" si="186"/>
        <v/>
      </c>
    </row>
    <row r="500" spans="1:25" ht="16.5">
      <c r="A500" s="383">
        <f t="shared" si="183"/>
        <v>46215</v>
      </c>
      <c r="B500" s="432" t="s">
        <v>805</v>
      </c>
      <c r="C500" s="458"/>
      <c r="D500" s="473"/>
      <c r="E500" s="459"/>
      <c r="F500" s="506" t="str">
        <f>IF(ISNA(VLOOKUP(D500,條件!$A$1:$L$65585,5,0)),"",(VLOOKUP(D500,條件!$A$1:$L$65585,5,0)))</f>
        <v/>
      </c>
      <c r="G500" s="506" t="str">
        <f>IF(ISNA(VLOOKUP(D500,條件!$A$1:$L$65585,11,0)),"",(VLOOKUP(D500,條件!$A$1:$L$65585,11,0)))</f>
        <v/>
      </c>
      <c r="H500" s="460"/>
      <c r="I500" s="461"/>
      <c r="J500" s="462"/>
      <c r="K500" s="461"/>
      <c r="L500" s="463"/>
      <c r="M500" s="388"/>
      <c r="N500" s="389"/>
      <c r="O500" s="390"/>
      <c r="P500" s="389"/>
      <c r="Q500" s="391"/>
      <c r="R500" s="443"/>
      <c r="S500" s="425">
        <f t="shared" si="187"/>
        <v>0</v>
      </c>
      <c r="T500" s="392">
        <f t="shared" si="184"/>
        <v>0</v>
      </c>
      <c r="U500" s="405">
        <f t="shared" si="188"/>
        <v>0</v>
      </c>
      <c r="V500" s="393">
        <f t="shared" si="189"/>
        <v>0</v>
      </c>
      <c r="W500" s="442" t="str">
        <f t="shared" si="190"/>
        <v/>
      </c>
      <c r="X500" s="452" t="str">
        <f t="shared" si="185"/>
        <v/>
      </c>
      <c r="Y500" s="452" t="str">
        <f t="shared" si="186"/>
        <v/>
      </c>
    </row>
    <row r="501" spans="1:25" ht="16.5">
      <c r="A501" s="383">
        <f t="shared" si="183"/>
        <v>46215</v>
      </c>
      <c r="B501" s="432" t="s">
        <v>805</v>
      </c>
      <c r="C501" s="458"/>
      <c r="D501" s="473"/>
      <c r="E501" s="459"/>
      <c r="F501" s="506" t="str">
        <f>IF(ISNA(VLOOKUP(D501,條件!$A$1:$L$65585,5,0)),"",(VLOOKUP(D501,條件!$A$1:$L$65585,5,0)))</f>
        <v/>
      </c>
      <c r="G501" s="506" t="str">
        <f>IF(ISNA(VLOOKUP(D501,條件!$A$1:$L$65585,11,0)),"",(VLOOKUP(D501,條件!$A$1:$L$65585,11,0)))</f>
        <v/>
      </c>
      <c r="H501" s="460"/>
      <c r="I501" s="461"/>
      <c r="J501" s="462"/>
      <c r="K501" s="461"/>
      <c r="L501" s="463"/>
      <c r="M501" s="388"/>
      <c r="N501" s="389"/>
      <c r="O501" s="390"/>
      <c r="P501" s="389"/>
      <c r="Q501" s="391"/>
      <c r="R501" s="443"/>
      <c r="S501" s="425">
        <f t="shared" si="187"/>
        <v>0</v>
      </c>
      <c r="T501" s="392">
        <f t="shared" si="184"/>
        <v>0</v>
      </c>
      <c r="U501" s="405">
        <f t="shared" si="188"/>
        <v>0</v>
      </c>
      <c r="V501" s="393">
        <f t="shared" si="189"/>
        <v>0</v>
      </c>
      <c r="W501" s="442" t="str">
        <f t="shared" si="190"/>
        <v/>
      </c>
      <c r="X501" s="452" t="str">
        <f t="shared" si="185"/>
        <v/>
      </c>
      <c r="Y501" s="452" t="str">
        <f t="shared" si="186"/>
        <v/>
      </c>
    </row>
    <row r="502" spans="1:25" ht="16.5">
      <c r="A502" s="383">
        <f t="shared" si="183"/>
        <v>46215</v>
      </c>
      <c r="B502" s="432" t="s">
        <v>805</v>
      </c>
      <c r="C502" s="458"/>
      <c r="D502" s="473"/>
      <c r="E502" s="459"/>
      <c r="F502" s="506" t="str">
        <f>IF(ISNA(VLOOKUP(D502,條件!$A$1:$L$65585,5,0)),"",(VLOOKUP(D502,條件!$A$1:$L$65585,5,0)))</f>
        <v/>
      </c>
      <c r="G502" s="506" t="str">
        <f>IF(ISNA(VLOOKUP(D502,條件!$A$1:$L$65585,11,0)),"",(VLOOKUP(D502,條件!$A$1:$L$65585,11,0)))</f>
        <v/>
      </c>
      <c r="H502" s="460"/>
      <c r="I502" s="461"/>
      <c r="J502" s="462"/>
      <c r="K502" s="461"/>
      <c r="L502" s="463"/>
      <c r="M502" s="388"/>
      <c r="N502" s="389"/>
      <c r="O502" s="390"/>
      <c r="P502" s="389"/>
      <c r="Q502" s="391"/>
      <c r="R502" s="443"/>
      <c r="S502" s="425">
        <f t="shared" si="187"/>
        <v>0</v>
      </c>
      <c r="T502" s="392">
        <f t="shared" si="184"/>
        <v>0</v>
      </c>
      <c r="U502" s="405">
        <f t="shared" si="188"/>
        <v>0</v>
      </c>
      <c r="V502" s="393">
        <f t="shared" si="189"/>
        <v>0</v>
      </c>
      <c r="W502" s="442" t="str">
        <f t="shared" si="190"/>
        <v/>
      </c>
      <c r="X502" s="452" t="str">
        <f t="shared" si="185"/>
        <v/>
      </c>
      <c r="Y502" s="452" t="str">
        <f t="shared" si="186"/>
        <v/>
      </c>
    </row>
    <row r="503" spans="1:25" ht="16.5">
      <c r="A503" s="383">
        <f t="shared" si="183"/>
        <v>46215</v>
      </c>
      <c r="B503" s="432" t="s">
        <v>805</v>
      </c>
      <c r="C503" s="458"/>
      <c r="D503" s="473"/>
      <c r="E503" s="459"/>
      <c r="F503" s="506" t="str">
        <f>IF(ISNA(VLOOKUP(D503,條件!$A$1:$L$65585,5,0)),"",(VLOOKUP(D503,條件!$A$1:$L$65585,5,0)))</f>
        <v/>
      </c>
      <c r="G503" s="506" t="str">
        <f>IF(ISNA(VLOOKUP(D503,條件!$A$1:$L$65585,11,0)),"",(VLOOKUP(D503,條件!$A$1:$L$65585,11,0)))</f>
        <v/>
      </c>
      <c r="H503" s="460"/>
      <c r="I503" s="461"/>
      <c r="J503" s="462"/>
      <c r="K503" s="461"/>
      <c r="L503" s="463"/>
      <c r="M503" s="388"/>
      <c r="N503" s="389"/>
      <c r="O503" s="390"/>
      <c r="P503" s="389"/>
      <c r="Q503" s="391"/>
      <c r="R503" s="443"/>
      <c r="S503" s="425">
        <f t="shared" si="187"/>
        <v>0</v>
      </c>
      <c r="T503" s="392">
        <f t="shared" si="184"/>
        <v>0</v>
      </c>
      <c r="U503" s="405">
        <f t="shared" si="188"/>
        <v>0</v>
      </c>
      <c r="V503" s="393">
        <f t="shared" si="189"/>
        <v>0</v>
      </c>
      <c r="W503" s="442" t="str">
        <f t="shared" si="190"/>
        <v/>
      </c>
      <c r="X503" s="452" t="str">
        <f t="shared" si="185"/>
        <v/>
      </c>
      <c r="Y503" s="452" t="str">
        <f t="shared" si="186"/>
        <v/>
      </c>
    </row>
    <row r="504" spans="1:25" ht="16.5">
      <c r="A504" s="383">
        <f t="shared" si="183"/>
        <v>46215</v>
      </c>
      <c r="B504" s="432" t="s">
        <v>805</v>
      </c>
      <c r="C504" s="458"/>
      <c r="D504" s="473"/>
      <c r="E504" s="459"/>
      <c r="F504" s="506" t="str">
        <f>IF(ISNA(VLOOKUP(D504,條件!$A$1:$L$65585,5,0)),"",(VLOOKUP(D504,條件!$A$1:$L$65585,5,0)))</f>
        <v/>
      </c>
      <c r="G504" s="506" t="str">
        <f>IF(ISNA(VLOOKUP(D504,條件!$A$1:$L$65585,11,0)),"",(VLOOKUP(D504,條件!$A$1:$L$65585,11,0)))</f>
        <v/>
      </c>
      <c r="H504" s="460"/>
      <c r="I504" s="461"/>
      <c r="J504" s="462"/>
      <c r="K504" s="461"/>
      <c r="L504" s="463"/>
      <c r="M504" s="388"/>
      <c r="N504" s="389"/>
      <c r="O504" s="390"/>
      <c r="P504" s="389"/>
      <c r="Q504" s="391"/>
      <c r="R504" s="443"/>
      <c r="S504" s="425">
        <f t="shared" si="187"/>
        <v>0</v>
      </c>
      <c r="T504" s="392">
        <f t="shared" si="184"/>
        <v>0</v>
      </c>
      <c r="U504" s="405">
        <f t="shared" si="188"/>
        <v>0</v>
      </c>
      <c r="V504" s="393">
        <f t="shared" si="189"/>
        <v>0</v>
      </c>
      <c r="W504" s="442" t="str">
        <f t="shared" si="190"/>
        <v/>
      </c>
      <c r="X504" s="452" t="str">
        <f t="shared" si="185"/>
        <v/>
      </c>
      <c r="Y504" s="452" t="str">
        <f t="shared" si="186"/>
        <v/>
      </c>
    </row>
    <row r="505" spans="1:25" ht="16.5">
      <c r="A505" s="383">
        <f t="shared" si="183"/>
        <v>46215</v>
      </c>
      <c r="B505" s="432" t="s">
        <v>805</v>
      </c>
      <c r="C505" s="458"/>
      <c r="D505" s="473"/>
      <c r="E505" s="459"/>
      <c r="F505" s="506" t="str">
        <f>IF(ISNA(VLOOKUP(D505,條件!$A$1:$L$65585,5,0)),"",(VLOOKUP(D505,條件!$A$1:$L$65585,5,0)))</f>
        <v/>
      </c>
      <c r="G505" s="506" t="str">
        <f>IF(ISNA(VLOOKUP(D505,條件!$A$1:$L$65585,11,0)),"",(VLOOKUP(D505,條件!$A$1:$L$65585,11,0)))</f>
        <v/>
      </c>
      <c r="H505" s="460"/>
      <c r="I505" s="461"/>
      <c r="J505" s="462"/>
      <c r="K505" s="461"/>
      <c r="L505" s="463"/>
      <c r="M505" s="388"/>
      <c r="N505" s="389"/>
      <c r="O505" s="390"/>
      <c r="P505" s="389"/>
      <c r="Q505" s="391"/>
      <c r="R505" s="443"/>
      <c r="S505" s="425">
        <f t="shared" si="187"/>
        <v>0</v>
      </c>
      <c r="T505" s="392">
        <f t="shared" si="184"/>
        <v>0</v>
      </c>
      <c r="U505" s="405">
        <f t="shared" si="188"/>
        <v>0</v>
      </c>
      <c r="V505" s="393">
        <f t="shared" si="189"/>
        <v>0</v>
      </c>
      <c r="W505" s="442" t="str">
        <f t="shared" si="190"/>
        <v/>
      </c>
      <c r="X505" s="452" t="str">
        <f t="shared" si="185"/>
        <v/>
      </c>
      <c r="Y505" s="452" t="str">
        <f t="shared" si="186"/>
        <v/>
      </c>
    </row>
    <row r="506" spans="1:25" ht="16.5">
      <c r="A506" s="383">
        <f t="shared" si="183"/>
        <v>46215</v>
      </c>
      <c r="B506" s="432" t="s">
        <v>805</v>
      </c>
      <c r="C506" s="458"/>
      <c r="D506" s="473"/>
      <c r="E506" s="459"/>
      <c r="F506" s="506" t="str">
        <f>IF(ISNA(VLOOKUP(D506,條件!$A$1:$L$65585,5,0)),"",(VLOOKUP(D506,條件!$A$1:$L$65585,5,0)))</f>
        <v/>
      </c>
      <c r="G506" s="506" t="str">
        <f>IF(ISNA(VLOOKUP(D506,條件!$A$1:$L$65585,11,0)),"",(VLOOKUP(D506,條件!$A$1:$L$65585,11,0)))</f>
        <v/>
      </c>
      <c r="H506" s="460"/>
      <c r="I506" s="461"/>
      <c r="J506" s="462"/>
      <c r="K506" s="461"/>
      <c r="L506" s="463"/>
      <c r="M506" s="388"/>
      <c r="N506" s="389"/>
      <c r="O506" s="390"/>
      <c r="P506" s="389"/>
      <c r="Q506" s="391"/>
      <c r="R506" s="443"/>
      <c r="S506" s="425">
        <f t="shared" si="187"/>
        <v>0</v>
      </c>
      <c r="T506" s="392">
        <f t="shared" si="184"/>
        <v>0</v>
      </c>
      <c r="U506" s="405">
        <f t="shared" si="188"/>
        <v>0</v>
      </c>
      <c r="V506" s="393">
        <f t="shared" si="189"/>
        <v>0</v>
      </c>
      <c r="W506" s="442" t="str">
        <f t="shared" si="190"/>
        <v/>
      </c>
      <c r="X506" s="452" t="str">
        <f t="shared" si="185"/>
        <v/>
      </c>
      <c r="Y506" s="452" t="str">
        <f t="shared" si="186"/>
        <v/>
      </c>
    </row>
    <row r="507" spans="1:25" ht="16.5">
      <c r="A507" s="383">
        <f t="shared" si="183"/>
        <v>46215</v>
      </c>
      <c r="B507" s="432" t="s">
        <v>805</v>
      </c>
      <c r="C507" s="458"/>
      <c r="D507" s="473"/>
      <c r="E507" s="459"/>
      <c r="F507" s="506" t="str">
        <f>IF(ISNA(VLOOKUP(D507,條件!$A$1:$L$65585,5,0)),"",(VLOOKUP(D507,條件!$A$1:$L$65585,5,0)))</f>
        <v/>
      </c>
      <c r="G507" s="506" t="str">
        <f>IF(ISNA(VLOOKUP(D507,條件!$A$1:$L$65585,11,0)),"",(VLOOKUP(D507,條件!$A$1:$L$65585,11,0)))</f>
        <v/>
      </c>
      <c r="H507" s="460"/>
      <c r="I507" s="461"/>
      <c r="J507" s="462"/>
      <c r="K507" s="461"/>
      <c r="L507" s="463"/>
      <c r="M507" s="388"/>
      <c r="N507" s="389"/>
      <c r="O507" s="390"/>
      <c r="P507" s="389"/>
      <c r="Q507" s="391"/>
      <c r="R507" s="443"/>
      <c r="S507" s="425">
        <f t="shared" si="187"/>
        <v>0</v>
      </c>
      <c r="T507" s="392">
        <f t="shared" si="184"/>
        <v>0</v>
      </c>
      <c r="U507" s="405">
        <f t="shared" si="188"/>
        <v>0</v>
      </c>
      <c r="V507" s="393">
        <f t="shared" si="189"/>
        <v>0</v>
      </c>
      <c r="W507" s="442" t="str">
        <f t="shared" si="190"/>
        <v/>
      </c>
      <c r="X507" s="452" t="str">
        <f t="shared" si="185"/>
        <v/>
      </c>
      <c r="Y507" s="452" t="str">
        <f t="shared" si="186"/>
        <v/>
      </c>
    </row>
    <row r="508" spans="1:25" ht="16.5">
      <c r="A508" s="383">
        <f t="shared" si="183"/>
        <v>46215</v>
      </c>
      <c r="B508" s="432" t="s">
        <v>805</v>
      </c>
      <c r="C508" s="458"/>
      <c r="D508" s="473"/>
      <c r="E508" s="459"/>
      <c r="F508" s="506" t="str">
        <f>IF(ISNA(VLOOKUP(D508,條件!$A$1:$L$65585,5,0)),"",(VLOOKUP(D508,條件!$A$1:$L$65585,5,0)))</f>
        <v/>
      </c>
      <c r="G508" s="506" t="str">
        <f>IF(ISNA(VLOOKUP(D508,條件!$A$1:$L$65585,11,0)),"",(VLOOKUP(D508,條件!$A$1:$L$65585,11,0)))</f>
        <v/>
      </c>
      <c r="H508" s="460"/>
      <c r="I508" s="461"/>
      <c r="J508" s="462"/>
      <c r="K508" s="461"/>
      <c r="L508" s="463"/>
      <c r="M508" s="388"/>
      <c r="N508" s="389"/>
      <c r="O508" s="390"/>
      <c r="P508" s="389"/>
      <c r="Q508" s="391"/>
      <c r="R508" s="443"/>
      <c r="S508" s="425">
        <f t="shared" si="187"/>
        <v>0</v>
      </c>
      <c r="T508" s="392">
        <f t="shared" si="184"/>
        <v>0</v>
      </c>
      <c r="U508" s="392">
        <f t="shared" si="188"/>
        <v>0</v>
      </c>
      <c r="V508" s="393">
        <f t="shared" si="189"/>
        <v>0</v>
      </c>
      <c r="W508" s="444" t="str">
        <f t="shared" si="190"/>
        <v/>
      </c>
      <c r="X508" s="452" t="str">
        <f t="shared" si="185"/>
        <v/>
      </c>
      <c r="Y508" s="452" t="str">
        <f t="shared" si="186"/>
        <v/>
      </c>
    </row>
    <row r="509" spans="1:25" ht="16.5">
      <c r="A509" s="383">
        <f t="shared" si="183"/>
        <v>46215</v>
      </c>
      <c r="B509" s="432" t="s">
        <v>805</v>
      </c>
      <c r="C509" s="458"/>
      <c r="D509" s="473"/>
      <c r="E509" s="459"/>
      <c r="F509" s="506" t="str">
        <f>IF(ISNA(VLOOKUP(D509,條件!$A$1:$L$65585,5,0)),"",(VLOOKUP(D509,條件!$A$1:$L$65585,5,0)))</f>
        <v/>
      </c>
      <c r="G509" s="506" t="str">
        <f>IF(ISNA(VLOOKUP(D509,條件!$A$1:$L$65585,11,0)),"",(VLOOKUP(D509,條件!$A$1:$L$65585,11,0)))</f>
        <v/>
      </c>
      <c r="H509" s="460"/>
      <c r="I509" s="461"/>
      <c r="J509" s="462"/>
      <c r="K509" s="461"/>
      <c r="L509" s="463"/>
      <c r="M509" s="388"/>
      <c r="N509" s="389"/>
      <c r="O509" s="390"/>
      <c r="P509" s="389"/>
      <c r="Q509" s="391"/>
      <c r="R509" s="443"/>
      <c r="S509" s="425">
        <f t="shared" si="187"/>
        <v>0</v>
      </c>
      <c r="T509" s="392">
        <f t="shared" si="184"/>
        <v>0</v>
      </c>
      <c r="U509" s="392">
        <f t="shared" si="188"/>
        <v>0</v>
      </c>
      <c r="V509" s="393">
        <f t="shared" si="189"/>
        <v>0</v>
      </c>
      <c r="W509" s="444" t="str">
        <f t="shared" si="190"/>
        <v/>
      </c>
      <c r="X509" s="452" t="str">
        <f t="shared" si="185"/>
        <v/>
      </c>
      <c r="Y509" s="452" t="str">
        <f t="shared" si="186"/>
        <v/>
      </c>
    </row>
    <row r="510" spans="1:25" ht="16.5">
      <c r="A510" s="383">
        <f t="shared" si="183"/>
        <v>46215</v>
      </c>
      <c r="B510" s="432" t="s">
        <v>805</v>
      </c>
      <c r="C510" s="458"/>
      <c r="D510" s="473"/>
      <c r="E510" s="459"/>
      <c r="F510" s="506" t="str">
        <f>IF(ISNA(VLOOKUP(D510,條件!$A$1:$L$65585,5,0)),"",(VLOOKUP(D510,條件!$A$1:$L$65585,5,0)))</f>
        <v/>
      </c>
      <c r="G510" s="506" t="str">
        <f>IF(ISNA(VLOOKUP(D510,條件!$A$1:$L$65585,11,0)),"",(VLOOKUP(D510,條件!$A$1:$L$65585,11,0)))</f>
        <v/>
      </c>
      <c r="H510" s="460"/>
      <c r="I510" s="461"/>
      <c r="J510" s="462"/>
      <c r="K510" s="461"/>
      <c r="L510" s="463"/>
      <c r="M510" s="388"/>
      <c r="N510" s="389"/>
      <c r="O510" s="390"/>
      <c r="P510" s="389"/>
      <c r="Q510" s="391"/>
      <c r="R510" s="443"/>
      <c r="S510" s="425">
        <f t="shared" si="187"/>
        <v>0</v>
      </c>
      <c r="T510" s="392">
        <f t="shared" si="184"/>
        <v>0</v>
      </c>
      <c r="U510" s="392">
        <f t="shared" si="188"/>
        <v>0</v>
      </c>
      <c r="V510" s="393">
        <f t="shared" si="189"/>
        <v>0</v>
      </c>
      <c r="W510" s="444" t="str">
        <f t="shared" si="190"/>
        <v/>
      </c>
      <c r="X510" s="452" t="str">
        <f t="shared" si="185"/>
        <v/>
      </c>
      <c r="Y510" s="452" t="str">
        <f t="shared" si="186"/>
        <v/>
      </c>
    </row>
    <row r="511" spans="1:25" ht="16.5">
      <c r="A511" s="383">
        <f t="shared" si="183"/>
        <v>46215</v>
      </c>
      <c r="B511" s="432" t="s">
        <v>805</v>
      </c>
      <c r="C511" s="458"/>
      <c r="D511" s="473"/>
      <c r="E511" s="459"/>
      <c r="F511" s="506" t="str">
        <f>IF(ISNA(VLOOKUP(D511,條件!$A$1:$L$65585,5,0)),"",(VLOOKUP(D511,條件!$A$1:$L$65585,5,0)))</f>
        <v/>
      </c>
      <c r="G511" s="506" t="str">
        <f>IF(ISNA(VLOOKUP(D511,條件!$A$1:$L$65585,11,0)),"",(VLOOKUP(D511,條件!$A$1:$L$65585,11,0)))</f>
        <v/>
      </c>
      <c r="H511" s="460"/>
      <c r="I511" s="461"/>
      <c r="J511" s="462"/>
      <c r="K511" s="461"/>
      <c r="L511" s="463"/>
      <c r="M511" s="388"/>
      <c r="N511" s="389"/>
      <c r="O511" s="390"/>
      <c r="P511" s="389"/>
      <c r="Q511" s="391"/>
      <c r="R511" s="443"/>
      <c r="S511" s="425">
        <f t="shared" si="187"/>
        <v>0</v>
      </c>
      <c r="T511" s="392">
        <f t="shared" si="184"/>
        <v>0</v>
      </c>
      <c r="U511" s="392">
        <f t="shared" si="188"/>
        <v>0</v>
      </c>
      <c r="V511" s="393">
        <f t="shared" si="189"/>
        <v>0</v>
      </c>
      <c r="W511" s="444" t="str">
        <f t="shared" si="190"/>
        <v/>
      </c>
      <c r="X511" s="452" t="str">
        <f t="shared" si="185"/>
        <v/>
      </c>
      <c r="Y511" s="452" t="str">
        <f t="shared" si="186"/>
        <v/>
      </c>
    </row>
    <row r="512" spans="1:25" ht="16.5">
      <c r="A512" s="383">
        <f t="shared" si="183"/>
        <v>46215</v>
      </c>
      <c r="B512" s="432" t="s">
        <v>805</v>
      </c>
      <c r="C512" s="458"/>
      <c r="D512" s="473"/>
      <c r="E512" s="459"/>
      <c r="F512" s="506" t="str">
        <f>IF(ISNA(VLOOKUP(D512,條件!$A$1:$L$65585,5,0)),"",(VLOOKUP(D512,條件!$A$1:$L$65585,5,0)))</f>
        <v/>
      </c>
      <c r="G512" s="506" t="str">
        <f>IF(ISNA(VLOOKUP(D512,條件!$A$1:$L$65585,11,0)),"",(VLOOKUP(D512,條件!$A$1:$L$65585,11,0)))</f>
        <v/>
      </c>
      <c r="H512" s="460"/>
      <c r="I512" s="461"/>
      <c r="J512" s="462"/>
      <c r="K512" s="461"/>
      <c r="L512" s="463"/>
      <c r="M512" s="388"/>
      <c r="N512" s="389"/>
      <c r="O512" s="390"/>
      <c r="P512" s="389"/>
      <c r="Q512" s="391"/>
      <c r="R512" s="443"/>
      <c r="S512" s="425">
        <f t="shared" si="187"/>
        <v>0</v>
      </c>
      <c r="T512" s="392">
        <f t="shared" si="184"/>
        <v>0</v>
      </c>
      <c r="U512" s="392">
        <f t="shared" si="188"/>
        <v>0</v>
      </c>
      <c r="V512" s="393">
        <f t="shared" si="189"/>
        <v>0</v>
      </c>
      <c r="W512" s="444" t="str">
        <f t="shared" si="190"/>
        <v/>
      </c>
      <c r="X512" s="452" t="str">
        <f t="shared" si="185"/>
        <v/>
      </c>
      <c r="Y512" s="452" t="str">
        <f t="shared" si="186"/>
        <v/>
      </c>
    </row>
    <row r="513" spans="1:25" ht="16.5">
      <c r="A513" s="383">
        <f t="shared" si="183"/>
        <v>46215</v>
      </c>
      <c r="B513" s="432" t="s">
        <v>805</v>
      </c>
      <c r="C513" s="458"/>
      <c r="D513" s="473"/>
      <c r="E513" s="459"/>
      <c r="F513" s="506" t="str">
        <f>IF(ISNA(VLOOKUP(D513,條件!$A$1:$L$65585,5,0)),"",(VLOOKUP(D513,條件!$A$1:$L$65585,5,0)))</f>
        <v/>
      </c>
      <c r="G513" s="506" t="str">
        <f>IF(ISNA(VLOOKUP(D513,條件!$A$1:$L$65585,11,0)),"",(VLOOKUP(D513,條件!$A$1:$L$65585,11,0)))</f>
        <v/>
      </c>
      <c r="H513" s="460"/>
      <c r="I513" s="461"/>
      <c r="J513" s="462"/>
      <c r="K513" s="461"/>
      <c r="L513" s="463"/>
      <c r="M513" s="388"/>
      <c r="N513" s="389"/>
      <c r="O513" s="390"/>
      <c r="P513" s="389"/>
      <c r="Q513" s="391"/>
      <c r="R513" s="443"/>
      <c r="S513" s="425">
        <f t="shared" si="187"/>
        <v>0</v>
      </c>
      <c r="T513" s="392">
        <f t="shared" si="184"/>
        <v>0</v>
      </c>
      <c r="U513" s="392">
        <f t="shared" si="188"/>
        <v>0</v>
      </c>
      <c r="V513" s="393">
        <f t="shared" si="189"/>
        <v>0</v>
      </c>
      <c r="W513" s="444" t="str">
        <f t="shared" si="190"/>
        <v/>
      </c>
      <c r="X513" s="452" t="str">
        <f t="shared" si="185"/>
        <v/>
      </c>
      <c r="Y513" s="452" t="str">
        <f t="shared" si="186"/>
        <v/>
      </c>
    </row>
    <row r="514" spans="1:25" ht="16.5">
      <c r="A514" s="383">
        <f t="shared" si="183"/>
        <v>46215</v>
      </c>
      <c r="B514" s="432" t="s">
        <v>805</v>
      </c>
      <c r="C514" s="458"/>
      <c r="D514" s="473"/>
      <c r="E514" s="459"/>
      <c r="F514" s="506" t="str">
        <f>IF(ISNA(VLOOKUP(D514,條件!$A$1:$L$65585,5,0)),"",(VLOOKUP(D514,條件!$A$1:$L$65585,5,0)))</f>
        <v/>
      </c>
      <c r="G514" s="506" t="str">
        <f>IF(ISNA(VLOOKUP(D514,條件!$A$1:$L$65585,11,0)),"",(VLOOKUP(D514,條件!$A$1:$L$65585,11,0)))</f>
        <v/>
      </c>
      <c r="H514" s="460"/>
      <c r="I514" s="461"/>
      <c r="J514" s="462"/>
      <c r="K514" s="461"/>
      <c r="L514" s="463"/>
      <c r="M514" s="388"/>
      <c r="N514" s="389"/>
      <c r="O514" s="390"/>
      <c r="P514" s="389"/>
      <c r="Q514" s="391"/>
      <c r="R514" s="443"/>
      <c r="S514" s="425">
        <f t="shared" si="187"/>
        <v>0</v>
      </c>
      <c r="T514" s="392">
        <f t="shared" si="184"/>
        <v>0</v>
      </c>
      <c r="U514" s="392">
        <f t="shared" si="188"/>
        <v>0</v>
      </c>
      <c r="V514" s="393">
        <f t="shared" si="189"/>
        <v>0</v>
      </c>
      <c r="W514" s="444" t="str">
        <f t="shared" si="190"/>
        <v/>
      </c>
      <c r="X514" s="452" t="str">
        <f t="shared" si="185"/>
        <v/>
      </c>
      <c r="Y514" s="452" t="str">
        <f t="shared" si="186"/>
        <v/>
      </c>
    </row>
    <row r="515" spans="1:25" ht="16.5">
      <c r="A515" s="383">
        <f t="shared" si="183"/>
        <v>46215</v>
      </c>
      <c r="B515" s="432" t="s">
        <v>805</v>
      </c>
      <c r="C515" s="458"/>
      <c r="D515" s="473"/>
      <c r="E515" s="459"/>
      <c r="F515" s="506" t="str">
        <f>IF(ISNA(VLOOKUP(D515,條件!$A$1:$L$65585,5,0)),"",(VLOOKUP(D515,條件!$A$1:$L$65585,5,0)))</f>
        <v/>
      </c>
      <c r="G515" s="506" t="str">
        <f>IF(ISNA(VLOOKUP(D515,條件!$A$1:$L$65585,11,0)),"",(VLOOKUP(D515,條件!$A$1:$L$65585,11,0)))</f>
        <v/>
      </c>
      <c r="H515" s="460"/>
      <c r="I515" s="461"/>
      <c r="J515" s="462"/>
      <c r="K515" s="461"/>
      <c r="L515" s="463"/>
      <c r="M515" s="388"/>
      <c r="N515" s="389"/>
      <c r="O515" s="390"/>
      <c r="P515" s="389"/>
      <c r="Q515" s="391"/>
      <c r="R515" s="443"/>
      <c r="S515" s="425">
        <f t="shared" si="187"/>
        <v>0</v>
      </c>
      <c r="T515" s="392">
        <f t="shared" si="184"/>
        <v>0</v>
      </c>
      <c r="U515" s="392">
        <f t="shared" si="188"/>
        <v>0</v>
      </c>
      <c r="V515" s="393">
        <f t="shared" si="189"/>
        <v>0</v>
      </c>
      <c r="W515" s="444" t="str">
        <f t="shared" si="190"/>
        <v/>
      </c>
      <c r="X515" s="452" t="str">
        <f t="shared" si="185"/>
        <v/>
      </c>
      <c r="Y515" s="452" t="str">
        <f t="shared" si="186"/>
        <v/>
      </c>
    </row>
    <row r="516" spans="1:25" ht="16.5">
      <c r="A516" s="383">
        <f t="shared" si="183"/>
        <v>46215</v>
      </c>
      <c r="B516" s="432" t="s">
        <v>805</v>
      </c>
      <c r="C516" s="458"/>
      <c r="D516" s="473"/>
      <c r="E516" s="459"/>
      <c r="F516" s="506" t="str">
        <f>IF(ISNA(VLOOKUP(D516,條件!$A$1:$L$65585,5,0)),"",(VLOOKUP(D516,條件!$A$1:$L$65585,5,0)))</f>
        <v/>
      </c>
      <c r="G516" s="506" t="str">
        <f>IF(ISNA(VLOOKUP(D516,條件!$A$1:$L$65585,11,0)),"",(VLOOKUP(D516,條件!$A$1:$L$65585,11,0)))</f>
        <v/>
      </c>
      <c r="H516" s="460"/>
      <c r="I516" s="461"/>
      <c r="J516" s="462"/>
      <c r="K516" s="461"/>
      <c r="L516" s="463"/>
      <c r="M516" s="388"/>
      <c r="N516" s="389"/>
      <c r="O516" s="390"/>
      <c r="P516" s="389"/>
      <c r="Q516" s="391"/>
      <c r="R516" s="443"/>
      <c r="S516" s="425">
        <f t="shared" si="187"/>
        <v>0</v>
      </c>
      <c r="T516" s="392">
        <f t="shared" si="184"/>
        <v>0</v>
      </c>
      <c r="U516" s="392">
        <f t="shared" si="188"/>
        <v>0</v>
      </c>
      <c r="V516" s="393">
        <f t="shared" si="189"/>
        <v>0</v>
      </c>
      <c r="W516" s="444" t="str">
        <f t="shared" si="190"/>
        <v/>
      </c>
      <c r="X516" s="452" t="str">
        <f t="shared" si="185"/>
        <v/>
      </c>
      <c r="Y516" s="452" t="str">
        <f t="shared" si="186"/>
        <v/>
      </c>
    </row>
    <row r="517" spans="1:25" ht="16.5">
      <c r="A517" s="383">
        <f t="shared" si="183"/>
        <v>46215</v>
      </c>
      <c r="B517" s="398" t="s">
        <v>803</v>
      </c>
      <c r="C517" s="524"/>
      <c r="D517" s="525"/>
      <c r="E517" s="526"/>
      <c r="F517" s="527">
        <v>0</v>
      </c>
      <c r="G517" s="527"/>
      <c r="H517" s="528"/>
      <c r="I517" s="529">
        <f>COUNTA(I497:I516)</f>
        <v>0</v>
      </c>
      <c r="J517" s="529"/>
      <c r="K517" s="529"/>
      <c r="L517" s="530"/>
      <c r="M517" s="400"/>
      <c r="N517" s="401">
        <f>SUM(N497:N516)</f>
        <v>0</v>
      </c>
      <c r="O517" s="400"/>
      <c r="P517" s="401">
        <f>SUM(P497:P516)</f>
        <v>0</v>
      </c>
      <c r="Q517" s="402"/>
      <c r="R517" s="445"/>
      <c r="S517" s="427"/>
      <c r="T517" s="403"/>
      <c r="U517" s="399">
        <f>SUMIF(U497:U516,"&lt;9E307")</f>
        <v>0</v>
      </c>
      <c r="V517" s="399">
        <f>SUM(V497:V516)</f>
        <v>0</v>
      </c>
      <c r="W517" s="446">
        <f>IF(ISERROR(V517/U517),0,(V517/U517))</f>
        <v>0</v>
      </c>
      <c r="X517" s="453">
        <f>SUMIF(X497:X516,"&lt;9E307")</f>
        <v>0</v>
      </c>
      <c r="Y517" s="453">
        <f>SUMIF(Y497:Y516,"&lt;9E307")</f>
        <v>0</v>
      </c>
    </row>
    <row r="518" spans="1:25" ht="16.5">
      <c r="A518" s="383">
        <f t="shared" si="183"/>
        <v>46215</v>
      </c>
      <c r="B518" s="404" t="s">
        <v>806</v>
      </c>
      <c r="C518" s="531"/>
      <c r="D518" s="532"/>
      <c r="E518" s="533"/>
      <c r="F518" s="534"/>
      <c r="G518" s="534"/>
      <c r="H518" s="535"/>
      <c r="I518" s="536">
        <f>SUM(I496,I517)</f>
        <v>0</v>
      </c>
      <c r="J518" s="536"/>
      <c r="K518" s="536"/>
      <c r="L518" s="537"/>
      <c r="M518" s="419"/>
      <c r="N518" s="420">
        <f>SUM(N496,N517)</f>
        <v>0</v>
      </c>
      <c r="O518" s="419"/>
      <c r="P518" s="420">
        <f>SUM(P496,P517)</f>
        <v>0</v>
      </c>
      <c r="Q518" s="421"/>
      <c r="R518" s="447"/>
      <c r="S518" s="428"/>
      <c r="T518" s="394"/>
      <c r="U518" s="394">
        <f t="shared" ref="U518:V518" si="191">SUM(U496,U517)</f>
        <v>0</v>
      </c>
      <c r="V518" s="394">
        <f t="shared" si="191"/>
        <v>0</v>
      </c>
      <c r="W518" s="448">
        <f>IF(ISERROR(V518/U518),0,V518/U518)</f>
        <v>0</v>
      </c>
      <c r="X518" s="454">
        <f>SUM(X496,X517)</f>
        <v>0</v>
      </c>
      <c r="Y518" s="454">
        <f>SUM(Y496,Y517)</f>
        <v>0</v>
      </c>
    </row>
    <row r="519" spans="1:25" ht="16.5">
      <c r="A519" s="449">
        <f>A518+1</f>
        <v>46216</v>
      </c>
      <c r="B519" s="431" t="s">
        <v>804</v>
      </c>
      <c r="C519" s="538"/>
      <c r="D519" s="539"/>
      <c r="E519" s="540"/>
      <c r="F519" s="541" t="str">
        <f>IF(ISNA(VLOOKUP(D519,條件!$A$1:$L$65585,5,0)),"",(VLOOKUP(D519,條件!$A$1:$L$65585,5,0)))</f>
        <v/>
      </c>
      <c r="G519" s="541" t="str">
        <f>IF(ISNA(VLOOKUP(D519,條件!$A$1:$L$65585,11,0)),"",(VLOOKUP(D519,條件!$A$1:$L$65585,11,0)))</f>
        <v/>
      </c>
      <c r="H519" s="542"/>
      <c r="I519" s="543"/>
      <c r="J519" s="462"/>
      <c r="K519" s="543"/>
      <c r="L519" s="544"/>
      <c r="M519" s="407"/>
      <c r="N519" s="408"/>
      <c r="O519" s="409"/>
      <c r="P519" s="408"/>
      <c r="Q519" s="410"/>
      <c r="R519" s="441"/>
      <c r="S519" s="424">
        <f>K519*0.85</f>
        <v>0</v>
      </c>
      <c r="T519" s="405">
        <f t="shared" ref="T519:T538" si="192">IF(J519="",0,(1440/(J519/S519)))</f>
        <v>0</v>
      </c>
      <c r="U519" s="405">
        <f>T519*L519*(N519+P519)/24*0.85</f>
        <v>0</v>
      </c>
      <c r="V519" s="406">
        <f>M519+O519</f>
        <v>0</v>
      </c>
      <c r="W519" s="442" t="str">
        <f>IF(U519=0,"",((V519/U519)))</f>
        <v/>
      </c>
      <c r="X519" s="452" t="str">
        <f t="shared" ref="X519:X538" si="193">IF(ISERROR((U519/(N519+P519)*N519)/250),"",((U519/(N519+P519)*N519)/250))</f>
        <v/>
      </c>
      <c r="Y519" s="452" t="str">
        <f t="shared" ref="Y519:Y538" si="194">IF(ISERROR(((U519/(N519+P519)*P519)/250)),"",(((U519/(N519+P519)*P519))/250))</f>
        <v/>
      </c>
    </row>
    <row r="520" spans="1:25" ht="16.5">
      <c r="A520" s="383">
        <f>A519</f>
        <v>46216</v>
      </c>
      <c r="B520" s="432" t="s">
        <v>804</v>
      </c>
      <c r="C520" s="458"/>
      <c r="D520" s="473"/>
      <c r="E520" s="459"/>
      <c r="F520" s="506" t="str">
        <f>IF(ISNA(VLOOKUP(D520,條件!$A$1:$L$65585,5,0)),"",(VLOOKUP(D520,條件!$A$1:$L$65585,5,0)))</f>
        <v/>
      </c>
      <c r="G520" s="506" t="str">
        <f>IF(ISNA(VLOOKUP(D520,條件!$A$1:$L$65585,11,0)),"",(VLOOKUP(D520,條件!$A$1:$L$65585,11,0)))</f>
        <v/>
      </c>
      <c r="H520" s="460"/>
      <c r="I520" s="461"/>
      <c r="J520" s="462"/>
      <c r="K520" s="461"/>
      <c r="L520" s="463"/>
      <c r="M520" s="388"/>
      <c r="N520" s="389"/>
      <c r="O520" s="390"/>
      <c r="P520" s="389"/>
      <c r="Q520" s="410"/>
      <c r="R520" s="443"/>
      <c r="S520" s="425">
        <f t="shared" ref="S520:S538" si="195">K520*0.85</f>
        <v>0</v>
      </c>
      <c r="T520" s="392">
        <f t="shared" si="192"/>
        <v>0</v>
      </c>
      <c r="U520" s="405">
        <f t="shared" ref="U520:U538" si="196">T520*L520*(N520+P520)/24*0.85</f>
        <v>0</v>
      </c>
      <c r="V520" s="393">
        <f t="shared" ref="V520:V538" si="197">M520+O520</f>
        <v>0</v>
      </c>
      <c r="W520" s="442" t="str">
        <f t="shared" ref="W520:W538" si="198">IF(U520=0,"",((V520/U520)))</f>
        <v/>
      </c>
      <c r="X520" s="452" t="str">
        <f t="shared" si="193"/>
        <v/>
      </c>
      <c r="Y520" s="452" t="str">
        <f t="shared" si="194"/>
        <v/>
      </c>
    </row>
    <row r="521" spans="1:25" ht="16.5">
      <c r="A521" s="383">
        <f t="shared" ref="A521:A561" si="199">A520</f>
        <v>46216</v>
      </c>
      <c r="B521" s="432" t="s">
        <v>804</v>
      </c>
      <c r="C521" s="458"/>
      <c r="D521" s="473"/>
      <c r="E521" s="459"/>
      <c r="F521" s="506" t="str">
        <f>IF(ISNA(VLOOKUP(D521,條件!$A$1:$L$65585,5,0)),"",(VLOOKUP(D521,條件!$A$1:$L$65585,5,0)))</f>
        <v/>
      </c>
      <c r="G521" s="506" t="str">
        <f>IF(ISNA(VLOOKUP(D521,條件!$A$1:$L$65585,11,0)),"",(VLOOKUP(D521,條件!$A$1:$L$65585,11,0)))</f>
        <v/>
      </c>
      <c r="H521" s="460"/>
      <c r="I521" s="461"/>
      <c r="J521" s="462"/>
      <c r="K521" s="461"/>
      <c r="L521" s="463"/>
      <c r="M521" s="388"/>
      <c r="N521" s="389"/>
      <c r="O521" s="390"/>
      <c r="P521" s="389"/>
      <c r="Q521" s="410"/>
      <c r="R521" s="443"/>
      <c r="S521" s="425">
        <f t="shared" si="195"/>
        <v>0</v>
      </c>
      <c r="T521" s="392">
        <f t="shared" si="192"/>
        <v>0</v>
      </c>
      <c r="U521" s="405">
        <f t="shared" si="196"/>
        <v>0</v>
      </c>
      <c r="V521" s="393">
        <f t="shared" si="197"/>
        <v>0</v>
      </c>
      <c r="W521" s="442" t="str">
        <f t="shared" si="198"/>
        <v/>
      </c>
      <c r="X521" s="452" t="str">
        <f t="shared" si="193"/>
        <v/>
      </c>
      <c r="Y521" s="452" t="str">
        <f t="shared" si="194"/>
        <v/>
      </c>
    </row>
    <row r="522" spans="1:25" ht="16.5">
      <c r="A522" s="383">
        <f t="shared" si="199"/>
        <v>46216</v>
      </c>
      <c r="B522" s="432" t="s">
        <v>804</v>
      </c>
      <c r="C522" s="458"/>
      <c r="D522" s="473"/>
      <c r="E522" s="459"/>
      <c r="F522" s="506" t="str">
        <f>IF(ISNA(VLOOKUP(D522,條件!$A$1:$L$65585,5,0)),"",(VLOOKUP(D522,條件!$A$1:$L$65585,5,0)))</f>
        <v/>
      </c>
      <c r="G522" s="506" t="str">
        <f>IF(ISNA(VLOOKUP(D522,條件!$A$1:$L$65585,11,0)),"",(VLOOKUP(D522,條件!$A$1:$L$65585,11,0)))</f>
        <v/>
      </c>
      <c r="H522" s="460"/>
      <c r="I522" s="461"/>
      <c r="J522" s="462"/>
      <c r="K522" s="461"/>
      <c r="L522" s="463"/>
      <c r="M522" s="388"/>
      <c r="N522" s="389"/>
      <c r="O522" s="390"/>
      <c r="P522" s="389"/>
      <c r="Q522" s="410"/>
      <c r="R522" s="443"/>
      <c r="S522" s="425">
        <f t="shared" si="195"/>
        <v>0</v>
      </c>
      <c r="T522" s="392">
        <f t="shared" si="192"/>
        <v>0</v>
      </c>
      <c r="U522" s="405">
        <f t="shared" si="196"/>
        <v>0</v>
      </c>
      <c r="V522" s="393">
        <f t="shared" si="197"/>
        <v>0</v>
      </c>
      <c r="W522" s="442" t="str">
        <f t="shared" si="198"/>
        <v/>
      </c>
      <c r="X522" s="452" t="str">
        <f t="shared" si="193"/>
        <v/>
      </c>
      <c r="Y522" s="452" t="str">
        <f t="shared" si="194"/>
        <v/>
      </c>
    </row>
    <row r="523" spans="1:25" ht="16.5">
      <c r="A523" s="383">
        <f t="shared" si="199"/>
        <v>46216</v>
      </c>
      <c r="B523" s="432" t="s">
        <v>804</v>
      </c>
      <c r="C523" s="458"/>
      <c r="D523" s="473"/>
      <c r="E523" s="459"/>
      <c r="F523" s="506" t="str">
        <f>IF(ISNA(VLOOKUP(D523,條件!$A$1:$L$65585,5,0)),"",(VLOOKUP(D523,條件!$A$1:$L$65585,5,0)))</f>
        <v/>
      </c>
      <c r="G523" s="506" t="str">
        <f>IF(ISNA(VLOOKUP(D523,條件!$A$1:$L$65585,11,0)),"",(VLOOKUP(D523,條件!$A$1:$L$65585,11,0)))</f>
        <v/>
      </c>
      <c r="H523" s="460"/>
      <c r="I523" s="461"/>
      <c r="J523" s="462"/>
      <c r="K523" s="461"/>
      <c r="L523" s="463"/>
      <c r="M523" s="388"/>
      <c r="N523" s="389"/>
      <c r="O523" s="390"/>
      <c r="P523" s="389"/>
      <c r="Q523" s="410"/>
      <c r="R523" s="443"/>
      <c r="S523" s="425">
        <f t="shared" si="195"/>
        <v>0</v>
      </c>
      <c r="T523" s="392">
        <f t="shared" si="192"/>
        <v>0</v>
      </c>
      <c r="U523" s="405">
        <f t="shared" si="196"/>
        <v>0</v>
      </c>
      <c r="V523" s="393">
        <f t="shared" si="197"/>
        <v>0</v>
      </c>
      <c r="W523" s="442" t="str">
        <f t="shared" si="198"/>
        <v/>
      </c>
      <c r="X523" s="452" t="str">
        <f t="shared" si="193"/>
        <v/>
      </c>
      <c r="Y523" s="452" t="str">
        <f t="shared" si="194"/>
        <v/>
      </c>
    </row>
    <row r="524" spans="1:25" ht="16.5">
      <c r="A524" s="383">
        <f t="shared" si="199"/>
        <v>46216</v>
      </c>
      <c r="B524" s="432" t="s">
        <v>804</v>
      </c>
      <c r="C524" s="458"/>
      <c r="D524" s="473"/>
      <c r="E524" s="459"/>
      <c r="F524" s="506" t="str">
        <f>IF(ISNA(VLOOKUP(D524,條件!$A$1:$L$65585,5,0)),"",(VLOOKUP(D524,條件!$A$1:$L$65585,5,0)))</f>
        <v/>
      </c>
      <c r="G524" s="506" t="str">
        <f>IF(ISNA(VLOOKUP(D524,條件!$A$1:$L$65585,11,0)),"",(VLOOKUP(D524,條件!$A$1:$L$65585,11,0)))</f>
        <v/>
      </c>
      <c r="H524" s="460"/>
      <c r="I524" s="461"/>
      <c r="J524" s="462"/>
      <c r="K524" s="461"/>
      <c r="L524" s="463"/>
      <c r="M524" s="388"/>
      <c r="N524" s="389"/>
      <c r="O524" s="390"/>
      <c r="P524" s="389"/>
      <c r="Q524" s="410"/>
      <c r="R524" s="443"/>
      <c r="S524" s="425">
        <f t="shared" si="195"/>
        <v>0</v>
      </c>
      <c r="T524" s="392">
        <f t="shared" si="192"/>
        <v>0</v>
      </c>
      <c r="U524" s="405">
        <f t="shared" si="196"/>
        <v>0</v>
      </c>
      <c r="V524" s="393">
        <f t="shared" si="197"/>
        <v>0</v>
      </c>
      <c r="W524" s="442" t="str">
        <f t="shared" si="198"/>
        <v/>
      </c>
      <c r="X524" s="452" t="str">
        <f t="shared" si="193"/>
        <v/>
      </c>
      <c r="Y524" s="452" t="str">
        <f t="shared" si="194"/>
        <v/>
      </c>
    </row>
    <row r="525" spans="1:25" ht="16.5">
      <c r="A525" s="383">
        <f t="shared" si="199"/>
        <v>46216</v>
      </c>
      <c r="B525" s="432" t="s">
        <v>804</v>
      </c>
      <c r="C525" s="458"/>
      <c r="D525" s="473"/>
      <c r="E525" s="459"/>
      <c r="F525" s="506" t="str">
        <f>IF(ISNA(VLOOKUP(D525,條件!$A$1:$L$65585,5,0)),"",(VLOOKUP(D525,條件!$A$1:$L$65585,5,0)))</f>
        <v/>
      </c>
      <c r="G525" s="506" t="str">
        <f>IF(ISNA(VLOOKUP(D525,條件!$A$1:$L$65585,11,0)),"",(VLOOKUP(D525,條件!$A$1:$L$65585,11,0)))</f>
        <v/>
      </c>
      <c r="H525" s="460"/>
      <c r="I525" s="461"/>
      <c r="J525" s="462"/>
      <c r="K525" s="461"/>
      <c r="L525" s="463"/>
      <c r="M525" s="388"/>
      <c r="N525" s="389"/>
      <c r="O525" s="390"/>
      <c r="P525" s="389"/>
      <c r="Q525" s="410"/>
      <c r="R525" s="443"/>
      <c r="S525" s="425">
        <f t="shared" si="195"/>
        <v>0</v>
      </c>
      <c r="T525" s="392">
        <f t="shared" si="192"/>
        <v>0</v>
      </c>
      <c r="U525" s="405">
        <f t="shared" si="196"/>
        <v>0</v>
      </c>
      <c r="V525" s="393">
        <f t="shared" si="197"/>
        <v>0</v>
      </c>
      <c r="W525" s="442" t="str">
        <f t="shared" si="198"/>
        <v/>
      </c>
      <c r="X525" s="452" t="str">
        <f t="shared" si="193"/>
        <v/>
      </c>
      <c r="Y525" s="452" t="str">
        <f t="shared" si="194"/>
        <v/>
      </c>
    </row>
    <row r="526" spans="1:25" ht="16.5">
      <c r="A526" s="383">
        <f t="shared" si="199"/>
        <v>46216</v>
      </c>
      <c r="B526" s="432" t="s">
        <v>804</v>
      </c>
      <c r="C526" s="458"/>
      <c r="D526" s="473"/>
      <c r="E526" s="459"/>
      <c r="F526" s="506" t="str">
        <f>IF(ISNA(VLOOKUP(D526,條件!$A$1:$L$65585,5,0)),"",(VLOOKUP(D526,條件!$A$1:$L$65585,5,0)))</f>
        <v/>
      </c>
      <c r="G526" s="506" t="str">
        <f>IF(ISNA(VLOOKUP(D526,條件!$A$1:$L$65585,11,0)),"",(VLOOKUP(D526,條件!$A$1:$L$65585,11,0)))</f>
        <v/>
      </c>
      <c r="H526" s="460"/>
      <c r="I526" s="461"/>
      <c r="J526" s="462"/>
      <c r="K526" s="461"/>
      <c r="L526" s="463"/>
      <c r="M526" s="388"/>
      <c r="N526" s="389"/>
      <c r="O526" s="390"/>
      <c r="P526" s="389"/>
      <c r="Q526" s="410"/>
      <c r="R526" s="443"/>
      <c r="S526" s="425">
        <f t="shared" si="195"/>
        <v>0</v>
      </c>
      <c r="T526" s="392">
        <f t="shared" si="192"/>
        <v>0</v>
      </c>
      <c r="U526" s="405">
        <f t="shared" si="196"/>
        <v>0</v>
      </c>
      <c r="V526" s="393">
        <f t="shared" si="197"/>
        <v>0</v>
      </c>
      <c r="W526" s="442" t="str">
        <f t="shared" si="198"/>
        <v/>
      </c>
      <c r="X526" s="452" t="str">
        <f t="shared" si="193"/>
        <v/>
      </c>
      <c r="Y526" s="452" t="str">
        <f t="shared" si="194"/>
        <v/>
      </c>
    </row>
    <row r="527" spans="1:25" ht="16.5">
      <c r="A527" s="383">
        <f t="shared" si="199"/>
        <v>46216</v>
      </c>
      <c r="B527" s="432" t="s">
        <v>804</v>
      </c>
      <c r="C527" s="458"/>
      <c r="D527" s="473"/>
      <c r="E527" s="459"/>
      <c r="F527" s="506" t="str">
        <f>IF(ISNA(VLOOKUP(D527,條件!$A$1:$L$65585,5,0)),"",(VLOOKUP(D527,條件!$A$1:$L$65585,5,0)))</f>
        <v/>
      </c>
      <c r="G527" s="506" t="str">
        <f>IF(ISNA(VLOOKUP(D527,條件!$A$1:$L$65585,11,0)),"",(VLOOKUP(D527,條件!$A$1:$L$65585,11,0)))</f>
        <v/>
      </c>
      <c r="H527" s="460"/>
      <c r="I527" s="461"/>
      <c r="J527" s="462"/>
      <c r="K527" s="461"/>
      <c r="L527" s="463"/>
      <c r="M527" s="388"/>
      <c r="N527" s="389"/>
      <c r="O527" s="390"/>
      <c r="P527" s="389"/>
      <c r="Q527" s="410"/>
      <c r="R527" s="443"/>
      <c r="S527" s="425">
        <f t="shared" si="195"/>
        <v>0</v>
      </c>
      <c r="T527" s="392">
        <f t="shared" si="192"/>
        <v>0</v>
      </c>
      <c r="U527" s="405">
        <f t="shared" si="196"/>
        <v>0</v>
      </c>
      <c r="V527" s="393">
        <f t="shared" si="197"/>
        <v>0</v>
      </c>
      <c r="W527" s="442" t="str">
        <f t="shared" si="198"/>
        <v/>
      </c>
      <c r="X527" s="452" t="str">
        <f t="shared" si="193"/>
        <v/>
      </c>
      <c r="Y527" s="452" t="str">
        <f t="shared" si="194"/>
        <v/>
      </c>
    </row>
    <row r="528" spans="1:25" ht="16.5">
      <c r="A528" s="383">
        <f t="shared" si="199"/>
        <v>46216</v>
      </c>
      <c r="B528" s="432" t="s">
        <v>804</v>
      </c>
      <c r="C528" s="458"/>
      <c r="D528" s="473"/>
      <c r="E528" s="459"/>
      <c r="F528" s="506" t="str">
        <f>IF(ISNA(VLOOKUP(D528,條件!$A$1:$L$65585,5,0)),"",(VLOOKUP(D528,條件!$A$1:$L$65585,5,0)))</f>
        <v/>
      </c>
      <c r="G528" s="506" t="str">
        <f>IF(ISNA(VLOOKUP(D528,條件!$A$1:$L$65585,11,0)),"",(VLOOKUP(D528,條件!$A$1:$L$65585,11,0)))</f>
        <v/>
      </c>
      <c r="H528" s="460"/>
      <c r="I528" s="461"/>
      <c r="J528" s="462"/>
      <c r="K528" s="461"/>
      <c r="L528" s="463"/>
      <c r="M528" s="388"/>
      <c r="N528" s="389"/>
      <c r="O528" s="390"/>
      <c r="P528" s="389"/>
      <c r="Q528" s="410"/>
      <c r="R528" s="443"/>
      <c r="S528" s="425">
        <f t="shared" si="195"/>
        <v>0</v>
      </c>
      <c r="T528" s="392">
        <f t="shared" si="192"/>
        <v>0</v>
      </c>
      <c r="U528" s="405">
        <f t="shared" si="196"/>
        <v>0</v>
      </c>
      <c r="V528" s="393">
        <f t="shared" si="197"/>
        <v>0</v>
      </c>
      <c r="W528" s="442" t="str">
        <f t="shared" si="198"/>
        <v/>
      </c>
      <c r="X528" s="452" t="str">
        <f t="shared" si="193"/>
        <v/>
      </c>
      <c r="Y528" s="452" t="str">
        <f t="shared" si="194"/>
        <v/>
      </c>
    </row>
    <row r="529" spans="1:25" ht="16.5">
      <c r="A529" s="383">
        <f t="shared" si="199"/>
        <v>46216</v>
      </c>
      <c r="B529" s="432" t="s">
        <v>804</v>
      </c>
      <c r="C529" s="458"/>
      <c r="D529" s="473"/>
      <c r="E529" s="459"/>
      <c r="F529" s="506" t="str">
        <f>IF(ISNA(VLOOKUP(D529,條件!$A$1:$L$65585,5,0)),"",(VLOOKUP(D529,條件!$A$1:$L$65585,5,0)))</f>
        <v/>
      </c>
      <c r="G529" s="506" t="str">
        <f>IF(ISNA(VLOOKUP(D529,條件!$A$1:$L$65585,11,0)),"",(VLOOKUP(D529,條件!$A$1:$L$65585,11,0)))</f>
        <v/>
      </c>
      <c r="H529" s="460"/>
      <c r="I529" s="461"/>
      <c r="J529" s="462"/>
      <c r="K529" s="461"/>
      <c r="L529" s="463"/>
      <c r="M529" s="388"/>
      <c r="N529" s="389"/>
      <c r="O529" s="390"/>
      <c r="P529" s="389"/>
      <c r="Q529" s="410"/>
      <c r="R529" s="443"/>
      <c r="S529" s="425">
        <f t="shared" si="195"/>
        <v>0</v>
      </c>
      <c r="T529" s="392">
        <f t="shared" si="192"/>
        <v>0</v>
      </c>
      <c r="U529" s="405">
        <f t="shared" si="196"/>
        <v>0</v>
      </c>
      <c r="V529" s="393">
        <f t="shared" si="197"/>
        <v>0</v>
      </c>
      <c r="W529" s="442" t="str">
        <f t="shared" si="198"/>
        <v/>
      </c>
      <c r="X529" s="452" t="str">
        <f t="shared" si="193"/>
        <v/>
      </c>
      <c r="Y529" s="452" t="str">
        <f t="shared" si="194"/>
        <v/>
      </c>
    </row>
    <row r="530" spans="1:25" ht="16.5">
      <c r="A530" s="383">
        <f t="shared" si="199"/>
        <v>46216</v>
      </c>
      <c r="B530" s="432" t="s">
        <v>804</v>
      </c>
      <c r="C530" s="458"/>
      <c r="D530" s="473"/>
      <c r="E530" s="459"/>
      <c r="F530" s="506" t="str">
        <f>IF(ISNA(VLOOKUP(D530,條件!$A$1:$L$65585,5,0)),"",(VLOOKUP(D530,條件!$A$1:$L$65585,5,0)))</f>
        <v/>
      </c>
      <c r="G530" s="506" t="str">
        <f>IF(ISNA(VLOOKUP(D530,條件!$A$1:$L$65585,11,0)),"",(VLOOKUP(D530,條件!$A$1:$L$65585,11,0)))</f>
        <v/>
      </c>
      <c r="H530" s="460"/>
      <c r="I530" s="461"/>
      <c r="J530" s="462"/>
      <c r="K530" s="461"/>
      <c r="L530" s="463"/>
      <c r="M530" s="388"/>
      <c r="N530" s="389"/>
      <c r="O530" s="390"/>
      <c r="P530" s="389"/>
      <c r="Q530" s="410"/>
      <c r="R530" s="443"/>
      <c r="S530" s="425">
        <f t="shared" si="195"/>
        <v>0</v>
      </c>
      <c r="T530" s="392">
        <f t="shared" si="192"/>
        <v>0</v>
      </c>
      <c r="U530" s="392">
        <f t="shared" si="196"/>
        <v>0</v>
      </c>
      <c r="V530" s="393">
        <f t="shared" si="197"/>
        <v>0</v>
      </c>
      <c r="W530" s="442" t="str">
        <f t="shared" si="198"/>
        <v/>
      </c>
      <c r="X530" s="452" t="str">
        <f t="shared" si="193"/>
        <v/>
      </c>
      <c r="Y530" s="452" t="str">
        <f t="shared" si="194"/>
        <v/>
      </c>
    </row>
    <row r="531" spans="1:25" ht="16.5">
      <c r="A531" s="383">
        <f t="shared" si="199"/>
        <v>46216</v>
      </c>
      <c r="B531" s="432" t="s">
        <v>804</v>
      </c>
      <c r="C531" s="458"/>
      <c r="D531" s="473"/>
      <c r="E531" s="459"/>
      <c r="F531" s="506" t="str">
        <f>IF(ISNA(VLOOKUP(D531,條件!$A$1:$L$65585,5,0)),"",(VLOOKUP(D531,條件!$A$1:$L$65585,5,0)))</f>
        <v/>
      </c>
      <c r="G531" s="506" t="str">
        <f>IF(ISNA(VLOOKUP(D531,條件!$A$1:$L$65585,11,0)),"",(VLOOKUP(D531,條件!$A$1:$L$65585,11,0)))</f>
        <v/>
      </c>
      <c r="H531" s="460"/>
      <c r="I531" s="461"/>
      <c r="J531" s="462"/>
      <c r="K531" s="461"/>
      <c r="L531" s="463"/>
      <c r="M531" s="388"/>
      <c r="N531" s="389"/>
      <c r="O531" s="390"/>
      <c r="P531" s="389"/>
      <c r="Q531" s="410"/>
      <c r="R531" s="443"/>
      <c r="S531" s="425">
        <f t="shared" si="195"/>
        <v>0</v>
      </c>
      <c r="T531" s="392">
        <f t="shared" si="192"/>
        <v>0</v>
      </c>
      <c r="U531" s="392">
        <f t="shared" si="196"/>
        <v>0</v>
      </c>
      <c r="V531" s="393">
        <f t="shared" si="197"/>
        <v>0</v>
      </c>
      <c r="W531" s="444" t="str">
        <f t="shared" si="198"/>
        <v/>
      </c>
      <c r="X531" s="452" t="str">
        <f t="shared" si="193"/>
        <v/>
      </c>
      <c r="Y531" s="452" t="str">
        <f t="shared" si="194"/>
        <v/>
      </c>
    </row>
    <row r="532" spans="1:25" ht="16.5">
      <c r="A532" s="383">
        <f t="shared" si="199"/>
        <v>46216</v>
      </c>
      <c r="B532" s="432" t="s">
        <v>804</v>
      </c>
      <c r="C532" s="458"/>
      <c r="D532" s="473"/>
      <c r="E532" s="459"/>
      <c r="F532" s="506" t="str">
        <f>IF(ISNA(VLOOKUP(D532,條件!$A$1:$L$65585,5,0)),"",(VLOOKUP(D532,條件!$A$1:$L$65585,5,0)))</f>
        <v/>
      </c>
      <c r="G532" s="506" t="str">
        <f>IF(ISNA(VLOOKUP(D532,條件!$A$1:$L$65585,11,0)),"",(VLOOKUP(D532,條件!$A$1:$L$65585,11,0)))</f>
        <v/>
      </c>
      <c r="H532" s="460"/>
      <c r="I532" s="461"/>
      <c r="J532" s="462"/>
      <c r="K532" s="461"/>
      <c r="L532" s="463"/>
      <c r="M532" s="388"/>
      <c r="N532" s="389"/>
      <c r="O532" s="390"/>
      <c r="P532" s="389"/>
      <c r="Q532" s="410"/>
      <c r="R532" s="443"/>
      <c r="S532" s="425">
        <f t="shared" si="195"/>
        <v>0</v>
      </c>
      <c r="T532" s="392">
        <f t="shared" si="192"/>
        <v>0</v>
      </c>
      <c r="U532" s="392">
        <f t="shared" si="196"/>
        <v>0</v>
      </c>
      <c r="V532" s="393">
        <f t="shared" si="197"/>
        <v>0</v>
      </c>
      <c r="W532" s="444" t="str">
        <f t="shared" si="198"/>
        <v/>
      </c>
      <c r="X532" s="452" t="str">
        <f t="shared" si="193"/>
        <v/>
      </c>
      <c r="Y532" s="452" t="str">
        <f t="shared" si="194"/>
        <v/>
      </c>
    </row>
    <row r="533" spans="1:25" ht="16.5">
      <c r="A533" s="383">
        <f t="shared" si="199"/>
        <v>46216</v>
      </c>
      <c r="B533" s="432" t="s">
        <v>804</v>
      </c>
      <c r="C533" s="458"/>
      <c r="D533" s="473"/>
      <c r="E533" s="459"/>
      <c r="F533" s="506" t="str">
        <f>IF(ISNA(VLOOKUP(D533,條件!$A$1:$L$65585,5,0)),"",(VLOOKUP(D533,條件!$A$1:$L$65585,5,0)))</f>
        <v/>
      </c>
      <c r="G533" s="506" t="str">
        <f>IF(ISNA(VLOOKUP(D533,條件!$A$1:$L$65585,11,0)),"",(VLOOKUP(D533,條件!$A$1:$L$65585,11,0)))</f>
        <v/>
      </c>
      <c r="H533" s="460"/>
      <c r="I533" s="461"/>
      <c r="J533" s="462"/>
      <c r="K533" s="461"/>
      <c r="L533" s="463"/>
      <c r="M533" s="388"/>
      <c r="N533" s="389"/>
      <c r="O533" s="390"/>
      <c r="P533" s="389"/>
      <c r="Q533" s="410"/>
      <c r="R533" s="443"/>
      <c r="S533" s="425">
        <f t="shared" si="195"/>
        <v>0</v>
      </c>
      <c r="T533" s="392">
        <f t="shared" si="192"/>
        <v>0</v>
      </c>
      <c r="U533" s="392">
        <f t="shared" si="196"/>
        <v>0</v>
      </c>
      <c r="V533" s="393">
        <f t="shared" si="197"/>
        <v>0</v>
      </c>
      <c r="W533" s="444" t="str">
        <f t="shared" si="198"/>
        <v/>
      </c>
      <c r="X533" s="452" t="str">
        <f t="shared" si="193"/>
        <v/>
      </c>
      <c r="Y533" s="452" t="str">
        <f t="shared" si="194"/>
        <v/>
      </c>
    </row>
    <row r="534" spans="1:25" ht="16.5">
      <c r="A534" s="383">
        <f t="shared" si="199"/>
        <v>46216</v>
      </c>
      <c r="B534" s="432" t="s">
        <v>804</v>
      </c>
      <c r="C534" s="458"/>
      <c r="D534" s="473"/>
      <c r="E534" s="459"/>
      <c r="F534" s="506" t="str">
        <f>IF(ISNA(VLOOKUP(D534,條件!$A$1:$L$65585,5,0)),"",(VLOOKUP(D534,條件!$A$1:$L$65585,5,0)))</f>
        <v/>
      </c>
      <c r="G534" s="506" t="str">
        <f>IF(ISNA(VLOOKUP(D534,條件!$A$1:$L$65585,11,0)),"",(VLOOKUP(D534,條件!$A$1:$L$65585,11,0)))</f>
        <v/>
      </c>
      <c r="H534" s="460"/>
      <c r="I534" s="461"/>
      <c r="J534" s="462"/>
      <c r="K534" s="461"/>
      <c r="L534" s="463"/>
      <c r="M534" s="388"/>
      <c r="N534" s="389"/>
      <c r="O534" s="390"/>
      <c r="P534" s="389"/>
      <c r="Q534" s="410"/>
      <c r="R534" s="443"/>
      <c r="S534" s="425">
        <f t="shared" si="195"/>
        <v>0</v>
      </c>
      <c r="T534" s="392">
        <f t="shared" si="192"/>
        <v>0</v>
      </c>
      <c r="U534" s="392">
        <f t="shared" si="196"/>
        <v>0</v>
      </c>
      <c r="V534" s="393">
        <f t="shared" si="197"/>
        <v>0</v>
      </c>
      <c r="W534" s="444" t="str">
        <f t="shared" si="198"/>
        <v/>
      </c>
      <c r="X534" s="452" t="str">
        <f t="shared" si="193"/>
        <v/>
      </c>
      <c r="Y534" s="452" t="str">
        <f t="shared" si="194"/>
        <v/>
      </c>
    </row>
    <row r="535" spans="1:25" ht="16.5">
      <c r="A535" s="383">
        <f t="shared" si="199"/>
        <v>46216</v>
      </c>
      <c r="B535" s="432" t="s">
        <v>804</v>
      </c>
      <c r="C535" s="458"/>
      <c r="D535" s="473"/>
      <c r="E535" s="459"/>
      <c r="F535" s="506" t="str">
        <f>IF(ISNA(VLOOKUP(D535,條件!$A$1:$L$65585,5,0)),"",(VLOOKUP(D535,條件!$A$1:$L$65585,5,0)))</f>
        <v/>
      </c>
      <c r="G535" s="506" t="str">
        <f>IF(ISNA(VLOOKUP(D535,條件!$A$1:$L$65585,11,0)),"",(VLOOKUP(D535,條件!$A$1:$L$65585,11,0)))</f>
        <v/>
      </c>
      <c r="H535" s="460"/>
      <c r="I535" s="461"/>
      <c r="J535" s="462"/>
      <c r="K535" s="461"/>
      <c r="L535" s="463"/>
      <c r="M535" s="388"/>
      <c r="N535" s="389"/>
      <c r="O535" s="390"/>
      <c r="P535" s="389"/>
      <c r="Q535" s="391"/>
      <c r="R535" s="443"/>
      <c r="S535" s="425">
        <f t="shared" si="195"/>
        <v>0</v>
      </c>
      <c r="T535" s="392">
        <f t="shared" si="192"/>
        <v>0</v>
      </c>
      <c r="U535" s="392">
        <f t="shared" si="196"/>
        <v>0</v>
      </c>
      <c r="V535" s="393">
        <f t="shared" si="197"/>
        <v>0</v>
      </c>
      <c r="W535" s="444" t="str">
        <f t="shared" si="198"/>
        <v/>
      </c>
      <c r="X535" s="452" t="str">
        <f t="shared" si="193"/>
        <v/>
      </c>
      <c r="Y535" s="452" t="str">
        <f t="shared" si="194"/>
        <v/>
      </c>
    </row>
    <row r="536" spans="1:25" ht="16.5">
      <c r="A536" s="383">
        <f t="shared" si="199"/>
        <v>46216</v>
      </c>
      <c r="B536" s="432" t="s">
        <v>804</v>
      </c>
      <c r="C536" s="458"/>
      <c r="D536" s="473"/>
      <c r="E536" s="459"/>
      <c r="F536" s="506" t="str">
        <f>IF(ISNA(VLOOKUP(D536,條件!$A$1:$L$65585,5,0)),"",(VLOOKUP(D536,條件!$A$1:$L$65585,5,0)))</f>
        <v/>
      </c>
      <c r="G536" s="506" t="str">
        <f>IF(ISNA(VLOOKUP(D536,條件!$A$1:$L$65585,11,0)),"",(VLOOKUP(D536,條件!$A$1:$L$65585,11,0)))</f>
        <v/>
      </c>
      <c r="H536" s="460"/>
      <c r="I536" s="461"/>
      <c r="J536" s="462"/>
      <c r="K536" s="461"/>
      <c r="L536" s="463"/>
      <c r="M536" s="388"/>
      <c r="N536" s="389"/>
      <c r="O536" s="390"/>
      <c r="P536" s="389"/>
      <c r="Q536" s="391"/>
      <c r="R536" s="443"/>
      <c r="S536" s="425">
        <f t="shared" si="195"/>
        <v>0</v>
      </c>
      <c r="T536" s="392">
        <f t="shared" si="192"/>
        <v>0</v>
      </c>
      <c r="U536" s="392">
        <f t="shared" si="196"/>
        <v>0</v>
      </c>
      <c r="V536" s="393">
        <f t="shared" si="197"/>
        <v>0</v>
      </c>
      <c r="W536" s="444" t="str">
        <f t="shared" si="198"/>
        <v/>
      </c>
      <c r="X536" s="452" t="str">
        <f t="shared" si="193"/>
        <v/>
      </c>
      <c r="Y536" s="452" t="str">
        <f t="shared" si="194"/>
        <v/>
      </c>
    </row>
    <row r="537" spans="1:25" ht="16.5">
      <c r="A537" s="383">
        <f t="shared" si="199"/>
        <v>46216</v>
      </c>
      <c r="B537" s="432" t="s">
        <v>804</v>
      </c>
      <c r="C537" s="458"/>
      <c r="D537" s="473"/>
      <c r="E537" s="459"/>
      <c r="F537" s="506" t="str">
        <f>IF(ISNA(VLOOKUP(D537,條件!$A$1:$L$65585,5,0)),"",(VLOOKUP(D537,條件!$A$1:$L$65585,5,0)))</f>
        <v/>
      </c>
      <c r="G537" s="506" t="str">
        <f>IF(ISNA(VLOOKUP(D537,條件!$A$1:$L$65585,11,0)),"",(VLOOKUP(D537,條件!$A$1:$L$65585,11,0)))</f>
        <v/>
      </c>
      <c r="H537" s="460"/>
      <c r="I537" s="461"/>
      <c r="J537" s="462"/>
      <c r="K537" s="461"/>
      <c r="L537" s="463"/>
      <c r="M537" s="388"/>
      <c r="N537" s="389"/>
      <c r="O537" s="390"/>
      <c r="P537" s="389"/>
      <c r="Q537" s="391"/>
      <c r="R537" s="443"/>
      <c r="S537" s="425">
        <f t="shared" si="195"/>
        <v>0</v>
      </c>
      <c r="T537" s="392">
        <f t="shared" si="192"/>
        <v>0</v>
      </c>
      <c r="U537" s="392">
        <f t="shared" si="196"/>
        <v>0</v>
      </c>
      <c r="V537" s="393">
        <f t="shared" si="197"/>
        <v>0</v>
      </c>
      <c r="W537" s="444" t="str">
        <f t="shared" si="198"/>
        <v/>
      </c>
      <c r="X537" s="452" t="str">
        <f t="shared" si="193"/>
        <v/>
      </c>
      <c r="Y537" s="452" t="str">
        <f t="shared" si="194"/>
        <v/>
      </c>
    </row>
    <row r="538" spans="1:25" ht="16.5">
      <c r="A538" s="383">
        <f t="shared" si="199"/>
        <v>46216</v>
      </c>
      <c r="B538" s="432" t="s">
        <v>804</v>
      </c>
      <c r="C538" s="458"/>
      <c r="D538" s="473"/>
      <c r="E538" s="459"/>
      <c r="F538" s="506" t="str">
        <f>IF(ISNA(VLOOKUP(D538,條件!$A$1:$L$65585,5,0)),"",(VLOOKUP(D538,條件!$A$1:$L$65585,5,0)))</f>
        <v/>
      </c>
      <c r="G538" s="506" t="str">
        <f>IF(ISNA(VLOOKUP(D538,條件!$A$1:$L$65585,11,0)),"",(VLOOKUP(D538,條件!$A$1:$L$65585,11,0)))</f>
        <v/>
      </c>
      <c r="H538" s="460"/>
      <c r="I538" s="461"/>
      <c r="J538" s="462"/>
      <c r="K538" s="461"/>
      <c r="L538" s="463"/>
      <c r="M538" s="388"/>
      <c r="N538" s="389"/>
      <c r="O538" s="390"/>
      <c r="P538" s="389"/>
      <c r="Q538" s="391"/>
      <c r="R538" s="443"/>
      <c r="S538" s="425">
        <f t="shared" si="195"/>
        <v>0</v>
      </c>
      <c r="T538" s="392">
        <f t="shared" si="192"/>
        <v>0</v>
      </c>
      <c r="U538" s="392">
        <f t="shared" si="196"/>
        <v>0</v>
      </c>
      <c r="V538" s="393">
        <f t="shared" si="197"/>
        <v>0</v>
      </c>
      <c r="W538" s="444" t="str">
        <f t="shared" si="198"/>
        <v/>
      </c>
      <c r="X538" s="452" t="str">
        <f t="shared" si="193"/>
        <v/>
      </c>
      <c r="Y538" s="452" t="str">
        <f t="shared" si="194"/>
        <v/>
      </c>
    </row>
    <row r="539" spans="1:25" ht="16.5">
      <c r="A539" s="383">
        <f t="shared" si="199"/>
        <v>46216</v>
      </c>
      <c r="B539" s="398" t="s">
        <v>807</v>
      </c>
      <c r="C539" s="524"/>
      <c r="D539" s="525"/>
      <c r="E539" s="526"/>
      <c r="F539" s="527"/>
      <c r="G539" s="527"/>
      <c r="H539" s="528"/>
      <c r="I539" s="529">
        <f>COUNTA(I519:I538)</f>
        <v>0</v>
      </c>
      <c r="J539" s="529"/>
      <c r="K539" s="529"/>
      <c r="L539" s="530"/>
      <c r="M539" s="400"/>
      <c r="N539" s="401">
        <f>SUM(N519:N538)</f>
        <v>0</v>
      </c>
      <c r="O539" s="400"/>
      <c r="P539" s="401">
        <f>SUM(P519:P538)</f>
        <v>0</v>
      </c>
      <c r="Q539" s="402"/>
      <c r="R539" s="445"/>
      <c r="S539" s="426"/>
      <c r="T539" s="399"/>
      <c r="U539" s="399">
        <f>SUMIF(U519:U538,"&lt;9E307")</f>
        <v>0</v>
      </c>
      <c r="V539" s="399">
        <f>SUM(V519:V538)</f>
        <v>0</v>
      </c>
      <c r="W539" s="446">
        <f>IF(ISERROR(V539/U539),0,(V539/U539))</f>
        <v>0</v>
      </c>
      <c r="X539" s="453">
        <f>SUMIF(X519:X538,"&lt;9E307")</f>
        <v>0</v>
      </c>
      <c r="Y539" s="453">
        <f>SUMIF(Y519:Y538,"&lt;9E307")</f>
        <v>0</v>
      </c>
    </row>
    <row r="540" spans="1:25" ht="16.5">
      <c r="A540" s="383">
        <f t="shared" si="199"/>
        <v>46216</v>
      </c>
      <c r="B540" s="432" t="s">
        <v>805</v>
      </c>
      <c r="C540" s="458"/>
      <c r="D540" s="473"/>
      <c r="E540" s="459"/>
      <c r="F540" s="506" t="str">
        <f>IF(ISNA(VLOOKUP(D540,條件!$A$1:$L$65585,5,0)),"",(VLOOKUP(D540,條件!$A$1:$L$65585,5,0)))</f>
        <v/>
      </c>
      <c r="G540" s="506" t="str">
        <f>IF(ISNA(VLOOKUP(D540,條件!$A$1:$L$65585,11,0)),"",(VLOOKUP(D540,條件!$A$1:$L$65585,11,0)))</f>
        <v/>
      </c>
      <c r="H540" s="460"/>
      <c r="I540" s="461"/>
      <c r="J540" s="462"/>
      <c r="K540" s="461"/>
      <c r="L540" s="463"/>
      <c r="M540" s="388"/>
      <c r="N540" s="389"/>
      <c r="O540" s="390"/>
      <c r="P540" s="389"/>
      <c r="Q540" s="391"/>
      <c r="R540" s="443"/>
      <c r="S540" s="425">
        <f>K540*0.85</f>
        <v>0</v>
      </c>
      <c r="T540" s="392">
        <f t="shared" ref="T540:T559" si="200">IF(J540="",0,(1440/(J540/S540)))</f>
        <v>0</v>
      </c>
      <c r="U540" s="405">
        <f>T540*L540*(N540+P540)/24*0.85</f>
        <v>0</v>
      </c>
      <c r="V540" s="406">
        <f>M540+O540</f>
        <v>0</v>
      </c>
      <c r="W540" s="442" t="str">
        <f>IF(U540=0,"",((V540/U540)))</f>
        <v/>
      </c>
      <c r="X540" s="452" t="str">
        <f t="shared" ref="X540:X559" si="201">IF(ISERROR((U540/(N540+P540)*N540)/250),"",((U540/(N540+P540)*N540)/250))</f>
        <v/>
      </c>
      <c r="Y540" s="452" t="str">
        <f t="shared" ref="Y540:Y559" si="202">IF(ISERROR(((U540/(N540+P540)*P540)/250)),"",(((U540/(N540+P540)*P540))/250))</f>
        <v/>
      </c>
    </row>
    <row r="541" spans="1:25" ht="16.5">
      <c r="A541" s="383">
        <f t="shared" si="199"/>
        <v>46216</v>
      </c>
      <c r="B541" s="432" t="s">
        <v>805</v>
      </c>
      <c r="C541" s="458"/>
      <c r="D541" s="473"/>
      <c r="E541" s="459"/>
      <c r="F541" s="506" t="str">
        <f>IF(ISNA(VLOOKUP(D541,條件!$A$1:$L$65585,5,0)),"",(VLOOKUP(D541,條件!$A$1:$L$65585,5,0)))</f>
        <v/>
      </c>
      <c r="G541" s="506" t="str">
        <f>IF(ISNA(VLOOKUP(D541,條件!$A$1:$L$65585,11,0)),"",(VLOOKUP(D541,條件!$A$1:$L$65585,11,0)))</f>
        <v/>
      </c>
      <c r="H541" s="460"/>
      <c r="I541" s="461"/>
      <c r="J541" s="462"/>
      <c r="K541" s="461"/>
      <c r="L541" s="463"/>
      <c r="M541" s="388"/>
      <c r="N541" s="389"/>
      <c r="O541" s="390"/>
      <c r="P541" s="389"/>
      <c r="Q541" s="391"/>
      <c r="R541" s="443"/>
      <c r="S541" s="425">
        <f t="shared" ref="S541:S559" si="203">K541*0.85</f>
        <v>0</v>
      </c>
      <c r="T541" s="392">
        <f t="shared" si="200"/>
        <v>0</v>
      </c>
      <c r="U541" s="405">
        <f t="shared" ref="U541:U559" si="204">T541*L541*(N541+P541)/24*0.85</f>
        <v>0</v>
      </c>
      <c r="V541" s="393">
        <f t="shared" ref="V541:V559" si="205">M541+O541</f>
        <v>0</v>
      </c>
      <c r="W541" s="442" t="str">
        <f t="shared" ref="W541:W559" si="206">IF(U541=0,"",((V541/U541)))</f>
        <v/>
      </c>
      <c r="X541" s="452" t="str">
        <f t="shared" si="201"/>
        <v/>
      </c>
      <c r="Y541" s="452" t="str">
        <f t="shared" si="202"/>
        <v/>
      </c>
    </row>
    <row r="542" spans="1:25" ht="16.5">
      <c r="A542" s="383">
        <f t="shared" si="199"/>
        <v>46216</v>
      </c>
      <c r="B542" s="432" t="s">
        <v>805</v>
      </c>
      <c r="C542" s="458"/>
      <c r="D542" s="473"/>
      <c r="E542" s="459"/>
      <c r="F542" s="506" t="str">
        <f>IF(ISNA(VLOOKUP(D542,條件!$A$1:$L$65585,5,0)),"",(VLOOKUP(D542,條件!$A$1:$L$65585,5,0)))</f>
        <v/>
      </c>
      <c r="G542" s="506" t="str">
        <f>IF(ISNA(VLOOKUP(D542,條件!$A$1:$L$65585,11,0)),"",(VLOOKUP(D542,條件!$A$1:$L$65585,11,0)))</f>
        <v/>
      </c>
      <c r="H542" s="460"/>
      <c r="I542" s="461"/>
      <c r="J542" s="462"/>
      <c r="K542" s="461"/>
      <c r="L542" s="463"/>
      <c r="M542" s="388"/>
      <c r="N542" s="389"/>
      <c r="O542" s="390"/>
      <c r="P542" s="389"/>
      <c r="Q542" s="391"/>
      <c r="R542" s="443"/>
      <c r="S542" s="425">
        <f t="shared" si="203"/>
        <v>0</v>
      </c>
      <c r="T542" s="392">
        <f t="shared" si="200"/>
        <v>0</v>
      </c>
      <c r="U542" s="405">
        <f t="shared" si="204"/>
        <v>0</v>
      </c>
      <c r="V542" s="393">
        <f t="shared" si="205"/>
        <v>0</v>
      </c>
      <c r="W542" s="442" t="str">
        <f t="shared" si="206"/>
        <v/>
      </c>
      <c r="X542" s="452" t="str">
        <f t="shared" si="201"/>
        <v/>
      </c>
      <c r="Y542" s="452" t="str">
        <f t="shared" si="202"/>
        <v/>
      </c>
    </row>
    <row r="543" spans="1:25" ht="16.5">
      <c r="A543" s="383">
        <f t="shared" si="199"/>
        <v>46216</v>
      </c>
      <c r="B543" s="432" t="s">
        <v>805</v>
      </c>
      <c r="C543" s="458"/>
      <c r="D543" s="473"/>
      <c r="E543" s="459"/>
      <c r="F543" s="506" t="str">
        <f>IF(ISNA(VLOOKUP(D543,條件!$A$1:$L$65585,5,0)),"",(VLOOKUP(D543,條件!$A$1:$L$65585,5,0)))</f>
        <v/>
      </c>
      <c r="G543" s="506" t="str">
        <f>IF(ISNA(VLOOKUP(D543,條件!$A$1:$L$65585,11,0)),"",(VLOOKUP(D543,條件!$A$1:$L$65585,11,0)))</f>
        <v/>
      </c>
      <c r="H543" s="460"/>
      <c r="I543" s="461"/>
      <c r="J543" s="462"/>
      <c r="K543" s="461"/>
      <c r="L543" s="463"/>
      <c r="M543" s="388"/>
      <c r="N543" s="389"/>
      <c r="O543" s="390"/>
      <c r="P543" s="389"/>
      <c r="Q543" s="391"/>
      <c r="R543" s="443"/>
      <c r="S543" s="425">
        <f t="shared" si="203"/>
        <v>0</v>
      </c>
      <c r="T543" s="392">
        <f t="shared" si="200"/>
        <v>0</v>
      </c>
      <c r="U543" s="405">
        <f t="shared" si="204"/>
        <v>0</v>
      </c>
      <c r="V543" s="393">
        <f t="shared" si="205"/>
        <v>0</v>
      </c>
      <c r="W543" s="442" t="str">
        <f t="shared" si="206"/>
        <v/>
      </c>
      <c r="X543" s="452" t="str">
        <f t="shared" si="201"/>
        <v/>
      </c>
      <c r="Y543" s="452" t="str">
        <f t="shared" si="202"/>
        <v/>
      </c>
    </row>
    <row r="544" spans="1:25" ht="16.5">
      <c r="A544" s="383">
        <f t="shared" si="199"/>
        <v>46216</v>
      </c>
      <c r="B544" s="432" t="s">
        <v>805</v>
      </c>
      <c r="C544" s="458"/>
      <c r="D544" s="473"/>
      <c r="E544" s="459"/>
      <c r="F544" s="506" t="str">
        <f>IF(ISNA(VLOOKUP(D544,條件!$A$1:$L$65585,5,0)),"",(VLOOKUP(D544,條件!$A$1:$L$65585,5,0)))</f>
        <v/>
      </c>
      <c r="G544" s="506" t="str">
        <f>IF(ISNA(VLOOKUP(D544,條件!$A$1:$L$65585,11,0)),"",(VLOOKUP(D544,條件!$A$1:$L$65585,11,0)))</f>
        <v/>
      </c>
      <c r="H544" s="460"/>
      <c r="I544" s="461"/>
      <c r="J544" s="462"/>
      <c r="K544" s="461"/>
      <c r="L544" s="463"/>
      <c r="M544" s="388"/>
      <c r="N544" s="389"/>
      <c r="O544" s="390"/>
      <c r="P544" s="389"/>
      <c r="Q544" s="391"/>
      <c r="R544" s="443"/>
      <c r="S544" s="425">
        <f t="shared" si="203"/>
        <v>0</v>
      </c>
      <c r="T544" s="392">
        <f t="shared" si="200"/>
        <v>0</v>
      </c>
      <c r="U544" s="405">
        <f t="shared" si="204"/>
        <v>0</v>
      </c>
      <c r="V544" s="393">
        <f t="shared" si="205"/>
        <v>0</v>
      </c>
      <c r="W544" s="442" t="str">
        <f t="shared" si="206"/>
        <v/>
      </c>
      <c r="X544" s="452" t="str">
        <f t="shared" si="201"/>
        <v/>
      </c>
      <c r="Y544" s="452" t="str">
        <f t="shared" si="202"/>
        <v/>
      </c>
    </row>
    <row r="545" spans="1:25" ht="16.5">
      <c r="A545" s="383">
        <f t="shared" si="199"/>
        <v>46216</v>
      </c>
      <c r="B545" s="432" t="s">
        <v>805</v>
      </c>
      <c r="C545" s="458"/>
      <c r="D545" s="473"/>
      <c r="E545" s="459"/>
      <c r="F545" s="506" t="str">
        <f>IF(ISNA(VLOOKUP(D545,條件!$A$1:$L$65585,5,0)),"",(VLOOKUP(D545,條件!$A$1:$L$65585,5,0)))</f>
        <v/>
      </c>
      <c r="G545" s="506" t="str">
        <f>IF(ISNA(VLOOKUP(D545,條件!$A$1:$L$65585,11,0)),"",(VLOOKUP(D545,條件!$A$1:$L$65585,11,0)))</f>
        <v/>
      </c>
      <c r="H545" s="460"/>
      <c r="I545" s="461"/>
      <c r="J545" s="462"/>
      <c r="K545" s="461"/>
      <c r="L545" s="463"/>
      <c r="M545" s="388"/>
      <c r="N545" s="389"/>
      <c r="O545" s="390"/>
      <c r="P545" s="389"/>
      <c r="Q545" s="391"/>
      <c r="R545" s="443"/>
      <c r="S545" s="425">
        <f t="shared" si="203"/>
        <v>0</v>
      </c>
      <c r="T545" s="392">
        <f t="shared" si="200"/>
        <v>0</v>
      </c>
      <c r="U545" s="405">
        <f t="shared" si="204"/>
        <v>0</v>
      </c>
      <c r="V545" s="393">
        <f t="shared" si="205"/>
        <v>0</v>
      </c>
      <c r="W545" s="442" t="str">
        <f t="shared" si="206"/>
        <v/>
      </c>
      <c r="X545" s="452" t="str">
        <f t="shared" si="201"/>
        <v/>
      </c>
      <c r="Y545" s="452" t="str">
        <f t="shared" si="202"/>
        <v/>
      </c>
    </row>
    <row r="546" spans="1:25" ht="16.5">
      <c r="A546" s="383">
        <f t="shared" si="199"/>
        <v>46216</v>
      </c>
      <c r="B546" s="432" t="s">
        <v>805</v>
      </c>
      <c r="C546" s="458"/>
      <c r="D546" s="473"/>
      <c r="E546" s="459"/>
      <c r="F546" s="506" t="str">
        <f>IF(ISNA(VLOOKUP(D546,條件!$A$1:$L$65585,5,0)),"",(VLOOKUP(D546,條件!$A$1:$L$65585,5,0)))</f>
        <v/>
      </c>
      <c r="G546" s="506" t="str">
        <f>IF(ISNA(VLOOKUP(D546,條件!$A$1:$L$65585,11,0)),"",(VLOOKUP(D546,條件!$A$1:$L$65585,11,0)))</f>
        <v/>
      </c>
      <c r="H546" s="460"/>
      <c r="I546" s="461"/>
      <c r="J546" s="462"/>
      <c r="K546" s="461"/>
      <c r="L546" s="463"/>
      <c r="M546" s="388"/>
      <c r="N546" s="389"/>
      <c r="O546" s="390"/>
      <c r="P546" s="389"/>
      <c r="Q546" s="391"/>
      <c r="R546" s="443"/>
      <c r="S546" s="425">
        <f t="shared" si="203"/>
        <v>0</v>
      </c>
      <c r="T546" s="392">
        <f t="shared" si="200"/>
        <v>0</v>
      </c>
      <c r="U546" s="405">
        <f t="shared" si="204"/>
        <v>0</v>
      </c>
      <c r="V546" s="393">
        <f t="shared" si="205"/>
        <v>0</v>
      </c>
      <c r="W546" s="442" t="str">
        <f t="shared" si="206"/>
        <v/>
      </c>
      <c r="X546" s="452" t="str">
        <f t="shared" si="201"/>
        <v/>
      </c>
      <c r="Y546" s="452" t="str">
        <f t="shared" si="202"/>
        <v/>
      </c>
    </row>
    <row r="547" spans="1:25" ht="16.5">
      <c r="A547" s="383">
        <f t="shared" si="199"/>
        <v>46216</v>
      </c>
      <c r="B547" s="432" t="s">
        <v>805</v>
      </c>
      <c r="C547" s="458"/>
      <c r="D547" s="473"/>
      <c r="E547" s="459"/>
      <c r="F547" s="506" t="str">
        <f>IF(ISNA(VLOOKUP(D547,條件!$A$1:$L$65585,5,0)),"",(VLOOKUP(D547,條件!$A$1:$L$65585,5,0)))</f>
        <v/>
      </c>
      <c r="G547" s="506" t="str">
        <f>IF(ISNA(VLOOKUP(D547,條件!$A$1:$L$65585,11,0)),"",(VLOOKUP(D547,條件!$A$1:$L$65585,11,0)))</f>
        <v/>
      </c>
      <c r="H547" s="460"/>
      <c r="I547" s="461"/>
      <c r="J547" s="462"/>
      <c r="K547" s="461"/>
      <c r="L547" s="463"/>
      <c r="M547" s="388"/>
      <c r="N547" s="389"/>
      <c r="O547" s="390"/>
      <c r="P547" s="389"/>
      <c r="Q547" s="391"/>
      <c r="R547" s="443"/>
      <c r="S547" s="425">
        <f t="shared" si="203"/>
        <v>0</v>
      </c>
      <c r="T547" s="392">
        <f t="shared" si="200"/>
        <v>0</v>
      </c>
      <c r="U547" s="405">
        <f t="shared" si="204"/>
        <v>0</v>
      </c>
      <c r="V547" s="393">
        <f t="shared" si="205"/>
        <v>0</v>
      </c>
      <c r="W547" s="442" t="str">
        <f t="shared" si="206"/>
        <v/>
      </c>
      <c r="X547" s="452" t="str">
        <f t="shared" si="201"/>
        <v/>
      </c>
      <c r="Y547" s="452" t="str">
        <f t="shared" si="202"/>
        <v/>
      </c>
    </row>
    <row r="548" spans="1:25" ht="16.5">
      <c r="A548" s="383">
        <f t="shared" si="199"/>
        <v>46216</v>
      </c>
      <c r="B548" s="432" t="s">
        <v>805</v>
      </c>
      <c r="C548" s="458"/>
      <c r="D548" s="473"/>
      <c r="E548" s="459"/>
      <c r="F548" s="506" t="str">
        <f>IF(ISNA(VLOOKUP(D548,條件!$A$1:$L$65585,5,0)),"",(VLOOKUP(D548,條件!$A$1:$L$65585,5,0)))</f>
        <v/>
      </c>
      <c r="G548" s="506" t="str">
        <f>IF(ISNA(VLOOKUP(D548,條件!$A$1:$L$65585,11,0)),"",(VLOOKUP(D548,條件!$A$1:$L$65585,11,0)))</f>
        <v/>
      </c>
      <c r="H548" s="460"/>
      <c r="I548" s="461"/>
      <c r="J548" s="462"/>
      <c r="K548" s="461"/>
      <c r="L548" s="463"/>
      <c r="M548" s="388"/>
      <c r="N548" s="389"/>
      <c r="O548" s="390"/>
      <c r="P548" s="389"/>
      <c r="Q548" s="391"/>
      <c r="R548" s="443"/>
      <c r="S548" s="425">
        <f t="shared" si="203"/>
        <v>0</v>
      </c>
      <c r="T548" s="392">
        <f t="shared" si="200"/>
        <v>0</v>
      </c>
      <c r="U548" s="405">
        <f t="shared" si="204"/>
        <v>0</v>
      </c>
      <c r="V548" s="393">
        <f t="shared" si="205"/>
        <v>0</v>
      </c>
      <c r="W548" s="442" t="str">
        <f t="shared" si="206"/>
        <v/>
      </c>
      <c r="X548" s="452" t="str">
        <f t="shared" si="201"/>
        <v/>
      </c>
      <c r="Y548" s="452" t="str">
        <f t="shared" si="202"/>
        <v/>
      </c>
    </row>
    <row r="549" spans="1:25" ht="16.5">
      <c r="A549" s="383">
        <f t="shared" si="199"/>
        <v>46216</v>
      </c>
      <c r="B549" s="432" t="s">
        <v>805</v>
      </c>
      <c r="C549" s="458"/>
      <c r="D549" s="473"/>
      <c r="E549" s="459"/>
      <c r="F549" s="506" t="str">
        <f>IF(ISNA(VLOOKUP(D549,條件!$A$1:$L$65585,5,0)),"",(VLOOKUP(D549,條件!$A$1:$L$65585,5,0)))</f>
        <v/>
      </c>
      <c r="G549" s="506" t="str">
        <f>IF(ISNA(VLOOKUP(D549,條件!$A$1:$L$65585,11,0)),"",(VLOOKUP(D549,條件!$A$1:$L$65585,11,0)))</f>
        <v/>
      </c>
      <c r="H549" s="460"/>
      <c r="I549" s="461"/>
      <c r="J549" s="462"/>
      <c r="K549" s="461"/>
      <c r="L549" s="463"/>
      <c r="M549" s="388"/>
      <c r="N549" s="389"/>
      <c r="O549" s="390"/>
      <c r="P549" s="389"/>
      <c r="Q549" s="391"/>
      <c r="R549" s="443"/>
      <c r="S549" s="425">
        <f t="shared" si="203"/>
        <v>0</v>
      </c>
      <c r="T549" s="392">
        <f t="shared" si="200"/>
        <v>0</v>
      </c>
      <c r="U549" s="405">
        <f t="shared" si="204"/>
        <v>0</v>
      </c>
      <c r="V549" s="393">
        <f t="shared" si="205"/>
        <v>0</v>
      </c>
      <c r="W549" s="442" t="str">
        <f t="shared" si="206"/>
        <v/>
      </c>
      <c r="X549" s="452" t="str">
        <f t="shared" si="201"/>
        <v/>
      </c>
      <c r="Y549" s="452" t="str">
        <f t="shared" si="202"/>
        <v/>
      </c>
    </row>
    <row r="550" spans="1:25" ht="16.5">
      <c r="A550" s="383">
        <f t="shared" si="199"/>
        <v>46216</v>
      </c>
      <c r="B550" s="432" t="s">
        <v>805</v>
      </c>
      <c r="C550" s="458"/>
      <c r="D550" s="473"/>
      <c r="E550" s="459"/>
      <c r="F550" s="506" t="str">
        <f>IF(ISNA(VLOOKUP(D550,條件!$A$1:$L$65585,5,0)),"",(VLOOKUP(D550,條件!$A$1:$L$65585,5,0)))</f>
        <v/>
      </c>
      <c r="G550" s="506" t="str">
        <f>IF(ISNA(VLOOKUP(D550,條件!$A$1:$L$65585,11,0)),"",(VLOOKUP(D550,條件!$A$1:$L$65585,11,0)))</f>
        <v/>
      </c>
      <c r="H550" s="460"/>
      <c r="I550" s="461"/>
      <c r="J550" s="462"/>
      <c r="K550" s="461"/>
      <c r="L550" s="463"/>
      <c r="M550" s="388"/>
      <c r="N550" s="389"/>
      <c r="O550" s="390"/>
      <c r="P550" s="389"/>
      <c r="Q550" s="391"/>
      <c r="R550" s="443"/>
      <c r="S550" s="425">
        <f t="shared" si="203"/>
        <v>0</v>
      </c>
      <c r="T550" s="392">
        <f t="shared" si="200"/>
        <v>0</v>
      </c>
      <c r="U550" s="405">
        <f t="shared" si="204"/>
        <v>0</v>
      </c>
      <c r="V550" s="393">
        <f t="shared" si="205"/>
        <v>0</v>
      </c>
      <c r="W550" s="442" t="str">
        <f t="shared" si="206"/>
        <v/>
      </c>
      <c r="X550" s="452" t="str">
        <f t="shared" si="201"/>
        <v/>
      </c>
      <c r="Y550" s="452" t="str">
        <f t="shared" si="202"/>
        <v/>
      </c>
    </row>
    <row r="551" spans="1:25" ht="16.5">
      <c r="A551" s="383">
        <f t="shared" si="199"/>
        <v>46216</v>
      </c>
      <c r="B551" s="432" t="s">
        <v>805</v>
      </c>
      <c r="C551" s="458"/>
      <c r="D551" s="473"/>
      <c r="E551" s="459"/>
      <c r="F551" s="506" t="str">
        <f>IF(ISNA(VLOOKUP(D551,條件!$A$1:$L$65585,5,0)),"",(VLOOKUP(D551,條件!$A$1:$L$65585,5,0)))</f>
        <v/>
      </c>
      <c r="G551" s="506" t="str">
        <f>IF(ISNA(VLOOKUP(D551,條件!$A$1:$L$65585,11,0)),"",(VLOOKUP(D551,條件!$A$1:$L$65585,11,0)))</f>
        <v/>
      </c>
      <c r="H551" s="460"/>
      <c r="I551" s="461"/>
      <c r="J551" s="462"/>
      <c r="K551" s="461"/>
      <c r="L551" s="463"/>
      <c r="M551" s="388"/>
      <c r="N551" s="389"/>
      <c r="O551" s="390"/>
      <c r="P551" s="389"/>
      <c r="Q551" s="391"/>
      <c r="R551" s="443"/>
      <c r="S551" s="425">
        <f t="shared" si="203"/>
        <v>0</v>
      </c>
      <c r="T551" s="392">
        <f t="shared" si="200"/>
        <v>0</v>
      </c>
      <c r="U551" s="392">
        <f t="shared" si="204"/>
        <v>0</v>
      </c>
      <c r="V551" s="393">
        <f t="shared" si="205"/>
        <v>0</v>
      </c>
      <c r="W551" s="444" t="str">
        <f t="shared" si="206"/>
        <v/>
      </c>
      <c r="X551" s="452" t="str">
        <f t="shared" si="201"/>
        <v/>
      </c>
      <c r="Y551" s="452" t="str">
        <f t="shared" si="202"/>
        <v/>
      </c>
    </row>
    <row r="552" spans="1:25" ht="16.5">
      <c r="A552" s="383">
        <f t="shared" si="199"/>
        <v>46216</v>
      </c>
      <c r="B552" s="432" t="s">
        <v>805</v>
      </c>
      <c r="C552" s="458"/>
      <c r="D552" s="473"/>
      <c r="E552" s="459"/>
      <c r="F552" s="506" t="str">
        <f>IF(ISNA(VLOOKUP(D552,條件!$A$1:$L$65585,5,0)),"",(VLOOKUP(D552,條件!$A$1:$L$65585,5,0)))</f>
        <v/>
      </c>
      <c r="G552" s="506" t="str">
        <f>IF(ISNA(VLOOKUP(D552,條件!$A$1:$L$65585,11,0)),"",(VLOOKUP(D552,條件!$A$1:$L$65585,11,0)))</f>
        <v/>
      </c>
      <c r="H552" s="460"/>
      <c r="I552" s="461"/>
      <c r="J552" s="462"/>
      <c r="K552" s="461"/>
      <c r="L552" s="463"/>
      <c r="M552" s="388"/>
      <c r="N552" s="389"/>
      <c r="O552" s="390"/>
      <c r="P552" s="389"/>
      <c r="Q552" s="391"/>
      <c r="R552" s="443"/>
      <c r="S552" s="425">
        <f t="shared" si="203"/>
        <v>0</v>
      </c>
      <c r="T552" s="392">
        <f t="shared" si="200"/>
        <v>0</v>
      </c>
      <c r="U552" s="392">
        <f t="shared" si="204"/>
        <v>0</v>
      </c>
      <c r="V552" s="393">
        <f t="shared" si="205"/>
        <v>0</v>
      </c>
      <c r="W552" s="444" t="str">
        <f t="shared" si="206"/>
        <v/>
      </c>
      <c r="X552" s="452" t="str">
        <f t="shared" si="201"/>
        <v/>
      </c>
      <c r="Y552" s="452" t="str">
        <f t="shared" si="202"/>
        <v/>
      </c>
    </row>
    <row r="553" spans="1:25" ht="16.5">
      <c r="A553" s="383">
        <f t="shared" si="199"/>
        <v>46216</v>
      </c>
      <c r="B553" s="432" t="s">
        <v>805</v>
      </c>
      <c r="C553" s="458"/>
      <c r="D553" s="473"/>
      <c r="E553" s="459"/>
      <c r="F553" s="506" t="str">
        <f>IF(ISNA(VLOOKUP(D553,條件!$A$1:$L$65585,5,0)),"",(VLOOKUP(D553,條件!$A$1:$L$65585,5,0)))</f>
        <v/>
      </c>
      <c r="G553" s="506" t="str">
        <f>IF(ISNA(VLOOKUP(D553,條件!$A$1:$L$65585,11,0)),"",(VLOOKUP(D553,條件!$A$1:$L$65585,11,0)))</f>
        <v/>
      </c>
      <c r="H553" s="460"/>
      <c r="I553" s="461"/>
      <c r="J553" s="462"/>
      <c r="K553" s="461"/>
      <c r="L553" s="463"/>
      <c r="M553" s="388"/>
      <c r="N553" s="389"/>
      <c r="O553" s="390"/>
      <c r="P553" s="389"/>
      <c r="Q553" s="391"/>
      <c r="R553" s="443"/>
      <c r="S553" s="425">
        <f t="shared" si="203"/>
        <v>0</v>
      </c>
      <c r="T553" s="392">
        <f t="shared" si="200"/>
        <v>0</v>
      </c>
      <c r="U553" s="392">
        <f t="shared" si="204"/>
        <v>0</v>
      </c>
      <c r="V553" s="393">
        <f t="shared" si="205"/>
        <v>0</v>
      </c>
      <c r="W553" s="444" t="str">
        <f t="shared" si="206"/>
        <v/>
      </c>
      <c r="X553" s="452" t="str">
        <f t="shared" si="201"/>
        <v/>
      </c>
      <c r="Y553" s="452" t="str">
        <f t="shared" si="202"/>
        <v/>
      </c>
    </row>
    <row r="554" spans="1:25" ht="16.5">
      <c r="A554" s="383">
        <f t="shared" si="199"/>
        <v>46216</v>
      </c>
      <c r="B554" s="432" t="s">
        <v>805</v>
      </c>
      <c r="C554" s="458"/>
      <c r="D554" s="473"/>
      <c r="E554" s="459"/>
      <c r="F554" s="506" t="str">
        <f>IF(ISNA(VLOOKUP(D554,條件!$A$1:$L$65585,5,0)),"",(VLOOKUP(D554,條件!$A$1:$L$65585,5,0)))</f>
        <v/>
      </c>
      <c r="G554" s="506" t="str">
        <f>IF(ISNA(VLOOKUP(D554,條件!$A$1:$L$65585,11,0)),"",(VLOOKUP(D554,條件!$A$1:$L$65585,11,0)))</f>
        <v/>
      </c>
      <c r="H554" s="460"/>
      <c r="I554" s="461"/>
      <c r="J554" s="462"/>
      <c r="K554" s="461"/>
      <c r="L554" s="463"/>
      <c r="M554" s="388"/>
      <c r="N554" s="389"/>
      <c r="O554" s="390"/>
      <c r="P554" s="389"/>
      <c r="Q554" s="391"/>
      <c r="R554" s="443"/>
      <c r="S554" s="425">
        <f t="shared" si="203"/>
        <v>0</v>
      </c>
      <c r="T554" s="392">
        <f t="shared" si="200"/>
        <v>0</v>
      </c>
      <c r="U554" s="392">
        <f t="shared" si="204"/>
        <v>0</v>
      </c>
      <c r="V554" s="393">
        <f t="shared" si="205"/>
        <v>0</v>
      </c>
      <c r="W554" s="444" t="str">
        <f t="shared" si="206"/>
        <v/>
      </c>
      <c r="X554" s="452" t="str">
        <f t="shared" si="201"/>
        <v/>
      </c>
      <c r="Y554" s="452" t="str">
        <f t="shared" si="202"/>
        <v/>
      </c>
    </row>
    <row r="555" spans="1:25" ht="16.5">
      <c r="A555" s="383">
        <f t="shared" si="199"/>
        <v>46216</v>
      </c>
      <c r="B555" s="432" t="s">
        <v>805</v>
      </c>
      <c r="C555" s="458"/>
      <c r="D555" s="473"/>
      <c r="E555" s="459"/>
      <c r="F555" s="506" t="str">
        <f>IF(ISNA(VLOOKUP(D555,條件!$A$1:$L$65585,5,0)),"",(VLOOKUP(D555,條件!$A$1:$L$65585,5,0)))</f>
        <v/>
      </c>
      <c r="G555" s="506" t="str">
        <f>IF(ISNA(VLOOKUP(D555,條件!$A$1:$L$65585,11,0)),"",(VLOOKUP(D555,條件!$A$1:$L$65585,11,0)))</f>
        <v/>
      </c>
      <c r="H555" s="460"/>
      <c r="I555" s="461"/>
      <c r="J555" s="462"/>
      <c r="K555" s="461"/>
      <c r="L555" s="463"/>
      <c r="M555" s="388"/>
      <c r="N555" s="389"/>
      <c r="O555" s="390"/>
      <c r="P555" s="389"/>
      <c r="Q555" s="391"/>
      <c r="R555" s="443"/>
      <c r="S555" s="425">
        <f t="shared" si="203"/>
        <v>0</v>
      </c>
      <c r="T555" s="392">
        <f t="shared" si="200"/>
        <v>0</v>
      </c>
      <c r="U555" s="392">
        <f t="shared" si="204"/>
        <v>0</v>
      </c>
      <c r="V555" s="393">
        <f t="shared" si="205"/>
        <v>0</v>
      </c>
      <c r="W555" s="444" t="str">
        <f t="shared" si="206"/>
        <v/>
      </c>
      <c r="X555" s="452" t="str">
        <f t="shared" si="201"/>
        <v/>
      </c>
      <c r="Y555" s="452" t="str">
        <f t="shared" si="202"/>
        <v/>
      </c>
    </row>
    <row r="556" spans="1:25" ht="16.5">
      <c r="A556" s="383">
        <f t="shared" si="199"/>
        <v>46216</v>
      </c>
      <c r="B556" s="432" t="s">
        <v>805</v>
      </c>
      <c r="C556" s="458"/>
      <c r="D556" s="473"/>
      <c r="E556" s="459"/>
      <c r="F556" s="506" t="str">
        <f>IF(ISNA(VLOOKUP(D556,條件!$A$1:$L$65585,5,0)),"",(VLOOKUP(D556,條件!$A$1:$L$65585,5,0)))</f>
        <v/>
      </c>
      <c r="G556" s="506" t="str">
        <f>IF(ISNA(VLOOKUP(D556,條件!$A$1:$L$65585,11,0)),"",(VLOOKUP(D556,條件!$A$1:$L$65585,11,0)))</f>
        <v/>
      </c>
      <c r="H556" s="460"/>
      <c r="I556" s="461"/>
      <c r="J556" s="462"/>
      <c r="K556" s="461"/>
      <c r="L556" s="463"/>
      <c r="M556" s="388"/>
      <c r="N556" s="389"/>
      <c r="O556" s="390"/>
      <c r="P556" s="389"/>
      <c r="Q556" s="391"/>
      <c r="R556" s="443"/>
      <c r="S556" s="425">
        <f t="shared" si="203"/>
        <v>0</v>
      </c>
      <c r="T556" s="392">
        <f t="shared" si="200"/>
        <v>0</v>
      </c>
      <c r="U556" s="392">
        <f t="shared" si="204"/>
        <v>0</v>
      </c>
      <c r="V556" s="393">
        <f t="shared" si="205"/>
        <v>0</v>
      </c>
      <c r="W556" s="444" t="str">
        <f t="shared" si="206"/>
        <v/>
      </c>
      <c r="X556" s="452" t="str">
        <f t="shared" si="201"/>
        <v/>
      </c>
      <c r="Y556" s="452" t="str">
        <f t="shared" si="202"/>
        <v/>
      </c>
    </row>
    <row r="557" spans="1:25" ht="16.5">
      <c r="A557" s="383">
        <f t="shared" si="199"/>
        <v>46216</v>
      </c>
      <c r="B557" s="432" t="s">
        <v>805</v>
      </c>
      <c r="C557" s="458"/>
      <c r="D557" s="473"/>
      <c r="E557" s="459"/>
      <c r="F557" s="506" t="str">
        <f>IF(ISNA(VLOOKUP(D557,條件!$A$1:$L$65585,5,0)),"",(VLOOKUP(D557,條件!$A$1:$L$65585,5,0)))</f>
        <v/>
      </c>
      <c r="G557" s="506" t="str">
        <f>IF(ISNA(VLOOKUP(D557,條件!$A$1:$L$65585,11,0)),"",(VLOOKUP(D557,條件!$A$1:$L$65585,11,0)))</f>
        <v/>
      </c>
      <c r="H557" s="460"/>
      <c r="I557" s="461"/>
      <c r="J557" s="462"/>
      <c r="K557" s="461"/>
      <c r="L557" s="463"/>
      <c r="M557" s="388"/>
      <c r="N557" s="389"/>
      <c r="O557" s="390"/>
      <c r="P557" s="389"/>
      <c r="Q557" s="391"/>
      <c r="R557" s="443"/>
      <c r="S557" s="425">
        <f t="shared" si="203"/>
        <v>0</v>
      </c>
      <c r="T557" s="392">
        <f t="shared" si="200"/>
        <v>0</v>
      </c>
      <c r="U557" s="392">
        <f t="shared" si="204"/>
        <v>0</v>
      </c>
      <c r="V557" s="393">
        <f t="shared" si="205"/>
        <v>0</v>
      </c>
      <c r="W557" s="444" t="str">
        <f t="shared" si="206"/>
        <v/>
      </c>
      <c r="X557" s="452" t="str">
        <f t="shared" si="201"/>
        <v/>
      </c>
      <c r="Y557" s="452" t="str">
        <f t="shared" si="202"/>
        <v/>
      </c>
    </row>
    <row r="558" spans="1:25" ht="16.5">
      <c r="A558" s="383">
        <f t="shared" si="199"/>
        <v>46216</v>
      </c>
      <c r="B558" s="432" t="s">
        <v>805</v>
      </c>
      <c r="C558" s="458"/>
      <c r="D558" s="473"/>
      <c r="E558" s="459"/>
      <c r="F558" s="506" t="str">
        <f>IF(ISNA(VLOOKUP(D558,條件!$A$1:$L$65585,5,0)),"",(VLOOKUP(D558,條件!$A$1:$L$65585,5,0)))</f>
        <v/>
      </c>
      <c r="G558" s="506" t="str">
        <f>IF(ISNA(VLOOKUP(D558,條件!$A$1:$L$65585,11,0)),"",(VLOOKUP(D558,條件!$A$1:$L$65585,11,0)))</f>
        <v/>
      </c>
      <c r="H558" s="460"/>
      <c r="I558" s="461"/>
      <c r="J558" s="462"/>
      <c r="K558" s="461"/>
      <c r="L558" s="463"/>
      <c r="M558" s="388"/>
      <c r="N558" s="389"/>
      <c r="O558" s="390"/>
      <c r="P558" s="389"/>
      <c r="Q558" s="391"/>
      <c r="R558" s="443"/>
      <c r="S558" s="425">
        <f t="shared" si="203"/>
        <v>0</v>
      </c>
      <c r="T558" s="392">
        <f t="shared" si="200"/>
        <v>0</v>
      </c>
      <c r="U558" s="392">
        <f t="shared" si="204"/>
        <v>0</v>
      </c>
      <c r="V558" s="393">
        <f t="shared" si="205"/>
        <v>0</v>
      </c>
      <c r="W558" s="444" t="str">
        <f t="shared" si="206"/>
        <v/>
      </c>
      <c r="X558" s="452" t="str">
        <f t="shared" si="201"/>
        <v/>
      </c>
      <c r="Y558" s="452" t="str">
        <f t="shared" si="202"/>
        <v/>
      </c>
    </row>
    <row r="559" spans="1:25" ht="16.5">
      <c r="A559" s="383">
        <f t="shared" si="199"/>
        <v>46216</v>
      </c>
      <c r="B559" s="432" t="s">
        <v>805</v>
      </c>
      <c r="C559" s="458"/>
      <c r="D559" s="473"/>
      <c r="E559" s="459"/>
      <c r="F559" s="506" t="str">
        <f>IF(ISNA(VLOOKUP(D559,條件!$A$1:$L$65585,5,0)),"",(VLOOKUP(D559,條件!$A$1:$L$65585,5,0)))</f>
        <v/>
      </c>
      <c r="G559" s="506" t="str">
        <f>IF(ISNA(VLOOKUP(D559,條件!$A$1:$L$65585,11,0)),"",(VLOOKUP(D559,條件!$A$1:$L$65585,11,0)))</f>
        <v/>
      </c>
      <c r="H559" s="460"/>
      <c r="I559" s="461"/>
      <c r="J559" s="462"/>
      <c r="K559" s="461"/>
      <c r="L559" s="463"/>
      <c r="M559" s="388"/>
      <c r="N559" s="389"/>
      <c r="O559" s="390"/>
      <c r="P559" s="389"/>
      <c r="Q559" s="391"/>
      <c r="R559" s="443"/>
      <c r="S559" s="425">
        <f t="shared" si="203"/>
        <v>0</v>
      </c>
      <c r="T559" s="392">
        <f t="shared" si="200"/>
        <v>0</v>
      </c>
      <c r="U559" s="392">
        <f t="shared" si="204"/>
        <v>0</v>
      </c>
      <c r="V559" s="393">
        <f t="shared" si="205"/>
        <v>0</v>
      </c>
      <c r="W559" s="444" t="str">
        <f t="shared" si="206"/>
        <v/>
      </c>
      <c r="X559" s="452" t="str">
        <f t="shared" si="201"/>
        <v/>
      </c>
      <c r="Y559" s="452" t="str">
        <f t="shared" si="202"/>
        <v/>
      </c>
    </row>
    <row r="560" spans="1:25" ht="16.5">
      <c r="A560" s="383">
        <f t="shared" si="199"/>
        <v>46216</v>
      </c>
      <c r="B560" s="398" t="s">
        <v>803</v>
      </c>
      <c r="C560" s="524"/>
      <c r="D560" s="525"/>
      <c r="E560" s="526"/>
      <c r="F560" s="527">
        <v>0</v>
      </c>
      <c r="G560" s="527"/>
      <c r="H560" s="528"/>
      <c r="I560" s="529">
        <f>COUNTA(I540:I559)</f>
        <v>0</v>
      </c>
      <c r="J560" s="529"/>
      <c r="K560" s="529"/>
      <c r="L560" s="530"/>
      <c r="M560" s="400"/>
      <c r="N560" s="401">
        <f>SUM(N540:N559)</f>
        <v>0</v>
      </c>
      <c r="O560" s="400"/>
      <c r="P560" s="401">
        <f>SUM(P540:P559)</f>
        <v>0</v>
      </c>
      <c r="Q560" s="402"/>
      <c r="R560" s="445"/>
      <c r="S560" s="427"/>
      <c r="T560" s="403"/>
      <c r="U560" s="399">
        <f>SUMIF(U540:U559,"&lt;9E307")</f>
        <v>0</v>
      </c>
      <c r="V560" s="399">
        <f>SUM(V540:V559)</f>
        <v>0</v>
      </c>
      <c r="W560" s="446">
        <f>IF(ISERROR(V560/U560),0,(V560/U560))</f>
        <v>0</v>
      </c>
      <c r="X560" s="453">
        <f>SUMIF(X540:X559,"&lt;9E307")</f>
        <v>0</v>
      </c>
      <c r="Y560" s="453">
        <f>SUMIF(Y540:Y559,"&lt;9E307")</f>
        <v>0</v>
      </c>
    </row>
    <row r="561" spans="1:25" ht="16.5">
      <c r="A561" s="383">
        <f t="shared" si="199"/>
        <v>46216</v>
      </c>
      <c r="B561" s="404" t="s">
        <v>806</v>
      </c>
      <c r="C561" s="531"/>
      <c r="D561" s="532"/>
      <c r="E561" s="533"/>
      <c r="F561" s="534"/>
      <c r="G561" s="534"/>
      <c r="H561" s="535"/>
      <c r="I561" s="536">
        <f>SUM(I539,I560)</f>
        <v>0</v>
      </c>
      <c r="J561" s="536"/>
      <c r="K561" s="536"/>
      <c r="L561" s="537"/>
      <c r="M561" s="419"/>
      <c r="N561" s="420">
        <f>SUM(N539,N560)</f>
        <v>0</v>
      </c>
      <c r="O561" s="419"/>
      <c r="P561" s="420">
        <f>SUM(P539,P560)</f>
        <v>0</v>
      </c>
      <c r="Q561" s="421"/>
      <c r="R561" s="447"/>
      <c r="S561" s="428"/>
      <c r="T561" s="394"/>
      <c r="U561" s="394">
        <f t="shared" ref="U561:V561" si="207">SUM(U539,U560)</f>
        <v>0</v>
      </c>
      <c r="V561" s="394">
        <f t="shared" si="207"/>
        <v>0</v>
      </c>
      <c r="W561" s="448">
        <f>IF(ISERROR(V561/U561),0,V561/U561)</f>
        <v>0</v>
      </c>
      <c r="X561" s="454">
        <f>SUM(X539,X560)</f>
        <v>0</v>
      </c>
      <c r="Y561" s="454">
        <f>SUM(Y539,Y560)</f>
        <v>0</v>
      </c>
    </row>
    <row r="562" spans="1:25" ht="16.5">
      <c r="A562" s="449">
        <f>A561+1</f>
        <v>46217</v>
      </c>
      <c r="B562" s="431" t="s">
        <v>804</v>
      </c>
      <c r="C562" s="538"/>
      <c r="D562" s="539"/>
      <c r="E562" s="540"/>
      <c r="F562" s="541" t="str">
        <f>IF(ISNA(VLOOKUP(D562,條件!$A$1:$L$65585,5,0)),"",(VLOOKUP(D562,條件!$A$1:$L$65585,5,0)))</f>
        <v/>
      </c>
      <c r="G562" s="541" t="str">
        <f>IF(ISNA(VLOOKUP(D562,條件!$A$1:$L$65585,11,0)),"",(VLOOKUP(D562,條件!$A$1:$L$65585,11,0)))</f>
        <v/>
      </c>
      <c r="H562" s="542"/>
      <c r="I562" s="543"/>
      <c r="J562" s="462"/>
      <c r="K562" s="543"/>
      <c r="L562" s="544"/>
      <c r="M562" s="407"/>
      <c r="N562" s="408"/>
      <c r="O562" s="409"/>
      <c r="P562" s="408"/>
      <c r="Q562" s="410"/>
      <c r="R562" s="441"/>
      <c r="S562" s="424">
        <f>K562*0.85</f>
        <v>0</v>
      </c>
      <c r="T562" s="405">
        <f t="shared" ref="T562:T581" si="208">IF(J562="",0,(1440/(J562/S562)))</f>
        <v>0</v>
      </c>
      <c r="U562" s="405">
        <f>T562*L562*(N562+P562)/24*0.85</f>
        <v>0</v>
      </c>
      <c r="V562" s="406">
        <f>M562+O562</f>
        <v>0</v>
      </c>
      <c r="W562" s="442" t="str">
        <f>IF(U562=0,"",((V562/U562)))</f>
        <v/>
      </c>
      <c r="X562" s="452" t="str">
        <f t="shared" ref="X562:X581" si="209">IF(ISERROR((U562/(N562+P562)*N562)/250),"",((U562/(N562+P562)*N562)/250))</f>
        <v/>
      </c>
      <c r="Y562" s="452" t="str">
        <f t="shared" ref="Y562:Y581" si="210">IF(ISERROR(((U562/(N562+P562)*P562)/250)),"",(((U562/(N562+P562)*P562))/250))</f>
        <v/>
      </c>
    </row>
    <row r="563" spans="1:25" ht="16.5">
      <c r="A563" s="383">
        <f>A562</f>
        <v>46217</v>
      </c>
      <c r="B563" s="432" t="s">
        <v>804</v>
      </c>
      <c r="C563" s="458"/>
      <c r="D563" s="473"/>
      <c r="E563" s="459"/>
      <c r="F563" s="506" t="str">
        <f>IF(ISNA(VLOOKUP(D563,條件!$A$1:$L$65585,5,0)),"",(VLOOKUP(D563,條件!$A$1:$L$65585,5,0)))</f>
        <v/>
      </c>
      <c r="G563" s="506" t="str">
        <f>IF(ISNA(VLOOKUP(D563,條件!$A$1:$L$65585,11,0)),"",(VLOOKUP(D563,條件!$A$1:$L$65585,11,0)))</f>
        <v/>
      </c>
      <c r="H563" s="460"/>
      <c r="I563" s="461"/>
      <c r="J563" s="462"/>
      <c r="K563" s="461"/>
      <c r="L563" s="463"/>
      <c r="M563" s="388"/>
      <c r="N563" s="389"/>
      <c r="O563" s="390"/>
      <c r="P563" s="389"/>
      <c r="Q563" s="410"/>
      <c r="R563" s="443"/>
      <c r="S563" s="425">
        <f t="shared" ref="S563:S581" si="211">K563*0.85</f>
        <v>0</v>
      </c>
      <c r="T563" s="392">
        <f t="shared" si="208"/>
        <v>0</v>
      </c>
      <c r="U563" s="405">
        <f t="shared" ref="U563:U581" si="212">T563*L563*(N563+P563)/24*0.85</f>
        <v>0</v>
      </c>
      <c r="V563" s="393">
        <f t="shared" ref="V563:V581" si="213">M563+O563</f>
        <v>0</v>
      </c>
      <c r="W563" s="442" t="str">
        <f t="shared" ref="W563:W581" si="214">IF(U563=0,"",((V563/U563)))</f>
        <v/>
      </c>
      <c r="X563" s="452" t="str">
        <f t="shared" si="209"/>
        <v/>
      </c>
      <c r="Y563" s="452" t="str">
        <f t="shared" si="210"/>
        <v/>
      </c>
    </row>
    <row r="564" spans="1:25" ht="16.5">
      <c r="A564" s="383">
        <f t="shared" ref="A564:A604" si="215">A563</f>
        <v>46217</v>
      </c>
      <c r="B564" s="432" t="s">
        <v>804</v>
      </c>
      <c r="C564" s="458"/>
      <c r="D564" s="473"/>
      <c r="E564" s="459"/>
      <c r="F564" s="506" t="str">
        <f>IF(ISNA(VLOOKUP(D564,條件!$A$1:$L$65585,5,0)),"",(VLOOKUP(D564,條件!$A$1:$L$65585,5,0)))</f>
        <v/>
      </c>
      <c r="G564" s="506" t="str">
        <f>IF(ISNA(VLOOKUP(D564,條件!$A$1:$L$65585,11,0)),"",(VLOOKUP(D564,條件!$A$1:$L$65585,11,0)))</f>
        <v/>
      </c>
      <c r="H564" s="460"/>
      <c r="I564" s="461"/>
      <c r="J564" s="462"/>
      <c r="K564" s="461"/>
      <c r="L564" s="463"/>
      <c r="M564" s="388"/>
      <c r="N564" s="389"/>
      <c r="O564" s="390"/>
      <c r="P564" s="389"/>
      <c r="Q564" s="410"/>
      <c r="R564" s="443"/>
      <c r="S564" s="425">
        <f t="shared" si="211"/>
        <v>0</v>
      </c>
      <c r="T564" s="392">
        <f t="shared" si="208"/>
        <v>0</v>
      </c>
      <c r="U564" s="405">
        <f t="shared" si="212"/>
        <v>0</v>
      </c>
      <c r="V564" s="393">
        <f t="shared" si="213"/>
        <v>0</v>
      </c>
      <c r="W564" s="442" t="str">
        <f t="shared" si="214"/>
        <v/>
      </c>
      <c r="X564" s="452" t="str">
        <f t="shared" si="209"/>
        <v/>
      </c>
      <c r="Y564" s="452" t="str">
        <f t="shared" si="210"/>
        <v/>
      </c>
    </row>
    <row r="565" spans="1:25" ht="16.5">
      <c r="A565" s="383">
        <f t="shared" si="215"/>
        <v>46217</v>
      </c>
      <c r="B565" s="432" t="s">
        <v>804</v>
      </c>
      <c r="C565" s="458"/>
      <c r="D565" s="473"/>
      <c r="E565" s="459"/>
      <c r="F565" s="506" t="str">
        <f>IF(ISNA(VLOOKUP(D565,條件!$A$1:$L$65585,5,0)),"",(VLOOKUP(D565,條件!$A$1:$L$65585,5,0)))</f>
        <v/>
      </c>
      <c r="G565" s="506" t="str">
        <f>IF(ISNA(VLOOKUP(D565,條件!$A$1:$L$65585,11,0)),"",(VLOOKUP(D565,條件!$A$1:$L$65585,11,0)))</f>
        <v/>
      </c>
      <c r="H565" s="460"/>
      <c r="I565" s="461"/>
      <c r="J565" s="462"/>
      <c r="K565" s="461"/>
      <c r="L565" s="463"/>
      <c r="M565" s="388"/>
      <c r="N565" s="389"/>
      <c r="O565" s="390"/>
      <c r="P565" s="389"/>
      <c r="Q565" s="410"/>
      <c r="R565" s="443"/>
      <c r="S565" s="425">
        <f t="shared" si="211"/>
        <v>0</v>
      </c>
      <c r="T565" s="392">
        <f t="shared" si="208"/>
        <v>0</v>
      </c>
      <c r="U565" s="405">
        <f t="shared" si="212"/>
        <v>0</v>
      </c>
      <c r="V565" s="393">
        <f t="shared" si="213"/>
        <v>0</v>
      </c>
      <c r="W565" s="442" t="str">
        <f t="shared" si="214"/>
        <v/>
      </c>
      <c r="X565" s="452" t="str">
        <f t="shared" si="209"/>
        <v/>
      </c>
      <c r="Y565" s="452" t="str">
        <f t="shared" si="210"/>
        <v/>
      </c>
    </row>
    <row r="566" spans="1:25" ht="16.5">
      <c r="A566" s="383">
        <f t="shared" si="215"/>
        <v>46217</v>
      </c>
      <c r="B566" s="432" t="s">
        <v>804</v>
      </c>
      <c r="C566" s="458"/>
      <c r="D566" s="473"/>
      <c r="E566" s="459"/>
      <c r="F566" s="506" t="str">
        <f>IF(ISNA(VLOOKUP(D566,條件!$A$1:$L$65585,5,0)),"",(VLOOKUP(D566,條件!$A$1:$L$65585,5,0)))</f>
        <v/>
      </c>
      <c r="G566" s="506" t="str">
        <f>IF(ISNA(VLOOKUP(D566,條件!$A$1:$L$65585,11,0)),"",(VLOOKUP(D566,條件!$A$1:$L$65585,11,0)))</f>
        <v/>
      </c>
      <c r="H566" s="460"/>
      <c r="I566" s="461"/>
      <c r="J566" s="462"/>
      <c r="K566" s="461"/>
      <c r="L566" s="463"/>
      <c r="M566" s="388"/>
      <c r="N566" s="389"/>
      <c r="O566" s="390"/>
      <c r="P566" s="389"/>
      <c r="Q566" s="410"/>
      <c r="R566" s="443"/>
      <c r="S566" s="425">
        <f t="shared" si="211"/>
        <v>0</v>
      </c>
      <c r="T566" s="392">
        <f t="shared" si="208"/>
        <v>0</v>
      </c>
      <c r="U566" s="405">
        <f t="shared" si="212"/>
        <v>0</v>
      </c>
      <c r="V566" s="393">
        <f t="shared" si="213"/>
        <v>0</v>
      </c>
      <c r="W566" s="442" t="str">
        <f t="shared" si="214"/>
        <v/>
      </c>
      <c r="X566" s="452" t="str">
        <f t="shared" si="209"/>
        <v/>
      </c>
      <c r="Y566" s="452" t="str">
        <f t="shared" si="210"/>
        <v/>
      </c>
    </row>
    <row r="567" spans="1:25" ht="16.5">
      <c r="A567" s="383">
        <f t="shared" si="215"/>
        <v>46217</v>
      </c>
      <c r="B567" s="432" t="s">
        <v>804</v>
      </c>
      <c r="C567" s="458"/>
      <c r="D567" s="473"/>
      <c r="E567" s="459"/>
      <c r="F567" s="506" t="str">
        <f>IF(ISNA(VLOOKUP(D567,條件!$A$1:$L$65585,5,0)),"",(VLOOKUP(D567,條件!$A$1:$L$65585,5,0)))</f>
        <v/>
      </c>
      <c r="G567" s="506" t="str">
        <f>IF(ISNA(VLOOKUP(D567,條件!$A$1:$L$65585,11,0)),"",(VLOOKUP(D567,條件!$A$1:$L$65585,11,0)))</f>
        <v/>
      </c>
      <c r="H567" s="460"/>
      <c r="I567" s="461"/>
      <c r="J567" s="462"/>
      <c r="K567" s="461"/>
      <c r="L567" s="463"/>
      <c r="M567" s="388"/>
      <c r="N567" s="389"/>
      <c r="O567" s="390"/>
      <c r="P567" s="389"/>
      <c r="Q567" s="410"/>
      <c r="R567" s="443"/>
      <c r="S567" s="425">
        <f t="shared" si="211"/>
        <v>0</v>
      </c>
      <c r="T567" s="392">
        <f t="shared" si="208"/>
        <v>0</v>
      </c>
      <c r="U567" s="405">
        <f t="shared" si="212"/>
        <v>0</v>
      </c>
      <c r="V567" s="393">
        <f t="shared" si="213"/>
        <v>0</v>
      </c>
      <c r="W567" s="442" t="str">
        <f t="shared" si="214"/>
        <v/>
      </c>
      <c r="X567" s="452" t="str">
        <f t="shared" si="209"/>
        <v/>
      </c>
      <c r="Y567" s="452" t="str">
        <f t="shared" si="210"/>
        <v/>
      </c>
    </row>
    <row r="568" spans="1:25" ht="16.5">
      <c r="A568" s="383">
        <f t="shared" si="215"/>
        <v>46217</v>
      </c>
      <c r="B568" s="432" t="s">
        <v>804</v>
      </c>
      <c r="C568" s="458"/>
      <c r="D568" s="473"/>
      <c r="E568" s="459"/>
      <c r="F568" s="506" t="str">
        <f>IF(ISNA(VLOOKUP(D568,條件!$A$1:$L$65585,5,0)),"",(VLOOKUP(D568,條件!$A$1:$L$65585,5,0)))</f>
        <v/>
      </c>
      <c r="G568" s="506" t="str">
        <f>IF(ISNA(VLOOKUP(D568,條件!$A$1:$L$65585,11,0)),"",(VLOOKUP(D568,條件!$A$1:$L$65585,11,0)))</f>
        <v/>
      </c>
      <c r="H568" s="460"/>
      <c r="I568" s="461"/>
      <c r="J568" s="462"/>
      <c r="K568" s="461"/>
      <c r="L568" s="463"/>
      <c r="M568" s="388"/>
      <c r="N568" s="389"/>
      <c r="O568" s="390"/>
      <c r="P568" s="389"/>
      <c r="Q568" s="410"/>
      <c r="R568" s="443"/>
      <c r="S568" s="425">
        <f t="shared" si="211"/>
        <v>0</v>
      </c>
      <c r="T568" s="392">
        <f t="shared" si="208"/>
        <v>0</v>
      </c>
      <c r="U568" s="405">
        <f t="shared" si="212"/>
        <v>0</v>
      </c>
      <c r="V568" s="393">
        <f t="shared" si="213"/>
        <v>0</v>
      </c>
      <c r="W568" s="442" t="str">
        <f t="shared" si="214"/>
        <v/>
      </c>
      <c r="X568" s="452" t="str">
        <f t="shared" si="209"/>
        <v/>
      </c>
      <c r="Y568" s="452" t="str">
        <f t="shared" si="210"/>
        <v/>
      </c>
    </row>
    <row r="569" spans="1:25" ht="16.5">
      <c r="A569" s="383">
        <f t="shared" si="215"/>
        <v>46217</v>
      </c>
      <c r="B569" s="432" t="s">
        <v>804</v>
      </c>
      <c r="C569" s="458"/>
      <c r="D569" s="473"/>
      <c r="E569" s="459"/>
      <c r="F569" s="506" t="str">
        <f>IF(ISNA(VLOOKUP(D569,條件!$A$1:$L$65585,5,0)),"",(VLOOKUP(D569,條件!$A$1:$L$65585,5,0)))</f>
        <v/>
      </c>
      <c r="G569" s="506" t="str">
        <f>IF(ISNA(VLOOKUP(D569,條件!$A$1:$L$65585,11,0)),"",(VLOOKUP(D569,條件!$A$1:$L$65585,11,0)))</f>
        <v/>
      </c>
      <c r="H569" s="460"/>
      <c r="I569" s="461"/>
      <c r="J569" s="462"/>
      <c r="K569" s="461"/>
      <c r="L569" s="463"/>
      <c r="M569" s="388"/>
      <c r="N569" s="389"/>
      <c r="O569" s="390"/>
      <c r="P569" s="389"/>
      <c r="Q569" s="410"/>
      <c r="R569" s="443"/>
      <c r="S569" s="425">
        <f t="shared" si="211"/>
        <v>0</v>
      </c>
      <c r="T569" s="392">
        <f t="shared" si="208"/>
        <v>0</v>
      </c>
      <c r="U569" s="405">
        <f t="shared" si="212"/>
        <v>0</v>
      </c>
      <c r="V569" s="393">
        <f t="shared" si="213"/>
        <v>0</v>
      </c>
      <c r="W569" s="442" t="str">
        <f t="shared" si="214"/>
        <v/>
      </c>
      <c r="X569" s="452" t="str">
        <f t="shared" si="209"/>
        <v/>
      </c>
      <c r="Y569" s="452" t="str">
        <f t="shared" si="210"/>
        <v/>
      </c>
    </row>
    <row r="570" spans="1:25" ht="16.5">
      <c r="A570" s="383">
        <f t="shared" si="215"/>
        <v>46217</v>
      </c>
      <c r="B570" s="432" t="s">
        <v>804</v>
      </c>
      <c r="C570" s="458"/>
      <c r="D570" s="473"/>
      <c r="E570" s="459"/>
      <c r="F570" s="506" t="str">
        <f>IF(ISNA(VLOOKUP(D570,條件!$A$1:$L$65585,5,0)),"",(VLOOKUP(D570,條件!$A$1:$L$65585,5,0)))</f>
        <v/>
      </c>
      <c r="G570" s="506" t="str">
        <f>IF(ISNA(VLOOKUP(D570,條件!$A$1:$L$65585,11,0)),"",(VLOOKUP(D570,條件!$A$1:$L$65585,11,0)))</f>
        <v/>
      </c>
      <c r="H570" s="460"/>
      <c r="I570" s="461"/>
      <c r="J570" s="462"/>
      <c r="K570" s="461"/>
      <c r="L570" s="463"/>
      <c r="M570" s="388"/>
      <c r="N570" s="389"/>
      <c r="O570" s="390"/>
      <c r="P570" s="389"/>
      <c r="Q570" s="410"/>
      <c r="R570" s="443"/>
      <c r="S570" s="425">
        <f t="shared" si="211"/>
        <v>0</v>
      </c>
      <c r="T570" s="392">
        <f t="shared" si="208"/>
        <v>0</v>
      </c>
      <c r="U570" s="405">
        <f t="shared" si="212"/>
        <v>0</v>
      </c>
      <c r="V570" s="393">
        <f t="shared" si="213"/>
        <v>0</v>
      </c>
      <c r="W570" s="442" t="str">
        <f t="shared" si="214"/>
        <v/>
      </c>
      <c r="X570" s="452" t="str">
        <f t="shared" si="209"/>
        <v/>
      </c>
      <c r="Y570" s="452" t="str">
        <f t="shared" si="210"/>
        <v/>
      </c>
    </row>
    <row r="571" spans="1:25" ht="16.5">
      <c r="A571" s="383">
        <f t="shared" si="215"/>
        <v>46217</v>
      </c>
      <c r="B571" s="432" t="s">
        <v>804</v>
      </c>
      <c r="C571" s="458"/>
      <c r="D571" s="473"/>
      <c r="E571" s="459"/>
      <c r="F571" s="506" t="str">
        <f>IF(ISNA(VLOOKUP(D571,條件!$A$1:$L$65585,5,0)),"",(VLOOKUP(D571,條件!$A$1:$L$65585,5,0)))</f>
        <v/>
      </c>
      <c r="G571" s="506" t="str">
        <f>IF(ISNA(VLOOKUP(D571,條件!$A$1:$L$65585,11,0)),"",(VLOOKUP(D571,條件!$A$1:$L$65585,11,0)))</f>
        <v/>
      </c>
      <c r="H571" s="460"/>
      <c r="I571" s="461"/>
      <c r="J571" s="462"/>
      <c r="K571" s="461"/>
      <c r="L571" s="463"/>
      <c r="M571" s="388"/>
      <c r="N571" s="389"/>
      <c r="O571" s="390"/>
      <c r="P571" s="389"/>
      <c r="Q571" s="410"/>
      <c r="R571" s="443"/>
      <c r="S571" s="425">
        <f t="shared" si="211"/>
        <v>0</v>
      </c>
      <c r="T571" s="392">
        <f t="shared" si="208"/>
        <v>0</v>
      </c>
      <c r="U571" s="405">
        <f t="shared" si="212"/>
        <v>0</v>
      </c>
      <c r="V571" s="393">
        <f t="shared" si="213"/>
        <v>0</v>
      </c>
      <c r="W571" s="442" t="str">
        <f t="shared" si="214"/>
        <v/>
      </c>
      <c r="X571" s="452" t="str">
        <f t="shared" si="209"/>
        <v/>
      </c>
      <c r="Y571" s="452" t="str">
        <f t="shared" si="210"/>
        <v/>
      </c>
    </row>
    <row r="572" spans="1:25" ht="16.5">
      <c r="A572" s="383">
        <f t="shared" si="215"/>
        <v>46217</v>
      </c>
      <c r="B572" s="432" t="s">
        <v>804</v>
      </c>
      <c r="C572" s="458"/>
      <c r="D572" s="473"/>
      <c r="E572" s="459"/>
      <c r="F572" s="506" t="str">
        <f>IF(ISNA(VLOOKUP(D572,條件!$A$1:$L$65585,5,0)),"",(VLOOKUP(D572,條件!$A$1:$L$65585,5,0)))</f>
        <v/>
      </c>
      <c r="G572" s="506" t="str">
        <f>IF(ISNA(VLOOKUP(D572,條件!$A$1:$L$65585,11,0)),"",(VLOOKUP(D572,條件!$A$1:$L$65585,11,0)))</f>
        <v/>
      </c>
      <c r="H572" s="460"/>
      <c r="I572" s="461"/>
      <c r="J572" s="462"/>
      <c r="K572" s="461"/>
      <c r="L572" s="463"/>
      <c r="M572" s="388"/>
      <c r="N572" s="389"/>
      <c r="O572" s="390"/>
      <c r="P572" s="389"/>
      <c r="Q572" s="410"/>
      <c r="R572" s="443"/>
      <c r="S572" s="425">
        <f t="shared" si="211"/>
        <v>0</v>
      </c>
      <c r="T572" s="392">
        <f t="shared" si="208"/>
        <v>0</v>
      </c>
      <c r="U572" s="405">
        <f t="shared" si="212"/>
        <v>0</v>
      </c>
      <c r="V572" s="393">
        <f t="shared" si="213"/>
        <v>0</v>
      </c>
      <c r="W572" s="442" t="str">
        <f t="shared" si="214"/>
        <v/>
      </c>
      <c r="X572" s="452" t="str">
        <f t="shared" si="209"/>
        <v/>
      </c>
      <c r="Y572" s="452" t="str">
        <f t="shared" si="210"/>
        <v/>
      </c>
    </row>
    <row r="573" spans="1:25" ht="16.5">
      <c r="A573" s="383">
        <f t="shared" si="215"/>
        <v>46217</v>
      </c>
      <c r="B573" s="432" t="s">
        <v>804</v>
      </c>
      <c r="C573" s="458"/>
      <c r="D573" s="473"/>
      <c r="E573" s="459"/>
      <c r="F573" s="506" t="str">
        <f>IF(ISNA(VLOOKUP(D573,條件!$A$1:$L$65585,5,0)),"",(VLOOKUP(D573,條件!$A$1:$L$65585,5,0)))</f>
        <v/>
      </c>
      <c r="G573" s="506" t="str">
        <f>IF(ISNA(VLOOKUP(D573,條件!$A$1:$L$65585,11,0)),"",(VLOOKUP(D573,條件!$A$1:$L$65585,11,0)))</f>
        <v/>
      </c>
      <c r="H573" s="460"/>
      <c r="I573" s="461"/>
      <c r="J573" s="462"/>
      <c r="K573" s="461"/>
      <c r="L573" s="463"/>
      <c r="M573" s="388"/>
      <c r="N573" s="389"/>
      <c r="O573" s="390"/>
      <c r="P573" s="389"/>
      <c r="Q573" s="410"/>
      <c r="R573" s="443"/>
      <c r="S573" s="425">
        <f t="shared" si="211"/>
        <v>0</v>
      </c>
      <c r="T573" s="392">
        <f t="shared" si="208"/>
        <v>0</v>
      </c>
      <c r="U573" s="392">
        <f t="shared" si="212"/>
        <v>0</v>
      </c>
      <c r="V573" s="393">
        <f t="shared" si="213"/>
        <v>0</v>
      </c>
      <c r="W573" s="442" t="str">
        <f t="shared" si="214"/>
        <v/>
      </c>
      <c r="X573" s="452" t="str">
        <f t="shared" si="209"/>
        <v/>
      </c>
      <c r="Y573" s="452" t="str">
        <f t="shared" si="210"/>
        <v/>
      </c>
    </row>
    <row r="574" spans="1:25" ht="16.5">
      <c r="A574" s="383">
        <f t="shared" si="215"/>
        <v>46217</v>
      </c>
      <c r="B574" s="432" t="s">
        <v>804</v>
      </c>
      <c r="C574" s="458"/>
      <c r="D574" s="473"/>
      <c r="E574" s="459"/>
      <c r="F574" s="506" t="str">
        <f>IF(ISNA(VLOOKUP(D574,條件!$A$1:$L$65585,5,0)),"",(VLOOKUP(D574,條件!$A$1:$L$65585,5,0)))</f>
        <v/>
      </c>
      <c r="G574" s="506" t="str">
        <f>IF(ISNA(VLOOKUP(D574,條件!$A$1:$L$65585,11,0)),"",(VLOOKUP(D574,條件!$A$1:$L$65585,11,0)))</f>
        <v/>
      </c>
      <c r="H574" s="460"/>
      <c r="I574" s="461"/>
      <c r="J574" s="462"/>
      <c r="K574" s="461"/>
      <c r="L574" s="463"/>
      <c r="M574" s="388"/>
      <c r="N574" s="389"/>
      <c r="O574" s="390"/>
      <c r="P574" s="389"/>
      <c r="Q574" s="410"/>
      <c r="R574" s="443"/>
      <c r="S574" s="425">
        <f t="shared" si="211"/>
        <v>0</v>
      </c>
      <c r="T574" s="392">
        <f t="shared" si="208"/>
        <v>0</v>
      </c>
      <c r="U574" s="392">
        <f t="shared" si="212"/>
        <v>0</v>
      </c>
      <c r="V574" s="393">
        <f t="shared" si="213"/>
        <v>0</v>
      </c>
      <c r="W574" s="444" t="str">
        <f t="shared" si="214"/>
        <v/>
      </c>
      <c r="X574" s="452" t="str">
        <f t="shared" si="209"/>
        <v/>
      </c>
      <c r="Y574" s="452" t="str">
        <f t="shared" si="210"/>
        <v/>
      </c>
    </row>
    <row r="575" spans="1:25" ht="16.5">
      <c r="A575" s="383">
        <f t="shared" si="215"/>
        <v>46217</v>
      </c>
      <c r="B575" s="432" t="s">
        <v>804</v>
      </c>
      <c r="C575" s="458"/>
      <c r="D575" s="473"/>
      <c r="E575" s="459"/>
      <c r="F575" s="506" t="str">
        <f>IF(ISNA(VLOOKUP(D575,條件!$A$1:$L$65585,5,0)),"",(VLOOKUP(D575,條件!$A$1:$L$65585,5,0)))</f>
        <v/>
      </c>
      <c r="G575" s="506" t="str">
        <f>IF(ISNA(VLOOKUP(D575,條件!$A$1:$L$65585,11,0)),"",(VLOOKUP(D575,條件!$A$1:$L$65585,11,0)))</f>
        <v/>
      </c>
      <c r="H575" s="460"/>
      <c r="I575" s="461"/>
      <c r="J575" s="462"/>
      <c r="K575" s="461"/>
      <c r="L575" s="463"/>
      <c r="M575" s="388"/>
      <c r="N575" s="389"/>
      <c r="O575" s="390"/>
      <c r="P575" s="389"/>
      <c r="Q575" s="410"/>
      <c r="R575" s="443"/>
      <c r="S575" s="425">
        <f t="shared" si="211"/>
        <v>0</v>
      </c>
      <c r="T575" s="392">
        <f t="shared" si="208"/>
        <v>0</v>
      </c>
      <c r="U575" s="392">
        <f t="shared" si="212"/>
        <v>0</v>
      </c>
      <c r="V575" s="393">
        <f t="shared" si="213"/>
        <v>0</v>
      </c>
      <c r="W575" s="444" t="str">
        <f t="shared" si="214"/>
        <v/>
      </c>
      <c r="X575" s="452" t="str">
        <f t="shared" si="209"/>
        <v/>
      </c>
      <c r="Y575" s="452" t="str">
        <f t="shared" si="210"/>
        <v/>
      </c>
    </row>
    <row r="576" spans="1:25" ht="16.5">
      <c r="A576" s="383">
        <f t="shared" si="215"/>
        <v>46217</v>
      </c>
      <c r="B576" s="432" t="s">
        <v>804</v>
      </c>
      <c r="C576" s="458"/>
      <c r="D576" s="473"/>
      <c r="E576" s="459"/>
      <c r="F576" s="506" t="str">
        <f>IF(ISNA(VLOOKUP(D576,條件!$A$1:$L$65585,5,0)),"",(VLOOKUP(D576,條件!$A$1:$L$65585,5,0)))</f>
        <v/>
      </c>
      <c r="G576" s="506" t="str">
        <f>IF(ISNA(VLOOKUP(D576,條件!$A$1:$L$65585,11,0)),"",(VLOOKUP(D576,條件!$A$1:$L$65585,11,0)))</f>
        <v/>
      </c>
      <c r="H576" s="460"/>
      <c r="I576" s="461"/>
      <c r="J576" s="462"/>
      <c r="K576" s="461"/>
      <c r="L576" s="463"/>
      <c r="M576" s="388"/>
      <c r="N576" s="389"/>
      <c r="O576" s="390"/>
      <c r="P576" s="389"/>
      <c r="Q576" s="410"/>
      <c r="R576" s="443"/>
      <c r="S576" s="425">
        <f t="shared" si="211"/>
        <v>0</v>
      </c>
      <c r="T576" s="392">
        <f t="shared" si="208"/>
        <v>0</v>
      </c>
      <c r="U576" s="392">
        <f t="shared" si="212"/>
        <v>0</v>
      </c>
      <c r="V576" s="393">
        <f t="shared" si="213"/>
        <v>0</v>
      </c>
      <c r="W576" s="444" t="str">
        <f t="shared" si="214"/>
        <v/>
      </c>
      <c r="X576" s="452" t="str">
        <f t="shared" si="209"/>
        <v/>
      </c>
      <c r="Y576" s="452" t="str">
        <f t="shared" si="210"/>
        <v/>
      </c>
    </row>
    <row r="577" spans="1:25" ht="16.5">
      <c r="A577" s="383">
        <f t="shared" si="215"/>
        <v>46217</v>
      </c>
      <c r="B577" s="432" t="s">
        <v>804</v>
      </c>
      <c r="C577" s="458"/>
      <c r="D577" s="473"/>
      <c r="E577" s="459"/>
      <c r="F577" s="506" t="str">
        <f>IF(ISNA(VLOOKUP(D577,條件!$A$1:$L$65585,5,0)),"",(VLOOKUP(D577,條件!$A$1:$L$65585,5,0)))</f>
        <v/>
      </c>
      <c r="G577" s="506" t="str">
        <f>IF(ISNA(VLOOKUP(D577,條件!$A$1:$L$65585,11,0)),"",(VLOOKUP(D577,條件!$A$1:$L$65585,11,0)))</f>
        <v/>
      </c>
      <c r="H577" s="460"/>
      <c r="I577" s="461"/>
      <c r="J577" s="462"/>
      <c r="K577" s="461"/>
      <c r="L577" s="463"/>
      <c r="M577" s="388"/>
      <c r="N577" s="389"/>
      <c r="O577" s="390"/>
      <c r="P577" s="389"/>
      <c r="Q577" s="410"/>
      <c r="R577" s="443"/>
      <c r="S577" s="425">
        <f t="shared" si="211"/>
        <v>0</v>
      </c>
      <c r="T577" s="392">
        <f t="shared" si="208"/>
        <v>0</v>
      </c>
      <c r="U577" s="392">
        <f t="shared" si="212"/>
        <v>0</v>
      </c>
      <c r="V577" s="393">
        <f t="shared" si="213"/>
        <v>0</v>
      </c>
      <c r="W577" s="444" t="str">
        <f t="shared" si="214"/>
        <v/>
      </c>
      <c r="X577" s="452" t="str">
        <f t="shared" si="209"/>
        <v/>
      </c>
      <c r="Y577" s="452" t="str">
        <f t="shared" si="210"/>
        <v/>
      </c>
    </row>
    <row r="578" spans="1:25" ht="16.5">
      <c r="A578" s="383">
        <f t="shared" si="215"/>
        <v>46217</v>
      </c>
      <c r="B578" s="432" t="s">
        <v>804</v>
      </c>
      <c r="C578" s="458"/>
      <c r="D578" s="473"/>
      <c r="E578" s="459"/>
      <c r="F578" s="506" t="str">
        <f>IF(ISNA(VLOOKUP(D578,條件!$A$1:$L$65585,5,0)),"",(VLOOKUP(D578,條件!$A$1:$L$65585,5,0)))</f>
        <v/>
      </c>
      <c r="G578" s="506" t="str">
        <f>IF(ISNA(VLOOKUP(D578,條件!$A$1:$L$65585,11,0)),"",(VLOOKUP(D578,條件!$A$1:$L$65585,11,0)))</f>
        <v/>
      </c>
      <c r="H578" s="460"/>
      <c r="I578" s="461"/>
      <c r="J578" s="462"/>
      <c r="K578" s="461"/>
      <c r="L578" s="463"/>
      <c r="M578" s="388"/>
      <c r="N578" s="389"/>
      <c r="O578" s="390"/>
      <c r="P578" s="389"/>
      <c r="Q578" s="391"/>
      <c r="R578" s="443"/>
      <c r="S578" s="425">
        <f t="shared" si="211"/>
        <v>0</v>
      </c>
      <c r="T578" s="392">
        <f t="shared" si="208"/>
        <v>0</v>
      </c>
      <c r="U578" s="392">
        <f t="shared" si="212"/>
        <v>0</v>
      </c>
      <c r="V578" s="393">
        <f t="shared" si="213"/>
        <v>0</v>
      </c>
      <c r="W578" s="444" t="str">
        <f t="shared" si="214"/>
        <v/>
      </c>
      <c r="X578" s="452" t="str">
        <f t="shared" si="209"/>
        <v/>
      </c>
      <c r="Y578" s="452" t="str">
        <f t="shared" si="210"/>
        <v/>
      </c>
    </row>
    <row r="579" spans="1:25" ht="16.5">
      <c r="A579" s="383">
        <f t="shared" si="215"/>
        <v>46217</v>
      </c>
      <c r="B579" s="432" t="s">
        <v>804</v>
      </c>
      <c r="C579" s="458"/>
      <c r="D579" s="473"/>
      <c r="E579" s="459"/>
      <c r="F579" s="506" t="str">
        <f>IF(ISNA(VLOOKUP(D579,條件!$A$1:$L$65585,5,0)),"",(VLOOKUP(D579,條件!$A$1:$L$65585,5,0)))</f>
        <v/>
      </c>
      <c r="G579" s="506" t="str">
        <f>IF(ISNA(VLOOKUP(D579,條件!$A$1:$L$65585,11,0)),"",(VLOOKUP(D579,條件!$A$1:$L$65585,11,0)))</f>
        <v/>
      </c>
      <c r="H579" s="460"/>
      <c r="I579" s="461"/>
      <c r="J579" s="462"/>
      <c r="K579" s="461"/>
      <c r="L579" s="463"/>
      <c r="M579" s="388"/>
      <c r="N579" s="389"/>
      <c r="O579" s="390"/>
      <c r="P579" s="389"/>
      <c r="Q579" s="391"/>
      <c r="R579" s="443"/>
      <c r="S579" s="425">
        <f t="shared" si="211"/>
        <v>0</v>
      </c>
      <c r="T579" s="392">
        <f t="shared" si="208"/>
        <v>0</v>
      </c>
      <c r="U579" s="392">
        <f t="shared" si="212"/>
        <v>0</v>
      </c>
      <c r="V579" s="393">
        <f t="shared" si="213"/>
        <v>0</v>
      </c>
      <c r="W579" s="444" t="str">
        <f t="shared" si="214"/>
        <v/>
      </c>
      <c r="X579" s="452" t="str">
        <f t="shared" si="209"/>
        <v/>
      </c>
      <c r="Y579" s="452" t="str">
        <f t="shared" si="210"/>
        <v/>
      </c>
    </row>
    <row r="580" spans="1:25" ht="16.5">
      <c r="A580" s="383">
        <f t="shared" si="215"/>
        <v>46217</v>
      </c>
      <c r="B580" s="432" t="s">
        <v>804</v>
      </c>
      <c r="C580" s="458"/>
      <c r="D580" s="473"/>
      <c r="E580" s="459"/>
      <c r="F580" s="506" t="str">
        <f>IF(ISNA(VLOOKUP(D580,條件!$A$1:$L$65585,5,0)),"",(VLOOKUP(D580,條件!$A$1:$L$65585,5,0)))</f>
        <v/>
      </c>
      <c r="G580" s="506" t="str">
        <f>IF(ISNA(VLOOKUP(D580,條件!$A$1:$L$65585,11,0)),"",(VLOOKUP(D580,條件!$A$1:$L$65585,11,0)))</f>
        <v/>
      </c>
      <c r="H580" s="460"/>
      <c r="I580" s="461"/>
      <c r="J580" s="462"/>
      <c r="K580" s="461"/>
      <c r="L580" s="463"/>
      <c r="M580" s="388"/>
      <c r="N580" s="389"/>
      <c r="O580" s="390"/>
      <c r="P580" s="389"/>
      <c r="Q580" s="391"/>
      <c r="R580" s="443"/>
      <c r="S580" s="425">
        <f t="shared" si="211"/>
        <v>0</v>
      </c>
      <c r="T580" s="392">
        <f t="shared" si="208"/>
        <v>0</v>
      </c>
      <c r="U580" s="392">
        <f t="shared" si="212"/>
        <v>0</v>
      </c>
      <c r="V580" s="393">
        <f t="shared" si="213"/>
        <v>0</v>
      </c>
      <c r="W580" s="444" t="str">
        <f t="shared" si="214"/>
        <v/>
      </c>
      <c r="X580" s="452" t="str">
        <f t="shared" si="209"/>
        <v/>
      </c>
      <c r="Y580" s="452" t="str">
        <f t="shared" si="210"/>
        <v/>
      </c>
    </row>
    <row r="581" spans="1:25" ht="16.5">
      <c r="A581" s="383">
        <f t="shared" si="215"/>
        <v>46217</v>
      </c>
      <c r="B581" s="432" t="s">
        <v>804</v>
      </c>
      <c r="C581" s="458"/>
      <c r="D581" s="473"/>
      <c r="E581" s="459"/>
      <c r="F581" s="506" t="str">
        <f>IF(ISNA(VLOOKUP(D581,條件!$A$1:$L$65585,5,0)),"",(VLOOKUP(D581,條件!$A$1:$L$65585,5,0)))</f>
        <v/>
      </c>
      <c r="G581" s="506" t="str">
        <f>IF(ISNA(VLOOKUP(D581,條件!$A$1:$L$65585,11,0)),"",(VLOOKUP(D581,條件!$A$1:$L$65585,11,0)))</f>
        <v/>
      </c>
      <c r="H581" s="460"/>
      <c r="I581" s="461"/>
      <c r="J581" s="462"/>
      <c r="K581" s="461"/>
      <c r="L581" s="463"/>
      <c r="M581" s="388"/>
      <c r="N581" s="389"/>
      <c r="O581" s="390"/>
      <c r="P581" s="389"/>
      <c r="Q581" s="391"/>
      <c r="R581" s="443"/>
      <c r="S581" s="425">
        <f t="shared" si="211"/>
        <v>0</v>
      </c>
      <c r="T581" s="392">
        <f t="shared" si="208"/>
        <v>0</v>
      </c>
      <c r="U581" s="392">
        <f t="shared" si="212"/>
        <v>0</v>
      </c>
      <c r="V581" s="393">
        <f t="shared" si="213"/>
        <v>0</v>
      </c>
      <c r="W581" s="444" t="str">
        <f t="shared" si="214"/>
        <v/>
      </c>
      <c r="X581" s="452" t="str">
        <f t="shared" si="209"/>
        <v/>
      </c>
      <c r="Y581" s="452" t="str">
        <f t="shared" si="210"/>
        <v/>
      </c>
    </row>
    <row r="582" spans="1:25" ht="16.5">
      <c r="A582" s="383">
        <f t="shared" si="215"/>
        <v>46217</v>
      </c>
      <c r="B582" s="398" t="s">
        <v>807</v>
      </c>
      <c r="C582" s="524"/>
      <c r="D582" s="525"/>
      <c r="E582" s="526"/>
      <c r="F582" s="527"/>
      <c r="G582" s="527"/>
      <c r="H582" s="528"/>
      <c r="I582" s="529">
        <f>COUNTA(I562:I581)</f>
        <v>0</v>
      </c>
      <c r="J582" s="529"/>
      <c r="K582" s="529"/>
      <c r="L582" s="530"/>
      <c r="M582" s="400"/>
      <c r="N582" s="401">
        <f>SUM(N562:N581)</f>
        <v>0</v>
      </c>
      <c r="O582" s="400"/>
      <c r="P582" s="401">
        <f>SUM(P562:P581)</f>
        <v>0</v>
      </c>
      <c r="Q582" s="402"/>
      <c r="R582" s="445"/>
      <c r="S582" s="426"/>
      <c r="T582" s="399"/>
      <c r="U582" s="399">
        <f>SUMIF(U562:U581,"&lt;9E307")</f>
        <v>0</v>
      </c>
      <c r="V582" s="399">
        <f>SUM(V562:V581)</f>
        <v>0</v>
      </c>
      <c r="W582" s="446">
        <f>IF(ISERROR(V582/U582),0,(V582/U582))</f>
        <v>0</v>
      </c>
      <c r="X582" s="453">
        <f>SUMIF(X562:X581,"&lt;9E307")</f>
        <v>0</v>
      </c>
      <c r="Y582" s="453">
        <f>SUMIF(Y562:Y581,"&lt;9E307")</f>
        <v>0</v>
      </c>
    </row>
    <row r="583" spans="1:25" ht="16.5">
      <c r="A583" s="383">
        <f t="shared" si="215"/>
        <v>46217</v>
      </c>
      <c r="B583" s="432" t="s">
        <v>805</v>
      </c>
      <c r="C583" s="458"/>
      <c r="D583" s="473"/>
      <c r="E583" s="459"/>
      <c r="F583" s="506" t="str">
        <f>IF(ISNA(VLOOKUP(D583,條件!$A$1:$L$65585,5,0)),"",(VLOOKUP(D583,條件!$A$1:$L$65585,5,0)))</f>
        <v/>
      </c>
      <c r="G583" s="506" t="str">
        <f>IF(ISNA(VLOOKUP(D583,條件!$A$1:$L$65585,11,0)),"",(VLOOKUP(D583,條件!$A$1:$L$65585,11,0)))</f>
        <v/>
      </c>
      <c r="H583" s="460"/>
      <c r="I583" s="461"/>
      <c r="J583" s="462"/>
      <c r="K583" s="461"/>
      <c r="L583" s="463"/>
      <c r="M583" s="388"/>
      <c r="N583" s="389"/>
      <c r="O583" s="390"/>
      <c r="P583" s="389"/>
      <c r="Q583" s="391"/>
      <c r="R583" s="443"/>
      <c r="S583" s="425">
        <f>K583*0.85</f>
        <v>0</v>
      </c>
      <c r="T583" s="392">
        <f t="shared" ref="T583:T602" si="216">IF(J583="",0,(1440/(J583/S583)))</f>
        <v>0</v>
      </c>
      <c r="U583" s="405">
        <f>T583*L583*(N583+P583)/24*0.85</f>
        <v>0</v>
      </c>
      <c r="V583" s="406">
        <f>M583+O583</f>
        <v>0</v>
      </c>
      <c r="W583" s="442" t="str">
        <f>IF(U583=0,"",((V583/U583)))</f>
        <v/>
      </c>
      <c r="X583" s="452" t="str">
        <f t="shared" ref="X583:X602" si="217">IF(ISERROR((U583/(N583+P583)*N583)/250),"",((U583/(N583+P583)*N583)/250))</f>
        <v/>
      </c>
      <c r="Y583" s="452" t="str">
        <f t="shared" ref="Y583:Y602" si="218">IF(ISERROR(((U583/(N583+P583)*P583)/250)),"",(((U583/(N583+P583)*P583))/250))</f>
        <v/>
      </c>
    </row>
    <row r="584" spans="1:25" ht="16.5">
      <c r="A584" s="383">
        <f t="shared" si="215"/>
        <v>46217</v>
      </c>
      <c r="B584" s="432" t="s">
        <v>805</v>
      </c>
      <c r="C584" s="458"/>
      <c r="D584" s="473"/>
      <c r="E584" s="459"/>
      <c r="F584" s="506" t="str">
        <f>IF(ISNA(VLOOKUP(D584,條件!$A$1:$L$65585,5,0)),"",(VLOOKUP(D584,條件!$A$1:$L$65585,5,0)))</f>
        <v/>
      </c>
      <c r="G584" s="506" t="str">
        <f>IF(ISNA(VLOOKUP(D584,條件!$A$1:$L$65585,11,0)),"",(VLOOKUP(D584,條件!$A$1:$L$65585,11,0)))</f>
        <v/>
      </c>
      <c r="H584" s="460"/>
      <c r="I584" s="461"/>
      <c r="J584" s="462"/>
      <c r="K584" s="461"/>
      <c r="L584" s="463"/>
      <c r="M584" s="388"/>
      <c r="N584" s="389"/>
      <c r="O584" s="390"/>
      <c r="P584" s="389"/>
      <c r="Q584" s="391"/>
      <c r="R584" s="443"/>
      <c r="S584" s="425">
        <f t="shared" ref="S584:S602" si="219">K584*0.85</f>
        <v>0</v>
      </c>
      <c r="T584" s="392">
        <f t="shared" si="216"/>
        <v>0</v>
      </c>
      <c r="U584" s="405">
        <f t="shared" ref="U584:U602" si="220">T584*L584*(N584+P584)/24*0.85</f>
        <v>0</v>
      </c>
      <c r="V584" s="393">
        <f t="shared" ref="V584:V602" si="221">M584+O584</f>
        <v>0</v>
      </c>
      <c r="W584" s="442" t="str">
        <f t="shared" ref="W584:W602" si="222">IF(U584=0,"",((V584/U584)))</f>
        <v/>
      </c>
      <c r="X584" s="452" t="str">
        <f t="shared" si="217"/>
        <v/>
      </c>
      <c r="Y584" s="452" t="str">
        <f t="shared" si="218"/>
        <v/>
      </c>
    </row>
    <row r="585" spans="1:25" ht="16.5">
      <c r="A585" s="383">
        <f t="shared" si="215"/>
        <v>46217</v>
      </c>
      <c r="B585" s="432" t="s">
        <v>805</v>
      </c>
      <c r="C585" s="458"/>
      <c r="D585" s="473"/>
      <c r="E585" s="459"/>
      <c r="F585" s="506" t="str">
        <f>IF(ISNA(VLOOKUP(D585,條件!$A$1:$L$65585,5,0)),"",(VLOOKUP(D585,條件!$A$1:$L$65585,5,0)))</f>
        <v/>
      </c>
      <c r="G585" s="506" t="str">
        <f>IF(ISNA(VLOOKUP(D585,條件!$A$1:$L$65585,11,0)),"",(VLOOKUP(D585,條件!$A$1:$L$65585,11,0)))</f>
        <v/>
      </c>
      <c r="H585" s="460"/>
      <c r="I585" s="461"/>
      <c r="J585" s="462"/>
      <c r="K585" s="461"/>
      <c r="L585" s="463"/>
      <c r="M585" s="388"/>
      <c r="N585" s="389"/>
      <c r="O585" s="390"/>
      <c r="P585" s="389"/>
      <c r="Q585" s="391"/>
      <c r="R585" s="443"/>
      <c r="S585" s="425">
        <f t="shared" si="219"/>
        <v>0</v>
      </c>
      <c r="T585" s="392">
        <f t="shared" si="216"/>
        <v>0</v>
      </c>
      <c r="U585" s="405">
        <f t="shared" si="220"/>
        <v>0</v>
      </c>
      <c r="V585" s="393">
        <f t="shared" si="221"/>
        <v>0</v>
      </c>
      <c r="W585" s="442" t="str">
        <f t="shared" si="222"/>
        <v/>
      </c>
      <c r="X585" s="452" t="str">
        <f t="shared" si="217"/>
        <v/>
      </c>
      <c r="Y585" s="452" t="str">
        <f t="shared" si="218"/>
        <v/>
      </c>
    </row>
    <row r="586" spans="1:25" ht="16.5">
      <c r="A586" s="383">
        <f t="shared" si="215"/>
        <v>46217</v>
      </c>
      <c r="B586" s="432" t="s">
        <v>805</v>
      </c>
      <c r="C586" s="458"/>
      <c r="D586" s="473"/>
      <c r="E586" s="459"/>
      <c r="F586" s="506" t="str">
        <f>IF(ISNA(VLOOKUP(D586,條件!$A$1:$L$65585,5,0)),"",(VLOOKUP(D586,條件!$A$1:$L$65585,5,0)))</f>
        <v/>
      </c>
      <c r="G586" s="506" t="str">
        <f>IF(ISNA(VLOOKUP(D586,條件!$A$1:$L$65585,11,0)),"",(VLOOKUP(D586,條件!$A$1:$L$65585,11,0)))</f>
        <v/>
      </c>
      <c r="H586" s="460"/>
      <c r="I586" s="461"/>
      <c r="J586" s="462"/>
      <c r="K586" s="461"/>
      <c r="L586" s="463"/>
      <c r="M586" s="388"/>
      <c r="N586" s="389"/>
      <c r="O586" s="390"/>
      <c r="P586" s="389"/>
      <c r="Q586" s="391"/>
      <c r="R586" s="443"/>
      <c r="S586" s="425">
        <f t="shared" si="219"/>
        <v>0</v>
      </c>
      <c r="T586" s="392">
        <f t="shared" si="216"/>
        <v>0</v>
      </c>
      <c r="U586" s="405">
        <f t="shared" si="220"/>
        <v>0</v>
      </c>
      <c r="V586" s="393">
        <f t="shared" si="221"/>
        <v>0</v>
      </c>
      <c r="W586" s="442" t="str">
        <f t="shared" si="222"/>
        <v/>
      </c>
      <c r="X586" s="452" t="str">
        <f t="shared" si="217"/>
        <v/>
      </c>
      <c r="Y586" s="452" t="str">
        <f t="shared" si="218"/>
        <v/>
      </c>
    </row>
    <row r="587" spans="1:25" ht="16.5">
      <c r="A587" s="383">
        <f t="shared" si="215"/>
        <v>46217</v>
      </c>
      <c r="B587" s="432" t="s">
        <v>805</v>
      </c>
      <c r="C587" s="458"/>
      <c r="D587" s="473"/>
      <c r="E587" s="459"/>
      <c r="F587" s="506" t="str">
        <f>IF(ISNA(VLOOKUP(D587,條件!$A$1:$L$65585,5,0)),"",(VLOOKUP(D587,條件!$A$1:$L$65585,5,0)))</f>
        <v/>
      </c>
      <c r="G587" s="506" t="str">
        <f>IF(ISNA(VLOOKUP(D587,條件!$A$1:$L$65585,11,0)),"",(VLOOKUP(D587,條件!$A$1:$L$65585,11,0)))</f>
        <v/>
      </c>
      <c r="H587" s="460"/>
      <c r="I587" s="461"/>
      <c r="J587" s="462"/>
      <c r="K587" s="461"/>
      <c r="L587" s="463"/>
      <c r="M587" s="388"/>
      <c r="N587" s="389"/>
      <c r="O587" s="390"/>
      <c r="P587" s="389"/>
      <c r="Q587" s="391"/>
      <c r="R587" s="443"/>
      <c r="S587" s="425">
        <f t="shared" si="219"/>
        <v>0</v>
      </c>
      <c r="T587" s="392">
        <f t="shared" si="216"/>
        <v>0</v>
      </c>
      <c r="U587" s="405">
        <f t="shared" si="220"/>
        <v>0</v>
      </c>
      <c r="V587" s="393">
        <f t="shared" si="221"/>
        <v>0</v>
      </c>
      <c r="W587" s="442" t="str">
        <f t="shared" si="222"/>
        <v/>
      </c>
      <c r="X587" s="452" t="str">
        <f t="shared" si="217"/>
        <v/>
      </c>
      <c r="Y587" s="452" t="str">
        <f t="shared" si="218"/>
        <v/>
      </c>
    </row>
    <row r="588" spans="1:25" ht="16.5">
      <c r="A588" s="383">
        <f t="shared" si="215"/>
        <v>46217</v>
      </c>
      <c r="B588" s="432" t="s">
        <v>805</v>
      </c>
      <c r="C588" s="458"/>
      <c r="D588" s="473"/>
      <c r="E588" s="459"/>
      <c r="F588" s="506" t="str">
        <f>IF(ISNA(VLOOKUP(D588,條件!$A$1:$L$65585,5,0)),"",(VLOOKUP(D588,條件!$A$1:$L$65585,5,0)))</f>
        <v/>
      </c>
      <c r="G588" s="506" t="str">
        <f>IF(ISNA(VLOOKUP(D588,條件!$A$1:$L$65585,11,0)),"",(VLOOKUP(D588,條件!$A$1:$L$65585,11,0)))</f>
        <v/>
      </c>
      <c r="H588" s="460"/>
      <c r="I588" s="461"/>
      <c r="J588" s="462"/>
      <c r="K588" s="461"/>
      <c r="L588" s="463"/>
      <c r="M588" s="388"/>
      <c r="N588" s="389"/>
      <c r="O588" s="390"/>
      <c r="P588" s="389"/>
      <c r="Q588" s="391"/>
      <c r="R588" s="443"/>
      <c r="S588" s="425">
        <f t="shared" si="219"/>
        <v>0</v>
      </c>
      <c r="T588" s="392">
        <f t="shared" si="216"/>
        <v>0</v>
      </c>
      <c r="U588" s="405">
        <f t="shared" si="220"/>
        <v>0</v>
      </c>
      <c r="V588" s="393">
        <f t="shared" si="221"/>
        <v>0</v>
      </c>
      <c r="W588" s="442" t="str">
        <f t="shared" si="222"/>
        <v/>
      </c>
      <c r="X588" s="452" t="str">
        <f t="shared" si="217"/>
        <v/>
      </c>
      <c r="Y588" s="452" t="str">
        <f t="shared" si="218"/>
        <v/>
      </c>
    </row>
    <row r="589" spans="1:25" ht="16.5">
      <c r="A589" s="383">
        <f t="shared" si="215"/>
        <v>46217</v>
      </c>
      <c r="B589" s="432" t="s">
        <v>805</v>
      </c>
      <c r="C589" s="458"/>
      <c r="D589" s="473"/>
      <c r="E589" s="459"/>
      <c r="F589" s="506" t="str">
        <f>IF(ISNA(VLOOKUP(D589,條件!$A$1:$L$65585,5,0)),"",(VLOOKUP(D589,條件!$A$1:$L$65585,5,0)))</f>
        <v/>
      </c>
      <c r="G589" s="506" t="str">
        <f>IF(ISNA(VLOOKUP(D589,條件!$A$1:$L$65585,11,0)),"",(VLOOKUP(D589,條件!$A$1:$L$65585,11,0)))</f>
        <v/>
      </c>
      <c r="H589" s="460"/>
      <c r="I589" s="461"/>
      <c r="J589" s="462"/>
      <c r="K589" s="461"/>
      <c r="L589" s="463"/>
      <c r="M589" s="388"/>
      <c r="N589" s="389"/>
      <c r="O589" s="390"/>
      <c r="P589" s="389"/>
      <c r="Q589" s="391"/>
      <c r="R589" s="443"/>
      <c r="S589" s="425">
        <f t="shared" si="219"/>
        <v>0</v>
      </c>
      <c r="T589" s="392">
        <f t="shared" si="216"/>
        <v>0</v>
      </c>
      <c r="U589" s="405">
        <f t="shared" si="220"/>
        <v>0</v>
      </c>
      <c r="V589" s="393">
        <f t="shared" si="221"/>
        <v>0</v>
      </c>
      <c r="W589" s="442" t="str">
        <f t="shared" si="222"/>
        <v/>
      </c>
      <c r="X589" s="452" t="str">
        <f t="shared" si="217"/>
        <v/>
      </c>
      <c r="Y589" s="452" t="str">
        <f t="shared" si="218"/>
        <v/>
      </c>
    </row>
    <row r="590" spans="1:25" ht="16.5">
      <c r="A590" s="383">
        <f t="shared" si="215"/>
        <v>46217</v>
      </c>
      <c r="B590" s="432" t="s">
        <v>805</v>
      </c>
      <c r="C590" s="458"/>
      <c r="D590" s="473"/>
      <c r="E590" s="459"/>
      <c r="F590" s="506" t="str">
        <f>IF(ISNA(VLOOKUP(D590,條件!$A$1:$L$65585,5,0)),"",(VLOOKUP(D590,條件!$A$1:$L$65585,5,0)))</f>
        <v/>
      </c>
      <c r="G590" s="506" t="str">
        <f>IF(ISNA(VLOOKUP(D590,條件!$A$1:$L$65585,11,0)),"",(VLOOKUP(D590,條件!$A$1:$L$65585,11,0)))</f>
        <v/>
      </c>
      <c r="H590" s="460"/>
      <c r="I590" s="461"/>
      <c r="J590" s="462"/>
      <c r="K590" s="461"/>
      <c r="L590" s="463"/>
      <c r="M590" s="388"/>
      <c r="N590" s="389"/>
      <c r="O590" s="390"/>
      <c r="P590" s="389"/>
      <c r="Q590" s="391"/>
      <c r="R590" s="443"/>
      <c r="S590" s="425">
        <f t="shared" si="219"/>
        <v>0</v>
      </c>
      <c r="T590" s="392">
        <f t="shared" si="216"/>
        <v>0</v>
      </c>
      <c r="U590" s="405">
        <f t="shared" si="220"/>
        <v>0</v>
      </c>
      <c r="V590" s="393">
        <f t="shared" si="221"/>
        <v>0</v>
      </c>
      <c r="W590" s="442" t="str">
        <f t="shared" si="222"/>
        <v/>
      </c>
      <c r="X590" s="452" t="str">
        <f t="shared" si="217"/>
        <v/>
      </c>
      <c r="Y590" s="452" t="str">
        <f t="shared" si="218"/>
        <v/>
      </c>
    </row>
    <row r="591" spans="1:25" ht="16.5">
      <c r="A591" s="383">
        <f t="shared" si="215"/>
        <v>46217</v>
      </c>
      <c r="B591" s="432" t="s">
        <v>805</v>
      </c>
      <c r="C591" s="458"/>
      <c r="D591" s="473"/>
      <c r="E591" s="459"/>
      <c r="F591" s="506" t="str">
        <f>IF(ISNA(VLOOKUP(D591,條件!$A$1:$L$65585,5,0)),"",(VLOOKUP(D591,條件!$A$1:$L$65585,5,0)))</f>
        <v/>
      </c>
      <c r="G591" s="506" t="str">
        <f>IF(ISNA(VLOOKUP(D591,條件!$A$1:$L$65585,11,0)),"",(VLOOKUP(D591,條件!$A$1:$L$65585,11,0)))</f>
        <v/>
      </c>
      <c r="H591" s="460"/>
      <c r="I591" s="461"/>
      <c r="J591" s="462"/>
      <c r="K591" s="461"/>
      <c r="L591" s="463"/>
      <c r="M591" s="388"/>
      <c r="N591" s="389"/>
      <c r="O591" s="390"/>
      <c r="P591" s="389"/>
      <c r="Q591" s="391"/>
      <c r="R591" s="443"/>
      <c r="S591" s="425">
        <f t="shared" si="219"/>
        <v>0</v>
      </c>
      <c r="T591" s="392">
        <f t="shared" si="216"/>
        <v>0</v>
      </c>
      <c r="U591" s="405">
        <f t="shared" si="220"/>
        <v>0</v>
      </c>
      <c r="V591" s="393">
        <f t="shared" si="221"/>
        <v>0</v>
      </c>
      <c r="W591" s="442" t="str">
        <f t="shared" si="222"/>
        <v/>
      </c>
      <c r="X591" s="452" t="str">
        <f t="shared" si="217"/>
        <v/>
      </c>
      <c r="Y591" s="452" t="str">
        <f t="shared" si="218"/>
        <v/>
      </c>
    </row>
    <row r="592" spans="1:25" ht="16.5">
      <c r="A592" s="383">
        <f t="shared" si="215"/>
        <v>46217</v>
      </c>
      <c r="B592" s="432" t="s">
        <v>805</v>
      </c>
      <c r="C592" s="458"/>
      <c r="D592" s="473"/>
      <c r="E592" s="459"/>
      <c r="F592" s="506" t="str">
        <f>IF(ISNA(VLOOKUP(D592,條件!$A$1:$L$65585,5,0)),"",(VLOOKUP(D592,條件!$A$1:$L$65585,5,0)))</f>
        <v/>
      </c>
      <c r="G592" s="506" t="str">
        <f>IF(ISNA(VLOOKUP(D592,條件!$A$1:$L$65585,11,0)),"",(VLOOKUP(D592,條件!$A$1:$L$65585,11,0)))</f>
        <v/>
      </c>
      <c r="H592" s="460"/>
      <c r="I592" s="461"/>
      <c r="J592" s="462"/>
      <c r="K592" s="461"/>
      <c r="L592" s="463"/>
      <c r="M592" s="388"/>
      <c r="N592" s="389"/>
      <c r="O592" s="390"/>
      <c r="P592" s="389"/>
      <c r="Q592" s="391"/>
      <c r="R592" s="443"/>
      <c r="S592" s="425">
        <f t="shared" si="219"/>
        <v>0</v>
      </c>
      <c r="T592" s="392">
        <f t="shared" si="216"/>
        <v>0</v>
      </c>
      <c r="U592" s="405">
        <f t="shared" si="220"/>
        <v>0</v>
      </c>
      <c r="V592" s="393">
        <f t="shared" si="221"/>
        <v>0</v>
      </c>
      <c r="W592" s="442" t="str">
        <f t="shared" si="222"/>
        <v/>
      </c>
      <c r="X592" s="452" t="str">
        <f t="shared" si="217"/>
        <v/>
      </c>
      <c r="Y592" s="452" t="str">
        <f t="shared" si="218"/>
        <v/>
      </c>
    </row>
    <row r="593" spans="1:25" ht="16.5">
      <c r="A593" s="383">
        <f t="shared" si="215"/>
        <v>46217</v>
      </c>
      <c r="B593" s="432" t="s">
        <v>805</v>
      </c>
      <c r="C593" s="458"/>
      <c r="D593" s="473"/>
      <c r="E593" s="459"/>
      <c r="F593" s="506" t="str">
        <f>IF(ISNA(VLOOKUP(D593,條件!$A$1:$L$65585,5,0)),"",(VLOOKUP(D593,條件!$A$1:$L$65585,5,0)))</f>
        <v/>
      </c>
      <c r="G593" s="506" t="str">
        <f>IF(ISNA(VLOOKUP(D593,條件!$A$1:$L$65585,11,0)),"",(VLOOKUP(D593,條件!$A$1:$L$65585,11,0)))</f>
        <v/>
      </c>
      <c r="H593" s="460"/>
      <c r="I593" s="461"/>
      <c r="J593" s="462"/>
      <c r="K593" s="461"/>
      <c r="L593" s="463"/>
      <c r="M593" s="388"/>
      <c r="N593" s="389"/>
      <c r="O593" s="390"/>
      <c r="P593" s="389"/>
      <c r="Q593" s="391"/>
      <c r="R593" s="443"/>
      <c r="S593" s="425">
        <f t="shared" si="219"/>
        <v>0</v>
      </c>
      <c r="T593" s="392">
        <f t="shared" si="216"/>
        <v>0</v>
      </c>
      <c r="U593" s="405">
        <f t="shared" si="220"/>
        <v>0</v>
      </c>
      <c r="V593" s="393">
        <f t="shared" si="221"/>
        <v>0</v>
      </c>
      <c r="W593" s="442" t="str">
        <f t="shared" si="222"/>
        <v/>
      </c>
      <c r="X593" s="452" t="str">
        <f t="shared" si="217"/>
        <v/>
      </c>
      <c r="Y593" s="452" t="str">
        <f t="shared" si="218"/>
        <v/>
      </c>
    </row>
    <row r="594" spans="1:25" ht="16.5">
      <c r="A594" s="383">
        <f t="shared" si="215"/>
        <v>46217</v>
      </c>
      <c r="B594" s="432" t="s">
        <v>805</v>
      </c>
      <c r="C594" s="458"/>
      <c r="D594" s="473"/>
      <c r="E594" s="459"/>
      <c r="F594" s="506" t="str">
        <f>IF(ISNA(VLOOKUP(D594,條件!$A$1:$L$65585,5,0)),"",(VLOOKUP(D594,條件!$A$1:$L$65585,5,0)))</f>
        <v/>
      </c>
      <c r="G594" s="506" t="str">
        <f>IF(ISNA(VLOOKUP(D594,條件!$A$1:$L$65585,11,0)),"",(VLOOKUP(D594,條件!$A$1:$L$65585,11,0)))</f>
        <v/>
      </c>
      <c r="H594" s="460"/>
      <c r="I594" s="461"/>
      <c r="J594" s="462"/>
      <c r="K594" s="461"/>
      <c r="L594" s="463"/>
      <c r="M594" s="388"/>
      <c r="N594" s="389"/>
      <c r="O594" s="390"/>
      <c r="P594" s="389"/>
      <c r="Q594" s="391"/>
      <c r="R594" s="443"/>
      <c r="S594" s="425">
        <f t="shared" si="219"/>
        <v>0</v>
      </c>
      <c r="T594" s="392">
        <f t="shared" si="216"/>
        <v>0</v>
      </c>
      <c r="U594" s="392">
        <f t="shared" si="220"/>
        <v>0</v>
      </c>
      <c r="V594" s="393">
        <f t="shared" si="221"/>
        <v>0</v>
      </c>
      <c r="W594" s="444" t="str">
        <f t="shared" si="222"/>
        <v/>
      </c>
      <c r="X594" s="452" t="str">
        <f t="shared" si="217"/>
        <v/>
      </c>
      <c r="Y594" s="452" t="str">
        <f t="shared" si="218"/>
        <v/>
      </c>
    </row>
    <row r="595" spans="1:25" ht="16.5">
      <c r="A595" s="383">
        <f t="shared" si="215"/>
        <v>46217</v>
      </c>
      <c r="B595" s="432" t="s">
        <v>805</v>
      </c>
      <c r="C595" s="458"/>
      <c r="D595" s="473"/>
      <c r="E595" s="459"/>
      <c r="F595" s="506" t="str">
        <f>IF(ISNA(VLOOKUP(D595,條件!$A$1:$L$65585,5,0)),"",(VLOOKUP(D595,條件!$A$1:$L$65585,5,0)))</f>
        <v/>
      </c>
      <c r="G595" s="506" t="str">
        <f>IF(ISNA(VLOOKUP(D595,條件!$A$1:$L$65585,11,0)),"",(VLOOKUP(D595,條件!$A$1:$L$65585,11,0)))</f>
        <v/>
      </c>
      <c r="H595" s="460"/>
      <c r="I595" s="461"/>
      <c r="J595" s="462"/>
      <c r="K595" s="461"/>
      <c r="L595" s="463"/>
      <c r="M595" s="388"/>
      <c r="N595" s="389"/>
      <c r="O595" s="390"/>
      <c r="P595" s="389"/>
      <c r="Q595" s="391"/>
      <c r="R595" s="443"/>
      <c r="S595" s="425">
        <f t="shared" si="219"/>
        <v>0</v>
      </c>
      <c r="T595" s="392">
        <f t="shared" si="216"/>
        <v>0</v>
      </c>
      <c r="U595" s="392">
        <f t="shared" si="220"/>
        <v>0</v>
      </c>
      <c r="V595" s="393">
        <f t="shared" si="221"/>
        <v>0</v>
      </c>
      <c r="W595" s="444" t="str">
        <f t="shared" si="222"/>
        <v/>
      </c>
      <c r="X595" s="452" t="str">
        <f t="shared" si="217"/>
        <v/>
      </c>
      <c r="Y595" s="452" t="str">
        <f t="shared" si="218"/>
        <v/>
      </c>
    </row>
    <row r="596" spans="1:25" ht="16.5">
      <c r="A596" s="383">
        <f t="shared" si="215"/>
        <v>46217</v>
      </c>
      <c r="B596" s="432" t="s">
        <v>805</v>
      </c>
      <c r="C596" s="458"/>
      <c r="D596" s="473"/>
      <c r="E596" s="459"/>
      <c r="F596" s="506" t="str">
        <f>IF(ISNA(VLOOKUP(D596,條件!$A$1:$L$65585,5,0)),"",(VLOOKUP(D596,條件!$A$1:$L$65585,5,0)))</f>
        <v/>
      </c>
      <c r="G596" s="506" t="str">
        <f>IF(ISNA(VLOOKUP(D596,條件!$A$1:$L$65585,11,0)),"",(VLOOKUP(D596,條件!$A$1:$L$65585,11,0)))</f>
        <v/>
      </c>
      <c r="H596" s="460"/>
      <c r="I596" s="461"/>
      <c r="J596" s="462"/>
      <c r="K596" s="461"/>
      <c r="L596" s="463"/>
      <c r="M596" s="388"/>
      <c r="N596" s="389"/>
      <c r="O596" s="390"/>
      <c r="P596" s="389"/>
      <c r="Q596" s="391"/>
      <c r="R596" s="443"/>
      <c r="S596" s="425">
        <f t="shared" si="219"/>
        <v>0</v>
      </c>
      <c r="T596" s="392">
        <f t="shared" si="216"/>
        <v>0</v>
      </c>
      <c r="U596" s="392">
        <f t="shared" si="220"/>
        <v>0</v>
      </c>
      <c r="V596" s="393">
        <f t="shared" si="221"/>
        <v>0</v>
      </c>
      <c r="W596" s="444" t="str">
        <f t="shared" si="222"/>
        <v/>
      </c>
      <c r="X596" s="452" t="str">
        <f t="shared" si="217"/>
        <v/>
      </c>
      <c r="Y596" s="452" t="str">
        <f t="shared" si="218"/>
        <v/>
      </c>
    </row>
    <row r="597" spans="1:25" ht="16.5">
      <c r="A597" s="383">
        <f t="shared" si="215"/>
        <v>46217</v>
      </c>
      <c r="B597" s="432" t="s">
        <v>805</v>
      </c>
      <c r="C597" s="458"/>
      <c r="D597" s="473"/>
      <c r="E597" s="459"/>
      <c r="F597" s="506" t="str">
        <f>IF(ISNA(VLOOKUP(D597,條件!$A$1:$L$65585,5,0)),"",(VLOOKUP(D597,條件!$A$1:$L$65585,5,0)))</f>
        <v/>
      </c>
      <c r="G597" s="506" t="str">
        <f>IF(ISNA(VLOOKUP(D597,條件!$A$1:$L$65585,11,0)),"",(VLOOKUP(D597,條件!$A$1:$L$65585,11,0)))</f>
        <v/>
      </c>
      <c r="H597" s="460"/>
      <c r="I597" s="461"/>
      <c r="J597" s="462"/>
      <c r="K597" s="461"/>
      <c r="L597" s="463"/>
      <c r="M597" s="388"/>
      <c r="N597" s="389"/>
      <c r="O597" s="390"/>
      <c r="P597" s="389"/>
      <c r="Q597" s="391"/>
      <c r="R597" s="443"/>
      <c r="S597" s="425">
        <f t="shared" si="219"/>
        <v>0</v>
      </c>
      <c r="T597" s="392">
        <f t="shared" si="216"/>
        <v>0</v>
      </c>
      <c r="U597" s="392">
        <f t="shared" si="220"/>
        <v>0</v>
      </c>
      <c r="V597" s="393">
        <f t="shared" si="221"/>
        <v>0</v>
      </c>
      <c r="W597" s="444" t="str">
        <f t="shared" si="222"/>
        <v/>
      </c>
      <c r="X597" s="452" t="str">
        <f t="shared" si="217"/>
        <v/>
      </c>
      <c r="Y597" s="452" t="str">
        <f t="shared" si="218"/>
        <v/>
      </c>
    </row>
    <row r="598" spans="1:25" ht="16.5">
      <c r="A598" s="383">
        <f t="shared" si="215"/>
        <v>46217</v>
      </c>
      <c r="B598" s="432" t="s">
        <v>805</v>
      </c>
      <c r="C598" s="458"/>
      <c r="D598" s="473"/>
      <c r="E598" s="459"/>
      <c r="F598" s="506" t="str">
        <f>IF(ISNA(VLOOKUP(D598,條件!$A$1:$L$65585,5,0)),"",(VLOOKUP(D598,條件!$A$1:$L$65585,5,0)))</f>
        <v/>
      </c>
      <c r="G598" s="506" t="str">
        <f>IF(ISNA(VLOOKUP(D598,條件!$A$1:$L$65585,11,0)),"",(VLOOKUP(D598,條件!$A$1:$L$65585,11,0)))</f>
        <v/>
      </c>
      <c r="H598" s="460"/>
      <c r="I598" s="461"/>
      <c r="J598" s="462"/>
      <c r="K598" s="461"/>
      <c r="L598" s="463"/>
      <c r="M598" s="388"/>
      <c r="N598" s="389"/>
      <c r="O598" s="390"/>
      <c r="P598" s="389"/>
      <c r="Q598" s="391"/>
      <c r="R598" s="443"/>
      <c r="S598" s="425">
        <f t="shared" si="219"/>
        <v>0</v>
      </c>
      <c r="T598" s="392">
        <f t="shared" si="216"/>
        <v>0</v>
      </c>
      <c r="U598" s="392">
        <f t="shared" si="220"/>
        <v>0</v>
      </c>
      <c r="V598" s="393">
        <f t="shared" si="221"/>
        <v>0</v>
      </c>
      <c r="W598" s="444" t="str">
        <f t="shared" si="222"/>
        <v/>
      </c>
      <c r="X598" s="452" t="str">
        <f t="shared" si="217"/>
        <v/>
      </c>
      <c r="Y598" s="452" t="str">
        <f t="shared" si="218"/>
        <v/>
      </c>
    </row>
    <row r="599" spans="1:25" ht="16.5">
      <c r="A599" s="383">
        <f t="shared" si="215"/>
        <v>46217</v>
      </c>
      <c r="B599" s="432" t="s">
        <v>805</v>
      </c>
      <c r="C599" s="458"/>
      <c r="D599" s="473"/>
      <c r="E599" s="459"/>
      <c r="F599" s="506" t="str">
        <f>IF(ISNA(VLOOKUP(D599,條件!$A$1:$L$65585,5,0)),"",(VLOOKUP(D599,條件!$A$1:$L$65585,5,0)))</f>
        <v/>
      </c>
      <c r="G599" s="506" t="str">
        <f>IF(ISNA(VLOOKUP(D599,條件!$A$1:$L$65585,11,0)),"",(VLOOKUP(D599,條件!$A$1:$L$65585,11,0)))</f>
        <v/>
      </c>
      <c r="H599" s="460"/>
      <c r="I599" s="461"/>
      <c r="J599" s="462"/>
      <c r="K599" s="461"/>
      <c r="L599" s="463"/>
      <c r="M599" s="388"/>
      <c r="N599" s="389"/>
      <c r="O599" s="390"/>
      <c r="P599" s="389"/>
      <c r="Q599" s="391"/>
      <c r="R599" s="443"/>
      <c r="S599" s="425">
        <f t="shared" si="219"/>
        <v>0</v>
      </c>
      <c r="T599" s="392">
        <f t="shared" si="216"/>
        <v>0</v>
      </c>
      <c r="U599" s="392">
        <f t="shared" si="220"/>
        <v>0</v>
      </c>
      <c r="V599" s="393">
        <f t="shared" si="221"/>
        <v>0</v>
      </c>
      <c r="W599" s="444" t="str">
        <f t="shared" si="222"/>
        <v/>
      </c>
      <c r="X599" s="452" t="str">
        <f t="shared" si="217"/>
        <v/>
      </c>
      <c r="Y599" s="452" t="str">
        <f t="shared" si="218"/>
        <v/>
      </c>
    </row>
    <row r="600" spans="1:25" ht="16.5">
      <c r="A600" s="383">
        <f t="shared" si="215"/>
        <v>46217</v>
      </c>
      <c r="B600" s="432" t="s">
        <v>805</v>
      </c>
      <c r="C600" s="458"/>
      <c r="D600" s="473"/>
      <c r="E600" s="459"/>
      <c r="F600" s="506" t="str">
        <f>IF(ISNA(VLOOKUP(D600,條件!$A$1:$L$65585,5,0)),"",(VLOOKUP(D600,條件!$A$1:$L$65585,5,0)))</f>
        <v/>
      </c>
      <c r="G600" s="506" t="str">
        <f>IF(ISNA(VLOOKUP(D600,條件!$A$1:$L$65585,11,0)),"",(VLOOKUP(D600,條件!$A$1:$L$65585,11,0)))</f>
        <v/>
      </c>
      <c r="H600" s="460"/>
      <c r="I600" s="461"/>
      <c r="J600" s="462"/>
      <c r="K600" s="461"/>
      <c r="L600" s="463"/>
      <c r="M600" s="388"/>
      <c r="N600" s="389"/>
      <c r="O600" s="390"/>
      <c r="P600" s="389"/>
      <c r="Q600" s="391"/>
      <c r="R600" s="443"/>
      <c r="S600" s="425">
        <f t="shared" si="219"/>
        <v>0</v>
      </c>
      <c r="T600" s="392">
        <f t="shared" si="216"/>
        <v>0</v>
      </c>
      <c r="U600" s="392">
        <f t="shared" si="220"/>
        <v>0</v>
      </c>
      <c r="V600" s="393">
        <f t="shared" si="221"/>
        <v>0</v>
      </c>
      <c r="W600" s="444" t="str">
        <f t="shared" si="222"/>
        <v/>
      </c>
      <c r="X600" s="452" t="str">
        <f t="shared" si="217"/>
        <v/>
      </c>
      <c r="Y600" s="452" t="str">
        <f t="shared" si="218"/>
        <v/>
      </c>
    </row>
    <row r="601" spans="1:25" ht="16.5">
      <c r="A601" s="383">
        <f t="shared" si="215"/>
        <v>46217</v>
      </c>
      <c r="B601" s="432" t="s">
        <v>805</v>
      </c>
      <c r="C601" s="458"/>
      <c r="D601" s="473"/>
      <c r="E601" s="459"/>
      <c r="F601" s="506" t="str">
        <f>IF(ISNA(VLOOKUP(D601,條件!$A$1:$L$65585,5,0)),"",(VLOOKUP(D601,條件!$A$1:$L$65585,5,0)))</f>
        <v/>
      </c>
      <c r="G601" s="506" t="str">
        <f>IF(ISNA(VLOOKUP(D601,條件!$A$1:$L$65585,11,0)),"",(VLOOKUP(D601,條件!$A$1:$L$65585,11,0)))</f>
        <v/>
      </c>
      <c r="H601" s="460"/>
      <c r="I601" s="461"/>
      <c r="J601" s="462"/>
      <c r="K601" s="461"/>
      <c r="L601" s="463"/>
      <c r="M601" s="388"/>
      <c r="N601" s="389"/>
      <c r="O601" s="390"/>
      <c r="P601" s="389"/>
      <c r="Q601" s="391"/>
      <c r="R601" s="443"/>
      <c r="S601" s="425">
        <f t="shared" si="219"/>
        <v>0</v>
      </c>
      <c r="T601" s="392">
        <f t="shared" si="216"/>
        <v>0</v>
      </c>
      <c r="U601" s="392">
        <f t="shared" si="220"/>
        <v>0</v>
      </c>
      <c r="V601" s="393">
        <f t="shared" si="221"/>
        <v>0</v>
      </c>
      <c r="W601" s="444" t="str">
        <f t="shared" si="222"/>
        <v/>
      </c>
      <c r="X601" s="452" t="str">
        <f t="shared" si="217"/>
        <v/>
      </c>
      <c r="Y601" s="452" t="str">
        <f t="shared" si="218"/>
        <v/>
      </c>
    </row>
    <row r="602" spans="1:25" ht="16.5">
      <c r="A602" s="383">
        <f t="shared" si="215"/>
        <v>46217</v>
      </c>
      <c r="B602" s="432" t="s">
        <v>805</v>
      </c>
      <c r="C602" s="458"/>
      <c r="D602" s="473"/>
      <c r="E602" s="459"/>
      <c r="F602" s="506" t="str">
        <f>IF(ISNA(VLOOKUP(D602,條件!$A$1:$L$65585,5,0)),"",(VLOOKUP(D602,條件!$A$1:$L$65585,5,0)))</f>
        <v/>
      </c>
      <c r="G602" s="506" t="str">
        <f>IF(ISNA(VLOOKUP(D602,條件!$A$1:$L$65585,11,0)),"",(VLOOKUP(D602,條件!$A$1:$L$65585,11,0)))</f>
        <v/>
      </c>
      <c r="H602" s="460"/>
      <c r="I602" s="461"/>
      <c r="J602" s="462"/>
      <c r="K602" s="461"/>
      <c r="L602" s="463"/>
      <c r="M602" s="388"/>
      <c r="N602" s="389"/>
      <c r="O602" s="390"/>
      <c r="P602" s="389"/>
      <c r="Q602" s="391"/>
      <c r="R602" s="443"/>
      <c r="S602" s="425">
        <f t="shared" si="219"/>
        <v>0</v>
      </c>
      <c r="T602" s="392">
        <f t="shared" si="216"/>
        <v>0</v>
      </c>
      <c r="U602" s="392">
        <f t="shared" si="220"/>
        <v>0</v>
      </c>
      <c r="V602" s="393">
        <f t="shared" si="221"/>
        <v>0</v>
      </c>
      <c r="W602" s="444" t="str">
        <f t="shared" si="222"/>
        <v/>
      </c>
      <c r="X602" s="452" t="str">
        <f t="shared" si="217"/>
        <v/>
      </c>
      <c r="Y602" s="452" t="str">
        <f t="shared" si="218"/>
        <v/>
      </c>
    </row>
    <row r="603" spans="1:25" ht="16.5">
      <c r="A603" s="383">
        <f t="shared" si="215"/>
        <v>46217</v>
      </c>
      <c r="B603" s="398" t="s">
        <v>803</v>
      </c>
      <c r="C603" s="524"/>
      <c r="D603" s="525"/>
      <c r="E603" s="526"/>
      <c r="F603" s="527">
        <v>0</v>
      </c>
      <c r="G603" s="527"/>
      <c r="H603" s="528"/>
      <c r="I603" s="529">
        <f>COUNTA(I583:I602)</f>
        <v>0</v>
      </c>
      <c r="J603" s="529"/>
      <c r="K603" s="529"/>
      <c r="L603" s="530"/>
      <c r="M603" s="400"/>
      <c r="N603" s="401">
        <f>SUM(N583:N602)</f>
        <v>0</v>
      </c>
      <c r="O603" s="400"/>
      <c r="P603" s="401">
        <f>SUM(P583:P602)</f>
        <v>0</v>
      </c>
      <c r="Q603" s="402"/>
      <c r="R603" s="445"/>
      <c r="S603" s="427"/>
      <c r="T603" s="403"/>
      <c r="U603" s="399">
        <f>SUMIF(U583:U602,"&lt;9E307")</f>
        <v>0</v>
      </c>
      <c r="V603" s="399">
        <f>SUM(V583:V602)</f>
        <v>0</v>
      </c>
      <c r="W603" s="446">
        <f>IF(ISERROR(V603/U603),0,(V603/U603))</f>
        <v>0</v>
      </c>
      <c r="X603" s="453">
        <f>SUMIF(X583:X602,"&lt;9E307")</f>
        <v>0</v>
      </c>
      <c r="Y603" s="453">
        <f>SUMIF(Y583:Y602,"&lt;9E307")</f>
        <v>0</v>
      </c>
    </row>
    <row r="604" spans="1:25" ht="16.5">
      <c r="A604" s="383">
        <f t="shared" si="215"/>
        <v>46217</v>
      </c>
      <c r="B604" s="404" t="s">
        <v>806</v>
      </c>
      <c r="C604" s="531"/>
      <c r="D604" s="532"/>
      <c r="E604" s="533"/>
      <c r="F604" s="534"/>
      <c r="G604" s="534"/>
      <c r="H604" s="535"/>
      <c r="I604" s="536">
        <f>SUM(I582,I603)</f>
        <v>0</v>
      </c>
      <c r="J604" s="536"/>
      <c r="K604" s="536"/>
      <c r="L604" s="537"/>
      <c r="M604" s="419"/>
      <c r="N604" s="420">
        <f>SUM(N582,N603)</f>
        <v>0</v>
      </c>
      <c r="O604" s="419"/>
      <c r="P604" s="420">
        <f>SUM(P582,P603)</f>
        <v>0</v>
      </c>
      <c r="Q604" s="421"/>
      <c r="R604" s="447"/>
      <c r="S604" s="428"/>
      <c r="T604" s="394"/>
      <c r="U604" s="394">
        <f t="shared" ref="U604:V604" si="223">SUM(U582,U603)</f>
        <v>0</v>
      </c>
      <c r="V604" s="394">
        <f t="shared" si="223"/>
        <v>0</v>
      </c>
      <c r="W604" s="448">
        <f>IF(ISERROR(V604/U604),0,V604/U604)</f>
        <v>0</v>
      </c>
      <c r="X604" s="454">
        <f>SUM(X582,X603)</f>
        <v>0</v>
      </c>
      <c r="Y604" s="454">
        <f>SUM(Y582,Y603)</f>
        <v>0</v>
      </c>
    </row>
    <row r="605" spans="1:25" ht="16.5">
      <c r="A605" s="449">
        <f>A604+1</f>
        <v>46218</v>
      </c>
      <c r="B605" s="431" t="s">
        <v>804</v>
      </c>
      <c r="C605" s="538"/>
      <c r="D605" s="539"/>
      <c r="E605" s="540"/>
      <c r="F605" s="541" t="str">
        <f>IF(ISNA(VLOOKUP(D605,條件!$A$1:$L$65585,5,0)),"",(VLOOKUP(D605,條件!$A$1:$L$65585,5,0)))</f>
        <v/>
      </c>
      <c r="G605" s="541" t="str">
        <f>IF(ISNA(VLOOKUP(D605,條件!$A$1:$L$65585,11,0)),"",(VLOOKUP(D605,條件!$A$1:$L$65585,11,0)))</f>
        <v/>
      </c>
      <c r="H605" s="542"/>
      <c r="I605" s="543"/>
      <c r="J605" s="462"/>
      <c r="K605" s="543"/>
      <c r="L605" s="544"/>
      <c r="M605" s="407"/>
      <c r="N605" s="408"/>
      <c r="O605" s="409"/>
      <c r="P605" s="408"/>
      <c r="Q605" s="410"/>
      <c r="R605" s="441"/>
      <c r="S605" s="424">
        <f>K605*0.85</f>
        <v>0</v>
      </c>
      <c r="T605" s="405">
        <f t="shared" ref="T605:T624" si="224">IF(J605="",0,(1440/(J605/S605)))</f>
        <v>0</v>
      </c>
      <c r="U605" s="405">
        <f>T605*L605*(N605+P605)/24*0.85</f>
        <v>0</v>
      </c>
      <c r="V605" s="406">
        <f>M605+O605</f>
        <v>0</v>
      </c>
      <c r="W605" s="442" t="str">
        <f>IF(U605=0,"",((V605/U605)))</f>
        <v/>
      </c>
      <c r="X605" s="452" t="str">
        <f t="shared" ref="X605:X624" si="225">IF(ISERROR((U605/(N605+P605)*N605)/250),"",((U605/(N605+P605)*N605)/250))</f>
        <v/>
      </c>
      <c r="Y605" s="452" t="str">
        <f t="shared" ref="Y605:Y624" si="226">IF(ISERROR(((U605/(N605+P605)*P605)/250)),"",(((U605/(N605+P605)*P605))/250))</f>
        <v/>
      </c>
    </row>
    <row r="606" spans="1:25" ht="16.5">
      <c r="A606" s="383">
        <f>A605</f>
        <v>46218</v>
      </c>
      <c r="B606" s="432" t="s">
        <v>804</v>
      </c>
      <c r="C606" s="458"/>
      <c r="D606" s="473"/>
      <c r="E606" s="459"/>
      <c r="F606" s="506" t="str">
        <f>IF(ISNA(VLOOKUP(D606,條件!$A$1:$L$65585,5,0)),"",(VLOOKUP(D606,條件!$A$1:$L$65585,5,0)))</f>
        <v/>
      </c>
      <c r="G606" s="506" t="str">
        <f>IF(ISNA(VLOOKUP(D606,條件!$A$1:$L$65585,11,0)),"",(VLOOKUP(D606,條件!$A$1:$L$65585,11,0)))</f>
        <v/>
      </c>
      <c r="H606" s="460"/>
      <c r="I606" s="461"/>
      <c r="J606" s="462"/>
      <c r="K606" s="461"/>
      <c r="L606" s="463"/>
      <c r="M606" s="388"/>
      <c r="N606" s="389"/>
      <c r="O606" s="390"/>
      <c r="P606" s="389"/>
      <c r="Q606" s="410"/>
      <c r="R606" s="443"/>
      <c r="S606" s="425">
        <f t="shared" ref="S606:S624" si="227">K606*0.85</f>
        <v>0</v>
      </c>
      <c r="T606" s="392">
        <f t="shared" si="224"/>
        <v>0</v>
      </c>
      <c r="U606" s="405">
        <f t="shared" ref="U606:U624" si="228">T606*L606*(N606+P606)/24*0.85</f>
        <v>0</v>
      </c>
      <c r="V606" s="393">
        <f t="shared" ref="V606:V624" si="229">M606+O606</f>
        <v>0</v>
      </c>
      <c r="W606" s="442" t="str">
        <f t="shared" ref="W606:W624" si="230">IF(U606=0,"",((V606/U606)))</f>
        <v/>
      </c>
      <c r="X606" s="452" t="str">
        <f t="shared" si="225"/>
        <v/>
      </c>
      <c r="Y606" s="452" t="str">
        <f t="shared" si="226"/>
        <v/>
      </c>
    </row>
    <row r="607" spans="1:25" ht="16.5">
      <c r="A607" s="383">
        <f t="shared" ref="A607:A647" si="231">A606</f>
        <v>46218</v>
      </c>
      <c r="B607" s="432" t="s">
        <v>804</v>
      </c>
      <c r="C607" s="458"/>
      <c r="D607" s="473"/>
      <c r="E607" s="459"/>
      <c r="F607" s="506" t="str">
        <f>IF(ISNA(VLOOKUP(D607,條件!$A$1:$L$65585,5,0)),"",(VLOOKUP(D607,條件!$A$1:$L$65585,5,0)))</f>
        <v/>
      </c>
      <c r="G607" s="506" t="str">
        <f>IF(ISNA(VLOOKUP(D607,條件!$A$1:$L$65585,11,0)),"",(VLOOKUP(D607,條件!$A$1:$L$65585,11,0)))</f>
        <v/>
      </c>
      <c r="H607" s="460"/>
      <c r="I607" s="461"/>
      <c r="J607" s="462"/>
      <c r="K607" s="461"/>
      <c r="L607" s="463"/>
      <c r="M607" s="388"/>
      <c r="N607" s="389"/>
      <c r="O607" s="390"/>
      <c r="P607" s="389"/>
      <c r="Q607" s="410"/>
      <c r="R607" s="443"/>
      <c r="S607" s="425">
        <f t="shared" si="227"/>
        <v>0</v>
      </c>
      <c r="T607" s="392">
        <f t="shared" si="224"/>
        <v>0</v>
      </c>
      <c r="U607" s="405">
        <f t="shared" si="228"/>
        <v>0</v>
      </c>
      <c r="V607" s="393">
        <f t="shared" si="229"/>
        <v>0</v>
      </c>
      <c r="W607" s="442" t="str">
        <f t="shared" si="230"/>
        <v/>
      </c>
      <c r="X607" s="452" t="str">
        <f t="shared" si="225"/>
        <v/>
      </c>
      <c r="Y607" s="452" t="str">
        <f t="shared" si="226"/>
        <v/>
      </c>
    </row>
    <row r="608" spans="1:25" ht="16.5">
      <c r="A608" s="383">
        <f t="shared" si="231"/>
        <v>46218</v>
      </c>
      <c r="B608" s="432" t="s">
        <v>804</v>
      </c>
      <c r="C608" s="458"/>
      <c r="D608" s="473"/>
      <c r="E608" s="459"/>
      <c r="F608" s="506" t="str">
        <f>IF(ISNA(VLOOKUP(D608,條件!$A$1:$L$65585,5,0)),"",(VLOOKUP(D608,條件!$A$1:$L$65585,5,0)))</f>
        <v/>
      </c>
      <c r="G608" s="506" t="str">
        <f>IF(ISNA(VLOOKUP(D608,條件!$A$1:$L$65585,11,0)),"",(VLOOKUP(D608,條件!$A$1:$L$65585,11,0)))</f>
        <v/>
      </c>
      <c r="H608" s="460"/>
      <c r="I608" s="461"/>
      <c r="J608" s="462"/>
      <c r="K608" s="461"/>
      <c r="L608" s="463"/>
      <c r="M608" s="388"/>
      <c r="N608" s="389"/>
      <c r="O608" s="390"/>
      <c r="P608" s="389"/>
      <c r="Q608" s="410"/>
      <c r="R608" s="443"/>
      <c r="S608" s="425">
        <f t="shared" si="227"/>
        <v>0</v>
      </c>
      <c r="T608" s="392">
        <f t="shared" si="224"/>
        <v>0</v>
      </c>
      <c r="U608" s="405">
        <f t="shared" si="228"/>
        <v>0</v>
      </c>
      <c r="V608" s="393">
        <f t="shared" si="229"/>
        <v>0</v>
      </c>
      <c r="W608" s="442" t="str">
        <f t="shared" si="230"/>
        <v/>
      </c>
      <c r="X608" s="452" t="str">
        <f t="shared" si="225"/>
        <v/>
      </c>
      <c r="Y608" s="452" t="str">
        <f t="shared" si="226"/>
        <v/>
      </c>
    </row>
    <row r="609" spans="1:25" ht="16.5">
      <c r="A609" s="383">
        <f t="shared" si="231"/>
        <v>46218</v>
      </c>
      <c r="B609" s="432" t="s">
        <v>804</v>
      </c>
      <c r="C609" s="458"/>
      <c r="D609" s="473"/>
      <c r="E609" s="459"/>
      <c r="F609" s="506" t="str">
        <f>IF(ISNA(VLOOKUP(D609,條件!$A$1:$L$65585,5,0)),"",(VLOOKUP(D609,條件!$A$1:$L$65585,5,0)))</f>
        <v/>
      </c>
      <c r="G609" s="506" t="str">
        <f>IF(ISNA(VLOOKUP(D609,條件!$A$1:$L$65585,11,0)),"",(VLOOKUP(D609,條件!$A$1:$L$65585,11,0)))</f>
        <v/>
      </c>
      <c r="H609" s="460"/>
      <c r="I609" s="461"/>
      <c r="J609" s="462"/>
      <c r="K609" s="461"/>
      <c r="L609" s="463"/>
      <c r="M609" s="388"/>
      <c r="N609" s="389"/>
      <c r="O609" s="390"/>
      <c r="P609" s="389"/>
      <c r="Q609" s="410"/>
      <c r="R609" s="443"/>
      <c r="S609" s="425">
        <f t="shared" si="227"/>
        <v>0</v>
      </c>
      <c r="T609" s="392">
        <f t="shared" si="224"/>
        <v>0</v>
      </c>
      <c r="U609" s="405">
        <f t="shared" si="228"/>
        <v>0</v>
      </c>
      <c r="V609" s="393">
        <f t="shared" si="229"/>
        <v>0</v>
      </c>
      <c r="W609" s="442" t="str">
        <f t="shared" si="230"/>
        <v/>
      </c>
      <c r="X609" s="452" t="str">
        <f t="shared" si="225"/>
        <v/>
      </c>
      <c r="Y609" s="452" t="str">
        <f t="shared" si="226"/>
        <v/>
      </c>
    </row>
    <row r="610" spans="1:25" ht="16.5">
      <c r="A610" s="383">
        <f t="shared" si="231"/>
        <v>46218</v>
      </c>
      <c r="B610" s="432" t="s">
        <v>804</v>
      </c>
      <c r="C610" s="458"/>
      <c r="D610" s="473"/>
      <c r="E610" s="459"/>
      <c r="F610" s="506" t="str">
        <f>IF(ISNA(VLOOKUP(D610,條件!$A$1:$L$65585,5,0)),"",(VLOOKUP(D610,條件!$A$1:$L$65585,5,0)))</f>
        <v/>
      </c>
      <c r="G610" s="506" t="str">
        <f>IF(ISNA(VLOOKUP(D610,條件!$A$1:$L$65585,11,0)),"",(VLOOKUP(D610,條件!$A$1:$L$65585,11,0)))</f>
        <v/>
      </c>
      <c r="H610" s="460"/>
      <c r="I610" s="461"/>
      <c r="J610" s="462"/>
      <c r="K610" s="461"/>
      <c r="L610" s="463"/>
      <c r="M610" s="388"/>
      <c r="N610" s="389"/>
      <c r="O610" s="390"/>
      <c r="P610" s="389"/>
      <c r="Q610" s="410"/>
      <c r="R610" s="443"/>
      <c r="S610" s="425">
        <f t="shared" si="227"/>
        <v>0</v>
      </c>
      <c r="T610" s="392">
        <f t="shared" si="224"/>
        <v>0</v>
      </c>
      <c r="U610" s="405">
        <f t="shared" si="228"/>
        <v>0</v>
      </c>
      <c r="V610" s="393">
        <f t="shared" si="229"/>
        <v>0</v>
      </c>
      <c r="W610" s="442" t="str">
        <f t="shared" si="230"/>
        <v/>
      </c>
      <c r="X610" s="452" t="str">
        <f t="shared" si="225"/>
        <v/>
      </c>
      <c r="Y610" s="452" t="str">
        <f t="shared" si="226"/>
        <v/>
      </c>
    </row>
    <row r="611" spans="1:25" ht="16.5">
      <c r="A611" s="383">
        <f t="shared" si="231"/>
        <v>46218</v>
      </c>
      <c r="B611" s="432" t="s">
        <v>804</v>
      </c>
      <c r="C611" s="458"/>
      <c r="D611" s="473"/>
      <c r="E611" s="459"/>
      <c r="F611" s="506" t="str">
        <f>IF(ISNA(VLOOKUP(D611,條件!$A$1:$L$65585,5,0)),"",(VLOOKUP(D611,條件!$A$1:$L$65585,5,0)))</f>
        <v/>
      </c>
      <c r="G611" s="506" t="str">
        <f>IF(ISNA(VLOOKUP(D611,條件!$A$1:$L$65585,11,0)),"",(VLOOKUP(D611,條件!$A$1:$L$65585,11,0)))</f>
        <v/>
      </c>
      <c r="H611" s="460"/>
      <c r="I611" s="461"/>
      <c r="J611" s="462"/>
      <c r="K611" s="461"/>
      <c r="L611" s="463"/>
      <c r="M611" s="388"/>
      <c r="N611" s="389"/>
      <c r="O611" s="390"/>
      <c r="P611" s="389"/>
      <c r="Q611" s="410"/>
      <c r="R611" s="443"/>
      <c r="S611" s="425">
        <f t="shared" si="227"/>
        <v>0</v>
      </c>
      <c r="T611" s="392">
        <f t="shared" si="224"/>
        <v>0</v>
      </c>
      <c r="U611" s="405">
        <f t="shared" si="228"/>
        <v>0</v>
      </c>
      <c r="V611" s="393">
        <f t="shared" si="229"/>
        <v>0</v>
      </c>
      <c r="W611" s="442" t="str">
        <f t="shared" si="230"/>
        <v/>
      </c>
      <c r="X611" s="452" t="str">
        <f t="shared" si="225"/>
        <v/>
      </c>
      <c r="Y611" s="452" t="str">
        <f t="shared" si="226"/>
        <v/>
      </c>
    </row>
    <row r="612" spans="1:25" ht="16.5">
      <c r="A612" s="383">
        <f t="shared" si="231"/>
        <v>46218</v>
      </c>
      <c r="B612" s="432" t="s">
        <v>804</v>
      </c>
      <c r="C612" s="458"/>
      <c r="D612" s="473"/>
      <c r="E612" s="459"/>
      <c r="F612" s="506" t="str">
        <f>IF(ISNA(VLOOKUP(D612,條件!$A$1:$L$65585,5,0)),"",(VLOOKUP(D612,條件!$A$1:$L$65585,5,0)))</f>
        <v/>
      </c>
      <c r="G612" s="506" t="str">
        <f>IF(ISNA(VLOOKUP(D612,條件!$A$1:$L$65585,11,0)),"",(VLOOKUP(D612,條件!$A$1:$L$65585,11,0)))</f>
        <v/>
      </c>
      <c r="H612" s="460"/>
      <c r="I612" s="461"/>
      <c r="J612" s="462"/>
      <c r="K612" s="461"/>
      <c r="L612" s="463"/>
      <c r="M612" s="388"/>
      <c r="N612" s="389"/>
      <c r="O612" s="390"/>
      <c r="P612" s="389"/>
      <c r="Q612" s="410"/>
      <c r="R612" s="443"/>
      <c r="S612" s="425">
        <f t="shared" si="227"/>
        <v>0</v>
      </c>
      <c r="T612" s="392">
        <f t="shared" si="224"/>
        <v>0</v>
      </c>
      <c r="U612" s="405">
        <f t="shared" si="228"/>
        <v>0</v>
      </c>
      <c r="V612" s="393">
        <f t="shared" si="229"/>
        <v>0</v>
      </c>
      <c r="W612" s="442" t="str">
        <f t="shared" si="230"/>
        <v/>
      </c>
      <c r="X612" s="452" t="str">
        <f t="shared" si="225"/>
        <v/>
      </c>
      <c r="Y612" s="452" t="str">
        <f t="shared" si="226"/>
        <v/>
      </c>
    </row>
    <row r="613" spans="1:25" ht="16.5">
      <c r="A613" s="383">
        <f t="shared" si="231"/>
        <v>46218</v>
      </c>
      <c r="B613" s="432" t="s">
        <v>804</v>
      </c>
      <c r="C613" s="458"/>
      <c r="D613" s="473"/>
      <c r="E613" s="459"/>
      <c r="F613" s="506" t="str">
        <f>IF(ISNA(VLOOKUP(D613,條件!$A$1:$L$65585,5,0)),"",(VLOOKUP(D613,條件!$A$1:$L$65585,5,0)))</f>
        <v/>
      </c>
      <c r="G613" s="506" t="str">
        <f>IF(ISNA(VLOOKUP(D613,條件!$A$1:$L$65585,11,0)),"",(VLOOKUP(D613,條件!$A$1:$L$65585,11,0)))</f>
        <v/>
      </c>
      <c r="H613" s="460"/>
      <c r="I613" s="461"/>
      <c r="J613" s="462"/>
      <c r="K613" s="461"/>
      <c r="L613" s="463"/>
      <c r="M613" s="388"/>
      <c r="N613" s="389"/>
      <c r="O613" s="390"/>
      <c r="P613" s="389"/>
      <c r="Q613" s="410"/>
      <c r="R613" s="443"/>
      <c r="S613" s="425">
        <f t="shared" si="227"/>
        <v>0</v>
      </c>
      <c r="T613" s="392">
        <f t="shared" si="224"/>
        <v>0</v>
      </c>
      <c r="U613" s="405">
        <f t="shared" si="228"/>
        <v>0</v>
      </c>
      <c r="V613" s="393">
        <f t="shared" si="229"/>
        <v>0</v>
      </c>
      <c r="W613" s="442" t="str">
        <f t="shared" si="230"/>
        <v/>
      </c>
      <c r="X613" s="452" t="str">
        <f t="shared" si="225"/>
        <v/>
      </c>
      <c r="Y613" s="452" t="str">
        <f t="shared" si="226"/>
        <v/>
      </c>
    </row>
    <row r="614" spans="1:25" ht="16.5">
      <c r="A614" s="383">
        <f t="shared" si="231"/>
        <v>46218</v>
      </c>
      <c r="B614" s="432" t="s">
        <v>804</v>
      </c>
      <c r="C614" s="458"/>
      <c r="D614" s="473"/>
      <c r="E614" s="459"/>
      <c r="F614" s="506" t="str">
        <f>IF(ISNA(VLOOKUP(D614,條件!$A$1:$L$65585,5,0)),"",(VLOOKUP(D614,條件!$A$1:$L$65585,5,0)))</f>
        <v/>
      </c>
      <c r="G614" s="506" t="str">
        <f>IF(ISNA(VLOOKUP(D614,條件!$A$1:$L$65585,11,0)),"",(VLOOKUP(D614,條件!$A$1:$L$65585,11,0)))</f>
        <v/>
      </c>
      <c r="H614" s="460"/>
      <c r="I614" s="461"/>
      <c r="J614" s="462"/>
      <c r="K614" s="461"/>
      <c r="L614" s="463"/>
      <c r="M614" s="388"/>
      <c r="N614" s="389"/>
      <c r="O614" s="390"/>
      <c r="P614" s="389"/>
      <c r="Q614" s="410"/>
      <c r="R614" s="443"/>
      <c r="S614" s="425">
        <f t="shared" si="227"/>
        <v>0</v>
      </c>
      <c r="T614" s="392">
        <f t="shared" si="224"/>
        <v>0</v>
      </c>
      <c r="U614" s="405">
        <f t="shared" si="228"/>
        <v>0</v>
      </c>
      <c r="V614" s="393">
        <f t="shared" si="229"/>
        <v>0</v>
      </c>
      <c r="W614" s="442" t="str">
        <f t="shared" si="230"/>
        <v/>
      </c>
      <c r="X614" s="452" t="str">
        <f t="shared" si="225"/>
        <v/>
      </c>
      <c r="Y614" s="452" t="str">
        <f t="shared" si="226"/>
        <v/>
      </c>
    </row>
    <row r="615" spans="1:25" ht="16.5">
      <c r="A615" s="383">
        <f t="shared" si="231"/>
        <v>46218</v>
      </c>
      <c r="B615" s="432" t="s">
        <v>804</v>
      </c>
      <c r="C615" s="458"/>
      <c r="D615" s="473"/>
      <c r="E615" s="459"/>
      <c r="F615" s="506" t="str">
        <f>IF(ISNA(VLOOKUP(D615,條件!$A$1:$L$65585,5,0)),"",(VLOOKUP(D615,條件!$A$1:$L$65585,5,0)))</f>
        <v/>
      </c>
      <c r="G615" s="506" t="str">
        <f>IF(ISNA(VLOOKUP(D615,條件!$A$1:$L$65585,11,0)),"",(VLOOKUP(D615,條件!$A$1:$L$65585,11,0)))</f>
        <v/>
      </c>
      <c r="H615" s="460"/>
      <c r="I615" s="461"/>
      <c r="J615" s="462"/>
      <c r="K615" s="461"/>
      <c r="L615" s="463"/>
      <c r="M615" s="388"/>
      <c r="N615" s="389"/>
      <c r="O615" s="390"/>
      <c r="P615" s="389"/>
      <c r="Q615" s="410"/>
      <c r="R615" s="443"/>
      <c r="S615" s="425">
        <f t="shared" si="227"/>
        <v>0</v>
      </c>
      <c r="T615" s="392">
        <f t="shared" si="224"/>
        <v>0</v>
      </c>
      <c r="U615" s="405">
        <f t="shared" si="228"/>
        <v>0</v>
      </c>
      <c r="V615" s="393">
        <f t="shared" si="229"/>
        <v>0</v>
      </c>
      <c r="W615" s="442" t="str">
        <f t="shared" si="230"/>
        <v/>
      </c>
      <c r="X615" s="452" t="str">
        <f t="shared" si="225"/>
        <v/>
      </c>
      <c r="Y615" s="452" t="str">
        <f t="shared" si="226"/>
        <v/>
      </c>
    </row>
    <row r="616" spans="1:25" ht="16.5">
      <c r="A616" s="383">
        <f t="shared" si="231"/>
        <v>46218</v>
      </c>
      <c r="B616" s="432" t="s">
        <v>804</v>
      </c>
      <c r="C616" s="458"/>
      <c r="D616" s="473"/>
      <c r="E616" s="459"/>
      <c r="F616" s="506" t="str">
        <f>IF(ISNA(VLOOKUP(D616,條件!$A$1:$L$65585,5,0)),"",(VLOOKUP(D616,條件!$A$1:$L$65585,5,0)))</f>
        <v/>
      </c>
      <c r="G616" s="506" t="str">
        <f>IF(ISNA(VLOOKUP(D616,條件!$A$1:$L$65585,11,0)),"",(VLOOKUP(D616,條件!$A$1:$L$65585,11,0)))</f>
        <v/>
      </c>
      <c r="H616" s="460"/>
      <c r="I616" s="461"/>
      <c r="J616" s="462"/>
      <c r="K616" s="461"/>
      <c r="L616" s="463"/>
      <c r="M616" s="388"/>
      <c r="N616" s="389"/>
      <c r="O616" s="390"/>
      <c r="P616" s="389"/>
      <c r="Q616" s="410"/>
      <c r="R616" s="443"/>
      <c r="S616" s="425">
        <f t="shared" si="227"/>
        <v>0</v>
      </c>
      <c r="T616" s="392">
        <f t="shared" si="224"/>
        <v>0</v>
      </c>
      <c r="U616" s="392">
        <f t="shared" si="228"/>
        <v>0</v>
      </c>
      <c r="V616" s="393">
        <f t="shared" si="229"/>
        <v>0</v>
      </c>
      <c r="W616" s="442" t="str">
        <f t="shared" si="230"/>
        <v/>
      </c>
      <c r="X616" s="452" t="str">
        <f t="shared" si="225"/>
        <v/>
      </c>
      <c r="Y616" s="452" t="str">
        <f t="shared" si="226"/>
        <v/>
      </c>
    </row>
    <row r="617" spans="1:25" ht="16.5">
      <c r="A617" s="383">
        <f t="shared" si="231"/>
        <v>46218</v>
      </c>
      <c r="B617" s="432" t="s">
        <v>804</v>
      </c>
      <c r="C617" s="458"/>
      <c r="D617" s="473"/>
      <c r="E617" s="459"/>
      <c r="F617" s="506" t="str">
        <f>IF(ISNA(VLOOKUP(D617,條件!$A$1:$L$65585,5,0)),"",(VLOOKUP(D617,條件!$A$1:$L$65585,5,0)))</f>
        <v/>
      </c>
      <c r="G617" s="506" t="str">
        <f>IF(ISNA(VLOOKUP(D617,條件!$A$1:$L$65585,11,0)),"",(VLOOKUP(D617,條件!$A$1:$L$65585,11,0)))</f>
        <v/>
      </c>
      <c r="H617" s="460"/>
      <c r="I617" s="461"/>
      <c r="J617" s="462"/>
      <c r="K617" s="461"/>
      <c r="L617" s="463"/>
      <c r="M617" s="388"/>
      <c r="N617" s="389"/>
      <c r="O617" s="390"/>
      <c r="P617" s="389"/>
      <c r="Q617" s="410"/>
      <c r="R617" s="443"/>
      <c r="S617" s="425">
        <f t="shared" si="227"/>
        <v>0</v>
      </c>
      <c r="T617" s="392">
        <f t="shared" si="224"/>
        <v>0</v>
      </c>
      <c r="U617" s="392">
        <f t="shared" si="228"/>
        <v>0</v>
      </c>
      <c r="V617" s="393">
        <f t="shared" si="229"/>
        <v>0</v>
      </c>
      <c r="W617" s="444" t="str">
        <f t="shared" si="230"/>
        <v/>
      </c>
      <c r="X617" s="452" t="str">
        <f t="shared" si="225"/>
        <v/>
      </c>
      <c r="Y617" s="452" t="str">
        <f t="shared" si="226"/>
        <v/>
      </c>
    </row>
    <row r="618" spans="1:25" ht="16.5">
      <c r="A618" s="383">
        <f t="shared" si="231"/>
        <v>46218</v>
      </c>
      <c r="B618" s="432" t="s">
        <v>804</v>
      </c>
      <c r="C618" s="458"/>
      <c r="D618" s="473"/>
      <c r="E618" s="459"/>
      <c r="F618" s="506" t="str">
        <f>IF(ISNA(VLOOKUP(D618,條件!$A$1:$L$65585,5,0)),"",(VLOOKUP(D618,條件!$A$1:$L$65585,5,0)))</f>
        <v/>
      </c>
      <c r="G618" s="506" t="str">
        <f>IF(ISNA(VLOOKUP(D618,條件!$A$1:$L$65585,11,0)),"",(VLOOKUP(D618,條件!$A$1:$L$65585,11,0)))</f>
        <v/>
      </c>
      <c r="H618" s="460"/>
      <c r="I618" s="461"/>
      <c r="J618" s="462"/>
      <c r="K618" s="461"/>
      <c r="L618" s="463"/>
      <c r="M618" s="388"/>
      <c r="N618" s="389"/>
      <c r="O618" s="390"/>
      <c r="P618" s="389"/>
      <c r="Q618" s="410"/>
      <c r="R618" s="443"/>
      <c r="S618" s="425">
        <f t="shared" si="227"/>
        <v>0</v>
      </c>
      <c r="T618" s="392">
        <f t="shared" si="224"/>
        <v>0</v>
      </c>
      <c r="U618" s="392">
        <f t="shared" si="228"/>
        <v>0</v>
      </c>
      <c r="V618" s="393">
        <f t="shared" si="229"/>
        <v>0</v>
      </c>
      <c r="W618" s="444" t="str">
        <f t="shared" si="230"/>
        <v/>
      </c>
      <c r="X618" s="452" t="str">
        <f t="shared" si="225"/>
        <v/>
      </c>
      <c r="Y618" s="452" t="str">
        <f t="shared" si="226"/>
        <v/>
      </c>
    </row>
    <row r="619" spans="1:25" ht="16.5">
      <c r="A619" s="383">
        <f t="shared" si="231"/>
        <v>46218</v>
      </c>
      <c r="B619" s="432" t="s">
        <v>804</v>
      </c>
      <c r="C619" s="458"/>
      <c r="D619" s="473"/>
      <c r="E619" s="459"/>
      <c r="F619" s="506" t="str">
        <f>IF(ISNA(VLOOKUP(D619,條件!$A$1:$L$65585,5,0)),"",(VLOOKUP(D619,條件!$A$1:$L$65585,5,0)))</f>
        <v/>
      </c>
      <c r="G619" s="506" t="str">
        <f>IF(ISNA(VLOOKUP(D619,條件!$A$1:$L$65585,11,0)),"",(VLOOKUP(D619,條件!$A$1:$L$65585,11,0)))</f>
        <v/>
      </c>
      <c r="H619" s="460"/>
      <c r="I619" s="461"/>
      <c r="J619" s="462"/>
      <c r="K619" s="461"/>
      <c r="L619" s="463"/>
      <c r="M619" s="388"/>
      <c r="N619" s="389"/>
      <c r="O619" s="390"/>
      <c r="P619" s="389"/>
      <c r="Q619" s="410"/>
      <c r="R619" s="443"/>
      <c r="S619" s="425">
        <f t="shared" si="227"/>
        <v>0</v>
      </c>
      <c r="T619" s="392">
        <f t="shared" si="224"/>
        <v>0</v>
      </c>
      <c r="U619" s="392">
        <f t="shared" si="228"/>
        <v>0</v>
      </c>
      <c r="V619" s="393">
        <f t="shared" si="229"/>
        <v>0</v>
      </c>
      <c r="W619" s="444" t="str">
        <f t="shared" si="230"/>
        <v/>
      </c>
      <c r="X619" s="452" t="str">
        <f t="shared" si="225"/>
        <v/>
      </c>
      <c r="Y619" s="452" t="str">
        <f t="shared" si="226"/>
        <v/>
      </c>
    </row>
    <row r="620" spans="1:25" ht="16.5">
      <c r="A620" s="383">
        <f t="shared" si="231"/>
        <v>46218</v>
      </c>
      <c r="B620" s="432" t="s">
        <v>804</v>
      </c>
      <c r="C620" s="458"/>
      <c r="D620" s="473"/>
      <c r="E620" s="459"/>
      <c r="F620" s="506" t="str">
        <f>IF(ISNA(VLOOKUP(D620,條件!$A$1:$L$65585,5,0)),"",(VLOOKUP(D620,條件!$A$1:$L$65585,5,0)))</f>
        <v/>
      </c>
      <c r="G620" s="506" t="str">
        <f>IF(ISNA(VLOOKUP(D620,條件!$A$1:$L$65585,11,0)),"",(VLOOKUP(D620,條件!$A$1:$L$65585,11,0)))</f>
        <v/>
      </c>
      <c r="H620" s="460"/>
      <c r="I620" s="461"/>
      <c r="J620" s="462"/>
      <c r="K620" s="461"/>
      <c r="L620" s="463"/>
      <c r="M620" s="388"/>
      <c r="N620" s="389"/>
      <c r="O620" s="390"/>
      <c r="P620" s="389"/>
      <c r="Q620" s="410"/>
      <c r="R620" s="443"/>
      <c r="S620" s="425">
        <f t="shared" si="227"/>
        <v>0</v>
      </c>
      <c r="T620" s="392">
        <f t="shared" si="224"/>
        <v>0</v>
      </c>
      <c r="U620" s="392">
        <f t="shared" si="228"/>
        <v>0</v>
      </c>
      <c r="V620" s="393">
        <f t="shared" si="229"/>
        <v>0</v>
      </c>
      <c r="W620" s="444" t="str">
        <f t="shared" si="230"/>
        <v/>
      </c>
      <c r="X620" s="452" t="str">
        <f t="shared" si="225"/>
        <v/>
      </c>
      <c r="Y620" s="452" t="str">
        <f t="shared" si="226"/>
        <v/>
      </c>
    </row>
    <row r="621" spans="1:25" ht="16.5">
      <c r="A621" s="383">
        <f t="shared" si="231"/>
        <v>46218</v>
      </c>
      <c r="B621" s="432" t="s">
        <v>804</v>
      </c>
      <c r="C621" s="458"/>
      <c r="D621" s="473"/>
      <c r="E621" s="459"/>
      <c r="F621" s="506" t="str">
        <f>IF(ISNA(VLOOKUP(D621,條件!$A$1:$L$65585,5,0)),"",(VLOOKUP(D621,條件!$A$1:$L$65585,5,0)))</f>
        <v/>
      </c>
      <c r="G621" s="506" t="str">
        <f>IF(ISNA(VLOOKUP(D621,條件!$A$1:$L$65585,11,0)),"",(VLOOKUP(D621,條件!$A$1:$L$65585,11,0)))</f>
        <v/>
      </c>
      <c r="H621" s="460"/>
      <c r="I621" s="461"/>
      <c r="J621" s="462"/>
      <c r="K621" s="461"/>
      <c r="L621" s="463"/>
      <c r="M621" s="388"/>
      <c r="N621" s="389"/>
      <c r="O621" s="390"/>
      <c r="P621" s="389"/>
      <c r="Q621" s="391"/>
      <c r="R621" s="443"/>
      <c r="S621" s="425">
        <f t="shared" si="227"/>
        <v>0</v>
      </c>
      <c r="T621" s="392">
        <f t="shared" si="224"/>
        <v>0</v>
      </c>
      <c r="U621" s="392">
        <f t="shared" si="228"/>
        <v>0</v>
      </c>
      <c r="V621" s="393">
        <f t="shared" si="229"/>
        <v>0</v>
      </c>
      <c r="W621" s="444" t="str">
        <f t="shared" si="230"/>
        <v/>
      </c>
      <c r="X621" s="452" t="str">
        <f t="shared" si="225"/>
        <v/>
      </c>
      <c r="Y621" s="452" t="str">
        <f t="shared" si="226"/>
        <v/>
      </c>
    </row>
    <row r="622" spans="1:25" ht="16.5">
      <c r="A622" s="383">
        <f t="shared" si="231"/>
        <v>46218</v>
      </c>
      <c r="B622" s="432" t="s">
        <v>804</v>
      </c>
      <c r="C622" s="458"/>
      <c r="D622" s="473"/>
      <c r="E622" s="459"/>
      <c r="F622" s="506" t="str">
        <f>IF(ISNA(VLOOKUP(D622,條件!$A$1:$L$65585,5,0)),"",(VLOOKUP(D622,條件!$A$1:$L$65585,5,0)))</f>
        <v/>
      </c>
      <c r="G622" s="506" t="str">
        <f>IF(ISNA(VLOOKUP(D622,條件!$A$1:$L$65585,11,0)),"",(VLOOKUP(D622,條件!$A$1:$L$65585,11,0)))</f>
        <v/>
      </c>
      <c r="H622" s="460"/>
      <c r="I622" s="461"/>
      <c r="J622" s="462"/>
      <c r="K622" s="461"/>
      <c r="L622" s="463"/>
      <c r="M622" s="388"/>
      <c r="N622" s="389"/>
      <c r="O622" s="390"/>
      <c r="P622" s="389"/>
      <c r="Q622" s="391"/>
      <c r="R622" s="443"/>
      <c r="S622" s="425">
        <f t="shared" si="227"/>
        <v>0</v>
      </c>
      <c r="T622" s="392">
        <f t="shared" si="224"/>
        <v>0</v>
      </c>
      <c r="U622" s="392">
        <f t="shared" si="228"/>
        <v>0</v>
      </c>
      <c r="V622" s="393">
        <f t="shared" si="229"/>
        <v>0</v>
      </c>
      <c r="W622" s="444" t="str">
        <f t="shared" si="230"/>
        <v/>
      </c>
      <c r="X622" s="452" t="str">
        <f t="shared" si="225"/>
        <v/>
      </c>
      <c r="Y622" s="452" t="str">
        <f t="shared" si="226"/>
        <v/>
      </c>
    </row>
    <row r="623" spans="1:25" ht="16.5">
      <c r="A623" s="383">
        <f t="shared" si="231"/>
        <v>46218</v>
      </c>
      <c r="B623" s="432" t="s">
        <v>804</v>
      </c>
      <c r="C623" s="458"/>
      <c r="D623" s="473"/>
      <c r="E623" s="459"/>
      <c r="F623" s="506" t="str">
        <f>IF(ISNA(VLOOKUP(D623,條件!$A$1:$L$65585,5,0)),"",(VLOOKUP(D623,條件!$A$1:$L$65585,5,0)))</f>
        <v/>
      </c>
      <c r="G623" s="506" t="str">
        <f>IF(ISNA(VLOOKUP(D623,條件!$A$1:$L$65585,11,0)),"",(VLOOKUP(D623,條件!$A$1:$L$65585,11,0)))</f>
        <v/>
      </c>
      <c r="H623" s="460"/>
      <c r="I623" s="461"/>
      <c r="J623" s="462"/>
      <c r="K623" s="461"/>
      <c r="L623" s="463"/>
      <c r="M623" s="388"/>
      <c r="N623" s="389"/>
      <c r="O623" s="390"/>
      <c r="P623" s="389"/>
      <c r="Q623" s="391"/>
      <c r="R623" s="443"/>
      <c r="S623" s="425">
        <f t="shared" si="227"/>
        <v>0</v>
      </c>
      <c r="T623" s="392">
        <f t="shared" si="224"/>
        <v>0</v>
      </c>
      <c r="U623" s="392">
        <f t="shared" si="228"/>
        <v>0</v>
      </c>
      <c r="V623" s="393">
        <f t="shared" si="229"/>
        <v>0</v>
      </c>
      <c r="W623" s="444" t="str">
        <f t="shared" si="230"/>
        <v/>
      </c>
      <c r="X623" s="452" t="str">
        <f t="shared" si="225"/>
        <v/>
      </c>
      <c r="Y623" s="452" t="str">
        <f t="shared" si="226"/>
        <v/>
      </c>
    </row>
    <row r="624" spans="1:25" ht="16.5">
      <c r="A624" s="383">
        <f t="shared" si="231"/>
        <v>46218</v>
      </c>
      <c r="B624" s="432" t="s">
        <v>804</v>
      </c>
      <c r="C624" s="458"/>
      <c r="D624" s="473"/>
      <c r="E624" s="459"/>
      <c r="F624" s="506" t="str">
        <f>IF(ISNA(VLOOKUP(D624,條件!$A$1:$L$65585,5,0)),"",(VLOOKUP(D624,條件!$A$1:$L$65585,5,0)))</f>
        <v/>
      </c>
      <c r="G624" s="506" t="str">
        <f>IF(ISNA(VLOOKUP(D624,條件!$A$1:$L$65585,11,0)),"",(VLOOKUP(D624,條件!$A$1:$L$65585,11,0)))</f>
        <v/>
      </c>
      <c r="H624" s="460"/>
      <c r="I624" s="461"/>
      <c r="J624" s="462"/>
      <c r="K624" s="461"/>
      <c r="L624" s="463"/>
      <c r="M624" s="388"/>
      <c r="N624" s="389"/>
      <c r="O624" s="390"/>
      <c r="P624" s="389"/>
      <c r="Q624" s="391"/>
      <c r="R624" s="443"/>
      <c r="S624" s="425">
        <f t="shared" si="227"/>
        <v>0</v>
      </c>
      <c r="T624" s="392">
        <f t="shared" si="224"/>
        <v>0</v>
      </c>
      <c r="U624" s="392">
        <f t="shared" si="228"/>
        <v>0</v>
      </c>
      <c r="V624" s="393">
        <f t="shared" si="229"/>
        <v>0</v>
      </c>
      <c r="W624" s="444" t="str">
        <f t="shared" si="230"/>
        <v/>
      </c>
      <c r="X624" s="452" t="str">
        <f t="shared" si="225"/>
        <v/>
      </c>
      <c r="Y624" s="452" t="str">
        <f t="shared" si="226"/>
        <v/>
      </c>
    </row>
    <row r="625" spans="1:25" ht="16.5">
      <c r="A625" s="383">
        <f t="shared" si="231"/>
        <v>46218</v>
      </c>
      <c r="B625" s="398" t="s">
        <v>807</v>
      </c>
      <c r="C625" s="524"/>
      <c r="D625" s="525"/>
      <c r="E625" s="526"/>
      <c r="F625" s="527"/>
      <c r="G625" s="527"/>
      <c r="H625" s="528"/>
      <c r="I625" s="529">
        <f>COUNTA(I605:I624)</f>
        <v>0</v>
      </c>
      <c r="J625" s="529"/>
      <c r="K625" s="529"/>
      <c r="L625" s="530"/>
      <c r="M625" s="400"/>
      <c r="N625" s="401">
        <f>SUM(N605:N624)</f>
        <v>0</v>
      </c>
      <c r="O625" s="400"/>
      <c r="P625" s="401">
        <f>SUM(P605:P624)</f>
        <v>0</v>
      </c>
      <c r="Q625" s="402"/>
      <c r="R625" s="445"/>
      <c r="S625" s="426"/>
      <c r="T625" s="399"/>
      <c r="U625" s="399">
        <f>SUMIF(U605:U624,"&lt;9E307")</f>
        <v>0</v>
      </c>
      <c r="V625" s="399">
        <f>SUM(V605:V624)</f>
        <v>0</v>
      </c>
      <c r="W625" s="446">
        <f>IF(ISERROR(V625/U625),0,(V625/U625))</f>
        <v>0</v>
      </c>
      <c r="X625" s="453">
        <f>SUMIF(X605:X624,"&lt;9E307")</f>
        <v>0</v>
      </c>
      <c r="Y625" s="453">
        <f>SUMIF(Y605:Y624,"&lt;9E307")</f>
        <v>0</v>
      </c>
    </row>
    <row r="626" spans="1:25" ht="16.5">
      <c r="A626" s="383">
        <f t="shared" si="231"/>
        <v>46218</v>
      </c>
      <c r="B626" s="432" t="s">
        <v>805</v>
      </c>
      <c r="C626" s="458"/>
      <c r="D626" s="473"/>
      <c r="E626" s="459"/>
      <c r="F626" s="506" t="str">
        <f>IF(ISNA(VLOOKUP(D626,條件!$A$1:$L$65585,5,0)),"",(VLOOKUP(D626,條件!$A$1:$L$65585,5,0)))</f>
        <v/>
      </c>
      <c r="G626" s="506" t="str">
        <f>IF(ISNA(VLOOKUP(D626,條件!$A$1:$L$65585,11,0)),"",(VLOOKUP(D626,條件!$A$1:$L$65585,11,0)))</f>
        <v/>
      </c>
      <c r="H626" s="460"/>
      <c r="I626" s="461"/>
      <c r="J626" s="462"/>
      <c r="K626" s="461"/>
      <c r="L626" s="463"/>
      <c r="M626" s="388"/>
      <c r="N626" s="389"/>
      <c r="O626" s="390"/>
      <c r="P626" s="389"/>
      <c r="Q626" s="391"/>
      <c r="R626" s="443"/>
      <c r="S626" s="425">
        <f>K626*0.85</f>
        <v>0</v>
      </c>
      <c r="T626" s="392">
        <f t="shared" ref="T626:T645" si="232">IF(J626="",0,(1440/(J626/S626)))</f>
        <v>0</v>
      </c>
      <c r="U626" s="405">
        <f>T626*L626*(N626+P626)/24*0.85</f>
        <v>0</v>
      </c>
      <c r="V626" s="406">
        <f>M626+O626</f>
        <v>0</v>
      </c>
      <c r="W626" s="442" t="str">
        <f>IF(U626=0,"",((V626/U626)))</f>
        <v/>
      </c>
      <c r="X626" s="452" t="str">
        <f t="shared" ref="X626:X645" si="233">IF(ISERROR((U626/(N626+P626)*N626)/250),"",((U626/(N626+P626)*N626)/250))</f>
        <v/>
      </c>
      <c r="Y626" s="452" t="str">
        <f t="shared" ref="Y626:Y645" si="234">IF(ISERROR(((U626/(N626+P626)*P626)/250)),"",(((U626/(N626+P626)*P626))/250))</f>
        <v/>
      </c>
    </row>
    <row r="627" spans="1:25" ht="16.5">
      <c r="A627" s="383">
        <f t="shared" si="231"/>
        <v>46218</v>
      </c>
      <c r="B627" s="432" t="s">
        <v>805</v>
      </c>
      <c r="C627" s="458"/>
      <c r="D627" s="473"/>
      <c r="E627" s="459"/>
      <c r="F627" s="506" t="str">
        <f>IF(ISNA(VLOOKUP(D627,條件!$A$1:$L$65585,5,0)),"",(VLOOKUP(D627,條件!$A$1:$L$65585,5,0)))</f>
        <v/>
      </c>
      <c r="G627" s="506" t="str">
        <f>IF(ISNA(VLOOKUP(D627,條件!$A$1:$L$65585,11,0)),"",(VLOOKUP(D627,條件!$A$1:$L$65585,11,0)))</f>
        <v/>
      </c>
      <c r="H627" s="460"/>
      <c r="I627" s="461"/>
      <c r="J627" s="462"/>
      <c r="K627" s="461"/>
      <c r="L627" s="463"/>
      <c r="M627" s="388"/>
      <c r="N627" s="389"/>
      <c r="O627" s="390"/>
      <c r="P627" s="389"/>
      <c r="Q627" s="391"/>
      <c r="R627" s="443"/>
      <c r="S627" s="425">
        <f t="shared" ref="S627:S645" si="235">K627*0.85</f>
        <v>0</v>
      </c>
      <c r="T627" s="392">
        <f t="shared" si="232"/>
        <v>0</v>
      </c>
      <c r="U627" s="405">
        <f t="shared" ref="U627:U645" si="236">T627*L627*(N627+P627)/24*0.85</f>
        <v>0</v>
      </c>
      <c r="V627" s="393">
        <f t="shared" ref="V627:V645" si="237">M627+O627</f>
        <v>0</v>
      </c>
      <c r="W627" s="442" t="str">
        <f t="shared" ref="W627:W645" si="238">IF(U627=0,"",((V627/U627)))</f>
        <v/>
      </c>
      <c r="X627" s="452" t="str">
        <f t="shared" si="233"/>
        <v/>
      </c>
      <c r="Y627" s="452" t="str">
        <f t="shared" si="234"/>
        <v/>
      </c>
    </row>
    <row r="628" spans="1:25" ht="16.5">
      <c r="A628" s="383">
        <f t="shared" si="231"/>
        <v>46218</v>
      </c>
      <c r="B628" s="432" t="s">
        <v>805</v>
      </c>
      <c r="C628" s="458"/>
      <c r="D628" s="473"/>
      <c r="E628" s="459"/>
      <c r="F628" s="506" t="str">
        <f>IF(ISNA(VLOOKUP(D628,條件!$A$1:$L$65585,5,0)),"",(VLOOKUP(D628,條件!$A$1:$L$65585,5,0)))</f>
        <v/>
      </c>
      <c r="G628" s="506" t="str">
        <f>IF(ISNA(VLOOKUP(D628,條件!$A$1:$L$65585,11,0)),"",(VLOOKUP(D628,條件!$A$1:$L$65585,11,0)))</f>
        <v/>
      </c>
      <c r="H628" s="460"/>
      <c r="I628" s="461"/>
      <c r="J628" s="462"/>
      <c r="K628" s="461"/>
      <c r="L628" s="463"/>
      <c r="M628" s="388"/>
      <c r="N628" s="389"/>
      <c r="O628" s="390"/>
      <c r="P628" s="389"/>
      <c r="Q628" s="391"/>
      <c r="R628" s="443"/>
      <c r="S628" s="425">
        <f t="shared" si="235"/>
        <v>0</v>
      </c>
      <c r="T628" s="392">
        <f t="shared" si="232"/>
        <v>0</v>
      </c>
      <c r="U628" s="405">
        <f t="shared" si="236"/>
        <v>0</v>
      </c>
      <c r="V628" s="393">
        <f t="shared" si="237"/>
        <v>0</v>
      </c>
      <c r="W628" s="442" t="str">
        <f t="shared" si="238"/>
        <v/>
      </c>
      <c r="X628" s="452" t="str">
        <f t="shared" si="233"/>
        <v/>
      </c>
      <c r="Y628" s="452" t="str">
        <f t="shared" si="234"/>
        <v/>
      </c>
    </row>
    <row r="629" spans="1:25" ht="16.5">
      <c r="A629" s="383">
        <f t="shared" si="231"/>
        <v>46218</v>
      </c>
      <c r="B629" s="432" t="s">
        <v>805</v>
      </c>
      <c r="C629" s="458"/>
      <c r="D629" s="473"/>
      <c r="E629" s="459"/>
      <c r="F629" s="506" t="str">
        <f>IF(ISNA(VLOOKUP(D629,條件!$A$1:$L$65585,5,0)),"",(VLOOKUP(D629,條件!$A$1:$L$65585,5,0)))</f>
        <v/>
      </c>
      <c r="G629" s="506" t="str">
        <f>IF(ISNA(VLOOKUP(D629,條件!$A$1:$L$65585,11,0)),"",(VLOOKUP(D629,條件!$A$1:$L$65585,11,0)))</f>
        <v/>
      </c>
      <c r="H629" s="460"/>
      <c r="I629" s="461"/>
      <c r="J629" s="462"/>
      <c r="K629" s="461"/>
      <c r="L629" s="463"/>
      <c r="M629" s="388"/>
      <c r="N629" s="389"/>
      <c r="O629" s="390"/>
      <c r="P629" s="389"/>
      <c r="Q629" s="391"/>
      <c r="R629" s="443"/>
      <c r="S629" s="425">
        <f t="shared" si="235"/>
        <v>0</v>
      </c>
      <c r="T629" s="392">
        <f t="shared" si="232"/>
        <v>0</v>
      </c>
      <c r="U629" s="405">
        <f t="shared" si="236"/>
        <v>0</v>
      </c>
      <c r="V629" s="393">
        <f t="shared" si="237"/>
        <v>0</v>
      </c>
      <c r="W629" s="442" t="str">
        <f t="shared" si="238"/>
        <v/>
      </c>
      <c r="X629" s="452" t="str">
        <f t="shared" si="233"/>
        <v/>
      </c>
      <c r="Y629" s="452" t="str">
        <f t="shared" si="234"/>
        <v/>
      </c>
    </row>
    <row r="630" spans="1:25" ht="16.5">
      <c r="A630" s="383">
        <f t="shared" si="231"/>
        <v>46218</v>
      </c>
      <c r="B630" s="432" t="s">
        <v>805</v>
      </c>
      <c r="C630" s="458"/>
      <c r="D630" s="473"/>
      <c r="E630" s="459"/>
      <c r="F630" s="506" t="str">
        <f>IF(ISNA(VLOOKUP(D630,條件!$A$1:$L$65585,5,0)),"",(VLOOKUP(D630,條件!$A$1:$L$65585,5,0)))</f>
        <v/>
      </c>
      <c r="G630" s="506" t="str">
        <f>IF(ISNA(VLOOKUP(D630,條件!$A$1:$L$65585,11,0)),"",(VLOOKUP(D630,條件!$A$1:$L$65585,11,0)))</f>
        <v/>
      </c>
      <c r="H630" s="460"/>
      <c r="I630" s="461"/>
      <c r="J630" s="462"/>
      <c r="K630" s="461"/>
      <c r="L630" s="463"/>
      <c r="M630" s="388"/>
      <c r="N630" s="389"/>
      <c r="O630" s="390"/>
      <c r="P630" s="389"/>
      <c r="Q630" s="391"/>
      <c r="R630" s="443"/>
      <c r="S630" s="425">
        <f t="shared" si="235"/>
        <v>0</v>
      </c>
      <c r="T630" s="392">
        <f t="shared" si="232"/>
        <v>0</v>
      </c>
      <c r="U630" s="405">
        <f t="shared" si="236"/>
        <v>0</v>
      </c>
      <c r="V630" s="393">
        <f t="shared" si="237"/>
        <v>0</v>
      </c>
      <c r="W630" s="442" t="str">
        <f t="shared" si="238"/>
        <v/>
      </c>
      <c r="X630" s="452" t="str">
        <f t="shared" si="233"/>
        <v/>
      </c>
      <c r="Y630" s="452" t="str">
        <f t="shared" si="234"/>
        <v/>
      </c>
    </row>
    <row r="631" spans="1:25" ht="16.5">
      <c r="A631" s="383">
        <f t="shared" si="231"/>
        <v>46218</v>
      </c>
      <c r="B631" s="432" t="s">
        <v>805</v>
      </c>
      <c r="C631" s="458"/>
      <c r="D631" s="473"/>
      <c r="E631" s="459"/>
      <c r="F631" s="506" t="str">
        <f>IF(ISNA(VLOOKUP(D631,條件!$A$1:$L$65585,5,0)),"",(VLOOKUP(D631,條件!$A$1:$L$65585,5,0)))</f>
        <v/>
      </c>
      <c r="G631" s="506" t="str">
        <f>IF(ISNA(VLOOKUP(D631,條件!$A$1:$L$65585,11,0)),"",(VLOOKUP(D631,條件!$A$1:$L$65585,11,0)))</f>
        <v/>
      </c>
      <c r="H631" s="460"/>
      <c r="I631" s="461"/>
      <c r="J631" s="462"/>
      <c r="K631" s="461"/>
      <c r="L631" s="463"/>
      <c r="M631" s="388"/>
      <c r="N631" s="389"/>
      <c r="O631" s="390"/>
      <c r="P631" s="389"/>
      <c r="Q631" s="391"/>
      <c r="R631" s="443"/>
      <c r="S631" s="425">
        <f t="shared" si="235"/>
        <v>0</v>
      </c>
      <c r="T631" s="392">
        <f t="shared" si="232"/>
        <v>0</v>
      </c>
      <c r="U631" s="405">
        <f t="shared" si="236"/>
        <v>0</v>
      </c>
      <c r="V631" s="393">
        <f t="shared" si="237"/>
        <v>0</v>
      </c>
      <c r="W631" s="442" t="str">
        <f t="shared" si="238"/>
        <v/>
      </c>
      <c r="X631" s="452" t="str">
        <f t="shared" si="233"/>
        <v/>
      </c>
      <c r="Y631" s="452" t="str">
        <f t="shared" si="234"/>
        <v/>
      </c>
    </row>
    <row r="632" spans="1:25" ht="16.5">
      <c r="A632" s="383">
        <f t="shared" si="231"/>
        <v>46218</v>
      </c>
      <c r="B632" s="432" t="s">
        <v>805</v>
      </c>
      <c r="C632" s="458"/>
      <c r="D632" s="473"/>
      <c r="E632" s="459"/>
      <c r="F632" s="506" t="str">
        <f>IF(ISNA(VLOOKUP(D632,條件!$A$1:$L$65585,5,0)),"",(VLOOKUP(D632,條件!$A$1:$L$65585,5,0)))</f>
        <v/>
      </c>
      <c r="G632" s="506" t="str">
        <f>IF(ISNA(VLOOKUP(D632,條件!$A$1:$L$65585,11,0)),"",(VLOOKUP(D632,條件!$A$1:$L$65585,11,0)))</f>
        <v/>
      </c>
      <c r="H632" s="460"/>
      <c r="I632" s="461"/>
      <c r="J632" s="462"/>
      <c r="K632" s="461"/>
      <c r="L632" s="463"/>
      <c r="M632" s="388"/>
      <c r="N632" s="389"/>
      <c r="O632" s="390"/>
      <c r="P632" s="389"/>
      <c r="Q632" s="391"/>
      <c r="R632" s="443"/>
      <c r="S632" s="425">
        <f t="shared" si="235"/>
        <v>0</v>
      </c>
      <c r="T632" s="392">
        <f t="shared" si="232"/>
        <v>0</v>
      </c>
      <c r="U632" s="405">
        <f t="shared" si="236"/>
        <v>0</v>
      </c>
      <c r="V632" s="393">
        <f t="shared" si="237"/>
        <v>0</v>
      </c>
      <c r="W632" s="442" t="str">
        <f t="shared" si="238"/>
        <v/>
      </c>
      <c r="X632" s="452" t="str">
        <f t="shared" si="233"/>
        <v/>
      </c>
      <c r="Y632" s="452" t="str">
        <f t="shared" si="234"/>
        <v/>
      </c>
    </row>
    <row r="633" spans="1:25" ht="16.5">
      <c r="A633" s="383">
        <f t="shared" si="231"/>
        <v>46218</v>
      </c>
      <c r="B633" s="432" t="s">
        <v>805</v>
      </c>
      <c r="C633" s="458"/>
      <c r="D633" s="473"/>
      <c r="E633" s="459"/>
      <c r="F633" s="506" t="str">
        <f>IF(ISNA(VLOOKUP(D633,條件!$A$1:$L$65585,5,0)),"",(VLOOKUP(D633,條件!$A$1:$L$65585,5,0)))</f>
        <v/>
      </c>
      <c r="G633" s="506" t="str">
        <f>IF(ISNA(VLOOKUP(D633,條件!$A$1:$L$65585,11,0)),"",(VLOOKUP(D633,條件!$A$1:$L$65585,11,0)))</f>
        <v/>
      </c>
      <c r="H633" s="460"/>
      <c r="I633" s="461"/>
      <c r="J633" s="462"/>
      <c r="K633" s="461"/>
      <c r="L633" s="463"/>
      <c r="M633" s="388"/>
      <c r="N633" s="389"/>
      <c r="O633" s="390"/>
      <c r="P633" s="389"/>
      <c r="Q633" s="391"/>
      <c r="R633" s="443"/>
      <c r="S633" s="425">
        <f t="shared" si="235"/>
        <v>0</v>
      </c>
      <c r="T633" s="392">
        <f t="shared" si="232"/>
        <v>0</v>
      </c>
      <c r="U633" s="405">
        <f t="shared" si="236"/>
        <v>0</v>
      </c>
      <c r="V633" s="393">
        <f t="shared" si="237"/>
        <v>0</v>
      </c>
      <c r="W633" s="442" t="str">
        <f t="shared" si="238"/>
        <v/>
      </c>
      <c r="X633" s="452" t="str">
        <f t="shared" si="233"/>
        <v/>
      </c>
      <c r="Y633" s="452" t="str">
        <f t="shared" si="234"/>
        <v/>
      </c>
    </row>
    <row r="634" spans="1:25" ht="16.5">
      <c r="A634" s="383">
        <f t="shared" si="231"/>
        <v>46218</v>
      </c>
      <c r="B634" s="432" t="s">
        <v>805</v>
      </c>
      <c r="C634" s="458"/>
      <c r="D634" s="473"/>
      <c r="E634" s="459"/>
      <c r="F634" s="506" t="str">
        <f>IF(ISNA(VLOOKUP(D634,條件!$A$1:$L$65585,5,0)),"",(VLOOKUP(D634,條件!$A$1:$L$65585,5,0)))</f>
        <v/>
      </c>
      <c r="G634" s="506" t="str">
        <f>IF(ISNA(VLOOKUP(D634,條件!$A$1:$L$65585,11,0)),"",(VLOOKUP(D634,條件!$A$1:$L$65585,11,0)))</f>
        <v/>
      </c>
      <c r="H634" s="460"/>
      <c r="I634" s="461"/>
      <c r="J634" s="462"/>
      <c r="K634" s="461"/>
      <c r="L634" s="463"/>
      <c r="M634" s="388"/>
      <c r="N634" s="389"/>
      <c r="O634" s="390"/>
      <c r="P634" s="389"/>
      <c r="Q634" s="391"/>
      <c r="R634" s="443"/>
      <c r="S634" s="425">
        <f t="shared" si="235"/>
        <v>0</v>
      </c>
      <c r="T634" s="392">
        <f t="shared" si="232"/>
        <v>0</v>
      </c>
      <c r="U634" s="405">
        <f t="shared" si="236"/>
        <v>0</v>
      </c>
      <c r="V634" s="393">
        <f t="shared" si="237"/>
        <v>0</v>
      </c>
      <c r="W634" s="442" t="str">
        <f t="shared" si="238"/>
        <v/>
      </c>
      <c r="X634" s="452" t="str">
        <f t="shared" si="233"/>
        <v/>
      </c>
      <c r="Y634" s="452" t="str">
        <f t="shared" si="234"/>
        <v/>
      </c>
    </row>
    <row r="635" spans="1:25" ht="16.5">
      <c r="A635" s="383">
        <f t="shared" si="231"/>
        <v>46218</v>
      </c>
      <c r="B635" s="432" t="s">
        <v>805</v>
      </c>
      <c r="C635" s="458"/>
      <c r="D635" s="473"/>
      <c r="E635" s="459"/>
      <c r="F635" s="506" t="str">
        <f>IF(ISNA(VLOOKUP(D635,條件!$A$1:$L$65585,5,0)),"",(VLOOKUP(D635,條件!$A$1:$L$65585,5,0)))</f>
        <v/>
      </c>
      <c r="G635" s="506" t="str">
        <f>IF(ISNA(VLOOKUP(D635,條件!$A$1:$L$65585,11,0)),"",(VLOOKUP(D635,條件!$A$1:$L$65585,11,0)))</f>
        <v/>
      </c>
      <c r="H635" s="460"/>
      <c r="I635" s="461"/>
      <c r="J635" s="462"/>
      <c r="K635" s="461"/>
      <c r="L635" s="463"/>
      <c r="M635" s="388"/>
      <c r="N635" s="389"/>
      <c r="O635" s="390"/>
      <c r="P635" s="389"/>
      <c r="Q635" s="391"/>
      <c r="R635" s="443"/>
      <c r="S635" s="425">
        <f t="shared" si="235"/>
        <v>0</v>
      </c>
      <c r="T635" s="392">
        <f t="shared" si="232"/>
        <v>0</v>
      </c>
      <c r="U635" s="405">
        <f t="shared" si="236"/>
        <v>0</v>
      </c>
      <c r="V635" s="393">
        <f t="shared" si="237"/>
        <v>0</v>
      </c>
      <c r="W635" s="442" t="str">
        <f t="shared" si="238"/>
        <v/>
      </c>
      <c r="X635" s="452" t="str">
        <f t="shared" si="233"/>
        <v/>
      </c>
      <c r="Y635" s="452" t="str">
        <f t="shared" si="234"/>
        <v/>
      </c>
    </row>
    <row r="636" spans="1:25" ht="16.5">
      <c r="A636" s="383">
        <f t="shared" si="231"/>
        <v>46218</v>
      </c>
      <c r="B636" s="432" t="s">
        <v>805</v>
      </c>
      <c r="C636" s="458"/>
      <c r="D636" s="473"/>
      <c r="E636" s="459"/>
      <c r="F636" s="506" t="str">
        <f>IF(ISNA(VLOOKUP(D636,條件!$A$1:$L$65585,5,0)),"",(VLOOKUP(D636,條件!$A$1:$L$65585,5,0)))</f>
        <v/>
      </c>
      <c r="G636" s="506" t="str">
        <f>IF(ISNA(VLOOKUP(D636,條件!$A$1:$L$65585,11,0)),"",(VLOOKUP(D636,條件!$A$1:$L$65585,11,0)))</f>
        <v/>
      </c>
      <c r="H636" s="460"/>
      <c r="I636" s="461"/>
      <c r="J636" s="462"/>
      <c r="K636" s="461"/>
      <c r="L636" s="463"/>
      <c r="M636" s="388"/>
      <c r="N636" s="389"/>
      <c r="O636" s="390"/>
      <c r="P636" s="389"/>
      <c r="Q636" s="391"/>
      <c r="R636" s="443"/>
      <c r="S636" s="425">
        <f t="shared" si="235"/>
        <v>0</v>
      </c>
      <c r="T636" s="392">
        <f t="shared" si="232"/>
        <v>0</v>
      </c>
      <c r="U636" s="405">
        <f t="shared" si="236"/>
        <v>0</v>
      </c>
      <c r="V636" s="393">
        <f t="shared" si="237"/>
        <v>0</v>
      </c>
      <c r="W636" s="442" t="str">
        <f t="shared" si="238"/>
        <v/>
      </c>
      <c r="X636" s="452" t="str">
        <f t="shared" si="233"/>
        <v/>
      </c>
      <c r="Y636" s="452" t="str">
        <f t="shared" si="234"/>
        <v/>
      </c>
    </row>
    <row r="637" spans="1:25" ht="16.5">
      <c r="A637" s="383">
        <f t="shared" si="231"/>
        <v>46218</v>
      </c>
      <c r="B637" s="432" t="s">
        <v>805</v>
      </c>
      <c r="C637" s="458"/>
      <c r="D637" s="473"/>
      <c r="E637" s="459"/>
      <c r="F637" s="506" t="str">
        <f>IF(ISNA(VLOOKUP(D637,條件!$A$1:$L$65585,5,0)),"",(VLOOKUP(D637,條件!$A$1:$L$65585,5,0)))</f>
        <v/>
      </c>
      <c r="G637" s="506" t="str">
        <f>IF(ISNA(VLOOKUP(D637,條件!$A$1:$L$65585,11,0)),"",(VLOOKUP(D637,條件!$A$1:$L$65585,11,0)))</f>
        <v/>
      </c>
      <c r="H637" s="460"/>
      <c r="I637" s="461"/>
      <c r="J637" s="462"/>
      <c r="K637" s="461"/>
      <c r="L637" s="463"/>
      <c r="M637" s="388"/>
      <c r="N637" s="389"/>
      <c r="O637" s="390"/>
      <c r="P637" s="389"/>
      <c r="Q637" s="391"/>
      <c r="R637" s="443"/>
      <c r="S637" s="425">
        <f t="shared" si="235"/>
        <v>0</v>
      </c>
      <c r="T637" s="392">
        <f t="shared" si="232"/>
        <v>0</v>
      </c>
      <c r="U637" s="392">
        <f t="shared" si="236"/>
        <v>0</v>
      </c>
      <c r="V637" s="393">
        <f t="shared" si="237"/>
        <v>0</v>
      </c>
      <c r="W637" s="444" t="str">
        <f t="shared" si="238"/>
        <v/>
      </c>
      <c r="X637" s="452" t="str">
        <f t="shared" si="233"/>
        <v/>
      </c>
      <c r="Y637" s="452" t="str">
        <f t="shared" si="234"/>
        <v/>
      </c>
    </row>
    <row r="638" spans="1:25" ht="16.5">
      <c r="A638" s="383">
        <f t="shared" si="231"/>
        <v>46218</v>
      </c>
      <c r="B638" s="432" t="s">
        <v>805</v>
      </c>
      <c r="C638" s="458"/>
      <c r="D638" s="473"/>
      <c r="E638" s="459"/>
      <c r="F638" s="506" t="str">
        <f>IF(ISNA(VLOOKUP(D638,條件!$A$1:$L$65585,5,0)),"",(VLOOKUP(D638,條件!$A$1:$L$65585,5,0)))</f>
        <v/>
      </c>
      <c r="G638" s="506" t="str">
        <f>IF(ISNA(VLOOKUP(D638,條件!$A$1:$L$65585,11,0)),"",(VLOOKUP(D638,條件!$A$1:$L$65585,11,0)))</f>
        <v/>
      </c>
      <c r="H638" s="460"/>
      <c r="I638" s="461"/>
      <c r="J638" s="462"/>
      <c r="K638" s="461"/>
      <c r="L638" s="463"/>
      <c r="M638" s="388"/>
      <c r="N638" s="389"/>
      <c r="O638" s="390"/>
      <c r="P638" s="389"/>
      <c r="Q638" s="391"/>
      <c r="R638" s="443"/>
      <c r="S638" s="425">
        <f t="shared" si="235"/>
        <v>0</v>
      </c>
      <c r="T638" s="392">
        <f t="shared" si="232"/>
        <v>0</v>
      </c>
      <c r="U638" s="392">
        <f t="shared" si="236"/>
        <v>0</v>
      </c>
      <c r="V638" s="393">
        <f t="shared" si="237"/>
        <v>0</v>
      </c>
      <c r="W638" s="444" t="str">
        <f t="shared" si="238"/>
        <v/>
      </c>
      <c r="X638" s="452" t="str">
        <f t="shared" si="233"/>
        <v/>
      </c>
      <c r="Y638" s="452" t="str">
        <f t="shared" si="234"/>
        <v/>
      </c>
    </row>
    <row r="639" spans="1:25" ht="16.5">
      <c r="A639" s="383">
        <f t="shared" si="231"/>
        <v>46218</v>
      </c>
      <c r="B639" s="432" t="s">
        <v>805</v>
      </c>
      <c r="C639" s="458"/>
      <c r="D639" s="473"/>
      <c r="E639" s="459"/>
      <c r="F639" s="506" t="str">
        <f>IF(ISNA(VLOOKUP(D639,條件!$A$1:$L$65585,5,0)),"",(VLOOKUP(D639,條件!$A$1:$L$65585,5,0)))</f>
        <v/>
      </c>
      <c r="G639" s="506" t="str">
        <f>IF(ISNA(VLOOKUP(D639,條件!$A$1:$L$65585,11,0)),"",(VLOOKUP(D639,條件!$A$1:$L$65585,11,0)))</f>
        <v/>
      </c>
      <c r="H639" s="460"/>
      <c r="I639" s="461"/>
      <c r="J639" s="462"/>
      <c r="K639" s="461"/>
      <c r="L639" s="463"/>
      <c r="M639" s="388"/>
      <c r="N639" s="389"/>
      <c r="O639" s="390"/>
      <c r="P639" s="389"/>
      <c r="Q639" s="391"/>
      <c r="R639" s="443"/>
      <c r="S639" s="425">
        <f t="shared" si="235"/>
        <v>0</v>
      </c>
      <c r="T639" s="392">
        <f t="shared" si="232"/>
        <v>0</v>
      </c>
      <c r="U639" s="392">
        <f t="shared" si="236"/>
        <v>0</v>
      </c>
      <c r="V639" s="393">
        <f t="shared" si="237"/>
        <v>0</v>
      </c>
      <c r="W639" s="444" t="str">
        <f t="shared" si="238"/>
        <v/>
      </c>
      <c r="X639" s="452" t="str">
        <f t="shared" si="233"/>
        <v/>
      </c>
      <c r="Y639" s="452" t="str">
        <f t="shared" si="234"/>
        <v/>
      </c>
    </row>
    <row r="640" spans="1:25" ht="16.5">
      <c r="A640" s="383">
        <f t="shared" si="231"/>
        <v>46218</v>
      </c>
      <c r="B640" s="432" t="s">
        <v>805</v>
      </c>
      <c r="C640" s="458"/>
      <c r="D640" s="473"/>
      <c r="E640" s="459"/>
      <c r="F640" s="506" t="str">
        <f>IF(ISNA(VLOOKUP(D640,條件!$A$1:$L$65585,5,0)),"",(VLOOKUP(D640,條件!$A$1:$L$65585,5,0)))</f>
        <v/>
      </c>
      <c r="G640" s="506" t="str">
        <f>IF(ISNA(VLOOKUP(D640,條件!$A$1:$L$65585,11,0)),"",(VLOOKUP(D640,條件!$A$1:$L$65585,11,0)))</f>
        <v/>
      </c>
      <c r="H640" s="460"/>
      <c r="I640" s="461"/>
      <c r="J640" s="462"/>
      <c r="K640" s="461"/>
      <c r="L640" s="463"/>
      <c r="M640" s="388"/>
      <c r="N640" s="389"/>
      <c r="O640" s="390"/>
      <c r="P640" s="389"/>
      <c r="Q640" s="391"/>
      <c r="R640" s="443"/>
      <c r="S640" s="425">
        <f t="shared" si="235"/>
        <v>0</v>
      </c>
      <c r="T640" s="392">
        <f t="shared" si="232"/>
        <v>0</v>
      </c>
      <c r="U640" s="392">
        <f t="shared" si="236"/>
        <v>0</v>
      </c>
      <c r="V640" s="393">
        <f t="shared" si="237"/>
        <v>0</v>
      </c>
      <c r="W640" s="444" t="str">
        <f t="shared" si="238"/>
        <v/>
      </c>
      <c r="X640" s="452" t="str">
        <f t="shared" si="233"/>
        <v/>
      </c>
      <c r="Y640" s="452" t="str">
        <f t="shared" si="234"/>
        <v/>
      </c>
    </row>
    <row r="641" spans="1:25" ht="16.5">
      <c r="A641" s="383">
        <f t="shared" si="231"/>
        <v>46218</v>
      </c>
      <c r="B641" s="432" t="s">
        <v>805</v>
      </c>
      <c r="C641" s="458"/>
      <c r="D641" s="473"/>
      <c r="E641" s="459"/>
      <c r="F641" s="506" t="str">
        <f>IF(ISNA(VLOOKUP(D641,條件!$A$1:$L$65585,5,0)),"",(VLOOKUP(D641,條件!$A$1:$L$65585,5,0)))</f>
        <v/>
      </c>
      <c r="G641" s="506" t="str">
        <f>IF(ISNA(VLOOKUP(D641,條件!$A$1:$L$65585,11,0)),"",(VLOOKUP(D641,條件!$A$1:$L$65585,11,0)))</f>
        <v/>
      </c>
      <c r="H641" s="460"/>
      <c r="I641" s="461"/>
      <c r="J641" s="462"/>
      <c r="K641" s="461"/>
      <c r="L641" s="463"/>
      <c r="M641" s="388"/>
      <c r="N641" s="389"/>
      <c r="O641" s="390"/>
      <c r="P641" s="389"/>
      <c r="Q641" s="391"/>
      <c r="R641" s="443"/>
      <c r="S641" s="425">
        <f t="shared" si="235"/>
        <v>0</v>
      </c>
      <c r="T641" s="392">
        <f t="shared" si="232"/>
        <v>0</v>
      </c>
      <c r="U641" s="392">
        <f t="shared" si="236"/>
        <v>0</v>
      </c>
      <c r="V641" s="393">
        <f t="shared" si="237"/>
        <v>0</v>
      </c>
      <c r="W641" s="444" t="str">
        <f t="shared" si="238"/>
        <v/>
      </c>
      <c r="X641" s="452" t="str">
        <f t="shared" si="233"/>
        <v/>
      </c>
      <c r="Y641" s="452" t="str">
        <f t="shared" si="234"/>
        <v/>
      </c>
    </row>
    <row r="642" spans="1:25" ht="16.5">
      <c r="A642" s="383">
        <f t="shared" si="231"/>
        <v>46218</v>
      </c>
      <c r="B642" s="432" t="s">
        <v>805</v>
      </c>
      <c r="C642" s="458"/>
      <c r="D642" s="473"/>
      <c r="E642" s="459"/>
      <c r="F642" s="506" t="str">
        <f>IF(ISNA(VLOOKUP(D642,條件!$A$1:$L$65585,5,0)),"",(VLOOKUP(D642,條件!$A$1:$L$65585,5,0)))</f>
        <v/>
      </c>
      <c r="G642" s="506" t="str">
        <f>IF(ISNA(VLOOKUP(D642,條件!$A$1:$L$65585,11,0)),"",(VLOOKUP(D642,條件!$A$1:$L$65585,11,0)))</f>
        <v/>
      </c>
      <c r="H642" s="460"/>
      <c r="I642" s="461"/>
      <c r="J642" s="462"/>
      <c r="K642" s="461"/>
      <c r="L642" s="463"/>
      <c r="M642" s="388"/>
      <c r="N642" s="389"/>
      <c r="O642" s="390"/>
      <c r="P642" s="389"/>
      <c r="Q642" s="391"/>
      <c r="R642" s="443"/>
      <c r="S642" s="425">
        <f t="shared" si="235"/>
        <v>0</v>
      </c>
      <c r="T642" s="392">
        <f t="shared" si="232"/>
        <v>0</v>
      </c>
      <c r="U642" s="392">
        <f t="shared" si="236"/>
        <v>0</v>
      </c>
      <c r="V642" s="393">
        <f t="shared" si="237"/>
        <v>0</v>
      </c>
      <c r="W642" s="444" t="str">
        <f t="shared" si="238"/>
        <v/>
      </c>
      <c r="X642" s="452" t="str">
        <f t="shared" si="233"/>
        <v/>
      </c>
      <c r="Y642" s="452" t="str">
        <f t="shared" si="234"/>
        <v/>
      </c>
    </row>
    <row r="643" spans="1:25" ht="16.5">
      <c r="A643" s="383">
        <f t="shared" si="231"/>
        <v>46218</v>
      </c>
      <c r="B643" s="432" t="s">
        <v>805</v>
      </c>
      <c r="C643" s="458"/>
      <c r="D643" s="473"/>
      <c r="E643" s="459"/>
      <c r="F643" s="506" t="str">
        <f>IF(ISNA(VLOOKUP(D643,條件!$A$1:$L$65585,5,0)),"",(VLOOKUP(D643,條件!$A$1:$L$65585,5,0)))</f>
        <v/>
      </c>
      <c r="G643" s="506" t="str">
        <f>IF(ISNA(VLOOKUP(D643,條件!$A$1:$L$65585,11,0)),"",(VLOOKUP(D643,條件!$A$1:$L$65585,11,0)))</f>
        <v/>
      </c>
      <c r="H643" s="460"/>
      <c r="I643" s="461"/>
      <c r="J643" s="462"/>
      <c r="K643" s="461"/>
      <c r="L643" s="463"/>
      <c r="M643" s="388"/>
      <c r="N643" s="389"/>
      <c r="O643" s="390"/>
      <c r="P643" s="389"/>
      <c r="Q643" s="391"/>
      <c r="R643" s="443"/>
      <c r="S643" s="425">
        <f t="shared" si="235"/>
        <v>0</v>
      </c>
      <c r="T643" s="392">
        <f t="shared" si="232"/>
        <v>0</v>
      </c>
      <c r="U643" s="392">
        <f t="shared" si="236"/>
        <v>0</v>
      </c>
      <c r="V643" s="393">
        <f t="shared" si="237"/>
        <v>0</v>
      </c>
      <c r="W643" s="444" t="str">
        <f t="shared" si="238"/>
        <v/>
      </c>
      <c r="X643" s="452" t="str">
        <f t="shared" si="233"/>
        <v/>
      </c>
      <c r="Y643" s="452" t="str">
        <f t="shared" si="234"/>
        <v/>
      </c>
    </row>
    <row r="644" spans="1:25" ht="16.5">
      <c r="A644" s="383">
        <f t="shared" si="231"/>
        <v>46218</v>
      </c>
      <c r="B644" s="432" t="s">
        <v>805</v>
      </c>
      <c r="C644" s="458"/>
      <c r="D644" s="473"/>
      <c r="E644" s="459"/>
      <c r="F644" s="506" t="str">
        <f>IF(ISNA(VLOOKUP(D644,條件!$A$1:$L$65585,5,0)),"",(VLOOKUP(D644,條件!$A$1:$L$65585,5,0)))</f>
        <v/>
      </c>
      <c r="G644" s="506" t="str">
        <f>IF(ISNA(VLOOKUP(D644,條件!$A$1:$L$65585,11,0)),"",(VLOOKUP(D644,條件!$A$1:$L$65585,11,0)))</f>
        <v/>
      </c>
      <c r="H644" s="460"/>
      <c r="I644" s="461"/>
      <c r="J644" s="462"/>
      <c r="K644" s="461"/>
      <c r="L644" s="463"/>
      <c r="M644" s="388"/>
      <c r="N644" s="389"/>
      <c r="O644" s="390"/>
      <c r="P644" s="389"/>
      <c r="Q644" s="391"/>
      <c r="R644" s="443"/>
      <c r="S644" s="425">
        <f t="shared" si="235"/>
        <v>0</v>
      </c>
      <c r="T644" s="392">
        <f t="shared" si="232"/>
        <v>0</v>
      </c>
      <c r="U644" s="392">
        <f t="shared" si="236"/>
        <v>0</v>
      </c>
      <c r="V644" s="393">
        <f t="shared" si="237"/>
        <v>0</v>
      </c>
      <c r="W644" s="444" t="str">
        <f t="shared" si="238"/>
        <v/>
      </c>
      <c r="X644" s="452" t="str">
        <f t="shared" si="233"/>
        <v/>
      </c>
      <c r="Y644" s="452" t="str">
        <f t="shared" si="234"/>
        <v/>
      </c>
    </row>
    <row r="645" spans="1:25" ht="16.5">
      <c r="A645" s="383">
        <f t="shared" si="231"/>
        <v>46218</v>
      </c>
      <c r="B645" s="432" t="s">
        <v>805</v>
      </c>
      <c r="C645" s="458"/>
      <c r="D645" s="473"/>
      <c r="E645" s="459"/>
      <c r="F645" s="506" t="str">
        <f>IF(ISNA(VLOOKUP(D645,條件!$A$1:$L$65585,5,0)),"",(VLOOKUP(D645,條件!$A$1:$L$65585,5,0)))</f>
        <v/>
      </c>
      <c r="G645" s="506" t="str">
        <f>IF(ISNA(VLOOKUP(D645,條件!$A$1:$L$65585,11,0)),"",(VLOOKUP(D645,條件!$A$1:$L$65585,11,0)))</f>
        <v/>
      </c>
      <c r="H645" s="460"/>
      <c r="I645" s="461"/>
      <c r="J645" s="462"/>
      <c r="K645" s="461"/>
      <c r="L645" s="463"/>
      <c r="M645" s="388"/>
      <c r="N645" s="389"/>
      <c r="O645" s="390"/>
      <c r="P645" s="389"/>
      <c r="Q645" s="391"/>
      <c r="R645" s="443"/>
      <c r="S645" s="425">
        <f t="shared" si="235"/>
        <v>0</v>
      </c>
      <c r="T645" s="392">
        <f t="shared" si="232"/>
        <v>0</v>
      </c>
      <c r="U645" s="392">
        <f t="shared" si="236"/>
        <v>0</v>
      </c>
      <c r="V645" s="393">
        <f t="shared" si="237"/>
        <v>0</v>
      </c>
      <c r="W645" s="444" t="str">
        <f t="shared" si="238"/>
        <v/>
      </c>
      <c r="X645" s="452" t="str">
        <f t="shared" si="233"/>
        <v/>
      </c>
      <c r="Y645" s="452" t="str">
        <f t="shared" si="234"/>
        <v/>
      </c>
    </row>
    <row r="646" spans="1:25" ht="16.5">
      <c r="A646" s="383">
        <f t="shared" si="231"/>
        <v>46218</v>
      </c>
      <c r="B646" s="398" t="s">
        <v>803</v>
      </c>
      <c r="C646" s="524"/>
      <c r="D646" s="525"/>
      <c r="E646" s="526"/>
      <c r="F646" s="527">
        <v>0</v>
      </c>
      <c r="G646" s="527"/>
      <c r="H646" s="528"/>
      <c r="I646" s="529">
        <f>COUNTA(I626:I645)</f>
        <v>0</v>
      </c>
      <c r="J646" s="529"/>
      <c r="K646" s="529"/>
      <c r="L646" s="530"/>
      <c r="M646" s="400"/>
      <c r="N646" s="401">
        <f>SUM(N626:N645)</f>
        <v>0</v>
      </c>
      <c r="O646" s="400"/>
      <c r="P646" s="401">
        <f>SUM(P626:P645)</f>
        <v>0</v>
      </c>
      <c r="Q646" s="402"/>
      <c r="R646" s="445"/>
      <c r="S646" s="427"/>
      <c r="T646" s="403"/>
      <c r="U646" s="399">
        <f>SUMIF(U626:U645,"&lt;9E307")</f>
        <v>0</v>
      </c>
      <c r="V646" s="399">
        <f>SUM(V626:V645)</f>
        <v>0</v>
      </c>
      <c r="W646" s="446">
        <f>IF(ISERROR(V646/U646),0,(V646/U646))</f>
        <v>0</v>
      </c>
      <c r="X646" s="453">
        <f>SUMIF(X626:X645,"&lt;9E307")</f>
        <v>0</v>
      </c>
      <c r="Y646" s="453">
        <f>SUMIF(Y626:Y645,"&lt;9E307")</f>
        <v>0</v>
      </c>
    </row>
    <row r="647" spans="1:25" ht="16.5">
      <c r="A647" s="383">
        <f t="shared" si="231"/>
        <v>46218</v>
      </c>
      <c r="B647" s="404" t="s">
        <v>806</v>
      </c>
      <c r="C647" s="531"/>
      <c r="D647" s="532"/>
      <c r="E647" s="533"/>
      <c r="F647" s="534"/>
      <c r="G647" s="534"/>
      <c r="H647" s="535"/>
      <c r="I647" s="536">
        <f>SUM(I625,I646)</f>
        <v>0</v>
      </c>
      <c r="J647" s="536"/>
      <c r="K647" s="536"/>
      <c r="L647" s="537"/>
      <c r="M647" s="419"/>
      <c r="N647" s="420">
        <f>SUM(N625,N646)</f>
        <v>0</v>
      </c>
      <c r="O647" s="419"/>
      <c r="P647" s="420">
        <f>SUM(P625,P646)</f>
        <v>0</v>
      </c>
      <c r="Q647" s="421"/>
      <c r="R647" s="447"/>
      <c r="S647" s="428"/>
      <c r="T647" s="394"/>
      <c r="U647" s="394">
        <f t="shared" ref="U647:V647" si="239">SUM(U625,U646)</f>
        <v>0</v>
      </c>
      <c r="V647" s="394">
        <f t="shared" si="239"/>
        <v>0</v>
      </c>
      <c r="W647" s="448">
        <f>IF(ISERROR(V647/U647),0,V647/U647)</f>
        <v>0</v>
      </c>
      <c r="X647" s="454">
        <f>SUM(X625,X646)</f>
        <v>0</v>
      </c>
      <c r="Y647" s="454">
        <f>SUM(Y625,Y646)</f>
        <v>0</v>
      </c>
    </row>
    <row r="648" spans="1:25" ht="16.5">
      <c r="A648" s="449">
        <f>A647+1</f>
        <v>46219</v>
      </c>
      <c r="B648" s="431" t="s">
        <v>804</v>
      </c>
      <c r="C648" s="538"/>
      <c r="D648" s="539"/>
      <c r="E648" s="540"/>
      <c r="F648" s="541" t="str">
        <f>IF(ISNA(VLOOKUP(D648,條件!$A$1:$L$65585,5,0)),"",(VLOOKUP(D648,條件!$A$1:$L$65585,5,0)))</f>
        <v/>
      </c>
      <c r="G648" s="541" t="str">
        <f>IF(ISNA(VLOOKUP(D648,條件!$A$1:$L$65585,11,0)),"",(VLOOKUP(D648,條件!$A$1:$L$65585,11,0)))</f>
        <v/>
      </c>
      <c r="H648" s="542"/>
      <c r="I648" s="543"/>
      <c r="J648" s="462"/>
      <c r="K648" s="543"/>
      <c r="L648" s="544"/>
      <c r="M648" s="407"/>
      <c r="N648" s="408"/>
      <c r="O648" s="409"/>
      <c r="P648" s="408"/>
      <c r="Q648" s="410"/>
      <c r="R648" s="441"/>
      <c r="S648" s="424">
        <f>K648*0.85</f>
        <v>0</v>
      </c>
      <c r="T648" s="405">
        <f t="shared" ref="T648:T667" si="240">IF(J648="",0,(1440/(J648/S648)))</f>
        <v>0</v>
      </c>
      <c r="U648" s="405">
        <f>T648*L648*(N648+P648)/24*0.85</f>
        <v>0</v>
      </c>
      <c r="V648" s="406">
        <f>M648+O648</f>
        <v>0</v>
      </c>
      <c r="W648" s="442" t="str">
        <f>IF(U648=0,"",((V648/U648)))</f>
        <v/>
      </c>
      <c r="X648" s="452" t="str">
        <f t="shared" ref="X648:X667" si="241">IF(ISERROR((U648/(N648+P648)*N648)/250),"",((U648/(N648+P648)*N648)/250))</f>
        <v/>
      </c>
      <c r="Y648" s="452" t="str">
        <f t="shared" ref="Y648:Y667" si="242">IF(ISERROR(((U648/(N648+P648)*P648)/250)),"",(((U648/(N648+P648)*P648))/250))</f>
        <v/>
      </c>
    </row>
    <row r="649" spans="1:25" ht="16.5">
      <c r="A649" s="383">
        <f>A648</f>
        <v>46219</v>
      </c>
      <c r="B649" s="432" t="s">
        <v>804</v>
      </c>
      <c r="C649" s="458"/>
      <c r="D649" s="473"/>
      <c r="E649" s="459"/>
      <c r="F649" s="506" t="str">
        <f>IF(ISNA(VLOOKUP(D649,條件!$A$1:$L$65585,5,0)),"",(VLOOKUP(D649,條件!$A$1:$L$65585,5,0)))</f>
        <v/>
      </c>
      <c r="G649" s="506" t="str">
        <f>IF(ISNA(VLOOKUP(D649,條件!$A$1:$L$65585,11,0)),"",(VLOOKUP(D649,條件!$A$1:$L$65585,11,0)))</f>
        <v/>
      </c>
      <c r="H649" s="460"/>
      <c r="I649" s="461"/>
      <c r="J649" s="462"/>
      <c r="K649" s="461"/>
      <c r="L649" s="463"/>
      <c r="M649" s="388"/>
      <c r="N649" s="389"/>
      <c r="O649" s="390"/>
      <c r="P649" s="389"/>
      <c r="Q649" s="410"/>
      <c r="R649" s="443"/>
      <c r="S649" s="425">
        <f t="shared" ref="S649:S667" si="243">K649*0.85</f>
        <v>0</v>
      </c>
      <c r="T649" s="392">
        <f t="shared" si="240"/>
        <v>0</v>
      </c>
      <c r="U649" s="405">
        <f t="shared" ref="U649:U667" si="244">T649*L649*(N649+P649)/24*0.85</f>
        <v>0</v>
      </c>
      <c r="V649" s="393">
        <f t="shared" ref="V649:V667" si="245">M649+O649</f>
        <v>0</v>
      </c>
      <c r="W649" s="442" t="str">
        <f t="shared" ref="W649:W667" si="246">IF(U649=0,"",((V649/U649)))</f>
        <v/>
      </c>
      <c r="X649" s="452" t="str">
        <f t="shared" si="241"/>
        <v/>
      </c>
      <c r="Y649" s="452" t="str">
        <f t="shared" si="242"/>
        <v/>
      </c>
    </row>
    <row r="650" spans="1:25" ht="16.5">
      <c r="A650" s="383">
        <f t="shared" ref="A650:A690" si="247">A649</f>
        <v>46219</v>
      </c>
      <c r="B650" s="432" t="s">
        <v>804</v>
      </c>
      <c r="C650" s="458"/>
      <c r="D650" s="473"/>
      <c r="E650" s="459"/>
      <c r="F650" s="506" t="str">
        <f>IF(ISNA(VLOOKUP(D650,條件!$A$1:$L$65585,5,0)),"",(VLOOKUP(D650,條件!$A$1:$L$65585,5,0)))</f>
        <v/>
      </c>
      <c r="G650" s="506" t="str">
        <f>IF(ISNA(VLOOKUP(D650,條件!$A$1:$L$65585,11,0)),"",(VLOOKUP(D650,條件!$A$1:$L$65585,11,0)))</f>
        <v/>
      </c>
      <c r="H650" s="460"/>
      <c r="I650" s="461"/>
      <c r="J650" s="462"/>
      <c r="K650" s="461"/>
      <c r="L650" s="463"/>
      <c r="M650" s="388"/>
      <c r="N650" s="389"/>
      <c r="O650" s="390"/>
      <c r="P650" s="389"/>
      <c r="Q650" s="410"/>
      <c r="R650" s="443"/>
      <c r="S650" s="425">
        <f t="shared" si="243"/>
        <v>0</v>
      </c>
      <c r="T650" s="392">
        <f t="shared" si="240"/>
        <v>0</v>
      </c>
      <c r="U650" s="405">
        <f t="shared" si="244"/>
        <v>0</v>
      </c>
      <c r="V650" s="393">
        <f t="shared" si="245"/>
        <v>0</v>
      </c>
      <c r="W650" s="442" t="str">
        <f t="shared" si="246"/>
        <v/>
      </c>
      <c r="X650" s="452" t="str">
        <f t="shared" si="241"/>
        <v/>
      </c>
      <c r="Y650" s="452" t="str">
        <f t="shared" si="242"/>
        <v/>
      </c>
    </row>
    <row r="651" spans="1:25" ht="16.5">
      <c r="A651" s="383">
        <f t="shared" si="247"/>
        <v>46219</v>
      </c>
      <c r="B651" s="432" t="s">
        <v>804</v>
      </c>
      <c r="C651" s="458"/>
      <c r="D651" s="473"/>
      <c r="E651" s="459"/>
      <c r="F651" s="506" t="str">
        <f>IF(ISNA(VLOOKUP(D651,條件!$A$1:$L$65585,5,0)),"",(VLOOKUP(D651,條件!$A$1:$L$65585,5,0)))</f>
        <v/>
      </c>
      <c r="G651" s="506" t="str">
        <f>IF(ISNA(VLOOKUP(D651,條件!$A$1:$L$65585,11,0)),"",(VLOOKUP(D651,條件!$A$1:$L$65585,11,0)))</f>
        <v/>
      </c>
      <c r="H651" s="460"/>
      <c r="I651" s="461"/>
      <c r="J651" s="462"/>
      <c r="K651" s="461"/>
      <c r="L651" s="463"/>
      <c r="M651" s="388"/>
      <c r="N651" s="389"/>
      <c r="O651" s="390"/>
      <c r="P651" s="389"/>
      <c r="Q651" s="410"/>
      <c r="R651" s="443"/>
      <c r="S651" s="425">
        <f t="shared" si="243"/>
        <v>0</v>
      </c>
      <c r="T651" s="392">
        <f t="shared" si="240"/>
        <v>0</v>
      </c>
      <c r="U651" s="405">
        <f t="shared" si="244"/>
        <v>0</v>
      </c>
      <c r="V651" s="393">
        <f t="shared" si="245"/>
        <v>0</v>
      </c>
      <c r="W651" s="442" t="str">
        <f t="shared" si="246"/>
        <v/>
      </c>
      <c r="X651" s="452" t="str">
        <f t="shared" si="241"/>
        <v/>
      </c>
      <c r="Y651" s="452" t="str">
        <f t="shared" si="242"/>
        <v/>
      </c>
    </row>
    <row r="652" spans="1:25" ht="16.5">
      <c r="A652" s="383">
        <f t="shared" si="247"/>
        <v>46219</v>
      </c>
      <c r="B652" s="432" t="s">
        <v>804</v>
      </c>
      <c r="C652" s="458"/>
      <c r="D652" s="473"/>
      <c r="E652" s="459"/>
      <c r="F652" s="506" t="str">
        <f>IF(ISNA(VLOOKUP(D652,條件!$A$1:$L$65585,5,0)),"",(VLOOKUP(D652,條件!$A$1:$L$65585,5,0)))</f>
        <v/>
      </c>
      <c r="G652" s="506" t="str">
        <f>IF(ISNA(VLOOKUP(D652,條件!$A$1:$L$65585,11,0)),"",(VLOOKUP(D652,條件!$A$1:$L$65585,11,0)))</f>
        <v/>
      </c>
      <c r="H652" s="460"/>
      <c r="I652" s="461"/>
      <c r="J652" s="462"/>
      <c r="K652" s="461"/>
      <c r="L652" s="463"/>
      <c r="M652" s="388"/>
      <c r="N652" s="389"/>
      <c r="O652" s="390"/>
      <c r="P652" s="389"/>
      <c r="Q652" s="410"/>
      <c r="R652" s="443"/>
      <c r="S652" s="425">
        <f t="shared" si="243"/>
        <v>0</v>
      </c>
      <c r="T652" s="392">
        <f t="shared" si="240"/>
        <v>0</v>
      </c>
      <c r="U652" s="405">
        <f t="shared" si="244"/>
        <v>0</v>
      </c>
      <c r="V652" s="393">
        <f t="shared" si="245"/>
        <v>0</v>
      </c>
      <c r="W652" s="442" t="str">
        <f t="shared" si="246"/>
        <v/>
      </c>
      <c r="X652" s="452" t="str">
        <f t="shared" si="241"/>
        <v/>
      </c>
      <c r="Y652" s="452" t="str">
        <f t="shared" si="242"/>
        <v/>
      </c>
    </row>
    <row r="653" spans="1:25" ht="16.5">
      <c r="A653" s="383">
        <f t="shared" si="247"/>
        <v>46219</v>
      </c>
      <c r="B653" s="432" t="s">
        <v>804</v>
      </c>
      <c r="C653" s="458"/>
      <c r="D653" s="473"/>
      <c r="E653" s="459"/>
      <c r="F653" s="506" t="str">
        <f>IF(ISNA(VLOOKUP(D653,條件!$A$1:$L$65585,5,0)),"",(VLOOKUP(D653,條件!$A$1:$L$65585,5,0)))</f>
        <v/>
      </c>
      <c r="G653" s="506" t="str">
        <f>IF(ISNA(VLOOKUP(D653,條件!$A$1:$L$65585,11,0)),"",(VLOOKUP(D653,條件!$A$1:$L$65585,11,0)))</f>
        <v/>
      </c>
      <c r="H653" s="460"/>
      <c r="I653" s="461"/>
      <c r="J653" s="462"/>
      <c r="K653" s="461"/>
      <c r="L653" s="463"/>
      <c r="M653" s="388"/>
      <c r="N653" s="389"/>
      <c r="O653" s="390"/>
      <c r="P653" s="389"/>
      <c r="Q653" s="410"/>
      <c r="R653" s="443"/>
      <c r="S653" s="425">
        <f t="shared" si="243"/>
        <v>0</v>
      </c>
      <c r="T653" s="392">
        <f t="shared" si="240"/>
        <v>0</v>
      </c>
      <c r="U653" s="405">
        <f t="shared" si="244"/>
        <v>0</v>
      </c>
      <c r="V653" s="393">
        <f t="shared" si="245"/>
        <v>0</v>
      </c>
      <c r="W653" s="442" t="str">
        <f t="shared" si="246"/>
        <v/>
      </c>
      <c r="X653" s="452" t="str">
        <f t="shared" si="241"/>
        <v/>
      </c>
      <c r="Y653" s="452" t="str">
        <f t="shared" si="242"/>
        <v/>
      </c>
    </row>
    <row r="654" spans="1:25" ht="16.5">
      <c r="A654" s="383">
        <f t="shared" si="247"/>
        <v>46219</v>
      </c>
      <c r="B654" s="432" t="s">
        <v>804</v>
      </c>
      <c r="C654" s="458"/>
      <c r="D654" s="473"/>
      <c r="E654" s="459"/>
      <c r="F654" s="506" t="str">
        <f>IF(ISNA(VLOOKUP(D654,條件!$A$1:$L$65585,5,0)),"",(VLOOKUP(D654,條件!$A$1:$L$65585,5,0)))</f>
        <v/>
      </c>
      <c r="G654" s="506" t="str">
        <f>IF(ISNA(VLOOKUP(D654,條件!$A$1:$L$65585,11,0)),"",(VLOOKUP(D654,條件!$A$1:$L$65585,11,0)))</f>
        <v/>
      </c>
      <c r="H654" s="460"/>
      <c r="I654" s="461"/>
      <c r="J654" s="462"/>
      <c r="K654" s="461"/>
      <c r="L654" s="463"/>
      <c r="M654" s="388"/>
      <c r="N654" s="389"/>
      <c r="O654" s="390"/>
      <c r="P654" s="389"/>
      <c r="Q654" s="410"/>
      <c r="R654" s="443"/>
      <c r="S654" s="425">
        <f t="shared" si="243"/>
        <v>0</v>
      </c>
      <c r="T654" s="392">
        <f t="shared" si="240"/>
        <v>0</v>
      </c>
      <c r="U654" s="405">
        <f t="shared" si="244"/>
        <v>0</v>
      </c>
      <c r="V654" s="393">
        <f t="shared" si="245"/>
        <v>0</v>
      </c>
      <c r="W654" s="442" t="str">
        <f t="shared" si="246"/>
        <v/>
      </c>
      <c r="X654" s="452" t="str">
        <f t="shared" si="241"/>
        <v/>
      </c>
      <c r="Y654" s="452" t="str">
        <f t="shared" si="242"/>
        <v/>
      </c>
    </row>
    <row r="655" spans="1:25" ht="16.5">
      <c r="A655" s="383">
        <f t="shared" si="247"/>
        <v>46219</v>
      </c>
      <c r="B655" s="432" t="s">
        <v>804</v>
      </c>
      <c r="C655" s="458"/>
      <c r="D655" s="473"/>
      <c r="E655" s="459"/>
      <c r="F655" s="506" t="str">
        <f>IF(ISNA(VLOOKUP(D655,條件!$A$1:$L$65585,5,0)),"",(VLOOKUP(D655,條件!$A$1:$L$65585,5,0)))</f>
        <v/>
      </c>
      <c r="G655" s="506" t="str">
        <f>IF(ISNA(VLOOKUP(D655,條件!$A$1:$L$65585,11,0)),"",(VLOOKUP(D655,條件!$A$1:$L$65585,11,0)))</f>
        <v/>
      </c>
      <c r="H655" s="460"/>
      <c r="I655" s="461"/>
      <c r="J655" s="462"/>
      <c r="K655" s="461"/>
      <c r="L655" s="463"/>
      <c r="M655" s="388"/>
      <c r="N655" s="389"/>
      <c r="O655" s="390"/>
      <c r="P655" s="389"/>
      <c r="Q655" s="410"/>
      <c r="R655" s="443"/>
      <c r="S655" s="425">
        <f t="shared" si="243"/>
        <v>0</v>
      </c>
      <c r="T655" s="392">
        <f t="shared" si="240"/>
        <v>0</v>
      </c>
      <c r="U655" s="405">
        <f t="shared" si="244"/>
        <v>0</v>
      </c>
      <c r="V655" s="393">
        <f t="shared" si="245"/>
        <v>0</v>
      </c>
      <c r="W655" s="442" t="str">
        <f t="shared" si="246"/>
        <v/>
      </c>
      <c r="X655" s="452" t="str">
        <f t="shared" si="241"/>
        <v/>
      </c>
      <c r="Y655" s="452" t="str">
        <f t="shared" si="242"/>
        <v/>
      </c>
    </row>
    <row r="656" spans="1:25" ht="16.5">
      <c r="A656" s="383">
        <f t="shared" si="247"/>
        <v>46219</v>
      </c>
      <c r="B656" s="432" t="s">
        <v>804</v>
      </c>
      <c r="C656" s="458"/>
      <c r="D656" s="473"/>
      <c r="E656" s="459"/>
      <c r="F656" s="506" t="str">
        <f>IF(ISNA(VLOOKUP(D656,條件!$A$1:$L$65585,5,0)),"",(VLOOKUP(D656,條件!$A$1:$L$65585,5,0)))</f>
        <v/>
      </c>
      <c r="G656" s="506" t="str">
        <f>IF(ISNA(VLOOKUP(D656,條件!$A$1:$L$65585,11,0)),"",(VLOOKUP(D656,條件!$A$1:$L$65585,11,0)))</f>
        <v/>
      </c>
      <c r="H656" s="460"/>
      <c r="I656" s="461"/>
      <c r="J656" s="462"/>
      <c r="K656" s="461"/>
      <c r="L656" s="463"/>
      <c r="M656" s="388"/>
      <c r="N656" s="389"/>
      <c r="O656" s="390"/>
      <c r="P656" s="389"/>
      <c r="Q656" s="410"/>
      <c r="R656" s="443"/>
      <c r="S656" s="425">
        <f t="shared" si="243"/>
        <v>0</v>
      </c>
      <c r="T656" s="392">
        <f t="shared" si="240"/>
        <v>0</v>
      </c>
      <c r="U656" s="405">
        <f t="shared" si="244"/>
        <v>0</v>
      </c>
      <c r="V656" s="393">
        <f t="shared" si="245"/>
        <v>0</v>
      </c>
      <c r="W656" s="442" t="str">
        <f t="shared" si="246"/>
        <v/>
      </c>
      <c r="X656" s="452" t="str">
        <f t="shared" si="241"/>
        <v/>
      </c>
      <c r="Y656" s="452" t="str">
        <f t="shared" si="242"/>
        <v/>
      </c>
    </row>
    <row r="657" spans="1:25" ht="16.5">
      <c r="A657" s="383">
        <f t="shared" si="247"/>
        <v>46219</v>
      </c>
      <c r="B657" s="432" t="s">
        <v>804</v>
      </c>
      <c r="C657" s="458"/>
      <c r="D657" s="473"/>
      <c r="E657" s="459"/>
      <c r="F657" s="506" t="str">
        <f>IF(ISNA(VLOOKUP(D657,條件!$A$1:$L$65585,5,0)),"",(VLOOKUP(D657,條件!$A$1:$L$65585,5,0)))</f>
        <v/>
      </c>
      <c r="G657" s="506" t="str">
        <f>IF(ISNA(VLOOKUP(D657,條件!$A$1:$L$65585,11,0)),"",(VLOOKUP(D657,條件!$A$1:$L$65585,11,0)))</f>
        <v/>
      </c>
      <c r="H657" s="460"/>
      <c r="I657" s="461"/>
      <c r="J657" s="462"/>
      <c r="K657" s="461"/>
      <c r="L657" s="463"/>
      <c r="M657" s="388"/>
      <c r="N657" s="389"/>
      <c r="O657" s="390"/>
      <c r="P657" s="389"/>
      <c r="Q657" s="410"/>
      <c r="R657" s="443"/>
      <c r="S657" s="425">
        <f t="shared" si="243"/>
        <v>0</v>
      </c>
      <c r="T657" s="392">
        <f t="shared" si="240"/>
        <v>0</v>
      </c>
      <c r="U657" s="405">
        <f t="shared" si="244"/>
        <v>0</v>
      </c>
      <c r="V657" s="393">
        <f t="shared" si="245"/>
        <v>0</v>
      </c>
      <c r="W657" s="442" t="str">
        <f t="shared" si="246"/>
        <v/>
      </c>
      <c r="X657" s="452" t="str">
        <f t="shared" si="241"/>
        <v/>
      </c>
      <c r="Y657" s="452" t="str">
        <f t="shared" si="242"/>
        <v/>
      </c>
    </row>
    <row r="658" spans="1:25" ht="16.5">
      <c r="A658" s="383">
        <f t="shared" si="247"/>
        <v>46219</v>
      </c>
      <c r="B658" s="432" t="s">
        <v>804</v>
      </c>
      <c r="C658" s="458"/>
      <c r="D658" s="473"/>
      <c r="E658" s="459"/>
      <c r="F658" s="506" t="str">
        <f>IF(ISNA(VLOOKUP(D658,條件!$A$1:$L$65585,5,0)),"",(VLOOKUP(D658,條件!$A$1:$L$65585,5,0)))</f>
        <v/>
      </c>
      <c r="G658" s="506" t="str">
        <f>IF(ISNA(VLOOKUP(D658,條件!$A$1:$L$65585,11,0)),"",(VLOOKUP(D658,條件!$A$1:$L$65585,11,0)))</f>
        <v/>
      </c>
      <c r="H658" s="460"/>
      <c r="I658" s="461"/>
      <c r="J658" s="462"/>
      <c r="K658" s="461"/>
      <c r="L658" s="463"/>
      <c r="M658" s="388"/>
      <c r="N658" s="389"/>
      <c r="O658" s="390"/>
      <c r="P658" s="389"/>
      <c r="Q658" s="410"/>
      <c r="R658" s="443"/>
      <c r="S658" s="425">
        <f t="shared" si="243"/>
        <v>0</v>
      </c>
      <c r="T658" s="392">
        <f t="shared" si="240"/>
        <v>0</v>
      </c>
      <c r="U658" s="405">
        <f t="shared" si="244"/>
        <v>0</v>
      </c>
      <c r="V658" s="393">
        <f t="shared" si="245"/>
        <v>0</v>
      </c>
      <c r="W658" s="442" t="str">
        <f t="shared" si="246"/>
        <v/>
      </c>
      <c r="X658" s="452" t="str">
        <f t="shared" si="241"/>
        <v/>
      </c>
      <c r="Y658" s="452" t="str">
        <f t="shared" si="242"/>
        <v/>
      </c>
    </row>
    <row r="659" spans="1:25" ht="16.5">
      <c r="A659" s="383">
        <f t="shared" si="247"/>
        <v>46219</v>
      </c>
      <c r="B659" s="432" t="s">
        <v>804</v>
      </c>
      <c r="C659" s="458"/>
      <c r="D659" s="473"/>
      <c r="E659" s="459"/>
      <c r="F659" s="506" t="str">
        <f>IF(ISNA(VLOOKUP(D659,條件!$A$1:$L$65585,5,0)),"",(VLOOKUP(D659,條件!$A$1:$L$65585,5,0)))</f>
        <v/>
      </c>
      <c r="G659" s="506" t="str">
        <f>IF(ISNA(VLOOKUP(D659,條件!$A$1:$L$65585,11,0)),"",(VLOOKUP(D659,條件!$A$1:$L$65585,11,0)))</f>
        <v/>
      </c>
      <c r="H659" s="460"/>
      <c r="I659" s="461"/>
      <c r="J659" s="462"/>
      <c r="K659" s="461"/>
      <c r="L659" s="463"/>
      <c r="M659" s="388"/>
      <c r="N659" s="389"/>
      <c r="O659" s="390"/>
      <c r="P659" s="389"/>
      <c r="Q659" s="410"/>
      <c r="R659" s="443"/>
      <c r="S659" s="425">
        <f t="shared" si="243"/>
        <v>0</v>
      </c>
      <c r="T659" s="392">
        <f t="shared" si="240"/>
        <v>0</v>
      </c>
      <c r="U659" s="392">
        <f t="shared" si="244"/>
        <v>0</v>
      </c>
      <c r="V659" s="393">
        <f t="shared" si="245"/>
        <v>0</v>
      </c>
      <c r="W659" s="442" t="str">
        <f t="shared" si="246"/>
        <v/>
      </c>
      <c r="X659" s="452" t="str">
        <f t="shared" si="241"/>
        <v/>
      </c>
      <c r="Y659" s="452" t="str">
        <f t="shared" si="242"/>
        <v/>
      </c>
    </row>
    <row r="660" spans="1:25" ht="16.5">
      <c r="A660" s="383">
        <f t="shared" si="247"/>
        <v>46219</v>
      </c>
      <c r="B660" s="432" t="s">
        <v>804</v>
      </c>
      <c r="C660" s="458"/>
      <c r="D660" s="473"/>
      <c r="E660" s="459"/>
      <c r="F660" s="506" t="str">
        <f>IF(ISNA(VLOOKUP(D660,條件!$A$1:$L$65585,5,0)),"",(VLOOKUP(D660,條件!$A$1:$L$65585,5,0)))</f>
        <v/>
      </c>
      <c r="G660" s="506" t="str">
        <f>IF(ISNA(VLOOKUP(D660,條件!$A$1:$L$65585,11,0)),"",(VLOOKUP(D660,條件!$A$1:$L$65585,11,0)))</f>
        <v/>
      </c>
      <c r="H660" s="460"/>
      <c r="I660" s="461"/>
      <c r="J660" s="462"/>
      <c r="K660" s="461"/>
      <c r="L660" s="463"/>
      <c r="M660" s="388"/>
      <c r="N660" s="389"/>
      <c r="O660" s="390"/>
      <c r="P660" s="389"/>
      <c r="Q660" s="410"/>
      <c r="R660" s="443"/>
      <c r="S660" s="425">
        <f t="shared" si="243"/>
        <v>0</v>
      </c>
      <c r="T660" s="392">
        <f t="shared" si="240"/>
        <v>0</v>
      </c>
      <c r="U660" s="392">
        <f t="shared" si="244"/>
        <v>0</v>
      </c>
      <c r="V660" s="393">
        <f t="shared" si="245"/>
        <v>0</v>
      </c>
      <c r="W660" s="444" t="str">
        <f t="shared" si="246"/>
        <v/>
      </c>
      <c r="X660" s="452" t="str">
        <f t="shared" si="241"/>
        <v/>
      </c>
      <c r="Y660" s="452" t="str">
        <f t="shared" si="242"/>
        <v/>
      </c>
    </row>
    <row r="661" spans="1:25" ht="16.5">
      <c r="A661" s="383">
        <f t="shared" si="247"/>
        <v>46219</v>
      </c>
      <c r="B661" s="432" t="s">
        <v>804</v>
      </c>
      <c r="C661" s="458"/>
      <c r="D661" s="473"/>
      <c r="E661" s="459"/>
      <c r="F661" s="506" t="str">
        <f>IF(ISNA(VLOOKUP(D661,條件!$A$1:$L$65585,5,0)),"",(VLOOKUP(D661,條件!$A$1:$L$65585,5,0)))</f>
        <v/>
      </c>
      <c r="G661" s="506" t="str">
        <f>IF(ISNA(VLOOKUP(D661,條件!$A$1:$L$65585,11,0)),"",(VLOOKUP(D661,條件!$A$1:$L$65585,11,0)))</f>
        <v/>
      </c>
      <c r="H661" s="460"/>
      <c r="I661" s="461"/>
      <c r="J661" s="462"/>
      <c r="K661" s="461"/>
      <c r="L661" s="463"/>
      <c r="M661" s="388"/>
      <c r="N661" s="389"/>
      <c r="O661" s="390"/>
      <c r="P661" s="389"/>
      <c r="Q661" s="410"/>
      <c r="R661" s="443"/>
      <c r="S661" s="425">
        <f t="shared" si="243"/>
        <v>0</v>
      </c>
      <c r="T661" s="392">
        <f t="shared" si="240"/>
        <v>0</v>
      </c>
      <c r="U661" s="392">
        <f t="shared" si="244"/>
        <v>0</v>
      </c>
      <c r="V661" s="393">
        <f t="shared" si="245"/>
        <v>0</v>
      </c>
      <c r="W661" s="444" t="str">
        <f t="shared" si="246"/>
        <v/>
      </c>
      <c r="X661" s="452" t="str">
        <f t="shared" si="241"/>
        <v/>
      </c>
      <c r="Y661" s="452" t="str">
        <f t="shared" si="242"/>
        <v/>
      </c>
    </row>
    <row r="662" spans="1:25" ht="16.5">
      <c r="A662" s="383">
        <f t="shared" si="247"/>
        <v>46219</v>
      </c>
      <c r="B662" s="432" t="s">
        <v>804</v>
      </c>
      <c r="C662" s="458"/>
      <c r="D662" s="473"/>
      <c r="E662" s="459"/>
      <c r="F662" s="506" t="str">
        <f>IF(ISNA(VLOOKUP(D662,條件!$A$1:$L$65585,5,0)),"",(VLOOKUP(D662,條件!$A$1:$L$65585,5,0)))</f>
        <v/>
      </c>
      <c r="G662" s="506" t="str">
        <f>IF(ISNA(VLOOKUP(D662,條件!$A$1:$L$65585,11,0)),"",(VLOOKUP(D662,條件!$A$1:$L$65585,11,0)))</f>
        <v/>
      </c>
      <c r="H662" s="460"/>
      <c r="I662" s="461"/>
      <c r="J662" s="462"/>
      <c r="K662" s="461"/>
      <c r="L662" s="463"/>
      <c r="M662" s="388"/>
      <c r="N662" s="389"/>
      <c r="O662" s="390"/>
      <c r="P662" s="389"/>
      <c r="Q662" s="410"/>
      <c r="R662" s="443"/>
      <c r="S662" s="425">
        <f t="shared" si="243"/>
        <v>0</v>
      </c>
      <c r="T662" s="392">
        <f t="shared" si="240"/>
        <v>0</v>
      </c>
      <c r="U662" s="392">
        <f t="shared" si="244"/>
        <v>0</v>
      </c>
      <c r="V662" s="393">
        <f t="shared" si="245"/>
        <v>0</v>
      </c>
      <c r="W662" s="444" t="str">
        <f t="shared" si="246"/>
        <v/>
      </c>
      <c r="X662" s="452" t="str">
        <f t="shared" si="241"/>
        <v/>
      </c>
      <c r="Y662" s="452" t="str">
        <f t="shared" si="242"/>
        <v/>
      </c>
    </row>
    <row r="663" spans="1:25" ht="16.5">
      <c r="A663" s="383">
        <f t="shared" si="247"/>
        <v>46219</v>
      </c>
      <c r="B663" s="432" t="s">
        <v>804</v>
      </c>
      <c r="C663" s="458"/>
      <c r="D663" s="473"/>
      <c r="E663" s="459"/>
      <c r="F663" s="506" t="str">
        <f>IF(ISNA(VLOOKUP(D663,條件!$A$1:$L$65585,5,0)),"",(VLOOKUP(D663,條件!$A$1:$L$65585,5,0)))</f>
        <v/>
      </c>
      <c r="G663" s="506" t="str">
        <f>IF(ISNA(VLOOKUP(D663,條件!$A$1:$L$65585,11,0)),"",(VLOOKUP(D663,條件!$A$1:$L$65585,11,0)))</f>
        <v/>
      </c>
      <c r="H663" s="460"/>
      <c r="I663" s="461"/>
      <c r="J663" s="462"/>
      <c r="K663" s="461"/>
      <c r="L663" s="463"/>
      <c r="M663" s="388"/>
      <c r="N663" s="389"/>
      <c r="O663" s="390"/>
      <c r="P663" s="389"/>
      <c r="Q663" s="410"/>
      <c r="R663" s="443"/>
      <c r="S663" s="425">
        <f t="shared" si="243"/>
        <v>0</v>
      </c>
      <c r="T663" s="392">
        <f t="shared" si="240"/>
        <v>0</v>
      </c>
      <c r="U663" s="392">
        <f t="shared" si="244"/>
        <v>0</v>
      </c>
      <c r="V663" s="393">
        <f t="shared" si="245"/>
        <v>0</v>
      </c>
      <c r="W663" s="444" t="str">
        <f t="shared" si="246"/>
        <v/>
      </c>
      <c r="X663" s="452" t="str">
        <f t="shared" si="241"/>
        <v/>
      </c>
      <c r="Y663" s="452" t="str">
        <f t="shared" si="242"/>
        <v/>
      </c>
    </row>
    <row r="664" spans="1:25" ht="16.5">
      <c r="A664" s="383">
        <f t="shared" si="247"/>
        <v>46219</v>
      </c>
      <c r="B664" s="432" t="s">
        <v>804</v>
      </c>
      <c r="C664" s="458"/>
      <c r="D664" s="473"/>
      <c r="E664" s="459"/>
      <c r="F664" s="506" t="str">
        <f>IF(ISNA(VLOOKUP(D664,條件!$A$1:$L$65585,5,0)),"",(VLOOKUP(D664,條件!$A$1:$L$65585,5,0)))</f>
        <v/>
      </c>
      <c r="G664" s="506" t="str">
        <f>IF(ISNA(VLOOKUP(D664,條件!$A$1:$L$65585,11,0)),"",(VLOOKUP(D664,條件!$A$1:$L$65585,11,0)))</f>
        <v/>
      </c>
      <c r="H664" s="460"/>
      <c r="I664" s="461"/>
      <c r="J664" s="462"/>
      <c r="K664" s="461"/>
      <c r="L664" s="463"/>
      <c r="M664" s="388"/>
      <c r="N664" s="389"/>
      <c r="O664" s="390"/>
      <c r="P664" s="389"/>
      <c r="Q664" s="391"/>
      <c r="R664" s="443"/>
      <c r="S664" s="425">
        <f t="shared" si="243"/>
        <v>0</v>
      </c>
      <c r="T664" s="392">
        <f t="shared" si="240"/>
        <v>0</v>
      </c>
      <c r="U664" s="392">
        <f t="shared" si="244"/>
        <v>0</v>
      </c>
      <c r="V664" s="393">
        <f t="shared" si="245"/>
        <v>0</v>
      </c>
      <c r="W664" s="444" t="str">
        <f t="shared" si="246"/>
        <v/>
      </c>
      <c r="X664" s="452" t="str">
        <f t="shared" si="241"/>
        <v/>
      </c>
      <c r="Y664" s="452" t="str">
        <f t="shared" si="242"/>
        <v/>
      </c>
    </row>
    <row r="665" spans="1:25" ht="16.5">
      <c r="A665" s="383">
        <f t="shared" si="247"/>
        <v>46219</v>
      </c>
      <c r="B665" s="432" t="s">
        <v>804</v>
      </c>
      <c r="C665" s="458"/>
      <c r="D665" s="473"/>
      <c r="E665" s="459"/>
      <c r="F665" s="506" t="str">
        <f>IF(ISNA(VLOOKUP(D665,條件!$A$1:$L$65585,5,0)),"",(VLOOKUP(D665,條件!$A$1:$L$65585,5,0)))</f>
        <v/>
      </c>
      <c r="G665" s="506" t="str">
        <f>IF(ISNA(VLOOKUP(D665,條件!$A$1:$L$65585,11,0)),"",(VLOOKUP(D665,條件!$A$1:$L$65585,11,0)))</f>
        <v/>
      </c>
      <c r="H665" s="460"/>
      <c r="I665" s="461"/>
      <c r="J665" s="462"/>
      <c r="K665" s="461"/>
      <c r="L665" s="463"/>
      <c r="M665" s="388"/>
      <c r="N665" s="389"/>
      <c r="O665" s="390"/>
      <c r="P665" s="389"/>
      <c r="Q665" s="391"/>
      <c r="R665" s="443"/>
      <c r="S665" s="425">
        <f t="shared" si="243"/>
        <v>0</v>
      </c>
      <c r="T665" s="392">
        <f t="shared" si="240"/>
        <v>0</v>
      </c>
      <c r="U665" s="392">
        <f t="shared" si="244"/>
        <v>0</v>
      </c>
      <c r="V665" s="393">
        <f t="shared" si="245"/>
        <v>0</v>
      </c>
      <c r="W665" s="444" t="str">
        <f t="shared" si="246"/>
        <v/>
      </c>
      <c r="X665" s="452" t="str">
        <f t="shared" si="241"/>
        <v/>
      </c>
      <c r="Y665" s="452" t="str">
        <f t="shared" si="242"/>
        <v/>
      </c>
    </row>
    <row r="666" spans="1:25" ht="16.5">
      <c r="A666" s="383">
        <f t="shared" si="247"/>
        <v>46219</v>
      </c>
      <c r="B666" s="432" t="s">
        <v>804</v>
      </c>
      <c r="C666" s="458"/>
      <c r="D666" s="473"/>
      <c r="E666" s="459"/>
      <c r="F666" s="506" t="str">
        <f>IF(ISNA(VLOOKUP(D666,條件!$A$1:$L$65585,5,0)),"",(VLOOKUP(D666,條件!$A$1:$L$65585,5,0)))</f>
        <v/>
      </c>
      <c r="G666" s="506" t="str">
        <f>IF(ISNA(VLOOKUP(D666,條件!$A$1:$L$65585,11,0)),"",(VLOOKUP(D666,條件!$A$1:$L$65585,11,0)))</f>
        <v/>
      </c>
      <c r="H666" s="460"/>
      <c r="I666" s="461"/>
      <c r="J666" s="462"/>
      <c r="K666" s="461"/>
      <c r="L666" s="463"/>
      <c r="M666" s="388"/>
      <c r="N666" s="389"/>
      <c r="O666" s="390"/>
      <c r="P666" s="389"/>
      <c r="Q666" s="391"/>
      <c r="R666" s="443"/>
      <c r="S666" s="425">
        <f t="shared" si="243"/>
        <v>0</v>
      </c>
      <c r="T666" s="392">
        <f t="shared" si="240"/>
        <v>0</v>
      </c>
      <c r="U666" s="392">
        <f t="shared" si="244"/>
        <v>0</v>
      </c>
      <c r="V666" s="393">
        <f t="shared" si="245"/>
        <v>0</v>
      </c>
      <c r="W666" s="444" t="str">
        <f t="shared" si="246"/>
        <v/>
      </c>
      <c r="X666" s="452" t="str">
        <f t="shared" si="241"/>
        <v/>
      </c>
      <c r="Y666" s="452" t="str">
        <f t="shared" si="242"/>
        <v/>
      </c>
    </row>
    <row r="667" spans="1:25" ht="16.5">
      <c r="A667" s="383">
        <f t="shared" si="247"/>
        <v>46219</v>
      </c>
      <c r="B667" s="432" t="s">
        <v>804</v>
      </c>
      <c r="C667" s="458"/>
      <c r="D667" s="473"/>
      <c r="E667" s="459"/>
      <c r="F667" s="506" t="str">
        <f>IF(ISNA(VLOOKUP(D667,條件!$A$1:$L$65585,5,0)),"",(VLOOKUP(D667,條件!$A$1:$L$65585,5,0)))</f>
        <v/>
      </c>
      <c r="G667" s="506" t="str">
        <f>IF(ISNA(VLOOKUP(D667,條件!$A$1:$L$65585,11,0)),"",(VLOOKUP(D667,條件!$A$1:$L$65585,11,0)))</f>
        <v/>
      </c>
      <c r="H667" s="460"/>
      <c r="I667" s="461"/>
      <c r="J667" s="462"/>
      <c r="K667" s="461"/>
      <c r="L667" s="463"/>
      <c r="M667" s="388"/>
      <c r="N667" s="389"/>
      <c r="O667" s="390"/>
      <c r="P667" s="389"/>
      <c r="Q667" s="391"/>
      <c r="R667" s="443"/>
      <c r="S667" s="425">
        <f t="shared" si="243"/>
        <v>0</v>
      </c>
      <c r="T667" s="392">
        <f t="shared" si="240"/>
        <v>0</v>
      </c>
      <c r="U667" s="392">
        <f t="shared" si="244"/>
        <v>0</v>
      </c>
      <c r="V667" s="393">
        <f t="shared" si="245"/>
        <v>0</v>
      </c>
      <c r="W667" s="444" t="str">
        <f t="shared" si="246"/>
        <v/>
      </c>
      <c r="X667" s="452" t="str">
        <f t="shared" si="241"/>
        <v/>
      </c>
      <c r="Y667" s="452" t="str">
        <f t="shared" si="242"/>
        <v/>
      </c>
    </row>
    <row r="668" spans="1:25" ht="16.5">
      <c r="A668" s="383">
        <f t="shared" si="247"/>
        <v>46219</v>
      </c>
      <c r="B668" s="398" t="s">
        <v>807</v>
      </c>
      <c r="C668" s="524"/>
      <c r="D668" s="525"/>
      <c r="E668" s="526"/>
      <c r="F668" s="527"/>
      <c r="G668" s="527"/>
      <c r="H668" s="528"/>
      <c r="I668" s="529">
        <f>COUNTA(I648:I667)</f>
        <v>0</v>
      </c>
      <c r="J668" s="529"/>
      <c r="K668" s="529"/>
      <c r="L668" s="530"/>
      <c r="M668" s="400"/>
      <c r="N668" s="401">
        <f>SUM(N648:N667)</f>
        <v>0</v>
      </c>
      <c r="O668" s="400"/>
      <c r="P668" s="401">
        <f>SUM(P648:P667)</f>
        <v>0</v>
      </c>
      <c r="Q668" s="402"/>
      <c r="R668" s="445"/>
      <c r="S668" s="426"/>
      <c r="T668" s="399"/>
      <c r="U668" s="399">
        <f>SUMIF(U648:U667,"&lt;9E307")</f>
        <v>0</v>
      </c>
      <c r="V668" s="399">
        <f>SUM(V648:V667)</f>
        <v>0</v>
      </c>
      <c r="W668" s="446">
        <f>IF(ISERROR(V668/U668),0,(V668/U668))</f>
        <v>0</v>
      </c>
      <c r="X668" s="453">
        <f>SUMIF(X648:X667,"&lt;9E307")</f>
        <v>0</v>
      </c>
      <c r="Y668" s="453">
        <f>SUMIF(Y648:Y667,"&lt;9E307")</f>
        <v>0</v>
      </c>
    </row>
    <row r="669" spans="1:25" ht="16.5">
      <c r="A669" s="383">
        <f t="shared" si="247"/>
        <v>46219</v>
      </c>
      <c r="B669" s="432" t="s">
        <v>805</v>
      </c>
      <c r="C669" s="458"/>
      <c r="D669" s="473"/>
      <c r="E669" s="459"/>
      <c r="F669" s="506" t="str">
        <f>IF(ISNA(VLOOKUP(D669,條件!$A$1:$L$65585,5,0)),"",(VLOOKUP(D669,條件!$A$1:$L$65585,5,0)))</f>
        <v/>
      </c>
      <c r="G669" s="506" t="str">
        <f>IF(ISNA(VLOOKUP(D669,條件!$A$1:$L$65585,11,0)),"",(VLOOKUP(D669,條件!$A$1:$L$65585,11,0)))</f>
        <v/>
      </c>
      <c r="H669" s="460"/>
      <c r="I669" s="461"/>
      <c r="J669" s="462"/>
      <c r="K669" s="461"/>
      <c r="L669" s="463"/>
      <c r="M669" s="388"/>
      <c r="N669" s="389"/>
      <c r="O669" s="390"/>
      <c r="P669" s="389"/>
      <c r="Q669" s="391"/>
      <c r="R669" s="443"/>
      <c r="S669" s="425">
        <f>K669*0.85</f>
        <v>0</v>
      </c>
      <c r="T669" s="392">
        <f t="shared" ref="T669:T688" si="248">IF(J669="",0,(1440/(J669/S669)))</f>
        <v>0</v>
      </c>
      <c r="U669" s="405">
        <f>T669*L669*(N669+P669)/24*0.85</f>
        <v>0</v>
      </c>
      <c r="V669" s="406">
        <f>M669+O669</f>
        <v>0</v>
      </c>
      <c r="W669" s="442" t="str">
        <f>IF(U669=0,"",((V669/U669)))</f>
        <v/>
      </c>
      <c r="X669" s="452" t="str">
        <f t="shared" ref="X669:X688" si="249">IF(ISERROR((U669/(N669+P669)*N669)/250),"",((U669/(N669+P669)*N669)/250))</f>
        <v/>
      </c>
      <c r="Y669" s="452" t="str">
        <f t="shared" ref="Y669:Y688" si="250">IF(ISERROR(((U669/(N669+P669)*P669)/250)),"",(((U669/(N669+P669)*P669))/250))</f>
        <v/>
      </c>
    </row>
    <row r="670" spans="1:25" ht="16.5">
      <c r="A670" s="383">
        <f t="shared" si="247"/>
        <v>46219</v>
      </c>
      <c r="B670" s="432" t="s">
        <v>805</v>
      </c>
      <c r="C670" s="458"/>
      <c r="D670" s="473"/>
      <c r="E670" s="459"/>
      <c r="F670" s="506" t="str">
        <f>IF(ISNA(VLOOKUP(D670,條件!$A$1:$L$65585,5,0)),"",(VLOOKUP(D670,條件!$A$1:$L$65585,5,0)))</f>
        <v/>
      </c>
      <c r="G670" s="506" t="str">
        <f>IF(ISNA(VLOOKUP(D670,條件!$A$1:$L$65585,11,0)),"",(VLOOKUP(D670,條件!$A$1:$L$65585,11,0)))</f>
        <v/>
      </c>
      <c r="H670" s="460"/>
      <c r="I670" s="461"/>
      <c r="J670" s="462"/>
      <c r="K670" s="461"/>
      <c r="L670" s="463"/>
      <c r="M670" s="388"/>
      <c r="N670" s="389"/>
      <c r="O670" s="390"/>
      <c r="P670" s="389"/>
      <c r="Q670" s="391"/>
      <c r="R670" s="443"/>
      <c r="S670" s="425">
        <f t="shared" ref="S670:S688" si="251">K670*0.85</f>
        <v>0</v>
      </c>
      <c r="T670" s="392">
        <f t="shared" si="248"/>
        <v>0</v>
      </c>
      <c r="U670" s="405">
        <f t="shared" ref="U670:U688" si="252">T670*L670*(N670+P670)/24*0.85</f>
        <v>0</v>
      </c>
      <c r="V670" s="393">
        <f t="shared" ref="V670:V688" si="253">M670+O670</f>
        <v>0</v>
      </c>
      <c r="W670" s="442" t="str">
        <f t="shared" ref="W670:W688" si="254">IF(U670=0,"",((V670/U670)))</f>
        <v/>
      </c>
      <c r="X670" s="452" t="str">
        <f t="shared" si="249"/>
        <v/>
      </c>
      <c r="Y670" s="452" t="str">
        <f t="shared" si="250"/>
        <v/>
      </c>
    </row>
    <row r="671" spans="1:25" ht="16.5">
      <c r="A671" s="383">
        <f t="shared" si="247"/>
        <v>46219</v>
      </c>
      <c r="B671" s="432" t="s">
        <v>805</v>
      </c>
      <c r="C671" s="458"/>
      <c r="D671" s="473"/>
      <c r="E671" s="459"/>
      <c r="F671" s="506" t="str">
        <f>IF(ISNA(VLOOKUP(D671,條件!$A$1:$L$65585,5,0)),"",(VLOOKUP(D671,條件!$A$1:$L$65585,5,0)))</f>
        <v/>
      </c>
      <c r="G671" s="506" t="str">
        <f>IF(ISNA(VLOOKUP(D671,條件!$A$1:$L$65585,11,0)),"",(VLOOKUP(D671,條件!$A$1:$L$65585,11,0)))</f>
        <v/>
      </c>
      <c r="H671" s="460"/>
      <c r="I671" s="461"/>
      <c r="J671" s="462"/>
      <c r="K671" s="461"/>
      <c r="L671" s="463"/>
      <c r="M671" s="388"/>
      <c r="N671" s="389"/>
      <c r="O671" s="390"/>
      <c r="P671" s="389"/>
      <c r="Q671" s="391"/>
      <c r="R671" s="443"/>
      <c r="S671" s="425">
        <f t="shared" si="251"/>
        <v>0</v>
      </c>
      <c r="T671" s="392">
        <f t="shared" si="248"/>
        <v>0</v>
      </c>
      <c r="U671" s="405">
        <f t="shared" si="252"/>
        <v>0</v>
      </c>
      <c r="V671" s="393">
        <f t="shared" si="253"/>
        <v>0</v>
      </c>
      <c r="W671" s="442" t="str">
        <f t="shared" si="254"/>
        <v/>
      </c>
      <c r="X671" s="452" t="str">
        <f t="shared" si="249"/>
        <v/>
      </c>
      <c r="Y671" s="452" t="str">
        <f t="shared" si="250"/>
        <v/>
      </c>
    </row>
    <row r="672" spans="1:25" ht="16.5">
      <c r="A672" s="383">
        <f t="shared" si="247"/>
        <v>46219</v>
      </c>
      <c r="B672" s="432" t="s">
        <v>805</v>
      </c>
      <c r="C672" s="458"/>
      <c r="D672" s="473"/>
      <c r="E672" s="459"/>
      <c r="F672" s="506" t="str">
        <f>IF(ISNA(VLOOKUP(D672,條件!$A$1:$L$65585,5,0)),"",(VLOOKUP(D672,條件!$A$1:$L$65585,5,0)))</f>
        <v/>
      </c>
      <c r="G672" s="506" t="str">
        <f>IF(ISNA(VLOOKUP(D672,條件!$A$1:$L$65585,11,0)),"",(VLOOKUP(D672,條件!$A$1:$L$65585,11,0)))</f>
        <v/>
      </c>
      <c r="H672" s="460"/>
      <c r="I672" s="461"/>
      <c r="J672" s="462"/>
      <c r="K672" s="461"/>
      <c r="L672" s="463"/>
      <c r="M672" s="388"/>
      <c r="N672" s="389"/>
      <c r="O672" s="390"/>
      <c r="P672" s="389"/>
      <c r="Q672" s="391"/>
      <c r="R672" s="443"/>
      <c r="S672" s="425">
        <f t="shared" si="251"/>
        <v>0</v>
      </c>
      <c r="T672" s="392">
        <f t="shared" si="248"/>
        <v>0</v>
      </c>
      <c r="U672" s="405">
        <f t="shared" si="252"/>
        <v>0</v>
      </c>
      <c r="V672" s="393">
        <f t="shared" si="253"/>
        <v>0</v>
      </c>
      <c r="W672" s="442" t="str">
        <f t="shared" si="254"/>
        <v/>
      </c>
      <c r="X672" s="452" t="str">
        <f t="shared" si="249"/>
        <v/>
      </c>
      <c r="Y672" s="452" t="str">
        <f t="shared" si="250"/>
        <v/>
      </c>
    </row>
    <row r="673" spans="1:25" ht="16.5">
      <c r="A673" s="383">
        <f t="shared" si="247"/>
        <v>46219</v>
      </c>
      <c r="B673" s="432" t="s">
        <v>805</v>
      </c>
      <c r="C673" s="458"/>
      <c r="D673" s="473"/>
      <c r="E673" s="459"/>
      <c r="F673" s="506" t="str">
        <f>IF(ISNA(VLOOKUP(D673,條件!$A$1:$L$65585,5,0)),"",(VLOOKUP(D673,條件!$A$1:$L$65585,5,0)))</f>
        <v/>
      </c>
      <c r="G673" s="506" t="str">
        <f>IF(ISNA(VLOOKUP(D673,條件!$A$1:$L$65585,11,0)),"",(VLOOKUP(D673,條件!$A$1:$L$65585,11,0)))</f>
        <v/>
      </c>
      <c r="H673" s="460"/>
      <c r="I673" s="461"/>
      <c r="J673" s="462"/>
      <c r="K673" s="461"/>
      <c r="L673" s="463"/>
      <c r="M673" s="388"/>
      <c r="N673" s="389"/>
      <c r="O673" s="390"/>
      <c r="P673" s="389"/>
      <c r="Q673" s="391"/>
      <c r="R673" s="443"/>
      <c r="S673" s="425">
        <f t="shared" si="251"/>
        <v>0</v>
      </c>
      <c r="T673" s="392">
        <f t="shared" si="248"/>
        <v>0</v>
      </c>
      <c r="U673" s="405">
        <f t="shared" si="252"/>
        <v>0</v>
      </c>
      <c r="V673" s="393">
        <f t="shared" si="253"/>
        <v>0</v>
      </c>
      <c r="W673" s="442" t="str">
        <f t="shared" si="254"/>
        <v/>
      </c>
      <c r="X673" s="452" t="str">
        <f t="shared" si="249"/>
        <v/>
      </c>
      <c r="Y673" s="452" t="str">
        <f t="shared" si="250"/>
        <v/>
      </c>
    </row>
    <row r="674" spans="1:25" ht="16.5">
      <c r="A674" s="383">
        <f t="shared" si="247"/>
        <v>46219</v>
      </c>
      <c r="B674" s="432" t="s">
        <v>805</v>
      </c>
      <c r="C674" s="458"/>
      <c r="D674" s="473"/>
      <c r="E674" s="459"/>
      <c r="F674" s="506" t="str">
        <f>IF(ISNA(VLOOKUP(D674,條件!$A$1:$L$65585,5,0)),"",(VLOOKUP(D674,條件!$A$1:$L$65585,5,0)))</f>
        <v/>
      </c>
      <c r="G674" s="506" t="str">
        <f>IF(ISNA(VLOOKUP(D674,條件!$A$1:$L$65585,11,0)),"",(VLOOKUP(D674,條件!$A$1:$L$65585,11,0)))</f>
        <v/>
      </c>
      <c r="H674" s="460"/>
      <c r="I674" s="461"/>
      <c r="J674" s="462"/>
      <c r="K674" s="461"/>
      <c r="L674" s="463"/>
      <c r="M674" s="388"/>
      <c r="N674" s="389"/>
      <c r="O674" s="390"/>
      <c r="P674" s="389"/>
      <c r="Q674" s="391"/>
      <c r="R674" s="443"/>
      <c r="S674" s="425">
        <f t="shared" si="251"/>
        <v>0</v>
      </c>
      <c r="T674" s="392">
        <f t="shared" si="248"/>
        <v>0</v>
      </c>
      <c r="U674" s="405">
        <f t="shared" si="252"/>
        <v>0</v>
      </c>
      <c r="V674" s="393">
        <f t="shared" si="253"/>
        <v>0</v>
      </c>
      <c r="W674" s="442" t="str">
        <f t="shared" si="254"/>
        <v/>
      </c>
      <c r="X674" s="452" t="str">
        <f t="shared" si="249"/>
        <v/>
      </c>
      <c r="Y674" s="452" t="str">
        <f t="shared" si="250"/>
        <v/>
      </c>
    </row>
    <row r="675" spans="1:25" ht="16.5">
      <c r="A675" s="383">
        <f t="shared" si="247"/>
        <v>46219</v>
      </c>
      <c r="B675" s="432" t="s">
        <v>805</v>
      </c>
      <c r="C675" s="458"/>
      <c r="D675" s="473"/>
      <c r="E675" s="459"/>
      <c r="F675" s="506" t="str">
        <f>IF(ISNA(VLOOKUP(D675,條件!$A$1:$L$65585,5,0)),"",(VLOOKUP(D675,條件!$A$1:$L$65585,5,0)))</f>
        <v/>
      </c>
      <c r="G675" s="506" t="str">
        <f>IF(ISNA(VLOOKUP(D675,條件!$A$1:$L$65585,11,0)),"",(VLOOKUP(D675,條件!$A$1:$L$65585,11,0)))</f>
        <v/>
      </c>
      <c r="H675" s="460"/>
      <c r="I675" s="461"/>
      <c r="J675" s="462"/>
      <c r="K675" s="461"/>
      <c r="L675" s="463"/>
      <c r="M675" s="388"/>
      <c r="N675" s="389"/>
      <c r="O675" s="390"/>
      <c r="P675" s="389"/>
      <c r="Q675" s="391"/>
      <c r="R675" s="443"/>
      <c r="S675" s="425">
        <f t="shared" si="251"/>
        <v>0</v>
      </c>
      <c r="T675" s="392">
        <f t="shared" si="248"/>
        <v>0</v>
      </c>
      <c r="U675" s="405">
        <f t="shared" si="252"/>
        <v>0</v>
      </c>
      <c r="V675" s="393">
        <f t="shared" si="253"/>
        <v>0</v>
      </c>
      <c r="W675" s="442" t="str">
        <f t="shared" si="254"/>
        <v/>
      </c>
      <c r="X675" s="452" t="str">
        <f t="shared" si="249"/>
        <v/>
      </c>
      <c r="Y675" s="452" t="str">
        <f t="shared" si="250"/>
        <v/>
      </c>
    </row>
    <row r="676" spans="1:25" ht="16.5">
      <c r="A676" s="383">
        <f t="shared" si="247"/>
        <v>46219</v>
      </c>
      <c r="B676" s="432" t="s">
        <v>805</v>
      </c>
      <c r="C676" s="458"/>
      <c r="D676" s="473"/>
      <c r="E676" s="459"/>
      <c r="F676" s="506" t="str">
        <f>IF(ISNA(VLOOKUP(D676,條件!$A$1:$L$65585,5,0)),"",(VLOOKUP(D676,條件!$A$1:$L$65585,5,0)))</f>
        <v/>
      </c>
      <c r="G676" s="506" t="str">
        <f>IF(ISNA(VLOOKUP(D676,條件!$A$1:$L$65585,11,0)),"",(VLOOKUP(D676,條件!$A$1:$L$65585,11,0)))</f>
        <v/>
      </c>
      <c r="H676" s="460"/>
      <c r="I676" s="461"/>
      <c r="J676" s="462"/>
      <c r="K676" s="461"/>
      <c r="L676" s="463"/>
      <c r="M676" s="388"/>
      <c r="N676" s="389"/>
      <c r="O676" s="390"/>
      <c r="P676" s="389"/>
      <c r="Q676" s="391"/>
      <c r="R676" s="443"/>
      <c r="S676" s="425">
        <f t="shared" si="251"/>
        <v>0</v>
      </c>
      <c r="T676" s="392">
        <f t="shared" si="248"/>
        <v>0</v>
      </c>
      <c r="U676" s="405">
        <f t="shared" si="252"/>
        <v>0</v>
      </c>
      <c r="V676" s="393">
        <f t="shared" si="253"/>
        <v>0</v>
      </c>
      <c r="W676" s="442" t="str">
        <f t="shared" si="254"/>
        <v/>
      </c>
      <c r="X676" s="452" t="str">
        <f t="shared" si="249"/>
        <v/>
      </c>
      <c r="Y676" s="452" t="str">
        <f t="shared" si="250"/>
        <v/>
      </c>
    </row>
    <row r="677" spans="1:25" ht="16.5">
      <c r="A677" s="383">
        <f t="shared" si="247"/>
        <v>46219</v>
      </c>
      <c r="B677" s="432" t="s">
        <v>805</v>
      </c>
      <c r="C677" s="458"/>
      <c r="D677" s="473"/>
      <c r="E677" s="459"/>
      <c r="F677" s="506" t="str">
        <f>IF(ISNA(VLOOKUP(D677,條件!$A$1:$L$65585,5,0)),"",(VLOOKUP(D677,條件!$A$1:$L$65585,5,0)))</f>
        <v/>
      </c>
      <c r="G677" s="506" t="str">
        <f>IF(ISNA(VLOOKUP(D677,條件!$A$1:$L$65585,11,0)),"",(VLOOKUP(D677,條件!$A$1:$L$65585,11,0)))</f>
        <v/>
      </c>
      <c r="H677" s="460"/>
      <c r="I677" s="461"/>
      <c r="J677" s="462"/>
      <c r="K677" s="461"/>
      <c r="L677" s="463"/>
      <c r="M677" s="388"/>
      <c r="N677" s="389"/>
      <c r="O677" s="390"/>
      <c r="P677" s="389"/>
      <c r="Q677" s="391"/>
      <c r="R677" s="443"/>
      <c r="S677" s="425">
        <f t="shared" si="251"/>
        <v>0</v>
      </c>
      <c r="T677" s="392">
        <f t="shared" si="248"/>
        <v>0</v>
      </c>
      <c r="U677" s="405">
        <f t="shared" si="252"/>
        <v>0</v>
      </c>
      <c r="V677" s="393">
        <f t="shared" si="253"/>
        <v>0</v>
      </c>
      <c r="W677" s="442" t="str">
        <f t="shared" si="254"/>
        <v/>
      </c>
      <c r="X677" s="452" t="str">
        <f t="shared" si="249"/>
        <v/>
      </c>
      <c r="Y677" s="452" t="str">
        <f t="shared" si="250"/>
        <v/>
      </c>
    </row>
    <row r="678" spans="1:25" ht="16.5">
      <c r="A678" s="383">
        <f t="shared" si="247"/>
        <v>46219</v>
      </c>
      <c r="B678" s="432" t="s">
        <v>805</v>
      </c>
      <c r="C678" s="458"/>
      <c r="D678" s="473"/>
      <c r="E678" s="459"/>
      <c r="F678" s="506" t="str">
        <f>IF(ISNA(VLOOKUP(D678,條件!$A$1:$L$65585,5,0)),"",(VLOOKUP(D678,條件!$A$1:$L$65585,5,0)))</f>
        <v/>
      </c>
      <c r="G678" s="506" t="str">
        <f>IF(ISNA(VLOOKUP(D678,條件!$A$1:$L$65585,11,0)),"",(VLOOKUP(D678,條件!$A$1:$L$65585,11,0)))</f>
        <v/>
      </c>
      <c r="H678" s="460"/>
      <c r="I678" s="461"/>
      <c r="J678" s="462"/>
      <c r="K678" s="461"/>
      <c r="L678" s="463"/>
      <c r="M678" s="388"/>
      <c r="N678" s="389"/>
      <c r="O678" s="390"/>
      <c r="P678" s="389"/>
      <c r="Q678" s="391"/>
      <c r="R678" s="443"/>
      <c r="S678" s="425">
        <f t="shared" si="251"/>
        <v>0</v>
      </c>
      <c r="T678" s="392">
        <f t="shared" si="248"/>
        <v>0</v>
      </c>
      <c r="U678" s="405">
        <f t="shared" si="252"/>
        <v>0</v>
      </c>
      <c r="V678" s="393">
        <f t="shared" si="253"/>
        <v>0</v>
      </c>
      <c r="W678" s="442" t="str">
        <f t="shared" si="254"/>
        <v/>
      </c>
      <c r="X678" s="452" t="str">
        <f t="shared" si="249"/>
        <v/>
      </c>
      <c r="Y678" s="452" t="str">
        <f t="shared" si="250"/>
        <v/>
      </c>
    </row>
    <row r="679" spans="1:25" ht="16.5">
      <c r="A679" s="383">
        <f t="shared" si="247"/>
        <v>46219</v>
      </c>
      <c r="B679" s="432" t="s">
        <v>805</v>
      </c>
      <c r="C679" s="458"/>
      <c r="D679" s="473"/>
      <c r="E679" s="459"/>
      <c r="F679" s="506" t="str">
        <f>IF(ISNA(VLOOKUP(D679,條件!$A$1:$L$65585,5,0)),"",(VLOOKUP(D679,條件!$A$1:$L$65585,5,0)))</f>
        <v/>
      </c>
      <c r="G679" s="506" t="str">
        <f>IF(ISNA(VLOOKUP(D679,條件!$A$1:$L$65585,11,0)),"",(VLOOKUP(D679,條件!$A$1:$L$65585,11,0)))</f>
        <v/>
      </c>
      <c r="H679" s="460"/>
      <c r="I679" s="461"/>
      <c r="J679" s="462"/>
      <c r="K679" s="461"/>
      <c r="L679" s="463"/>
      <c r="M679" s="388"/>
      <c r="N679" s="389"/>
      <c r="O679" s="390"/>
      <c r="P679" s="389"/>
      <c r="Q679" s="391"/>
      <c r="R679" s="443"/>
      <c r="S679" s="425">
        <f t="shared" si="251"/>
        <v>0</v>
      </c>
      <c r="T679" s="392">
        <f t="shared" si="248"/>
        <v>0</v>
      </c>
      <c r="U679" s="405">
        <f t="shared" si="252"/>
        <v>0</v>
      </c>
      <c r="V679" s="393">
        <f t="shared" si="253"/>
        <v>0</v>
      </c>
      <c r="W679" s="442" t="str">
        <f t="shared" si="254"/>
        <v/>
      </c>
      <c r="X679" s="452" t="str">
        <f t="shared" si="249"/>
        <v/>
      </c>
      <c r="Y679" s="452" t="str">
        <f t="shared" si="250"/>
        <v/>
      </c>
    </row>
    <row r="680" spans="1:25" ht="16.5">
      <c r="A680" s="383">
        <f t="shared" si="247"/>
        <v>46219</v>
      </c>
      <c r="B680" s="432" t="s">
        <v>805</v>
      </c>
      <c r="C680" s="458"/>
      <c r="D680" s="473"/>
      <c r="E680" s="459"/>
      <c r="F680" s="506" t="str">
        <f>IF(ISNA(VLOOKUP(D680,條件!$A$1:$L$65585,5,0)),"",(VLOOKUP(D680,條件!$A$1:$L$65585,5,0)))</f>
        <v/>
      </c>
      <c r="G680" s="506" t="str">
        <f>IF(ISNA(VLOOKUP(D680,條件!$A$1:$L$65585,11,0)),"",(VLOOKUP(D680,條件!$A$1:$L$65585,11,0)))</f>
        <v/>
      </c>
      <c r="H680" s="460"/>
      <c r="I680" s="461"/>
      <c r="J680" s="462"/>
      <c r="K680" s="461"/>
      <c r="L680" s="463"/>
      <c r="M680" s="388"/>
      <c r="N680" s="389"/>
      <c r="O680" s="390"/>
      <c r="P680" s="389"/>
      <c r="Q680" s="391"/>
      <c r="R680" s="443"/>
      <c r="S680" s="425">
        <f t="shared" si="251"/>
        <v>0</v>
      </c>
      <c r="T680" s="392">
        <f t="shared" si="248"/>
        <v>0</v>
      </c>
      <c r="U680" s="392">
        <f t="shared" si="252"/>
        <v>0</v>
      </c>
      <c r="V680" s="393">
        <f t="shared" si="253"/>
        <v>0</v>
      </c>
      <c r="W680" s="444" t="str">
        <f t="shared" si="254"/>
        <v/>
      </c>
      <c r="X680" s="452" t="str">
        <f t="shared" si="249"/>
        <v/>
      </c>
      <c r="Y680" s="452" t="str">
        <f t="shared" si="250"/>
        <v/>
      </c>
    </row>
    <row r="681" spans="1:25" ht="16.5">
      <c r="A681" s="383">
        <f t="shared" si="247"/>
        <v>46219</v>
      </c>
      <c r="B681" s="432" t="s">
        <v>805</v>
      </c>
      <c r="C681" s="458"/>
      <c r="D681" s="473"/>
      <c r="E681" s="459"/>
      <c r="F681" s="506" t="str">
        <f>IF(ISNA(VLOOKUP(D681,條件!$A$1:$L$65585,5,0)),"",(VLOOKUP(D681,條件!$A$1:$L$65585,5,0)))</f>
        <v/>
      </c>
      <c r="G681" s="506" t="str">
        <f>IF(ISNA(VLOOKUP(D681,條件!$A$1:$L$65585,11,0)),"",(VLOOKUP(D681,條件!$A$1:$L$65585,11,0)))</f>
        <v/>
      </c>
      <c r="H681" s="460"/>
      <c r="I681" s="461"/>
      <c r="J681" s="462"/>
      <c r="K681" s="461"/>
      <c r="L681" s="463"/>
      <c r="M681" s="388"/>
      <c r="N681" s="389"/>
      <c r="O681" s="390"/>
      <c r="P681" s="389"/>
      <c r="Q681" s="391"/>
      <c r="R681" s="443"/>
      <c r="S681" s="425">
        <f t="shared" si="251"/>
        <v>0</v>
      </c>
      <c r="T681" s="392">
        <f t="shared" si="248"/>
        <v>0</v>
      </c>
      <c r="U681" s="392">
        <f t="shared" si="252"/>
        <v>0</v>
      </c>
      <c r="V681" s="393">
        <f t="shared" si="253"/>
        <v>0</v>
      </c>
      <c r="W681" s="444" t="str">
        <f t="shared" si="254"/>
        <v/>
      </c>
      <c r="X681" s="452" t="str">
        <f t="shared" si="249"/>
        <v/>
      </c>
      <c r="Y681" s="452" t="str">
        <f t="shared" si="250"/>
        <v/>
      </c>
    </row>
    <row r="682" spans="1:25" ht="16.5">
      <c r="A682" s="383">
        <f t="shared" si="247"/>
        <v>46219</v>
      </c>
      <c r="B682" s="432" t="s">
        <v>805</v>
      </c>
      <c r="C682" s="458"/>
      <c r="D682" s="473"/>
      <c r="E682" s="459"/>
      <c r="F682" s="506" t="str">
        <f>IF(ISNA(VLOOKUP(D682,條件!$A$1:$L$65585,5,0)),"",(VLOOKUP(D682,條件!$A$1:$L$65585,5,0)))</f>
        <v/>
      </c>
      <c r="G682" s="506" t="str">
        <f>IF(ISNA(VLOOKUP(D682,條件!$A$1:$L$65585,11,0)),"",(VLOOKUP(D682,條件!$A$1:$L$65585,11,0)))</f>
        <v/>
      </c>
      <c r="H682" s="460"/>
      <c r="I682" s="461"/>
      <c r="J682" s="462"/>
      <c r="K682" s="461"/>
      <c r="L682" s="463"/>
      <c r="M682" s="388"/>
      <c r="N682" s="389"/>
      <c r="O682" s="390"/>
      <c r="P682" s="389"/>
      <c r="Q682" s="391"/>
      <c r="R682" s="443"/>
      <c r="S682" s="425">
        <f t="shared" si="251"/>
        <v>0</v>
      </c>
      <c r="T682" s="392">
        <f t="shared" si="248"/>
        <v>0</v>
      </c>
      <c r="U682" s="392">
        <f t="shared" si="252"/>
        <v>0</v>
      </c>
      <c r="V682" s="393">
        <f t="shared" si="253"/>
        <v>0</v>
      </c>
      <c r="W682" s="444" t="str">
        <f t="shared" si="254"/>
        <v/>
      </c>
      <c r="X682" s="452" t="str">
        <f t="shared" si="249"/>
        <v/>
      </c>
      <c r="Y682" s="452" t="str">
        <f t="shared" si="250"/>
        <v/>
      </c>
    </row>
    <row r="683" spans="1:25" ht="16.5">
      <c r="A683" s="383">
        <f t="shared" si="247"/>
        <v>46219</v>
      </c>
      <c r="B683" s="432" t="s">
        <v>805</v>
      </c>
      <c r="C683" s="458"/>
      <c r="D683" s="473"/>
      <c r="E683" s="459"/>
      <c r="F683" s="506" t="str">
        <f>IF(ISNA(VLOOKUP(D683,條件!$A$1:$L$65585,5,0)),"",(VLOOKUP(D683,條件!$A$1:$L$65585,5,0)))</f>
        <v/>
      </c>
      <c r="G683" s="506" t="str">
        <f>IF(ISNA(VLOOKUP(D683,條件!$A$1:$L$65585,11,0)),"",(VLOOKUP(D683,條件!$A$1:$L$65585,11,0)))</f>
        <v/>
      </c>
      <c r="H683" s="460"/>
      <c r="I683" s="461"/>
      <c r="J683" s="462"/>
      <c r="K683" s="461"/>
      <c r="L683" s="463"/>
      <c r="M683" s="388"/>
      <c r="N683" s="389"/>
      <c r="O683" s="390"/>
      <c r="P683" s="389"/>
      <c r="Q683" s="391"/>
      <c r="R683" s="443"/>
      <c r="S683" s="425">
        <f t="shared" si="251"/>
        <v>0</v>
      </c>
      <c r="T683" s="392">
        <f t="shared" si="248"/>
        <v>0</v>
      </c>
      <c r="U683" s="392">
        <f t="shared" si="252"/>
        <v>0</v>
      </c>
      <c r="V683" s="393">
        <f t="shared" si="253"/>
        <v>0</v>
      </c>
      <c r="W683" s="444" t="str">
        <f t="shared" si="254"/>
        <v/>
      </c>
      <c r="X683" s="452" t="str">
        <f t="shared" si="249"/>
        <v/>
      </c>
      <c r="Y683" s="452" t="str">
        <f t="shared" si="250"/>
        <v/>
      </c>
    </row>
    <row r="684" spans="1:25" ht="16.5">
      <c r="A684" s="383">
        <f t="shared" si="247"/>
        <v>46219</v>
      </c>
      <c r="B684" s="432" t="s">
        <v>805</v>
      </c>
      <c r="C684" s="458"/>
      <c r="D684" s="473"/>
      <c r="E684" s="459"/>
      <c r="F684" s="506" t="str">
        <f>IF(ISNA(VLOOKUP(D684,條件!$A$1:$L$65585,5,0)),"",(VLOOKUP(D684,條件!$A$1:$L$65585,5,0)))</f>
        <v/>
      </c>
      <c r="G684" s="506" t="str">
        <f>IF(ISNA(VLOOKUP(D684,條件!$A$1:$L$65585,11,0)),"",(VLOOKUP(D684,條件!$A$1:$L$65585,11,0)))</f>
        <v/>
      </c>
      <c r="H684" s="460"/>
      <c r="I684" s="461"/>
      <c r="J684" s="462"/>
      <c r="K684" s="461"/>
      <c r="L684" s="463"/>
      <c r="M684" s="388"/>
      <c r="N684" s="389"/>
      <c r="O684" s="390"/>
      <c r="P684" s="389"/>
      <c r="Q684" s="391"/>
      <c r="R684" s="443"/>
      <c r="S684" s="425">
        <f t="shared" si="251"/>
        <v>0</v>
      </c>
      <c r="T684" s="392">
        <f t="shared" si="248"/>
        <v>0</v>
      </c>
      <c r="U684" s="392">
        <f t="shared" si="252"/>
        <v>0</v>
      </c>
      <c r="V684" s="393">
        <f t="shared" si="253"/>
        <v>0</v>
      </c>
      <c r="W684" s="444" t="str">
        <f t="shared" si="254"/>
        <v/>
      </c>
      <c r="X684" s="452" t="str">
        <f t="shared" si="249"/>
        <v/>
      </c>
      <c r="Y684" s="452" t="str">
        <f t="shared" si="250"/>
        <v/>
      </c>
    </row>
    <row r="685" spans="1:25" ht="16.5">
      <c r="A685" s="383">
        <f t="shared" si="247"/>
        <v>46219</v>
      </c>
      <c r="B685" s="432" t="s">
        <v>805</v>
      </c>
      <c r="C685" s="458"/>
      <c r="D685" s="473"/>
      <c r="E685" s="459"/>
      <c r="F685" s="506" t="str">
        <f>IF(ISNA(VLOOKUP(D685,條件!$A$1:$L$65585,5,0)),"",(VLOOKUP(D685,條件!$A$1:$L$65585,5,0)))</f>
        <v/>
      </c>
      <c r="G685" s="506" t="str">
        <f>IF(ISNA(VLOOKUP(D685,條件!$A$1:$L$65585,11,0)),"",(VLOOKUP(D685,條件!$A$1:$L$65585,11,0)))</f>
        <v/>
      </c>
      <c r="H685" s="460"/>
      <c r="I685" s="461"/>
      <c r="J685" s="462"/>
      <c r="K685" s="461"/>
      <c r="L685" s="463"/>
      <c r="M685" s="388"/>
      <c r="N685" s="389"/>
      <c r="O685" s="390"/>
      <c r="P685" s="389"/>
      <c r="Q685" s="391"/>
      <c r="R685" s="443"/>
      <c r="S685" s="425">
        <f t="shared" si="251"/>
        <v>0</v>
      </c>
      <c r="T685" s="392">
        <f t="shared" si="248"/>
        <v>0</v>
      </c>
      <c r="U685" s="392">
        <f t="shared" si="252"/>
        <v>0</v>
      </c>
      <c r="V685" s="393">
        <f t="shared" si="253"/>
        <v>0</v>
      </c>
      <c r="W685" s="444" t="str">
        <f t="shared" si="254"/>
        <v/>
      </c>
      <c r="X685" s="452" t="str">
        <f t="shared" si="249"/>
        <v/>
      </c>
      <c r="Y685" s="452" t="str">
        <f t="shared" si="250"/>
        <v/>
      </c>
    </row>
    <row r="686" spans="1:25" ht="16.5">
      <c r="A686" s="383">
        <f t="shared" si="247"/>
        <v>46219</v>
      </c>
      <c r="B686" s="432" t="s">
        <v>805</v>
      </c>
      <c r="C686" s="458"/>
      <c r="D686" s="473"/>
      <c r="E686" s="459"/>
      <c r="F686" s="506" t="str">
        <f>IF(ISNA(VLOOKUP(D686,條件!$A$1:$L$65585,5,0)),"",(VLOOKUP(D686,條件!$A$1:$L$65585,5,0)))</f>
        <v/>
      </c>
      <c r="G686" s="506" t="str">
        <f>IF(ISNA(VLOOKUP(D686,條件!$A$1:$L$65585,11,0)),"",(VLOOKUP(D686,條件!$A$1:$L$65585,11,0)))</f>
        <v/>
      </c>
      <c r="H686" s="460"/>
      <c r="I686" s="461"/>
      <c r="J686" s="462"/>
      <c r="K686" s="461"/>
      <c r="L686" s="463"/>
      <c r="M686" s="388"/>
      <c r="N686" s="389"/>
      <c r="O686" s="390"/>
      <c r="P686" s="389"/>
      <c r="Q686" s="391"/>
      <c r="R686" s="443"/>
      <c r="S686" s="425">
        <f t="shared" si="251"/>
        <v>0</v>
      </c>
      <c r="T686" s="392">
        <f t="shared" si="248"/>
        <v>0</v>
      </c>
      <c r="U686" s="392">
        <f t="shared" si="252"/>
        <v>0</v>
      </c>
      <c r="V686" s="393">
        <f t="shared" si="253"/>
        <v>0</v>
      </c>
      <c r="W686" s="444" t="str">
        <f t="shared" si="254"/>
        <v/>
      </c>
      <c r="X686" s="452" t="str">
        <f t="shared" si="249"/>
        <v/>
      </c>
      <c r="Y686" s="452" t="str">
        <f t="shared" si="250"/>
        <v/>
      </c>
    </row>
    <row r="687" spans="1:25" ht="16.5">
      <c r="A687" s="383">
        <f t="shared" si="247"/>
        <v>46219</v>
      </c>
      <c r="B687" s="432" t="s">
        <v>805</v>
      </c>
      <c r="C687" s="458"/>
      <c r="D687" s="473"/>
      <c r="E687" s="459"/>
      <c r="F687" s="506" t="str">
        <f>IF(ISNA(VLOOKUP(D687,條件!$A$1:$L$65585,5,0)),"",(VLOOKUP(D687,條件!$A$1:$L$65585,5,0)))</f>
        <v/>
      </c>
      <c r="G687" s="506" t="str">
        <f>IF(ISNA(VLOOKUP(D687,條件!$A$1:$L$65585,11,0)),"",(VLOOKUP(D687,條件!$A$1:$L$65585,11,0)))</f>
        <v/>
      </c>
      <c r="H687" s="460"/>
      <c r="I687" s="461"/>
      <c r="J687" s="462"/>
      <c r="K687" s="461"/>
      <c r="L687" s="463"/>
      <c r="M687" s="388"/>
      <c r="N687" s="389"/>
      <c r="O687" s="390"/>
      <c r="P687" s="389"/>
      <c r="Q687" s="391"/>
      <c r="R687" s="443"/>
      <c r="S687" s="425">
        <f t="shared" si="251"/>
        <v>0</v>
      </c>
      <c r="T687" s="392">
        <f t="shared" si="248"/>
        <v>0</v>
      </c>
      <c r="U687" s="392">
        <f t="shared" si="252"/>
        <v>0</v>
      </c>
      <c r="V687" s="393">
        <f t="shared" si="253"/>
        <v>0</v>
      </c>
      <c r="W687" s="444" t="str">
        <f t="shared" si="254"/>
        <v/>
      </c>
      <c r="X687" s="452" t="str">
        <f t="shared" si="249"/>
        <v/>
      </c>
      <c r="Y687" s="452" t="str">
        <f t="shared" si="250"/>
        <v/>
      </c>
    </row>
    <row r="688" spans="1:25" ht="16.5">
      <c r="A688" s="383">
        <f t="shared" si="247"/>
        <v>46219</v>
      </c>
      <c r="B688" s="432" t="s">
        <v>805</v>
      </c>
      <c r="C688" s="458"/>
      <c r="D688" s="473"/>
      <c r="E688" s="459"/>
      <c r="F688" s="506" t="str">
        <f>IF(ISNA(VLOOKUP(D688,條件!$A$1:$L$65585,5,0)),"",(VLOOKUP(D688,條件!$A$1:$L$65585,5,0)))</f>
        <v/>
      </c>
      <c r="G688" s="506" t="str">
        <f>IF(ISNA(VLOOKUP(D688,條件!$A$1:$L$65585,11,0)),"",(VLOOKUP(D688,條件!$A$1:$L$65585,11,0)))</f>
        <v/>
      </c>
      <c r="H688" s="460"/>
      <c r="I688" s="461"/>
      <c r="J688" s="462"/>
      <c r="K688" s="461"/>
      <c r="L688" s="463"/>
      <c r="M688" s="388"/>
      <c r="N688" s="389"/>
      <c r="O688" s="390"/>
      <c r="P688" s="389"/>
      <c r="Q688" s="391"/>
      <c r="R688" s="443"/>
      <c r="S688" s="425">
        <f t="shared" si="251"/>
        <v>0</v>
      </c>
      <c r="T688" s="392">
        <f t="shared" si="248"/>
        <v>0</v>
      </c>
      <c r="U688" s="392">
        <f t="shared" si="252"/>
        <v>0</v>
      </c>
      <c r="V688" s="393">
        <f t="shared" si="253"/>
        <v>0</v>
      </c>
      <c r="W688" s="444" t="str">
        <f t="shared" si="254"/>
        <v/>
      </c>
      <c r="X688" s="452" t="str">
        <f t="shared" si="249"/>
        <v/>
      </c>
      <c r="Y688" s="452" t="str">
        <f t="shared" si="250"/>
        <v/>
      </c>
    </row>
    <row r="689" spans="1:25" ht="16.5">
      <c r="A689" s="383">
        <f t="shared" si="247"/>
        <v>46219</v>
      </c>
      <c r="B689" s="398" t="s">
        <v>803</v>
      </c>
      <c r="C689" s="524"/>
      <c r="D689" s="525"/>
      <c r="E689" s="526"/>
      <c r="F689" s="527">
        <v>0</v>
      </c>
      <c r="G689" s="527"/>
      <c r="H689" s="528"/>
      <c r="I689" s="529">
        <f>COUNTA(I669:I688)</f>
        <v>0</v>
      </c>
      <c r="J689" s="529"/>
      <c r="K689" s="529"/>
      <c r="L689" s="530"/>
      <c r="M689" s="400"/>
      <c r="N689" s="401">
        <f>SUM(N669:N688)</f>
        <v>0</v>
      </c>
      <c r="O689" s="400"/>
      <c r="P689" s="401">
        <f>SUM(P669:P688)</f>
        <v>0</v>
      </c>
      <c r="Q689" s="402"/>
      <c r="R689" s="445"/>
      <c r="S689" s="427"/>
      <c r="T689" s="403"/>
      <c r="U689" s="399">
        <f>SUMIF(U669:U688,"&lt;9E307")</f>
        <v>0</v>
      </c>
      <c r="V689" s="399">
        <f>SUM(V669:V688)</f>
        <v>0</v>
      </c>
      <c r="W689" s="446">
        <f>IF(ISERROR(V689/U689),0,(V689/U689))</f>
        <v>0</v>
      </c>
      <c r="X689" s="453">
        <f>SUMIF(X669:X688,"&lt;9E307")</f>
        <v>0</v>
      </c>
      <c r="Y689" s="453">
        <f>SUMIF(Y669:Y688,"&lt;9E307")</f>
        <v>0</v>
      </c>
    </row>
    <row r="690" spans="1:25" ht="16.5">
      <c r="A690" s="383">
        <f t="shared" si="247"/>
        <v>46219</v>
      </c>
      <c r="B690" s="404" t="s">
        <v>806</v>
      </c>
      <c r="C690" s="531"/>
      <c r="D690" s="532"/>
      <c r="E690" s="533"/>
      <c r="F690" s="534"/>
      <c r="G690" s="534"/>
      <c r="H690" s="535"/>
      <c r="I690" s="536">
        <f>SUM(I668,I689)</f>
        <v>0</v>
      </c>
      <c r="J690" s="536"/>
      <c r="K690" s="536"/>
      <c r="L690" s="537"/>
      <c r="M690" s="419"/>
      <c r="N690" s="420">
        <f>SUM(N668,N689)</f>
        <v>0</v>
      </c>
      <c r="O690" s="419"/>
      <c r="P690" s="420">
        <f>SUM(P668,P689)</f>
        <v>0</v>
      </c>
      <c r="Q690" s="421"/>
      <c r="R690" s="447"/>
      <c r="S690" s="428"/>
      <c r="T690" s="394"/>
      <c r="U690" s="394">
        <f t="shared" ref="U690:V690" si="255">SUM(U668,U689)</f>
        <v>0</v>
      </c>
      <c r="V690" s="394">
        <f t="shared" si="255"/>
        <v>0</v>
      </c>
      <c r="W690" s="448">
        <f>IF(ISERROR(V690/U690),0,V690/U690)</f>
        <v>0</v>
      </c>
      <c r="X690" s="454">
        <f>SUM(X668,X689)</f>
        <v>0</v>
      </c>
      <c r="Y690" s="454">
        <f>SUM(Y668,Y689)</f>
        <v>0</v>
      </c>
    </row>
    <row r="691" spans="1:25" ht="16.5">
      <c r="A691" s="449">
        <f>A690+1</f>
        <v>46220</v>
      </c>
      <c r="B691" s="431" t="s">
        <v>804</v>
      </c>
      <c r="C691" s="538"/>
      <c r="D691" s="539"/>
      <c r="E691" s="540"/>
      <c r="F691" s="541" t="str">
        <f>IF(ISNA(VLOOKUP(D691,條件!$A$1:$L$65585,5,0)),"",(VLOOKUP(D691,條件!$A$1:$L$65585,5,0)))</f>
        <v/>
      </c>
      <c r="G691" s="541" t="str">
        <f>IF(ISNA(VLOOKUP(D691,條件!$A$1:$L$65585,11,0)),"",(VLOOKUP(D691,條件!$A$1:$L$65585,11,0)))</f>
        <v/>
      </c>
      <c r="H691" s="542"/>
      <c r="I691" s="543"/>
      <c r="J691" s="462"/>
      <c r="K691" s="543"/>
      <c r="L691" s="544"/>
      <c r="M691" s="407"/>
      <c r="N691" s="408"/>
      <c r="O691" s="409"/>
      <c r="P691" s="408"/>
      <c r="Q691" s="410"/>
      <c r="R691" s="441"/>
      <c r="S691" s="424">
        <f>K691*0.85</f>
        <v>0</v>
      </c>
      <c r="T691" s="405">
        <f t="shared" ref="T691:T710" si="256">IF(J691="",0,(1440/(J691/S691)))</f>
        <v>0</v>
      </c>
      <c r="U691" s="405">
        <f>T691*L691*(N691+P691)/24*0.85</f>
        <v>0</v>
      </c>
      <c r="V691" s="406">
        <f>M691+O691</f>
        <v>0</v>
      </c>
      <c r="W691" s="442" t="str">
        <f>IF(U691=0,"",((V691/U691)))</f>
        <v/>
      </c>
      <c r="X691" s="452" t="str">
        <f t="shared" ref="X691:X710" si="257">IF(ISERROR((U691/(N691+P691)*N691)/250),"",((U691/(N691+P691)*N691)/250))</f>
        <v/>
      </c>
      <c r="Y691" s="452" t="str">
        <f t="shared" ref="Y691:Y710" si="258">IF(ISERROR(((U691/(N691+P691)*P691)/250)),"",(((U691/(N691+P691)*P691))/250))</f>
        <v/>
      </c>
    </row>
    <row r="692" spans="1:25" ht="16.5">
      <c r="A692" s="383">
        <f>A691</f>
        <v>46220</v>
      </c>
      <c r="B692" s="432" t="s">
        <v>804</v>
      </c>
      <c r="C692" s="458"/>
      <c r="D692" s="473"/>
      <c r="E692" s="459"/>
      <c r="F692" s="506" t="str">
        <f>IF(ISNA(VLOOKUP(D692,條件!$A$1:$L$65585,5,0)),"",(VLOOKUP(D692,條件!$A$1:$L$65585,5,0)))</f>
        <v/>
      </c>
      <c r="G692" s="506" t="str">
        <f>IF(ISNA(VLOOKUP(D692,條件!$A$1:$L$65585,11,0)),"",(VLOOKUP(D692,條件!$A$1:$L$65585,11,0)))</f>
        <v/>
      </c>
      <c r="H692" s="460"/>
      <c r="I692" s="461"/>
      <c r="J692" s="462"/>
      <c r="K692" s="461"/>
      <c r="L692" s="463"/>
      <c r="M692" s="388"/>
      <c r="N692" s="389"/>
      <c r="O692" s="390"/>
      <c r="P692" s="389"/>
      <c r="Q692" s="410"/>
      <c r="R692" s="443"/>
      <c r="S692" s="425">
        <f t="shared" ref="S692:S710" si="259">K692*0.85</f>
        <v>0</v>
      </c>
      <c r="T692" s="392">
        <f t="shared" si="256"/>
        <v>0</v>
      </c>
      <c r="U692" s="405">
        <f t="shared" ref="U692:U710" si="260">T692*L692*(N692+P692)/24*0.85</f>
        <v>0</v>
      </c>
      <c r="V692" s="393">
        <f t="shared" ref="V692:V710" si="261">M692+O692</f>
        <v>0</v>
      </c>
      <c r="W692" s="442" t="str">
        <f t="shared" ref="W692:W710" si="262">IF(U692=0,"",((V692/U692)))</f>
        <v/>
      </c>
      <c r="X692" s="452" t="str">
        <f t="shared" si="257"/>
        <v/>
      </c>
      <c r="Y692" s="452" t="str">
        <f t="shared" si="258"/>
        <v/>
      </c>
    </row>
    <row r="693" spans="1:25" ht="16.5">
      <c r="A693" s="383">
        <f t="shared" ref="A693:A733" si="263">A692</f>
        <v>46220</v>
      </c>
      <c r="B693" s="432" t="s">
        <v>804</v>
      </c>
      <c r="C693" s="458"/>
      <c r="D693" s="473"/>
      <c r="E693" s="459"/>
      <c r="F693" s="506" t="str">
        <f>IF(ISNA(VLOOKUP(D693,條件!$A$1:$L$65585,5,0)),"",(VLOOKUP(D693,條件!$A$1:$L$65585,5,0)))</f>
        <v/>
      </c>
      <c r="G693" s="506" t="str">
        <f>IF(ISNA(VLOOKUP(D693,條件!$A$1:$L$65585,11,0)),"",(VLOOKUP(D693,條件!$A$1:$L$65585,11,0)))</f>
        <v/>
      </c>
      <c r="H693" s="460"/>
      <c r="I693" s="461"/>
      <c r="J693" s="462"/>
      <c r="K693" s="461"/>
      <c r="L693" s="463"/>
      <c r="M693" s="388"/>
      <c r="N693" s="389"/>
      <c r="O693" s="390"/>
      <c r="P693" s="389"/>
      <c r="Q693" s="410"/>
      <c r="R693" s="443"/>
      <c r="S693" s="425">
        <f t="shared" si="259"/>
        <v>0</v>
      </c>
      <c r="T693" s="392">
        <f t="shared" si="256"/>
        <v>0</v>
      </c>
      <c r="U693" s="405">
        <f t="shared" si="260"/>
        <v>0</v>
      </c>
      <c r="V693" s="393">
        <f t="shared" si="261"/>
        <v>0</v>
      </c>
      <c r="W693" s="442" t="str">
        <f t="shared" si="262"/>
        <v/>
      </c>
      <c r="X693" s="452" t="str">
        <f t="shared" si="257"/>
        <v/>
      </c>
      <c r="Y693" s="452" t="str">
        <f t="shared" si="258"/>
        <v/>
      </c>
    </row>
    <row r="694" spans="1:25" ht="16.5">
      <c r="A694" s="383">
        <f t="shared" si="263"/>
        <v>46220</v>
      </c>
      <c r="B694" s="432" t="s">
        <v>804</v>
      </c>
      <c r="C694" s="458"/>
      <c r="D694" s="473"/>
      <c r="E694" s="459"/>
      <c r="F694" s="506" t="str">
        <f>IF(ISNA(VLOOKUP(D694,條件!$A$1:$L$65585,5,0)),"",(VLOOKUP(D694,條件!$A$1:$L$65585,5,0)))</f>
        <v/>
      </c>
      <c r="G694" s="506" t="str">
        <f>IF(ISNA(VLOOKUP(D694,條件!$A$1:$L$65585,11,0)),"",(VLOOKUP(D694,條件!$A$1:$L$65585,11,0)))</f>
        <v/>
      </c>
      <c r="H694" s="460"/>
      <c r="I694" s="461"/>
      <c r="J694" s="462"/>
      <c r="K694" s="461"/>
      <c r="L694" s="463"/>
      <c r="M694" s="388"/>
      <c r="N694" s="389"/>
      <c r="O694" s="390"/>
      <c r="P694" s="389"/>
      <c r="Q694" s="410"/>
      <c r="R694" s="443"/>
      <c r="S694" s="425">
        <f t="shared" si="259"/>
        <v>0</v>
      </c>
      <c r="T694" s="392">
        <f t="shared" si="256"/>
        <v>0</v>
      </c>
      <c r="U694" s="405">
        <f t="shared" si="260"/>
        <v>0</v>
      </c>
      <c r="V694" s="393">
        <f t="shared" si="261"/>
        <v>0</v>
      </c>
      <c r="W694" s="442" t="str">
        <f t="shared" si="262"/>
        <v/>
      </c>
      <c r="X694" s="452" t="str">
        <f t="shared" si="257"/>
        <v/>
      </c>
      <c r="Y694" s="452" t="str">
        <f t="shared" si="258"/>
        <v/>
      </c>
    </row>
    <row r="695" spans="1:25" ht="16.5">
      <c r="A695" s="383">
        <f t="shared" si="263"/>
        <v>46220</v>
      </c>
      <c r="B695" s="432" t="s">
        <v>804</v>
      </c>
      <c r="C695" s="458"/>
      <c r="D695" s="473"/>
      <c r="E695" s="459"/>
      <c r="F695" s="506" t="str">
        <f>IF(ISNA(VLOOKUP(D695,條件!$A$1:$L$65585,5,0)),"",(VLOOKUP(D695,條件!$A$1:$L$65585,5,0)))</f>
        <v/>
      </c>
      <c r="G695" s="506" t="str">
        <f>IF(ISNA(VLOOKUP(D695,條件!$A$1:$L$65585,11,0)),"",(VLOOKUP(D695,條件!$A$1:$L$65585,11,0)))</f>
        <v/>
      </c>
      <c r="H695" s="460"/>
      <c r="I695" s="461"/>
      <c r="J695" s="462"/>
      <c r="K695" s="461"/>
      <c r="L695" s="463"/>
      <c r="M695" s="388"/>
      <c r="N695" s="389"/>
      <c r="O695" s="390"/>
      <c r="P695" s="389"/>
      <c r="Q695" s="410"/>
      <c r="R695" s="443"/>
      <c r="S695" s="425">
        <f t="shared" si="259"/>
        <v>0</v>
      </c>
      <c r="T695" s="392">
        <f t="shared" si="256"/>
        <v>0</v>
      </c>
      <c r="U695" s="405">
        <f t="shared" si="260"/>
        <v>0</v>
      </c>
      <c r="V695" s="393">
        <f t="shared" si="261"/>
        <v>0</v>
      </c>
      <c r="W695" s="442" t="str">
        <f t="shared" si="262"/>
        <v/>
      </c>
      <c r="X695" s="452" t="str">
        <f t="shared" si="257"/>
        <v/>
      </c>
      <c r="Y695" s="452" t="str">
        <f t="shared" si="258"/>
        <v/>
      </c>
    </row>
    <row r="696" spans="1:25" ht="16.5">
      <c r="A696" s="383">
        <f t="shared" si="263"/>
        <v>46220</v>
      </c>
      <c r="B696" s="432" t="s">
        <v>804</v>
      </c>
      <c r="C696" s="458"/>
      <c r="D696" s="473"/>
      <c r="E696" s="459"/>
      <c r="F696" s="506" t="str">
        <f>IF(ISNA(VLOOKUP(D696,條件!$A$1:$L$65585,5,0)),"",(VLOOKUP(D696,條件!$A$1:$L$65585,5,0)))</f>
        <v/>
      </c>
      <c r="G696" s="506" t="str">
        <f>IF(ISNA(VLOOKUP(D696,條件!$A$1:$L$65585,11,0)),"",(VLOOKUP(D696,條件!$A$1:$L$65585,11,0)))</f>
        <v/>
      </c>
      <c r="H696" s="460"/>
      <c r="I696" s="461"/>
      <c r="J696" s="462"/>
      <c r="K696" s="461"/>
      <c r="L696" s="463"/>
      <c r="M696" s="388"/>
      <c r="N696" s="389"/>
      <c r="O696" s="390"/>
      <c r="P696" s="389"/>
      <c r="Q696" s="410"/>
      <c r="R696" s="443"/>
      <c r="S696" s="425">
        <f t="shared" si="259"/>
        <v>0</v>
      </c>
      <c r="T696" s="392">
        <f t="shared" si="256"/>
        <v>0</v>
      </c>
      <c r="U696" s="405">
        <f t="shared" si="260"/>
        <v>0</v>
      </c>
      <c r="V696" s="393">
        <f t="shared" si="261"/>
        <v>0</v>
      </c>
      <c r="W696" s="442" t="str">
        <f t="shared" si="262"/>
        <v/>
      </c>
      <c r="X696" s="452" t="str">
        <f t="shared" si="257"/>
        <v/>
      </c>
      <c r="Y696" s="452" t="str">
        <f t="shared" si="258"/>
        <v/>
      </c>
    </row>
    <row r="697" spans="1:25" ht="16.5">
      <c r="A697" s="383">
        <f t="shared" si="263"/>
        <v>46220</v>
      </c>
      <c r="B697" s="432" t="s">
        <v>804</v>
      </c>
      <c r="C697" s="458"/>
      <c r="D697" s="473"/>
      <c r="E697" s="459"/>
      <c r="F697" s="506" t="str">
        <f>IF(ISNA(VLOOKUP(D697,條件!$A$1:$L$65585,5,0)),"",(VLOOKUP(D697,條件!$A$1:$L$65585,5,0)))</f>
        <v/>
      </c>
      <c r="G697" s="506" t="str">
        <f>IF(ISNA(VLOOKUP(D697,條件!$A$1:$L$65585,11,0)),"",(VLOOKUP(D697,條件!$A$1:$L$65585,11,0)))</f>
        <v/>
      </c>
      <c r="H697" s="460"/>
      <c r="I697" s="461"/>
      <c r="J697" s="462"/>
      <c r="K697" s="461"/>
      <c r="L697" s="463"/>
      <c r="M697" s="388"/>
      <c r="N697" s="389"/>
      <c r="O697" s="390"/>
      <c r="P697" s="389"/>
      <c r="Q697" s="410"/>
      <c r="R697" s="443"/>
      <c r="S697" s="425">
        <f t="shared" si="259"/>
        <v>0</v>
      </c>
      <c r="T697" s="392">
        <f t="shared" si="256"/>
        <v>0</v>
      </c>
      <c r="U697" s="405">
        <f t="shared" si="260"/>
        <v>0</v>
      </c>
      <c r="V697" s="393">
        <f t="shared" si="261"/>
        <v>0</v>
      </c>
      <c r="W697" s="442" t="str">
        <f t="shared" si="262"/>
        <v/>
      </c>
      <c r="X697" s="452" t="str">
        <f t="shared" si="257"/>
        <v/>
      </c>
      <c r="Y697" s="452" t="str">
        <f t="shared" si="258"/>
        <v/>
      </c>
    </row>
    <row r="698" spans="1:25" ht="16.5">
      <c r="A698" s="383">
        <f t="shared" si="263"/>
        <v>46220</v>
      </c>
      <c r="B698" s="432" t="s">
        <v>804</v>
      </c>
      <c r="C698" s="458"/>
      <c r="D698" s="473"/>
      <c r="E698" s="459"/>
      <c r="F698" s="506" t="str">
        <f>IF(ISNA(VLOOKUP(D698,條件!$A$1:$L$65585,5,0)),"",(VLOOKUP(D698,條件!$A$1:$L$65585,5,0)))</f>
        <v/>
      </c>
      <c r="G698" s="506" t="str">
        <f>IF(ISNA(VLOOKUP(D698,條件!$A$1:$L$65585,11,0)),"",(VLOOKUP(D698,條件!$A$1:$L$65585,11,0)))</f>
        <v/>
      </c>
      <c r="H698" s="460"/>
      <c r="I698" s="461"/>
      <c r="J698" s="462"/>
      <c r="K698" s="461"/>
      <c r="L698" s="463"/>
      <c r="M698" s="388"/>
      <c r="N698" s="389"/>
      <c r="O698" s="390"/>
      <c r="P698" s="389"/>
      <c r="Q698" s="410"/>
      <c r="R698" s="443"/>
      <c r="S698" s="425">
        <f t="shared" si="259"/>
        <v>0</v>
      </c>
      <c r="T698" s="392">
        <f t="shared" si="256"/>
        <v>0</v>
      </c>
      <c r="U698" s="405">
        <f t="shared" si="260"/>
        <v>0</v>
      </c>
      <c r="V698" s="393">
        <f t="shared" si="261"/>
        <v>0</v>
      </c>
      <c r="W698" s="442" t="str">
        <f t="shared" si="262"/>
        <v/>
      </c>
      <c r="X698" s="452" t="str">
        <f t="shared" si="257"/>
        <v/>
      </c>
      <c r="Y698" s="452" t="str">
        <f t="shared" si="258"/>
        <v/>
      </c>
    </row>
    <row r="699" spans="1:25" ht="16.5">
      <c r="A699" s="383">
        <f t="shared" si="263"/>
        <v>46220</v>
      </c>
      <c r="B699" s="432" t="s">
        <v>804</v>
      </c>
      <c r="C699" s="458"/>
      <c r="D699" s="473"/>
      <c r="E699" s="459"/>
      <c r="F699" s="506" t="str">
        <f>IF(ISNA(VLOOKUP(D699,條件!$A$1:$L$65585,5,0)),"",(VLOOKUP(D699,條件!$A$1:$L$65585,5,0)))</f>
        <v/>
      </c>
      <c r="G699" s="506" t="str">
        <f>IF(ISNA(VLOOKUP(D699,條件!$A$1:$L$65585,11,0)),"",(VLOOKUP(D699,條件!$A$1:$L$65585,11,0)))</f>
        <v/>
      </c>
      <c r="H699" s="460"/>
      <c r="I699" s="461"/>
      <c r="J699" s="462"/>
      <c r="K699" s="461"/>
      <c r="L699" s="463"/>
      <c r="M699" s="388"/>
      <c r="N699" s="389"/>
      <c r="O699" s="390"/>
      <c r="P699" s="389"/>
      <c r="Q699" s="410"/>
      <c r="R699" s="443"/>
      <c r="S699" s="425">
        <f t="shared" si="259"/>
        <v>0</v>
      </c>
      <c r="T699" s="392">
        <f t="shared" si="256"/>
        <v>0</v>
      </c>
      <c r="U699" s="405">
        <f t="shared" si="260"/>
        <v>0</v>
      </c>
      <c r="V699" s="393">
        <f t="shared" si="261"/>
        <v>0</v>
      </c>
      <c r="W699" s="442" t="str">
        <f t="shared" si="262"/>
        <v/>
      </c>
      <c r="X699" s="452" t="str">
        <f t="shared" si="257"/>
        <v/>
      </c>
      <c r="Y699" s="452" t="str">
        <f t="shared" si="258"/>
        <v/>
      </c>
    </row>
    <row r="700" spans="1:25" ht="16.5">
      <c r="A700" s="383">
        <f t="shared" si="263"/>
        <v>46220</v>
      </c>
      <c r="B700" s="432" t="s">
        <v>804</v>
      </c>
      <c r="C700" s="458"/>
      <c r="D700" s="473"/>
      <c r="E700" s="459"/>
      <c r="F700" s="506" t="str">
        <f>IF(ISNA(VLOOKUP(D700,條件!$A$1:$L$65585,5,0)),"",(VLOOKUP(D700,條件!$A$1:$L$65585,5,0)))</f>
        <v/>
      </c>
      <c r="G700" s="506" t="str">
        <f>IF(ISNA(VLOOKUP(D700,條件!$A$1:$L$65585,11,0)),"",(VLOOKUP(D700,條件!$A$1:$L$65585,11,0)))</f>
        <v/>
      </c>
      <c r="H700" s="460"/>
      <c r="I700" s="461"/>
      <c r="J700" s="462"/>
      <c r="K700" s="461"/>
      <c r="L700" s="463"/>
      <c r="M700" s="388"/>
      <c r="N700" s="389"/>
      <c r="O700" s="390"/>
      <c r="P700" s="389"/>
      <c r="Q700" s="410"/>
      <c r="R700" s="443"/>
      <c r="S700" s="425">
        <f t="shared" si="259"/>
        <v>0</v>
      </c>
      <c r="T700" s="392">
        <f t="shared" si="256"/>
        <v>0</v>
      </c>
      <c r="U700" s="405">
        <f t="shared" si="260"/>
        <v>0</v>
      </c>
      <c r="V700" s="393">
        <f t="shared" si="261"/>
        <v>0</v>
      </c>
      <c r="W700" s="442" t="str">
        <f t="shared" si="262"/>
        <v/>
      </c>
      <c r="X700" s="452" t="str">
        <f t="shared" si="257"/>
        <v/>
      </c>
      <c r="Y700" s="452" t="str">
        <f t="shared" si="258"/>
        <v/>
      </c>
    </row>
    <row r="701" spans="1:25" ht="16.5">
      <c r="A701" s="383">
        <f t="shared" si="263"/>
        <v>46220</v>
      </c>
      <c r="B701" s="432" t="s">
        <v>804</v>
      </c>
      <c r="C701" s="458"/>
      <c r="D701" s="473"/>
      <c r="E701" s="459"/>
      <c r="F701" s="506" t="str">
        <f>IF(ISNA(VLOOKUP(D701,條件!$A$1:$L$65585,5,0)),"",(VLOOKUP(D701,條件!$A$1:$L$65585,5,0)))</f>
        <v/>
      </c>
      <c r="G701" s="506" t="str">
        <f>IF(ISNA(VLOOKUP(D701,條件!$A$1:$L$65585,11,0)),"",(VLOOKUP(D701,條件!$A$1:$L$65585,11,0)))</f>
        <v/>
      </c>
      <c r="H701" s="460"/>
      <c r="I701" s="461"/>
      <c r="J701" s="462"/>
      <c r="K701" s="461"/>
      <c r="L701" s="463"/>
      <c r="M701" s="388"/>
      <c r="N701" s="389"/>
      <c r="O701" s="390"/>
      <c r="P701" s="389"/>
      <c r="Q701" s="410"/>
      <c r="R701" s="443"/>
      <c r="S701" s="425">
        <f t="shared" si="259"/>
        <v>0</v>
      </c>
      <c r="T701" s="392">
        <f t="shared" si="256"/>
        <v>0</v>
      </c>
      <c r="U701" s="405">
        <f t="shared" si="260"/>
        <v>0</v>
      </c>
      <c r="V701" s="393">
        <f t="shared" si="261"/>
        <v>0</v>
      </c>
      <c r="W701" s="442" t="str">
        <f t="shared" si="262"/>
        <v/>
      </c>
      <c r="X701" s="452" t="str">
        <f t="shared" si="257"/>
        <v/>
      </c>
      <c r="Y701" s="452" t="str">
        <f t="shared" si="258"/>
        <v/>
      </c>
    </row>
    <row r="702" spans="1:25" ht="16.5">
      <c r="A702" s="383">
        <f t="shared" si="263"/>
        <v>46220</v>
      </c>
      <c r="B702" s="432" t="s">
        <v>804</v>
      </c>
      <c r="C702" s="458"/>
      <c r="D702" s="473"/>
      <c r="E702" s="459"/>
      <c r="F702" s="506" t="str">
        <f>IF(ISNA(VLOOKUP(D702,條件!$A$1:$L$65585,5,0)),"",(VLOOKUP(D702,條件!$A$1:$L$65585,5,0)))</f>
        <v/>
      </c>
      <c r="G702" s="506" t="str">
        <f>IF(ISNA(VLOOKUP(D702,條件!$A$1:$L$65585,11,0)),"",(VLOOKUP(D702,條件!$A$1:$L$65585,11,0)))</f>
        <v/>
      </c>
      <c r="H702" s="460"/>
      <c r="I702" s="461"/>
      <c r="J702" s="462"/>
      <c r="K702" s="461"/>
      <c r="L702" s="463"/>
      <c r="M702" s="388"/>
      <c r="N702" s="389"/>
      <c r="O702" s="390"/>
      <c r="P702" s="389"/>
      <c r="Q702" s="410"/>
      <c r="R702" s="443"/>
      <c r="S702" s="425">
        <f t="shared" si="259"/>
        <v>0</v>
      </c>
      <c r="T702" s="392">
        <f t="shared" si="256"/>
        <v>0</v>
      </c>
      <c r="U702" s="392">
        <f t="shared" si="260"/>
        <v>0</v>
      </c>
      <c r="V702" s="393">
        <f t="shared" si="261"/>
        <v>0</v>
      </c>
      <c r="W702" s="442" t="str">
        <f t="shared" si="262"/>
        <v/>
      </c>
      <c r="X702" s="452" t="str">
        <f t="shared" si="257"/>
        <v/>
      </c>
      <c r="Y702" s="452" t="str">
        <f t="shared" si="258"/>
        <v/>
      </c>
    </row>
    <row r="703" spans="1:25" ht="16.5">
      <c r="A703" s="383">
        <f t="shared" si="263"/>
        <v>46220</v>
      </c>
      <c r="B703" s="432" t="s">
        <v>804</v>
      </c>
      <c r="C703" s="458"/>
      <c r="D703" s="473"/>
      <c r="E703" s="459"/>
      <c r="F703" s="506" t="str">
        <f>IF(ISNA(VLOOKUP(D703,條件!$A$1:$L$65585,5,0)),"",(VLOOKUP(D703,條件!$A$1:$L$65585,5,0)))</f>
        <v/>
      </c>
      <c r="G703" s="506" t="str">
        <f>IF(ISNA(VLOOKUP(D703,條件!$A$1:$L$65585,11,0)),"",(VLOOKUP(D703,條件!$A$1:$L$65585,11,0)))</f>
        <v/>
      </c>
      <c r="H703" s="460"/>
      <c r="I703" s="461"/>
      <c r="J703" s="462"/>
      <c r="K703" s="461"/>
      <c r="L703" s="463"/>
      <c r="M703" s="388"/>
      <c r="N703" s="389"/>
      <c r="O703" s="390"/>
      <c r="P703" s="389"/>
      <c r="Q703" s="410"/>
      <c r="R703" s="443"/>
      <c r="S703" s="425">
        <f t="shared" si="259"/>
        <v>0</v>
      </c>
      <c r="T703" s="392">
        <f t="shared" si="256"/>
        <v>0</v>
      </c>
      <c r="U703" s="392">
        <f t="shared" si="260"/>
        <v>0</v>
      </c>
      <c r="V703" s="393">
        <f t="shared" si="261"/>
        <v>0</v>
      </c>
      <c r="W703" s="444" t="str">
        <f t="shared" si="262"/>
        <v/>
      </c>
      <c r="X703" s="452" t="str">
        <f t="shared" si="257"/>
        <v/>
      </c>
      <c r="Y703" s="452" t="str">
        <f t="shared" si="258"/>
        <v/>
      </c>
    </row>
    <row r="704" spans="1:25" ht="16.5">
      <c r="A704" s="383">
        <f t="shared" si="263"/>
        <v>46220</v>
      </c>
      <c r="B704" s="432" t="s">
        <v>804</v>
      </c>
      <c r="C704" s="458"/>
      <c r="D704" s="473"/>
      <c r="E704" s="459"/>
      <c r="F704" s="506" t="str">
        <f>IF(ISNA(VLOOKUP(D704,條件!$A$1:$L$65585,5,0)),"",(VLOOKUP(D704,條件!$A$1:$L$65585,5,0)))</f>
        <v/>
      </c>
      <c r="G704" s="506" t="str">
        <f>IF(ISNA(VLOOKUP(D704,條件!$A$1:$L$65585,11,0)),"",(VLOOKUP(D704,條件!$A$1:$L$65585,11,0)))</f>
        <v/>
      </c>
      <c r="H704" s="460"/>
      <c r="I704" s="461"/>
      <c r="J704" s="462"/>
      <c r="K704" s="461"/>
      <c r="L704" s="463"/>
      <c r="M704" s="388"/>
      <c r="N704" s="389"/>
      <c r="O704" s="390"/>
      <c r="P704" s="389"/>
      <c r="Q704" s="410"/>
      <c r="R704" s="443"/>
      <c r="S704" s="425">
        <f t="shared" si="259"/>
        <v>0</v>
      </c>
      <c r="T704" s="392">
        <f t="shared" si="256"/>
        <v>0</v>
      </c>
      <c r="U704" s="392">
        <f t="shared" si="260"/>
        <v>0</v>
      </c>
      <c r="V704" s="393">
        <f t="shared" si="261"/>
        <v>0</v>
      </c>
      <c r="W704" s="444" t="str">
        <f t="shared" si="262"/>
        <v/>
      </c>
      <c r="X704" s="452" t="str">
        <f t="shared" si="257"/>
        <v/>
      </c>
      <c r="Y704" s="452" t="str">
        <f t="shared" si="258"/>
        <v/>
      </c>
    </row>
    <row r="705" spans="1:25" ht="16.5">
      <c r="A705" s="383">
        <f t="shared" si="263"/>
        <v>46220</v>
      </c>
      <c r="B705" s="432" t="s">
        <v>804</v>
      </c>
      <c r="C705" s="458"/>
      <c r="D705" s="473"/>
      <c r="E705" s="459"/>
      <c r="F705" s="506" t="str">
        <f>IF(ISNA(VLOOKUP(D705,條件!$A$1:$L$65585,5,0)),"",(VLOOKUP(D705,條件!$A$1:$L$65585,5,0)))</f>
        <v/>
      </c>
      <c r="G705" s="506" t="str">
        <f>IF(ISNA(VLOOKUP(D705,條件!$A$1:$L$65585,11,0)),"",(VLOOKUP(D705,條件!$A$1:$L$65585,11,0)))</f>
        <v/>
      </c>
      <c r="H705" s="460"/>
      <c r="I705" s="461"/>
      <c r="J705" s="462"/>
      <c r="K705" s="461"/>
      <c r="L705" s="463"/>
      <c r="M705" s="388"/>
      <c r="N705" s="389"/>
      <c r="O705" s="390"/>
      <c r="P705" s="389"/>
      <c r="Q705" s="410"/>
      <c r="R705" s="443"/>
      <c r="S705" s="425">
        <f t="shared" si="259"/>
        <v>0</v>
      </c>
      <c r="T705" s="392">
        <f t="shared" si="256"/>
        <v>0</v>
      </c>
      <c r="U705" s="392">
        <f t="shared" si="260"/>
        <v>0</v>
      </c>
      <c r="V705" s="393">
        <f t="shared" si="261"/>
        <v>0</v>
      </c>
      <c r="W705" s="444" t="str">
        <f t="shared" si="262"/>
        <v/>
      </c>
      <c r="X705" s="452" t="str">
        <f t="shared" si="257"/>
        <v/>
      </c>
      <c r="Y705" s="452" t="str">
        <f t="shared" si="258"/>
        <v/>
      </c>
    </row>
    <row r="706" spans="1:25" ht="16.5">
      <c r="A706" s="383">
        <f t="shared" si="263"/>
        <v>46220</v>
      </c>
      <c r="B706" s="432" t="s">
        <v>804</v>
      </c>
      <c r="C706" s="458"/>
      <c r="D706" s="473"/>
      <c r="E706" s="459"/>
      <c r="F706" s="506" t="str">
        <f>IF(ISNA(VLOOKUP(D706,條件!$A$1:$L$65585,5,0)),"",(VLOOKUP(D706,條件!$A$1:$L$65585,5,0)))</f>
        <v/>
      </c>
      <c r="G706" s="506" t="str">
        <f>IF(ISNA(VLOOKUP(D706,條件!$A$1:$L$65585,11,0)),"",(VLOOKUP(D706,條件!$A$1:$L$65585,11,0)))</f>
        <v/>
      </c>
      <c r="H706" s="460"/>
      <c r="I706" s="461"/>
      <c r="J706" s="462"/>
      <c r="K706" s="461"/>
      <c r="L706" s="463"/>
      <c r="M706" s="388"/>
      <c r="N706" s="389"/>
      <c r="O706" s="390"/>
      <c r="P706" s="389"/>
      <c r="Q706" s="410"/>
      <c r="R706" s="443"/>
      <c r="S706" s="425">
        <f t="shared" si="259"/>
        <v>0</v>
      </c>
      <c r="T706" s="392">
        <f t="shared" si="256"/>
        <v>0</v>
      </c>
      <c r="U706" s="392">
        <f t="shared" si="260"/>
        <v>0</v>
      </c>
      <c r="V706" s="393">
        <f t="shared" si="261"/>
        <v>0</v>
      </c>
      <c r="W706" s="444" t="str">
        <f t="shared" si="262"/>
        <v/>
      </c>
      <c r="X706" s="452" t="str">
        <f t="shared" si="257"/>
        <v/>
      </c>
      <c r="Y706" s="452" t="str">
        <f t="shared" si="258"/>
        <v/>
      </c>
    </row>
    <row r="707" spans="1:25" ht="16.5">
      <c r="A707" s="383">
        <f t="shared" si="263"/>
        <v>46220</v>
      </c>
      <c r="B707" s="432" t="s">
        <v>804</v>
      </c>
      <c r="C707" s="458"/>
      <c r="D707" s="473"/>
      <c r="E707" s="459"/>
      <c r="F707" s="506" t="str">
        <f>IF(ISNA(VLOOKUP(D707,條件!$A$1:$L$65585,5,0)),"",(VLOOKUP(D707,條件!$A$1:$L$65585,5,0)))</f>
        <v/>
      </c>
      <c r="G707" s="506" t="str">
        <f>IF(ISNA(VLOOKUP(D707,條件!$A$1:$L$65585,11,0)),"",(VLOOKUP(D707,條件!$A$1:$L$65585,11,0)))</f>
        <v/>
      </c>
      <c r="H707" s="460"/>
      <c r="I707" s="461"/>
      <c r="J707" s="462"/>
      <c r="K707" s="461"/>
      <c r="L707" s="463"/>
      <c r="M707" s="388"/>
      <c r="N707" s="389"/>
      <c r="O707" s="390"/>
      <c r="P707" s="389"/>
      <c r="Q707" s="391"/>
      <c r="R707" s="443"/>
      <c r="S707" s="425">
        <f t="shared" si="259"/>
        <v>0</v>
      </c>
      <c r="T707" s="392">
        <f t="shared" si="256"/>
        <v>0</v>
      </c>
      <c r="U707" s="392">
        <f t="shared" si="260"/>
        <v>0</v>
      </c>
      <c r="V707" s="393">
        <f t="shared" si="261"/>
        <v>0</v>
      </c>
      <c r="W707" s="444" t="str">
        <f t="shared" si="262"/>
        <v/>
      </c>
      <c r="X707" s="452" t="str">
        <f t="shared" si="257"/>
        <v/>
      </c>
      <c r="Y707" s="452" t="str">
        <f t="shared" si="258"/>
        <v/>
      </c>
    </row>
    <row r="708" spans="1:25" ht="16.5">
      <c r="A708" s="383">
        <f t="shared" si="263"/>
        <v>46220</v>
      </c>
      <c r="B708" s="432" t="s">
        <v>804</v>
      </c>
      <c r="C708" s="458"/>
      <c r="D708" s="473"/>
      <c r="E708" s="459"/>
      <c r="F708" s="506" t="str">
        <f>IF(ISNA(VLOOKUP(D708,條件!$A$1:$L$65585,5,0)),"",(VLOOKUP(D708,條件!$A$1:$L$65585,5,0)))</f>
        <v/>
      </c>
      <c r="G708" s="506" t="str">
        <f>IF(ISNA(VLOOKUP(D708,條件!$A$1:$L$65585,11,0)),"",(VLOOKUP(D708,條件!$A$1:$L$65585,11,0)))</f>
        <v/>
      </c>
      <c r="H708" s="460"/>
      <c r="I708" s="461"/>
      <c r="J708" s="462"/>
      <c r="K708" s="461"/>
      <c r="L708" s="463"/>
      <c r="M708" s="388"/>
      <c r="N708" s="389"/>
      <c r="O708" s="390"/>
      <c r="P708" s="389"/>
      <c r="Q708" s="391"/>
      <c r="R708" s="443"/>
      <c r="S708" s="425">
        <f t="shared" si="259"/>
        <v>0</v>
      </c>
      <c r="T708" s="392">
        <f t="shared" si="256"/>
        <v>0</v>
      </c>
      <c r="U708" s="392">
        <f t="shared" si="260"/>
        <v>0</v>
      </c>
      <c r="V708" s="393">
        <f t="shared" si="261"/>
        <v>0</v>
      </c>
      <c r="W708" s="444" t="str">
        <f t="shared" si="262"/>
        <v/>
      </c>
      <c r="X708" s="452" t="str">
        <f t="shared" si="257"/>
        <v/>
      </c>
      <c r="Y708" s="452" t="str">
        <f t="shared" si="258"/>
        <v/>
      </c>
    </row>
    <row r="709" spans="1:25" ht="16.5">
      <c r="A709" s="383">
        <f t="shared" si="263"/>
        <v>46220</v>
      </c>
      <c r="B709" s="432" t="s">
        <v>804</v>
      </c>
      <c r="C709" s="458"/>
      <c r="D709" s="473"/>
      <c r="E709" s="459"/>
      <c r="F709" s="506" t="str">
        <f>IF(ISNA(VLOOKUP(D709,條件!$A$1:$L$65585,5,0)),"",(VLOOKUP(D709,條件!$A$1:$L$65585,5,0)))</f>
        <v/>
      </c>
      <c r="G709" s="506" t="str">
        <f>IF(ISNA(VLOOKUP(D709,條件!$A$1:$L$65585,11,0)),"",(VLOOKUP(D709,條件!$A$1:$L$65585,11,0)))</f>
        <v/>
      </c>
      <c r="H709" s="460"/>
      <c r="I709" s="461"/>
      <c r="J709" s="462"/>
      <c r="K709" s="461"/>
      <c r="L709" s="463"/>
      <c r="M709" s="388"/>
      <c r="N709" s="389"/>
      <c r="O709" s="390"/>
      <c r="P709" s="389"/>
      <c r="Q709" s="391"/>
      <c r="R709" s="443"/>
      <c r="S709" s="425">
        <f t="shared" si="259"/>
        <v>0</v>
      </c>
      <c r="T709" s="392">
        <f t="shared" si="256"/>
        <v>0</v>
      </c>
      <c r="U709" s="392">
        <f t="shared" si="260"/>
        <v>0</v>
      </c>
      <c r="V709" s="393">
        <f t="shared" si="261"/>
        <v>0</v>
      </c>
      <c r="W709" s="444" t="str">
        <f t="shared" si="262"/>
        <v/>
      </c>
      <c r="X709" s="452" t="str">
        <f t="shared" si="257"/>
        <v/>
      </c>
      <c r="Y709" s="452" t="str">
        <f t="shared" si="258"/>
        <v/>
      </c>
    </row>
    <row r="710" spans="1:25" ht="16.5">
      <c r="A710" s="383">
        <f t="shared" si="263"/>
        <v>46220</v>
      </c>
      <c r="B710" s="432" t="s">
        <v>804</v>
      </c>
      <c r="C710" s="458"/>
      <c r="D710" s="473"/>
      <c r="E710" s="459"/>
      <c r="F710" s="506" t="str">
        <f>IF(ISNA(VLOOKUP(D710,條件!$A$1:$L$65585,5,0)),"",(VLOOKUP(D710,條件!$A$1:$L$65585,5,0)))</f>
        <v/>
      </c>
      <c r="G710" s="506" t="str">
        <f>IF(ISNA(VLOOKUP(D710,條件!$A$1:$L$65585,11,0)),"",(VLOOKUP(D710,條件!$A$1:$L$65585,11,0)))</f>
        <v/>
      </c>
      <c r="H710" s="460"/>
      <c r="I710" s="461"/>
      <c r="J710" s="462"/>
      <c r="K710" s="461"/>
      <c r="L710" s="463"/>
      <c r="M710" s="388"/>
      <c r="N710" s="389"/>
      <c r="O710" s="390"/>
      <c r="P710" s="389"/>
      <c r="Q710" s="391"/>
      <c r="R710" s="443"/>
      <c r="S710" s="425">
        <f t="shared" si="259"/>
        <v>0</v>
      </c>
      <c r="T710" s="392">
        <f t="shared" si="256"/>
        <v>0</v>
      </c>
      <c r="U710" s="392">
        <f t="shared" si="260"/>
        <v>0</v>
      </c>
      <c r="V710" s="393">
        <f t="shared" si="261"/>
        <v>0</v>
      </c>
      <c r="W710" s="444" t="str">
        <f t="shared" si="262"/>
        <v/>
      </c>
      <c r="X710" s="452" t="str">
        <f t="shared" si="257"/>
        <v/>
      </c>
      <c r="Y710" s="452" t="str">
        <f t="shared" si="258"/>
        <v/>
      </c>
    </row>
    <row r="711" spans="1:25" ht="16.5">
      <c r="A711" s="383">
        <f t="shared" si="263"/>
        <v>46220</v>
      </c>
      <c r="B711" s="398" t="s">
        <v>807</v>
      </c>
      <c r="C711" s="524"/>
      <c r="D711" s="525"/>
      <c r="E711" s="526"/>
      <c r="F711" s="527"/>
      <c r="G711" s="527"/>
      <c r="H711" s="528"/>
      <c r="I711" s="529">
        <f>COUNTA(I691:I710)</f>
        <v>0</v>
      </c>
      <c r="J711" s="529"/>
      <c r="K711" s="529"/>
      <c r="L711" s="530"/>
      <c r="M711" s="400"/>
      <c r="N711" s="401">
        <f>SUM(N691:N710)</f>
        <v>0</v>
      </c>
      <c r="O711" s="400"/>
      <c r="P711" s="401">
        <f>SUM(P691:P710)</f>
        <v>0</v>
      </c>
      <c r="Q711" s="402"/>
      <c r="R711" s="445"/>
      <c r="S711" s="426"/>
      <c r="T711" s="399"/>
      <c r="U711" s="399">
        <f>SUMIF(U691:U710,"&lt;9E307")</f>
        <v>0</v>
      </c>
      <c r="V711" s="399">
        <f>SUM(V691:V710)</f>
        <v>0</v>
      </c>
      <c r="W711" s="446">
        <f>IF(ISERROR(V711/U711),0,(V711/U711))</f>
        <v>0</v>
      </c>
      <c r="X711" s="453">
        <f>SUMIF(X691:X710,"&lt;9E307")</f>
        <v>0</v>
      </c>
      <c r="Y711" s="453">
        <f>SUMIF(Y691:Y710,"&lt;9E307")</f>
        <v>0</v>
      </c>
    </row>
    <row r="712" spans="1:25" ht="16.5">
      <c r="A712" s="383">
        <f t="shared" si="263"/>
        <v>46220</v>
      </c>
      <c r="B712" s="432" t="s">
        <v>805</v>
      </c>
      <c r="C712" s="458"/>
      <c r="D712" s="473"/>
      <c r="E712" s="459"/>
      <c r="F712" s="506" t="str">
        <f>IF(ISNA(VLOOKUP(D712,條件!$A$1:$L$65585,5,0)),"",(VLOOKUP(D712,條件!$A$1:$L$65585,5,0)))</f>
        <v/>
      </c>
      <c r="G712" s="506" t="str">
        <f>IF(ISNA(VLOOKUP(D712,條件!$A$1:$L$65585,11,0)),"",(VLOOKUP(D712,條件!$A$1:$L$65585,11,0)))</f>
        <v/>
      </c>
      <c r="H712" s="460"/>
      <c r="I712" s="461"/>
      <c r="J712" s="462"/>
      <c r="K712" s="461"/>
      <c r="L712" s="463"/>
      <c r="M712" s="388"/>
      <c r="N712" s="389"/>
      <c r="O712" s="390"/>
      <c r="P712" s="389"/>
      <c r="Q712" s="391"/>
      <c r="R712" s="443"/>
      <c r="S712" s="425">
        <f>K712*0.85</f>
        <v>0</v>
      </c>
      <c r="T712" s="392">
        <f t="shared" ref="T712:T731" si="264">IF(J712="",0,(1440/(J712/S712)))</f>
        <v>0</v>
      </c>
      <c r="U712" s="405">
        <f>T712*L712*(N712+P712)/24*0.85</f>
        <v>0</v>
      </c>
      <c r="V712" s="406">
        <f>M712+O712</f>
        <v>0</v>
      </c>
      <c r="W712" s="442" t="str">
        <f>IF(U712=0,"",((V712/U712)))</f>
        <v/>
      </c>
      <c r="X712" s="452" t="str">
        <f t="shared" ref="X712:X731" si="265">IF(ISERROR((U712/(N712+P712)*N712)/250),"",((U712/(N712+P712)*N712)/250))</f>
        <v/>
      </c>
      <c r="Y712" s="452" t="str">
        <f t="shared" ref="Y712:Y731" si="266">IF(ISERROR(((U712/(N712+P712)*P712)/250)),"",(((U712/(N712+P712)*P712))/250))</f>
        <v/>
      </c>
    </row>
    <row r="713" spans="1:25" ht="16.5">
      <c r="A713" s="383">
        <f t="shared" si="263"/>
        <v>46220</v>
      </c>
      <c r="B713" s="432" t="s">
        <v>805</v>
      </c>
      <c r="C713" s="458"/>
      <c r="D713" s="473"/>
      <c r="E713" s="459"/>
      <c r="F713" s="506" t="str">
        <f>IF(ISNA(VLOOKUP(D713,條件!$A$1:$L$65585,5,0)),"",(VLOOKUP(D713,條件!$A$1:$L$65585,5,0)))</f>
        <v/>
      </c>
      <c r="G713" s="506" t="str">
        <f>IF(ISNA(VLOOKUP(D713,條件!$A$1:$L$65585,11,0)),"",(VLOOKUP(D713,條件!$A$1:$L$65585,11,0)))</f>
        <v/>
      </c>
      <c r="H713" s="460"/>
      <c r="I713" s="461"/>
      <c r="J713" s="462"/>
      <c r="K713" s="461"/>
      <c r="L713" s="463"/>
      <c r="M713" s="388"/>
      <c r="N713" s="389"/>
      <c r="O713" s="390"/>
      <c r="P713" s="389"/>
      <c r="Q713" s="391"/>
      <c r="R713" s="443"/>
      <c r="S713" s="425">
        <f t="shared" ref="S713:S731" si="267">K713*0.85</f>
        <v>0</v>
      </c>
      <c r="T713" s="392">
        <f t="shared" si="264"/>
        <v>0</v>
      </c>
      <c r="U713" s="405">
        <f t="shared" ref="U713:U731" si="268">T713*L713*(N713+P713)/24*0.85</f>
        <v>0</v>
      </c>
      <c r="V713" s="393">
        <f t="shared" ref="V713:V731" si="269">M713+O713</f>
        <v>0</v>
      </c>
      <c r="W713" s="442" t="str">
        <f t="shared" ref="W713:W731" si="270">IF(U713=0,"",((V713/U713)))</f>
        <v/>
      </c>
      <c r="X713" s="452" t="str">
        <f t="shared" si="265"/>
        <v/>
      </c>
      <c r="Y713" s="452" t="str">
        <f t="shared" si="266"/>
        <v/>
      </c>
    </row>
    <row r="714" spans="1:25" ht="16.5">
      <c r="A714" s="383">
        <f t="shared" si="263"/>
        <v>46220</v>
      </c>
      <c r="B714" s="432" t="s">
        <v>805</v>
      </c>
      <c r="C714" s="458"/>
      <c r="D714" s="473"/>
      <c r="E714" s="459"/>
      <c r="F714" s="506" t="str">
        <f>IF(ISNA(VLOOKUP(D714,條件!$A$1:$L$65585,5,0)),"",(VLOOKUP(D714,條件!$A$1:$L$65585,5,0)))</f>
        <v/>
      </c>
      <c r="G714" s="506" t="str">
        <f>IF(ISNA(VLOOKUP(D714,條件!$A$1:$L$65585,11,0)),"",(VLOOKUP(D714,條件!$A$1:$L$65585,11,0)))</f>
        <v/>
      </c>
      <c r="H714" s="460"/>
      <c r="I714" s="461"/>
      <c r="J714" s="462"/>
      <c r="K714" s="461"/>
      <c r="L714" s="463"/>
      <c r="M714" s="388"/>
      <c r="N714" s="389"/>
      <c r="O714" s="390"/>
      <c r="P714" s="389"/>
      <c r="Q714" s="391"/>
      <c r="R714" s="443"/>
      <c r="S714" s="425">
        <f t="shared" si="267"/>
        <v>0</v>
      </c>
      <c r="T714" s="392">
        <f t="shared" si="264"/>
        <v>0</v>
      </c>
      <c r="U714" s="405">
        <f t="shared" si="268"/>
        <v>0</v>
      </c>
      <c r="V714" s="393">
        <f t="shared" si="269"/>
        <v>0</v>
      </c>
      <c r="W714" s="442" t="str">
        <f t="shared" si="270"/>
        <v/>
      </c>
      <c r="X714" s="452" t="str">
        <f t="shared" si="265"/>
        <v/>
      </c>
      <c r="Y714" s="452" t="str">
        <f t="shared" si="266"/>
        <v/>
      </c>
    </row>
    <row r="715" spans="1:25" ht="16.5">
      <c r="A715" s="383">
        <f t="shared" si="263"/>
        <v>46220</v>
      </c>
      <c r="B715" s="432" t="s">
        <v>805</v>
      </c>
      <c r="C715" s="458"/>
      <c r="D715" s="473"/>
      <c r="E715" s="459"/>
      <c r="F715" s="506" t="str">
        <f>IF(ISNA(VLOOKUP(D715,條件!$A$1:$L$65585,5,0)),"",(VLOOKUP(D715,條件!$A$1:$L$65585,5,0)))</f>
        <v/>
      </c>
      <c r="G715" s="506" t="str">
        <f>IF(ISNA(VLOOKUP(D715,條件!$A$1:$L$65585,11,0)),"",(VLOOKUP(D715,條件!$A$1:$L$65585,11,0)))</f>
        <v/>
      </c>
      <c r="H715" s="460"/>
      <c r="I715" s="461"/>
      <c r="J715" s="462"/>
      <c r="K715" s="461"/>
      <c r="L715" s="463"/>
      <c r="M715" s="388"/>
      <c r="N715" s="389"/>
      <c r="O715" s="390"/>
      <c r="P715" s="389"/>
      <c r="Q715" s="391"/>
      <c r="R715" s="443"/>
      <c r="S715" s="425">
        <f t="shared" si="267"/>
        <v>0</v>
      </c>
      <c r="T715" s="392">
        <f t="shared" si="264"/>
        <v>0</v>
      </c>
      <c r="U715" s="405">
        <f t="shared" si="268"/>
        <v>0</v>
      </c>
      <c r="V715" s="393">
        <f t="shared" si="269"/>
        <v>0</v>
      </c>
      <c r="W715" s="442" t="str">
        <f t="shared" si="270"/>
        <v/>
      </c>
      <c r="X715" s="452" t="str">
        <f t="shared" si="265"/>
        <v/>
      </c>
      <c r="Y715" s="452" t="str">
        <f t="shared" si="266"/>
        <v/>
      </c>
    </row>
    <row r="716" spans="1:25" ht="16.5">
      <c r="A716" s="383">
        <f t="shared" si="263"/>
        <v>46220</v>
      </c>
      <c r="B716" s="432" t="s">
        <v>805</v>
      </c>
      <c r="C716" s="458"/>
      <c r="D716" s="473"/>
      <c r="E716" s="459"/>
      <c r="F716" s="506" t="str">
        <f>IF(ISNA(VLOOKUP(D716,條件!$A$1:$L$65585,5,0)),"",(VLOOKUP(D716,條件!$A$1:$L$65585,5,0)))</f>
        <v/>
      </c>
      <c r="G716" s="506" t="str">
        <f>IF(ISNA(VLOOKUP(D716,條件!$A$1:$L$65585,11,0)),"",(VLOOKUP(D716,條件!$A$1:$L$65585,11,0)))</f>
        <v/>
      </c>
      <c r="H716" s="460"/>
      <c r="I716" s="461"/>
      <c r="J716" s="462"/>
      <c r="K716" s="461"/>
      <c r="L716" s="463"/>
      <c r="M716" s="388"/>
      <c r="N716" s="389"/>
      <c r="O716" s="390"/>
      <c r="P716" s="389"/>
      <c r="Q716" s="391"/>
      <c r="R716" s="443"/>
      <c r="S716" s="425">
        <f t="shared" si="267"/>
        <v>0</v>
      </c>
      <c r="T716" s="392">
        <f t="shared" si="264"/>
        <v>0</v>
      </c>
      <c r="U716" s="405">
        <f t="shared" si="268"/>
        <v>0</v>
      </c>
      <c r="V716" s="393">
        <f t="shared" si="269"/>
        <v>0</v>
      </c>
      <c r="W716" s="442" t="str">
        <f t="shared" si="270"/>
        <v/>
      </c>
      <c r="X716" s="452" t="str">
        <f t="shared" si="265"/>
        <v/>
      </c>
      <c r="Y716" s="452" t="str">
        <f t="shared" si="266"/>
        <v/>
      </c>
    </row>
    <row r="717" spans="1:25" ht="16.5">
      <c r="A717" s="383">
        <f t="shared" si="263"/>
        <v>46220</v>
      </c>
      <c r="B717" s="432" t="s">
        <v>805</v>
      </c>
      <c r="C717" s="458"/>
      <c r="D717" s="473"/>
      <c r="E717" s="459"/>
      <c r="F717" s="506" t="str">
        <f>IF(ISNA(VLOOKUP(D717,條件!$A$1:$L$65585,5,0)),"",(VLOOKUP(D717,條件!$A$1:$L$65585,5,0)))</f>
        <v/>
      </c>
      <c r="G717" s="506" t="str">
        <f>IF(ISNA(VLOOKUP(D717,條件!$A$1:$L$65585,11,0)),"",(VLOOKUP(D717,條件!$A$1:$L$65585,11,0)))</f>
        <v/>
      </c>
      <c r="H717" s="460"/>
      <c r="I717" s="461"/>
      <c r="J717" s="462"/>
      <c r="K717" s="461"/>
      <c r="L717" s="463"/>
      <c r="M717" s="388"/>
      <c r="N717" s="389"/>
      <c r="O717" s="390"/>
      <c r="P717" s="389"/>
      <c r="Q717" s="391"/>
      <c r="R717" s="443"/>
      <c r="S717" s="425">
        <f t="shared" si="267"/>
        <v>0</v>
      </c>
      <c r="T717" s="392">
        <f t="shared" si="264"/>
        <v>0</v>
      </c>
      <c r="U717" s="405">
        <f t="shared" si="268"/>
        <v>0</v>
      </c>
      <c r="V717" s="393">
        <f t="shared" si="269"/>
        <v>0</v>
      </c>
      <c r="W717" s="442" t="str">
        <f t="shared" si="270"/>
        <v/>
      </c>
      <c r="X717" s="452" t="str">
        <f t="shared" si="265"/>
        <v/>
      </c>
      <c r="Y717" s="452" t="str">
        <f t="shared" si="266"/>
        <v/>
      </c>
    </row>
    <row r="718" spans="1:25" ht="16.5">
      <c r="A718" s="383">
        <f t="shared" si="263"/>
        <v>46220</v>
      </c>
      <c r="B718" s="432" t="s">
        <v>805</v>
      </c>
      <c r="C718" s="458"/>
      <c r="D718" s="473"/>
      <c r="E718" s="459"/>
      <c r="F718" s="506" t="str">
        <f>IF(ISNA(VLOOKUP(D718,條件!$A$1:$L$65585,5,0)),"",(VLOOKUP(D718,條件!$A$1:$L$65585,5,0)))</f>
        <v/>
      </c>
      <c r="G718" s="506" t="str">
        <f>IF(ISNA(VLOOKUP(D718,條件!$A$1:$L$65585,11,0)),"",(VLOOKUP(D718,條件!$A$1:$L$65585,11,0)))</f>
        <v/>
      </c>
      <c r="H718" s="460"/>
      <c r="I718" s="461"/>
      <c r="J718" s="462"/>
      <c r="K718" s="461"/>
      <c r="L718" s="463"/>
      <c r="M718" s="388"/>
      <c r="N718" s="389"/>
      <c r="O718" s="390"/>
      <c r="P718" s="389"/>
      <c r="Q718" s="391"/>
      <c r="R718" s="443"/>
      <c r="S718" s="425">
        <f t="shared" si="267"/>
        <v>0</v>
      </c>
      <c r="T718" s="392">
        <f t="shared" si="264"/>
        <v>0</v>
      </c>
      <c r="U718" s="405">
        <f t="shared" si="268"/>
        <v>0</v>
      </c>
      <c r="V718" s="393">
        <f t="shared" si="269"/>
        <v>0</v>
      </c>
      <c r="W718" s="442" t="str">
        <f t="shared" si="270"/>
        <v/>
      </c>
      <c r="X718" s="452" t="str">
        <f t="shared" si="265"/>
        <v/>
      </c>
      <c r="Y718" s="452" t="str">
        <f t="shared" si="266"/>
        <v/>
      </c>
    </row>
    <row r="719" spans="1:25" ht="16.5">
      <c r="A719" s="383">
        <f t="shared" si="263"/>
        <v>46220</v>
      </c>
      <c r="B719" s="432" t="s">
        <v>805</v>
      </c>
      <c r="C719" s="458"/>
      <c r="D719" s="473"/>
      <c r="E719" s="459"/>
      <c r="F719" s="506" t="str">
        <f>IF(ISNA(VLOOKUP(D719,條件!$A$1:$L$65585,5,0)),"",(VLOOKUP(D719,條件!$A$1:$L$65585,5,0)))</f>
        <v/>
      </c>
      <c r="G719" s="506" t="str">
        <f>IF(ISNA(VLOOKUP(D719,條件!$A$1:$L$65585,11,0)),"",(VLOOKUP(D719,條件!$A$1:$L$65585,11,0)))</f>
        <v/>
      </c>
      <c r="H719" s="460"/>
      <c r="I719" s="461"/>
      <c r="J719" s="462"/>
      <c r="K719" s="461"/>
      <c r="L719" s="463"/>
      <c r="M719" s="388"/>
      <c r="N719" s="389"/>
      <c r="O719" s="390"/>
      <c r="P719" s="389"/>
      <c r="Q719" s="391"/>
      <c r="R719" s="443"/>
      <c r="S719" s="425">
        <f t="shared" si="267"/>
        <v>0</v>
      </c>
      <c r="T719" s="392">
        <f t="shared" si="264"/>
        <v>0</v>
      </c>
      <c r="U719" s="405">
        <f t="shared" si="268"/>
        <v>0</v>
      </c>
      <c r="V719" s="393">
        <f t="shared" si="269"/>
        <v>0</v>
      </c>
      <c r="W719" s="442" t="str">
        <f t="shared" si="270"/>
        <v/>
      </c>
      <c r="X719" s="452" t="str">
        <f t="shared" si="265"/>
        <v/>
      </c>
      <c r="Y719" s="452" t="str">
        <f t="shared" si="266"/>
        <v/>
      </c>
    </row>
    <row r="720" spans="1:25" ht="16.5">
      <c r="A720" s="383">
        <f t="shared" si="263"/>
        <v>46220</v>
      </c>
      <c r="B720" s="432" t="s">
        <v>805</v>
      </c>
      <c r="C720" s="458"/>
      <c r="D720" s="473"/>
      <c r="E720" s="459"/>
      <c r="F720" s="506" t="str">
        <f>IF(ISNA(VLOOKUP(D720,條件!$A$1:$L$65585,5,0)),"",(VLOOKUP(D720,條件!$A$1:$L$65585,5,0)))</f>
        <v/>
      </c>
      <c r="G720" s="506" t="str">
        <f>IF(ISNA(VLOOKUP(D720,條件!$A$1:$L$65585,11,0)),"",(VLOOKUP(D720,條件!$A$1:$L$65585,11,0)))</f>
        <v/>
      </c>
      <c r="H720" s="460"/>
      <c r="I720" s="461"/>
      <c r="J720" s="462"/>
      <c r="K720" s="461"/>
      <c r="L720" s="463"/>
      <c r="M720" s="388"/>
      <c r="N720" s="389"/>
      <c r="O720" s="390"/>
      <c r="P720" s="389"/>
      <c r="Q720" s="391"/>
      <c r="R720" s="443"/>
      <c r="S720" s="425">
        <f t="shared" si="267"/>
        <v>0</v>
      </c>
      <c r="T720" s="392">
        <f t="shared" si="264"/>
        <v>0</v>
      </c>
      <c r="U720" s="405">
        <f t="shared" si="268"/>
        <v>0</v>
      </c>
      <c r="V720" s="393">
        <f t="shared" si="269"/>
        <v>0</v>
      </c>
      <c r="W720" s="442" t="str">
        <f t="shared" si="270"/>
        <v/>
      </c>
      <c r="X720" s="452" t="str">
        <f t="shared" si="265"/>
        <v/>
      </c>
      <c r="Y720" s="452" t="str">
        <f t="shared" si="266"/>
        <v/>
      </c>
    </row>
    <row r="721" spans="1:25" ht="16.5">
      <c r="A721" s="383">
        <f t="shared" si="263"/>
        <v>46220</v>
      </c>
      <c r="B721" s="432" t="s">
        <v>805</v>
      </c>
      <c r="C721" s="458"/>
      <c r="D721" s="473"/>
      <c r="E721" s="459"/>
      <c r="F721" s="506" t="str">
        <f>IF(ISNA(VLOOKUP(D721,條件!$A$1:$L$65585,5,0)),"",(VLOOKUP(D721,條件!$A$1:$L$65585,5,0)))</f>
        <v/>
      </c>
      <c r="G721" s="506" t="str">
        <f>IF(ISNA(VLOOKUP(D721,條件!$A$1:$L$65585,11,0)),"",(VLOOKUP(D721,條件!$A$1:$L$65585,11,0)))</f>
        <v/>
      </c>
      <c r="H721" s="460"/>
      <c r="I721" s="461"/>
      <c r="J721" s="462"/>
      <c r="K721" s="461"/>
      <c r="L721" s="463"/>
      <c r="M721" s="388"/>
      <c r="N721" s="389"/>
      <c r="O721" s="390"/>
      <c r="P721" s="389"/>
      <c r="Q721" s="391"/>
      <c r="R721" s="443"/>
      <c r="S721" s="425">
        <f t="shared" si="267"/>
        <v>0</v>
      </c>
      <c r="T721" s="392">
        <f t="shared" si="264"/>
        <v>0</v>
      </c>
      <c r="U721" s="405">
        <f t="shared" si="268"/>
        <v>0</v>
      </c>
      <c r="V721" s="393">
        <f t="shared" si="269"/>
        <v>0</v>
      </c>
      <c r="W721" s="442" t="str">
        <f t="shared" si="270"/>
        <v/>
      </c>
      <c r="X721" s="452" t="str">
        <f t="shared" si="265"/>
        <v/>
      </c>
      <c r="Y721" s="452" t="str">
        <f t="shared" si="266"/>
        <v/>
      </c>
    </row>
    <row r="722" spans="1:25" ht="16.5">
      <c r="A722" s="383">
        <f t="shared" si="263"/>
        <v>46220</v>
      </c>
      <c r="B722" s="432" t="s">
        <v>805</v>
      </c>
      <c r="C722" s="458"/>
      <c r="D722" s="473"/>
      <c r="E722" s="459"/>
      <c r="F722" s="506" t="str">
        <f>IF(ISNA(VLOOKUP(D722,條件!$A$1:$L$65585,5,0)),"",(VLOOKUP(D722,條件!$A$1:$L$65585,5,0)))</f>
        <v/>
      </c>
      <c r="G722" s="506" t="str">
        <f>IF(ISNA(VLOOKUP(D722,條件!$A$1:$L$65585,11,0)),"",(VLOOKUP(D722,條件!$A$1:$L$65585,11,0)))</f>
        <v/>
      </c>
      <c r="H722" s="460"/>
      <c r="I722" s="461"/>
      <c r="J722" s="462"/>
      <c r="K722" s="461"/>
      <c r="L722" s="463"/>
      <c r="M722" s="388"/>
      <c r="N722" s="389"/>
      <c r="O722" s="390"/>
      <c r="P722" s="389"/>
      <c r="Q722" s="391"/>
      <c r="R722" s="443"/>
      <c r="S722" s="425">
        <f t="shared" si="267"/>
        <v>0</v>
      </c>
      <c r="T722" s="392">
        <f t="shared" si="264"/>
        <v>0</v>
      </c>
      <c r="U722" s="405">
        <f t="shared" si="268"/>
        <v>0</v>
      </c>
      <c r="V722" s="393">
        <f t="shared" si="269"/>
        <v>0</v>
      </c>
      <c r="W722" s="442" t="str">
        <f t="shared" si="270"/>
        <v/>
      </c>
      <c r="X722" s="452" t="str">
        <f t="shared" si="265"/>
        <v/>
      </c>
      <c r="Y722" s="452" t="str">
        <f t="shared" si="266"/>
        <v/>
      </c>
    </row>
    <row r="723" spans="1:25" ht="16.5">
      <c r="A723" s="383">
        <f t="shared" si="263"/>
        <v>46220</v>
      </c>
      <c r="B723" s="432" t="s">
        <v>805</v>
      </c>
      <c r="C723" s="458"/>
      <c r="D723" s="473"/>
      <c r="E723" s="459"/>
      <c r="F723" s="506" t="str">
        <f>IF(ISNA(VLOOKUP(D723,條件!$A$1:$L$65585,5,0)),"",(VLOOKUP(D723,條件!$A$1:$L$65585,5,0)))</f>
        <v/>
      </c>
      <c r="G723" s="506" t="str">
        <f>IF(ISNA(VLOOKUP(D723,條件!$A$1:$L$65585,11,0)),"",(VLOOKUP(D723,條件!$A$1:$L$65585,11,0)))</f>
        <v/>
      </c>
      <c r="H723" s="460"/>
      <c r="I723" s="461"/>
      <c r="J723" s="462"/>
      <c r="K723" s="461"/>
      <c r="L723" s="463"/>
      <c r="M723" s="388"/>
      <c r="N723" s="389"/>
      <c r="O723" s="390"/>
      <c r="P723" s="389"/>
      <c r="Q723" s="391"/>
      <c r="R723" s="443"/>
      <c r="S723" s="425">
        <f t="shared" si="267"/>
        <v>0</v>
      </c>
      <c r="T723" s="392">
        <f t="shared" si="264"/>
        <v>0</v>
      </c>
      <c r="U723" s="392">
        <f t="shared" si="268"/>
        <v>0</v>
      </c>
      <c r="V723" s="393">
        <f t="shared" si="269"/>
        <v>0</v>
      </c>
      <c r="W723" s="444" t="str">
        <f t="shared" si="270"/>
        <v/>
      </c>
      <c r="X723" s="452" t="str">
        <f t="shared" si="265"/>
        <v/>
      </c>
      <c r="Y723" s="452" t="str">
        <f t="shared" si="266"/>
        <v/>
      </c>
    </row>
    <row r="724" spans="1:25" ht="16.5">
      <c r="A724" s="383">
        <f t="shared" si="263"/>
        <v>46220</v>
      </c>
      <c r="B724" s="432" t="s">
        <v>805</v>
      </c>
      <c r="C724" s="458"/>
      <c r="D724" s="473"/>
      <c r="E724" s="459"/>
      <c r="F724" s="506" t="str">
        <f>IF(ISNA(VLOOKUP(D724,條件!$A$1:$L$65585,5,0)),"",(VLOOKUP(D724,條件!$A$1:$L$65585,5,0)))</f>
        <v/>
      </c>
      <c r="G724" s="506" t="str">
        <f>IF(ISNA(VLOOKUP(D724,條件!$A$1:$L$65585,11,0)),"",(VLOOKUP(D724,條件!$A$1:$L$65585,11,0)))</f>
        <v/>
      </c>
      <c r="H724" s="460"/>
      <c r="I724" s="461"/>
      <c r="J724" s="462"/>
      <c r="K724" s="461"/>
      <c r="L724" s="463"/>
      <c r="M724" s="388"/>
      <c r="N724" s="389"/>
      <c r="O724" s="390"/>
      <c r="P724" s="389"/>
      <c r="Q724" s="391"/>
      <c r="R724" s="443"/>
      <c r="S724" s="425">
        <f t="shared" si="267"/>
        <v>0</v>
      </c>
      <c r="T724" s="392">
        <f t="shared" si="264"/>
        <v>0</v>
      </c>
      <c r="U724" s="392">
        <f t="shared" si="268"/>
        <v>0</v>
      </c>
      <c r="V724" s="393">
        <f t="shared" si="269"/>
        <v>0</v>
      </c>
      <c r="W724" s="444" t="str">
        <f t="shared" si="270"/>
        <v/>
      </c>
      <c r="X724" s="452" t="str">
        <f t="shared" si="265"/>
        <v/>
      </c>
      <c r="Y724" s="452" t="str">
        <f t="shared" si="266"/>
        <v/>
      </c>
    </row>
    <row r="725" spans="1:25" ht="16.5">
      <c r="A725" s="383">
        <f t="shared" si="263"/>
        <v>46220</v>
      </c>
      <c r="B725" s="432" t="s">
        <v>805</v>
      </c>
      <c r="C725" s="458"/>
      <c r="D725" s="473"/>
      <c r="E725" s="459"/>
      <c r="F725" s="506" t="str">
        <f>IF(ISNA(VLOOKUP(D725,條件!$A$1:$L$65585,5,0)),"",(VLOOKUP(D725,條件!$A$1:$L$65585,5,0)))</f>
        <v/>
      </c>
      <c r="G725" s="506" t="str">
        <f>IF(ISNA(VLOOKUP(D725,條件!$A$1:$L$65585,11,0)),"",(VLOOKUP(D725,條件!$A$1:$L$65585,11,0)))</f>
        <v/>
      </c>
      <c r="H725" s="460"/>
      <c r="I725" s="461"/>
      <c r="J725" s="462"/>
      <c r="K725" s="461"/>
      <c r="L725" s="463"/>
      <c r="M725" s="388"/>
      <c r="N725" s="389"/>
      <c r="O725" s="390"/>
      <c r="P725" s="389"/>
      <c r="Q725" s="391"/>
      <c r="R725" s="443"/>
      <c r="S725" s="425">
        <f t="shared" si="267"/>
        <v>0</v>
      </c>
      <c r="T725" s="392">
        <f t="shared" si="264"/>
        <v>0</v>
      </c>
      <c r="U725" s="392">
        <f t="shared" si="268"/>
        <v>0</v>
      </c>
      <c r="V725" s="393">
        <f t="shared" si="269"/>
        <v>0</v>
      </c>
      <c r="W725" s="444" t="str">
        <f t="shared" si="270"/>
        <v/>
      </c>
      <c r="X725" s="452" t="str">
        <f t="shared" si="265"/>
        <v/>
      </c>
      <c r="Y725" s="452" t="str">
        <f t="shared" si="266"/>
        <v/>
      </c>
    </row>
    <row r="726" spans="1:25" ht="16.5">
      <c r="A726" s="383">
        <f t="shared" si="263"/>
        <v>46220</v>
      </c>
      <c r="B726" s="432" t="s">
        <v>805</v>
      </c>
      <c r="C726" s="458"/>
      <c r="D726" s="473"/>
      <c r="E726" s="459"/>
      <c r="F726" s="506" t="str">
        <f>IF(ISNA(VLOOKUP(D726,條件!$A$1:$L$65585,5,0)),"",(VLOOKUP(D726,條件!$A$1:$L$65585,5,0)))</f>
        <v/>
      </c>
      <c r="G726" s="506" t="str">
        <f>IF(ISNA(VLOOKUP(D726,條件!$A$1:$L$65585,11,0)),"",(VLOOKUP(D726,條件!$A$1:$L$65585,11,0)))</f>
        <v/>
      </c>
      <c r="H726" s="460"/>
      <c r="I726" s="461"/>
      <c r="J726" s="462"/>
      <c r="K726" s="461"/>
      <c r="L726" s="463"/>
      <c r="M726" s="388"/>
      <c r="N726" s="389"/>
      <c r="O726" s="390"/>
      <c r="P726" s="389"/>
      <c r="Q726" s="391"/>
      <c r="R726" s="443"/>
      <c r="S726" s="425">
        <f t="shared" si="267"/>
        <v>0</v>
      </c>
      <c r="T726" s="392">
        <f t="shared" si="264"/>
        <v>0</v>
      </c>
      <c r="U726" s="392">
        <f t="shared" si="268"/>
        <v>0</v>
      </c>
      <c r="V726" s="393">
        <f t="shared" si="269"/>
        <v>0</v>
      </c>
      <c r="W726" s="444" t="str">
        <f t="shared" si="270"/>
        <v/>
      </c>
      <c r="X726" s="452" t="str">
        <f t="shared" si="265"/>
        <v/>
      </c>
      <c r="Y726" s="452" t="str">
        <f t="shared" si="266"/>
        <v/>
      </c>
    </row>
    <row r="727" spans="1:25" ht="16.5">
      <c r="A727" s="383">
        <f t="shared" si="263"/>
        <v>46220</v>
      </c>
      <c r="B727" s="432" t="s">
        <v>805</v>
      </c>
      <c r="C727" s="458"/>
      <c r="D727" s="473"/>
      <c r="E727" s="459"/>
      <c r="F727" s="506" t="str">
        <f>IF(ISNA(VLOOKUP(D727,條件!$A$1:$L$65585,5,0)),"",(VLOOKUP(D727,條件!$A$1:$L$65585,5,0)))</f>
        <v/>
      </c>
      <c r="G727" s="506" t="str">
        <f>IF(ISNA(VLOOKUP(D727,條件!$A$1:$L$65585,11,0)),"",(VLOOKUP(D727,條件!$A$1:$L$65585,11,0)))</f>
        <v/>
      </c>
      <c r="H727" s="460"/>
      <c r="I727" s="461"/>
      <c r="J727" s="462"/>
      <c r="K727" s="461"/>
      <c r="L727" s="463"/>
      <c r="M727" s="388"/>
      <c r="N727" s="389"/>
      <c r="O727" s="390"/>
      <c r="P727" s="389"/>
      <c r="Q727" s="391"/>
      <c r="R727" s="443"/>
      <c r="S727" s="425">
        <f t="shared" si="267"/>
        <v>0</v>
      </c>
      <c r="T727" s="392">
        <f t="shared" si="264"/>
        <v>0</v>
      </c>
      <c r="U727" s="392">
        <f t="shared" si="268"/>
        <v>0</v>
      </c>
      <c r="V727" s="393">
        <f t="shared" si="269"/>
        <v>0</v>
      </c>
      <c r="W727" s="444" t="str">
        <f t="shared" si="270"/>
        <v/>
      </c>
      <c r="X727" s="452" t="str">
        <f t="shared" si="265"/>
        <v/>
      </c>
      <c r="Y727" s="452" t="str">
        <f t="shared" si="266"/>
        <v/>
      </c>
    </row>
    <row r="728" spans="1:25" ht="16.5">
      <c r="A728" s="383">
        <f t="shared" si="263"/>
        <v>46220</v>
      </c>
      <c r="B728" s="432" t="s">
        <v>805</v>
      </c>
      <c r="C728" s="458"/>
      <c r="D728" s="473"/>
      <c r="E728" s="459"/>
      <c r="F728" s="506" t="str">
        <f>IF(ISNA(VLOOKUP(D728,條件!$A$1:$L$65585,5,0)),"",(VLOOKUP(D728,條件!$A$1:$L$65585,5,0)))</f>
        <v/>
      </c>
      <c r="G728" s="506" t="str">
        <f>IF(ISNA(VLOOKUP(D728,條件!$A$1:$L$65585,11,0)),"",(VLOOKUP(D728,條件!$A$1:$L$65585,11,0)))</f>
        <v/>
      </c>
      <c r="H728" s="460"/>
      <c r="I728" s="461"/>
      <c r="J728" s="462"/>
      <c r="K728" s="461"/>
      <c r="L728" s="463"/>
      <c r="M728" s="388"/>
      <c r="N728" s="389"/>
      <c r="O728" s="390"/>
      <c r="P728" s="389"/>
      <c r="Q728" s="391"/>
      <c r="R728" s="443"/>
      <c r="S728" s="425">
        <f t="shared" si="267"/>
        <v>0</v>
      </c>
      <c r="T728" s="392">
        <f t="shared" si="264"/>
        <v>0</v>
      </c>
      <c r="U728" s="392">
        <f t="shared" si="268"/>
        <v>0</v>
      </c>
      <c r="V728" s="393">
        <f t="shared" si="269"/>
        <v>0</v>
      </c>
      <c r="W728" s="444" t="str">
        <f t="shared" si="270"/>
        <v/>
      </c>
      <c r="X728" s="452" t="str">
        <f t="shared" si="265"/>
        <v/>
      </c>
      <c r="Y728" s="452" t="str">
        <f t="shared" si="266"/>
        <v/>
      </c>
    </row>
    <row r="729" spans="1:25" ht="16.5">
      <c r="A729" s="383">
        <f t="shared" si="263"/>
        <v>46220</v>
      </c>
      <c r="B729" s="432" t="s">
        <v>805</v>
      </c>
      <c r="C729" s="458"/>
      <c r="D729" s="473"/>
      <c r="E729" s="459"/>
      <c r="F729" s="506" t="str">
        <f>IF(ISNA(VLOOKUP(D729,條件!$A$1:$L$65585,5,0)),"",(VLOOKUP(D729,條件!$A$1:$L$65585,5,0)))</f>
        <v/>
      </c>
      <c r="G729" s="506" t="str">
        <f>IF(ISNA(VLOOKUP(D729,條件!$A$1:$L$65585,11,0)),"",(VLOOKUP(D729,條件!$A$1:$L$65585,11,0)))</f>
        <v/>
      </c>
      <c r="H729" s="460"/>
      <c r="I729" s="461"/>
      <c r="J729" s="462"/>
      <c r="K729" s="461"/>
      <c r="L729" s="463"/>
      <c r="M729" s="388"/>
      <c r="N729" s="389"/>
      <c r="O729" s="390"/>
      <c r="P729" s="389"/>
      <c r="Q729" s="391"/>
      <c r="R729" s="443"/>
      <c r="S729" s="425">
        <f t="shared" si="267"/>
        <v>0</v>
      </c>
      <c r="T729" s="392">
        <f t="shared" si="264"/>
        <v>0</v>
      </c>
      <c r="U729" s="392">
        <f t="shared" si="268"/>
        <v>0</v>
      </c>
      <c r="V729" s="393">
        <f t="shared" si="269"/>
        <v>0</v>
      </c>
      <c r="W729" s="444" t="str">
        <f t="shared" si="270"/>
        <v/>
      </c>
      <c r="X729" s="452" t="str">
        <f t="shared" si="265"/>
        <v/>
      </c>
      <c r="Y729" s="452" t="str">
        <f t="shared" si="266"/>
        <v/>
      </c>
    </row>
    <row r="730" spans="1:25" ht="16.5">
      <c r="A730" s="383">
        <f t="shared" si="263"/>
        <v>46220</v>
      </c>
      <c r="B730" s="432" t="s">
        <v>805</v>
      </c>
      <c r="C730" s="458"/>
      <c r="D730" s="473"/>
      <c r="E730" s="459"/>
      <c r="F730" s="506" t="str">
        <f>IF(ISNA(VLOOKUP(D730,條件!$A$1:$L$65585,5,0)),"",(VLOOKUP(D730,條件!$A$1:$L$65585,5,0)))</f>
        <v/>
      </c>
      <c r="G730" s="506" t="str">
        <f>IF(ISNA(VLOOKUP(D730,條件!$A$1:$L$65585,11,0)),"",(VLOOKUP(D730,條件!$A$1:$L$65585,11,0)))</f>
        <v/>
      </c>
      <c r="H730" s="460"/>
      <c r="I730" s="461"/>
      <c r="J730" s="462"/>
      <c r="K730" s="461"/>
      <c r="L730" s="463"/>
      <c r="M730" s="388"/>
      <c r="N730" s="389"/>
      <c r="O730" s="390"/>
      <c r="P730" s="389"/>
      <c r="Q730" s="391"/>
      <c r="R730" s="443"/>
      <c r="S730" s="425">
        <f t="shared" si="267"/>
        <v>0</v>
      </c>
      <c r="T730" s="392">
        <f t="shared" si="264"/>
        <v>0</v>
      </c>
      <c r="U730" s="392">
        <f t="shared" si="268"/>
        <v>0</v>
      </c>
      <c r="V730" s="393">
        <f t="shared" si="269"/>
        <v>0</v>
      </c>
      <c r="W730" s="444" t="str">
        <f t="shared" si="270"/>
        <v/>
      </c>
      <c r="X730" s="452" t="str">
        <f t="shared" si="265"/>
        <v/>
      </c>
      <c r="Y730" s="452" t="str">
        <f t="shared" si="266"/>
        <v/>
      </c>
    </row>
    <row r="731" spans="1:25" ht="16.5">
      <c r="A731" s="383">
        <f t="shared" si="263"/>
        <v>46220</v>
      </c>
      <c r="B731" s="432" t="s">
        <v>805</v>
      </c>
      <c r="C731" s="458"/>
      <c r="D731" s="473"/>
      <c r="E731" s="459"/>
      <c r="F731" s="506" t="str">
        <f>IF(ISNA(VLOOKUP(D731,條件!$A$1:$L$65585,5,0)),"",(VLOOKUP(D731,條件!$A$1:$L$65585,5,0)))</f>
        <v/>
      </c>
      <c r="G731" s="506" t="str">
        <f>IF(ISNA(VLOOKUP(D731,條件!$A$1:$L$65585,11,0)),"",(VLOOKUP(D731,條件!$A$1:$L$65585,11,0)))</f>
        <v/>
      </c>
      <c r="H731" s="460"/>
      <c r="I731" s="461"/>
      <c r="J731" s="462"/>
      <c r="K731" s="461"/>
      <c r="L731" s="463"/>
      <c r="M731" s="388"/>
      <c r="N731" s="389"/>
      <c r="O731" s="390"/>
      <c r="P731" s="389"/>
      <c r="Q731" s="391"/>
      <c r="R731" s="443"/>
      <c r="S731" s="425">
        <f t="shared" si="267"/>
        <v>0</v>
      </c>
      <c r="T731" s="392">
        <f t="shared" si="264"/>
        <v>0</v>
      </c>
      <c r="U731" s="392">
        <f t="shared" si="268"/>
        <v>0</v>
      </c>
      <c r="V731" s="393">
        <f t="shared" si="269"/>
        <v>0</v>
      </c>
      <c r="W731" s="444" t="str">
        <f t="shared" si="270"/>
        <v/>
      </c>
      <c r="X731" s="452" t="str">
        <f t="shared" si="265"/>
        <v/>
      </c>
      <c r="Y731" s="452" t="str">
        <f t="shared" si="266"/>
        <v/>
      </c>
    </row>
    <row r="732" spans="1:25" ht="16.5">
      <c r="A732" s="383">
        <f t="shared" si="263"/>
        <v>46220</v>
      </c>
      <c r="B732" s="398" t="s">
        <v>803</v>
      </c>
      <c r="C732" s="524"/>
      <c r="D732" s="525"/>
      <c r="E732" s="526"/>
      <c r="F732" s="527">
        <v>0</v>
      </c>
      <c r="G732" s="527"/>
      <c r="H732" s="528"/>
      <c r="I732" s="529">
        <f>COUNTA(I712:I731)</f>
        <v>0</v>
      </c>
      <c r="J732" s="529"/>
      <c r="K732" s="529"/>
      <c r="L732" s="530"/>
      <c r="M732" s="400"/>
      <c r="N732" s="401">
        <f>SUM(N712:N731)</f>
        <v>0</v>
      </c>
      <c r="O732" s="400"/>
      <c r="P732" s="401">
        <f>SUM(P712:P731)</f>
        <v>0</v>
      </c>
      <c r="Q732" s="402"/>
      <c r="R732" s="445"/>
      <c r="S732" s="427"/>
      <c r="T732" s="403"/>
      <c r="U732" s="399">
        <f>SUMIF(U712:U731,"&lt;9E307")</f>
        <v>0</v>
      </c>
      <c r="V732" s="399">
        <f>SUM(V712:V731)</f>
        <v>0</v>
      </c>
      <c r="W732" s="446">
        <f>IF(ISERROR(V732/U732),0,(V732/U732))</f>
        <v>0</v>
      </c>
      <c r="X732" s="453">
        <f>SUMIF(X712:X731,"&lt;9E307")</f>
        <v>0</v>
      </c>
      <c r="Y732" s="453">
        <f>SUMIF(Y712:Y731,"&lt;9E307")</f>
        <v>0</v>
      </c>
    </row>
    <row r="733" spans="1:25" ht="16.5">
      <c r="A733" s="383">
        <f t="shared" si="263"/>
        <v>46220</v>
      </c>
      <c r="B733" s="404" t="s">
        <v>806</v>
      </c>
      <c r="C733" s="531"/>
      <c r="D733" s="532"/>
      <c r="E733" s="533"/>
      <c r="F733" s="534"/>
      <c r="G733" s="534"/>
      <c r="H733" s="535"/>
      <c r="I733" s="536">
        <f>SUM(I711,I732)</f>
        <v>0</v>
      </c>
      <c r="J733" s="536"/>
      <c r="K733" s="536"/>
      <c r="L733" s="537"/>
      <c r="M733" s="419"/>
      <c r="N733" s="420">
        <f>SUM(N711,N732)</f>
        <v>0</v>
      </c>
      <c r="O733" s="419"/>
      <c r="P733" s="420">
        <f>SUM(P711,P732)</f>
        <v>0</v>
      </c>
      <c r="Q733" s="421"/>
      <c r="R733" s="447"/>
      <c r="S733" s="428"/>
      <c r="T733" s="394"/>
      <c r="U733" s="394">
        <f t="shared" ref="U733:V733" si="271">SUM(U711,U732)</f>
        <v>0</v>
      </c>
      <c r="V733" s="394">
        <f t="shared" si="271"/>
        <v>0</v>
      </c>
      <c r="W733" s="448">
        <f>IF(ISERROR(V733/U733),0,V733/U733)</f>
        <v>0</v>
      </c>
      <c r="X733" s="454">
        <f>SUM(X711,X732)</f>
        <v>0</v>
      </c>
      <c r="Y733" s="454">
        <f>SUM(Y711,Y732)</f>
        <v>0</v>
      </c>
    </row>
    <row r="734" spans="1:25" ht="16.5">
      <c r="A734" s="449">
        <f>A733+1</f>
        <v>46221</v>
      </c>
      <c r="B734" s="431" t="s">
        <v>804</v>
      </c>
      <c r="C734" s="538"/>
      <c r="D734" s="539"/>
      <c r="E734" s="540"/>
      <c r="F734" s="541" t="str">
        <f>IF(ISNA(VLOOKUP(D734,條件!$A$1:$L$65585,5,0)),"",(VLOOKUP(D734,條件!$A$1:$L$65585,5,0)))</f>
        <v/>
      </c>
      <c r="G734" s="541" t="str">
        <f>IF(ISNA(VLOOKUP(D734,條件!$A$1:$L$65585,11,0)),"",(VLOOKUP(D734,條件!$A$1:$L$65585,11,0)))</f>
        <v/>
      </c>
      <c r="H734" s="542"/>
      <c r="I734" s="543"/>
      <c r="J734" s="462"/>
      <c r="K734" s="543"/>
      <c r="L734" s="544"/>
      <c r="M734" s="407"/>
      <c r="N734" s="408"/>
      <c r="O734" s="409"/>
      <c r="P734" s="408"/>
      <c r="Q734" s="410"/>
      <c r="R734" s="441"/>
      <c r="S734" s="424">
        <f>K734*0.85</f>
        <v>0</v>
      </c>
      <c r="T734" s="405">
        <f t="shared" ref="T734:T753" si="272">IF(J734="",0,(1440/(J734/S734)))</f>
        <v>0</v>
      </c>
      <c r="U734" s="405">
        <f>T734*L734*(N734+P734)/24*0.85</f>
        <v>0</v>
      </c>
      <c r="V734" s="406">
        <f>M734+O734</f>
        <v>0</v>
      </c>
      <c r="W734" s="442" t="str">
        <f>IF(U734=0,"",((V734/U734)))</f>
        <v/>
      </c>
      <c r="X734" s="452" t="str">
        <f t="shared" ref="X734:X753" si="273">IF(ISERROR((U734/(N734+P734)*N734)/250),"",((U734/(N734+P734)*N734)/250))</f>
        <v/>
      </c>
      <c r="Y734" s="452" t="str">
        <f t="shared" ref="Y734:Y753" si="274">IF(ISERROR(((U734/(N734+P734)*P734)/250)),"",(((U734/(N734+P734)*P734))/250))</f>
        <v/>
      </c>
    </row>
    <row r="735" spans="1:25" ht="16.5">
      <c r="A735" s="383">
        <f>A734</f>
        <v>46221</v>
      </c>
      <c r="B735" s="432" t="s">
        <v>804</v>
      </c>
      <c r="C735" s="458"/>
      <c r="D735" s="473"/>
      <c r="E735" s="459"/>
      <c r="F735" s="506" t="str">
        <f>IF(ISNA(VLOOKUP(D735,條件!$A$1:$L$65585,5,0)),"",(VLOOKUP(D735,條件!$A$1:$L$65585,5,0)))</f>
        <v/>
      </c>
      <c r="G735" s="506" t="str">
        <f>IF(ISNA(VLOOKUP(D735,條件!$A$1:$L$65585,11,0)),"",(VLOOKUP(D735,條件!$A$1:$L$65585,11,0)))</f>
        <v/>
      </c>
      <c r="H735" s="460"/>
      <c r="I735" s="461"/>
      <c r="J735" s="462"/>
      <c r="K735" s="461"/>
      <c r="L735" s="463"/>
      <c r="M735" s="388"/>
      <c r="N735" s="389"/>
      <c r="O735" s="390"/>
      <c r="P735" s="389"/>
      <c r="Q735" s="410"/>
      <c r="R735" s="443"/>
      <c r="S735" s="425">
        <f t="shared" ref="S735:S753" si="275">K735*0.85</f>
        <v>0</v>
      </c>
      <c r="T735" s="392">
        <f t="shared" si="272"/>
        <v>0</v>
      </c>
      <c r="U735" s="405">
        <f t="shared" ref="U735:U753" si="276">T735*L735*(N735+P735)/24*0.85</f>
        <v>0</v>
      </c>
      <c r="V735" s="393">
        <f t="shared" ref="V735:V753" si="277">M735+O735</f>
        <v>0</v>
      </c>
      <c r="W735" s="442" t="str">
        <f t="shared" ref="W735:W753" si="278">IF(U735=0,"",((V735/U735)))</f>
        <v/>
      </c>
      <c r="X735" s="452" t="str">
        <f t="shared" si="273"/>
        <v/>
      </c>
      <c r="Y735" s="452" t="str">
        <f t="shared" si="274"/>
        <v/>
      </c>
    </row>
    <row r="736" spans="1:25" ht="16.5">
      <c r="A736" s="383">
        <f t="shared" ref="A736:A776" si="279">A735</f>
        <v>46221</v>
      </c>
      <c r="B736" s="432" t="s">
        <v>804</v>
      </c>
      <c r="C736" s="458"/>
      <c r="D736" s="473"/>
      <c r="E736" s="459"/>
      <c r="F736" s="506" t="str">
        <f>IF(ISNA(VLOOKUP(D736,條件!$A$1:$L$65585,5,0)),"",(VLOOKUP(D736,條件!$A$1:$L$65585,5,0)))</f>
        <v/>
      </c>
      <c r="G736" s="506" t="str">
        <f>IF(ISNA(VLOOKUP(D736,條件!$A$1:$L$65585,11,0)),"",(VLOOKUP(D736,條件!$A$1:$L$65585,11,0)))</f>
        <v/>
      </c>
      <c r="H736" s="460"/>
      <c r="I736" s="461"/>
      <c r="J736" s="462"/>
      <c r="K736" s="461"/>
      <c r="L736" s="463"/>
      <c r="M736" s="388"/>
      <c r="N736" s="389"/>
      <c r="O736" s="390"/>
      <c r="P736" s="389"/>
      <c r="Q736" s="410"/>
      <c r="R736" s="443"/>
      <c r="S736" s="425">
        <f t="shared" si="275"/>
        <v>0</v>
      </c>
      <c r="T736" s="392">
        <f t="shared" si="272"/>
        <v>0</v>
      </c>
      <c r="U736" s="405">
        <f t="shared" si="276"/>
        <v>0</v>
      </c>
      <c r="V736" s="393">
        <f t="shared" si="277"/>
        <v>0</v>
      </c>
      <c r="W736" s="442" t="str">
        <f t="shared" si="278"/>
        <v/>
      </c>
      <c r="X736" s="452" t="str">
        <f t="shared" si="273"/>
        <v/>
      </c>
      <c r="Y736" s="452" t="str">
        <f t="shared" si="274"/>
        <v/>
      </c>
    </row>
    <row r="737" spans="1:25" ht="16.5">
      <c r="A737" s="383">
        <f t="shared" si="279"/>
        <v>46221</v>
      </c>
      <c r="B737" s="432" t="s">
        <v>804</v>
      </c>
      <c r="C737" s="458"/>
      <c r="D737" s="473"/>
      <c r="E737" s="459"/>
      <c r="F737" s="506" t="str">
        <f>IF(ISNA(VLOOKUP(D737,條件!$A$1:$L$65585,5,0)),"",(VLOOKUP(D737,條件!$A$1:$L$65585,5,0)))</f>
        <v/>
      </c>
      <c r="G737" s="506" t="str">
        <f>IF(ISNA(VLOOKUP(D737,條件!$A$1:$L$65585,11,0)),"",(VLOOKUP(D737,條件!$A$1:$L$65585,11,0)))</f>
        <v/>
      </c>
      <c r="H737" s="460"/>
      <c r="I737" s="461"/>
      <c r="J737" s="462"/>
      <c r="K737" s="461"/>
      <c r="L737" s="463"/>
      <c r="M737" s="388"/>
      <c r="N737" s="389"/>
      <c r="O737" s="390"/>
      <c r="P737" s="389"/>
      <c r="Q737" s="410"/>
      <c r="R737" s="443"/>
      <c r="S737" s="425">
        <f t="shared" si="275"/>
        <v>0</v>
      </c>
      <c r="T737" s="392">
        <f t="shared" si="272"/>
        <v>0</v>
      </c>
      <c r="U737" s="405">
        <f t="shared" si="276"/>
        <v>0</v>
      </c>
      <c r="V737" s="393">
        <f t="shared" si="277"/>
        <v>0</v>
      </c>
      <c r="W737" s="442" t="str">
        <f t="shared" si="278"/>
        <v/>
      </c>
      <c r="X737" s="452" t="str">
        <f t="shared" si="273"/>
        <v/>
      </c>
      <c r="Y737" s="452" t="str">
        <f t="shared" si="274"/>
        <v/>
      </c>
    </row>
    <row r="738" spans="1:25" ht="16.5">
      <c r="A738" s="383">
        <f t="shared" si="279"/>
        <v>46221</v>
      </c>
      <c r="B738" s="432" t="s">
        <v>804</v>
      </c>
      <c r="C738" s="458"/>
      <c r="D738" s="473"/>
      <c r="E738" s="459"/>
      <c r="F738" s="506" t="str">
        <f>IF(ISNA(VLOOKUP(D738,條件!$A$1:$L$65585,5,0)),"",(VLOOKUP(D738,條件!$A$1:$L$65585,5,0)))</f>
        <v/>
      </c>
      <c r="G738" s="506" t="str">
        <f>IF(ISNA(VLOOKUP(D738,條件!$A$1:$L$65585,11,0)),"",(VLOOKUP(D738,條件!$A$1:$L$65585,11,0)))</f>
        <v/>
      </c>
      <c r="H738" s="460"/>
      <c r="I738" s="461"/>
      <c r="J738" s="462"/>
      <c r="K738" s="461"/>
      <c r="L738" s="463"/>
      <c r="M738" s="388"/>
      <c r="N738" s="389"/>
      <c r="O738" s="390"/>
      <c r="P738" s="389"/>
      <c r="Q738" s="410"/>
      <c r="R738" s="443"/>
      <c r="S738" s="425">
        <f t="shared" si="275"/>
        <v>0</v>
      </c>
      <c r="T738" s="392">
        <f t="shared" si="272"/>
        <v>0</v>
      </c>
      <c r="U738" s="405">
        <f t="shared" si="276"/>
        <v>0</v>
      </c>
      <c r="V738" s="393">
        <f t="shared" si="277"/>
        <v>0</v>
      </c>
      <c r="W738" s="442" t="str">
        <f t="shared" si="278"/>
        <v/>
      </c>
      <c r="X738" s="452" t="str">
        <f t="shared" si="273"/>
        <v/>
      </c>
      <c r="Y738" s="452" t="str">
        <f t="shared" si="274"/>
        <v/>
      </c>
    </row>
    <row r="739" spans="1:25" ht="16.5">
      <c r="A739" s="383">
        <f t="shared" si="279"/>
        <v>46221</v>
      </c>
      <c r="B739" s="432" t="s">
        <v>804</v>
      </c>
      <c r="C739" s="458"/>
      <c r="D739" s="473"/>
      <c r="E739" s="459"/>
      <c r="F739" s="506" t="str">
        <f>IF(ISNA(VLOOKUP(D739,條件!$A$1:$L$65585,5,0)),"",(VLOOKUP(D739,條件!$A$1:$L$65585,5,0)))</f>
        <v/>
      </c>
      <c r="G739" s="506" t="str">
        <f>IF(ISNA(VLOOKUP(D739,條件!$A$1:$L$65585,11,0)),"",(VLOOKUP(D739,條件!$A$1:$L$65585,11,0)))</f>
        <v/>
      </c>
      <c r="H739" s="460"/>
      <c r="I739" s="461"/>
      <c r="J739" s="462"/>
      <c r="K739" s="461"/>
      <c r="L739" s="463"/>
      <c r="M739" s="388"/>
      <c r="N739" s="389"/>
      <c r="O739" s="390"/>
      <c r="P739" s="389"/>
      <c r="Q739" s="410"/>
      <c r="R739" s="443"/>
      <c r="S739" s="425">
        <f t="shared" si="275"/>
        <v>0</v>
      </c>
      <c r="T739" s="392">
        <f t="shared" si="272"/>
        <v>0</v>
      </c>
      <c r="U739" s="405">
        <f t="shared" si="276"/>
        <v>0</v>
      </c>
      <c r="V739" s="393">
        <f t="shared" si="277"/>
        <v>0</v>
      </c>
      <c r="W739" s="442" t="str">
        <f t="shared" si="278"/>
        <v/>
      </c>
      <c r="X739" s="452" t="str">
        <f t="shared" si="273"/>
        <v/>
      </c>
      <c r="Y739" s="452" t="str">
        <f t="shared" si="274"/>
        <v/>
      </c>
    </row>
    <row r="740" spans="1:25" ht="16.5">
      <c r="A740" s="383">
        <f t="shared" si="279"/>
        <v>46221</v>
      </c>
      <c r="B740" s="432" t="s">
        <v>804</v>
      </c>
      <c r="C740" s="458"/>
      <c r="D740" s="473"/>
      <c r="E740" s="459"/>
      <c r="F740" s="506" t="str">
        <f>IF(ISNA(VLOOKUP(D740,條件!$A$1:$L$65585,5,0)),"",(VLOOKUP(D740,條件!$A$1:$L$65585,5,0)))</f>
        <v/>
      </c>
      <c r="G740" s="506" t="str">
        <f>IF(ISNA(VLOOKUP(D740,條件!$A$1:$L$65585,11,0)),"",(VLOOKUP(D740,條件!$A$1:$L$65585,11,0)))</f>
        <v/>
      </c>
      <c r="H740" s="460"/>
      <c r="I740" s="461"/>
      <c r="J740" s="462"/>
      <c r="K740" s="461"/>
      <c r="L740" s="463"/>
      <c r="M740" s="388"/>
      <c r="N740" s="389"/>
      <c r="O740" s="390"/>
      <c r="P740" s="389"/>
      <c r="Q740" s="410"/>
      <c r="R740" s="443"/>
      <c r="S740" s="425">
        <f t="shared" si="275"/>
        <v>0</v>
      </c>
      <c r="T740" s="392">
        <f t="shared" si="272"/>
        <v>0</v>
      </c>
      <c r="U740" s="405">
        <f t="shared" si="276"/>
        <v>0</v>
      </c>
      <c r="V740" s="393">
        <f t="shared" si="277"/>
        <v>0</v>
      </c>
      <c r="W740" s="442" t="str">
        <f t="shared" si="278"/>
        <v/>
      </c>
      <c r="X740" s="452" t="str">
        <f t="shared" si="273"/>
        <v/>
      </c>
      <c r="Y740" s="452" t="str">
        <f t="shared" si="274"/>
        <v/>
      </c>
    </row>
    <row r="741" spans="1:25" ht="16.5">
      <c r="A741" s="383">
        <f t="shared" si="279"/>
        <v>46221</v>
      </c>
      <c r="B741" s="432" t="s">
        <v>804</v>
      </c>
      <c r="C741" s="458"/>
      <c r="D741" s="473"/>
      <c r="E741" s="459"/>
      <c r="F741" s="506" t="str">
        <f>IF(ISNA(VLOOKUP(D741,條件!$A$1:$L$65585,5,0)),"",(VLOOKUP(D741,條件!$A$1:$L$65585,5,0)))</f>
        <v/>
      </c>
      <c r="G741" s="506" t="str">
        <f>IF(ISNA(VLOOKUP(D741,條件!$A$1:$L$65585,11,0)),"",(VLOOKUP(D741,條件!$A$1:$L$65585,11,0)))</f>
        <v/>
      </c>
      <c r="H741" s="460"/>
      <c r="I741" s="461"/>
      <c r="J741" s="462"/>
      <c r="K741" s="461"/>
      <c r="L741" s="463"/>
      <c r="M741" s="388"/>
      <c r="N741" s="389"/>
      <c r="O741" s="390"/>
      <c r="P741" s="389"/>
      <c r="Q741" s="410"/>
      <c r="R741" s="443"/>
      <c r="S741" s="425">
        <f t="shared" si="275"/>
        <v>0</v>
      </c>
      <c r="T741" s="392">
        <f t="shared" si="272"/>
        <v>0</v>
      </c>
      <c r="U741" s="405">
        <f t="shared" si="276"/>
        <v>0</v>
      </c>
      <c r="V741" s="393">
        <f t="shared" si="277"/>
        <v>0</v>
      </c>
      <c r="W741" s="442" t="str">
        <f t="shared" si="278"/>
        <v/>
      </c>
      <c r="X741" s="452" t="str">
        <f t="shared" si="273"/>
        <v/>
      </c>
      <c r="Y741" s="452" t="str">
        <f t="shared" si="274"/>
        <v/>
      </c>
    </row>
    <row r="742" spans="1:25" ht="16.5">
      <c r="A742" s="383">
        <f t="shared" si="279"/>
        <v>46221</v>
      </c>
      <c r="B742" s="432" t="s">
        <v>804</v>
      </c>
      <c r="C742" s="458"/>
      <c r="D742" s="473"/>
      <c r="E742" s="459"/>
      <c r="F742" s="506" t="str">
        <f>IF(ISNA(VLOOKUP(D742,條件!$A$1:$L$65585,5,0)),"",(VLOOKUP(D742,條件!$A$1:$L$65585,5,0)))</f>
        <v/>
      </c>
      <c r="G742" s="506" t="str">
        <f>IF(ISNA(VLOOKUP(D742,條件!$A$1:$L$65585,11,0)),"",(VLOOKUP(D742,條件!$A$1:$L$65585,11,0)))</f>
        <v/>
      </c>
      <c r="H742" s="460"/>
      <c r="I742" s="461"/>
      <c r="J742" s="462"/>
      <c r="K742" s="461"/>
      <c r="L742" s="463"/>
      <c r="M742" s="388"/>
      <c r="N742" s="389"/>
      <c r="O742" s="390"/>
      <c r="P742" s="389"/>
      <c r="Q742" s="410"/>
      <c r="R742" s="443"/>
      <c r="S742" s="425">
        <f t="shared" si="275"/>
        <v>0</v>
      </c>
      <c r="T742" s="392">
        <f t="shared" si="272"/>
        <v>0</v>
      </c>
      <c r="U742" s="405">
        <f t="shared" si="276"/>
        <v>0</v>
      </c>
      <c r="V742" s="393">
        <f t="shared" si="277"/>
        <v>0</v>
      </c>
      <c r="W742" s="442" t="str">
        <f t="shared" si="278"/>
        <v/>
      </c>
      <c r="X742" s="452" t="str">
        <f t="shared" si="273"/>
        <v/>
      </c>
      <c r="Y742" s="452" t="str">
        <f t="shared" si="274"/>
        <v/>
      </c>
    </row>
    <row r="743" spans="1:25" ht="16.5">
      <c r="A743" s="383">
        <f t="shared" si="279"/>
        <v>46221</v>
      </c>
      <c r="B743" s="432" t="s">
        <v>804</v>
      </c>
      <c r="C743" s="458"/>
      <c r="D743" s="473"/>
      <c r="E743" s="459"/>
      <c r="F743" s="506" t="str">
        <f>IF(ISNA(VLOOKUP(D743,條件!$A$1:$L$65585,5,0)),"",(VLOOKUP(D743,條件!$A$1:$L$65585,5,0)))</f>
        <v/>
      </c>
      <c r="G743" s="506" t="str">
        <f>IF(ISNA(VLOOKUP(D743,條件!$A$1:$L$65585,11,0)),"",(VLOOKUP(D743,條件!$A$1:$L$65585,11,0)))</f>
        <v/>
      </c>
      <c r="H743" s="460"/>
      <c r="I743" s="461"/>
      <c r="J743" s="462"/>
      <c r="K743" s="461"/>
      <c r="L743" s="463"/>
      <c r="M743" s="388"/>
      <c r="N743" s="389"/>
      <c r="O743" s="390"/>
      <c r="P743" s="389"/>
      <c r="Q743" s="410"/>
      <c r="R743" s="443"/>
      <c r="S743" s="425">
        <f t="shared" si="275"/>
        <v>0</v>
      </c>
      <c r="T743" s="392">
        <f t="shared" si="272"/>
        <v>0</v>
      </c>
      <c r="U743" s="405">
        <f t="shared" si="276"/>
        <v>0</v>
      </c>
      <c r="V743" s="393">
        <f t="shared" si="277"/>
        <v>0</v>
      </c>
      <c r="W743" s="442" t="str">
        <f t="shared" si="278"/>
        <v/>
      </c>
      <c r="X743" s="452" t="str">
        <f t="shared" si="273"/>
        <v/>
      </c>
      <c r="Y743" s="452" t="str">
        <f t="shared" si="274"/>
        <v/>
      </c>
    </row>
    <row r="744" spans="1:25" ht="16.5">
      <c r="A744" s="383">
        <f t="shared" si="279"/>
        <v>46221</v>
      </c>
      <c r="B744" s="432" t="s">
        <v>804</v>
      </c>
      <c r="C744" s="458"/>
      <c r="D744" s="473"/>
      <c r="E744" s="459"/>
      <c r="F744" s="506" t="str">
        <f>IF(ISNA(VLOOKUP(D744,條件!$A$1:$L$65585,5,0)),"",(VLOOKUP(D744,條件!$A$1:$L$65585,5,0)))</f>
        <v/>
      </c>
      <c r="G744" s="506" t="str">
        <f>IF(ISNA(VLOOKUP(D744,條件!$A$1:$L$65585,11,0)),"",(VLOOKUP(D744,條件!$A$1:$L$65585,11,0)))</f>
        <v/>
      </c>
      <c r="H744" s="460"/>
      <c r="I744" s="461"/>
      <c r="J744" s="462"/>
      <c r="K744" s="461"/>
      <c r="L744" s="463"/>
      <c r="M744" s="388"/>
      <c r="N744" s="389"/>
      <c r="O744" s="390"/>
      <c r="P744" s="389"/>
      <c r="Q744" s="410"/>
      <c r="R744" s="443"/>
      <c r="S744" s="425">
        <f t="shared" si="275"/>
        <v>0</v>
      </c>
      <c r="T744" s="392">
        <f t="shared" si="272"/>
        <v>0</v>
      </c>
      <c r="U744" s="405">
        <f t="shared" si="276"/>
        <v>0</v>
      </c>
      <c r="V744" s="393">
        <f t="shared" si="277"/>
        <v>0</v>
      </c>
      <c r="W744" s="442" t="str">
        <f t="shared" si="278"/>
        <v/>
      </c>
      <c r="X744" s="452" t="str">
        <f t="shared" si="273"/>
        <v/>
      </c>
      <c r="Y744" s="452" t="str">
        <f t="shared" si="274"/>
        <v/>
      </c>
    </row>
    <row r="745" spans="1:25" ht="16.5">
      <c r="A745" s="383">
        <f t="shared" si="279"/>
        <v>46221</v>
      </c>
      <c r="B745" s="432" t="s">
        <v>804</v>
      </c>
      <c r="C745" s="458"/>
      <c r="D745" s="473"/>
      <c r="E745" s="459"/>
      <c r="F745" s="506" t="str">
        <f>IF(ISNA(VLOOKUP(D745,條件!$A$1:$L$65585,5,0)),"",(VLOOKUP(D745,條件!$A$1:$L$65585,5,0)))</f>
        <v/>
      </c>
      <c r="G745" s="506" t="str">
        <f>IF(ISNA(VLOOKUP(D745,條件!$A$1:$L$65585,11,0)),"",(VLOOKUP(D745,條件!$A$1:$L$65585,11,0)))</f>
        <v/>
      </c>
      <c r="H745" s="460"/>
      <c r="I745" s="461"/>
      <c r="J745" s="462"/>
      <c r="K745" s="461"/>
      <c r="L745" s="463"/>
      <c r="M745" s="388"/>
      <c r="N745" s="389"/>
      <c r="O745" s="390"/>
      <c r="P745" s="389"/>
      <c r="Q745" s="410"/>
      <c r="R745" s="443"/>
      <c r="S745" s="425">
        <f t="shared" si="275"/>
        <v>0</v>
      </c>
      <c r="T745" s="392">
        <f t="shared" si="272"/>
        <v>0</v>
      </c>
      <c r="U745" s="392">
        <f t="shared" si="276"/>
        <v>0</v>
      </c>
      <c r="V745" s="393">
        <f t="shared" si="277"/>
        <v>0</v>
      </c>
      <c r="W745" s="442" t="str">
        <f t="shared" si="278"/>
        <v/>
      </c>
      <c r="X745" s="452" t="str">
        <f t="shared" si="273"/>
        <v/>
      </c>
      <c r="Y745" s="452" t="str">
        <f t="shared" si="274"/>
        <v/>
      </c>
    </row>
    <row r="746" spans="1:25" ht="16.5">
      <c r="A746" s="383">
        <f t="shared" si="279"/>
        <v>46221</v>
      </c>
      <c r="B746" s="432" t="s">
        <v>804</v>
      </c>
      <c r="C746" s="458"/>
      <c r="D746" s="473"/>
      <c r="E746" s="459"/>
      <c r="F746" s="506" t="str">
        <f>IF(ISNA(VLOOKUP(D746,條件!$A$1:$L$65585,5,0)),"",(VLOOKUP(D746,條件!$A$1:$L$65585,5,0)))</f>
        <v/>
      </c>
      <c r="G746" s="506" t="str">
        <f>IF(ISNA(VLOOKUP(D746,條件!$A$1:$L$65585,11,0)),"",(VLOOKUP(D746,條件!$A$1:$L$65585,11,0)))</f>
        <v/>
      </c>
      <c r="H746" s="460"/>
      <c r="I746" s="461"/>
      <c r="J746" s="462"/>
      <c r="K746" s="461"/>
      <c r="L746" s="463"/>
      <c r="M746" s="388"/>
      <c r="N746" s="389"/>
      <c r="O746" s="390"/>
      <c r="P746" s="389"/>
      <c r="Q746" s="410"/>
      <c r="R746" s="443"/>
      <c r="S746" s="425">
        <f t="shared" si="275"/>
        <v>0</v>
      </c>
      <c r="T746" s="392">
        <f t="shared" si="272"/>
        <v>0</v>
      </c>
      <c r="U746" s="392">
        <f t="shared" si="276"/>
        <v>0</v>
      </c>
      <c r="V746" s="393">
        <f t="shared" si="277"/>
        <v>0</v>
      </c>
      <c r="W746" s="444" t="str">
        <f t="shared" si="278"/>
        <v/>
      </c>
      <c r="X746" s="452" t="str">
        <f t="shared" si="273"/>
        <v/>
      </c>
      <c r="Y746" s="452" t="str">
        <f t="shared" si="274"/>
        <v/>
      </c>
    </row>
    <row r="747" spans="1:25" ht="16.5">
      <c r="A747" s="383">
        <f t="shared" si="279"/>
        <v>46221</v>
      </c>
      <c r="B747" s="432" t="s">
        <v>804</v>
      </c>
      <c r="C747" s="458"/>
      <c r="D747" s="473"/>
      <c r="E747" s="459"/>
      <c r="F747" s="506" t="str">
        <f>IF(ISNA(VLOOKUP(D747,條件!$A$1:$L$65585,5,0)),"",(VLOOKUP(D747,條件!$A$1:$L$65585,5,0)))</f>
        <v/>
      </c>
      <c r="G747" s="506" t="str">
        <f>IF(ISNA(VLOOKUP(D747,條件!$A$1:$L$65585,11,0)),"",(VLOOKUP(D747,條件!$A$1:$L$65585,11,0)))</f>
        <v/>
      </c>
      <c r="H747" s="460"/>
      <c r="I747" s="461"/>
      <c r="J747" s="462"/>
      <c r="K747" s="461"/>
      <c r="L747" s="463"/>
      <c r="M747" s="388"/>
      <c r="N747" s="389"/>
      <c r="O747" s="390"/>
      <c r="P747" s="389"/>
      <c r="Q747" s="410"/>
      <c r="R747" s="443"/>
      <c r="S747" s="425">
        <f t="shared" si="275"/>
        <v>0</v>
      </c>
      <c r="T747" s="392">
        <f t="shared" si="272"/>
        <v>0</v>
      </c>
      <c r="U747" s="392">
        <f t="shared" si="276"/>
        <v>0</v>
      </c>
      <c r="V747" s="393">
        <f t="shared" si="277"/>
        <v>0</v>
      </c>
      <c r="W747" s="444" t="str">
        <f t="shared" si="278"/>
        <v/>
      </c>
      <c r="X747" s="452" t="str">
        <f t="shared" si="273"/>
        <v/>
      </c>
      <c r="Y747" s="452" t="str">
        <f t="shared" si="274"/>
        <v/>
      </c>
    </row>
    <row r="748" spans="1:25" ht="16.5">
      <c r="A748" s="383">
        <f t="shared" si="279"/>
        <v>46221</v>
      </c>
      <c r="B748" s="432" t="s">
        <v>804</v>
      </c>
      <c r="C748" s="458"/>
      <c r="D748" s="473"/>
      <c r="E748" s="459"/>
      <c r="F748" s="506" t="str">
        <f>IF(ISNA(VLOOKUP(D748,條件!$A$1:$L$65585,5,0)),"",(VLOOKUP(D748,條件!$A$1:$L$65585,5,0)))</f>
        <v/>
      </c>
      <c r="G748" s="506" t="str">
        <f>IF(ISNA(VLOOKUP(D748,條件!$A$1:$L$65585,11,0)),"",(VLOOKUP(D748,條件!$A$1:$L$65585,11,0)))</f>
        <v/>
      </c>
      <c r="H748" s="460"/>
      <c r="I748" s="461"/>
      <c r="J748" s="462"/>
      <c r="K748" s="461"/>
      <c r="L748" s="463"/>
      <c r="M748" s="388"/>
      <c r="N748" s="389"/>
      <c r="O748" s="390"/>
      <c r="P748" s="389"/>
      <c r="Q748" s="410"/>
      <c r="R748" s="443"/>
      <c r="S748" s="425">
        <f t="shared" si="275"/>
        <v>0</v>
      </c>
      <c r="T748" s="392">
        <f t="shared" si="272"/>
        <v>0</v>
      </c>
      <c r="U748" s="392">
        <f t="shared" si="276"/>
        <v>0</v>
      </c>
      <c r="V748" s="393">
        <f t="shared" si="277"/>
        <v>0</v>
      </c>
      <c r="W748" s="444" t="str">
        <f t="shared" si="278"/>
        <v/>
      </c>
      <c r="X748" s="452" t="str">
        <f t="shared" si="273"/>
        <v/>
      </c>
      <c r="Y748" s="452" t="str">
        <f t="shared" si="274"/>
        <v/>
      </c>
    </row>
    <row r="749" spans="1:25" ht="16.5">
      <c r="A749" s="383">
        <f t="shared" si="279"/>
        <v>46221</v>
      </c>
      <c r="B749" s="432" t="s">
        <v>804</v>
      </c>
      <c r="C749" s="458"/>
      <c r="D749" s="473"/>
      <c r="E749" s="459"/>
      <c r="F749" s="506" t="str">
        <f>IF(ISNA(VLOOKUP(D749,條件!$A$1:$L$65585,5,0)),"",(VLOOKUP(D749,條件!$A$1:$L$65585,5,0)))</f>
        <v/>
      </c>
      <c r="G749" s="506" t="str">
        <f>IF(ISNA(VLOOKUP(D749,條件!$A$1:$L$65585,11,0)),"",(VLOOKUP(D749,條件!$A$1:$L$65585,11,0)))</f>
        <v/>
      </c>
      <c r="H749" s="460"/>
      <c r="I749" s="461"/>
      <c r="J749" s="462"/>
      <c r="K749" s="461"/>
      <c r="L749" s="463"/>
      <c r="M749" s="388"/>
      <c r="N749" s="389"/>
      <c r="O749" s="390"/>
      <c r="P749" s="389"/>
      <c r="Q749" s="410"/>
      <c r="R749" s="443"/>
      <c r="S749" s="425">
        <f t="shared" si="275"/>
        <v>0</v>
      </c>
      <c r="T749" s="392">
        <f t="shared" si="272"/>
        <v>0</v>
      </c>
      <c r="U749" s="392">
        <f t="shared" si="276"/>
        <v>0</v>
      </c>
      <c r="V749" s="393">
        <f t="shared" si="277"/>
        <v>0</v>
      </c>
      <c r="W749" s="444" t="str">
        <f t="shared" si="278"/>
        <v/>
      </c>
      <c r="X749" s="452" t="str">
        <f t="shared" si="273"/>
        <v/>
      </c>
      <c r="Y749" s="452" t="str">
        <f t="shared" si="274"/>
        <v/>
      </c>
    </row>
    <row r="750" spans="1:25" ht="16.5">
      <c r="A750" s="383">
        <f t="shared" si="279"/>
        <v>46221</v>
      </c>
      <c r="B750" s="432" t="s">
        <v>804</v>
      </c>
      <c r="C750" s="458"/>
      <c r="D750" s="473"/>
      <c r="E750" s="459"/>
      <c r="F750" s="506" t="str">
        <f>IF(ISNA(VLOOKUP(D750,條件!$A$1:$L$65585,5,0)),"",(VLOOKUP(D750,條件!$A$1:$L$65585,5,0)))</f>
        <v/>
      </c>
      <c r="G750" s="506" t="str">
        <f>IF(ISNA(VLOOKUP(D750,條件!$A$1:$L$65585,11,0)),"",(VLOOKUP(D750,條件!$A$1:$L$65585,11,0)))</f>
        <v/>
      </c>
      <c r="H750" s="460"/>
      <c r="I750" s="461"/>
      <c r="J750" s="462"/>
      <c r="K750" s="461"/>
      <c r="L750" s="463"/>
      <c r="M750" s="388"/>
      <c r="N750" s="389"/>
      <c r="O750" s="390"/>
      <c r="P750" s="389"/>
      <c r="Q750" s="391"/>
      <c r="R750" s="443"/>
      <c r="S750" s="425">
        <f t="shared" si="275"/>
        <v>0</v>
      </c>
      <c r="T750" s="392">
        <f t="shared" si="272"/>
        <v>0</v>
      </c>
      <c r="U750" s="392">
        <f t="shared" si="276"/>
        <v>0</v>
      </c>
      <c r="V750" s="393">
        <f t="shared" si="277"/>
        <v>0</v>
      </c>
      <c r="W750" s="444" t="str">
        <f t="shared" si="278"/>
        <v/>
      </c>
      <c r="X750" s="452" t="str">
        <f t="shared" si="273"/>
        <v/>
      </c>
      <c r="Y750" s="452" t="str">
        <f t="shared" si="274"/>
        <v/>
      </c>
    </row>
    <row r="751" spans="1:25" ht="16.5">
      <c r="A751" s="383">
        <f t="shared" si="279"/>
        <v>46221</v>
      </c>
      <c r="B751" s="432" t="s">
        <v>804</v>
      </c>
      <c r="C751" s="458"/>
      <c r="D751" s="473"/>
      <c r="E751" s="459"/>
      <c r="F751" s="506" t="str">
        <f>IF(ISNA(VLOOKUP(D751,條件!$A$1:$L$65585,5,0)),"",(VLOOKUP(D751,條件!$A$1:$L$65585,5,0)))</f>
        <v/>
      </c>
      <c r="G751" s="506" t="str">
        <f>IF(ISNA(VLOOKUP(D751,條件!$A$1:$L$65585,11,0)),"",(VLOOKUP(D751,條件!$A$1:$L$65585,11,0)))</f>
        <v/>
      </c>
      <c r="H751" s="460"/>
      <c r="I751" s="461"/>
      <c r="J751" s="462"/>
      <c r="K751" s="461"/>
      <c r="L751" s="463"/>
      <c r="M751" s="388"/>
      <c r="N751" s="389"/>
      <c r="O751" s="390"/>
      <c r="P751" s="389"/>
      <c r="Q751" s="391"/>
      <c r="R751" s="443"/>
      <c r="S751" s="425">
        <f t="shared" si="275"/>
        <v>0</v>
      </c>
      <c r="T751" s="392">
        <f t="shared" si="272"/>
        <v>0</v>
      </c>
      <c r="U751" s="392">
        <f t="shared" si="276"/>
        <v>0</v>
      </c>
      <c r="V751" s="393">
        <f t="shared" si="277"/>
        <v>0</v>
      </c>
      <c r="W751" s="444" t="str">
        <f t="shared" si="278"/>
        <v/>
      </c>
      <c r="X751" s="452" t="str">
        <f t="shared" si="273"/>
        <v/>
      </c>
      <c r="Y751" s="452" t="str">
        <f t="shared" si="274"/>
        <v/>
      </c>
    </row>
    <row r="752" spans="1:25" ht="16.5">
      <c r="A752" s="383">
        <f t="shared" si="279"/>
        <v>46221</v>
      </c>
      <c r="B752" s="432" t="s">
        <v>804</v>
      </c>
      <c r="C752" s="458"/>
      <c r="D752" s="473"/>
      <c r="E752" s="459"/>
      <c r="F752" s="506" t="str">
        <f>IF(ISNA(VLOOKUP(D752,條件!$A$1:$L$65585,5,0)),"",(VLOOKUP(D752,條件!$A$1:$L$65585,5,0)))</f>
        <v/>
      </c>
      <c r="G752" s="506" t="str">
        <f>IF(ISNA(VLOOKUP(D752,條件!$A$1:$L$65585,11,0)),"",(VLOOKUP(D752,條件!$A$1:$L$65585,11,0)))</f>
        <v/>
      </c>
      <c r="H752" s="460"/>
      <c r="I752" s="461"/>
      <c r="J752" s="462"/>
      <c r="K752" s="461"/>
      <c r="L752" s="463"/>
      <c r="M752" s="388"/>
      <c r="N752" s="389"/>
      <c r="O752" s="390"/>
      <c r="P752" s="389"/>
      <c r="Q752" s="391"/>
      <c r="R752" s="443"/>
      <c r="S752" s="425">
        <f t="shared" si="275"/>
        <v>0</v>
      </c>
      <c r="T752" s="392">
        <f t="shared" si="272"/>
        <v>0</v>
      </c>
      <c r="U752" s="392">
        <f t="shared" si="276"/>
        <v>0</v>
      </c>
      <c r="V752" s="393">
        <f t="shared" si="277"/>
        <v>0</v>
      </c>
      <c r="W752" s="444" t="str">
        <f t="shared" si="278"/>
        <v/>
      </c>
      <c r="X752" s="452" t="str">
        <f t="shared" si="273"/>
        <v/>
      </c>
      <c r="Y752" s="452" t="str">
        <f t="shared" si="274"/>
        <v/>
      </c>
    </row>
    <row r="753" spans="1:25" ht="16.5">
      <c r="A753" s="383">
        <f t="shared" si="279"/>
        <v>46221</v>
      </c>
      <c r="B753" s="432" t="s">
        <v>804</v>
      </c>
      <c r="C753" s="458"/>
      <c r="D753" s="473"/>
      <c r="E753" s="459"/>
      <c r="F753" s="506" t="str">
        <f>IF(ISNA(VLOOKUP(D753,條件!$A$1:$L$65585,5,0)),"",(VLOOKUP(D753,條件!$A$1:$L$65585,5,0)))</f>
        <v/>
      </c>
      <c r="G753" s="506" t="str">
        <f>IF(ISNA(VLOOKUP(D753,條件!$A$1:$L$65585,11,0)),"",(VLOOKUP(D753,條件!$A$1:$L$65585,11,0)))</f>
        <v/>
      </c>
      <c r="H753" s="460"/>
      <c r="I753" s="461"/>
      <c r="J753" s="462"/>
      <c r="K753" s="461"/>
      <c r="L753" s="463"/>
      <c r="M753" s="388"/>
      <c r="N753" s="389"/>
      <c r="O753" s="390"/>
      <c r="P753" s="389"/>
      <c r="Q753" s="391"/>
      <c r="R753" s="443"/>
      <c r="S753" s="425">
        <f t="shared" si="275"/>
        <v>0</v>
      </c>
      <c r="T753" s="392">
        <f t="shared" si="272"/>
        <v>0</v>
      </c>
      <c r="U753" s="392">
        <f t="shared" si="276"/>
        <v>0</v>
      </c>
      <c r="V753" s="393">
        <f t="shared" si="277"/>
        <v>0</v>
      </c>
      <c r="W753" s="444" t="str">
        <f t="shared" si="278"/>
        <v/>
      </c>
      <c r="X753" s="452" t="str">
        <f t="shared" si="273"/>
        <v/>
      </c>
      <c r="Y753" s="452" t="str">
        <f t="shared" si="274"/>
        <v/>
      </c>
    </row>
    <row r="754" spans="1:25" ht="16.5">
      <c r="A754" s="383">
        <f t="shared" si="279"/>
        <v>46221</v>
      </c>
      <c r="B754" s="398" t="s">
        <v>807</v>
      </c>
      <c r="C754" s="524"/>
      <c r="D754" s="525"/>
      <c r="E754" s="526"/>
      <c r="F754" s="527"/>
      <c r="G754" s="527"/>
      <c r="H754" s="528"/>
      <c r="I754" s="529">
        <f>COUNTA(I734:I753)</f>
        <v>0</v>
      </c>
      <c r="J754" s="529"/>
      <c r="K754" s="529"/>
      <c r="L754" s="530"/>
      <c r="M754" s="400"/>
      <c r="N754" s="401">
        <f>SUM(N734:N753)</f>
        <v>0</v>
      </c>
      <c r="O754" s="400"/>
      <c r="P754" s="401">
        <f>SUM(P734:P753)</f>
        <v>0</v>
      </c>
      <c r="Q754" s="402"/>
      <c r="R754" s="445"/>
      <c r="S754" s="426"/>
      <c r="T754" s="399"/>
      <c r="U754" s="399">
        <f>SUMIF(U734:U753,"&lt;9E307")</f>
        <v>0</v>
      </c>
      <c r="V754" s="399">
        <f>SUM(V734:V753)</f>
        <v>0</v>
      </c>
      <c r="W754" s="446">
        <f>IF(ISERROR(V754/U754),0,(V754/U754))</f>
        <v>0</v>
      </c>
      <c r="X754" s="453">
        <f>SUMIF(X734:X753,"&lt;9E307")</f>
        <v>0</v>
      </c>
      <c r="Y754" s="453">
        <f>SUMIF(Y734:Y753,"&lt;9E307")</f>
        <v>0</v>
      </c>
    </row>
    <row r="755" spans="1:25" ht="16.5">
      <c r="A755" s="383">
        <f t="shared" si="279"/>
        <v>46221</v>
      </c>
      <c r="B755" s="432" t="s">
        <v>805</v>
      </c>
      <c r="C755" s="458"/>
      <c r="D755" s="473"/>
      <c r="E755" s="459"/>
      <c r="F755" s="506" t="str">
        <f>IF(ISNA(VLOOKUP(D755,條件!$A$1:$L$65585,5,0)),"",(VLOOKUP(D755,條件!$A$1:$L$65585,5,0)))</f>
        <v/>
      </c>
      <c r="G755" s="506" t="str">
        <f>IF(ISNA(VLOOKUP(D755,條件!$A$1:$L$65585,11,0)),"",(VLOOKUP(D755,條件!$A$1:$L$65585,11,0)))</f>
        <v/>
      </c>
      <c r="H755" s="460"/>
      <c r="I755" s="461"/>
      <c r="J755" s="462"/>
      <c r="K755" s="461"/>
      <c r="L755" s="463"/>
      <c r="M755" s="388"/>
      <c r="N755" s="389"/>
      <c r="O755" s="390"/>
      <c r="P755" s="389"/>
      <c r="Q755" s="391"/>
      <c r="R755" s="443"/>
      <c r="S755" s="425">
        <f>K755*0.85</f>
        <v>0</v>
      </c>
      <c r="T755" s="392">
        <f t="shared" ref="T755:T774" si="280">IF(J755="",0,(1440/(J755/S755)))</f>
        <v>0</v>
      </c>
      <c r="U755" s="405">
        <f>T755*L755*(N755+P755)/24*0.85</f>
        <v>0</v>
      </c>
      <c r="V755" s="406">
        <f>M755+O755</f>
        <v>0</v>
      </c>
      <c r="W755" s="442" t="str">
        <f>IF(U755=0,"",((V755/U755)))</f>
        <v/>
      </c>
      <c r="X755" s="452" t="str">
        <f t="shared" ref="X755:X774" si="281">IF(ISERROR((U755/(N755+P755)*N755)/250),"",((U755/(N755+P755)*N755)/250))</f>
        <v/>
      </c>
      <c r="Y755" s="452" t="str">
        <f t="shared" ref="Y755:Y774" si="282">IF(ISERROR(((U755/(N755+P755)*P755)/250)),"",(((U755/(N755+P755)*P755))/250))</f>
        <v/>
      </c>
    </row>
    <row r="756" spans="1:25" ht="16.5">
      <c r="A756" s="383">
        <f t="shared" si="279"/>
        <v>46221</v>
      </c>
      <c r="B756" s="432" t="s">
        <v>805</v>
      </c>
      <c r="C756" s="458"/>
      <c r="D756" s="473"/>
      <c r="E756" s="459"/>
      <c r="F756" s="506" t="str">
        <f>IF(ISNA(VLOOKUP(D756,條件!$A$1:$L$65585,5,0)),"",(VLOOKUP(D756,條件!$A$1:$L$65585,5,0)))</f>
        <v/>
      </c>
      <c r="G756" s="506" t="str">
        <f>IF(ISNA(VLOOKUP(D756,條件!$A$1:$L$65585,11,0)),"",(VLOOKUP(D756,條件!$A$1:$L$65585,11,0)))</f>
        <v/>
      </c>
      <c r="H756" s="460"/>
      <c r="I756" s="461"/>
      <c r="J756" s="462"/>
      <c r="K756" s="461"/>
      <c r="L756" s="463"/>
      <c r="M756" s="388"/>
      <c r="N756" s="389"/>
      <c r="O756" s="390"/>
      <c r="P756" s="389"/>
      <c r="Q756" s="391"/>
      <c r="R756" s="443"/>
      <c r="S756" s="425">
        <f t="shared" ref="S756:S774" si="283">K756*0.85</f>
        <v>0</v>
      </c>
      <c r="T756" s="392">
        <f t="shared" si="280"/>
        <v>0</v>
      </c>
      <c r="U756" s="405">
        <f t="shared" ref="U756:U774" si="284">T756*L756*(N756+P756)/24*0.85</f>
        <v>0</v>
      </c>
      <c r="V756" s="393">
        <f t="shared" ref="V756:V774" si="285">M756+O756</f>
        <v>0</v>
      </c>
      <c r="W756" s="442" t="str">
        <f t="shared" ref="W756:W774" si="286">IF(U756=0,"",((V756/U756)))</f>
        <v/>
      </c>
      <c r="X756" s="452" t="str">
        <f t="shared" si="281"/>
        <v/>
      </c>
      <c r="Y756" s="452" t="str">
        <f t="shared" si="282"/>
        <v/>
      </c>
    </row>
    <row r="757" spans="1:25" ht="16.5">
      <c r="A757" s="383">
        <f t="shared" si="279"/>
        <v>46221</v>
      </c>
      <c r="B757" s="432" t="s">
        <v>805</v>
      </c>
      <c r="C757" s="458"/>
      <c r="D757" s="473"/>
      <c r="E757" s="459"/>
      <c r="F757" s="506" t="str">
        <f>IF(ISNA(VLOOKUP(D757,條件!$A$1:$L$65585,5,0)),"",(VLOOKUP(D757,條件!$A$1:$L$65585,5,0)))</f>
        <v/>
      </c>
      <c r="G757" s="506" t="str">
        <f>IF(ISNA(VLOOKUP(D757,條件!$A$1:$L$65585,11,0)),"",(VLOOKUP(D757,條件!$A$1:$L$65585,11,0)))</f>
        <v/>
      </c>
      <c r="H757" s="460"/>
      <c r="I757" s="461"/>
      <c r="J757" s="462"/>
      <c r="K757" s="461"/>
      <c r="L757" s="463"/>
      <c r="M757" s="388"/>
      <c r="N757" s="389"/>
      <c r="O757" s="390"/>
      <c r="P757" s="389"/>
      <c r="Q757" s="391"/>
      <c r="R757" s="443"/>
      <c r="S757" s="425">
        <f t="shared" si="283"/>
        <v>0</v>
      </c>
      <c r="T757" s="392">
        <f t="shared" si="280"/>
        <v>0</v>
      </c>
      <c r="U757" s="405">
        <f t="shared" si="284"/>
        <v>0</v>
      </c>
      <c r="V757" s="393">
        <f t="shared" si="285"/>
        <v>0</v>
      </c>
      <c r="W757" s="442" t="str">
        <f t="shared" si="286"/>
        <v/>
      </c>
      <c r="X757" s="452" t="str">
        <f t="shared" si="281"/>
        <v/>
      </c>
      <c r="Y757" s="452" t="str">
        <f t="shared" si="282"/>
        <v/>
      </c>
    </row>
    <row r="758" spans="1:25" ht="16.5">
      <c r="A758" s="383">
        <f t="shared" si="279"/>
        <v>46221</v>
      </c>
      <c r="B758" s="432" t="s">
        <v>805</v>
      </c>
      <c r="C758" s="458"/>
      <c r="D758" s="473"/>
      <c r="E758" s="459"/>
      <c r="F758" s="506" t="str">
        <f>IF(ISNA(VLOOKUP(D758,條件!$A$1:$L$65585,5,0)),"",(VLOOKUP(D758,條件!$A$1:$L$65585,5,0)))</f>
        <v/>
      </c>
      <c r="G758" s="506" t="str">
        <f>IF(ISNA(VLOOKUP(D758,條件!$A$1:$L$65585,11,0)),"",(VLOOKUP(D758,條件!$A$1:$L$65585,11,0)))</f>
        <v/>
      </c>
      <c r="H758" s="460"/>
      <c r="I758" s="461"/>
      <c r="J758" s="462"/>
      <c r="K758" s="461"/>
      <c r="L758" s="463"/>
      <c r="M758" s="388"/>
      <c r="N758" s="389"/>
      <c r="O758" s="390"/>
      <c r="P758" s="389"/>
      <c r="Q758" s="391"/>
      <c r="R758" s="443"/>
      <c r="S758" s="425">
        <f t="shared" si="283"/>
        <v>0</v>
      </c>
      <c r="T758" s="392">
        <f t="shared" si="280"/>
        <v>0</v>
      </c>
      <c r="U758" s="405">
        <f t="shared" si="284"/>
        <v>0</v>
      </c>
      <c r="V758" s="393">
        <f t="shared" si="285"/>
        <v>0</v>
      </c>
      <c r="W758" s="442" t="str">
        <f t="shared" si="286"/>
        <v/>
      </c>
      <c r="X758" s="452" t="str">
        <f t="shared" si="281"/>
        <v/>
      </c>
      <c r="Y758" s="452" t="str">
        <f t="shared" si="282"/>
        <v/>
      </c>
    </row>
    <row r="759" spans="1:25" ht="16.5">
      <c r="A759" s="383">
        <f t="shared" si="279"/>
        <v>46221</v>
      </c>
      <c r="B759" s="432" t="s">
        <v>805</v>
      </c>
      <c r="C759" s="458"/>
      <c r="D759" s="473"/>
      <c r="E759" s="459"/>
      <c r="F759" s="506" t="str">
        <f>IF(ISNA(VLOOKUP(D759,條件!$A$1:$L$65585,5,0)),"",(VLOOKUP(D759,條件!$A$1:$L$65585,5,0)))</f>
        <v/>
      </c>
      <c r="G759" s="506" t="str">
        <f>IF(ISNA(VLOOKUP(D759,條件!$A$1:$L$65585,11,0)),"",(VLOOKUP(D759,條件!$A$1:$L$65585,11,0)))</f>
        <v/>
      </c>
      <c r="H759" s="460"/>
      <c r="I759" s="461"/>
      <c r="J759" s="462"/>
      <c r="K759" s="461"/>
      <c r="L759" s="463"/>
      <c r="M759" s="388"/>
      <c r="N759" s="389"/>
      <c r="O759" s="390"/>
      <c r="P759" s="389"/>
      <c r="Q759" s="391"/>
      <c r="R759" s="443"/>
      <c r="S759" s="425">
        <f t="shared" si="283"/>
        <v>0</v>
      </c>
      <c r="T759" s="392">
        <f t="shared" si="280"/>
        <v>0</v>
      </c>
      <c r="U759" s="405">
        <f t="shared" si="284"/>
        <v>0</v>
      </c>
      <c r="V759" s="393">
        <f t="shared" si="285"/>
        <v>0</v>
      </c>
      <c r="W759" s="442" t="str">
        <f t="shared" si="286"/>
        <v/>
      </c>
      <c r="X759" s="452" t="str">
        <f t="shared" si="281"/>
        <v/>
      </c>
      <c r="Y759" s="452" t="str">
        <f t="shared" si="282"/>
        <v/>
      </c>
    </row>
    <row r="760" spans="1:25" ht="16.5">
      <c r="A760" s="383">
        <f t="shared" si="279"/>
        <v>46221</v>
      </c>
      <c r="B760" s="432" t="s">
        <v>805</v>
      </c>
      <c r="C760" s="458"/>
      <c r="D760" s="473"/>
      <c r="E760" s="459"/>
      <c r="F760" s="506" t="str">
        <f>IF(ISNA(VLOOKUP(D760,條件!$A$1:$L$65585,5,0)),"",(VLOOKUP(D760,條件!$A$1:$L$65585,5,0)))</f>
        <v/>
      </c>
      <c r="G760" s="506" t="str">
        <f>IF(ISNA(VLOOKUP(D760,條件!$A$1:$L$65585,11,0)),"",(VLOOKUP(D760,條件!$A$1:$L$65585,11,0)))</f>
        <v/>
      </c>
      <c r="H760" s="460"/>
      <c r="I760" s="461"/>
      <c r="J760" s="462"/>
      <c r="K760" s="461"/>
      <c r="L760" s="463"/>
      <c r="M760" s="388"/>
      <c r="N760" s="389"/>
      <c r="O760" s="390"/>
      <c r="P760" s="389"/>
      <c r="Q760" s="391"/>
      <c r="R760" s="443"/>
      <c r="S760" s="425">
        <f t="shared" si="283"/>
        <v>0</v>
      </c>
      <c r="T760" s="392">
        <f t="shared" si="280"/>
        <v>0</v>
      </c>
      <c r="U760" s="405">
        <f t="shared" si="284"/>
        <v>0</v>
      </c>
      <c r="V760" s="393">
        <f t="shared" si="285"/>
        <v>0</v>
      </c>
      <c r="W760" s="442" t="str">
        <f t="shared" si="286"/>
        <v/>
      </c>
      <c r="X760" s="452" t="str">
        <f t="shared" si="281"/>
        <v/>
      </c>
      <c r="Y760" s="452" t="str">
        <f t="shared" si="282"/>
        <v/>
      </c>
    </row>
    <row r="761" spans="1:25" ht="16.5">
      <c r="A761" s="383">
        <f t="shared" si="279"/>
        <v>46221</v>
      </c>
      <c r="B761" s="432" t="s">
        <v>805</v>
      </c>
      <c r="C761" s="458"/>
      <c r="D761" s="473"/>
      <c r="E761" s="459"/>
      <c r="F761" s="506" t="str">
        <f>IF(ISNA(VLOOKUP(D761,條件!$A$1:$L$65585,5,0)),"",(VLOOKUP(D761,條件!$A$1:$L$65585,5,0)))</f>
        <v/>
      </c>
      <c r="G761" s="506" t="str">
        <f>IF(ISNA(VLOOKUP(D761,條件!$A$1:$L$65585,11,0)),"",(VLOOKUP(D761,條件!$A$1:$L$65585,11,0)))</f>
        <v/>
      </c>
      <c r="H761" s="460"/>
      <c r="I761" s="461"/>
      <c r="J761" s="462"/>
      <c r="K761" s="461"/>
      <c r="L761" s="463"/>
      <c r="M761" s="388"/>
      <c r="N761" s="389"/>
      <c r="O761" s="390"/>
      <c r="P761" s="389"/>
      <c r="Q761" s="391"/>
      <c r="R761" s="443"/>
      <c r="S761" s="425">
        <f t="shared" si="283"/>
        <v>0</v>
      </c>
      <c r="T761" s="392">
        <f t="shared" si="280"/>
        <v>0</v>
      </c>
      <c r="U761" s="405">
        <f t="shared" si="284"/>
        <v>0</v>
      </c>
      <c r="V761" s="393">
        <f t="shared" si="285"/>
        <v>0</v>
      </c>
      <c r="W761" s="442" t="str">
        <f t="shared" si="286"/>
        <v/>
      </c>
      <c r="X761" s="452" t="str">
        <f t="shared" si="281"/>
        <v/>
      </c>
      <c r="Y761" s="452" t="str">
        <f t="shared" si="282"/>
        <v/>
      </c>
    </row>
    <row r="762" spans="1:25" ht="16.5">
      <c r="A762" s="383">
        <f t="shared" si="279"/>
        <v>46221</v>
      </c>
      <c r="B762" s="432" t="s">
        <v>805</v>
      </c>
      <c r="C762" s="458"/>
      <c r="D762" s="473"/>
      <c r="E762" s="459"/>
      <c r="F762" s="506" t="str">
        <f>IF(ISNA(VLOOKUP(D762,條件!$A$1:$L$65585,5,0)),"",(VLOOKUP(D762,條件!$A$1:$L$65585,5,0)))</f>
        <v/>
      </c>
      <c r="G762" s="506" t="str">
        <f>IF(ISNA(VLOOKUP(D762,條件!$A$1:$L$65585,11,0)),"",(VLOOKUP(D762,條件!$A$1:$L$65585,11,0)))</f>
        <v/>
      </c>
      <c r="H762" s="460"/>
      <c r="I762" s="461"/>
      <c r="J762" s="462"/>
      <c r="K762" s="461"/>
      <c r="L762" s="463"/>
      <c r="M762" s="388"/>
      <c r="N762" s="389"/>
      <c r="O762" s="390"/>
      <c r="P762" s="389"/>
      <c r="Q762" s="391"/>
      <c r="R762" s="443"/>
      <c r="S762" s="425">
        <f t="shared" si="283"/>
        <v>0</v>
      </c>
      <c r="T762" s="392">
        <f t="shared" si="280"/>
        <v>0</v>
      </c>
      <c r="U762" s="405">
        <f t="shared" si="284"/>
        <v>0</v>
      </c>
      <c r="V762" s="393">
        <f t="shared" si="285"/>
        <v>0</v>
      </c>
      <c r="W762" s="442" t="str">
        <f t="shared" si="286"/>
        <v/>
      </c>
      <c r="X762" s="452" t="str">
        <f t="shared" si="281"/>
        <v/>
      </c>
      <c r="Y762" s="452" t="str">
        <f t="shared" si="282"/>
        <v/>
      </c>
    </row>
    <row r="763" spans="1:25" ht="16.5">
      <c r="A763" s="383">
        <f t="shared" si="279"/>
        <v>46221</v>
      </c>
      <c r="B763" s="432" t="s">
        <v>805</v>
      </c>
      <c r="C763" s="458"/>
      <c r="D763" s="473"/>
      <c r="E763" s="459"/>
      <c r="F763" s="506" t="str">
        <f>IF(ISNA(VLOOKUP(D763,條件!$A$1:$L$65585,5,0)),"",(VLOOKUP(D763,條件!$A$1:$L$65585,5,0)))</f>
        <v/>
      </c>
      <c r="G763" s="506" t="str">
        <f>IF(ISNA(VLOOKUP(D763,條件!$A$1:$L$65585,11,0)),"",(VLOOKUP(D763,條件!$A$1:$L$65585,11,0)))</f>
        <v/>
      </c>
      <c r="H763" s="460"/>
      <c r="I763" s="461"/>
      <c r="J763" s="462"/>
      <c r="K763" s="461"/>
      <c r="L763" s="463"/>
      <c r="M763" s="388"/>
      <c r="N763" s="389"/>
      <c r="O763" s="390"/>
      <c r="P763" s="389"/>
      <c r="Q763" s="391"/>
      <c r="R763" s="443"/>
      <c r="S763" s="425">
        <f t="shared" si="283"/>
        <v>0</v>
      </c>
      <c r="T763" s="392">
        <f t="shared" si="280"/>
        <v>0</v>
      </c>
      <c r="U763" s="405">
        <f t="shared" si="284"/>
        <v>0</v>
      </c>
      <c r="V763" s="393">
        <f t="shared" si="285"/>
        <v>0</v>
      </c>
      <c r="W763" s="442" t="str">
        <f t="shared" si="286"/>
        <v/>
      </c>
      <c r="X763" s="452" t="str">
        <f t="shared" si="281"/>
        <v/>
      </c>
      <c r="Y763" s="452" t="str">
        <f t="shared" si="282"/>
        <v/>
      </c>
    </row>
    <row r="764" spans="1:25" ht="16.5">
      <c r="A764" s="383">
        <f t="shared" si="279"/>
        <v>46221</v>
      </c>
      <c r="B764" s="432" t="s">
        <v>805</v>
      </c>
      <c r="C764" s="458"/>
      <c r="D764" s="473"/>
      <c r="E764" s="459"/>
      <c r="F764" s="506" t="str">
        <f>IF(ISNA(VLOOKUP(D764,條件!$A$1:$L$65585,5,0)),"",(VLOOKUP(D764,條件!$A$1:$L$65585,5,0)))</f>
        <v/>
      </c>
      <c r="G764" s="506" t="str">
        <f>IF(ISNA(VLOOKUP(D764,條件!$A$1:$L$65585,11,0)),"",(VLOOKUP(D764,條件!$A$1:$L$65585,11,0)))</f>
        <v/>
      </c>
      <c r="H764" s="460"/>
      <c r="I764" s="461"/>
      <c r="J764" s="462"/>
      <c r="K764" s="461"/>
      <c r="L764" s="463"/>
      <c r="M764" s="388"/>
      <c r="N764" s="389"/>
      <c r="O764" s="390"/>
      <c r="P764" s="389"/>
      <c r="Q764" s="391"/>
      <c r="R764" s="443"/>
      <c r="S764" s="425">
        <f t="shared" si="283"/>
        <v>0</v>
      </c>
      <c r="T764" s="392">
        <f t="shared" si="280"/>
        <v>0</v>
      </c>
      <c r="U764" s="405">
        <f t="shared" si="284"/>
        <v>0</v>
      </c>
      <c r="V764" s="393">
        <f t="shared" si="285"/>
        <v>0</v>
      </c>
      <c r="W764" s="442" t="str">
        <f t="shared" si="286"/>
        <v/>
      </c>
      <c r="X764" s="452" t="str">
        <f t="shared" si="281"/>
        <v/>
      </c>
      <c r="Y764" s="452" t="str">
        <f t="shared" si="282"/>
        <v/>
      </c>
    </row>
    <row r="765" spans="1:25" ht="16.5">
      <c r="A765" s="383">
        <f t="shared" si="279"/>
        <v>46221</v>
      </c>
      <c r="B765" s="432" t="s">
        <v>805</v>
      </c>
      <c r="C765" s="458"/>
      <c r="D765" s="473"/>
      <c r="E765" s="459"/>
      <c r="F765" s="506" t="str">
        <f>IF(ISNA(VLOOKUP(D765,條件!$A$1:$L$65585,5,0)),"",(VLOOKUP(D765,條件!$A$1:$L$65585,5,0)))</f>
        <v/>
      </c>
      <c r="G765" s="506" t="str">
        <f>IF(ISNA(VLOOKUP(D765,條件!$A$1:$L$65585,11,0)),"",(VLOOKUP(D765,條件!$A$1:$L$65585,11,0)))</f>
        <v/>
      </c>
      <c r="H765" s="460"/>
      <c r="I765" s="461"/>
      <c r="J765" s="462"/>
      <c r="K765" s="461"/>
      <c r="L765" s="463"/>
      <c r="M765" s="388"/>
      <c r="N765" s="389"/>
      <c r="O765" s="390"/>
      <c r="P765" s="389"/>
      <c r="Q765" s="391"/>
      <c r="R765" s="443"/>
      <c r="S765" s="425">
        <f t="shared" si="283"/>
        <v>0</v>
      </c>
      <c r="T765" s="392">
        <f t="shared" si="280"/>
        <v>0</v>
      </c>
      <c r="U765" s="405">
        <f t="shared" si="284"/>
        <v>0</v>
      </c>
      <c r="V765" s="393">
        <f t="shared" si="285"/>
        <v>0</v>
      </c>
      <c r="W765" s="442" t="str">
        <f t="shared" si="286"/>
        <v/>
      </c>
      <c r="X765" s="452" t="str">
        <f t="shared" si="281"/>
        <v/>
      </c>
      <c r="Y765" s="452" t="str">
        <f t="shared" si="282"/>
        <v/>
      </c>
    </row>
    <row r="766" spans="1:25" ht="16.5">
      <c r="A766" s="383">
        <f t="shared" si="279"/>
        <v>46221</v>
      </c>
      <c r="B766" s="432" t="s">
        <v>805</v>
      </c>
      <c r="C766" s="458"/>
      <c r="D766" s="473"/>
      <c r="E766" s="459"/>
      <c r="F766" s="506" t="str">
        <f>IF(ISNA(VLOOKUP(D766,條件!$A$1:$L$65585,5,0)),"",(VLOOKUP(D766,條件!$A$1:$L$65585,5,0)))</f>
        <v/>
      </c>
      <c r="G766" s="506" t="str">
        <f>IF(ISNA(VLOOKUP(D766,條件!$A$1:$L$65585,11,0)),"",(VLOOKUP(D766,條件!$A$1:$L$65585,11,0)))</f>
        <v/>
      </c>
      <c r="H766" s="460"/>
      <c r="I766" s="461"/>
      <c r="J766" s="462"/>
      <c r="K766" s="461"/>
      <c r="L766" s="463"/>
      <c r="M766" s="388"/>
      <c r="N766" s="389"/>
      <c r="O766" s="390"/>
      <c r="P766" s="389"/>
      <c r="Q766" s="391"/>
      <c r="R766" s="443"/>
      <c r="S766" s="425">
        <f t="shared" si="283"/>
        <v>0</v>
      </c>
      <c r="T766" s="392">
        <f t="shared" si="280"/>
        <v>0</v>
      </c>
      <c r="U766" s="392">
        <f t="shared" si="284"/>
        <v>0</v>
      </c>
      <c r="V766" s="393">
        <f t="shared" si="285"/>
        <v>0</v>
      </c>
      <c r="W766" s="444" t="str">
        <f t="shared" si="286"/>
        <v/>
      </c>
      <c r="X766" s="452" t="str">
        <f t="shared" si="281"/>
        <v/>
      </c>
      <c r="Y766" s="452" t="str">
        <f t="shared" si="282"/>
        <v/>
      </c>
    </row>
    <row r="767" spans="1:25" ht="16.5">
      <c r="A767" s="383">
        <f t="shared" si="279"/>
        <v>46221</v>
      </c>
      <c r="B767" s="432" t="s">
        <v>805</v>
      </c>
      <c r="C767" s="458"/>
      <c r="D767" s="473"/>
      <c r="E767" s="459"/>
      <c r="F767" s="506" t="str">
        <f>IF(ISNA(VLOOKUP(D767,條件!$A$1:$L$65585,5,0)),"",(VLOOKUP(D767,條件!$A$1:$L$65585,5,0)))</f>
        <v/>
      </c>
      <c r="G767" s="506" t="str">
        <f>IF(ISNA(VLOOKUP(D767,條件!$A$1:$L$65585,11,0)),"",(VLOOKUP(D767,條件!$A$1:$L$65585,11,0)))</f>
        <v/>
      </c>
      <c r="H767" s="460"/>
      <c r="I767" s="461"/>
      <c r="J767" s="462"/>
      <c r="K767" s="461"/>
      <c r="L767" s="463"/>
      <c r="M767" s="388"/>
      <c r="N767" s="389"/>
      <c r="O767" s="390"/>
      <c r="P767" s="389"/>
      <c r="Q767" s="391"/>
      <c r="R767" s="443"/>
      <c r="S767" s="425">
        <f t="shared" si="283"/>
        <v>0</v>
      </c>
      <c r="T767" s="392">
        <f t="shared" si="280"/>
        <v>0</v>
      </c>
      <c r="U767" s="392">
        <f t="shared" si="284"/>
        <v>0</v>
      </c>
      <c r="V767" s="393">
        <f t="shared" si="285"/>
        <v>0</v>
      </c>
      <c r="W767" s="444" t="str">
        <f t="shared" si="286"/>
        <v/>
      </c>
      <c r="X767" s="452" t="str">
        <f t="shared" si="281"/>
        <v/>
      </c>
      <c r="Y767" s="452" t="str">
        <f t="shared" si="282"/>
        <v/>
      </c>
    </row>
    <row r="768" spans="1:25" ht="16.5">
      <c r="A768" s="383">
        <f t="shared" si="279"/>
        <v>46221</v>
      </c>
      <c r="B768" s="432" t="s">
        <v>805</v>
      </c>
      <c r="C768" s="458"/>
      <c r="D768" s="473"/>
      <c r="E768" s="459"/>
      <c r="F768" s="506" t="str">
        <f>IF(ISNA(VLOOKUP(D768,條件!$A$1:$L$65585,5,0)),"",(VLOOKUP(D768,條件!$A$1:$L$65585,5,0)))</f>
        <v/>
      </c>
      <c r="G768" s="506" t="str">
        <f>IF(ISNA(VLOOKUP(D768,條件!$A$1:$L$65585,11,0)),"",(VLOOKUP(D768,條件!$A$1:$L$65585,11,0)))</f>
        <v/>
      </c>
      <c r="H768" s="460"/>
      <c r="I768" s="461"/>
      <c r="J768" s="462"/>
      <c r="K768" s="461"/>
      <c r="L768" s="463"/>
      <c r="M768" s="388"/>
      <c r="N768" s="389"/>
      <c r="O768" s="390"/>
      <c r="P768" s="389"/>
      <c r="Q768" s="391"/>
      <c r="R768" s="443"/>
      <c r="S768" s="425">
        <f t="shared" si="283"/>
        <v>0</v>
      </c>
      <c r="T768" s="392">
        <f t="shared" si="280"/>
        <v>0</v>
      </c>
      <c r="U768" s="392">
        <f t="shared" si="284"/>
        <v>0</v>
      </c>
      <c r="V768" s="393">
        <f t="shared" si="285"/>
        <v>0</v>
      </c>
      <c r="W768" s="444" t="str">
        <f t="shared" si="286"/>
        <v/>
      </c>
      <c r="X768" s="452" t="str">
        <f t="shared" si="281"/>
        <v/>
      </c>
      <c r="Y768" s="452" t="str">
        <f t="shared" si="282"/>
        <v/>
      </c>
    </row>
    <row r="769" spans="1:25" ht="16.5">
      <c r="A769" s="383">
        <f t="shared" si="279"/>
        <v>46221</v>
      </c>
      <c r="B769" s="432" t="s">
        <v>805</v>
      </c>
      <c r="C769" s="458"/>
      <c r="D769" s="473"/>
      <c r="E769" s="459"/>
      <c r="F769" s="506" t="str">
        <f>IF(ISNA(VLOOKUP(D769,條件!$A$1:$L$65585,5,0)),"",(VLOOKUP(D769,條件!$A$1:$L$65585,5,0)))</f>
        <v/>
      </c>
      <c r="G769" s="506" t="str">
        <f>IF(ISNA(VLOOKUP(D769,條件!$A$1:$L$65585,11,0)),"",(VLOOKUP(D769,條件!$A$1:$L$65585,11,0)))</f>
        <v/>
      </c>
      <c r="H769" s="460"/>
      <c r="I769" s="461"/>
      <c r="J769" s="462"/>
      <c r="K769" s="461"/>
      <c r="L769" s="463"/>
      <c r="M769" s="388"/>
      <c r="N769" s="389"/>
      <c r="O769" s="390"/>
      <c r="P769" s="389"/>
      <c r="Q769" s="391"/>
      <c r="R769" s="443"/>
      <c r="S769" s="425">
        <f t="shared" si="283"/>
        <v>0</v>
      </c>
      <c r="T769" s="392">
        <f t="shared" si="280"/>
        <v>0</v>
      </c>
      <c r="U769" s="392">
        <f t="shared" si="284"/>
        <v>0</v>
      </c>
      <c r="V769" s="393">
        <f t="shared" si="285"/>
        <v>0</v>
      </c>
      <c r="W769" s="444" t="str">
        <f t="shared" si="286"/>
        <v/>
      </c>
      <c r="X769" s="452" t="str">
        <f t="shared" si="281"/>
        <v/>
      </c>
      <c r="Y769" s="452" t="str">
        <f t="shared" si="282"/>
        <v/>
      </c>
    </row>
    <row r="770" spans="1:25" ht="16.5">
      <c r="A770" s="383">
        <f t="shared" si="279"/>
        <v>46221</v>
      </c>
      <c r="B770" s="432" t="s">
        <v>805</v>
      </c>
      <c r="C770" s="458"/>
      <c r="D770" s="473"/>
      <c r="E770" s="459"/>
      <c r="F770" s="506" t="str">
        <f>IF(ISNA(VLOOKUP(D770,條件!$A$1:$L$65585,5,0)),"",(VLOOKUP(D770,條件!$A$1:$L$65585,5,0)))</f>
        <v/>
      </c>
      <c r="G770" s="506" t="str">
        <f>IF(ISNA(VLOOKUP(D770,條件!$A$1:$L$65585,11,0)),"",(VLOOKUP(D770,條件!$A$1:$L$65585,11,0)))</f>
        <v/>
      </c>
      <c r="H770" s="460"/>
      <c r="I770" s="461"/>
      <c r="J770" s="462"/>
      <c r="K770" s="461"/>
      <c r="L770" s="463"/>
      <c r="M770" s="388"/>
      <c r="N770" s="389"/>
      <c r="O770" s="390"/>
      <c r="P770" s="389"/>
      <c r="Q770" s="391"/>
      <c r="R770" s="443"/>
      <c r="S770" s="425">
        <f t="shared" si="283"/>
        <v>0</v>
      </c>
      <c r="T770" s="392">
        <f t="shared" si="280"/>
        <v>0</v>
      </c>
      <c r="U770" s="392">
        <f t="shared" si="284"/>
        <v>0</v>
      </c>
      <c r="V770" s="393">
        <f t="shared" si="285"/>
        <v>0</v>
      </c>
      <c r="W770" s="444" t="str">
        <f t="shared" si="286"/>
        <v/>
      </c>
      <c r="X770" s="452" t="str">
        <f t="shared" si="281"/>
        <v/>
      </c>
      <c r="Y770" s="452" t="str">
        <f t="shared" si="282"/>
        <v/>
      </c>
    </row>
    <row r="771" spans="1:25" ht="16.5">
      <c r="A771" s="383">
        <f t="shared" si="279"/>
        <v>46221</v>
      </c>
      <c r="B771" s="432" t="s">
        <v>805</v>
      </c>
      <c r="C771" s="458"/>
      <c r="D771" s="473"/>
      <c r="E771" s="459"/>
      <c r="F771" s="506" t="str">
        <f>IF(ISNA(VLOOKUP(D771,條件!$A$1:$L$65585,5,0)),"",(VLOOKUP(D771,條件!$A$1:$L$65585,5,0)))</f>
        <v/>
      </c>
      <c r="G771" s="506" t="str">
        <f>IF(ISNA(VLOOKUP(D771,條件!$A$1:$L$65585,11,0)),"",(VLOOKUP(D771,條件!$A$1:$L$65585,11,0)))</f>
        <v/>
      </c>
      <c r="H771" s="460"/>
      <c r="I771" s="461"/>
      <c r="J771" s="462"/>
      <c r="K771" s="461"/>
      <c r="L771" s="463"/>
      <c r="M771" s="388"/>
      <c r="N771" s="389"/>
      <c r="O771" s="390"/>
      <c r="P771" s="389"/>
      <c r="Q771" s="391"/>
      <c r="R771" s="443"/>
      <c r="S771" s="425">
        <f t="shared" si="283"/>
        <v>0</v>
      </c>
      <c r="T771" s="392">
        <f t="shared" si="280"/>
        <v>0</v>
      </c>
      <c r="U771" s="392">
        <f t="shared" si="284"/>
        <v>0</v>
      </c>
      <c r="V771" s="393">
        <f t="shared" si="285"/>
        <v>0</v>
      </c>
      <c r="W771" s="444" t="str">
        <f t="shared" si="286"/>
        <v/>
      </c>
      <c r="X771" s="452" t="str">
        <f t="shared" si="281"/>
        <v/>
      </c>
      <c r="Y771" s="452" t="str">
        <f t="shared" si="282"/>
        <v/>
      </c>
    </row>
    <row r="772" spans="1:25" ht="16.5">
      <c r="A772" s="383">
        <f t="shared" si="279"/>
        <v>46221</v>
      </c>
      <c r="B772" s="432" t="s">
        <v>805</v>
      </c>
      <c r="C772" s="458"/>
      <c r="D772" s="473"/>
      <c r="E772" s="459"/>
      <c r="F772" s="506" t="str">
        <f>IF(ISNA(VLOOKUP(D772,條件!$A$1:$L$65585,5,0)),"",(VLOOKUP(D772,條件!$A$1:$L$65585,5,0)))</f>
        <v/>
      </c>
      <c r="G772" s="506" t="str">
        <f>IF(ISNA(VLOOKUP(D772,條件!$A$1:$L$65585,11,0)),"",(VLOOKUP(D772,條件!$A$1:$L$65585,11,0)))</f>
        <v/>
      </c>
      <c r="H772" s="460"/>
      <c r="I772" s="461"/>
      <c r="J772" s="462"/>
      <c r="K772" s="461"/>
      <c r="L772" s="463"/>
      <c r="M772" s="388"/>
      <c r="N772" s="389"/>
      <c r="O772" s="390"/>
      <c r="P772" s="389"/>
      <c r="Q772" s="391"/>
      <c r="R772" s="443"/>
      <c r="S772" s="425">
        <f t="shared" si="283"/>
        <v>0</v>
      </c>
      <c r="T772" s="392">
        <f t="shared" si="280"/>
        <v>0</v>
      </c>
      <c r="U772" s="392">
        <f t="shared" si="284"/>
        <v>0</v>
      </c>
      <c r="V772" s="393">
        <f t="shared" si="285"/>
        <v>0</v>
      </c>
      <c r="W772" s="444" t="str">
        <f t="shared" si="286"/>
        <v/>
      </c>
      <c r="X772" s="452" t="str">
        <f t="shared" si="281"/>
        <v/>
      </c>
      <c r="Y772" s="452" t="str">
        <f t="shared" si="282"/>
        <v/>
      </c>
    </row>
    <row r="773" spans="1:25" ht="16.5">
      <c r="A773" s="383">
        <f t="shared" si="279"/>
        <v>46221</v>
      </c>
      <c r="B773" s="432" t="s">
        <v>805</v>
      </c>
      <c r="C773" s="458"/>
      <c r="D773" s="473"/>
      <c r="E773" s="459"/>
      <c r="F773" s="506" t="str">
        <f>IF(ISNA(VLOOKUP(D773,條件!$A$1:$L$65585,5,0)),"",(VLOOKUP(D773,條件!$A$1:$L$65585,5,0)))</f>
        <v/>
      </c>
      <c r="G773" s="506" t="str">
        <f>IF(ISNA(VLOOKUP(D773,條件!$A$1:$L$65585,11,0)),"",(VLOOKUP(D773,條件!$A$1:$L$65585,11,0)))</f>
        <v/>
      </c>
      <c r="H773" s="460"/>
      <c r="I773" s="461"/>
      <c r="J773" s="462"/>
      <c r="K773" s="461"/>
      <c r="L773" s="463"/>
      <c r="M773" s="388"/>
      <c r="N773" s="389"/>
      <c r="O773" s="390"/>
      <c r="P773" s="389"/>
      <c r="Q773" s="391"/>
      <c r="R773" s="443"/>
      <c r="S773" s="425">
        <f t="shared" si="283"/>
        <v>0</v>
      </c>
      <c r="T773" s="392">
        <f t="shared" si="280"/>
        <v>0</v>
      </c>
      <c r="U773" s="392">
        <f t="shared" si="284"/>
        <v>0</v>
      </c>
      <c r="V773" s="393">
        <f t="shared" si="285"/>
        <v>0</v>
      </c>
      <c r="W773" s="444" t="str">
        <f t="shared" si="286"/>
        <v/>
      </c>
      <c r="X773" s="452" t="str">
        <f t="shared" si="281"/>
        <v/>
      </c>
      <c r="Y773" s="452" t="str">
        <f t="shared" si="282"/>
        <v/>
      </c>
    </row>
    <row r="774" spans="1:25" ht="16.5">
      <c r="A774" s="383">
        <f t="shared" si="279"/>
        <v>46221</v>
      </c>
      <c r="B774" s="432" t="s">
        <v>805</v>
      </c>
      <c r="C774" s="458"/>
      <c r="D774" s="473"/>
      <c r="E774" s="459"/>
      <c r="F774" s="506" t="str">
        <f>IF(ISNA(VLOOKUP(D774,條件!$A$1:$L$65585,5,0)),"",(VLOOKUP(D774,條件!$A$1:$L$65585,5,0)))</f>
        <v/>
      </c>
      <c r="G774" s="506" t="str">
        <f>IF(ISNA(VLOOKUP(D774,條件!$A$1:$L$65585,11,0)),"",(VLOOKUP(D774,條件!$A$1:$L$65585,11,0)))</f>
        <v/>
      </c>
      <c r="H774" s="460"/>
      <c r="I774" s="461"/>
      <c r="J774" s="462"/>
      <c r="K774" s="461"/>
      <c r="L774" s="463"/>
      <c r="M774" s="388"/>
      <c r="N774" s="389"/>
      <c r="O774" s="390"/>
      <c r="P774" s="389"/>
      <c r="Q774" s="391"/>
      <c r="R774" s="443"/>
      <c r="S774" s="425">
        <f t="shared" si="283"/>
        <v>0</v>
      </c>
      <c r="T774" s="392">
        <f t="shared" si="280"/>
        <v>0</v>
      </c>
      <c r="U774" s="392">
        <f t="shared" si="284"/>
        <v>0</v>
      </c>
      <c r="V774" s="393">
        <f t="shared" si="285"/>
        <v>0</v>
      </c>
      <c r="W774" s="444" t="str">
        <f t="shared" si="286"/>
        <v/>
      </c>
      <c r="X774" s="452" t="str">
        <f t="shared" si="281"/>
        <v/>
      </c>
      <c r="Y774" s="452" t="str">
        <f t="shared" si="282"/>
        <v/>
      </c>
    </row>
    <row r="775" spans="1:25" ht="16.5">
      <c r="A775" s="383">
        <f t="shared" si="279"/>
        <v>46221</v>
      </c>
      <c r="B775" s="398" t="s">
        <v>803</v>
      </c>
      <c r="C775" s="524"/>
      <c r="D775" s="525"/>
      <c r="E775" s="526"/>
      <c r="F775" s="527">
        <v>0</v>
      </c>
      <c r="G775" s="527"/>
      <c r="H775" s="528"/>
      <c r="I775" s="529">
        <f>COUNTA(I755:I774)</f>
        <v>0</v>
      </c>
      <c r="J775" s="529"/>
      <c r="K775" s="529"/>
      <c r="L775" s="530"/>
      <c r="M775" s="400"/>
      <c r="N775" s="401">
        <f>SUM(N755:N774)</f>
        <v>0</v>
      </c>
      <c r="O775" s="400"/>
      <c r="P775" s="401">
        <f>SUM(P755:P774)</f>
        <v>0</v>
      </c>
      <c r="Q775" s="402"/>
      <c r="R775" s="445"/>
      <c r="S775" s="427"/>
      <c r="T775" s="403"/>
      <c r="U775" s="399">
        <f>SUMIF(U755:U774,"&lt;9E307")</f>
        <v>0</v>
      </c>
      <c r="V775" s="399">
        <f>SUM(V755:V774)</f>
        <v>0</v>
      </c>
      <c r="W775" s="446">
        <f>IF(ISERROR(V775/U775),0,(V775/U775))</f>
        <v>0</v>
      </c>
      <c r="X775" s="453">
        <f>SUMIF(X755:X774,"&lt;9E307")</f>
        <v>0</v>
      </c>
      <c r="Y775" s="453">
        <f>SUMIF(Y755:Y774,"&lt;9E307")</f>
        <v>0</v>
      </c>
    </row>
    <row r="776" spans="1:25" ht="16.5">
      <c r="A776" s="383">
        <f t="shared" si="279"/>
        <v>46221</v>
      </c>
      <c r="B776" s="404" t="s">
        <v>806</v>
      </c>
      <c r="C776" s="531"/>
      <c r="D776" s="532"/>
      <c r="E776" s="533"/>
      <c r="F776" s="534"/>
      <c r="G776" s="534"/>
      <c r="H776" s="535"/>
      <c r="I776" s="536">
        <f>SUM(I754,I775)</f>
        <v>0</v>
      </c>
      <c r="J776" s="536"/>
      <c r="K776" s="536"/>
      <c r="L776" s="537"/>
      <c r="M776" s="419"/>
      <c r="N776" s="420">
        <f>SUM(N754,N775)</f>
        <v>0</v>
      </c>
      <c r="O776" s="419"/>
      <c r="P776" s="420">
        <f>SUM(P754,P775)</f>
        <v>0</v>
      </c>
      <c r="Q776" s="421"/>
      <c r="R776" s="447"/>
      <c r="S776" s="428"/>
      <c r="T776" s="394"/>
      <c r="U776" s="394">
        <f t="shared" ref="U776:V776" si="287">SUM(U754,U775)</f>
        <v>0</v>
      </c>
      <c r="V776" s="394">
        <f t="shared" si="287"/>
        <v>0</v>
      </c>
      <c r="W776" s="448">
        <f>IF(ISERROR(V776/U776),0,V776/U776)</f>
        <v>0</v>
      </c>
      <c r="X776" s="454">
        <f>SUM(X754,X775)</f>
        <v>0</v>
      </c>
      <c r="Y776" s="454">
        <f>SUM(Y754,Y775)</f>
        <v>0</v>
      </c>
    </row>
    <row r="777" spans="1:25" ht="16.5">
      <c r="A777" s="449">
        <f>A776+1</f>
        <v>46222</v>
      </c>
      <c r="B777" s="431" t="s">
        <v>804</v>
      </c>
      <c r="C777" s="538"/>
      <c r="D777" s="539"/>
      <c r="E777" s="540"/>
      <c r="F777" s="541" t="str">
        <f>IF(ISNA(VLOOKUP(D777,條件!$A$1:$L$65585,5,0)),"",(VLOOKUP(D777,條件!$A$1:$L$65585,5,0)))</f>
        <v/>
      </c>
      <c r="G777" s="541" t="str">
        <f>IF(ISNA(VLOOKUP(D777,條件!$A$1:$L$65585,11,0)),"",(VLOOKUP(D777,條件!$A$1:$L$65585,11,0)))</f>
        <v/>
      </c>
      <c r="H777" s="542"/>
      <c r="I777" s="543"/>
      <c r="J777" s="462"/>
      <c r="K777" s="543"/>
      <c r="L777" s="544"/>
      <c r="M777" s="407"/>
      <c r="N777" s="408"/>
      <c r="O777" s="409"/>
      <c r="P777" s="408"/>
      <c r="Q777" s="410"/>
      <c r="R777" s="441"/>
      <c r="S777" s="424">
        <f>K777*0.85</f>
        <v>0</v>
      </c>
      <c r="T777" s="405">
        <f t="shared" ref="T777:T796" si="288">IF(J777="",0,(1440/(J777/S777)))</f>
        <v>0</v>
      </c>
      <c r="U777" s="405">
        <f>T777*L777*(N777+P777)/24*0.85</f>
        <v>0</v>
      </c>
      <c r="V777" s="406">
        <f>M777+O777</f>
        <v>0</v>
      </c>
      <c r="W777" s="442" t="str">
        <f>IF(U777=0,"",((V777/U777)))</f>
        <v/>
      </c>
      <c r="X777" s="452" t="str">
        <f t="shared" ref="X777:X796" si="289">IF(ISERROR((U777/(N777+P777)*N777)/250),"",((U777/(N777+P777)*N777)/250))</f>
        <v/>
      </c>
      <c r="Y777" s="452" t="str">
        <f t="shared" ref="Y777:Y796" si="290">IF(ISERROR(((U777/(N777+P777)*P777)/250)),"",(((U777/(N777+P777)*P777))/250))</f>
        <v/>
      </c>
    </row>
    <row r="778" spans="1:25" ht="16.5">
      <c r="A778" s="383">
        <f>A777</f>
        <v>46222</v>
      </c>
      <c r="B778" s="432" t="s">
        <v>804</v>
      </c>
      <c r="C778" s="458"/>
      <c r="D778" s="473"/>
      <c r="E778" s="459"/>
      <c r="F778" s="506" t="str">
        <f>IF(ISNA(VLOOKUP(D778,條件!$A$1:$L$65585,5,0)),"",(VLOOKUP(D778,條件!$A$1:$L$65585,5,0)))</f>
        <v/>
      </c>
      <c r="G778" s="506" t="str">
        <f>IF(ISNA(VLOOKUP(D778,條件!$A$1:$L$65585,11,0)),"",(VLOOKUP(D778,條件!$A$1:$L$65585,11,0)))</f>
        <v/>
      </c>
      <c r="H778" s="460"/>
      <c r="I778" s="461"/>
      <c r="J778" s="462"/>
      <c r="K778" s="461"/>
      <c r="L778" s="463"/>
      <c r="M778" s="388"/>
      <c r="N778" s="389"/>
      <c r="O778" s="390"/>
      <c r="P778" s="389"/>
      <c r="Q778" s="410"/>
      <c r="R778" s="443"/>
      <c r="S778" s="425">
        <f t="shared" ref="S778:S796" si="291">K778*0.85</f>
        <v>0</v>
      </c>
      <c r="T778" s="392">
        <f t="shared" si="288"/>
        <v>0</v>
      </c>
      <c r="U778" s="405">
        <f t="shared" ref="U778:U796" si="292">T778*L778*(N778+P778)/24*0.85</f>
        <v>0</v>
      </c>
      <c r="V778" s="393">
        <f t="shared" ref="V778:V796" si="293">M778+O778</f>
        <v>0</v>
      </c>
      <c r="W778" s="442" t="str">
        <f t="shared" ref="W778:W796" si="294">IF(U778=0,"",((V778/U778)))</f>
        <v/>
      </c>
      <c r="X778" s="452" t="str">
        <f t="shared" si="289"/>
        <v/>
      </c>
      <c r="Y778" s="452" t="str">
        <f t="shared" si="290"/>
        <v/>
      </c>
    </row>
    <row r="779" spans="1:25" ht="16.5">
      <c r="A779" s="383">
        <f t="shared" ref="A779:A819" si="295">A778</f>
        <v>46222</v>
      </c>
      <c r="B779" s="432" t="s">
        <v>804</v>
      </c>
      <c r="C779" s="458"/>
      <c r="D779" s="473"/>
      <c r="E779" s="459"/>
      <c r="F779" s="506" t="str">
        <f>IF(ISNA(VLOOKUP(D779,條件!$A$1:$L$65585,5,0)),"",(VLOOKUP(D779,條件!$A$1:$L$65585,5,0)))</f>
        <v/>
      </c>
      <c r="G779" s="506" t="str">
        <f>IF(ISNA(VLOOKUP(D779,條件!$A$1:$L$65585,11,0)),"",(VLOOKUP(D779,條件!$A$1:$L$65585,11,0)))</f>
        <v/>
      </c>
      <c r="H779" s="460"/>
      <c r="I779" s="461"/>
      <c r="J779" s="462"/>
      <c r="K779" s="461"/>
      <c r="L779" s="463"/>
      <c r="M779" s="388"/>
      <c r="N779" s="389"/>
      <c r="O779" s="390"/>
      <c r="P779" s="389"/>
      <c r="Q779" s="410"/>
      <c r="R779" s="443"/>
      <c r="S779" s="425">
        <f t="shared" si="291"/>
        <v>0</v>
      </c>
      <c r="T779" s="392">
        <f t="shared" si="288"/>
        <v>0</v>
      </c>
      <c r="U779" s="405">
        <f t="shared" si="292"/>
        <v>0</v>
      </c>
      <c r="V779" s="393">
        <f t="shared" si="293"/>
        <v>0</v>
      </c>
      <c r="W779" s="442" t="str">
        <f t="shared" si="294"/>
        <v/>
      </c>
      <c r="X779" s="452" t="str">
        <f t="shared" si="289"/>
        <v/>
      </c>
      <c r="Y779" s="452" t="str">
        <f t="shared" si="290"/>
        <v/>
      </c>
    </row>
    <row r="780" spans="1:25" ht="16.5">
      <c r="A780" s="383">
        <f t="shared" si="295"/>
        <v>46222</v>
      </c>
      <c r="B780" s="432" t="s">
        <v>804</v>
      </c>
      <c r="C780" s="458"/>
      <c r="D780" s="473"/>
      <c r="E780" s="459"/>
      <c r="F780" s="506" t="str">
        <f>IF(ISNA(VLOOKUP(D780,條件!$A$1:$L$65585,5,0)),"",(VLOOKUP(D780,條件!$A$1:$L$65585,5,0)))</f>
        <v/>
      </c>
      <c r="G780" s="506" t="str">
        <f>IF(ISNA(VLOOKUP(D780,條件!$A$1:$L$65585,11,0)),"",(VLOOKUP(D780,條件!$A$1:$L$65585,11,0)))</f>
        <v/>
      </c>
      <c r="H780" s="460"/>
      <c r="I780" s="461"/>
      <c r="J780" s="462"/>
      <c r="K780" s="461"/>
      <c r="L780" s="463"/>
      <c r="M780" s="388"/>
      <c r="N780" s="389"/>
      <c r="O780" s="390"/>
      <c r="P780" s="389"/>
      <c r="Q780" s="410"/>
      <c r="R780" s="443"/>
      <c r="S780" s="425">
        <f t="shared" si="291"/>
        <v>0</v>
      </c>
      <c r="T780" s="392">
        <f t="shared" si="288"/>
        <v>0</v>
      </c>
      <c r="U780" s="405">
        <f t="shared" si="292"/>
        <v>0</v>
      </c>
      <c r="V780" s="393">
        <f t="shared" si="293"/>
        <v>0</v>
      </c>
      <c r="W780" s="442" t="str">
        <f t="shared" si="294"/>
        <v/>
      </c>
      <c r="X780" s="452" t="str">
        <f t="shared" si="289"/>
        <v/>
      </c>
      <c r="Y780" s="452" t="str">
        <f t="shared" si="290"/>
        <v/>
      </c>
    </row>
    <row r="781" spans="1:25" ht="16.5">
      <c r="A781" s="383">
        <f t="shared" si="295"/>
        <v>46222</v>
      </c>
      <c r="B781" s="432" t="s">
        <v>804</v>
      </c>
      <c r="C781" s="458"/>
      <c r="D781" s="473"/>
      <c r="E781" s="459"/>
      <c r="F781" s="506" t="str">
        <f>IF(ISNA(VLOOKUP(D781,條件!$A$1:$L$65585,5,0)),"",(VLOOKUP(D781,條件!$A$1:$L$65585,5,0)))</f>
        <v/>
      </c>
      <c r="G781" s="506" t="str">
        <f>IF(ISNA(VLOOKUP(D781,條件!$A$1:$L$65585,11,0)),"",(VLOOKUP(D781,條件!$A$1:$L$65585,11,0)))</f>
        <v/>
      </c>
      <c r="H781" s="460"/>
      <c r="I781" s="461"/>
      <c r="J781" s="462"/>
      <c r="K781" s="461"/>
      <c r="L781" s="463"/>
      <c r="M781" s="388"/>
      <c r="N781" s="389"/>
      <c r="O781" s="390"/>
      <c r="P781" s="389"/>
      <c r="Q781" s="410"/>
      <c r="R781" s="443"/>
      <c r="S781" s="425">
        <f t="shared" si="291"/>
        <v>0</v>
      </c>
      <c r="T781" s="392">
        <f t="shared" si="288"/>
        <v>0</v>
      </c>
      <c r="U781" s="405">
        <f t="shared" si="292"/>
        <v>0</v>
      </c>
      <c r="V781" s="393">
        <f t="shared" si="293"/>
        <v>0</v>
      </c>
      <c r="W781" s="442" t="str">
        <f t="shared" si="294"/>
        <v/>
      </c>
      <c r="X781" s="452" t="str">
        <f t="shared" si="289"/>
        <v/>
      </c>
      <c r="Y781" s="452" t="str">
        <f t="shared" si="290"/>
        <v/>
      </c>
    </row>
    <row r="782" spans="1:25" ht="16.5">
      <c r="A782" s="383">
        <f t="shared" si="295"/>
        <v>46222</v>
      </c>
      <c r="B782" s="432" t="s">
        <v>804</v>
      </c>
      <c r="C782" s="458"/>
      <c r="D782" s="473"/>
      <c r="E782" s="459"/>
      <c r="F782" s="506" t="str">
        <f>IF(ISNA(VLOOKUP(D782,條件!$A$1:$L$65585,5,0)),"",(VLOOKUP(D782,條件!$A$1:$L$65585,5,0)))</f>
        <v/>
      </c>
      <c r="G782" s="506" t="str">
        <f>IF(ISNA(VLOOKUP(D782,條件!$A$1:$L$65585,11,0)),"",(VLOOKUP(D782,條件!$A$1:$L$65585,11,0)))</f>
        <v/>
      </c>
      <c r="H782" s="460"/>
      <c r="I782" s="461"/>
      <c r="J782" s="462"/>
      <c r="K782" s="461"/>
      <c r="L782" s="463"/>
      <c r="M782" s="388"/>
      <c r="N782" s="389"/>
      <c r="O782" s="390"/>
      <c r="P782" s="389"/>
      <c r="Q782" s="410"/>
      <c r="R782" s="443"/>
      <c r="S782" s="425">
        <f t="shared" si="291"/>
        <v>0</v>
      </c>
      <c r="T782" s="392">
        <f t="shared" si="288"/>
        <v>0</v>
      </c>
      <c r="U782" s="405">
        <f t="shared" si="292"/>
        <v>0</v>
      </c>
      <c r="V782" s="393">
        <f t="shared" si="293"/>
        <v>0</v>
      </c>
      <c r="W782" s="442" t="str">
        <f t="shared" si="294"/>
        <v/>
      </c>
      <c r="X782" s="452" t="str">
        <f t="shared" si="289"/>
        <v/>
      </c>
      <c r="Y782" s="452" t="str">
        <f t="shared" si="290"/>
        <v/>
      </c>
    </row>
    <row r="783" spans="1:25" ht="16.5">
      <c r="A783" s="383">
        <f t="shared" si="295"/>
        <v>46222</v>
      </c>
      <c r="B783" s="432" t="s">
        <v>804</v>
      </c>
      <c r="C783" s="458"/>
      <c r="D783" s="473"/>
      <c r="E783" s="459"/>
      <c r="F783" s="506" t="str">
        <f>IF(ISNA(VLOOKUP(D783,條件!$A$1:$L$65585,5,0)),"",(VLOOKUP(D783,條件!$A$1:$L$65585,5,0)))</f>
        <v/>
      </c>
      <c r="G783" s="506" t="str">
        <f>IF(ISNA(VLOOKUP(D783,條件!$A$1:$L$65585,11,0)),"",(VLOOKUP(D783,條件!$A$1:$L$65585,11,0)))</f>
        <v/>
      </c>
      <c r="H783" s="460"/>
      <c r="I783" s="461"/>
      <c r="J783" s="462"/>
      <c r="K783" s="461"/>
      <c r="L783" s="463"/>
      <c r="M783" s="388"/>
      <c r="N783" s="389"/>
      <c r="O783" s="390"/>
      <c r="P783" s="389"/>
      <c r="Q783" s="410"/>
      <c r="R783" s="443"/>
      <c r="S783" s="425">
        <f t="shared" si="291"/>
        <v>0</v>
      </c>
      <c r="T783" s="392">
        <f t="shared" si="288"/>
        <v>0</v>
      </c>
      <c r="U783" s="405">
        <f t="shared" si="292"/>
        <v>0</v>
      </c>
      <c r="V783" s="393">
        <f t="shared" si="293"/>
        <v>0</v>
      </c>
      <c r="W783" s="442" t="str">
        <f t="shared" si="294"/>
        <v/>
      </c>
      <c r="X783" s="452" t="str">
        <f t="shared" si="289"/>
        <v/>
      </c>
      <c r="Y783" s="452" t="str">
        <f t="shared" si="290"/>
        <v/>
      </c>
    </row>
    <row r="784" spans="1:25" ht="16.5">
      <c r="A784" s="383">
        <f t="shared" si="295"/>
        <v>46222</v>
      </c>
      <c r="B784" s="432" t="s">
        <v>804</v>
      </c>
      <c r="C784" s="458"/>
      <c r="D784" s="473"/>
      <c r="E784" s="459"/>
      <c r="F784" s="506" t="str">
        <f>IF(ISNA(VLOOKUP(D784,條件!$A$1:$L$65585,5,0)),"",(VLOOKUP(D784,條件!$A$1:$L$65585,5,0)))</f>
        <v/>
      </c>
      <c r="G784" s="506" t="str">
        <f>IF(ISNA(VLOOKUP(D784,條件!$A$1:$L$65585,11,0)),"",(VLOOKUP(D784,條件!$A$1:$L$65585,11,0)))</f>
        <v/>
      </c>
      <c r="H784" s="460"/>
      <c r="I784" s="461"/>
      <c r="J784" s="462"/>
      <c r="K784" s="461"/>
      <c r="L784" s="463"/>
      <c r="M784" s="388"/>
      <c r="N784" s="389"/>
      <c r="O784" s="390"/>
      <c r="P784" s="389"/>
      <c r="Q784" s="410"/>
      <c r="R784" s="443"/>
      <c r="S784" s="425">
        <f t="shared" si="291"/>
        <v>0</v>
      </c>
      <c r="T784" s="392">
        <f t="shared" si="288"/>
        <v>0</v>
      </c>
      <c r="U784" s="405">
        <f t="shared" si="292"/>
        <v>0</v>
      </c>
      <c r="V784" s="393">
        <f t="shared" si="293"/>
        <v>0</v>
      </c>
      <c r="W784" s="442" t="str">
        <f t="shared" si="294"/>
        <v/>
      </c>
      <c r="X784" s="452" t="str">
        <f t="shared" si="289"/>
        <v/>
      </c>
      <c r="Y784" s="452" t="str">
        <f t="shared" si="290"/>
        <v/>
      </c>
    </row>
    <row r="785" spans="1:25" ht="16.5">
      <c r="A785" s="383">
        <f t="shared" si="295"/>
        <v>46222</v>
      </c>
      <c r="B785" s="432" t="s">
        <v>804</v>
      </c>
      <c r="C785" s="458"/>
      <c r="D785" s="473"/>
      <c r="E785" s="459"/>
      <c r="F785" s="506" t="str">
        <f>IF(ISNA(VLOOKUP(D785,條件!$A$1:$L$65585,5,0)),"",(VLOOKUP(D785,條件!$A$1:$L$65585,5,0)))</f>
        <v/>
      </c>
      <c r="G785" s="506" t="str">
        <f>IF(ISNA(VLOOKUP(D785,條件!$A$1:$L$65585,11,0)),"",(VLOOKUP(D785,條件!$A$1:$L$65585,11,0)))</f>
        <v/>
      </c>
      <c r="H785" s="460"/>
      <c r="I785" s="461"/>
      <c r="J785" s="462"/>
      <c r="K785" s="461"/>
      <c r="L785" s="463"/>
      <c r="M785" s="388"/>
      <c r="N785" s="389"/>
      <c r="O785" s="390"/>
      <c r="P785" s="389"/>
      <c r="Q785" s="410"/>
      <c r="R785" s="443"/>
      <c r="S785" s="425">
        <f t="shared" si="291"/>
        <v>0</v>
      </c>
      <c r="T785" s="392">
        <f t="shared" si="288"/>
        <v>0</v>
      </c>
      <c r="U785" s="405">
        <f t="shared" si="292"/>
        <v>0</v>
      </c>
      <c r="V785" s="393">
        <f t="shared" si="293"/>
        <v>0</v>
      </c>
      <c r="W785" s="442" t="str">
        <f t="shared" si="294"/>
        <v/>
      </c>
      <c r="X785" s="452" t="str">
        <f t="shared" si="289"/>
        <v/>
      </c>
      <c r="Y785" s="452" t="str">
        <f t="shared" si="290"/>
        <v/>
      </c>
    </row>
    <row r="786" spans="1:25" ht="16.5">
      <c r="A786" s="383">
        <f t="shared" si="295"/>
        <v>46222</v>
      </c>
      <c r="B786" s="432" t="s">
        <v>804</v>
      </c>
      <c r="C786" s="458"/>
      <c r="D786" s="473"/>
      <c r="E786" s="459"/>
      <c r="F786" s="506" t="str">
        <f>IF(ISNA(VLOOKUP(D786,條件!$A$1:$L$65585,5,0)),"",(VLOOKUP(D786,條件!$A$1:$L$65585,5,0)))</f>
        <v/>
      </c>
      <c r="G786" s="506" t="str">
        <f>IF(ISNA(VLOOKUP(D786,條件!$A$1:$L$65585,11,0)),"",(VLOOKUP(D786,條件!$A$1:$L$65585,11,0)))</f>
        <v/>
      </c>
      <c r="H786" s="460"/>
      <c r="I786" s="461"/>
      <c r="J786" s="462"/>
      <c r="K786" s="461"/>
      <c r="L786" s="463"/>
      <c r="M786" s="388"/>
      <c r="N786" s="389"/>
      <c r="O786" s="390"/>
      <c r="P786" s="389"/>
      <c r="Q786" s="410"/>
      <c r="R786" s="443"/>
      <c r="S786" s="425">
        <f t="shared" si="291"/>
        <v>0</v>
      </c>
      <c r="T786" s="392">
        <f t="shared" si="288"/>
        <v>0</v>
      </c>
      <c r="U786" s="405">
        <f t="shared" si="292"/>
        <v>0</v>
      </c>
      <c r="V786" s="393">
        <f t="shared" si="293"/>
        <v>0</v>
      </c>
      <c r="W786" s="442" t="str">
        <f t="shared" si="294"/>
        <v/>
      </c>
      <c r="X786" s="452" t="str">
        <f t="shared" si="289"/>
        <v/>
      </c>
      <c r="Y786" s="452" t="str">
        <f t="shared" si="290"/>
        <v/>
      </c>
    </row>
    <row r="787" spans="1:25" ht="16.5">
      <c r="A787" s="383">
        <f t="shared" si="295"/>
        <v>46222</v>
      </c>
      <c r="B787" s="432" t="s">
        <v>804</v>
      </c>
      <c r="C787" s="458"/>
      <c r="D787" s="473"/>
      <c r="E787" s="459"/>
      <c r="F787" s="506" t="str">
        <f>IF(ISNA(VLOOKUP(D787,條件!$A$1:$L$65585,5,0)),"",(VLOOKUP(D787,條件!$A$1:$L$65585,5,0)))</f>
        <v/>
      </c>
      <c r="G787" s="506" t="str">
        <f>IF(ISNA(VLOOKUP(D787,條件!$A$1:$L$65585,11,0)),"",(VLOOKUP(D787,條件!$A$1:$L$65585,11,0)))</f>
        <v/>
      </c>
      <c r="H787" s="460"/>
      <c r="I787" s="461"/>
      <c r="J787" s="462"/>
      <c r="K787" s="461"/>
      <c r="L787" s="463"/>
      <c r="M787" s="388"/>
      <c r="N787" s="389"/>
      <c r="O787" s="390"/>
      <c r="P787" s="389"/>
      <c r="Q787" s="410"/>
      <c r="R787" s="443"/>
      <c r="S787" s="425">
        <f t="shared" si="291"/>
        <v>0</v>
      </c>
      <c r="T787" s="392">
        <f t="shared" si="288"/>
        <v>0</v>
      </c>
      <c r="U787" s="405">
        <f t="shared" si="292"/>
        <v>0</v>
      </c>
      <c r="V787" s="393">
        <f t="shared" si="293"/>
        <v>0</v>
      </c>
      <c r="W787" s="442" t="str">
        <f t="shared" si="294"/>
        <v/>
      </c>
      <c r="X787" s="452" t="str">
        <f t="shared" si="289"/>
        <v/>
      </c>
      <c r="Y787" s="452" t="str">
        <f t="shared" si="290"/>
        <v/>
      </c>
    </row>
    <row r="788" spans="1:25" ht="16.5">
      <c r="A788" s="383">
        <f t="shared" si="295"/>
        <v>46222</v>
      </c>
      <c r="B788" s="432" t="s">
        <v>804</v>
      </c>
      <c r="C788" s="458"/>
      <c r="D788" s="473"/>
      <c r="E788" s="459"/>
      <c r="F788" s="506" t="str">
        <f>IF(ISNA(VLOOKUP(D788,條件!$A$1:$L$65585,5,0)),"",(VLOOKUP(D788,條件!$A$1:$L$65585,5,0)))</f>
        <v/>
      </c>
      <c r="G788" s="506" t="str">
        <f>IF(ISNA(VLOOKUP(D788,條件!$A$1:$L$65585,11,0)),"",(VLOOKUP(D788,條件!$A$1:$L$65585,11,0)))</f>
        <v/>
      </c>
      <c r="H788" s="460"/>
      <c r="I788" s="461"/>
      <c r="J788" s="462"/>
      <c r="K788" s="461"/>
      <c r="L788" s="463"/>
      <c r="M788" s="388"/>
      <c r="N788" s="389"/>
      <c r="O788" s="390"/>
      <c r="P788" s="389"/>
      <c r="Q788" s="410"/>
      <c r="R788" s="443"/>
      <c r="S788" s="425">
        <f t="shared" si="291"/>
        <v>0</v>
      </c>
      <c r="T788" s="392">
        <f t="shared" si="288"/>
        <v>0</v>
      </c>
      <c r="U788" s="392">
        <f t="shared" si="292"/>
        <v>0</v>
      </c>
      <c r="V788" s="393">
        <f t="shared" si="293"/>
        <v>0</v>
      </c>
      <c r="W788" s="442" t="str">
        <f t="shared" si="294"/>
        <v/>
      </c>
      <c r="X788" s="452" t="str">
        <f t="shared" si="289"/>
        <v/>
      </c>
      <c r="Y788" s="452" t="str">
        <f t="shared" si="290"/>
        <v/>
      </c>
    </row>
    <row r="789" spans="1:25" ht="16.5">
      <c r="A789" s="383">
        <f t="shared" si="295"/>
        <v>46222</v>
      </c>
      <c r="B789" s="432" t="s">
        <v>804</v>
      </c>
      <c r="C789" s="458"/>
      <c r="D789" s="473"/>
      <c r="E789" s="459"/>
      <c r="F789" s="506" t="str">
        <f>IF(ISNA(VLOOKUP(D789,條件!$A$1:$L$65585,5,0)),"",(VLOOKUP(D789,條件!$A$1:$L$65585,5,0)))</f>
        <v/>
      </c>
      <c r="G789" s="506" t="str">
        <f>IF(ISNA(VLOOKUP(D789,條件!$A$1:$L$65585,11,0)),"",(VLOOKUP(D789,條件!$A$1:$L$65585,11,0)))</f>
        <v/>
      </c>
      <c r="H789" s="460"/>
      <c r="I789" s="461"/>
      <c r="J789" s="462"/>
      <c r="K789" s="461"/>
      <c r="L789" s="463"/>
      <c r="M789" s="388"/>
      <c r="N789" s="389"/>
      <c r="O789" s="390"/>
      <c r="P789" s="389"/>
      <c r="Q789" s="410"/>
      <c r="R789" s="443"/>
      <c r="S789" s="425">
        <f t="shared" si="291"/>
        <v>0</v>
      </c>
      <c r="T789" s="392">
        <f t="shared" si="288"/>
        <v>0</v>
      </c>
      <c r="U789" s="392">
        <f t="shared" si="292"/>
        <v>0</v>
      </c>
      <c r="V789" s="393">
        <f t="shared" si="293"/>
        <v>0</v>
      </c>
      <c r="W789" s="444" t="str">
        <f t="shared" si="294"/>
        <v/>
      </c>
      <c r="X789" s="452" t="str">
        <f t="shared" si="289"/>
        <v/>
      </c>
      <c r="Y789" s="452" t="str">
        <f t="shared" si="290"/>
        <v/>
      </c>
    </row>
    <row r="790" spans="1:25" ht="16.5">
      <c r="A790" s="383">
        <f t="shared" si="295"/>
        <v>46222</v>
      </c>
      <c r="B790" s="432" t="s">
        <v>804</v>
      </c>
      <c r="C790" s="458"/>
      <c r="D790" s="473"/>
      <c r="E790" s="459"/>
      <c r="F790" s="506" t="str">
        <f>IF(ISNA(VLOOKUP(D790,條件!$A$1:$L$65585,5,0)),"",(VLOOKUP(D790,條件!$A$1:$L$65585,5,0)))</f>
        <v/>
      </c>
      <c r="G790" s="506" t="str">
        <f>IF(ISNA(VLOOKUP(D790,條件!$A$1:$L$65585,11,0)),"",(VLOOKUP(D790,條件!$A$1:$L$65585,11,0)))</f>
        <v/>
      </c>
      <c r="H790" s="460"/>
      <c r="I790" s="461"/>
      <c r="J790" s="462"/>
      <c r="K790" s="461"/>
      <c r="L790" s="463"/>
      <c r="M790" s="388"/>
      <c r="N790" s="389"/>
      <c r="O790" s="390"/>
      <c r="P790" s="389"/>
      <c r="Q790" s="410"/>
      <c r="R790" s="443"/>
      <c r="S790" s="425">
        <f t="shared" si="291"/>
        <v>0</v>
      </c>
      <c r="T790" s="392">
        <f t="shared" si="288"/>
        <v>0</v>
      </c>
      <c r="U790" s="392">
        <f t="shared" si="292"/>
        <v>0</v>
      </c>
      <c r="V790" s="393">
        <f t="shared" si="293"/>
        <v>0</v>
      </c>
      <c r="W790" s="444" t="str">
        <f t="shared" si="294"/>
        <v/>
      </c>
      <c r="X790" s="452" t="str">
        <f t="shared" si="289"/>
        <v/>
      </c>
      <c r="Y790" s="452" t="str">
        <f t="shared" si="290"/>
        <v/>
      </c>
    </row>
    <row r="791" spans="1:25" ht="16.5">
      <c r="A791" s="383">
        <f t="shared" si="295"/>
        <v>46222</v>
      </c>
      <c r="B791" s="432" t="s">
        <v>804</v>
      </c>
      <c r="C791" s="458"/>
      <c r="D791" s="473"/>
      <c r="E791" s="459"/>
      <c r="F791" s="506" t="str">
        <f>IF(ISNA(VLOOKUP(D791,條件!$A$1:$L$65585,5,0)),"",(VLOOKUP(D791,條件!$A$1:$L$65585,5,0)))</f>
        <v/>
      </c>
      <c r="G791" s="506" t="str">
        <f>IF(ISNA(VLOOKUP(D791,條件!$A$1:$L$65585,11,0)),"",(VLOOKUP(D791,條件!$A$1:$L$65585,11,0)))</f>
        <v/>
      </c>
      <c r="H791" s="460"/>
      <c r="I791" s="461"/>
      <c r="J791" s="462"/>
      <c r="K791" s="461"/>
      <c r="L791" s="463"/>
      <c r="M791" s="388"/>
      <c r="N791" s="389"/>
      <c r="O791" s="390"/>
      <c r="P791" s="389"/>
      <c r="Q791" s="410"/>
      <c r="R791" s="443"/>
      <c r="S791" s="425">
        <f t="shared" si="291"/>
        <v>0</v>
      </c>
      <c r="T791" s="392">
        <f t="shared" si="288"/>
        <v>0</v>
      </c>
      <c r="U791" s="392">
        <f t="shared" si="292"/>
        <v>0</v>
      </c>
      <c r="V791" s="393">
        <f t="shared" si="293"/>
        <v>0</v>
      </c>
      <c r="W791" s="444" t="str">
        <f t="shared" si="294"/>
        <v/>
      </c>
      <c r="X791" s="452" t="str">
        <f t="shared" si="289"/>
        <v/>
      </c>
      <c r="Y791" s="452" t="str">
        <f t="shared" si="290"/>
        <v/>
      </c>
    </row>
    <row r="792" spans="1:25" ht="16.5">
      <c r="A792" s="383">
        <f t="shared" si="295"/>
        <v>46222</v>
      </c>
      <c r="B792" s="432" t="s">
        <v>804</v>
      </c>
      <c r="C792" s="458"/>
      <c r="D792" s="473"/>
      <c r="E792" s="459"/>
      <c r="F792" s="506" t="str">
        <f>IF(ISNA(VLOOKUP(D792,條件!$A$1:$L$65585,5,0)),"",(VLOOKUP(D792,條件!$A$1:$L$65585,5,0)))</f>
        <v/>
      </c>
      <c r="G792" s="506" t="str">
        <f>IF(ISNA(VLOOKUP(D792,條件!$A$1:$L$65585,11,0)),"",(VLOOKUP(D792,條件!$A$1:$L$65585,11,0)))</f>
        <v/>
      </c>
      <c r="H792" s="460"/>
      <c r="I792" s="461"/>
      <c r="J792" s="462"/>
      <c r="K792" s="461"/>
      <c r="L792" s="463"/>
      <c r="M792" s="388"/>
      <c r="N792" s="389"/>
      <c r="O792" s="390"/>
      <c r="P792" s="389"/>
      <c r="Q792" s="410"/>
      <c r="R792" s="443"/>
      <c r="S792" s="425">
        <f t="shared" si="291"/>
        <v>0</v>
      </c>
      <c r="T792" s="392">
        <f t="shared" si="288"/>
        <v>0</v>
      </c>
      <c r="U792" s="392">
        <f t="shared" si="292"/>
        <v>0</v>
      </c>
      <c r="V792" s="393">
        <f t="shared" si="293"/>
        <v>0</v>
      </c>
      <c r="W792" s="444" t="str">
        <f t="shared" si="294"/>
        <v/>
      </c>
      <c r="X792" s="452" t="str">
        <f t="shared" si="289"/>
        <v/>
      </c>
      <c r="Y792" s="452" t="str">
        <f t="shared" si="290"/>
        <v/>
      </c>
    </row>
    <row r="793" spans="1:25" ht="16.5">
      <c r="A793" s="383">
        <f t="shared" si="295"/>
        <v>46222</v>
      </c>
      <c r="B793" s="432" t="s">
        <v>804</v>
      </c>
      <c r="C793" s="458"/>
      <c r="D793" s="473"/>
      <c r="E793" s="459"/>
      <c r="F793" s="506" t="str">
        <f>IF(ISNA(VLOOKUP(D793,條件!$A$1:$L$65585,5,0)),"",(VLOOKUP(D793,條件!$A$1:$L$65585,5,0)))</f>
        <v/>
      </c>
      <c r="G793" s="506" t="str">
        <f>IF(ISNA(VLOOKUP(D793,條件!$A$1:$L$65585,11,0)),"",(VLOOKUP(D793,條件!$A$1:$L$65585,11,0)))</f>
        <v/>
      </c>
      <c r="H793" s="460"/>
      <c r="I793" s="461"/>
      <c r="J793" s="462"/>
      <c r="K793" s="461"/>
      <c r="L793" s="463"/>
      <c r="M793" s="388"/>
      <c r="N793" s="389"/>
      <c r="O793" s="390"/>
      <c r="P793" s="389"/>
      <c r="Q793" s="391"/>
      <c r="R793" s="443"/>
      <c r="S793" s="425">
        <f t="shared" si="291"/>
        <v>0</v>
      </c>
      <c r="T793" s="392">
        <f t="shared" si="288"/>
        <v>0</v>
      </c>
      <c r="U793" s="392">
        <f t="shared" si="292"/>
        <v>0</v>
      </c>
      <c r="V793" s="393">
        <f t="shared" si="293"/>
        <v>0</v>
      </c>
      <c r="W793" s="444" t="str">
        <f t="shared" si="294"/>
        <v/>
      </c>
      <c r="X793" s="452" t="str">
        <f t="shared" si="289"/>
        <v/>
      </c>
      <c r="Y793" s="452" t="str">
        <f t="shared" si="290"/>
        <v/>
      </c>
    </row>
    <row r="794" spans="1:25" ht="16.5">
      <c r="A794" s="383">
        <f t="shared" si="295"/>
        <v>46222</v>
      </c>
      <c r="B794" s="432" t="s">
        <v>804</v>
      </c>
      <c r="C794" s="458"/>
      <c r="D794" s="473"/>
      <c r="E794" s="459"/>
      <c r="F794" s="506" t="str">
        <f>IF(ISNA(VLOOKUP(D794,條件!$A$1:$L$65585,5,0)),"",(VLOOKUP(D794,條件!$A$1:$L$65585,5,0)))</f>
        <v/>
      </c>
      <c r="G794" s="506" t="str">
        <f>IF(ISNA(VLOOKUP(D794,條件!$A$1:$L$65585,11,0)),"",(VLOOKUP(D794,條件!$A$1:$L$65585,11,0)))</f>
        <v/>
      </c>
      <c r="H794" s="460"/>
      <c r="I794" s="461"/>
      <c r="J794" s="462"/>
      <c r="K794" s="461"/>
      <c r="L794" s="463"/>
      <c r="M794" s="388"/>
      <c r="N794" s="389"/>
      <c r="O794" s="390"/>
      <c r="P794" s="389"/>
      <c r="Q794" s="391"/>
      <c r="R794" s="443"/>
      <c r="S794" s="425">
        <f t="shared" si="291"/>
        <v>0</v>
      </c>
      <c r="T794" s="392">
        <f t="shared" si="288"/>
        <v>0</v>
      </c>
      <c r="U794" s="392">
        <f t="shared" si="292"/>
        <v>0</v>
      </c>
      <c r="V794" s="393">
        <f t="shared" si="293"/>
        <v>0</v>
      </c>
      <c r="W794" s="444" t="str">
        <f t="shared" si="294"/>
        <v/>
      </c>
      <c r="X794" s="452" t="str">
        <f t="shared" si="289"/>
        <v/>
      </c>
      <c r="Y794" s="452" t="str">
        <f t="shared" si="290"/>
        <v/>
      </c>
    </row>
    <row r="795" spans="1:25" ht="16.5">
      <c r="A795" s="383">
        <f t="shared" si="295"/>
        <v>46222</v>
      </c>
      <c r="B795" s="432" t="s">
        <v>804</v>
      </c>
      <c r="C795" s="458"/>
      <c r="D795" s="473"/>
      <c r="E795" s="459"/>
      <c r="F795" s="506" t="str">
        <f>IF(ISNA(VLOOKUP(D795,條件!$A$1:$L$65585,5,0)),"",(VLOOKUP(D795,條件!$A$1:$L$65585,5,0)))</f>
        <v/>
      </c>
      <c r="G795" s="506" t="str">
        <f>IF(ISNA(VLOOKUP(D795,條件!$A$1:$L$65585,11,0)),"",(VLOOKUP(D795,條件!$A$1:$L$65585,11,0)))</f>
        <v/>
      </c>
      <c r="H795" s="460"/>
      <c r="I795" s="461"/>
      <c r="J795" s="462"/>
      <c r="K795" s="461"/>
      <c r="L795" s="463"/>
      <c r="M795" s="388"/>
      <c r="N795" s="389"/>
      <c r="O795" s="390"/>
      <c r="P795" s="389"/>
      <c r="Q795" s="391"/>
      <c r="R795" s="443"/>
      <c r="S795" s="425">
        <f t="shared" si="291"/>
        <v>0</v>
      </c>
      <c r="T795" s="392">
        <f t="shared" si="288"/>
        <v>0</v>
      </c>
      <c r="U795" s="392">
        <f t="shared" si="292"/>
        <v>0</v>
      </c>
      <c r="V795" s="393">
        <f t="shared" si="293"/>
        <v>0</v>
      </c>
      <c r="W795" s="444" t="str">
        <f t="shared" si="294"/>
        <v/>
      </c>
      <c r="X795" s="452" t="str">
        <f t="shared" si="289"/>
        <v/>
      </c>
      <c r="Y795" s="452" t="str">
        <f t="shared" si="290"/>
        <v/>
      </c>
    </row>
    <row r="796" spans="1:25" ht="16.5">
      <c r="A796" s="383">
        <f t="shared" si="295"/>
        <v>46222</v>
      </c>
      <c r="B796" s="432" t="s">
        <v>804</v>
      </c>
      <c r="C796" s="458"/>
      <c r="D796" s="473"/>
      <c r="E796" s="459"/>
      <c r="F796" s="506" t="str">
        <f>IF(ISNA(VLOOKUP(D796,條件!$A$1:$L$65585,5,0)),"",(VLOOKUP(D796,條件!$A$1:$L$65585,5,0)))</f>
        <v/>
      </c>
      <c r="G796" s="506" t="str">
        <f>IF(ISNA(VLOOKUP(D796,條件!$A$1:$L$65585,11,0)),"",(VLOOKUP(D796,條件!$A$1:$L$65585,11,0)))</f>
        <v/>
      </c>
      <c r="H796" s="460"/>
      <c r="I796" s="461"/>
      <c r="J796" s="462"/>
      <c r="K796" s="461"/>
      <c r="L796" s="463"/>
      <c r="M796" s="388"/>
      <c r="N796" s="389"/>
      <c r="O796" s="390"/>
      <c r="P796" s="389"/>
      <c r="Q796" s="391"/>
      <c r="R796" s="443"/>
      <c r="S796" s="425">
        <f t="shared" si="291"/>
        <v>0</v>
      </c>
      <c r="T796" s="392">
        <f t="shared" si="288"/>
        <v>0</v>
      </c>
      <c r="U796" s="392">
        <f t="shared" si="292"/>
        <v>0</v>
      </c>
      <c r="V796" s="393">
        <f t="shared" si="293"/>
        <v>0</v>
      </c>
      <c r="W796" s="444" t="str">
        <f t="shared" si="294"/>
        <v/>
      </c>
      <c r="X796" s="452" t="str">
        <f t="shared" si="289"/>
        <v/>
      </c>
      <c r="Y796" s="452" t="str">
        <f t="shared" si="290"/>
        <v/>
      </c>
    </row>
    <row r="797" spans="1:25" ht="16.5">
      <c r="A797" s="383">
        <f t="shared" si="295"/>
        <v>46222</v>
      </c>
      <c r="B797" s="398" t="s">
        <v>807</v>
      </c>
      <c r="C797" s="524"/>
      <c r="D797" s="525"/>
      <c r="E797" s="526"/>
      <c r="F797" s="527"/>
      <c r="G797" s="527"/>
      <c r="H797" s="528"/>
      <c r="I797" s="529">
        <f>COUNTA(I777:I796)</f>
        <v>0</v>
      </c>
      <c r="J797" s="529"/>
      <c r="K797" s="529"/>
      <c r="L797" s="530"/>
      <c r="M797" s="400"/>
      <c r="N797" s="401">
        <f>SUM(N777:N796)</f>
        <v>0</v>
      </c>
      <c r="O797" s="400"/>
      <c r="P797" s="401">
        <f>SUM(P777:P796)</f>
        <v>0</v>
      </c>
      <c r="Q797" s="402"/>
      <c r="R797" s="445"/>
      <c r="S797" s="426"/>
      <c r="T797" s="399"/>
      <c r="U797" s="399">
        <f>SUMIF(U777:U796,"&lt;9E307")</f>
        <v>0</v>
      </c>
      <c r="V797" s="399">
        <f>SUM(V777:V796)</f>
        <v>0</v>
      </c>
      <c r="W797" s="446">
        <f>IF(ISERROR(V797/U797),0,(V797/U797))</f>
        <v>0</v>
      </c>
      <c r="X797" s="453">
        <f>SUMIF(X777:X796,"&lt;9E307")</f>
        <v>0</v>
      </c>
      <c r="Y797" s="453">
        <f>SUMIF(Y777:Y796,"&lt;9E307")</f>
        <v>0</v>
      </c>
    </row>
    <row r="798" spans="1:25" ht="16.5">
      <c r="A798" s="383">
        <f t="shared" si="295"/>
        <v>46222</v>
      </c>
      <c r="B798" s="432" t="s">
        <v>805</v>
      </c>
      <c r="C798" s="458"/>
      <c r="D798" s="473"/>
      <c r="E798" s="459"/>
      <c r="F798" s="506" t="str">
        <f>IF(ISNA(VLOOKUP(D798,條件!$A$1:$L$65585,5,0)),"",(VLOOKUP(D798,條件!$A$1:$L$65585,5,0)))</f>
        <v/>
      </c>
      <c r="G798" s="506" t="str">
        <f>IF(ISNA(VLOOKUP(D798,條件!$A$1:$L$65585,11,0)),"",(VLOOKUP(D798,條件!$A$1:$L$65585,11,0)))</f>
        <v/>
      </c>
      <c r="H798" s="460"/>
      <c r="I798" s="461"/>
      <c r="J798" s="462"/>
      <c r="K798" s="461"/>
      <c r="L798" s="463"/>
      <c r="M798" s="388"/>
      <c r="N798" s="389"/>
      <c r="O798" s="390"/>
      <c r="P798" s="389"/>
      <c r="Q798" s="391"/>
      <c r="R798" s="443"/>
      <c r="S798" s="425">
        <f>K798*0.85</f>
        <v>0</v>
      </c>
      <c r="T798" s="392">
        <f t="shared" ref="T798:T817" si="296">IF(J798="",0,(1440/(J798/S798)))</f>
        <v>0</v>
      </c>
      <c r="U798" s="405">
        <f>T798*L798*(N798+P798)/24*0.85</f>
        <v>0</v>
      </c>
      <c r="V798" s="406">
        <f>M798+O798</f>
        <v>0</v>
      </c>
      <c r="W798" s="442" t="str">
        <f>IF(U798=0,"",((V798/U798)))</f>
        <v/>
      </c>
      <c r="X798" s="452" t="str">
        <f t="shared" ref="X798:X817" si="297">IF(ISERROR((U798/(N798+P798)*N798)/250),"",((U798/(N798+P798)*N798)/250))</f>
        <v/>
      </c>
      <c r="Y798" s="452" t="str">
        <f t="shared" ref="Y798:Y817" si="298">IF(ISERROR(((U798/(N798+P798)*P798)/250)),"",(((U798/(N798+P798)*P798))/250))</f>
        <v/>
      </c>
    </row>
    <row r="799" spans="1:25" ht="16.5">
      <c r="A799" s="383">
        <f t="shared" si="295"/>
        <v>46222</v>
      </c>
      <c r="B799" s="432" t="s">
        <v>805</v>
      </c>
      <c r="C799" s="458"/>
      <c r="D799" s="473"/>
      <c r="E799" s="459"/>
      <c r="F799" s="506" t="str">
        <f>IF(ISNA(VLOOKUP(D799,條件!$A$1:$L$65585,5,0)),"",(VLOOKUP(D799,條件!$A$1:$L$65585,5,0)))</f>
        <v/>
      </c>
      <c r="G799" s="506" t="str">
        <f>IF(ISNA(VLOOKUP(D799,條件!$A$1:$L$65585,11,0)),"",(VLOOKUP(D799,條件!$A$1:$L$65585,11,0)))</f>
        <v/>
      </c>
      <c r="H799" s="460"/>
      <c r="I799" s="461"/>
      <c r="J799" s="462"/>
      <c r="K799" s="461"/>
      <c r="L799" s="463"/>
      <c r="M799" s="388"/>
      <c r="N799" s="389"/>
      <c r="O799" s="390"/>
      <c r="P799" s="389"/>
      <c r="Q799" s="391"/>
      <c r="R799" s="443"/>
      <c r="S799" s="425">
        <f t="shared" ref="S799:S817" si="299">K799*0.85</f>
        <v>0</v>
      </c>
      <c r="T799" s="392">
        <f t="shared" si="296"/>
        <v>0</v>
      </c>
      <c r="U799" s="405">
        <f t="shared" ref="U799:U817" si="300">T799*L799*(N799+P799)/24*0.85</f>
        <v>0</v>
      </c>
      <c r="V799" s="393">
        <f t="shared" ref="V799:V817" si="301">M799+O799</f>
        <v>0</v>
      </c>
      <c r="W799" s="442" t="str">
        <f t="shared" ref="W799:W817" si="302">IF(U799=0,"",((V799/U799)))</f>
        <v/>
      </c>
      <c r="X799" s="452" t="str">
        <f t="shared" si="297"/>
        <v/>
      </c>
      <c r="Y799" s="452" t="str">
        <f t="shared" si="298"/>
        <v/>
      </c>
    </row>
    <row r="800" spans="1:25" ht="16.5">
      <c r="A800" s="383">
        <f t="shared" si="295"/>
        <v>46222</v>
      </c>
      <c r="B800" s="432" t="s">
        <v>805</v>
      </c>
      <c r="C800" s="458"/>
      <c r="D800" s="473"/>
      <c r="E800" s="459"/>
      <c r="F800" s="506" t="str">
        <f>IF(ISNA(VLOOKUP(D800,條件!$A$1:$L$65585,5,0)),"",(VLOOKUP(D800,條件!$A$1:$L$65585,5,0)))</f>
        <v/>
      </c>
      <c r="G800" s="506" t="str">
        <f>IF(ISNA(VLOOKUP(D800,條件!$A$1:$L$65585,11,0)),"",(VLOOKUP(D800,條件!$A$1:$L$65585,11,0)))</f>
        <v/>
      </c>
      <c r="H800" s="460"/>
      <c r="I800" s="461"/>
      <c r="J800" s="462"/>
      <c r="K800" s="461"/>
      <c r="L800" s="463"/>
      <c r="M800" s="388"/>
      <c r="N800" s="389"/>
      <c r="O800" s="390"/>
      <c r="P800" s="389"/>
      <c r="Q800" s="391"/>
      <c r="R800" s="443"/>
      <c r="S800" s="425">
        <f t="shared" si="299"/>
        <v>0</v>
      </c>
      <c r="T800" s="392">
        <f t="shared" si="296"/>
        <v>0</v>
      </c>
      <c r="U800" s="405">
        <f t="shared" si="300"/>
        <v>0</v>
      </c>
      <c r="V800" s="393">
        <f t="shared" si="301"/>
        <v>0</v>
      </c>
      <c r="W800" s="442" t="str">
        <f t="shared" si="302"/>
        <v/>
      </c>
      <c r="X800" s="452" t="str">
        <f t="shared" si="297"/>
        <v/>
      </c>
      <c r="Y800" s="452" t="str">
        <f t="shared" si="298"/>
        <v/>
      </c>
    </row>
    <row r="801" spans="1:25" ht="16.5">
      <c r="A801" s="383">
        <f t="shared" si="295"/>
        <v>46222</v>
      </c>
      <c r="B801" s="432" t="s">
        <v>805</v>
      </c>
      <c r="C801" s="458"/>
      <c r="D801" s="473"/>
      <c r="E801" s="459"/>
      <c r="F801" s="506" t="str">
        <f>IF(ISNA(VLOOKUP(D801,條件!$A$1:$L$65585,5,0)),"",(VLOOKUP(D801,條件!$A$1:$L$65585,5,0)))</f>
        <v/>
      </c>
      <c r="G801" s="506" t="str">
        <f>IF(ISNA(VLOOKUP(D801,條件!$A$1:$L$65585,11,0)),"",(VLOOKUP(D801,條件!$A$1:$L$65585,11,0)))</f>
        <v/>
      </c>
      <c r="H801" s="460"/>
      <c r="I801" s="461"/>
      <c r="J801" s="462"/>
      <c r="K801" s="461"/>
      <c r="L801" s="463"/>
      <c r="M801" s="388"/>
      <c r="N801" s="389"/>
      <c r="O801" s="390"/>
      <c r="P801" s="389"/>
      <c r="Q801" s="391"/>
      <c r="R801" s="443"/>
      <c r="S801" s="425">
        <f t="shared" si="299"/>
        <v>0</v>
      </c>
      <c r="T801" s="392">
        <f t="shared" si="296"/>
        <v>0</v>
      </c>
      <c r="U801" s="405">
        <f t="shared" si="300"/>
        <v>0</v>
      </c>
      <c r="V801" s="393">
        <f t="shared" si="301"/>
        <v>0</v>
      </c>
      <c r="W801" s="442" t="str">
        <f t="shared" si="302"/>
        <v/>
      </c>
      <c r="X801" s="452" t="str">
        <f t="shared" si="297"/>
        <v/>
      </c>
      <c r="Y801" s="452" t="str">
        <f t="shared" si="298"/>
        <v/>
      </c>
    </row>
    <row r="802" spans="1:25" ht="16.5">
      <c r="A802" s="383">
        <f t="shared" si="295"/>
        <v>46222</v>
      </c>
      <c r="B802" s="432" t="s">
        <v>805</v>
      </c>
      <c r="C802" s="458"/>
      <c r="D802" s="473"/>
      <c r="E802" s="459"/>
      <c r="F802" s="506" t="str">
        <f>IF(ISNA(VLOOKUP(D802,條件!$A$1:$L$65585,5,0)),"",(VLOOKUP(D802,條件!$A$1:$L$65585,5,0)))</f>
        <v/>
      </c>
      <c r="G802" s="506" t="str">
        <f>IF(ISNA(VLOOKUP(D802,條件!$A$1:$L$65585,11,0)),"",(VLOOKUP(D802,條件!$A$1:$L$65585,11,0)))</f>
        <v/>
      </c>
      <c r="H802" s="460"/>
      <c r="I802" s="461"/>
      <c r="J802" s="462"/>
      <c r="K802" s="461"/>
      <c r="L802" s="463"/>
      <c r="M802" s="388"/>
      <c r="N802" s="389"/>
      <c r="O802" s="390"/>
      <c r="P802" s="389"/>
      <c r="Q802" s="391"/>
      <c r="R802" s="443"/>
      <c r="S802" s="425">
        <f t="shared" si="299"/>
        <v>0</v>
      </c>
      <c r="T802" s="392">
        <f t="shared" si="296"/>
        <v>0</v>
      </c>
      <c r="U802" s="405">
        <f t="shared" si="300"/>
        <v>0</v>
      </c>
      <c r="V802" s="393">
        <f t="shared" si="301"/>
        <v>0</v>
      </c>
      <c r="W802" s="442" t="str">
        <f t="shared" si="302"/>
        <v/>
      </c>
      <c r="X802" s="452" t="str">
        <f t="shared" si="297"/>
        <v/>
      </c>
      <c r="Y802" s="452" t="str">
        <f t="shared" si="298"/>
        <v/>
      </c>
    </row>
    <row r="803" spans="1:25" ht="16.5">
      <c r="A803" s="383">
        <f t="shared" si="295"/>
        <v>46222</v>
      </c>
      <c r="B803" s="432" t="s">
        <v>805</v>
      </c>
      <c r="C803" s="458"/>
      <c r="D803" s="473"/>
      <c r="E803" s="459"/>
      <c r="F803" s="506" t="str">
        <f>IF(ISNA(VLOOKUP(D803,條件!$A$1:$L$65585,5,0)),"",(VLOOKUP(D803,條件!$A$1:$L$65585,5,0)))</f>
        <v/>
      </c>
      <c r="G803" s="506" t="str">
        <f>IF(ISNA(VLOOKUP(D803,條件!$A$1:$L$65585,11,0)),"",(VLOOKUP(D803,條件!$A$1:$L$65585,11,0)))</f>
        <v/>
      </c>
      <c r="H803" s="460"/>
      <c r="I803" s="461"/>
      <c r="J803" s="462"/>
      <c r="K803" s="461"/>
      <c r="L803" s="463"/>
      <c r="M803" s="388"/>
      <c r="N803" s="389"/>
      <c r="O803" s="390"/>
      <c r="P803" s="389"/>
      <c r="Q803" s="391"/>
      <c r="R803" s="443"/>
      <c r="S803" s="425">
        <f t="shared" si="299"/>
        <v>0</v>
      </c>
      <c r="T803" s="392">
        <f t="shared" si="296"/>
        <v>0</v>
      </c>
      <c r="U803" s="405">
        <f t="shared" si="300"/>
        <v>0</v>
      </c>
      <c r="V803" s="393">
        <f t="shared" si="301"/>
        <v>0</v>
      </c>
      <c r="W803" s="442" t="str">
        <f t="shared" si="302"/>
        <v/>
      </c>
      <c r="X803" s="452" t="str">
        <f t="shared" si="297"/>
        <v/>
      </c>
      <c r="Y803" s="452" t="str">
        <f t="shared" si="298"/>
        <v/>
      </c>
    </row>
    <row r="804" spans="1:25" ht="16.5">
      <c r="A804" s="383">
        <f t="shared" si="295"/>
        <v>46222</v>
      </c>
      <c r="B804" s="432" t="s">
        <v>805</v>
      </c>
      <c r="C804" s="458"/>
      <c r="D804" s="473"/>
      <c r="E804" s="459"/>
      <c r="F804" s="506" t="str">
        <f>IF(ISNA(VLOOKUP(D804,條件!$A$1:$L$65585,5,0)),"",(VLOOKUP(D804,條件!$A$1:$L$65585,5,0)))</f>
        <v/>
      </c>
      <c r="G804" s="506" t="str">
        <f>IF(ISNA(VLOOKUP(D804,條件!$A$1:$L$65585,11,0)),"",(VLOOKUP(D804,條件!$A$1:$L$65585,11,0)))</f>
        <v/>
      </c>
      <c r="H804" s="460"/>
      <c r="I804" s="461"/>
      <c r="J804" s="462"/>
      <c r="K804" s="461"/>
      <c r="L804" s="463"/>
      <c r="M804" s="388"/>
      <c r="N804" s="389"/>
      <c r="O804" s="390"/>
      <c r="P804" s="389"/>
      <c r="Q804" s="391"/>
      <c r="R804" s="443"/>
      <c r="S804" s="425">
        <f t="shared" si="299"/>
        <v>0</v>
      </c>
      <c r="T804" s="392">
        <f t="shared" si="296"/>
        <v>0</v>
      </c>
      <c r="U804" s="405">
        <f t="shared" si="300"/>
        <v>0</v>
      </c>
      <c r="V804" s="393">
        <f t="shared" si="301"/>
        <v>0</v>
      </c>
      <c r="W804" s="442" t="str">
        <f t="shared" si="302"/>
        <v/>
      </c>
      <c r="X804" s="452" t="str">
        <f t="shared" si="297"/>
        <v/>
      </c>
      <c r="Y804" s="452" t="str">
        <f t="shared" si="298"/>
        <v/>
      </c>
    </row>
    <row r="805" spans="1:25" ht="16.5">
      <c r="A805" s="383">
        <f t="shared" si="295"/>
        <v>46222</v>
      </c>
      <c r="B805" s="432" t="s">
        <v>805</v>
      </c>
      <c r="C805" s="458"/>
      <c r="D805" s="473"/>
      <c r="E805" s="459"/>
      <c r="F805" s="506" t="str">
        <f>IF(ISNA(VLOOKUP(D805,條件!$A$1:$L$65585,5,0)),"",(VLOOKUP(D805,條件!$A$1:$L$65585,5,0)))</f>
        <v/>
      </c>
      <c r="G805" s="506" t="str">
        <f>IF(ISNA(VLOOKUP(D805,條件!$A$1:$L$65585,11,0)),"",(VLOOKUP(D805,條件!$A$1:$L$65585,11,0)))</f>
        <v/>
      </c>
      <c r="H805" s="460"/>
      <c r="I805" s="461"/>
      <c r="J805" s="462"/>
      <c r="K805" s="461"/>
      <c r="L805" s="463"/>
      <c r="M805" s="388"/>
      <c r="N805" s="389"/>
      <c r="O805" s="390"/>
      <c r="P805" s="389"/>
      <c r="Q805" s="391"/>
      <c r="R805" s="443"/>
      <c r="S805" s="425">
        <f t="shared" si="299"/>
        <v>0</v>
      </c>
      <c r="T805" s="392">
        <f t="shared" si="296"/>
        <v>0</v>
      </c>
      <c r="U805" s="405">
        <f t="shared" si="300"/>
        <v>0</v>
      </c>
      <c r="V805" s="393">
        <f t="shared" si="301"/>
        <v>0</v>
      </c>
      <c r="W805" s="442" t="str">
        <f t="shared" si="302"/>
        <v/>
      </c>
      <c r="X805" s="452" t="str">
        <f t="shared" si="297"/>
        <v/>
      </c>
      <c r="Y805" s="452" t="str">
        <f t="shared" si="298"/>
        <v/>
      </c>
    </row>
    <row r="806" spans="1:25" ht="16.5">
      <c r="A806" s="383">
        <f t="shared" si="295"/>
        <v>46222</v>
      </c>
      <c r="B806" s="432" t="s">
        <v>805</v>
      </c>
      <c r="C806" s="458"/>
      <c r="D806" s="473"/>
      <c r="E806" s="459"/>
      <c r="F806" s="506" t="str">
        <f>IF(ISNA(VLOOKUP(D806,條件!$A$1:$L$65585,5,0)),"",(VLOOKUP(D806,條件!$A$1:$L$65585,5,0)))</f>
        <v/>
      </c>
      <c r="G806" s="506" t="str">
        <f>IF(ISNA(VLOOKUP(D806,條件!$A$1:$L$65585,11,0)),"",(VLOOKUP(D806,條件!$A$1:$L$65585,11,0)))</f>
        <v/>
      </c>
      <c r="H806" s="460"/>
      <c r="I806" s="461"/>
      <c r="J806" s="462"/>
      <c r="K806" s="461"/>
      <c r="L806" s="463"/>
      <c r="M806" s="388"/>
      <c r="N806" s="389"/>
      <c r="O806" s="390"/>
      <c r="P806" s="389"/>
      <c r="Q806" s="391"/>
      <c r="R806" s="443"/>
      <c r="S806" s="425">
        <f t="shared" si="299"/>
        <v>0</v>
      </c>
      <c r="T806" s="392">
        <f t="shared" si="296"/>
        <v>0</v>
      </c>
      <c r="U806" s="405">
        <f t="shared" si="300"/>
        <v>0</v>
      </c>
      <c r="V806" s="393">
        <f t="shared" si="301"/>
        <v>0</v>
      </c>
      <c r="W806" s="442" t="str">
        <f t="shared" si="302"/>
        <v/>
      </c>
      <c r="X806" s="452" t="str">
        <f t="shared" si="297"/>
        <v/>
      </c>
      <c r="Y806" s="452" t="str">
        <f t="shared" si="298"/>
        <v/>
      </c>
    </row>
    <row r="807" spans="1:25" ht="16.5">
      <c r="A807" s="383">
        <f t="shared" si="295"/>
        <v>46222</v>
      </c>
      <c r="B807" s="432" t="s">
        <v>805</v>
      </c>
      <c r="C807" s="458"/>
      <c r="D807" s="473"/>
      <c r="E807" s="459"/>
      <c r="F807" s="506" t="str">
        <f>IF(ISNA(VLOOKUP(D807,條件!$A$1:$L$65585,5,0)),"",(VLOOKUP(D807,條件!$A$1:$L$65585,5,0)))</f>
        <v/>
      </c>
      <c r="G807" s="506" t="str">
        <f>IF(ISNA(VLOOKUP(D807,條件!$A$1:$L$65585,11,0)),"",(VLOOKUP(D807,條件!$A$1:$L$65585,11,0)))</f>
        <v/>
      </c>
      <c r="H807" s="460"/>
      <c r="I807" s="461"/>
      <c r="J807" s="462"/>
      <c r="K807" s="461"/>
      <c r="L807" s="463"/>
      <c r="M807" s="388"/>
      <c r="N807" s="389"/>
      <c r="O807" s="390"/>
      <c r="P807" s="389"/>
      <c r="Q807" s="391"/>
      <c r="R807" s="443"/>
      <c r="S807" s="425">
        <f t="shared" si="299"/>
        <v>0</v>
      </c>
      <c r="T807" s="392">
        <f t="shared" si="296"/>
        <v>0</v>
      </c>
      <c r="U807" s="405">
        <f t="shared" si="300"/>
        <v>0</v>
      </c>
      <c r="V807" s="393">
        <f t="shared" si="301"/>
        <v>0</v>
      </c>
      <c r="W807" s="442" t="str">
        <f t="shared" si="302"/>
        <v/>
      </c>
      <c r="X807" s="452" t="str">
        <f t="shared" si="297"/>
        <v/>
      </c>
      <c r="Y807" s="452" t="str">
        <f t="shared" si="298"/>
        <v/>
      </c>
    </row>
    <row r="808" spans="1:25" ht="16.5">
      <c r="A808" s="383">
        <f t="shared" si="295"/>
        <v>46222</v>
      </c>
      <c r="B808" s="432" t="s">
        <v>805</v>
      </c>
      <c r="C808" s="458"/>
      <c r="D808" s="473"/>
      <c r="E808" s="459"/>
      <c r="F808" s="506" t="str">
        <f>IF(ISNA(VLOOKUP(D808,條件!$A$1:$L$65585,5,0)),"",(VLOOKUP(D808,條件!$A$1:$L$65585,5,0)))</f>
        <v/>
      </c>
      <c r="G808" s="506" t="str">
        <f>IF(ISNA(VLOOKUP(D808,條件!$A$1:$L$65585,11,0)),"",(VLOOKUP(D808,條件!$A$1:$L$65585,11,0)))</f>
        <v/>
      </c>
      <c r="H808" s="460"/>
      <c r="I808" s="461"/>
      <c r="J808" s="462"/>
      <c r="K808" s="461"/>
      <c r="L808" s="463"/>
      <c r="M808" s="388"/>
      <c r="N808" s="389"/>
      <c r="O808" s="390"/>
      <c r="P808" s="389"/>
      <c r="Q808" s="391"/>
      <c r="R808" s="443"/>
      <c r="S808" s="425">
        <f t="shared" si="299"/>
        <v>0</v>
      </c>
      <c r="T808" s="392">
        <f t="shared" si="296"/>
        <v>0</v>
      </c>
      <c r="U808" s="405">
        <f t="shared" si="300"/>
        <v>0</v>
      </c>
      <c r="V808" s="393">
        <f t="shared" si="301"/>
        <v>0</v>
      </c>
      <c r="W808" s="442" t="str">
        <f t="shared" si="302"/>
        <v/>
      </c>
      <c r="X808" s="452" t="str">
        <f t="shared" si="297"/>
        <v/>
      </c>
      <c r="Y808" s="452" t="str">
        <f t="shared" si="298"/>
        <v/>
      </c>
    </row>
    <row r="809" spans="1:25" ht="16.5">
      <c r="A809" s="383">
        <f t="shared" si="295"/>
        <v>46222</v>
      </c>
      <c r="B809" s="432" t="s">
        <v>805</v>
      </c>
      <c r="C809" s="458"/>
      <c r="D809" s="473"/>
      <c r="E809" s="459"/>
      <c r="F809" s="506" t="str">
        <f>IF(ISNA(VLOOKUP(D809,條件!$A$1:$L$65585,5,0)),"",(VLOOKUP(D809,條件!$A$1:$L$65585,5,0)))</f>
        <v/>
      </c>
      <c r="G809" s="506" t="str">
        <f>IF(ISNA(VLOOKUP(D809,條件!$A$1:$L$65585,11,0)),"",(VLOOKUP(D809,條件!$A$1:$L$65585,11,0)))</f>
        <v/>
      </c>
      <c r="H809" s="460"/>
      <c r="I809" s="461"/>
      <c r="J809" s="462"/>
      <c r="K809" s="461"/>
      <c r="L809" s="463"/>
      <c r="M809" s="388"/>
      <c r="N809" s="389"/>
      <c r="O809" s="390"/>
      <c r="P809" s="389"/>
      <c r="Q809" s="391"/>
      <c r="R809" s="443"/>
      <c r="S809" s="425">
        <f t="shared" si="299"/>
        <v>0</v>
      </c>
      <c r="T809" s="392">
        <f t="shared" si="296"/>
        <v>0</v>
      </c>
      <c r="U809" s="392">
        <f t="shared" si="300"/>
        <v>0</v>
      </c>
      <c r="V809" s="393">
        <f t="shared" si="301"/>
        <v>0</v>
      </c>
      <c r="W809" s="444" t="str">
        <f t="shared" si="302"/>
        <v/>
      </c>
      <c r="X809" s="452" t="str">
        <f t="shared" si="297"/>
        <v/>
      </c>
      <c r="Y809" s="452" t="str">
        <f t="shared" si="298"/>
        <v/>
      </c>
    </row>
    <row r="810" spans="1:25" ht="16.5">
      <c r="A810" s="383">
        <f t="shared" si="295"/>
        <v>46222</v>
      </c>
      <c r="B810" s="432" t="s">
        <v>805</v>
      </c>
      <c r="C810" s="458"/>
      <c r="D810" s="473"/>
      <c r="E810" s="459"/>
      <c r="F810" s="506" t="str">
        <f>IF(ISNA(VLOOKUP(D810,條件!$A$1:$L$65585,5,0)),"",(VLOOKUP(D810,條件!$A$1:$L$65585,5,0)))</f>
        <v/>
      </c>
      <c r="G810" s="506" t="str">
        <f>IF(ISNA(VLOOKUP(D810,條件!$A$1:$L$65585,11,0)),"",(VLOOKUP(D810,條件!$A$1:$L$65585,11,0)))</f>
        <v/>
      </c>
      <c r="H810" s="460"/>
      <c r="I810" s="461"/>
      <c r="J810" s="462"/>
      <c r="K810" s="461"/>
      <c r="L810" s="463"/>
      <c r="M810" s="388"/>
      <c r="N810" s="389"/>
      <c r="O810" s="390"/>
      <c r="P810" s="389"/>
      <c r="Q810" s="391"/>
      <c r="R810" s="443"/>
      <c r="S810" s="425">
        <f t="shared" si="299"/>
        <v>0</v>
      </c>
      <c r="T810" s="392">
        <f t="shared" si="296"/>
        <v>0</v>
      </c>
      <c r="U810" s="392">
        <f t="shared" si="300"/>
        <v>0</v>
      </c>
      <c r="V810" s="393">
        <f t="shared" si="301"/>
        <v>0</v>
      </c>
      <c r="W810" s="444" t="str">
        <f t="shared" si="302"/>
        <v/>
      </c>
      <c r="X810" s="452" t="str">
        <f t="shared" si="297"/>
        <v/>
      </c>
      <c r="Y810" s="452" t="str">
        <f t="shared" si="298"/>
        <v/>
      </c>
    </row>
    <row r="811" spans="1:25" ht="16.5">
      <c r="A811" s="383">
        <f t="shared" si="295"/>
        <v>46222</v>
      </c>
      <c r="B811" s="432" t="s">
        <v>805</v>
      </c>
      <c r="C811" s="458"/>
      <c r="D811" s="473"/>
      <c r="E811" s="459"/>
      <c r="F811" s="506" t="str">
        <f>IF(ISNA(VLOOKUP(D811,條件!$A$1:$L$65585,5,0)),"",(VLOOKUP(D811,條件!$A$1:$L$65585,5,0)))</f>
        <v/>
      </c>
      <c r="G811" s="506" t="str">
        <f>IF(ISNA(VLOOKUP(D811,條件!$A$1:$L$65585,11,0)),"",(VLOOKUP(D811,條件!$A$1:$L$65585,11,0)))</f>
        <v/>
      </c>
      <c r="H811" s="460"/>
      <c r="I811" s="461"/>
      <c r="J811" s="462"/>
      <c r="K811" s="461"/>
      <c r="L811" s="463"/>
      <c r="M811" s="388"/>
      <c r="N811" s="389"/>
      <c r="O811" s="390"/>
      <c r="P811" s="389"/>
      <c r="Q811" s="391"/>
      <c r="R811" s="443"/>
      <c r="S811" s="425">
        <f t="shared" si="299"/>
        <v>0</v>
      </c>
      <c r="T811" s="392">
        <f t="shared" si="296"/>
        <v>0</v>
      </c>
      <c r="U811" s="392">
        <f t="shared" si="300"/>
        <v>0</v>
      </c>
      <c r="V811" s="393">
        <f t="shared" si="301"/>
        <v>0</v>
      </c>
      <c r="W811" s="444" t="str">
        <f t="shared" si="302"/>
        <v/>
      </c>
      <c r="X811" s="452" t="str">
        <f t="shared" si="297"/>
        <v/>
      </c>
      <c r="Y811" s="452" t="str">
        <f t="shared" si="298"/>
        <v/>
      </c>
    </row>
    <row r="812" spans="1:25" ht="16.5">
      <c r="A812" s="383">
        <f t="shared" si="295"/>
        <v>46222</v>
      </c>
      <c r="B812" s="432" t="s">
        <v>805</v>
      </c>
      <c r="C812" s="458"/>
      <c r="D812" s="473"/>
      <c r="E812" s="459"/>
      <c r="F812" s="506" t="str">
        <f>IF(ISNA(VLOOKUP(D812,條件!$A$1:$L$65585,5,0)),"",(VLOOKUP(D812,條件!$A$1:$L$65585,5,0)))</f>
        <v/>
      </c>
      <c r="G812" s="506" t="str">
        <f>IF(ISNA(VLOOKUP(D812,條件!$A$1:$L$65585,11,0)),"",(VLOOKUP(D812,條件!$A$1:$L$65585,11,0)))</f>
        <v/>
      </c>
      <c r="H812" s="460"/>
      <c r="I812" s="461"/>
      <c r="J812" s="462"/>
      <c r="K812" s="461"/>
      <c r="L812" s="463"/>
      <c r="M812" s="388"/>
      <c r="N812" s="389"/>
      <c r="O812" s="390"/>
      <c r="P812" s="389"/>
      <c r="Q812" s="391"/>
      <c r="R812" s="443"/>
      <c r="S812" s="425">
        <f t="shared" si="299"/>
        <v>0</v>
      </c>
      <c r="T812" s="392">
        <f t="shared" si="296"/>
        <v>0</v>
      </c>
      <c r="U812" s="392">
        <f t="shared" si="300"/>
        <v>0</v>
      </c>
      <c r="V812" s="393">
        <f t="shared" si="301"/>
        <v>0</v>
      </c>
      <c r="W812" s="444" t="str">
        <f t="shared" si="302"/>
        <v/>
      </c>
      <c r="X812" s="452" t="str">
        <f t="shared" si="297"/>
        <v/>
      </c>
      <c r="Y812" s="452" t="str">
        <f t="shared" si="298"/>
        <v/>
      </c>
    </row>
    <row r="813" spans="1:25" ht="16.5">
      <c r="A813" s="383">
        <f t="shared" si="295"/>
        <v>46222</v>
      </c>
      <c r="B813" s="432" t="s">
        <v>805</v>
      </c>
      <c r="C813" s="458"/>
      <c r="D813" s="473"/>
      <c r="E813" s="459"/>
      <c r="F813" s="506" t="str">
        <f>IF(ISNA(VLOOKUP(D813,條件!$A$1:$L$65585,5,0)),"",(VLOOKUP(D813,條件!$A$1:$L$65585,5,0)))</f>
        <v/>
      </c>
      <c r="G813" s="506" t="str">
        <f>IF(ISNA(VLOOKUP(D813,條件!$A$1:$L$65585,11,0)),"",(VLOOKUP(D813,條件!$A$1:$L$65585,11,0)))</f>
        <v/>
      </c>
      <c r="H813" s="460"/>
      <c r="I813" s="461"/>
      <c r="J813" s="462"/>
      <c r="K813" s="461"/>
      <c r="L813" s="463"/>
      <c r="M813" s="388"/>
      <c r="N813" s="389"/>
      <c r="O813" s="390"/>
      <c r="P813" s="389"/>
      <c r="Q813" s="391"/>
      <c r="R813" s="443"/>
      <c r="S813" s="425">
        <f t="shared" si="299"/>
        <v>0</v>
      </c>
      <c r="T813" s="392">
        <f t="shared" si="296"/>
        <v>0</v>
      </c>
      <c r="U813" s="392">
        <f t="shared" si="300"/>
        <v>0</v>
      </c>
      <c r="V813" s="393">
        <f t="shared" si="301"/>
        <v>0</v>
      </c>
      <c r="W813" s="444" t="str">
        <f t="shared" si="302"/>
        <v/>
      </c>
      <c r="X813" s="452" t="str">
        <f t="shared" si="297"/>
        <v/>
      </c>
      <c r="Y813" s="452" t="str">
        <f t="shared" si="298"/>
        <v/>
      </c>
    </row>
    <row r="814" spans="1:25" ht="16.5">
      <c r="A814" s="383">
        <f t="shared" si="295"/>
        <v>46222</v>
      </c>
      <c r="B814" s="432" t="s">
        <v>805</v>
      </c>
      <c r="C814" s="458"/>
      <c r="D814" s="473"/>
      <c r="E814" s="459"/>
      <c r="F814" s="506" t="str">
        <f>IF(ISNA(VLOOKUP(D814,條件!$A$1:$L$65585,5,0)),"",(VLOOKUP(D814,條件!$A$1:$L$65585,5,0)))</f>
        <v/>
      </c>
      <c r="G814" s="506" t="str">
        <f>IF(ISNA(VLOOKUP(D814,條件!$A$1:$L$65585,11,0)),"",(VLOOKUP(D814,條件!$A$1:$L$65585,11,0)))</f>
        <v/>
      </c>
      <c r="H814" s="460"/>
      <c r="I814" s="461"/>
      <c r="J814" s="462"/>
      <c r="K814" s="461"/>
      <c r="L814" s="463"/>
      <c r="M814" s="388"/>
      <c r="N814" s="389"/>
      <c r="O814" s="390"/>
      <c r="P814" s="389"/>
      <c r="Q814" s="391"/>
      <c r="R814" s="443"/>
      <c r="S814" s="425">
        <f t="shared" si="299"/>
        <v>0</v>
      </c>
      <c r="T814" s="392">
        <f t="shared" si="296"/>
        <v>0</v>
      </c>
      <c r="U814" s="392">
        <f t="shared" si="300"/>
        <v>0</v>
      </c>
      <c r="V814" s="393">
        <f t="shared" si="301"/>
        <v>0</v>
      </c>
      <c r="W814" s="444" t="str">
        <f t="shared" si="302"/>
        <v/>
      </c>
      <c r="X814" s="452" t="str">
        <f t="shared" si="297"/>
        <v/>
      </c>
      <c r="Y814" s="452" t="str">
        <f t="shared" si="298"/>
        <v/>
      </c>
    </row>
    <row r="815" spans="1:25" ht="16.5">
      <c r="A815" s="383">
        <f t="shared" si="295"/>
        <v>46222</v>
      </c>
      <c r="B815" s="432" t="s">
        <v>805</v>
      </c>
      <c r="C815" s="458"/>
      <c r="D815" s="473"/>
      <c r="E815" s="459"/>
      <c r="F815" s="506" t="str">
        <f>IF(ISNA(VLOOKUP(D815,條件!$A$1:$L$65585,5,0)),"",(VLOOKUP(D815,條件!$A$1:$L$65585,5,0)))</f>
        <v/>
      </c>
      <c r="G815" s="506" t="str">
        <f>IF(ISNA(VLOOKUP(D815,條件!$A$1:$L$65585,11,0)),"",(VLOOKUP(D815,條件!$A$1:$L$65585,11,0)))</f>
        <v/>
      </c>
      <c r="H815" s="460"/>
      <c r="I815" s="461"/>
      <c r="J815" s="462"/>
      <c r="K815" s="461"/>
      <c r="L815" s="463"/>
      <c r="M815" s="388"/>
      <c r="N815" s="389"/>
      <c r="O815" s="390"/>
      <c r="P815" s="389"/>
      <c r="Q815" s="391"/>
      <c r="R815" s="443"/>
      <c r="S815" s="425">
        <f t="shared" si="299"/>
        <v>0</v>
      </c>
      <c r="T815" s="392">
        <f t="shared" si="296"/>
        <v>0</v>
      </c>
      <c r="U815" s="392">
        <f t="shared" si="300"/>
        <v>0</v>
      </c>
      <c r="V815" s="393">
        <f t="shared" si="301"/>
        <v>0</v>
      </c>
      <c r="W815" s="444" t="str">
        <f t="shared" si="302"/>
        <v/>
      </c>
      <c r="X815" s="452" t="str">
        <f t="shared" si="297"/>
        <v/>
      </c>
      <c r="Y815" s="452" t="str">
        <f t="shared" si="298"/>
        <v/>
      </c>
    </row>
    <row r="816" spans="1:25" ht="16.5">
      <c r="A816" s="383">
        <f t="shared" si="295"/>
        <v>46222</v>
      </c>
      <c r="B816" s="432" t="s">
        <v>805</v>
      </c>
      <c r="C816" s="458"/>
      <c r="D816" s="473"/>
      <c r="E816" s="459"/>
      <c r="F816" s="506" t="str">
        <f>IF(ISNA(VLOOKUP(D816,條件!$A$1:$L$65585,5,0)),"",(VLOOKUP(D816,條件!$A$1:$L$65585,5,0)))</f>
        <v/>
      </c>
      <c r="G816" s="506" t="str">
        <f>IF(ISNA(VLOOKUP(D816,條件!$A$1:$L$65585,11,0)),"",(VLOOKUP(D816,條件!$A$1:$L$65585,11,0)))</f>
        <v/>
      </c>
      <c r="H816" s="460"/>
      <c r="I816" s="461"/>
      <c r="J816" s="462"/>
      <c r="K816" s="461"/>
      <c r="L816" s="463"/>
      <c r="M816" s="388"/>
      <c r="N816" s="389"/>
      <c r="O816" s="390"/>
      <c r="P816" s="389"/>
      <c r="Q816" s="391"/>
      <c r="R816" s="443"/>
      <c r="S816" s="425">
        <f t="shared" si="299"/>
        <v>0</v>
      </c>
      <c r="T816" s="392">
        <f t="shared" si="296"/>
        <v>0</v>
      </c>
      <c r="U816" s="392">
        <f t="shared" si="300"/>
        <v>0</v>
      </c>
      <c r="V816" s="393">
        <f t="shared" si="301"/>
        <v>0</v>
      </c>
      <c r="W816" s="444" t="str">
        <f t="shared" si="302"/>
        <v/>
      </c>
      <c r="X816" s="452" t="str">
        <f t="shared" si="297"/>
        <v/>
      </c>
      <c r="Y816" s="452" t="str">
        <f t="shared" si="298"/>
        <v/>
      </c>
    </row>
    <row r="817" spans="1:25" ht="16.5">
      <c r="A817" s="383">
        <f t="shared" si="295"/>
        <v>46222</v>
      </c>
      <c r="B817" s="432" t="s">
        <v>805</v>
      </c>
      <c r="C817" s="458"/>
      <c r="D817" s="473"/>
      <c r="E817" s="459"/>
      <c r="F817" s="506" t="str">
        <f>IF(ISNA(VLOOKUP(D817,條件!$A$1:$L$65585,5,0)),"",(VLOOKUP(D817,條件!$A$1:$L$65585,5,0)))</f>
        <v/>
      </c>
      <c r="G817" s="506" t="str">
        <f>IF(ISNA(VLOOKUP(D817,條件!$A$1:$L$65585,11,0)),"",(VLOOKUP(D817,條件!$A$1:$L$65585,11,0)))</f>
        <v/>
      </c>
      <c r="H817" s="460"/>
      <c r="I817" s="461"/>
      <c r="J817" s="462"/>
      <c r="K817" s="461"/>
      <c r="L817" s="463"/>
      <c r="M817" s="388"/>
      <c r="N817" s="389"/>
      <c r="O817" s="390"/>
      <c r="P817" s="389"/>
      <c r="Q817" s="391"/>
      <c r="R817" s="443"/>
      <c r="S817" s="425">
        <f t="shared" si="299"/>
        <v>0</v>
      </c>
      <c r="T817" s="392">
        <f t="shared" si="296"/>
        <v>0</v>
      </c>
      <c r="U817" s="392">
        <f t="shared" si="300"/>
        <v>0</v>
      </c>
      <c r="V817" s="393">
        <f t="shared" si="301"/>
        <v>0</v>
      </c>
      <c r="W817" s="444" t="str">
        <f t="shared" si="302"/>
        <v/>
      </c>
      <c r="X817" s="452" t="str">
        <f t="shared" si="297"/>
        <v/>
      </c>
      <c r="Y817" s="452" t="str">
        <f t="shared" si="298"/>
        <v/>
      </c>
    </row>
    <row r="818" spans="1:25" ht="16.5">
      <c r="A818" s="383">
        <f t="shared" si="295"/>
        <v>46222</v>
      </c>
      <c r="B818" s="398" t="s">
        <v>803</v>
      </c>
      <c r="C818" s="524"/>
      <c r="D818" s="525"/>
      <c r="E818" s="526"/>
      <c r="F818" s="527">
        <v>0</v>
      </c>
      <c r="G818" s="527"/>
      <c r="H818" s="528"/>
      <c r="I818" s="529">
        <f>COUNTA(I798:I817)</f>
        <v>0</v>
      </c>
      <c r="J818" s="529"/>
      <c r="K818" s="529"/>
      <c r="L818" s="530"/>
      <c r="M818" s="400"/>
      <c r="N818" s="401">
        <f>SUM(N798:N817)</f>
        <v>0</v>
      </c>
      <c r="O818" s="400"/>
      <c r="P818" s="401">
        <f>SUM(P798:P817)</f>
        <v>0</v>
      </c>
      <c r="Q818" s="402"/>
      <c r="R818" s="445"/>
      <c r="S818" s="427"/>
      <c r="T818" s="403"/>
      <c r="U818" s="399">
        <f>SUMIF(U798:U817,"&lt;9E307")</f>
        <v>0</v>
      </c>
      <c r="V818" s="399">
        <f>SUM(V798:V817)</f>
        <v>0</v>
      </c>
      <c r="W818" s="446">
        <f>IF(ISERROR(V818/U818),0,(V818/U818))</f>
        <v>0</v>
      </c>
      <c r="X818" s="453">
        <f>SUMIF(X798:X817,"&lt;9E307")</f>
        <v>0</v>
      </c>
      <c r="Y818" s="453">
        <f>SUMIF(Y798:Y817,"&lt;9E307")</f>
        <v>0</v>
      </c>
    </row>
    <row r="819" spans="1:25" ht="16.5">
      <c r="A819" s="383">
        <f t="shared" si="295"/>
        <v>46222</v>
      </c>
      <c r="B819" s="404" t="s">
        <v>806</v>
      </c>
      <c r="C819" s="531"/>
      <c r="D819" s="532"/>
      <c r="E819" s="533"/>
      <c r="F819" s="534"/>
      <c r="G819" s="534"/>
      <c r="H819" s="535"/>
      <c r="I819" s="536">
        <f>SUM(I797,I818)</f>
        <v>0</v>
      </c>
      <c r="J819" s="536"/>
      <c r="K819" s="536"/>
      <c r="L819" s="537"/>
      <c r="M819" s="419"/>
      <c r="N819" s="420">
        <f>SUM(N797,N818)</f>
        <v>0</v>
      </c>
      <c r="O819" s="419"/>
      <c r="P819" s="420">
        <f>SUM(P797,P818)</f>
        <v>0</v>
      </c>
      <c r="Q819" s="421"/>
      <c r="R819" s="447"/>
      <c r="S819" s="428"/>
      <c r="T819" s="394"/>
      <c r="U819" s="394">
        <f t="shared" ref="U819:V819" si="303">SUM(U797,U818)</f>
        <v>0</v>
      </c>
      <c r="V819" s="394">
        <f t="shared" si="303"/>
        <v>0</v>
      </c>
      <c r="W819" s="448">
        <f>IF(ISERROR(V819/U819),0,V819/U819)</f>
        <v>0</v>
      </c>
      <c r="X819" s="454">
        <f>SUM(X797,X818)</f>
        <v>0</v>
      </c>
      <c r="Y819" s="454">
        <f>SUM(Y797,Y818)</f>
        <v>0</v>
      </c>
    </row>
    <row r="820" spans="1:25" ht="16.5">
      <c r="A820" s="449">
        <f>A819+1</f>
        <v>46223</v>
      </c>
      <c r="B820" s="431" t="s">
        <v>804</v>
      </c>
      <c r="C820" s="538"/>
      <c r="D820" s="539"/>
      <c r="E820" s="540"/>
      <c r="F820" s="541" t="str">
        <f>IF(ISNA(VLOOKUP(D820,條件!$A$1:$L$65585,5,0)),"",(VLOOKUP(D820,條件!$A$1:$L$65585,5,0)))</f>
        <v/>
      </c>
      <c r="G820" s="541" t="str">
        <f>IF(ISNA(VLOOKUP(D820,條件!$A$1:$L$65585,11,0)),"",(VLOOKUP(D820,條件!$A$1:$L$65585,11,0)))</f>
        <v/>
      </c>
      <c r="H820" s="542"/>
      <c r="I820" s="543"/>
      <c r="J820" s="462"/>
      <c r="K820" s="543"/>
      <c r="L820" s="544"/>
      <c r="M820" s="407"/>
      <c r="N820" s="408"/>
      <c r="O820" s="409"/>
      <c r="P820" s="408"/>
      <c r="Q820" s="410"/>
      <c r="R820" s="441"/>
      <c r="S820" s="424">
        <f>K820*0.85</f>
        <v>0</v>
      </c>
      <c r="T820" s="405">
        <f t="shared" ref="T820:T839" si="304">IF(J820="",0,(1440/(J820/S820)))</f>
        <v>0</v>
      </c>
      <c r="U820" s="405">
        <f>T820*L820*(N820+P820)/24*0.85</f>
        <v>0</v>
      </c>
      <c r="V820" s="406">
        <f>M820+O820</f>
        <v>0</v>
      </c>
      <c r="W820" s="442" t="str">
        <f>IF(U820=0,"",((V820/U820)))</f>
        <v/>
      </c>
      <c r="X820" s="452" t="str">
        <f t="shared" ref="X820:X839" si="305">IF(ISERROR((U820/(N820+P820)*N820)/250),"",((U820/(N820+P820)*N820)/250))</f>
        <v/>
      </c>
      <c r="Y820" s="452" t="str">
        <f t="shared" ref="Y820:Y839" si="306">IF(ISERROR(((U820/(N820+P820)*P820)/250)),"",(((U820/(N820+P820)*P820))/250))</f>
        <v/>
      </c>
    </row>
    <row r="821" spans="1:25" ht="16.5">
      <c r="A821" s="383">
        <f>A820</f>
        <v>46223</v>
      </c>
      <c r="B821" s="432" t="s">
        <v>804</v>
      </c>
      <c r="C821" s="458"/>
      <c r="D821" s="473"/>
      <c r="E821" s="459"/>
      <c r="F821" s="506" t="str">
        <f>IF(ISNA(VLOOKUP(D821,條件!$A$1:$L$65585,5,0)),"",(VLOOKUP(D821,條件!$A$1:$L$65585,5,0)))</f>
        <v/>
      </c>
      <c r="G821" s="506" t="str">
        <f>IF(ISNA(VLOOKUP(D821,條件!$A$1:$L$65585,11,0)),"",(VLOOKUP(D821,條件!$A$1:$L$65585,11,0)))</f>
        <v/>
      </c>
      <c r="H821" s="460"/>
      <c r="I821" s="461"/>
      <c r="J821" s="462"/>
      <c r="K821" s="461"/>
      <c r="L821" s="463"/>
      <c r="M821" s="388"/>
      <c r="N821" s="389"/>
      <c r="O821" s="390"/>
      <c r="P821" s="389"/>
      <c r="Q821" s="410"/>
      <c r="R821" s="443"/>
      <c r="S821" s="425">
        <f t="shared" ref="S821:S839" si="307">K821*0.85</f>
        <v>0</v>
      </c>
      <c r="T821" s="392">
        <f t="shared" si="304"/>
        <v>0</v>
      </c>
      <c r="U821" s="405">
        <f t="shared" ref="U821:U839" si="308">T821*L821*(N821+P821)/24*0.85</f>
        <v>0</v>
      </c>
      <c r="V821" s="393">
        <f t="shared" ref="V821:V839" si="309">M821+O821</f>
        <v>0</v>
      </c>
      <c r="W821" s="442" t="str">
        <f t="shared" ref="W821:W839" si="310">IF(U821=0,"",((V821/U821)))</f>
        <v/>
      </c>
      <c r="X821" s="452" t="str">
        <f t="shared" si="305"/>
        <v/>
      </c>
      <c r="Y821" s="452" t="str">
        <f t="shared" si="306"/>
        <v/>
      </c>
    </row>
    <row r="822" spans="1:25" ht="16.5">
      <c r="A822" s="383">
        <f t="shared" ref="A822:A862" si="311">A821</f>
        <v>46223</v>
      </c>
      <c r="B822" s="432" t="s">
        <v>804</v>
      </c>
      <c r="C822" s="458"/>
      <c r="D822" s="473"/>
      <c r="E822" s="459"/>
      <c r="F822" s="506" t="str">
        <f>IF(ISNA(VLOOKUP(D822,條件!$A$1:$L$65585,5,0)),"",(VLOOKUP(D822,條件!$A$1:$L$65585,5,0)))</f>
        <v/>
      </c>
      <c r="G822" s="506" t="str">
        <f>IF(ISNA(VLOOKUP(D822,條件!$A$1:$L$65585,11,0)),"",(VLOOKUP(D822,條件!$A$1:$L$65585,11,0)))</f>
        <v/>
      </c>
      <c r="H822" s="460"/>
      <c r="I822" s="461"/>
      <c r="J822" s="462"/>
      <c r="K822" s="461"/>
      <c r="L822" s="463"/>
      <c r="M822" s="388"/>
      <c r="N822" s="389"/>
      <c r="O822" s="390"/>
      <c r="P822" s="389"/>
      <c r="Q822" s="410"/>
      <c r="R822" s="443"/>
      <c r="S822" s="425">
        <f t="shared" si="307"/>
        <v>0</v>
      </c>
      <c r="T822" s="392">
        <f t="shared" si="304"/>
        <v>0</v>
      </c>
      <c r="U822" s="405">
        <f t="shared" si="308"/>
        <v>0</v>
      </c>
      <c r="V822" s="393">
        <f t="shared" si="309"/>
        <v>0</v>
      </c>
      <c r="W822" s="442" t="str">
        <f t="shared" si="310"/>
        <v/>
      </c>
      <c r="X822" s="452" t="str">
        <f t="shared" si="305"/>
        <v/>
      </c>
      <c r="Y822" s="452" t="str">
        <f t="shared" si="306"/>
        <v/>
      </c>
    </row>
    <row r="823" spans="1:25" ht="16.5">
      <c r="A823" s="383">
        <f t="shared" si="311"/>
        <v>46223</v>
      </c>
      <c r="B823" s="432" t="s">
        <v>804</v>
      </c>
      <c r="C823" s="458"/>
      <c r="D823" s="473"/>
      <c r="E823" s="459"/>
      <c r="F823" s="506" t="str">
        <f>IF(ISNA(VLOOKUP(D823,條件!$A$1:$L$65585,5,0)),"",(VLOOKUP(D823,條件!$A$1:$L$65585,5,0)))</f>
        <v/>
      </c>
      <c r="G823" s="506" t="str">
        <f>IF(ISNA(VLOOKUP(D823,條件!$A$1:$L$65585,11,0)),"",(VLOOKUP(D823,條件!$A$1:$L$65585,11,0)))</f>
        <v/>
      </c>
      <c r="H823" s="460"/>
      <c r="I823" s="461"/>
      <c r="J823" s="462"/>
      <c r="K823" s="461"/>
      <c r="L823" s="463"/>
      <c r="M823" s="388"/>
      <c r="N823" s="389"/>
      <c r="O823" s="390"/>
      <c r="P823" s="389"/>
      <c r="Q823" s="410"/>
      <c r="R823" s="443"/>
      <c r="S823" s="425">
        <f t="shared" si="307"/>
        <v>0</v>
      </c>
      <c r="T823" s="392">
        <f t="shared" si="304"/>
        <v>0</v>
      </c>
      <c r="U823" s="405">
        <f t="shared" si="308"/>
        <v>0</v>
      </c>
      <c r="V823" s="393">
        <f t="shared" si="309"/>
        <v>0</v>
      </c>
      <c r="W823" s="442" t="str">
        <f t="shared" si="310"/>
        <v/>
      </c>
      <c r="X823" s="452" t="str">
        <f t="shared" si="305"/>
        <v/>
      </c>
      <c r="Y823" s="452" t="str">
        <f t="shared" si="306"/>
        <v/>
      </c>
    </row>
    <row r="824" spans="1:25" ht="16.5">
      <c r="A824" s="383">
        <f t="shared" si="311"/>
        <v>46223</v>
      </c>
      <c r="B824" s="432" t="s">
        <v>804</v>
      </c>
      <c r="C824" s="458"/>
      <c r="D824" s="473"/>
      <c r="E824" s="459"/>
      <c r="F824" s="506" t="str">
        <f>IF(ISNA(VLOOKUP(D824,條件!$A$1:$L$65585,5,0)),"",(VLOOKUP(D824,條件!$A$1:$L$65585,5,0)))</f>
        <v/>
      </c>
      <c r="G824" s="506" t="str">
        <f>IF(ISNA(VLOOKUP(D824,條件!$A$1:$L$65585,11,0)),"",(VLOOKUP(D824,條件!$A$1:$L$65585,11,0)))</f>
        <v/>
      </c>
      <c r="H824" s="460"/>
      <c r="I824" s="461"/>
      <c r="J824" s="462"/>
      <c r="K824" s="461"/>
      <c r="L824" s="463"/>
      <c r="M824" s="388"/>
      <c r="N824" s="389"/>
      <c r="O824" s="390"/>
      <c r="P824" s="389"/>
      <c r="Q824" s="410"/>
      <c r="R824" s="443"/>
      <c r="S824" s="425">
        <f t="shared" si="307"/>
        <v>0</v>
      </c>
      <c r="T824" s="392">
        <f t="shared" si="304"/>
        <v>0</v>
      </c>
      <c r="U824" s="405">
        <f t="shared" si="308"/>
        <v>0</v>
      </c>
      <c r="V824" s="393">
        <f t="shared" si="309"/>
        <v>0</v>
      </c>
      <c r="W824" s="442" t="str">
        <f t="shared" si="310"/>
        <v/>
      </c>
      <c r="X824" s="452" t="str">
        <f t="shared" si="305"/>
        <v/>
      </c>
      <c r="Y824" s="452" t="str">
        <f t="shared" si="306"/>
        <v/>
      </c>
    </row>
    <row r="825" spans="1:25" ht="16.5">
      <c r="A825" s="383">
        <f t="shared" si="311"/>
        <v>46223</v>
      </c>
      <c r="B825" s="432" t="s">
        <v>804</v>
      </c>
      <c r="C825" s="458"/>
      <c r="D825" s="473"/>
      <c r="E825" s="459"/>
      <c r="F825" s="506" t="str">
        <f>IF(ISNA(VLOOKUP(D825,條件!$A$1:$L$65585,5,0)),"",(VLOOKUP(D825,條件!$A$1:$L$65585,5,0)))</f>
        <v/>
      </c>
      <c r="G825" s="506" t="str">
        <f>IF(ISNA(VLOOKUP(D825,條件!$A$1:$L$65585,11,0)),"",(VLOOKUP(D825,條件!$A$1:$L$65585,11,0)))</f>
        <v/>
      </c>
      <c r="H825" s="460"/>
      <c r="I825" s="461"/>
      <c r="J825" s="462"/>
      <c r="K825" s="461"/>
      <c r="L825" s="463"/>
      <c r="M825" s="388"/>
      <c r="N825" s="389"/>
      <c r="O825" s="390"/>
      <c r="P825" s="389"/>
      <c r="Q825" s="410"/>
      <c r="R825" s="443"/>
      <c r="S825" s="425">
        <f t="shared" si="307"/>
        <v>0</v>
      </c>
      <c r="T825" s="392">
        <f t="shared" si="304"/>
        <v>0</v>
      </c>
      <c r="U825" s="405">
        <f t="shared" si="308"/>
        <v>0</v>
      </c>
      <c r="V825" s="393">
        <f t="shared" si="309"/>
        <v>0</v>
      </c>
      <c r="W825" s="442" t="str">
        <f t="shared" si="310"/>
        <v/>
      </c>
      <c r="X825" s="452" t="str">
        <f t="shared" si="305"/>
        <v/>
      </c>
      <c r="Y825" s="452" t="str">
        <f t="shared" si="306"/>
        <v/>
      </c>
    </row>
    <row r="826" spans="1:25" ht="16.5">
      <c r="A826" s="383">
        <f t="shared" si="311"/>
        <v>46223</v>
      </c>
      <c r="B826" s="432" t="s">
        <v>804</v>
      </c>
      <c r="C826" s="458"/>
      <c r="D826" s="473"/>
      <c r="E826" s="459"/>
      <c r="F826" s="506" t="str">
        <f>IF(ISNA(VLOOKUP(D826,條件!$A$1:$L$65585,5,0)),"",(VLOOKUP(D826,條件!$A$1:$L$65585,5,0)))</f>
        <v/>
      </c>
      <c r="G826" s="506" t="str">
        <f>IF(ISNA(VLOOKUP(D826,條件!$A$1:$L$65585,11,0)),"",(VLOOKUP(D826,條件!$A$1:$L$65585,11,0)))</f>
        <v/>
      </c>
      <c r="H826" s="460"/>
      <c r="I826" s="461"/>
      <c r="J826" s="462"/>
      <c r="K826" s="461"/>
      <c r="L826" s="463"/>
      <c r="M826" s="388"/>
      <c r="N826" s="389"/>
      <c r="O826" s="390"/>
      <c r="P826" s="389"/>
      <c r="Q826" s="410"/>
      <c r="R826" s="443"/>
      <c r="S826" s="425">
        <f t="shared" si="307"/>
        <v>0</v>
      </c>
      <c r="T826" s="392">
        <f t="shared" si="304"/>
        <v>0</v>
      </c>
      <c r="U826" s="405">
        <f t="shared" si="308"/>
        <v>0</v>
      </c>
      <c r="V826" s="393">
        <f t="shared" si="309"/>
        <v>0</v>
      </c>
      <c r="W826" s="442" t="str">
        <f t="shared" si="310"/>
        <v/>
      </c>
      <c r="X826" s="452" t="str">
        <f t="shared" si="305"/>
        <v/>
      </c>
      <c r="Y826" s="452" t="str">
        <f t="shared" si="306"/>
        <v/>
      </c>
    </row>
    <row r="827" spans="1:25" ht="16.5">
      <c r="A827" s="383">
        <f t="shared" si="311"/>
        <v>46223</v>
      </c>
      <c r="B827" s="432" t="s">
        <v>804</v>
      </c>
      <c r="C827" s="458"/>
      <c r="D827" s="473"/>
      <c r="E827" s="459"/>
      <c r="F827" s="506" t="str">
        <f>IF(ISNA(VLOOKUP(D827,條件!$A$1:$L$65585,5,0)),"",(VLOOKUP(D827,條件!$A$1:$L$65585,5,0)))</f>
        <v/>
      </c>
      <c r="G827" s="506" t="str">
        <f>IF(ISNA(VLOOKUP(D827,條件!$A$1:$L$65585,11,0)),"",(VLOOKUP(D827,條件!$A$1:$L$65585,11,0)))</f>
        <v/>
      </c>
      <c r="H827" s="460"/>
      <c r="I827" s="461"/>
      <c r="J827" s="462"/>
      <c r="K827" s="461"/>
      <c r="L827" s="463"/>
      <c r="M827" s="388"/>
      <c r="N827" s="389"/>
      <c r="O827" s="390"/>
      <c r="P827" s="389"/>
      <c r="Q827" s="410"/>
      <c r="R827" s="443"/>
      <c r="S827" s="425">
        <f t="shared" si="307"/>
        <v>0</v>
      </c>
      <c r="T827" s="392">
        <f t="shared" si="304"/>
        <v>0</v>
      </c>
      <c r="U827" s="405">
        <f t="shared" si="308"/>
        <v>0</v>
      </c>
      <c r="V827" s="393">
        <f t="shared" si="309"/>
        <v>0</v>
      </c>
      <c r="W827" s="442" t="str">
        <f t="shared" si="310"/>
        <v/>
      </c>
      <c r="X827" s="452" t="str">
        <f t="shared" si="305"/>
        <v/>
      </c>
      <c r="Y827" s="452" t="str">
        <f t="shared" si="306"/>
        <v/>
      </c>
    </row>
    <row r="828" spans="1:25" ht="16.5">
      <c r="A828" s="383">
        <f t="shared" si="311"/>
        <v>46223</v>
      </c>
      <c r="B828" s="432" t="s">
        <v>804</v>
      </c>
      <c r="C828" s="458"/>
      <c r="D828" s="473"/>
      <c r="E828" s="459"/>
      <c r="F828" s="506" t="str">
        <f>IF(ISNA(VLOOKUP(D828,條件!$A$1:$L$65585,5,0)),"",(VLOOKUP(D828,條件!$A$1:$L$65585,5,0)))</f>
        <v/>
      </c>
      <c r="G828" s="506" t="str">
        <f>IF(ISNA(VLOOKUP(D828,條件!$A$1:$L$65585,11,0)),"",(VLOOKUP(D828,條件!$A$1:$L$65585,11,0)))</f>
        <v/>
      </c>
      <c r="H828" s="460"/>
      <c r="I828" s="461"/>
      <c r="J828" s="462"/>
      <c r="K828" s="461"/>
      <c r="L828" s="463"/>
      <c r="M828" s="388"/>
      <c r="N828" s="389"/>
      <c r="O828" s="390"/>
      <c r="P828" s="389"/>
      <c r="Q828" s="410"/>
      <c r="R828" s="443"/>
      <c r="S828" s="425">
        <f t="shared" si="307"/>
        <v>0</v>
      </c>
      <c r="T828" s="392">
        <f t="shared" si="304"/>
        <v>0</v>
      </c>
      <c r="U828" s="405">
        <f t="shared" si="308"/>
        <v>0</v>
      </c>
      <c r="V828" s="393">
        <f t="shared" si="309"/>
        <v>0</v>
      </c>
      <c r="W828" s="442" t="str">
        <f t="shared" si="310"/>
        <v/>
      </c>
      <c r="X828" s="452" t="str">
        <f t="shared" si="305"/>
        <v/>
      </c>
      <c r="Y828" s="452" t="str">
        <f t="shared" si="306"/>
        <v/>
      </c>
    </row>
    <row r="829" spans="1:25" ht="16.5">
      <c r="A829" s="383">
        <f t="shared" si="311"/>
        <v>46223</v>
      </c>
      <c r="B829" s="432" t="s">
        <v>804</v>
      </c>
      <c r="C829" s="458"/>
      <c r="D829" s="473"/>
      <c r="E829" s="459"/>
      <c r="F829" s="506" t="str">
        <f>IF(ISNA(VLOOKUP(D829,條件!$A$1:$L$65585,5,0)),"",(VLOOKUP(D829,條件!$A$1:$L$65585,5,0)))</f>
        <v/>
      </c>
      <c r="G829" s="506" t="str">
        <f>IF(ISNA(VLOOKUP(D829,條件!$A$1:$L$65585,11,0)),"",(VLOOKUP(D829,條件!$A$1:$L$65585,11,0)))</f>
        <v/>
      </c>
      <c r="H829" s="460"/>
      <c r="I829" s="461"/>
      <c r="J829" s="462"/>
      <c r="K829" s="461"/>
      <c r="L829" s="463"/>
      <c r="M829" s="388"/>
      <c r="N829" s="389"/>
      <c r="O829" s="390"/>
      <c r="P829" s="389"/>
      <c r="Q829" s="410"/>
      <c r="R829" s="443"/>
      <c r="S829" s="425">
        <f t="shared" si="307"/>
        <v>0</v>
      </c>
      <c r="T829" s="392">
        <f t="shared" si="304"/>
        <v>0</v>
      </c>
      <c r="U829" s="405">
        <f t="shared" si="308"/>
        <v>0</v>
      </c>
      <c r="V829" s="393">
        <f t="shared" si="309"/>
        <v>0</v>
      </c>
      <c r="W829" s="442" t="str">
        <f t="shared" si="310"/>
        <v/>
      </c>
      <c r="X829" s="452" t="str">
        <f t="shared" si="305"/>
        <v/>
      </c>
      <c r="Y829" s="452" t="str">
        <f t="shared" si="306"/>
        <v/>
      </c>
    </row>
    <row r="830" spans="1:25" ht="16.5">
      <c r="A830" s="383">
        <f t="shared" si="311"/>
        <v>46223</v>
      </c>
      <c r="B830" s="432" t="s">
        <v>804</v>
      </c>
      <c r="C830" s="458"/>
      <c r="D830" s="473"/>
      <c r="E830" s="459"/>
      <c r="F830" s="506" t="str">
        <f>IF(ISNA(VLOOKUP(D830,條件!$A$1:$L$65585,5,0)),"",(VLOOKUP(D830,條件!$A$1:$L$65585,5,0)))</f>
        <v/>
      </c>
      <c r="G830" s="506" t="str">
        <f>IF(ISNA(VLOOKUP(D830,條件!$A$1:$L$65585,11,0)),"",(VLOOKUP(D830,條件!$A$1:$L$65585,11,0)))</f>
        <v/>
      </c>
      <c r="H830" s="460"/>
      <c r="I830" s="461"/>
      <c r="J830" s="462"/>
      <c r="K830" s="461"/>
      <c r="L830" s="463"/>
      <c r="M830" s="388"/>
      <c r="N830" s="389"/>
      <c r="O830" s="390"/>
      <c r="P830" s="389"/>
      <c r="Q830" s="410"/>
      <c r="R830" s="443"/>
      <c r="S830" s="425">
        <f t="shared" si="307"/>
        <v>0</v>
      </c>
      <c r="T830" s="392">
        <f t="shared" si="304"/>
        <v>0</v>
      </c>
      <c r="U830" s="405">
        <f t="shared" si="308"/>
        <v>0</v>
      </c>
      <c r="V830" s="393">
        <f t="shared" si="309"/>
        <v>0</v>
      </c>
      <c r="W830" s="442" t="str">
        <f t="shared" si="310"/>
        <v/>
      </c>
      <c r="X830" s="452" t="str">
        <f t="shared" si="305"/>
        <v/>
      </c>
      <c r="Y830" s="452" t="str">
        <f t="shared" si="306"/>
        <v/>
      </c>
    </row>
    <row r="831" spans="1:25" ht="16.5">
      <c r="A831" s="383">
        <f t="shared" si="311"/>
        <v>46223</v>
      </c>
      <c r="B831" s="432" t="s">
        <v>804</v>
      </c>
      <c r="C831" s="458"/>
      <c r="D831" s="473"/>
      <c r="E831" s="459"/>
      <c r="F831" s="506" t="str">
        <f>IF(ISNA(VLOOKUP(D831,條件!$A$1:$L$65585,5,0)),"",(VLOOKUP(D831,條件!$A$1:$L$65585,5,0)))</f>
        <v/>
      </c>
      <c r="G831" s="506" t="str">
        <f>IF(ISNA(VLOOKUP(D831,條件!$A$1:$L$65585,11,0)),"",(VLOOKUP(D831,條件!$A$1:$L$65585,11,0)))</f>
        <v/>
      </c>
      <c r="H831" s="460"/>
      <c r="I831" s="461"/>
      <c r="J831" s="462"/>
      <c r="K831" s="461"/>
      <c r="L831" s="463"/>
      <c r="M831" s="388"/>
      <c r="N831" s="389"/>
      <c r="O831" s="390"/>
      <c r="P831" s="389"/>
      <c r="Q831" s="410"/>
      <c r="R831" s="443"/>
      <c r="S831" s="425">
        <f t="shared" si="307"/>
        <v>0</v>
      </c>
      <c r="T831" s="392">
        <f t="shared" si="304"/>
        <v>0</v>
      </c>
      <c r="U831" s="392">
        <f t="shared" si="308"/>
        <v>0</v>
      </c>
      <c r="V831" s="393">
        <f t="shared" si="309"/>
        <v>0</v>
      </c>
      <c r="W831" s="442" t="str">
        <f t="shared" si="310"/>
        <v/>
      </c>
      <c r="X831" s="452" t="str">
        <f t="shared" si="305"/>
        <v/>
      </c>
      <c r="Y831" s="452" t="str">
        <f t="shared" si="306"/>
        <v/>
      </c>
    </row>
    <row r="832" spans="1:25" ht="16.5">
      <c r="A832" s="383">
        <f t="shared" si="311"/>
        <v>46223</v>
      </c>
      <c r="B832" s="432" t="s">
        <v>804</v>
      </c>
      <c r="C832" s="458"/>
      <c r="D832" s="473"/>
      <c r="E832" s="459"/>
      <c r="F832" s="506" t="str">
        <f>IF(ISNA(VLOOKUP(D832,條件!$A$1:$L$65585,5,0)),"",(VLOOKUP(D832,條件!$A$1:$L$65585,5,0)))</f>
        <v/>
      </c>
      <c r="G832" s="506" t="str">
        <f>IF(ISNA(VLOOKUP(D832,條件!$A$1:$L$65585,11,0)),"",(VLOOKUP(D832,條件!$A$1:$L$65585,11,0)))</f>
        <v/>
      </c>
      <c r="H832" s="460"/>
      <c r="I832" s="461"/>
      <c r="J832" s="462"/>
      <c r="K832" s="461"/>
      <c r="L832" s="463"/>
      <c r="M832" s="388"/>
      <c r="N832" s="389"/>
      <c r="O832" s="390"/>
      <c r="P832" s="389"/>
      <c r="Q832" s="410"/>
      <c r="R832" s="443"/>
      <c r="S832" s="425">
        <f t="shared" si="307"/>
        <v>0</v>
      </c>
      <c r="T832" s="392">
        <f t="shared" si="304"/>
        <v>0</v>
      </c>
      <c r="U832" s="392">
        <f t="shared" si="308"/>
        <v>0</v>
      </c>
      <c r="V832" s="393">
        <f t="shared" si="309"/>
        <v>0</v>
      </c>
      <c r="W832" s="444" t="str">
        <f t="shared" si="310"/>
        <v/>
      </c>
      <c r="X832" s="452" t="str">
        <f t="shared" si="305"/>
        <v/>
      </c>
      <c r="Y832" s="452" t="str">
        <f t="shared" si="306"/>
        <v/>
      </c>
    </row>
    <row r="833" spans="1:25" ht="16.5">
      <c r="A833" s="383">
        <f t="shared" si="311"/>
        <v>46223</v>
      </c>
      <c r="B833" s="432" t="s">
        <v>804</v>
      </c>
      <c r="C833" s="458"/>
      <c r="D833" s="473"/>
      <c r="E833" s="459"/>
      <c r="F833" s="506" t="str">
        <f>IF(ISNA(VLOOKUP(D833,條件!$A$1:$L$65585,5,0)),"",(VLOOKUP(D833,條件!$A$1:$L$65585,5,0)))</f>
        <v/>
      </c>
      <c r="G833" s="506" t="str">
        <f>IF(ISNA(VLOOKUP(D833,條件!$A$1:$L$65585,11,0)),"",(VLOOKUP(D833,條件!$A$1:$L$65585,11,0)))</f>
        <v/>
      </c>
      <c r="H833" s="460"/>
      <c r="I833" s="461"/>
      <c r="J833" s="462"/>
      <c r="K833" s="461"/>
      <c r="L833" s="463"/>
      <c r="M833" s="388"/>
      <c r="N833" s="389"/>
      <c r="O833" s="390"/>
      <c r="P833" s="389"/>
      <c r="Q833" s="410"/>
      <c r="R833" s="443"/>
      <c r="S833" s="425">
        <f t="shared" si="307"/>
        <v>0</v>
      </c>
      <c r="T833" s="392">
        <f t="shared" si="304"/>
        <v>0</v>
      </c>
      <c r="U833" s="392">
        <f t="shared" si="308"/>
        <v>0</v>
      </c>
      <c r="V833" s="393">
        <f t="shared" si="309"/>
        <v>0</v>
      </c>
      <c r="W833" s="444" t="str">
        <f t="shared" si="310"/>
        <v/>
      </c>
      <c r="X833" s="452" t="str">
        <f t="shared" si="305"/>
        <v/>
      </c>
      <c r="Y833" s="452" t="str">
        <f t="shared" si="306"/>
        <v/>
      </c>
    </row>
    <row r="834" spans="1:25" ht="16.5">
      <c r="A834" s="383">
        <f t="shared" si="311"/>
        <v>46223</v>
      </c>
      <c r="B834" s="432" t="s">
        <v>804</v>
      </c>
      <c r="C834" s="458"/>
      <c r="D834" s="473"/>
      <c r="E834" s="459"/>
      <c r="F834" s="506" t="str">
        <f>IF(ISNA(VLOOKUP(D834,條件!$A$1:$L$65585,5,0)),"",(VLOOKUP(D834,條件!$A$1:$L$65585,5,0)))</f>
        <v/>
      </c>
      <c r="G834" s="506" t="str">
        <f>IF(ISNA(VLOOKUP(D834,條件!$A$1:$L$65585,11,0)),"",(VLOOKUP(D834,條件!$A$1:$L$65585,11,0)))</f>
        <v/>
      </c>
      <c r="H834" s="460"/>
      <c r="I834" s="461"/>
      <c r="J834" s="462"/>
      <c r="K834" s="461"/>
      <c r="L834" s="463"/>
      <c r="M834" s="388"/>
      <c r="N834" s="389"/>
      <c r="O834" s="390"/>
      <c r="P834" s="389"/>
      <c r="Q834" s="410"/>
      <c r="R834" s="443"/>
      <c r="S834" s="425">
        <f t="shared" si="307"/>
        <v>0</v>
      </c>
      <c r="T834" s="392">
        <f t="shared" si="304"/>
        <v>0</v>
      </c>
      <c r="U834" s="392">
        <f t="shared" si="308"/>
        <v>0</v>
      </c>
      <c r="V834" s="393">
        <f t="shared" si="309"/>
        <v>0</v>
      </c>
      <c r="W834" s="444" t="str">
        <f t="shared" si="310"/>
        <v/>
      </c>
      <c r="X834" s="452" t="str">
        <f t="shared" si="305"/>
        <v/>
      </c>
      <c r="Y834" s="452" t="str">
        <f t="shared" si="306"/>
        <v/>
      </c>
    </row>
    <row r="835" spans="1:25" ht="16.5">
      <c r="A835" s="383">
        <f t="shared" si="311"/>
        <v>46223</v>
      </c>
      <c r="B835" s="432" t="s">
        <v>804</v>
      </c>
      <c r="C835" s="458"/>
      <c r="D835" s="473"/>
      <c r="E835" s="459"/>
      <c r="F835" s="506" t="str">
        <f>IF(ISNA(VLOOKUP(D835,條件!$A$1:$L$65585,5,0)),"",(VLOOKUP(D835,條件!$A$1:$L$65585,5,0)))</f>
        <v/>
      </c>
      <c r="G835" s="506" t="str">
        <f>IF(ISNA(VLOOKUP(D835,條件!$A$1:$L$65585,11,0)),"",(VLOOKUP(D835,條件!$A$1:$L$65585,11,0)))</f>
        <v/>
      </c>
      <c r="H835" s="460"/>
      <c r="I835" s="461"/>
      <c r="J835" s="462"/>
      <c r="K835" s="461"/>
      <c r="L835" s="463"/>
      <c r="M835" s="388"/>
      <c r="N835" s="389"/>
      <c r="O835" s="390"/>
      <c r="P835" s="389"/>
      <c r="Q835" s="410"/>
      <c r="R835" s="443"/>
      <c r="S835" s="425">
        <f t="shared" si="307"/>
        <v>0</v>
      </c>
      <c r="T835" s="392">
        <f t="shared" si="304"/>
        <v>0</v>
      </c>
      <c r="U835" s="392">
        <f t="shared" si="308"/>
        <v>0</v>
      </c>
      <c r="V835" s="393">
        <f t="shared" si="309"/>
        <v>0</v>
      </c>
      <c r="W835" s="444" t="str">
        <f t="shared" si="310"/>
        <v/>
      </c>
      <c r="X835" s="452" t="str">
        <f t="shared" si="305"/>
        <v/>
      </c>
      <c r="Y835" s="452" t="str">
        <f t="shared" si="306"/>
        <v/>
      </c>
    </row>
    <row r="836" spans="1:25" ht="16.5">
      <c r="A836" s="383">
        <f t="shared" si="311"/>
        <v>46223</v>
      </c>
      <c r="B836" s="432" t="s">
        <v>804</v>
      </c>
      <c r="C836" s="458"/>
      <c r="D836" s="473"/>
      <c r="E836" s="459"/>
      <c r="F836" s="506" t="str">
        <f>IF(ISNA(VLOOKUP(D836,條件!$A$1:$L$65585,5,0)),"",(VLOOKUP(D836,條件!$A$1:$L$65585,5,0)))</f>
        <v/>
      </c>
      <c r="G836" s="506" t="str">
        <f>IF(ISNA(VLOOKUP(D836,條件!$A$1:$L$65585,11,0)),"",(VLOOKUP(D836,條件!$A$1:$L$65585,11,0)))</f>
        <v/>
      </c>
      <c r="H836" s="460"/>
      <c r="I836" s="461"/>
      <c r="J836" s="462"/>
      <c r="K836" s="461"/>
      <c r="L836" s="463"/>
      <c r="M836" s="388"/>
      <c r="N836" s="389"/>
      <c r="O836" s="390"/>
      <c r="P836" s="389"/>
      <c r="Q836" s="391"/>
      <c r="R836" s="443"/>
      <c r="S836" s="425">
        <f t="shared" si="307"/>
        <v>0</v>
      </c>
      <c r="T836" s="392">
        <f t="shared" si="304"/>
        <v>0</v>
      </c>
      <c r="U836" s="392">
        <f t="shared" si="308"/>
        <v>0</v>
      </c>
      <c r="V836" s="393">
        <f t="shared" si="309"/>
        <v>0</v>
      </c>
      <c r="W836" s="444" t="str">
        <f t="shared" si="310"/>
        <v/>
      </c>
      <c r="X836" s="452" t="str">
        <f t="shared" si="305"/>
        <v/>
      </c>
      <c r="Y836" s="452" t="str">
        <f t="shared" si="306"/>
        <v/>
      </c>
    </row>
    <row r="837" spans="1:25" ht="16.5">
      <c r="A837" s="383">
        <f t="shared" si="311"/>
        <v>46223</v>
      </c>
      <c r="B837" s="432" t="s">
        <v>804</v>
      </c>
      <c r="C837" s="458"/>
      <c r="D837" s="473"/>
      <c r="E837" s="459"/>
      <c r="F837" s="506" t="str">
        <f>IF(ISNA(VLOOKUP(D837,條件!$A$1:$L$65585,5,0)),"",(VLOOKUP(D837,條件!$A$1:$L$65585,5,0)))</f>
        <v/>
      </c>
      <c r="G837" s="506" t="str">
        <f>IF(ISNA(VLOOKUP(D837,條件!$A$1:$L$65585,11,0)),"",(VLOOKUP(D837,條件!$A$1:$L$65585,11,0)))</f>
        <v/>
      </c>
      <c r="H837" s="460"/>
      <c r="I837" s="461"/>
      <c r="J837" s="462"/>
      <c r="K837" s="461"/>
      <c r="L837" s="463"/>
      <c r="M837" s="388"/>
      <c r="N837" s="389"/>
      <c r="O837" s="390"/>
      <c r="P837" s="389"/>
      <c r="Q837" s="391"/>
      <c r="R837" s="443"/>
      <c r="S837" s="425">
        <f t="shared" si="307"/>
        <v>0</v>
      </c>
      <c r="T837" s="392">
        <f t="shared" si="304"/>
        <v>0</v>
      </c>
      <c r="U837" s="392">
        <f t="shared" si="308"/>
        <v>0</v>
      </c>
      <c r="V837" s="393">
        <f t="shared" si="309"/>
        <v>0</v>
      </c>
      <c r="W837" s="444" t="str">
        <f t="shared" si="310"/>
        <v/>
      </c>
      <c r="X837" s="452" t="str">
        <f t="shared" si="305"/>
        <v/>
      </c>
      <c r="Y837" s="452" t="str">
        <f t="shared" si="306"/>
        <v/>
      </c>
    </row>
    <row r="838" spans="1:25" ht="16.5">
      <c r="A838" s="383">
        <f t="shared" si="311"/>
        <v>46223</v>
      </c>
      <c r="B838" s="432" t="s">
        <v>804</v>
      </c>
      <c r="C838" s="458"/>
      <c r="D838" s="473"/>
      <c r="E838" s="459"/>
      <c r="F838" s="506" t="str">
        <f>IF(ISNA(VLOOKUP(D838,條件!$A$1:$L$65585,5,0)),"",(VLOOKUP(D838,條件!$A$1:$L$65585,5,0)))</f>
        <v/>
      </c>
      <c r="G838" s="506" t="str">
        <f>IF(ISNA(VLOOKUP(D838,條件!$A$1:$L$65585,11,0)),"",(VLOOKUP(D838,條件!$A$1:$L$65585,11,0)))</f>
        <v/>
      </c>
      <c r="H838" s="460"/>
      <c r="I838" s="461"/>
      <c r="J838" s="462"/>
      <c r="K838" s="461"/>
      <c r="L838" s="463"/>
      <c r="M838" s="388"/>
      <c r="N838" s="389"/>
      <c r="O838" s="390"/>
      <c r="P838" s="389"/>
      <c r="Q838" s="391"/>
      <c r="R838" s="443"/>
      <c r="S838" s="425">
        <f t="shared" si="307"/>
        <v>0</v>
      </c>
      <c r="T838" s="392">
        <f t="shared" si="304"/>
        <v>0</v>
      </c>
      <c r="U838" s="392">
        <f t="shared" si="308"/>
        <v>0</v>
      </c>
      <c r="V838" s="393">
        <f t="shared" si="309"/>
        <v>0</v>
      </c>
      <c r="W838" s="444" t="str">
        <f t="shared" si="310"/>
        <v/>
      </c>
      <c r="X838" s="452" t="str">
        <f t="shared" si="305"/>
        <v/>
      </c>
      <c r="Y838" s="452" t="str">
        <f t="shared" si="306"/>
        <v/>
      </c>
    </row>
    <row r="839" spans="1:25" ht="16.5">
      <c r="A839" s="383">
        <f t="shared" si="311"/>
        <v>46223</v>
      </c>
      <c r="B839" s="432" t="s">
        <v>804</v>
      </c>
      <c r="C839" s="458"/>
      <c r="D839" s="473"/>
      <c r="E839" s="459"/>
      <c r="F839" s="506" t="str">
        <f>IF(ISNA(VLOOKUP(D839,條件!$A$1:$L$65585,5,0)),"",(VLOOKUP(D839,條件!$A$1:$L$65585,5,0)))</f>
        <v/>
      </c>
      <c r="G839" s="506" t="str">
        <f>IF(ISNA(VLOOKUP(D839,條件!$A$1:$L$65585,11,0)),"",(VLOOKUP(D839,條件!$A$1:$L$65585,11,0)))</f>
        <v/>
      </c>
      <c r="H839" s="460"/>
      <c r="I839" s="461"/>
      <c r="J839" s="462"/>
      <c r="K839" s="461"/>
      <c r="L839" s="463"/>
      <c r="M839" s="388"/>
      <c r="N839" s="389"/>
      <c r="O839" s="390"/>
      <c r="P839" s="389"/>
      <c r="Q839" s="391"/>
      <c r="R839" s="443"/>
      <c r="S839" s="425">
        <f t="shared" si="307"/>
        <v>0</v>
      </c>
      <c r="T839" s="392">
        <f t="shared" si="304"/>
        <v>0</v>
      </c>
      <c r="U839" s="392">
        <f t="shared" si="308"/>
        <v>0</v>
      </c>
      <c r="V839" s="393">
        <f t="shared" si="309"/>
        <v>0</v>
      </c>
      <c r="W839" s="444" t="str">
        <f t="shared" si="310"/>
        <v/>
      </c>
      <c r="X839" s="452" t="str">
        <f t="shared" si="305"/>
        <v/>
      </c>
      <c r="Y839" s="452" t="str">
        <f t="shared" si="306"/>
        <v/>
      </c>
    </row>
    <row r="840" spans="1:25" ht="16.5">
      <c r="A840" s="383">
        <f t="shared" si="311"/>
        <v>46223</v>
      </c>
      <c r="B840" s="398" t="s">
        <v>807</v>
      </c>
      <c r="C840" s="524"/>
      <c r="D840" s="525"/>
      <c r="E840" s="526"/>
      <c r="F840" s="527"/>
      <c r="G840" s="527"/>
      <c r="H840" s="528"/>
      <c r="I840" s="529">
        <f>COUNTA(I820:I839)</f>
        <v>0</v>
      </c>
      <c r="J840" s="529"/>
      <c r="K840" s="529"/>
      <c r="L840" s="530"/>
      <c r="M840" s="400"/>
      <c r="N840" s="401">
        <f>SUM(N820:N839)</f>
        <v>0</v>
      </c>
      <c r="O840" s="400"/>
      <c r="P840" s="401">
        <f>SUM(P820:P839)</f>
        <v>0</v>
      </c>
      <c r="Q840" s="402"/>
      <c r="R840" s="445"/>
      <c r="S840" s="426"/>
      <c r="T840" s="399"/>
      <c r="U840" s="399">
        <f>SUMIF(U820:U839,"&lt;9E307")</f>
        <v>0</v>
      </c>
      <c r="V840" s="399">
        <f>SUM(V820:V839)</f>
        <v>0</v>
      </c>
      <c r="W840" s="446">
        <f>IF(ISERROR(V840/U840),0,(V840/U840))</f>
        <v>0</v>
      </c>
      <c r="X840" s="453">
        <f>SUMIF(X820:X839,"&lt;9E307")</f>
        <v>0</v>
      </c>
      <c r="Y840" s="453">
        <f>SUMIF(Y820:Y839,"&lt;9E307")</f>
        <v>0</v>
      </c>
    </row>
    <row r="841" spans="1:25" ht="16.5">
      <c r="A841" s="383">
        <f t="shared" si="311"/>
        <v>46223</v>
      </c>
      <c r="B841" s="432" t="s">
        <v>805</v>
      </c>
      <c r="C841" s="458"/>
      <c r="D841" s="473"/>
      <c r="E841" s="459"/>
      <c r="F841" s="506" t="str">
        <f>IF(ISNA(VLOOKUP(D841,條件!$A$1:$L$65585,5,0)),"",(VLOOKUP(D841,條件!$A$1:$L$65585,5,0)))</f>
        <v/>
      </c>
      <c r="G841" s="506" t="str">
        <f>IF(ISNA(VLOOKUP(D841,條件!$A$1:$L$65585,11,0)),"",(VLOOKUP(D841,條件!$A$1:$L$65585,11,0)))</f>
        <v/>
      </c>
      <c r="H841" s="460"/>
      <c r="I841" s="461"/>
      <c r="J841" s="462"/>
      <c r="K841" s="461"/>
      <c r="L841" s="463"/>
      <c r="M841" s="388"/>
      <c r="N841" s="389"/>
      <c r="O841" s="390"/>
      <c r="P841" s="389"/>
      <c r="Q841" s="391"/>
      <c r="R841" s="443"/>
      <c r="S841" s="425">
        <f>K841*0.85</f>
        <v>0</v>
      </c>
      <c r="T841" s="392">
        <f t="shared" ref="T841:T860" si="312">IF(J841="",0,(1440/(J841/S841)))</f>
        <v>0</v>
      </c>
      <c r="U841" s="405">
        <f>T841*L841*(N841+P841)/24*0.85</f>
        <v>0</v>
      </c>
      <c r="V841" s="406">
        <f>M841+O841</f>
        <v>0</v>
      </c>
      <c r="W841" s="442" t="str">
        <f>IF(U841=0,"",((V841/U841)))</f>
        <v/>
      </c>
      <c r="X841" s="452" t="str">
        <f t="shared" ref="X841:X860" si="313">IF(ISERROR((U841/(N841+P841)*N841)/250),"",((U841/(N841+P841)*N841)/250))</f>
        <v/>
      </c>
      <c r="Y841" s="452" t="str">
        <f t="shared" ref="Y841:Y860" si="314">IF(ISERROR(((U841/(N841+P841)*P841)/250)),"",(((U841/(N841+P841)*P841))/250))</f>
        <v/>
      </c>
    </row>
    <row r="842" spans="1:25" ht="16.5">
      <c r="A842" s="383">
        <f t="shared" si="311"/>
        <v>46223</v>
      </c>
      <c r="B842" s="432" t="s">
        <v>805</v>
      </c>
      <c r="C842" s="458"/>
      <c r="D842" s="473"/>
      <c r="E842" s="459"/>
      <c r="F842" s="506" t="str">
        <f>IF(ISNA(VLOOKUP(D842,條件!$A$1:$L$65585,5,0)),"",(VLOOKUP(D842,條件!$A$1:$L$65585,5,0)))</f>
        <v/>
      </c>
      <c r="G842" s="506" t="str">
        <f>IF(ISNA(VLOOKUP(D842,條件!$A$1:$L$65585,11,0)),"",(VLOOKUP(D842,條件!$A$1:$L$65585,11,0)))</f>
        <v/>
      </c>
      <c r="H842" s="460"/>
      <c r="I842" s="461"/>
      <c r="J842" s="462"/>
      <c r="K842" s="461"/>
      <c r="L842" s="463"/>
      <c r="M842" s="388"/>
      <c r="N842" s="389"/>
      <c r="O842" s="390"/>
      <c r="P842" s="389"/>
      <c r="Q842" s="391"/>
      <c r="R842" s="443"/>
      <c r="S842" s="425">
        <f t="shared" ref="S842:S860" si="315">K842*0.85</f>
        <v>0</v>
      </c>
      <c r="T842" s="392">
        <f t="shared" si="312"/>
        <v>0</v>
      </c>
      <c r="U842" s="405">
        <f t="shared" ref="U842:U860" si="316">T842*L842*(N842+P842)/24*0.85</f>
        <v>0</v>
      </c>
      <c r="V842" s="393">
        <f t="shared" ref="V842:V860" si="317">M842+O842</f>
        <v>0</v>
      </c>
      <c r="W842" s="442" t="str">
        <f t="shared" ref="W842:W860" si="318">IF(U842=0,"",((V842/U842)))</f>
        <v/>
      </c>
      <c r="X842" s="452" t="str">
        <f t="shared" si="313"/>
        <v/>
      </c>
      <c r="Y842" s="452" t="str">
        <f t="shared" si="314"/>
        <v/>
      </c>
    </row>
    <row r="843" spans="1:25" ht="16.5">
      <c r="A843" s="383">
        <f t="shared" si="311"/>
        <v>46223</v>
      </c>
      <c r="B843" s="432" t="s">
        <v>805</v>
      </c>
      <c r="C843" s="458"/>
      <c r="D843" s="473"/>
      <c r="E843" s="459"/>
      <c r="F843" s="506" t="str">
        <f>IF(ISNA(VLOOKUP(D843,條件!$A$1:$L$65585,5,0)),"",(VLOOKUP(D843,條件!$A$1:$L$65585,5,0)))</f>
        <v/>
      </c>
      <c r="G843" s="506" t="str">
        <f>IF(ISNA(VLOOKUP(D843,條件!$A$1:$L$65585,11,0)),"",(VLOOKUP(D843,條件!$A$1:$L$65585,11,0)))</f>
        <v/>
      </c>
      <c r="H843" s="460"/>
      <c r="I843" s="461"/>
      <c r="J843" s="462"/>
      <c r="K843" s="461"/>
      <c r="L843" s="463"/>
      <c r="M843" s="388"/>
      <c r="N843" s="389"/>
      <c r="O843" s="390"/>
      <c r="P843" s="389"/>
      <c r="Q843" s="391"/>
      <c r="R843" s="443"/>
      <c r="S843" s="425">
        <f t="shared" si="315"/>
        <v>0</v>
      </c>
      <c r="T843" s="392">
        <f t="shared" si="312"/>
        <v>0</v>
      </c>
      <c r="U843" s="405">
        <f t="shared" si="316"/>
        <v>0</v>
      </c>
      <c r="V843" s="393">
        <f t="shared" si="317"/>
        <v>0</v>
      </c>
      <c r="W843" s="442" t="str">
        <f t="shared" si="318"/>
        <v/>
      </c>
      <c r="X843" s="452" t="str">
        <f t="shared" si="313"/>
        <v/>
      </c>
      <c r="Y843" s="452" t="str">
        <f t="shared" si="314"/>
        <v/>
      </c>
    </row>
    <row r="844" spans="1:25" ht="16.5">
      <c r="A844" s="383">
        <f t="shared" si="311"/>
        <v>46223</v>
      </c>
      <c r="B844" s="432" t="s">
        <v>805</v>
      </c>
      <c r="C844" s="458"/>
      <c r="D844" s="473"/>
      <c r="E844" s="459"/>
      <c r="F844" s="506" t="str">
        <f>IF(ISNA(VLOOKUP(D844,條件!$A$1:$L$65585,5,0)),"",(VLOOKUP(D844,條件!$A$1:$L$65585,5,0)))</f>
        <v/>
      </c>
      <c r="G844" s="506" t="str">
        <f>IF(ISNA(VLOOKUP(D844,條件!$A$1:$L$65585,11,0)),"",(VLOOKUP(D844,條件!$A$1:$L$65585,11,0)))</f>
        <v/>
      </c>
      <c r="H844" s="460"/>
      <c r="I844" s="461"/>
      <c r="J844" s="462"/>
      <c r="K844" s="461"/>
      <c r="L844" s="463"/>
      <c r="M844" s="388"/>
      <c r="N844" s="389"/>
      <c r="O844" s="390"/>
      <c r="P844" s="389"/>
      <c r="Q844" s="391"/>
      <c r="R844" s="443"/>
      <c r="S844" s="425">
        <f t="shared" si="315"/>
        <v>0</v>
      </c>
      <c r="T844" s="392">
        <f t="shared" si="312"/>
        <v>0</v>
      </c>
      <c r="U844" s="405">
        <f t="shared" si="316"/>
        <v>0</v>
      </c>
      <c r="V844" s="393">
        <f t="shared" si="317"/>
        <v>0</v>
      </c>
      <c r="W844" s="442" t="str">
        <f t="shared" si="318"/>
        <v/>
      </c>
      <c r="X844" s="452" t="str">
        <f t="shared" si="313"/>
        <v/>
      </c>
      <c r="Y844" s="452" t="str">
        <f t="shared" si="314"/>
        <v/>
      </c>
    </row>
    <row r="845" spans="1:25" ht="16.5">
      <c r="A845" s="383">
        <f t="shared" si="311"/>
        <v>46223</v>
      </c>
      <c r="B845" s="432" t="s">
        <v>805</v>
      </c>
      <c r="C845" s="458"/>
      <c r="D845" s="473"/>
      <c r="E845" s="459"/>
      <c r="F845" s="506" t="str">
        <f>IF(ISNA(VLOOKUP(D845,條件!$A$1:$L$65585,5,0)),"",(VLOOKUP(D845,條件!$A$1:$L$65585,5,0)))</f>
        <v/>
      </c>
      <c r="G845" s="506" t="str">
        <f>IF(ISNA(VLOOKUP(D845,條件!$A$1:$L$65585,11,0)),"",(VLOOKUP(D845,條件!$A$1:$L$65585,11,0)))</f>
        <v/>
      </c>
      <c r="H845" s="460"/>
      <c r="I845" s="461"/>
      <c r="J845" s="462"/>
      <c r="K845" s="461"/>
      <c r="L845" s="463"/>
      <c r="M845" s="388"/>
      <c r="N845" s="389"/>
      <c r="O845" s="390"/>
      <c r="P845" s="389"/>
      <c r="Q845" s="391"/>
      <c r="R845" s="443"/>
      <c r="S845" s="425">
        <f t="shared" si="315"/>
        <v>0</v>
      </c>
      <c r="T845" s="392">
        <f t="shared" si="312"/>
        <v>0</v>
      </c>
      <c r="U845" s="405">
        <f t="shared" si="316"/>
        <v>0</v>
      </c>
      <c r="V845" s="393">
        <f t="shared" si="317"/>
        <v>0</v>
      </c>
      <c r="W845" s="442" t="str">
        <f t="shared" si="318"/>
        <v/>
      </c>
      <c r="X845" s="452" t="str">
        <f t="shared" si="313"/>
        <v/>
      </c>
      <c r="Y845" s="452" t="str">
        <f t="shared" si="314"/>
        <v/>
      </c>
    </row>
    <row r="846" spans="1:25" ht="16.5">
      <c r="A846" s="383">
        <f t="shared" si="311"/>
        <v>46223</v>
      </c>
      <c r="B846" s="432" t="s">
        <v>805</v>
      </c>
      <c r="C846" s="458"/>
      <c r="D846" s="473"/>
      <c r="E846" s="459"/>
      <c r="F846" s="506" t="str">
        <f>IF(ISNA(VLOOKUP(D846,條件!$A$1:$L$65585,5,0)),"",(VLOOKUP(D846,條件!$A$1:$L$65585,5,0)))</f>
        <v/>
      </c>
      <c r="G846" s="506" t="str">
        <f>IF(ISNA(VLOOKUP(D846,條件!$A$1:$L$65585,11,0)),"",(VLOOKUP(D846,條件!$A$1:$L$65585,11,0)))</f>
        <v/>
      </c>
      <c r="H846" s="460"/>
      <c r="I846" s="461"/>
      <c r="J846" s="462"/>
      <c r="K846" s="461"/>
      <c r="L846" s="463"/>
      <c r="M846" s="388"/>
      <c r="N846" s="389"/>
      <c r="O846" s="390"/>
      <c r="P846" s="389"/>
      <c r="Q846" s="391"/>
      <c r="R846" s="443"/>
      <c r="S846" s="425">
        <f t="shared" si="315"/>
        <v>0</v>
      </c>
      <c r="T846" s="392">
        <f t="shared" si="312"/>
        <v>0</v>
      </c>
      <c r="U846" s="405">
        <f t="shared" si="316"/>
        <v>0</v>
      </c>
      <c r="V846" s="393">
        <f t="shared" si="317"/>
        <v>0</v>
      </c>
      <c r="W846" s="442" t="str">
        <f t="shared" si="318"/>
        <v/>
      </c>
      <c r="X846" s="452" t="str">
        <f t="shared" si="313"/>
        <v/>
      </c>
      <c r="Y846" s="452" t="str">
        <f t="shared" si="314"/>
        <v/>
      </c>
    </row>
    <row r="847" spans="1:25" ht="16.5">
      <c r="A847" s="383">
        <f t="shared" si="311"/>
        <v>46223</v>
      </c>
      <c r="B847" s="432" t="s">
        <v>805</v>
      </c>
      <c r="C847" s="458"/>
      <c r="D847" s="473"/>
      <c r="E847" s="459"/>
      <c r="F847" s="506" t="str">
        <f>IF(ISNA(VLOOKUP(D847,條件!$A$1:$L$65585,5,0)),"",(VLOOKUP(D847,條件!$A$1:$L$65585,5,0)))</f>
        <v/>
      </c>
      <c r="G847" s="506" t="str">
        <f>IF(ISNA(VLOOKUP(D847,條件!$A$1:$L$65585,11,0)),"",(VLOOKUP(D847,條件!$A$1:$L$65585,11,0)))</f>
        <v/>
      </c>
      <c r="H847" s="460"/>
      <c r="I847" s="461"/>
      <c r="J847" s="462"/>
      <c r="K847" s="461"/>
      <c r="L847" s="463"/>
      <c r="M847" s="388"/>
      <c r="N847" s="389"/>
      <c r="O847" s="390"/>
      <c r="P847" s="389"/>
      <c r="Q847" s="391"/>
      <c r="R847" s="443"/>
      <c r="S847" s="425">
        <f t="shared" si="315"/>
        <v>0</v>
      </c>
      <c r="T847" s="392">
        <f t="shared" si="312"/>
        <v>0</v>
      </c>
      <c r="U847" s="405">
        <f t="shared" si="316"/>
        <v>0</v>
      </c>
      <c r="V847" s="393">
        <f t="shared" si="317"/>
        <v>0</v>
      </c>
      <c r="W847" s="442" t="str">
        <f t="shared" si="318"/>
        <v/>
      </c>
      <c r="X847" s="452" t="str">
        <f t="shared" si="313"/>
        <v/>
      </c>
      <c r="Y847" s="452" t="str">
        <f t="shared" si="314"/>
        <v/>
      </c>
    </row>
    <row r="848" spans="1:25" ht="16.5">
      <c r="A848" s="383">
        <f t="shared" si="311"/>
        <v>46223</v>
      </c>
      <c r="B848" s="432" t="s">
        <v>805</v>
      </c>
      <c r="C848" s="458"/>
      <c r="D848" s="473"/>
      <c r="E848" s="459"/>
      <c r="F848" s="506" t="str">
        <f>IF(ISNA(VLOOKUP(D848,條件!$A$1:$L$65585,5,0)),"",(VLOOKUP(D848,條件!$A$1:$L$65585,5,0)))</f>
        <v/>
      </c>
      <c r="G848" s="506" t="str">
        <f>IF(ISNA(VLOOKUP(D848,條件!$A$1:$L$65585,11,0)),"",(VLOOKUP(D848,條件!$A$1:$L$65585,11,0)))</f>
        <v/>
      </c>
      <c r="H848" s="460"/>
      <c r="I848" s="461"/>
      <c r="J848" s="462"/>
      <c r="K848" s="461"/>
      <c r="L848" s="463"/>
      <c r="M848" s="388"/>
      <c r="N848" s="389"/>
      <c r="O848" s="390"/>
      <c r="P848" s="389"/>
      <c r="Q848" s="391"/>
      <c r="R848" s="443"/>
      <c r="S848" s="425">
        <f t="shared" si="315"/>
        <v>0</v>
      </c>
      <c r="T848" s="392">
        <f t="shared" si="312"/>
        <v>0</v>
      </c>
      <c r="U848" s="405">
        <f t="shared" si="316"/>
        <v>0</v>
      </c>
      <c r="V848" s="393">
        <f t="shared" si="317"/>
        <v>0</v>
      </c>
      <c r="W848" s="442" t="str">
        <f t="shared" si="318"/>
        <v/>
      </c>
      <c r="X848" s="452" t="str">
        <f t="shared" si="313"/>
        <v/>
      </c>
      <c r="Y848" s="452" t="str">
        <f t="shared" si="314"/>
        <v/>
      </c>
    </row>
    <row r="849" spans="1:25" ht="16.5">
      <c r="A849" s="383">
        <f t="shared" si="311"/>
        <v>46223</v>
      </c>
      <c r="B849" s="432" t="s">
        <v>805</v>
      </c>
      <c r="C849" s="458"/>
      <c r="D849" s="473"/>
      <c r="E849" s="459"/>
      <c r="F849" s="506" t="str">
        <f>IF(ISNA(VLOOKUP(D849,條件!$A$1:$L$65585,5,0)),"",(VLOOKUP(D849,條件!$A$1:$L$65585,5,0)))</f>
        <v/>
      </c>
      <c r="G849" s="506" t="str">
        <f>IF(ISNA(VLOOKUP(D849,條件!$A$1:$L$65585,11,0)),"",(VLOOKUP(D849,條件!$A$1:$L$65585,11,0)))</f>
        <v/>
      </c>
      <c r="H849" s="460"/>
      <c r="I849" s="461"/>
      <c r="J849" s="462"/>
      <c r="K849" s="461"/>
      <c r="L849" s="463"/>
      <c r="M849" s="388"/>
      <c r="N849" s="389"/>
      <c r="O849" s="390"/>
      <c r="P849" s="389"/>
      <c r="Q849" s="391"/>
      <c r="R849" s="443"/>
      <c r="S849" s="425">
        <f t="shared" si="315"/>
        <v>0</v>
      </c>
      <c r="T849" s="392">
        <f t="shared" si="312"/>
        <v>0</v>
      </c>
      <c r="U849" s="405">
        <f t="shared" si="316"/>
        <v>0</v>
      </c>
      <c r="V849" s="393">
        <f t="shared" si="317"/>
        <v>0</v>
      </c>
      <c r="W849" s="442" t="str">
        <f t="shared" si="318"/>
        <v/>
      </c>
      <c r="X849" s="452" t="str">
        <f t="shared" si="313"/>
        <v/>
      </c>
      <c r="Y849" s="452" t="str">
        <f t="shared" si="314"/>
        <v/>
      </c>
    </row>
    <row r="850" spans="1:25" ht="16.5">
      <c r="A850" s="383">
        <f t="shared" si="311"/>
        <v>46223</v>
      </c>
      <c r="B850" s="432" t="s">
        <v>805</v>
      </c>
      <c r="C850" s="458"/>
      <c r="D850" s="473"/>
      <c r="E850" s="459"/>
      <c r="F850" s="506" t="str">
        <f>IF(ISNA(VLOOKUP(D850,條件!$A$1:$L$65585,5,0)),"",(VLOOKUP(D850,條件!$A$1:$L$65585,5,0)))</f>
        <v/>
      </c>
      <c r="G850" s="506" t="str">
        <f>IF(ISNA(VLOOKUP(D850,條件!$A$1:$L$65585,11,0)),"",(VLOOKUP(D850,條件!$A$1:$L$65585,11,0)))</f>
        <v/>
      </c>
      <c r="H850" s="460"/>
      <c r="I850" s="461"/>
      <c r="J850" s="462"/>
      <c r="K850" s="461"/>
      <c r="L850" s="463"/>
      <c r="M850" s="388"/>
      <c r="N850" s="389"/>
      <c r="O850" s="390"/>
      <c r="P850" s="389"/>
      <c r="Q850" s="391"/>
      <c r="R850" s="443"/>
      <c r="S850" s="425">
        <f t="shared" si="315"/>
        <v>0</v>
      </c>
      <c r="T850" s="392">
        <f t="shared" si="312"/>
        <v>0</v>
      </c>
      <c r="U850" s="405">
        <f t="shared" si="316"/>
        <v>0</v>
      </c>
      <c r="V850" s="393">
        <f t="shared" si="317"/>
        <v>0</v>
      </c>
      <c r="W850" s="442" t="str">
        <f t="shared" si="318"/>
        <v/>
      </c>
      <c r="X850" s="452" t="str">
        <f t="shared" si="313"/>
        <v/>
      </c>
      <c r="Y850" s="452" t="str">
        <f t="shared" si="314"/>
        <v/>
      </c>
    </row>
    <row r="851" spans="1:25" ht="16.5">
      <c r="A851" s="383">
        <f t="shared" si="311"/>
        <v>46223</v>
      </c>
      <c r="B851" s="432" t="s">
        <v>805</v>
      </c>
      <c r="C851" s="458"/>
      <c r="D851" s="473"/>
      <c r="E851" s="459"/>
      <c r="F851" s="506" t="str">
        <f>IF(ISNA(VLOOKUP(D851,條件!$A$1:$L$65585,5,0)),"",(VLOOKUP(D851,條件!$A$1:$L$65585,5,0)))</f>
        <v/>
      </c>
      <c r="G851" s="506" t="str">
        <f>IF(ISNA(VLOOKUP(D851,條件!$A$1:$L$65585,11,0)),"",(VLOOKUP(D851,條件!$A$1:$L$65585,11,0)))</f>
        <v/>
      </c>
      <c r="H851" s="460"/>
      <c r="I851" s="461"/>
      <c r="J851" s="462"/>
      <c r="K851" s="461"/>
      <c r="L851" s="463"/>
      <c r="M851" s="388"/>
      <c r="N851" s="389"/>
      <c r="O851" s="390"/>
      <c r="P851" s="389"/>
      <c r="Q851" s="391"/>
      <c r="R851" s="443"/>
      <c r="S851" s="425">
        <f t="shared" si="315"/>
        <v>0</v>
      </c>
      <c r="T851" s="392">
        <f t="shared" si="312"/>
        <v>0</v>
      </c>
      <c r="U851" s="405">
        <f t="shared" si="316"/>
        <v>0</v>
      </c>
      <c r="V851" s="393">
        <f t="shared" si="317"/>
        <v>0</v>
      </c>
      <c r="W851" s="442" t="str">
        <f t="shared" si="318"/>
        <v/>
      </c>
      <c r="X851" s="452" t="str">
        <f t="shared" si="313"/>
        <v/>
      </c>
      <c r="Y851" s="452" t="str">
        <f t="shared" si="314"/>
        <v/>
      </c>
    </row>
    <row r="852" spans="1:25" ht="16.5">
      <c r="A852" s="383">
        <f t="shared" si="311"/>
        <v>46223</v>
      </c>
      <c r="B852" s="432" t="s">
        <v>805</v>
      </c>
      <c r="C852" s="458"/>
      <c r="D852" s="473"/>
      <c r="E852" s="459"/>
      <c r="F852" s="506" t="str">
        <f>IF(ISNA(VLOOKUP(D852,條件!$A$1:$L$65585,5,0)),"",(VLOOKUP(D852,條件!$A$1:$L$65585,5,0)))</f>
        <v/>
      </c>
      <c r="G852" s="506" t="str">
        <f>IF(ISNA(VLOOKUP(D852,條件!$A$1:$L$65585,11,0)),"",(VLOOKUP(D852,條件!$A$1:$L$65585,11,0)))</f>
        <v/>
      </c>
      <c r="H852" s="460"/>
      <c r="I852" s="461"/>
      <c r="J852" s="462"/>
      <c r="K852" s="461"/>
      <c r="L852" s="463"/>
      <c r="M852" s="388"/>
      <c r="N852" s="389"/>
      <c r="O852" s="390"/>
      <c r="P852" s="389"/>
      <c r="Q852" s="391"/>
      <c r="R852" s="443"/>
      <c r="S852" s="425">
        <f t="shared" si="315"/>
        <v>0</v>
      </c>
      <c r="T852" s="392">
        <f t="shared" si="312"/>
        <v>0</v>
      </c>
      <c r="U852" s="392">
        <f t="shared" si="316"/>
        <v>0</v>
      </c>
      <c r="V852" s="393">
        <f t="shared" si="317"/>
        <v>0</v>
      </c>
      <c r="W852" s="444" t="str">
        <f t="shared" si="318"/>
        <v/>
      </c>
      <c r="X852" s="452" t="str">
        <f t="shared" si="313"/>
        <v/>
      </c>
      <c r="Y852" s="452" t="str">
        <f t="shared" si="314"/>
        <v/>
      </c>
    </row>
    <row r="853" spans="1:25" ht="16.5">
      <c r="A853" s="383">
        <f t="shared" si="311"/>
        <v>46223</v>
      </c>
      <c r="B853" s="432" t="s">
        <v>805</v>
      </c>
      <c r="C853" s="458"/>
      <c r="D853" s="473"/>
      <c r="E853" s="459"/>
      <c r="F853" s="506" t="str">
        <f>IF(ISNA(VLOOKUP(D853,條件!$A$1:$L$65585,5,0)),"",(VLOOKUP(D853,條件!$A$1:$L$65585,5,0)))</f>
        <v/>
      </c>
      <c r="G853" s="506" t="str">
        <f>IF(ISNA(VLOOKUP(D853,條件!$A$1:$L$65585,11,0)),"",(VLOOKUP(D853,條件!$A$1:$L$65585,11,0)))</f>
        <v/>
      </c>
      <c r="H853" s="460"/>
      <c r="I853" s="461"/>
      <c r="J853" s="462"/>
      <c r="K853" s="461"/>
      <c r="L853" s="463"/>
      <c r="M853" s="388"/>
      <c r="N853" s="389"/>
      <c r="O853" s="390"/>
      <c r="P853" s="389"/>
      <c r="Q853" s="391"/>
      <c r="R853" s="443"/>
      <c r="S853" s="425">
        <f t="shared" si="315"/>
        <v>0</v>
      </c>
      <c r="T853" s="392">
        <f t="shared" si="312"/>
        <v>0</v>
      </c>
      <c r="U853" s="392">
        <f t="shared" si="316"/>
        <v>0</v>
      </c>
      <c r="V853" s="393">
        <f t="shared" si="317"/>
        <v>0</v>
      </c>
      <c r="W853" s="444" t="str">
        <f t="shared" si="318"/>
        <v/>
      </c>
      <c r="X853" s="452" t="str">
        <f t="shared" si="313"/>
        <v/>
      </c>
      <c r="Y853" s="452" t="str">
        <f t="shared" si="314"/>
        <v/>
      </c>
    </row>
    <row r="854" spans="1:25" ht="16.5">
      <c r="A854" s="383">
        <f t="shared" si="311"/>
        <v>46223</v>
      </c>
      <c r="B854" s="432" t="s">
        <v>805</v>
      </c>
      <c r="C854" s="458"/>
      <c r="D854" s="473"/>
      <c r="E854" s="459"/>
      <c r="F854" s="506" t="str">
        <f>IF(ISNA(VLOOKUP(D854,條件!$A$1:$L$65585,5,0)),"",(VLOOKUP(D854,條件!$A$1:$L$65585,5,0)))</f>
        <v/>
      </c>
      <c r="G854" s="506" t="str">
        <f>IF(ISNA(VLOOKUP(D854,條件!$A$1:$L$65585,11,0)),"",(VLOOKUP(D854,條件!$A$1:$L$65585,11,0)))</f>
        <v/>
      </c>
      <c r="H854" s="460"/>
      <c r="I854" s="461"/>
      <c r="J854" s="462"/>
      <c r="K854" s="461"/>
      <c r="L854" s="463"/>
      <c r="M854" s="388"/>
      <c r="N854" s="389"/>
      <c r="O854" s="390"/>
      <c r="P854" s="389"/>
      <c r="Q854" s="391"/>
      <c r="R854" s="443"/>
      <c r="S854" s="425">
        <f t="shared" si="315"/>
        <v>0</v>
      </c>
      <c r="T854" s="392">
        <f t="shared" si="312"/>
        <v>0</v>
      </c>
      <c r="U854" s="392">
        <f t="shared" si="316"/>
        <v>0</v>
      </c>
      <c r="V854" s="393">
        <f t="shared" si="317"/>
        <v>0</v>
      </c>
      <c r="W854" s="444" t="str">
        <f t="shared" si="318"/>
        <v/>
      </c>
      <c r="X854" s="452" t="str">
        <f t="shared" si="313"/>
        <v/>
      </c>
      <c r="Y854" s="452" t="str">
        <f t="shared" si="314"/>
        <v/>
      </c>
    </row>
    <row r="855" spans="1:25" ht="16.5">
      <c r="A855" s="383">
        <f t="shared" si="311"/>
        <v>46223</v>
      </c>
      <c r="B855" s="432" t="s">
        <v>805</v>
      </c>
      <c r="C855" s="458"/>
      <c r="D855" s="473"/>
      <c r="E855" s="459"/>
      <c r="F855" s="506" t="str">
        <f>IF(ISNA(VLOOKUP(D855,條件!$A$1:$L$65585,5,0)),"",(VLOOKUP(D855,條件!$A$1:$L$65585,5,0)))</f>
        <v/>
      </c>
      <c r="G855" s="506" t="str">
        <f>IF(ISNA(VLOOKUP(D855,條件!$A$1:$L$65585,11,0)),"",(VLOOKUP(D855,條件!$A$1:$L$65585,11,0)))</f>
        <v/>
      </c>
      <c r="H855" s="460"/>
      <c r="I855" s="461"/>
      <c r="J855" s="462"/>
      <c r="K855" s="461"/>
      <c r="L855" s="463"/>
      <c r="M855" s="388"/>
      <c r="N855" s="389"/>
      <c r="O855" s="390"/>
      <c r="P855" s="389"/>
      <c r="Q855" s="391"/>
      <c r="R855" s="443"/>
      <c r="S855" s="425">
        <f t="shared" si="315"/>
        <v>0</v>
      </c>
      <c r="T855" s="392">
        <f t="shared" si="312"/>
        <v>0</v>
      </c>
      <c r="U855" s="392">
        <f t="shared" si="316"/>
        <v>0</v>
      </c>
      <c r="V855" s="393">
        <f t="shared" si="317"/>
        <v>0</v>
      </c>
      <c r="W855" s="444" t="str">
        <f t="shared" si="318"/>
        <v/>
      </c>
      <c r="X855" s="452" t="str">
        <f t="shared" si="313"/>
        <v/>
      </c>
      <c r="Y855" s="452" t="str">
        <f t="shared" si="314"/>
        <v/>
      </c>
    </row>
    <row r="856" spans="1:25" ht="16.5">
      <c r="A856" s="383">
        <f t="shared" si="311"/>
        <v>46223</v>
      </c>
      <c r="B856" s="432" t="s">
        <v>805</v>
      </c>
      <c r="C856" s="458"/>
      <c r="D856" s="473"/>
      <c r="E856" s="459"/>
      <c r="F856" s="506" t="str">
        <f>IF(ISNA(VLOOKUP(D856,條件!$A$1:$L$65585,5,0)),"",(VLOOKUP(D856,條件!$A$1:$L$65585,5,0)))</f>
        <v/>
      </c>
      <c r="G856" s="506" t="str">
        <f>IF(ISNA(VLOOKUP(D856,條件!$A$1:$L$65585,11,0)),"",(VLOOKUP(D856,條件!$A$1:$L$65585,11,0)))</f>
        <v/>
      </c>
      <c r="H856" s="460"/>
      <c r="I856" s="461"/>
      <c r="J856" s="462"/>
      <c r="K856" s="461"/>
      <c r="L856" s="463"/>
      <c r="M856" s="388"/>
      <c r="N856" s="389"/>
      <c r="O856" s="390"/>
      <c r="P856" s="389"/>
      <c r="Q856" s="391"/>
      <c r="R856" s="443"/>
      <c r="S856" s="425">
        <f t="shared" si="315"/>
        <v>0</v>
      </c>
      <c r="T856" s="392">
        <f t="shared" si="312"/>
        <v>0</v>
      </c>
      <c r="U856" s="392">
        <f t="shared" si="316"/>
        <v>0</v>
      </c>
      <c r="V856" s="393">
        <f t="shared" si="317"/>
        <v>0</v>
      </c>
      <c r="W856" s="444" t="str">
        <f t="shared" si="318"/>
        <v/>
      </c>
      <c r="X856" s="452" t="str">
        <f t="shared" si="313"/>
        <v/>
      </c>
      <c r="Y856" s="452" t="str">
        <f t="shared" si="314"/>
        <v/>
      </c>
    </row>
    <row r="857" spans="1:25" ht="16.5">
      <c r="A857" s="383">
        <f t="shared" si="311"/>
        <v>46223</v>
      </c>
      <c r="B857" s="432" t="s">
        <v>805</v>
      </c>
      <c r="C857" s="458"/>
      <c r="D857" s="473"/>
      <c r="E857" s="459"/>
      <c r="F857" s="506" t="str">
        <f>IF(ISNA(VLOOKUP(D857,條件!$A$1:$L$65585,5,0)),"",(VLOOKUP(D857,條件!$A$1:$L$65585,5,0)))</f>
        <v/>
      </c>
      <c r="G857" s="506" t="str">
        <f>IF(ISNA(VLOOKUP(D857,條件!$A$1:$L$65585,11,0)),"",(VLOOKUP(D857,條件!$A$1:$L$65585,11,0)))</f>
        <v/>
      </c>
      <c r="H857" s="460"/>
      <c r="I857" s="461"/>
      <c r="J857" s="462"/>
      <c r="K857" s="461"/>
      <c r="L857" s="463"/>
      <c r="M857" s="388"/>
      <c r="N857" s="389"/>
      <c r="O857" s="390"/>
      <c r="P857" s="389"/>
      <c r="Q857" s="391"/>
      <c r="R857" s="443"/>
      <c r="S857" s="425">
        <f t="shared" si="315"/>
        <v>0</v>
      </c>
      <c r="T857" s="392">
        <f t="shared" si="312"/>
        <v>0</v>
      </c>
      <c r="U857" s="392">
        <f t="shared" si="316"/>
        <v>0</v>
      </c>
      <c r="V857" s="393">
        <f t="shared" si="317"/>
        <v>0</v>
      </c>
      <c r="W857" s="444" t="str">
        <f t="shared" si="318"/>
        <v/>
      </c>
      <c r="X857" s="452" t="str">
        <f t="shared" si="313"/>
        <v/>
      </c>
      <c r="Y857" s="452" t="str">
        <f t="shared" si="314"/>
        <v/>
      </c>
    </row>
    <row r="858" spans="1:25" ht="16.5">
      <c r="A858" s="383">
        <f t="shared" si="311"/>
        <v>46223</v>
      </c>
      <c r="B858" s="432" t="s">
        <v>805</v>
      </c>
      <c r="C858" s="458"/>
      <c r="D858" s="473"/>
      <c r="E858" s="459"/>
      <c r="F858" s="506" t="str">
        <f>IF(ISNA(VLOOKUP(D858,條件!$A$1:$L$65585,5,0)),"",(VLOOKUP(D858,條件!$A$1:$L$65585,5,0)))</f>
        <v/>
      </c>
      <c r="G858" s="506" t="str">
        <f>IF(ISNA(VLOOKUP(D858,條件!$A$1:$L$65585,11,0)),"",(VLOOKUP(D858,條件!$A$1:$L$65585,11,0)))</f>
        <v/>
      </c>
      <c r="H858" s="460"/>
      <c r="I858" s="461"/>
      <c r="J858" s="462"/>
      <c r="K858" s="461"/>
      <c r="L858" s="463"/>
      <c r="M858" s="388"/>
      <c r="N858" s="389"/>
      <c r="O858" s="390"/>
      <c r="P858" s="389"/>
      <c r="Q858" s="391"/>
      <c r="R858" s="443"/>
      <c r="S858" s="425">
        <f t="shared" si="315"/>
        <v>0</v>
      </c>
      <c r="T858" s="392">
        <f t="shared" si="312"/>
        <v>0</v>
      </c>
      <c r="U858" s="392">
        <f t="shared" si="316"/>
        <v>0</v>
      </c>
      <c r="V858" s="393">
        <f t="shared" si="317"/>
        <v>0</v>
      </c>
      <c r="W858" s="444" t="str">
        <f t="shared" si="318"/>
        <v/>
      </c>
      <c r="X858" s="452" t="str">
        <f t="shared" si="313"/>
        <v/>
      </c>
      <c r="Y858" s="452" t="str">
        <f t="shared" si="314"/>
        <v/>
      </c>
    </row>
    <row r="859" spans="1:25" ht="16.5">
      <c r="A859" s="383">
        <f t="shared" si="311"/>
        <v>46223</v>
      </c>
      <c r="B859" s="432" t="s">
        <v>805</v>
      </c>
      <c r="C859" s="458"/>
      <c r="D859" s="473"/>
      <c r="E859" s="459"/>
      <c r="F859" s="506" t="str">
        <f>IF(ISNA(VLOOKUP(D859,條件!$A$1:$L$65585,5,0)),"",(VLOOKUP(D859,條件!$A$1:$L$65585,5,0)))</f>
        <v/>
      </c>
      <c r="G859" s="506" t="str">
        <f>IF(ISNA(VLOOKUP(D859,條件!$A$1:$L$65585,11,0)),"",(VLOOKUP(D859,條件!$A$1:$L$65585,11,0)))</f>
        <v/>
      </c>
      <c r="H859" s="460"/>
      <c r="I859" s="461"/>
      <c r="J859" s="462"/>
      <c r="K859" s="461"/>
      <c r="L859" s="463"/>
      <c r="M859" s="388"/>
      <c r="N859" s="389"/>
      <c r="O859" s="390"/>
      <c r="P859" s="389"/>
      <c r="Q859" s="391"/>
      <c r="R859" s="443"/>
      <c r="S859" s="425">
        <f t="shared" si="315"/>
        <v>0</v>
      </c>
      <c r="T859" s="392">
        <f t="shared" si="312"/>
        <v>0</v>
      </c>
      <c r="U859" s="392">
        <f t="shared" si="316"/>
        <v>0</v>
      </c>
      <c r="V859" s="393">
        <f t="shared" si="317"/>
        <v>0</v>
      </c>
      <c r="W859" s="444" t="str">
        <f t="shared" si="318"/>
        <v/>
      </c>
      <c r="X859" s="452" t="str">
        <f t="shared" si="313"/>
        <v/>
      </c>
      <c r="Y859" s="452" t="str">
        <f t="shared" si="314"/>
        <v/>
      </c>
    </row>
    <row r="860" spans="1:25" ht="16.5">
      <c r="A860" s="383">
        <f t="shared" si="311"/>
        <v>46223</v>
      </c>
      <c r="B860" s="432" t="s">
        <v>805</v>
      </c>
      <c r="C860" s="458"/>
      <c r="D860" s="473"/>
      <c r="E860" s="459"/>
      <c r="F860" s="506" t="str">
        <f>IF(ISNA(VLOOKUP(D860,條件!$A$1:$L$65585,5,0)),"",(VLOOKUP(D860,條件!$A$1:$L$65585,5,0)))</f>
        <v/>
      </c>
      <c r="G860" s="506" t="str">
        <f>IF(ISNA(VLOOKUP(D860,條件!$A$1:$L$65585,11,0)),"",(VLOOKUP(D860,條件!$A$1:$L$65585,11,0)))</f>
        <v/>
      </c>
      <c r="H860" s="460"/>
      <c r="I860" s="461"/>
      <c r="J860" s="462"/>
      <c r="K860" s="461"/>
      <c r="L860" s="463"/>
      <c r="M860" s="388"/>
      <c r="N860" s="389"/>
      <c r="O860" s="390"/>
      <c r="P860" s="389"/>
      <c r="Q860" s="391"/>
      <c r="R860" s="443"/>
      <c r="S860" s="425">
        <f t="shared" si="315"/>
        <v>0</v>
      </c>
      <c r="T860" s="392">
        <f t="shared" si="312"/>
        <v>0</v>
      </c>
      <c r="U860" s="392">
        <f t="shared" si="316"/>
        <v>0</v>
      </c>
      <c r="V860" s="393">
        <f t="shared" si="317"/>
        <v>0</v>
      </c>
      <c r="W860" s="444" t="str">
        <f t="shared" si="318"/>
        <v/>
      </c>
      <c r="X860" s="452" t="str">
        <f t="shared" si="313"/>
        <v/>
      </c>
      <c r="Y860" s="452" t="str">
        <f t="shared" si="314"/>
        <v/>
      </c>
    </row>
    <row r="861" spans="1:25" ht="16.5">
      <c r="A861" s="383">
        <f t="shared" si="311"/>
        <v>46223</v>
      </c>
      <c r="B861" s="398" t="s">
        <v>803</v>
      </c>
      <c r="C861" s="524"/>
      <c r="D861" s="525"/>
      <c r="E861" s="526"/>
      <c r="F861" s="527">
        <v>0</v>
      </c>
      <c r="G861" s="527"/>
      <c r="H861" s="528"/>
      <c r="I861" s="529">
        <f>COUNTA(I841:I860)</f>
        <v>0</v>
      </c>
      <c r="J861" s="529"/>
      <c r="K861" s="529"/>
      <c r="L861" s="530"/>
      <c r="M861" s="400"/>
      <c r="N861" s="401">
        <f>SUM(N841:N860)</f>
        <v>0</v>
      </c>
      <c r="O861" s="400"/>
      <c r="P861" s="401">
        <f>SUM(P841:P860)</f>
        <v>0</v>
      </c>
      <c r="Q861" s="402"/>
      <c r="R861" s="445"/>
      <c r="S861" s="427"/>
      <c r="T861" s="403"/>
      <c r="U861" s="399">
        <f>SUMIF(U841:U860,"&lt;9E307")</f>
        <v>0</v>
      </c>
      <c r="V861" s="399">
        <f>SUM(V841:V860)</f>
        <v>0</v>
      </c>
      <c r="W861" s="446">
        <f>IF(ISERROR(V861/U861),0,(V861/U861))</f>
        <v>0</v>
      </c>
      <c r="X861" s="453">
        <f>SUMIF(X841:X860,"&lt;9E307")</f>
        <v>0</v>
      </c>
      <c r="Y861" s="453">
        <f>SUMIF(Y841:Y860,"&lt;9E307")</f>
        <v>0</v>
      </c>
    </row>
    <row r="862" spans="1:25" ht="16.5">
      <c r="A862" s="383">
        <f t="shared" si="311"/>
        <v>46223</v>
      </c>
      <c r="B862" s="404" t="s">
        <v>806</v>
      </c>
      <c r="C862" s="531"/>
      <c r="D862" s="532"/>
      <c r="E862" s="533"/>
      <c r="F862" s="534"/>
      <c r="G862" s="534"/>
      <c r="H862" s="535"/>
      <c r="I862" s="536">
        <f>SUM(I840,I861)</f>
        <v>0</v>
      </c>
      <c r="J862" s="536"/>
      <c r="K862" s="536"/>
      <c r="L862" s="537"/>
      <c r="M862" s="419"/>
      <c r="N862" s="420">
        <f>SUM(N840,N861)</f>
        <v>0</v>
      </c>
      <c r="O862" s="419"/>
      <c r="P862" s="420">
        <f>SUM(P840,P861)</f>
        <v>0</v>
      </c>
      <c r="Q862" s="421"/>
      <c r="R862" s="447"/>
      <c r="S862" s="428"/>
      <c r="T862" s="394"/>
      <c r="U862" s="394">
        <f t="shared" ref="U862:V862" si="319">SUM(U840,U861)</f>
        <v>0</v>
      </c>
      <c r="V862" s="394">
        <f t="shared" si="319"/>
        <v>0</v>
      </c>
      <c r="W862" s="448">
        <f>IF(ISERROR(V862/U862),0,V862/U862)</f>
        <v>0</v>
      </c>
      <c r="X862" s="454">
        <f>SUM(X840,X861)</f>
        <v>0</v>
      </c>
      <c r="Y862" s="454">
        <f>SUM(Y840,Y861)</f>
        <v>0</v>
      </c>
    </row>
    <row r="863" spans="1:25" ht="16.5">
      <c r="A863" s="449">
        <f>A862+1</f>
        <v>46224</v>
      </c>
      <c r="B863" s="431" t="s">
        <v>804</v>
      </c>
      <c r="C863" s="538"/>
      <c r="D863" s="539"/>
      <c r="E863" s="540"/>
      <c r="F863" s="541" t="str">
        <f>IF(ISNA(VLOOKUP(D863,條件!$A$1:$L$65585,5,0)),"",(VLOOKUP(D863,條件!$A$1:$L$65585,5,0)))</f>
        <v/>
      </c>
      <c r="G863" s="541" t="str">
        <f>IF(ISNA(VLOOKUP(D863,條件!$A$1:$L$65585,11,0)),"",(VLOOKUP(D863,條件!$A$1:$L$65585,11,0)))</f>
        <v/>
      </c>
      <c r="H863" s="542"/>
      <c r="I863" s="543"/>
      <c r="J863" s="462"/>
      <c r="K863" s="543"/>
      <c r="L863" s="544"/>
      <c r="M863" s="407"/>
      <c r="N863" s="408"/>
      <c r="O863" s="409"/>
      <c r="P863" s="408"/>
      <c r="Q863" s="410"/>
      <c r="R863" s="441"/>
      <c r="S863" s="424">
        <f>K863*0.85</f>
        <v>0</v>
      </c>
      <c r="T863" s="405">
        <f t="shared" ref="T863:T882" si="320">IF(J863="",0,(1440/(J863/S863)))</f>
        <v>0</v>
      </c>
      <c r="U863" s="405">
        <f>T863*L863*(N863+P863)/24*0.85</f>
        <v>0</v>
      </c>
      <c r="V863" s="406">
        <f>M863+O863</f>
        <v>0</v>
      </c>
      <c r="W863" s="442" t="str">
        <f>IF(U863=0,"",((V863/U863)))</f>
        <v/>
      </c>
      <c r="X863" s="452" t="str">
        <f t="shared" ref="X863:X882" si="321">IF(ISERROR((U863/(N863+P863)*N863)/250),"",((U863/(N863+P863)*N863)/250))</f>
        <v/>
      </c>
      <c r="Y863" s="452" t="str">
        <f t="shared" ref="Y863:Y882" si="322">IF(ISERROR(((U863/(N863+P863)*P863)/250)),"",(((U863/(N863+P863)*P863))/250))</f>
        <v/>
      </c>
    </row>
    <row r="864" spans="1:25" ht="16.5">
      <c r="A864" s="383">
        <f>A863</f>
        <v>46224</v>
      </c>
      <c r="B864" s="432" t="s">
        <v>804</v>
      </c>
      <c r="C864" s="458"/>
      <c r="D864" s="473"/>
      <c r="E864" s="459"/>
      <c r="F864" s="506" t="str">
        <f>IF(ISNA(VLOOKUP(D864,條件!$A$1:$L$65585,5,0)),"",(VLOOKUP(D864,條件!$A$1:$L$65585,5,0)))</f>
        <v/>
      </c>
      <c r="G864" s="506" t="str">
        <f>IF(ISNA(VLOOKUP(D864,條件!$A$1:$L$65585,11,0)),"",(VLOOKUP(D864,條件!$A$1:$L$65585,11,0)))</f>
        <v/>
      </c>
      <c r="H864" s="460"/>
      <c r="I864" s="461"/>
      <c r="J864" s="462"/>
      <c r="K864" s="461"/>
      <c r="L864" s="463"/>
      <c r="M864" s="388"/>
      <c r="N864" s="389"/>
      <c r="O864" s="390"/>
      <c r="P864" s="389"/>
      <c r="Q864" s="410"/>
      <c r="R864" s="443"/>
      <c r="S864" s="425">
        <f t="shared" ref="S864:S882" si="323">K864*0.85</f>
        <v>0</v>
      </c>
      <c r="T864" s="392">
        <f t="shared" si="320"/>
        <v>0</v>
      </c>
      <c r="U864" s="405">
        <f t="shared" ref="U864:U882" si="324">T864*L864*(N864+P864)/24*0.85</f>
        <v>0</v>
      </c>
      <c r="V864" s="393">
        <f t="shared" ref="V864:V882" si="325">M864+O864</f>
        <v>0</v>
      </c>
      <c r="W864" s="442" t="str">
        <f t="shared" ref="W864:W882" si="326">IF(U864=0,"",((V864/U864)))</f>
        <v/>
      </c>
      <c r="X864" s="452" t="str">
        <f t="shared" si="321"/>
        <v/>
      </c>
      <c r="Y864" s="452" t="str">
        <f t="shared" si="322"/>
        <v/>
      </c>
    </row>
    <row r="865" spans="1:25" ht="16.5">
      <c r="A865" s="383">
        <f t="shared" ref="A865:A905" si="327">A864</f>
        <v>46224</v>
      </c>
      <c r="B865" s="432" t="s">
        <v>804</v>
      </c>
      <c r="C865" s="458"/>
      <c r="D865" s="473"/>
      <c r="E865" s="459"/>
      <c r="F865" s="506" t="str">
        <f>IF(ISNA(VLOOKUP(D865,條件!$A$1:$L$65585,5,0)),"",(VLOOKUP(D865,條件!$A$1:$L$65585,5,0)))</f>
        <v/>
      </c>
      <c r="G865" s="506" t="str">
        <f>IF(ISNA(VLOOKUP(D865,條件!$A$1:$L$65585,11,0)),"",(VLOOKUP(D865,條件!$A$1:$L$65585,11,0)))</f>
        <v/>
      </c>
      <c r="H865" s="460"/>
      <c r="I865" s="461"/>
      <c r="J865" s="462"/>
      <c r="K865" s="461"/>
      <c r="L865" s="463"/>
      <c r="M865" s="388"/>
      <c r="N865" s="389"/>
      <c r="O865" s="390"/>
      <c r="P865" s="389"/>
      <c r="Q865" s="410"/>
      <c r="R865" s="443"/>
      <c r="S865" s="425">
        <f t="shared" si="323"/>
        <v>0</v>
      </c>
      <c r="T865" s="392">
        <f t="shared" si="320"/>
        <v>0</v>
      </c>
      <c r="U865" s="405">
        <f t="shared" si="324"/>
        <v>0</v>
      </c>
      <c r="V865" s="393">
        <f t="shared" si="325"/>
        <v>0</v>
      </c>
      <c r="W865" s="442" t="str">
        <f t="shared" si="326"/>
        <v/>
      </c>
      <c r="X865" s="452" t="str">
        <f t="shared" si="321"/>
        <v/>
      </c>
      <c r="Y865" s="452" t="str">
        <f t="shared" si="322"/>
        <v/>
      </c>
    </row>
    <row r="866" spans="1:25" ht="16.5">
      <c r="A866" s="383">
        <f t="shared" si="327"/>
        <v>46224</v>
      </c>
      <c r="B866" s="432" t="s">
        <v>804</v>
      </c>
      <c r="C866" s="458"/>
      <c r="D866" s="473"/>
      <c r="E866" s="459"/>
      <c r="F866" s="506" t="str">
        <f>IF(ISNA(VLOOKUP(D866,條件!$A$1:$L$65585,5,0)),"",(VLOOKUP(D866,條件!$A$1:$L$65585,5,0)))</f>
        <v/>
      </c>
      <c r="G866" s="506" t="str">
        <f>IF(ISNA(VLOOKUP(D866,條件!$A$1:$L$65585,11,0)),"",(VLOOKUP(D866,條件!$A$1:$L$65585,11,0)))</f>
        <v/>
      </c>
      <c r="H866" s="460"/>
      <c r="I866" s="461"/>
      <c r="J866" s="462"/>
      <c r="K866" s="461"/>
      <c r="L866" s="463"/>
      <c r="M866" s="388"/>
      <c r="N866" s="389"/>
      <c r="O866" s="390"/>
      <c r="P866" s="389"/>
      <c r="Q866" s="410"/>
      <c r="R866" s="443"/>
      <c r="S866" s="425">
        <f t="shared" si="323"/>
        <v>0</v>
      </c>
      <c r="T866" s="392">
        <f t="shared" si="320"/>
        <v>0</v>
      </c>
      <c r="U866" s="405">
        <f t="shared" si="324"/>
        <v>0</v>
      </c>
      <c r="V866" s="393">
        <f t="shared" si="325"/>
        <v>0</v>
      </c>
      <c r="W866" s="442" t="str">
        <f t="shared" si="326"/>
        <v/>
      </c>
      <c r="X866" s="452" t="str">
        <f t="shared" si="321"/>
        <v/>
      </c>
      <c r="Y866" s="452" t="str">
        <f t="shared" si="322"/>
        <v/>
      </c>
    </row>
    <row r="867" spans="1:25" ht="16.5">
      <c r="A867" s="383">
        <f t="shared" si="327"/>
        <v>46224</v>
      </c>
      <c r="B867" s="432" t="s">
        <v>804</v>
      </c>
      <c r="C867" s="458"/>
      <c r="D867" s="473"/>
      <c r="E867" s="459"/>
      <c r="F867" s="506" t="str">
        <f>IF(ISNA(VLOOKUP(D867,條件!$A$1:$L$65585,5,0)),"",(VLOOKUP(D867,條件!$A$1:$L$65585,5,0)))</f>
        <v/>
      </c>
      <c r="G867" s="506" t="str">
        <f>IF(ISNA(VLOOKUP(D867,條件!$A$1:$L$65585,11,0)),"",(VLOOKUP(D867,條件!$A$1:$L$65585,11,0)))</f>
        <v/>
      </c>
      <c r="H867" s="460"/>
      <c r="I867" s="461"/>
      <c r="J867" s="462"/>
      <c r="K867" s="461"/>
      <c r="L867" s="463"/>
      <c r="M867" s="388"/>
      <c r="N867" s="389"/>
      <c r="O867" s="390"/>
      <c r="P867" s="389"/>
      <c r="Q867" s="410"/>
      <c r="R867" s="443"/>
      <c r="S867" s="425">
        <f t="shared" si="323"/>
        <v>0</v>
      </c>
      <c r="T867" s="392">
        <f t="shared" si="320"/>
        <v>0</v>
      </c>
      <c r="U867" s="405">
        <f t="shared" si="324"/>
        <v>0</v>
      </c>
      <c r="V867" s="393">
        <f t="shared" si="325"/>
        <v>0</v>
      </c>
      <c r="W867" s="442" t="str">
        <f t="shared" si="326"/>
        <v/>
      </c>
      <c r="X867" s="452" t="str">
        <f t="shared" si="321"/>
        <v/>
      </c>
      <c r="Y867" s="452" t="str">
        <f t="shared" si="322"/>
        <v/>
      </c>
    </row>
    <row r="868" spans="1:25" ht="16.5">
      <c r="A868" s="383">
        <f t="shared" si="327"/>
        <v>46224</v>
      </c>
      <c r="B868" s="432" t="s">
        <v>804</v>
      </c>
      <c r="C868" s="458"/>
      <c r="D868" s="473"/>
      <c r="E868" s="459"/>
      <c r="F868" s="506" t="str">
        <f>IF(ISNA(VLOOKUP(D868,條件!$A$1:$L$65585,5,0)),"",(VLOOKUP(D868,條件!$A$1:$L$65585,5,0)))</f>
        <v/>
      </c>
      <c r="G868" s="506" t="str">
        <f>IF(ISNA(VLOOKUP(D868,條件!$A$1:$L$65585,11,0)),"",(VLOOKUP(D868,條件!$A$1:$L$65585,11,0)))</f>
        <v/>
      </c>
      <c r="H868" s="460"/>
      <c r="I868" s="461"/>
      <c r="J868" s="462"/>
      <c r="K868" s="461"/>
      <c r="L868" s="463"/>
      <c r="M868" s="388"/>
      <c r="N868" s="389"/>
      <c r="O868" s="390"/>
      <c r="P868" s="389"/>
      <c r="Q868" s="410"/>
      <c r="R868" s="443"/>
      <c r="S868" s="425">
        <f t="shared" si="323"/>
        <v>0</v>
      </c>
      <c r="T868" s="392">
        <f t="shared" si="320"/>
        <v>0</v>
      </c>
      <c r="U868" s="405">
        <f t="shared" si="324"/>
        <v>0</v>
      </c>
      <c r="V868" s="393">
        <f t="shared" si="325"/>
        <v>0</v>
      </c>
      <c r="W868" s="442" t="str">
        <f t="shared" si="326"/>
        <v/>
      </c>
      <c r="X868" s="452" t="str">
        <f t="shared" si="321"/>
        <v/>
      </c>
      <c r="Y868" s="452" t="str">
        <f t="shared" si="322"/>
        <v/>
      </c>
    </row>
    <row r="869" spans="1:25" ht="16.5">
      <c r="A869" s="383">
        <f t="shared" si="327"/>
        <v>46224</v>
      </c>
      <c r="B869" s="432" t="s">
        <v>804</v>
      </c>
      <c r="C869" s="458"/>
      <c r="D869" s="473"/>
      <c r="E869" s="459"/>
      <c r="F869" s="506" t="str">
        <f>IF(ISNA(VLOOKUP(D869,條件!$A$1:$L$65585,5,0)),"",(VLOOKUP(D869,條件!$A$1:$L$65585,5,0)))</f>
        <v/>
      </c>
      <c r="G869" s="506" t="str">
        <f>IF(ISNA(VLOOKUP(D869,條件!$A$1:$L$65585,11,0)),"",(VLOOKUP(D869,條件!$A$1:$L$65585,11,0)))</f>
        <v/>
      </c>
      <c r="H869" s="460"/>
      <c r="I869" s="461"/>
      <c r="J869" s="462"/>
      <c r="K869" s="461"/>
      <c r="L869" s="463"/>
      <c r="M869" s="388"/>
      <c r="N869" s="389"/>
      <c r="O869" s="390"/>
      <c r="P869" s="389"/>
      <c r="Q869" s="410"/>
      <c r="R869" s="443"/>
      <c r="S869" s="425">
        <f t="shared" si="323"/>
        <v>0</v>
      </c>
      <c r="T869" s="392">
        <f t="shared" si="320"/>
        <v>0</v>
      </c>
      <c r="U869" s="405">
        <f t="shared" si="324"/>
        <v>0</v>
      </c>
      <c r="V869" s="393">
        <f t="shared" si="325"/>
        <v>0</v>
      </c>
      <c r="W869" s="442" t="str">
        <f t="shared" si="326"/>
        <v/>
      </c>
      <c r="X869" s="452" t="str">
        <f t="shared" si="321"/>
        <v/>
      </c>
      <c r="Y869" s="452" t="str">
        <f t="shared" si="322"/>
        <v/>
      </c>
    </row>
    <row r="870" spans="1:25" ht="16.5">
      <c r="A870" s="383">
        <f t="shared" si="327"/>
        <v>46224</v>
      </c>
      <c r="B870" s="432" t="s">
        <v>804</v>
      </c>
      <c r="C870" s="458"/>
      <c r="D870" s="473"/>
      <c r="E870" s="459"/>
      <c r="F870" s="506" t="str">
        <f>IF(ISNA(VLOOKUP(D870,條件!$A$1:$L$65585,5,0)),"",(VLOOKUP(D870,條件!$A$1:$L$65585,5,0)))</f>
        <v/>
      </c>
      <c r="G870" s="506" t="str">
        <f>IF(ISNA(VLOOKUP(D870,條件!$A$1:$L$65585,11,0)),"",(VLOOKUP(D870,條件!$A$1:$L$65585,11,0)))</f>
        <v/>
      </c>
      <c r="H870" s="460"/>
      <c r="I870" s="461"/>
      <c r="J870" s="462"/>
      <c r="K870" s="461"/>
      <c r="L870" s="463"/>
      <c r="M870" s="388"/>
      <c r="N870" s="389"/>
      <c r="O870" s="390"/>
      <c r="P870" s="389"/>
      <c r="Q870" s="410"/>
      <c r="R870" s="443"/>
      <c r="S870" s="425">
        <f t="shared" si="323"/>
        <v>0</v>
      </c>
      <c r="T870" s="392">
        <f t="shared" si="320"/>
        <v>0</v>
      </c>
      <c r="U870" s="405">
        <f t="shared" si="324"/>
        <v>0</v>
      </c>
      <c r="V870" s="393">
        <f t="shared" si="325"/>
        <v>0</v>
      </c>
      <c r="W870" s="442" t="str">
        <f t="shared" si="326"/>
        <v/>
      </c>
      <c r="X870" s="452" t="str">
        <f t="shared" si="321"/>
        <v/>
      </c>
      <c r="Y870" s="452" t="str">
        <f t="shared" si="322"/>
        <v/>
      </c>
    </row>
    <row r="871" spans="1:25" ht="16.5">
      <c r="A871" s="383">
        <f t="shared" si="327"/>
        <v>46224</v>
      </c>
      <c r="B871" s="432" t="s">
        <v>804</v>
      </c>
      <c r="C871" s="458"/>
      <c r="D871" s="473"/>
      <c r="E871" s="459"/>
      <c r="F871" s="506" t="str">
        <f>IF(ISNA(VLOOKUP(D871,條件!$A$1:$L$65585,5,0)),"",(VLOOKUP(D871,條件!$A$1:$L$65585,5,0)))</f>
        <v/>
      </c>
      <c r="G871" s="506" t="str">
        <f>IF(ISNA(VLOOKUP(D871,條件!$A$1:$L$65585,11,0)),"",(VLOOKUP(D871,條件!$A$1:$L$65585,11,0)))</f>
        <v/>
      </c>
      <c r="H871" s="460"/>
      <c r="I871" s="461"/>
      <c r="J871" s="462"/>
      <c r="K871" s="461"/>
      <c r="L871" s="463"/>
      <c r="M871" s="388"/>
      <c r="N871" s="389"/>
      <c r="O871" s="390"/>
      <c r="P871" s="389"/>
      <c r="Q871" s="410"/>
      <c r="R871" s="443"/>
      <c r="S871" s="425">
        <f t="shared" si="323"/>
        <v>0</v>
      </c>
      <c r="T871" s="392">
        <f t="shared" si="320"/>
        <v>0</v>
      </c>
      <c r="U871" s="405">
        <f t="shared" si="324"/>
        <v>0</v>
      </c>
      <c r="V871" s="393">
        <f t="shared" si="325"/>
        <v>0</v>
      </c>
      <c r="W871" s="442" t="str">
        <f t="shared" si="326"/>
        <v/>
      </c>
      <c r="X871" s="452" t="str">
        <f t="shared" si="321"/>
        <v/>
      </c>
      <c r="Y871" s="452" t="str">
        <f t="shared" si="322"/>
        <v/>
      </c>
    </row>
    <row r="872" spans="1:25" ht="16.5">
      <c r="A872" s="383">
        <f t="shared" si="327"/>
        <v>46224</v>
      </c>
      <c r="B872" s="432" t="s">
        <v>804</v>
      </c>
      <c r="C872" s="458"/>
      <c r="D872" s="473"/>
      <c r="E872" s="459"/>
      <c r="F872" s="506" t="str">
        <f>IF(ISNA(VLOOKUP(D872,條件!$A$1:$L$65585,5,0)),"",(VLOOKUP(D872,條件!$A$1:$L$65585,5,0)))</f>
        <v/>
      </c>
      <c r="G872" s="506" t="str">
        <f>IF(ISNA(VLOOKUP(D872,條件!$A$1:$L$65585,11,0)),"",(VLOOKUP(D872,條件!$A$1:$L$65585,11,0)))</f>
        <v/>
      </c>
      <c r="H872" s="460"/>
      <c r="I872" s="461"/>
      <c r="J872" s="462"/>
      <c r="K872" s="461"/>
      <c r="L872" s="463"/>
      <c r="M872" s="388"/>
      <c r="N872" s="389"/>
      <c r="O872" s="390"/>
      <c r="P872" s="389"/>
      <c r="Q872" s="410"/>
      <c r="R872" s="443"/>
      <c r="S872" s="425">
        <f t="shared" si="323"/>
        <v>0</v>
      </c>
      <c r="T872" s="392">
        <f t="shared" si="320"/>
        <v>0</v>
      </c>
      <c r="U872" s="405">
        <f t="shared" si="324"/>
        <v>0</v>
      </c>
      <c r="V872" s="393">
        <f t="shared" si="325"/>
        <v>0</v>
      </c>
      <c r="W872" s="442" t="str">
        <f t="shared" si="326"/>
        <v/>
      </c>
      <c r="X872" s="452" t="str">
        <f t="shared" si="321"/>
        <v/>
      </c>
      <c r="Y872" s="452" t="str">
        <f t="shared" si="322"/>
        <v/>
      </c>
    </row>
    <row r="873" spans="1:25" ht="16.5">
      <c r="A873" s="383">
        <f t="shared" si="327"/>
        <v>46224</v>
      </c>
      <c r="B873" s="432" t="s">
        <v>804</v>
      </c>
      <c r="C873" s="458"/>
      <c r="D873" s="473"/>
      <c r="E873" s="459"/>
      <c r="F873" s="506" t="str">
        <f>IF(ISNA(VLOOKUP(D873,條件!$A$1:$L$65585,5,0)),"",(VLOOKUP(D873,條件!$A$1:$L$65585,5,0)))</f>
        <v/>
      </c>
      <c r="G873" s="506" t="str">
        <f>IF(ISNA(VLOOKUP(D873,條件!$A$1:$L$65585,11,0)),"",(VLOOKUP(D873,條件!$A$1:$L$65585,11,0)))</f>
        <v/>
      </c>
      <c r="H873" s="460"/>
      <c r="I873" s="461"/>
      <c r="J873" s="462"/>
      <c r="K873" s="461"/>
      <c r="L873" s="463"/>
      <c r="M873" s="388"/>
      <c r="N873" s="389"/>
      <c r="O873" s="390"/>
      <c r="P873" s="389"/>
      <c r="Q873" s="410"/>
      <c r="R873" s="443"/>
      <c r="S873" s="425">
        <f t="shared" si="323"/>
        <v>0</v>
      </c>
      <c r="T873" s="392">
        <f t="shared" si="320"/>
        <v>0</v>
      </c>
      <c r="U873" s="405">
        <f t="shared" si="324"/>
        <v>0</v>
      </c>
      <c r="V873" s="393">
        <f t="shared" si="325"/>
        <v>0</v>
      </c>
      <c r="W873" s="442" t="str">
        <f t="shared" si="326"/>
        <v/>
      </c>
      <c r="X873" s="452" t="str">
        <f t="shared" si="321"/>
        <v/>
      </c>
      <c r="Y873" s="452" t="str">
        <f t="shared" si="322"/>
        <v/>
      </c>
    </row>
    <row r="874" spans="1:25" ht="16.5">
      <c r="A874" s="383">
        <f t="shared" si="327"/>
        <v>46224</v>
      </c>
      <c r="B874" s="432" t="s">
        <v>804</v>
      </c>
      <c r="C874" s="458"/>
      <c r="D874" s="473"/>
      <c r="E874" s="459"/>
      <c r="F874" s="506" t="str">
        <f>IF(ISNA(VLOOKUP(D874,條件!$A$1:$L$65585,5,0)),"",(VLOOKUP(D874,條件!$A$1:$L$65585,5,0)))</f>
        <v/>
      </c>
      <c r="G874" s="506" t="str">
        <f>IF(ISNA(VLOOKUP(D874,條件!$A$1:$L$65585,11,0)),"",(VLOOKUP(D874,條件!$A$1:$L$65585,11,0)))</f>
        <v/>
      </c>
      <c r="H874" s="460"/>
      <c r="I874" s="461"/>
      <c r="J874" s="462"/>
      <c r="K874" s="461"/>
      <c r="L874" s="463"/>
      <c r="M874" s="388"/>
      <c r="N874" s="389"/>
      <c r="O874" s="390"/>
      <c r="P874" s="389"/>
      <c r="Q874" s="410"/>
      <c r="R874" s="443"/>
      <c r="S874" s="425">
        <f t="shared" si="323"/>
        <v>0</v>
      </c>
      <c r="T874" s="392">
        <f t="shared" si="320"/>
        <v>0</v>
      </c>
      <c r="U874" s="392">
        <f t="shared" si="324"/>
        <v>0</v>
      </c>
      <c r="V874" s="393">
        <f t="shared" si="325"/>
        <v>0</v>
      </c>
      <c r="W874" s="442" t="str">
        <f t="shared" si="326"/>
        <v/>
      </c>
      <c r="X874" s="452" t="str">
        <f t="shared" si="321"/>
        <v/>
      </c>
      <c r="Y874" s="452" t="str">
        <f t="shared" si="322"/>
        <v/>
      </c>
    </row>
    <row r="875" spans="1:25" ht="16.5">
      <c r="A875" s="383">
        <f t="shared" si="327"/>
        <v>46224</v>
      </c>
      <c r="B875" s="432" t="s">
        <v>804</v>
      </c>
      <c r="C875" s="458"/>
      <c r="D875" s="473"/>
      <c r="E875" s="459"/>
      <c r="F875" s="506" t="str">
        <f>IF(ISNA(VLOOKUP(D875,條件!$A$1:$L$65585,5,0)),"",(VLOOKUP(D875,條件!$A$1:$L$65585,5,0)))</f>
        <v/>
      </c>
      <c r="G875" s="506" t="str">
        <f>IF(ISNA(VLOOKUP(D875,條件!$A$1:$L$65585,11,0)),"",(VLOOKUP(D875,條件!$A$1:$L$65585,11,0)))</f>
        <v/>
      </c>
      <c r="H875" s="460"/>
      <c r="I875" s="461"/>
      <c r="J875" s="462"/>
      <c r="K875" s="461"/>
      <c r="L875" s="463"/>
      <c r="M875" s="388"/>
      <c r="N875" s="389"/>
      <c r="O875" s="390"/>
      <c r="P875" s="389"/>
      <c r="Q875" s="410"/>
      <c r="R875" s="443"/>
      <c r="S875" s="425">
        <f t="shared" si="323"/>
        <v>0</v>
      </c>
      <c r="T875" s="392">
        <f t="shared" si="320"/>
        <v>0</v>
      </c>
      <c r="U875" s="392">
        <f t="shared" si="324"/>
        <v>0</v>
      </c>
      <c r="V875" s="393">
        <f t="shared" si="325"/>
        <v>0</v>
      </c>
      <c r="W875" s="444" t="str">
        <f t="shared" si="326"/>
        <v/>
      </c>
      <c r="X875" s="452" t="str">
        <f t="shared" si="321"/>
        <v/>
      </c>
      <c r="Y875" s="452" t="str">
        <f t="shared" si="322"/>
        <v/>
      </c>
    </row>
    <row r="876" spans="1:25" ht="16.5">
      <c r="A876" s="383">
        <f t="shared" si="327"/>
        <v>46224</v>
      </c>
      <c r="B876" s="432" t="s">
        <v>804</v>
      </c>
      <c r="C876" s="458"/>
      <c r="D876" s="473"/>
      <c r="E876" s="459"/>
      <c r="F876" s="506" t="str">
        <f>IF(ISNA(VLOOKUP(D876,條件!$A$1:$L$65585,5,0)),"",(VLOOKUP(D876,條件!$A$1:$L$65585,5,0)))</f>
        <v/>
      </c>
      <c r="G876" s="506" t="str">
        <f>IF(ISNA(VLOOKUP(D876,條件!$A$1:$L$65585,11,0)),"",(VLOOKUP(D876,條件!$A$1:$L$65585,11,0)))</f>
        <v/>
      </c>
      <c r="H876" s="460"/>
      <c r="I876" s="461"/>
      <c r="J876" s="462"/>
      <c r="K876" s="461"/>
      <c r="L876" s="463"/>
      <c r="M876" s="388"/>
      <c r="N876" s="389"/>
      <c r="O876" s="390"/>
      <c r="P876" s="389"/>
      <c r="Q876" s="410"/>
      <c r="R876" s="443"/>
      <c r="S876" s="425">
        <f t="shared" si="323"/>
        <v>0</v>
      </c>
      <c r="T876" s="392">
        <f t="shared" si="320"/>
        <v>0</v>
      </c>
      <c r="U876" s="392">
        <f t="shared" si="324"/>
        <v>0</v>
      </c>
      <c r="V876" s="393">
        <f t="shared" si="325"/>
        <v>0</v>
      </c>
      <c r="W876" s="444" t="str">
        <f t="shared" si="326"/>
        <v/>
      </c>
      <c r="X876" s="452" t="str">
        <f t="shared" si="321"/>
        <v/>
      </c>
      <c r="Y876" s="452" t="str">
        <f t="shared" si="322"/>
        <v/>
      </c>
    </row>
    <row r="877" spans="1:25" ht="16.5">
      <c r="A877" s="383">
        <f t="shared" si="327"/>
        <v>46224</v>
      </c>
      <c r="B877" s="432" t="s">
        <v>804</v>
      </c>
      <c r="C877" s="458"/>
      <c r="D877" s="473"/>
      <c r="E877" s="459"/>
      <c r="F877" s="506" t="str">
        <f>IF(ISNA(VLOOKUP(D877,條件!$A$1:$L$65585,5,0)),"",(VLOOKUP(D877,條件!$A$1:$L$65585,5,0)))</f>
        <v/>
      </c>
      <c r="G877" s="506" t="str">
        <f>IF(ISNA(VLOOKUP(D877,條件!$A$1:$L$65585,11,0)),"",(VLOOKUP(D877,條件!$A$1:$L$65585,11,0)))</f>
        <v/>
      </c>
      <c r="H877" s="460"/>
      <c r="I877" s="461"/>
      <c r="J877" s="462"/>
      <c r="K877" s="461"/>
      <c r="L877" s="463"/>
      <c r="M877" s="388"/>
      <c r="N877" s="389"/>
      <c r="O877" s="390"/>
      <c r="P877" s="389"/>
      <c r="Q877" s="410"/>
      <c r="R877" s="443"/>
      <c r="S877" s="425">
        <f t="shared" si="323"/>
        <v>0</v>
      </c>
      <c r="T877" s="392">
        <f t="shared" si="320"/>
        <v>0</v>
      </c>
      <c r="U877" s="392">
        <f t="shared" si="324"/>
        <v>0</v>
      </c>
      <c r="V877" s="393">
        <f t="shared" si="325"/>
        <v>0</v>
      </c>
      <c r="W877" s="444" t="str">
        <f t="shared" si="326"/>
        <v/>
      </c>
      <c r="X877" s="452" t="str">
        <f t="shared" si="321"/>
        <v/>
      </c>
      <c r="Y877" s="452" t="str">
        <f t="shared" si="322"/>
        <v/>
      </c>
    </row>
    <row r="878" spans="1:25" ht="16.5">
      <c r="A878" s="383">
        <f t="shared" si="327"/>
        <v>46224</v>
      </c>
      <c r="B878" s="432" t="s">
        <v>804</v>
      </c>
      <c r="C878" s="458"/>
      <c r="D878" s="473"/>
      <c r="E878" s="459"/>
      <c r="F878" s="506" t="str">
        <f>IF(ISNA(VLOOKUP(D878,條件!$A$1:$L$65585,5,0)),"",(VLOOKUP(D878,條件!$A$1:$L$65585,5,0)))</f>
        <v/>
      </c>
      <c r="G878" s="506" t="str">
        <f>IF(ISNA(VLOOKUP(D878,條件!$A$1:$L$65585,11,0)),"",(VLOOKUP(D878,條件!$A$1:$L$65585,11,0)))</f>
        <v/>
      </c>
      <c r="H878" s="460"/>
      <c r="I878" s="461"/>
      <c r="J878" s="462"/>
      <c r="K878" s="461"/>
      <c r="L878" s="463"/>
      <c r="M878" s="388"/>
      <c r="N878" s="389"/>
      <c r="O878" s="390"/>
      <c r="P878" s="389"/>
      <c r="Q878" s="410"/>
      <c r="R878" s="443"/>
      <c r="S878" s="425">
        <f t="shared" si="323"/>
        <v>0</v>
      </c>
      <c r="T878" s="392">
        <f t="shared" si="320"/>
        <v>0</v>
      </c>
      <c r="U878" s="392">
        <f t="shared" si="324"/>
        <v>0</v>
      </c>
      <c r="V878" s="393">
        <f t="shared" si="325"/>
        <v>0</v>
      </c>
      <c r="W878" s="444" t="str">
        <f t="shared" si="326"/>
        <v/>
      </c>
      <c r="X878" s="452" t="str">
        <f t="shared" si="321"/>
        <v/>
      </c>
      <c r="Y878" s="452" t="str">
        <f t="shared" si="322"/>
        <v/>
      </c>
    </row>
    <row r="879" spans="1:25" ht="16.5">
      <c r="A879" s="383">
        <f t="shared" si="327"/>
        <v>46224</v>
      </c>
      <c r="B879" s="432" t="s">
        <v>804</v>
      </c>
      <c r="C879" s="458"/>
      <c r="D879" s="473"/>
      <c r="E879" s="459"/>
      <c r="F879" s="506" t="str">
        <f>IF(ISNA(VLOOKUP(D879,條件!$A$1:$L$65585,5,0)),"",(VLOOKUP(D879,條件!$A$1:$L$65585,5,0)))</f>
        <v/>
      </c>
      <c r="G879" s="506" t="str">
        <f>IF(ISNA(VLOOKUP(D879,條件!$A$1:$L$65585,11,0)),"",(VLOOKUP(D879,條件!$A$1:$L$65585,11,0)))</f>
        <v/>
      </c>
      <c r="H879" s="460"/>
      <c r="I879" s="461"/>
      <c r="J879" s="462"/>
      <c r="K879" s="461"/>
      <c r="L879" s="463"/>
      <c r="M879" s="388"/>
      <c r="N879" s="389"/>
      <c r="O879" s="390"/>
      <c r="P879" s="389"/>
      <c r="Q879" s="391"/>
      <c r="R879" s="443"/>
      <c r="S879" s="425">
        <f t="shared" si="323"/>
        <v>0</v>
      </c>
      <c r="T879" s="392">
        <f t="shared" si="320"/>
        <v>0</v>
      </c>
      <c r="U879" s="392">
        <f t="shared" si="324"/>
        <v>0</v>
      </c>
      <c r="V879" s="393">
        <f t="shared" si="325"/>
        <v>0</v>
      </c>
      <c r="W879" s="444" t="str">
        <f t="shared" si="326"/>
        <v/>
      </c>
      <c r="X879" s="452" t="str">
        <f t="shared" si="321"/>
        <v/>
      </c>
      <c r="Y879" s="452" t="str">
        <f t="shared" si="322"/>
        <v/>
      </c>
    </row>
    <row r="880" spans="1:25" ht="16.5">
      <c r="A880" s="383">
        <f t="shared" si="327"/>
        <v>46224</v>
      </c>
      <c r="B880" s="432" t="s">
        <v>804</v>
      </c>
      <c r="C880" s="458"/>
      <c r="D880" s="473"/>
      <c r="E880" s="459"/>
      <c r="F880" s="506" t="str">
        <f>IF(ISNA(VLOOKUP(D880,條件!$A$1:$L$65585,5,0)),"",(VLOOKUP(D880,條件!$A$1:$L$65585,5,0)))</f>
        <v/>
      </c>
      <c r="G880" s="506" t="str">
        <f>IF(ISNA(VLOOKUP(D880,條件!$A$1:$L$65585,11,0)),"",(VLOOKUP(D880,條件!$A$1:$L$65585,11,0)))</f>
        <v/>
      </c>
      <c r="H880" s="460"/>
      <c r="I880" s="461"/>
      <c r="J880" s="462"/>
      <c r="K880" s="461"/>
      <c r="L880" s="463"/>
      <c r="M880" s="388"/>
      <c r="N880" s="389"/>
      <c r="O880" s="390"/>
      <c r="P880" s="389"/>
      <c r="Q880" s="391"/>
      <c r="R880" s="443"/>
      <c r="S880" s="425">
        <f t="shared" si="323"/>
        <v>0</v>
      </c>
      <c r="T880" s="392">
        <f t="shared" si="320"/>
        <v>0</v>
      </c>
      <c r="U880" s="392">
        <f t="shared" si="324"/>
        <v>0</v>
      </c>
      <c r="V880" s="393">
        <f t="shared" si="325"/>
        <v>0</v>
      </c>
      <c r="W880" s="444" t="str">
        <f t="shared" si="326"/>
        <v/>
      </c>
      <c r="X880" s="452" t="str">
        <f t="shared" si="321"/>
        <v/>
      </c>
      <c r="Y880" s="452" t="str">
        <f t="shared" si="322"/>
        <v/>
      </c>
    </row>
    <row r="881" spans="1:25" ht="16.5">
      <c r="A881" s="383">
        <f t="shared" si="327"/>
        <v>46224</v>
      </c>
      <c r="B881" s="432" t="s">
        <v>804</v>
      </c>
      <c r="C881" s="458"/>
      <c r="D881" s="473"/>
      <c r="E881" s="459"/>
      <c r="F881" s="506" t="str">
        <f>IF(ISNA(VLOOKUP(D881,條件!$A$1:$L$65585,5,0)),"",(VLOOKUP(D881,條件!$A$1:$L$65585,5,0)))</f>
        <v/>
      </c>
      <c r="G881" s="506" t="str">
        <f>IF(ISNA(VLOOKUP(D881,條件!$A$1:$L$65585,11,0)),"",(VLOOKUP(D881,條件!$A$1:$L$65585,11,0)))</f>
        <v/>
      </c>
      <c r="H881" s="460"/>
      <c r="I881" s="461"/>
      <c r="J881" s="462"/>
      <c r="K881" s="461"/>
      <c r="L881" s="463"/>
      <c r="M881" s="388"/>
      <c r="N881" s="389"/>
      <c r="O881" s="390"/>
      <c r="P881" s="389"/>
      <c r="Q881" s="391"/>
      <c r="R881" s="443"/>
      <c r="S881" s="425">
        <f t="shared" si="323"/>
        <v>0</v>
      </c>
      <c r="T881" s="392">
        <f t="shared" si="320"/>
        <v>0</v>
      </c>
      <c r="U881" s="392">
        <f t="shared" si="324"/>
        <v>0</v>
      </c>
      <c r="V881" s="393">
        <f t="shared" si="325"/>
        <v>0</v>
      </c>
      <c r="W881" s="444" t="str">
        <f t="shared" si="326"/>
        <v/>
      </c>
      <c r="X881" s="452" t="str">
        <f t="shared" si="321"/>
        <v/>
      </c>
      <c r="Y881" s="452" t="str">
        <f t="shared" si="322"/>
        <v/>
      </c>
    </row>
    <row r="882" spans="1:25" ht="16.5">
      <c r="A882" s="383">
        <f t="shared" si="327"/>
        <v>46224</v>
      </c>
      <c r="B882" s="432" t="s">
        <v>804</v>
      </c>
      <c r="C882" s="458"/>
      <c r="D882" s="473"/>
      <c r="E882" s="459"/>
      <c r="F882" s="506" t="str">
        <f>IF(ISNA(VLOOKUP(D882,條件!$A$1:$L$65585,5,0)),"",(VLOOKUP(D882,條件!$A$1:$L$65585,5,0)))</f>
        <v/>
      </c>
      <c r="G882" s="506" t="str">
        <f>IF(ISNA(VLOOKUP(D882,條件!$A$1:$L$65585,11,0)),"",(VLOOKUP(D882,條件!$A$1:$L$65585,11,0)))</f>
        <v/>
      </c>
      <c r="H882" s="460"/>
      <c r="I882" s="461"/>
      <c r="J882" s="462"/>
      <c r="K882" s="461"/>
      <c r="L882" s="463"/>
      <c r="M882" s="388"/>
      <c r="N882" s="389"/>
      <c r="O882" s="390"/>
      <c r="P882" s="389"/>
      <c r="Q882" s="391"/>
      <c r="R882" s="443"/>
      <c r="S882" s="425">
        <f t="shared" si="323"/>
        <v>0</v>
      </c>
      <c r="T882" s="392">
        <f t="shared" si="320"/>
        <v>0</v>
      </c>
      <c r="U882" s="392">
        <f t="shared" si="324"/>
        <v>0</v>
      </c>
      <c r="V882" s="393">
        <f t="shared" si="325"/>
        <v>0</v>
      </c>
      <c r="W882" s="444" t="str">
        <f t="shared" si="326"/>
        <v/>
      </c>
      <c r="X882" s="452" t="str">
        <f t="shared" si="321"/>
        <v/>
      </c>
      <c r="Y882" s="452" t="str">
        <f t="shared" si="322"/>
        <v/>
      </c>
    </row>
    <row r="883" spans="1:25" ht="16.5">
      <c r="A883" s="383">
        <f t="shared" si="327"/>
        <v>46224</v>
      </c>
      <c r="B883" s="398" t="s">
        <v>807</v>
      </c>
      <c r="C883" s="524"/>
      <c r="D883" s="525"/>
      <c r="E883" s="526"/>
      <c r="F883" s="527"/>
      <c r="G883" s="527"/>
      <c r="H883" s="528"/>
      <c r="I883" s="529">
        <f>COUNTA(I863:I882)</f>
        <v>0</v>
      </c>
      <c r="J883" s="529"/>
      <c r="K883" s="529"/>
      <c r="L883" s="530"/>
      <c r="M883" s="400"/>
      <c r="N883" s="401">
        <f>SUM(N863:N882)</f>
        <v>0</v>
      </c>
      <c r="O883" s="400"/>
      <c r="P883" s="401">
        <f>SUM(P863:P882)</f>
        <v>0</v>
      </c>
      <c r="Q883" s="402"/>
      <c r="R883" s="445"/>
      <c r="S883" s="426"/>
      <c r="T883" s="399"/>
      <c r="U883" s="399">
        <f>SUMIF(U863:U882,"&lt;9E307")</f>
        <v>0</v>
      </c>
      <c r="V883" s="399">
        <f>SUM(V863:V882)</f>
        <v>0</v>
      </c>
      <c r="W883" s="446">
        <f>IF(ISERROR(V883/U883),0,(V883/U883))</f>
        <v>0</v>
      </c>
      <c r="X883" s="453">
        <f>SUMIF(X863:X882,"&lt;9E307")</f>
        <v>0</v>
      </c>
      <c r="Y883" s="453">
        <f>SUMIF(Y863:Y882,"&lt;9E307")</f>
        <v>0</v>
      </c>
    </row>
    <row r="884" spans="1:25" ht="16.5">
      <c r="A884" s="383">
        <f t="shared" si="327"/>
        <v>46224</v>
      </c>
      <c r="B884" s="432" t="s">
        <v>805</v>
      </c>
      <c r="C884" s="458"/>
      <c r="D884" s="473"/>
      <c r="E884" s="459"/>
      <c r="F884" s="506" t="str">
        <f>IF(ISNA(VLOOKUP(D884,條件!$A$1:$L$65585,5,0)),"",(VLOOKUP(D884,條件!$A$1:$L$65585,5,0)))</f>
        <v/>
      </c>
      <c r="G884" s="506" t="str">
        <f>IF(ISNA(VLOOKUP(D884,條件!$A$1:$L$65585,11,0)),"",(VLOOKUP(D884,條件!$A$1:$L$65585,11,0)))</f>
        <v/>
      </c>
      <c r="H884" s="460"/>
      <c r="I884" s="461"/>
      <c r="J884" s="462"/>
      <c r="K884" s="461"/>
      <c r="L884" s="463"/>
      <c r="M884" s="388"/>
      <c r="N884" s="389"/>
      <c r="O884" s="390"/>
      <c r="P884" s="389"/>
      <c r="Q884" s="391"/>
      <c r="R884" s="443"/>
      <c r="S884" s="425">
        <f>K884*0.85</f>
        <v>0</v>
      </c>
      <c r="T884" s="392">
        <f t="shared" ref="T884:T903" si="328">IF(J884="",0,(1440/(J884/S884)))</f>
        <v>0</v>
      </c>
      <c r="U884" s="405">
        <f>T884*L884*(N884+P884)/24*0.85</f>
        <v>0</v>
      </c>
      <c r="V884" s="406">
        <f>M884+O884</f>
        <v>0</v>
      </c>
      <c r="W884" s="442" t="str">
        <f>IF(U884=0,"",((V884/U884)))</f>
        <v/>
      </c>
      <c r="X884" s="452" t="str">
        <f t="shared" ref="X884:X903" si="329">IF(ISERROR((U884/(N884+P884)*N884)/250),"",((U884/(N884+P884)*N884)/250))</f>
        <v/>
      </c>
      <c r="Y884" s="452" t="str">
        <f t="shared" ref="Y884:Y903" si="330">IF(ISERROR(((U884/(N884+P884)*P884)/250)),"",(((U884/(N884+P884)*P884))/250))</f>
        <v/>
      </c>
    </row>
    <row r="885" spans="1:25" ht="16.5">
      <c r="A885" s="383">
        <f t="shared" si="327"/>
        <v>46224</v>
      </c>
      <c r="B885" s="432" t="s">
        <v>805</v>
      </c>
      <c r="C885" s="458"/>
      <c r="D885" s="473"/>
      <c r="E885" s="459"/>
      <c r="F885" s="506" t="str">
        <f>IF(ISNA(VLOOKUP(D885,條件!$A$1:$L$65585,5,0)),"",(VLOOKUP(D885,條件!$A$1:$L$65585,5,0)))</f>
        <v/>
      </c>
      <c r="G885" s="506" t="str">
        <f>IF(ISNA(VLOOKUP(D885,條件!$A$1:$L$65585,11,0)),"",(VLOOKUP(D885,條件!$A$1:$L$65585,11,0)))</f>
        <v/>
      </c>
      <c r="H885" s="460"/>
      <c r="I885" s="461"/>
      <c r="J885" s="462"/>
      <c r="K885" s="461"/>
      <c r="L885" s="463"/>
      <c r="M885" s="388"/>
      <c r="N885" s="389"/>
      <c r="O885" s="390"/>
      <c r="P885" s="389"/>
      <c r="Q885" s="391"/>
      <c r="R885" s="443"/>
      <c r="S885" s="425">
        <f t="shared" ref="S885:S903" si="331">K885*0.85</f>
        <v>0</v>
      </c>
      <c r="T885" s="392">
        <f t="shared" si="328"/>
        <v>0</v>
      </c>
      <c r="U885" s="405">
        <f t="shared" ref="U885:U903" si="332">T885*L885*(N885+P885)/24*0.85</f>
        <v>0</v>
      </c>
      <c r="V885" s="393">
        <f t="shared" ref="V885:V903" si="333">M885+O885</f>
        <v>0</v>
      </c>
      <c r="W885" s="442" t="str">
        <f t="shared" ref="W885:W903" si="334">IF(U885=0,"",((V885/U885)))</f>
        <v/>
      </c>
      <c r="X885" s="452" t="str">
        <f t="shared" si="329"/>
        <v/>
      </c>
      <c r="Y885" s="452" t="str">
        <f t="shared" si="330"/>
        <v/>
      </c>
    </row>
    <row r="886" spans="1:25" ht="16.5">
      <c r="A886" s="383">
        <f t="shared" si="327"/>
        <v>46224</v>
      </c>
      <c r="B886" s="432" t="s">
        <v>805</v>
      </c>
      <c r="C886" s="458"/>
      <c r="D886" s="473"/>
      <c r="E886" s="459"/>
      <c r="F886" s="506" t="str">
        <f>IF(ISNA(VLOOKUP(D886,條件!$A$1:$L$65585,5,0)),"",(VLOOKUP(D886,條件!$A$1:$L$65585,5,0)))</f>
        <v/>
      </c>
      <c r="G886" s="506" t="str">
        <f>IF(ISNA(VLOOKUP(D886,條件!$A$1:$L$65585,11,0)),"",(VLOOKUP(D886,條件!$A$1:$L$65585,11,0)))</f>
        <v/>
      </c>
      <c r="H886" s="460"/>
      <c r="I886" s="461"/>
      <c r="J886" s="462"/>
      <c r="K886" s="461"/>
      <c r="L886" s="463"/>
      <c r="M886" s="388"/>
      <c r="N886" s="389"/>
      <c r="O886" s="390"/>
      <c r="P886" s="389"/>
      <c r="Q886" s="391"/>
      <c r="R886" s="443"/>
      <c r="S886" s="425">
        <f t="shared" si="331"/>
        <v>0</v>
      </c>
      <c r="T886" s="392">
        <f t="shared" si="328"/>
        <v>0</v>
      </c>
      <c r="U886" s="405">
        <f t="shared" si="332"/>
        <v>0</v>
      </c>
      <c r="V886" s="393">
        <f t="shared" si="333"/>
        <v>0</v>
      </c>
      <c r="W886" s="442" t="str">
        <f t="shared" si="334"/>
        <v/>
      </c>
      <c r="X886" s="452" t="str">
        <f t="shared" si="329"/>
        <v/>
      </c>
      <c r="Y886" s="452" t="str">
        <f t="shared" si="330"/>
        <v/>
      </c>
    </row>
    <row r="887" spans="1:25" ht="16.5">
      <c r="A887" s="383">
        <f t="shared" si="327"/>
        <v>46224</v>
      </c>
      <c r="B887" s="432" t="s">
        <v>805</v>
      </c>
      <c r="C887" s="458"/>
      <c r="D887" s="473"/>
      <c r="E887" s="459"/>
      <c r="F887" s="506" t="str">
        <f>IF(ISNA(VLOOKUP(D887,條件!$A$1:$L$65585,5,0)),"",(VLOOKUP(D887,條件!$A$1:$L$65585,5,0)))</f>
        <v/>
      </c>
      <c r="G887" s="506" t="str">
        <f>IF(ISNA(VLOOKUP(D887,條件!$A$1:$L$65585,11,0)),"",(VLOOKUP(D887,條件!$A$1:$L$65585,11,0)))</f>
        <v/>
      </c>
      <c r="H887" s="460"/>
      <c r="I887" s="461"/>
      <c r="J887" s="462"/>
      <c r="K887" s="461"/>
      <c r="L887" s="463"/>
      <c r="M887" s="388"/>
      <c r="N887" s="389"/>
      <c r="O887" s="390"/>
      <c r="P887" s="389"/>
      <c r="Q887" s="391"/>
      <c r="R887" s="443"/>
      <c r="S887" s="425">
        <f t="shared" si="331"/>
        <v>0</v>
      </c>
      <c r="T887" s="392">
        <f t="shared" si="328"/>
        <v>0</v>
      </c>
      <c r="U887" s="405">
        <f t="shared" si="332"/>
        <v>0</v>
      </c>
      <c r="V887" s="393">
        <f t="shared" si="333"/>
        <v>0</v>
      </c>
      <c r="W887" s="442" t="str">
        <f t="shared" si="334"/>
        <v/>
      </c>
      <c r="X887" s="452" t="str">
        <f t="shared" si="329"/>
        <v/>
      </c>
      <c r="Y887" s="452" t="str">
        <f t="shared" si="330"/>
        <v/>
      </c>
    </row>
    <row r="888" spans="1:25" ht="16.5">
      <c r="A888" s="383">
        <f t="shared" si="327"/>
        <v>46224</v>
      </c>
      <c r="B888" s="432" t="s">
        <v>805</v>
      </c>
      <c r="C888" s="458"/>
      <c r="D888" s="473"/>
      <c r="E888" s="459"/>
      <c r="F888" s="506" t="str">
        <f>IF(ISNA(VLOOKUP(D888,條件!$A$1:$L$65585,5,0)),"",(VLOOKUP(D888,條件!$A$1:$L$65585,5,0)))</f>
        <v/>
      </c>
      <c r="G888" s="506" t="str">
        <f>IF(ISNA(VLOOKUP(D888,條件!$A$1:$L$65585,11,0)),"",(VLOOKUP(D888,條件!$A$1:$L$65585,11,0)))</f>
        <v/>
      </c>
      <c r="H888" s="460"/>
      <c r="I888" s="461"/>
      <c r="J888" s="462"/>
      <c r="K888" s="461"/>
      <c r="L888" s="463"/>
      <c r="M888" s="388"/>
      <c r="N888" s="389"/>
      <c r="O888" s="390"/>
      <c r="P888" s="389"/>
      <c r="Q888" s="391"/>
      <c r="R888" s="443"/>
      <c r="S888" s="425">
        <f t="shared" si="331"/>
        <v>0</v>
      </c>
      <c r="T888" s="392">
        <f t="shared" si="328"/>
        <v>0</v>
      </c>
      <c r="U888" s="405">
        <f t="shared" si="332"/>
        <v>0</v>
      </c>
      <c r="V888" s="393">
        <f t="shared" si="333"/>
        <v>0</v>
      </c>
      <c r="W888" s="442" t="str">
        <f t="shared" si="334"/>
        <v/>
      </c>
      <c r="X888" s="452" t="str">
        <f t="shared" si="329"/>
        <v/>
      </c>
      <c r="Y888" s="452" t="str">
        <f t="shared" si="330"/>
        <v/>
      </c>
    </row>
    <row r="889" spans="1:25" ht="16.5">
      <c r="A889" s="383">
        <f t="shared" si="327"/>
        <v>46224</v>
      </c>
      <c r="B889" s="432" t="s">
        <v>805</v>
      </c>
      <c r="C889" s="458"/>
      <c r="D889" s="473"/>
      <c r="E889" s="459"/>
      <c r="F889" s="506" t="str">
        <f>IF(ISNA(VLOOKUP(D889,條件!$A$1:$L$65585,5,0)),"",(VLOOKUP(D889,條件!$A$1:$L$65585,5,0)))</f>
        <v/>
      </c>
      <c r="G889" s="506" t="str">
        <f>IF(ISNA(VLOOKUP(D889,條件!$A$1:$L$65585,11,0)),"",(VLOOKUP(D889,條件!$A$1:$L$65585,11,0)))</f>
        <v/>
      </c>
      <c r="H889" s="460"/>
      <c r="I889" s="461"/>
      <c r="J889" s="462"/>
      <c r="K889" s="461"/>
      <c r="L889" s="463"/>
      <c r="M889" s="388"/>
      <c r="N889" s="389"/>
      <c r="O889" s="390"/>
      <c r="P889" s="389"/>
      <c r="Q889" s="391"/>
      <c r="R889" s="443"/>
      <c r="S889" s="425">
        <f t="shared" si="331"/>
        <v>0</v>
      </c>
      <c r="T889" s="392">
        <f t="shared" si="328"/>
        <v>0</v>
      </c>
      <c r="U889" s="405">
        <f t="shared" si="332"/>
        <v>0</v>
      </c>
      <c r="V889" s="393">
        <f t="shared" si="333"/>
        <v>0</v>
      </c>
      <c r="W889" s="442" t="str">
        <f t="shared" si="334"/>
        <v/>
      </c>
      <c r="X889" s="452" t="str">
        <f t="shared" si="329"/>
        <v/>
      </c>
      <c r="Y889" s="452" t="str">
        <f t="shared" si="330"/>
        <v/>
      </c>
    </row>
    <row r="890" spans="1:25" ht="16.5">
      <c r="A890" s="383">
        <f t="shared" si="327"/>
        <v>46224</v>
      </c>
      <c r="B890" s="432" t="s">
        <v>805</v>
      </c>
      <c r="C890" s="458"/>
      <c r="D890" s="473"/>
      <c r="E890" s="459"/>
      <c r="F890" s="506" t="str">
        <f>IF(ISNA(VLOOKUP(D890,條件!$A$1:$L$65585,5,0)),"",(VLOOKUP(D890,條件!$A$1:$L$65585,5,0)))</f>
        <v/>
      </c>
      <c r="G890" s="506" t="str">
        <f>IF(ISNA(VLOOKUP(D890,條件!$A$1:$L$65585,11,0)),"",(VLOOKUP(D890,條件!$A$1:$L$65585,11,0)))</f>
        <v/>
      </c>
      <c r="H890" s="460"/>
      <c r="I890" s="461"/>
      <c r="J890" s="462"/>
      <c r="K890" s="461"/>
      <c r="L890" s="463"/>
      <c r="M890" s="388"/>
      <c r="N890" s="389"/>
      <c r="O890" s="390"/>
      <c r="P890" s="389"/>
      <c r="Q890" s="391"/>
      <c r="R890" s="443"/>
      <c r="S890" s="425">
        <f t="shared" si="331"/>
        <v>0</v>
      </c>
      <c r="T890" s="392">
        <f t="shared" si="328"/>
        <v>0</v>
      </c>
      <c r="U890" s="405">
        <f t="shared" si="332"/>
        <v>0</v>
      </c>
      <c r="V890" s="393">
        <f t="shared" si="333"/>
        <v>0</v>
      </c>
      <c r="W890" s="442" t="str">
        <f t="shared" si="334"/>
        <v/>
      </c>
      <c r="X890" s="452" t="str">
        <f t="shared" si="329"/>
        <v/>
      </c>
      <c r="Y890" s="452" t="str">
        <f t="shared" si="330"/>
        <v/>
      </c>
    </row>
    <row r="891" spans="1:25" ht="16.5">
      <c r="A891" s="383">
        <f t="shared" si="327"/>
        <v>46224</v>
      </c>
      <c r="B891" s="432" t="s">
        <v>805</v>
      </c>
      <c r="C891" s="458"/>
      <c r="D891" s="473"/>
      <c r="E891" s="459"/>
      <c r="F891" s="506" t="str">
        <f>IF(ISNA(VLOOKUP(D891,條件!$A$1:$L$65585,5,0)),"",(VLOOKUP(D891,條件!$A$1:$L$65585,5,0)))</f>
        <v/>
      </c>
      <c r="G891" s="506" t="str">
        <f>IF(ISNA(VLOOKUP(D891,條件!$A$1:$L$65585,11,0)),"",(VLOOKUP(D891,條件!$A$1:$L$65585,11,0)))</f>
        <v/>
      </c>
      <c r="H891" s="460"/>
      <c r="I891" s="461"/>
      <c r="J891" s="462"/>
      <c r="K891" s="461"/>
      <c r="L891" s="463"/>
      <c r="M891" s="388"/>
      <c r="N891" s="389"/>
      <c r="O891" s="390"/>
      <c r="P891" s="389"/>
      <c r="Q891" s="391"/>
      <c r="R891" s="443"/>
      <c r="S891" s="425">
        <f t="shared" si="331"/>
        <v>0</v>
      </c>
      <c r="T891" s="392">
        <f t="shared" si="328"/>
        <v>0</v>
      </c>
      <c r="U891" s="405">
        <f t="shared" si="332"/>
        <v>0</v>
      </c>
      <c r="V891" s="393">
        <f t="shared" si="333"/>
        <v>0</v>
      </c>
      <c r="W891" s="442" t="str">
        <f t="shared" si="334"/>
        <v/>
      </c>
      <c r="X891" s="452" t="str">
        <f t="shared" si="329"/>
        <v/>
      </c>
      <c r="Y891" s="452" t="str">
        <f t="shared" si="330"/>
        <v/>
      </c>
    </row>
    <row r="892" spans="1:25" ht="16.5">
      <c r="A892" s="383">
        <f t="shared" si="327"/>
        <v>46224</v>
      </c>
      <c r="B892" s="432" t="s">
        <v>805</v>
      </c>
      <c r="C892" s="458"/>
      <c r="D892" s="473"/>
      <c r="E892" s="459"/>
      <c r="F892" s="506" t="str">
        <f>IF(ISNA(VLOOKUP(D892,條件!$A$1:$L$65585,5,0)),"",(VLOOKUP(D892,條件!$A$1:$L$65585,5,0)))</f>
        <v/>
      </c>
      <c r="G892" s="506" t="str">
        <f>IF(ISNA(VLOOKUP(D892,條件!$A$1:$L$65585,11,0)),"",(VLOOKUP(D892,條件!$A$1:$L$65585,11,0)))</f>
        <v/>
      </c>
      <c r="H892" s="460"/>
      <c r="I892" s="461"/>
      <c r="J892" s="462"/>
      <c r="K892" s="461"/>
      <c r="L892" s="463"/>
      <c r="M892" s="388"/>
      <c r="N892" s="389"/>
      <c r="O892" s="390"/>
      <c r="P892" s="389"/>
      <c r="Q892" s="391"/>
      <c r="R892" s="443"/>
      <c r="S892" s="425">
        <f t="shared" si="331"/>
        <v>0</v>
      </c>
      <c r="T892" s="392">
        <f t="shared" si="328"/>
        <v>0</v>
      </c>
      <c r="U892" s="405">
        <f t="shared" si="332"/>
        <v>0</v>
      </c>
      <c r="V892" s="393">
        <f t="shared" si="333"/>
        <v>0</v>
      </c>
      <c r="W892" s="442" t="str">
        <f t="shared" si="334"/>
        <v/>
      </c>
      <c r="X892" s="452" t="str">
        <f t="shared" si="329"/>
        <v/>
      </c>
      <c r="Y892" s="452" t="str">
        <f t="shared" si="330"/>
        <v/>
      </c>
    </row>
    <row r="893" spans="1:25" ht="16.5">
      <c r="A893" s="383">
        <f t="shared" si="327"/>
        <v>46224</v>
      </c>
      <c r="B893" s="432" t="s">
        <v>805</v>
      </c>
      <c r="C893" s="458"/>
      <c r="D893" s="473"/>
      <c r="E893" s="459"/>
      <c r="F893" s="506" t="str">
        <f>IF(ISNA(VLOOKUP(D893,條件!$A$1:$L$65585,5,0)),"",(VLOOKUP(D893,條件!$A$1:$L$65585,5,0)))</f>
        <v/>
      </c>
      <c r="G893" s="506" t="str">
        <f>IF(ISNA(VLOOKUP(D893,條件!$A$1:$L$65585,11,0)),"",(VLOOKUP(D893,條件!$A$1:$L$65585,11,0)))</f>
        <v/>
      </c>
      <c r="H893" s="460"/>
      <c r="I893" s="461"/>
      <c r="J893" s="462"/>
      <c r="K893" s="461"/>
      <c r="L893" s="463"/>
      <c r="M893" s="388"/>
      <c r="N893" s="389"/>
      <c r="O893" s="390"/>
      <c r="P893" s="389"/>
      <c r="Q893" s="391"/>
      <c r="R893" s="443"/>
      <c r="S893" s="425">
        <f t="shared" si="331"/>
        <v>0</v>
      </c>
      <c r="T893" s="392">
        <f t="shared" si="328"/>
        <v>0</v>
      </c>
      <c r="U893" s="405">
        <f t="shared" si="332"/>
        <v>0</v>
      </c>
      <c r="V893" s="393">
        <f t="shared" si="333"/>
        <v>0</v>
      </c>
      <c r="W893" s="442" t="str">
        <f t="shared" si="334"/>
        <v/>
      </c>
      <c r="X893" s="452" t="str">
        <f t="shared" si="329"/>
        <v/>
      </c>
      <c r="Y893" s="452" t="str">
        <f t="shared" si="330"/>
        <v/>
      </c>
    </row>
    <row r="894" spans="1:25" ht="16.5">
      <c r="A894" s="383">
        <f t="shared" si="327"/>
        <v>46224</v>
      </c>
      <c r="B894" s="432" t="s">
        <v>805</v>
      </c>
      <c r="C894" s="458"/>
      <c r="D894" s="473"/>
      <c r="E894" s="459"/>
      <c r="F894" s="506" t="str">
        <f>IF(ISNA(VLOOKUP(D894,條件!$A$1:$L$65585,5,0)),"",(VLOOKUP(D894,條件!$A$1:$L$65585,5,0)))</f>
        <v/>
      </c>
      <c r="G894" s="506" t="str">
        <f>IF(ISNA(VLOOKUP(D894,條件!$A$1:$L$65585,11,0)),"",(VLOOKUP(D894,條件!$A$1:$L$65585,11,0)))</f>
        <v/>
      </c>
      <c r="H894" s="460"/>
      <c r="I894" s="461"/>
      <c r="J894" s="462"/>
      <c r="K894" s="461"/>
      <c r="L894" s="463"/>
      <c r="M894" s="388"/>
      <c r="N894" s="389"/>
      <c r="O894" s="390"/>
      <c r="P894" s="389"/>
      <c r="Q894" s="391"/>
      <c r="R894" s="443"/>
      <c r="S894" s="425">
        <f t="shared" si="331"/>
        <v>0</v>
      </c>
      <c r="T894" s="392">
        <f t="shared" si="328"/>
        <v>0</v>
      </c>
      <c r="U894" s="405">
        <f t="shared" si="332"/>
        <v>0</v>
      </c>
      <c r="V894" s="393">
        <f t="shared" si="333"/>
        <v>0</v>
      </c>
      <c r="W894" s="442" t="str">
        <f t="shared" si="334"/>
        <v/>
      </c>
      <c r="X894" s="452" t="str">
        <f t="shared" si="329"/>
        <v/>
      </c>
      <c r="Y894" s="452" t="str">
        <f t="shared" si="330"/>
        <v/>
      </c>
    </row>
    <row r="895" spans="1:25" ht="16.5">
      <c r="A895" s="383">
        <f t="shared" si="327"/>
        <v>46224</v>
      </c>
      <c r="B895" s="432" t="s">
        <v>805</v>
      </c>
      <c r="C895" s="458"/>
      <c r="D895" s="473"/>
      <c r="E895" s="459"/>
      <c r="F895" s="506" t="str">
        <f>IF(ISNA(VLOOKUP(D895,條件!$A$1:$L$65585,5,0)),"",(VLOOKUP(D895,條件!$A$1:$L$65585,5,0)))</f>
        <v/>
      </c>
      <c r="G895" s="506" t="str">
        <f>IF(ISNA(VLOOKUP(D895,條件!$A$1:$L$65585,11,0)),"",(VLOOKUP(D895,條件!$A$1:$L$65585,11,0)))</f>
        <v/>
      </c>
      <c r="H895" s="460"/>
      <c r="I895" s="461"/>
      <c r="J895" s="462"/>
      <c r="K895" s="461"/>
      <c r="L895" s="463"/>
      <c r="M895" s="388"/>
      <c r="N895" s="389"/>
      <c r="O895" s="390"/>
      <c r="P895" s="389"/>
      <c r="Q895" s="391"/>
      <c r="R895" s="443"/>
      <c r="S895" s="425">
        <f t="shared" si="331"/>
        <v>0</v>
      </c>
      <c r="T895" s="392">
        <f t="shared" si="328"/>
        <v>0</v>
      </c>
      <c r="U895" s="392">
        <f t="shared" si="332"/>
        <v>0</v>
      </c>
      <c r="V895" s="393">
        <f t="shared" si="333"/>
        <v>0</v>
      </c>
      <c r="W895" s="444" t="str">
        <f t="shared" si="334"/>
        <v/>
      </c>
      <c r="X895" s="452" t="str">
        <f t="shared" si="329"/>
        <v/>
      </c>
      <c r="Y895" s="452" t="str">
        <f t="shared" si="330"/>
        <v/>
      </c>
    </row>
    <row r="896" spans="1:25" ht="16.5">
      <c r="A896" s="383">
        <f t="shared" si="327"/>
        <v>46224</v>
      </c>
      <c r="B896" s="432" t="s">
        <v>805</v>
      </c>
      <c r="C896" s="458"/>
      <c r="D896" s="473"/>
      <c r="E896" s="459"/>
      <c r="F896" s="506" t="str">
        <f>IF(ISNA(VLOOKUP(D896,條件!$A$1:$L$65585,5,0)),"",(VLOOKUP(D896,條件!$A$1:$L$65585,5,0)))</f>
        <v/>
      </c>
      <c r="G896" s="506" t="str">
        <f>IF(ISNA(VLOOKUP(D896,條件!$A$1:$L$65585,11,0)),"",(VLOOKUP(D896,條件!$A$1:$L$65585,11,0)))</f>
        <v/>
      </c>
      <c r="H896" s="460"/>
      <c r="I896" s="461"/>
      <c r="J896" s="462"/>
      <c r="K896" s="461"/>
      <c r="L896" s="463"/>
      <c r="M896" s="388"/>
      <c r="N896" s="389"/>
      <c r="O896" s="390"/>
      <c r="P896" s="389"/>
      <c r="Q896" s="391"/>
      <c r="R896" s="443"/>
      <c r="S896" s="425">
        <f t="shared" si="331"/>
        <v>0</v>
      </c>
      <c r="T896" s="392">
        <f t="shared" si="328"/>
        <v>0</v>
      </c>
      <c r="U896" s="392">
        <f t="shared" si="332"/>
        <v>0</v>
      </c>
      <c r="V896" s="393">
        <f t="shared" si="333"/>
        <v>0</v>
      </c>
      <c r="W896" s="444" t="str">
        <f t="shared" si="334"/>
        <v/>
      </c>
      <c r="X896" s="452" t="str">
        <f t="shared" si="329"/>
        <v/>
      </c>
      <c r="Y896" s="452" t="str">
        <f t="shared" si="330"/>
        <v/>
      </c>
    </row>
    <row r="897" spans="1:25" ht="16.5">
      <c r="A897" s="383">
        <f t="shared" si="327"/>
        <v>46224</v>
      </c>
      <c r="B897" s="432" t="s">
        <v>805</v>
      </c>
      <c r="C897" s="458"/>
      <c r="D897" s="473"/>
      <c r="E897" s="459"/>
      <c r="F897" s="506" t="str">
        <f>IF(ISNA(VLOOKUP(D897,條件!$A$1:$L$65585,5,0)),"",(VLOOKUP(D897,條件!$A$1:$L$65585,5,0)))</f>
        <v/>
      </c>
      <c r="G897" s="506" t="str">
        <f>IF(ISNA(VLOOKUP(D897,條件!$A$1:$L$65585,11,0)),"",(VLOOKUP(D897,條件!$A$1:$L$65585,11,0)))</f>
        <v/>
      </c>
      <c r="H897" s="460"/>
      <c r="I897" s="461"/>
      <c r="J897" s="462"/>
      <c r="K897" s="461"/>
      <c r="L897" s="463"/>
      <c r="M897" s="388"/>
      <c r="N897" s="389"/>
      <c r="O897" s="390"/>
      <c r="P897" s="389"/>
      <c r="Q897" s="391"/>
      <c r="R897" s="443"/>
      <c r="S897" s="425">
        <f t="shared" si="331"/>
        <v>0</v>
      </c>
      <c r="T897" s="392">
        <f t="shared" si="328"/>
        <v>0</v>
      </c>
      <c r="U897" s="392">
        <f t="shared" si="332"/>
        <v>0</v>
      </c>
      <c r="V897" s="393">
        <f t="shared" si="333"/>
        <v>0</v>
      </c>
      <c r="W897" s="444" t="str">
        <f t="shared" si="334"/>
        <v/>
      </c>
      <c r="X897" s="452" t="str">
        <f t="shared" si="329"/>
        <v/>
      </c>
      <c r="Y897" s="452" t="str">
        <f t="shared" si="330"/>
        <v/>
      </c>
    </row>
    <row r="898" spans="1:25" ht="16.5">
      <c r="A898" s="383">
        <f t="shared" si="327"/>
        <v>46224</v>
      </c>
      <c r="B898" s="432" t="s">
        <v>805</v>
      </c>
      <c r="C898" s="458"/>
      <c r="D898" s="473"/>
      <c r="E898" s="459"/>
      <c r="F898" s="506" t="str">
        <f>IF(ISNA(VLOOKUP(D898,條件!$A$1:$L$65585,5,0)),"",(VLOOKUP(D898,條件!$A$1:$L$65585,5,0)))</f>
        <v/>
      </c>
      <c r="G898" s="506" t="str">
        <f>IF(ISNA(VLOOKUP(D898,條件!$A$1:$L$65585,11,0)),"",(VLOOKUP(D898,條件!$A$1:$L$65585,11,0)))</f>
        <v/>
      </c>
      <c r="H898" s="460"/>
      <c r="I898" s="461"/>
      <c r="J898" s="462"/>
      <c r="K898" s="461"/>
      <c r="L898" s="463"/>
      <c r="M898" s="388"/>
      <c r="N898" s="389"/>
      <c r="O898" s="390"/>
      <c r="P898" s="389"/>
      <c r="Q898" s="391"/>
      <c r="R898" s="443"/>
      <c r="S898" s="425">
        <f t="shared" si="331"/>
        <v>0</v>
      </c>
      <c r="T898" s="392">
        <f t="shared" si="328"/>
        <v>0</v>
      </c>
      <c r="U898" s="392">
        <f t="shared" si="332"/>
        <v>0</v>
      </c>
      <c r="V898" s="393">
        <f t="shared" si="333"/>
        <v>0</v>
      </c>
      <c r="W898" s="444" t="str">
        <f t="shared" si="334"/>
        <v/>
      </c>
      <c r="X898" s="452" t="str">
        <f t="shared" si="329"/>
        <v/>
      </c>
      <c r="Y898" s="452" t="str">
        <f t="shared" si="330"/>
        <v/>
      </c>
    </row>
    <row r="899" spans="1:25" ht="16.5">
      <c r="A899" s="383">
        <f t="shared" si="327"/>
        <v>46224</v>
      </c>
      <c r="B899" s="432" t="s">
        <v>805</v>
      </c>
      <c r="C899" s="458"/>
      <c r="D899" s="473"/>
      <c r="E899" s="459"/>
      <c r="F899" s="506" t="str">
        <f>IF(ISNA(VLOOKUP(D899,條件!$A$1:$L$65585,5,0)),"",(VLOOKUP(D899,條件!$A$1:$L$65585,5,0)))</f>
        <v/>
      </c>
      <c r="G899" s="506" t="str">
        <f>IF(ISNA(VLOOKUP(D899,條件!$A$1:$L$65585,11,0)),"",(VLOOKUP(D899,條件!$A$1:$L$65585,11,0)))</f>
        <v/>
      </c>
      <c r="H899" s="460"/>
      <c r="I899" s="461"/>
      <c r="J899" s="462"/>
      <c r="K899" s="461"/>
      <c r="L899" s="463"/>
      <c r="M899" s="388"/>
      <c r="N899" s="389"/>
      <c r="O899" s="390"/>
      <c r="P899" s="389"/>
      <c r="Q899" s="391"/>
      <c r="R899" s="443"/>
      <c r="S899" s="425">
        <f t="shared" si="331"/>
        <v>0</v>
      </c>
      <c r="T899" s="392">
        <f t="shared" si="328"/>
        <v>0</v>
      </c>
      <c r="U899" s="392">
        <f t="shared" si="332"/>
        <v>0</v>
      </c>
      <c r="V899" s="393">
        <f t="shared" si="333"/>
        <v>0</v>
      </c>
      <c r="W899" s="444" t="str">
        <f t="shared" si="334"/>
        <v/>
      </c>
      <c r="X899" s="452" t="str">
        <f t="shared" si="329"/>
        <v/>
      </c>
      <c r="Y899" s="452" t="str">
        <f t="shared" si="330"/>
        <v/>
      </c>
    </row>
    <row r="900" spans="1:25" ht="16.5">
      <c r="A900" s="383">
        <f t="shared" si="327"/>
        <v>46224</v>
      </c>
      <c r="B900" s="432" t="s">
        <v>805</v>
      </c>
      <c r="C900" s="458"/>
      <c r="D900" s="473"/>
      <c r="E900" s="459"/>
      <c r="F900" s="506" t="str">
        <f>IF(ISNA(VLOOKUP(D900,條件!$A$1:$L$65585,5,0)),"",(VLOOKUP(D900,條件!$A$1:$L$65585,5,0)))</f>
        <v/>
      </c>
      <c r="G900" s="506" t="str">
        <f>IF(ISNA(VLOOKUP(D900,條件!$A$1:$L$65585,11,0)),"",(VLOOKUP(D900,條件!$A$1:$L$65585,11,0)))</f>
        <v/>
      </c>
      <c r="H900" s="460"/>
      <c r="I900" s="461"/>
      <c r="J900" s="462"/>
      <c r="K900" s="461"/>
      <c r="L900" s="463"/>
      <c r="M900" s="388"/>
      <c r="N900" s="389"/>
      <c r="O900" s="390"/>
      <c r="P900" s="389"/>
      <c r="Q900" s="391"/>
      <c r="R900" s="443"/>
      <c r="S900" s="425">
        <f t="shared" si="331"/>
        <v>0</v>
      </c>
      <c r="T900" s="392">
        <f t="shared" si="328"/>
        <v>0</v>
      </c>
      <c r="U900" s="392">
        <f t="shared" si="332"/>
        <v>0</v>
      </c>
      <c r="V900" s="393">
        <f t="shared" si="333"/>
        <v>0</v>
      </c>
      <c r="W900" s="444" t="str">
        <f t="shared" si="334"/>
        <v/>
      </c>
      <c r="X900" s="452" t="str">
        <f t="shared" si="329"/>
        <v/>
      </c>
      <c r="Y900" s="452" t="str">
        <f t="shared" si="330"/>
        <v/>
      </c>
    </row>
    <row r="901" spans="1:25" ht="16.5">
      <c r="A901" s="383">
        <f t="shared" si="327"/>
        <v>46224</v>
      </c>
      <c r="B901" s="432" t="s">
        <v>805</v>
      </c>
      <c r="C901" s="458"/>
      <c r="D901" s="473"/>
      <c r="E901" s="459"/>
      <c r="F901" s="506" t="str">
        <f>IF(ISNA(VLOOKUP(D901,條件!$A$1:$L$65585,5,0)),"",(VLOOKUP(D901,條件!$A$1:$L$65585,5,0)))</f>
        <v/>
      </c>
      <c r="G901" s="506" t="str">
        <f>IF(ISNA(VLOOKUP(D901,條件!$A$1:$L$65585,11,0)),"",(VLOOKUP(D901,條件!$A$1:$L$65585,11,0)))</f>
        <v/>
      </c>
      <c r="H901" s="460"/>
      <c r="I901" s="461"/>
      <c r="J901" s="462"/>
      <c r="K901" s="461"/>
      <c r="L901" s="463"/>
      <c r="M901" s="388"/>
      <c r="N901" s="389"/>
      <c r="O901" s="390"/>
      <c r="P901" s="389"/>
      <c r="Q901" s="391"/>
      <c r="R901" s="443"/>
      <c r="S901" s="425">
        <f t="shared" si="331"/>
        <v>0</v>
      </c>
      <c r="T901" s="392">
        <f t="shared" si="328"/>
        <v>0</v>
      </c>
      <c r="U901" s="392">
        <f t="shared" si="332"/>
        <v>0</v>
      </c>
      <c r="V901" s="393">
        <f t="shared" si="333"/>
        <v>0</v>
      </c>
      <c r="W901" s="444" t="str">
        <f t="shared" si="334"/>
        <v/>
      </c>
      <c r="X901" s="452" t="str">
        <f t="shared" si="329"/>
        <v/>
      </c>
      <c r="Y901" s="452" t="str">
        <f t="shared" si="330"/>
        <v/>
      </c>
    </row>
    <row r="902" spans="1:25" ht="16.5">
      <c r="A902" s="383">
        <f t="shared" si="327"/>
        <v>46224</v>
      </c>
      <c r="B902" s="432" t="s">
        <v>805</v>
      </c>
      <c r="C902" s="458"/>
      <c r="D902" s="473"/>
      <c r="E902" s="459"/>
      <c r="F902" s="506" t="str">
        <f>IF(ISNA(VLOOKUP(D902,條件!$A$1:$L$65585,5,0)),"",(VLOOKUP(D902,條件!$A$1:$L$65585,5,0)))</f>
        <v/>
      </c>
      <c r="G902" s="506" t="str">
        <f>IF(ISNA(VLOOKUP(D902,條件!$A$1:$L$65585,11,0)),"",(VLOOKUP(D902,條件!$A$1:$L$65585,11,0)))</f>
        <v/>
      </c>
      <c r="H902" s="460"/>
      <c r="I902" s="461"/>
      <c r="J902" s="462"/>
      <c r="K902" s="461"/>
      <c r="L902" s="463"/>
      <c r="M902" s="388"/>
      <c r="N902" s="389"/>
      <c r="O902" s="390"/>
      <c r="P902" s="389"/>
      <c r="Q902" s="391"/>
      <c r="R902" s="443"/>
      <c r="S902" s="425">
        <f t="shared" si="331"/>
        <v>0</v>
      </c>
      <c r="T902" s="392">
        <f t="shared" si="328"/>
        <v>0</v>
      </c>
      <c r="U902" s="392">
        <f t="shared" si="332"/>
        <v>0</v>
      </c>
      <c r="V902" s="393">
        <f t="shared" si="333"/>
        <v>0</v>
      </c>
      <c r="W902" s="444" t="str">
        <f t="shared" si="334"/>
        <v/>
      </c>
      <c r="X902" s="452" t="str">
        <f t="shared" si="329"/>
        <v/>
      </c>
      <c r="Y902" s="452" t="str">
        <f t="shared" si="330"/>
        <v/>
      </c>
    </row>
    <row r="903" spans="1:25" ht="16.5">
      <c r="A903" s="383">
        <f t="shared" si="327"/>
        <v>46224</v>
      </c>
      <c r="B903" s="432" t="s">
        <v>805</v>
      </c>
      <c r="C903" s="458"/>
      <c r="D903" s="473"/>
      <c r="E903" s="459"/>
      <c r="F903" s="506" t="str">
        <f>IF(ISNA(VLOOKUP(D903,條件!$A$1:$L$65585,5,0)),"",(VLOOKUP(D903,條件!$A$1:$L$65585,5,0)))</f>
        <v/>
      </c>
      <c r="G903" s="506" t="str">
        <f>IF(ISNA(VLOOKUP(D903,條件!$A$1:$L$65585,11,0)),"",(VLOOKUP(D903,條件!$A$1:$L$65585,11,0)))</f>
        <v/>
      </c>
      <c r="H903" s="460"/>
      <c r="I903" s="461"/>
      <c r="J903" s="462"/>
      <c r="K903" s="461"/>
      <c r="L903" s="463"/>
      <c r="M903" s="388"/>
      <c r="N903" s="389"/>
      <c r="O903" s="390"/>
      <c r="P903" s="389"/>
      <c r="Q903" s="391"/>
      <c r="R903" s="443"/>
      <c r="S903" s="425">
        <f t="shared" si="331"/>
        <v>0</v>
      </c>
      <c r="T903" s="392">
        <f t="shared" si="328"/>
        <v>0</v>
      </c>
      <c r="U903" s="392">
        <f t="shared" si="332"/>
        <v>0</v>
      </c>
      <c r="V903" s="393">
        <f t="shared" si="333"/>
        <v>0</v>
      </c>
      <c r="W903" s="444" t="str">
        <f t="shared" si="334"/>
        <v/>
      </c>
      <c r="X903" s="452" t="str">
        <f t="shared" si="329"/>
        <v/>
      </c>
      <c r="Y903" s="452" t="str">
        <f t="shared" si="330"/>
        <v/>
      </c>
    </row>
    <row r="904" spans="1:25" ht="16.5">
      <c r="A904" s="383">
        <f t="shared" si="327"/>
        <v>46224</v>
      </c>
      <c r="B904" s="398" t="s">
        <v>803</v>
      </c>
      <c r="C904" s="524"/>
      <c r="D904" s="525"/>
      <c r="E904" s="526"/>
      <c r="F904" s="527">
        <v>0</v>
      </c>
      <c r="G904" s="527"/>
      <c r="H904" s="528"/>
      <c r="I904" s="529">
        <f>COUNTA(I884:I903)</f>
        <v>0</v>
      </c>
      <c r="J904" s="529"/>
      <c r="K904" s="529"/>
      <c r="L904" s="530"/>
      <c r="M904" s="400"/>
      <c r="N904" s="401">
        <f>SUM(N884:N903)</f>
        <v>0</v>
      </c>
      <c r="O904" s="400"/>
      <c r="P904" s="401">
        <f>SUM(P884:P903)</f>
        <v>0</v>
      </c>
      <c r="Q904" s="402"/>
      <c r="R904" s="445"/>
      <c r="S904" s="427"/>
      <c r="T904" s="403"/>
      <c r="U904" s="399">
        <f>SUMIF(U884:U903,"&lt;9E307")</f>
        <v>0</v>
      </c>
      <c r="V904" s="399">
        <f>SUM(V884:V903)</f>
        <v>0</v>
      </c>
      <c r="W904" s="446">
        <f>IF(ISERROR(V904/U904),0,(V904/U904))</f>
        <v>0</v>
      </c>
      <c r="X904" s="453">
        <f>SUMIF(X884:X903,"&lt;9E307")</f>
        <v>0</v>
      </c>
      <c r="Y904" s="453">
        <f>SUMIF(Y884:Y903,"&lt;9E307")</f>
        <v>0</v>
      </c>
    </row>
    <row r="905" spans="1:25" ht="16.5">
      <c r="A905" s="383">
        <f t="shared" si="327"/>
        <v>46224</v>
      </c>
      <c r="B905" s="404" t="s">
        <v>806</v>
      </c>
      <c r="C905" s="531"/>
      <c r="D905" s="532"/>
      <c r="E905" s="533"/>
      <c r="F905" s="534"/>
      <c r="G905" s="534"/>
      <c r="H905" s="535"/>
      <c r="I905" s="536">
        <f>SUM(I883,I904)</f>
        <v>0</v>
      </c>
      <c r="J905" s="536"/>
      <c r="K905" s="536"/>
      <c r="L905" s="537"/>
      <c r="M905" s="419"/>
      <c r="N905" s="420">
        <f>SUM(N883,N904)</f>
        <v>0</v>
      </c>
      <c r="O905" s="419"/>
      <c r="P905" s="420">
        <f>SUM(P883,P904)</f>
        <v>0</v>
      </c>
      <c r="Q905" s="421"/>
      <c r="R905" s="447"/>
      <c r="S905" s="428"/>
      <c r="T905" s="394"/>
      <c r="U905" s="394">
        <f t="shared" ref="U905:V905" si="335">SUM(U883,U904)</f>
        <v>0</v>
      </c>
      <c r="V905" s="394">
        <f t="shared" si="335"/>
        <v>0</v>
      </c>
      <c r="W905" s="448">
        <f>IF(ISERROR(V905/U905),0,V905/U905)</f>
        <v>0</v>
      </c>
      <c r="X905" s="454">
        <f>SUM(X883,X904)</f>
        <v>0</v>
      </c>
      <c r="Y905" s="454">
        <f>SUM(Y883,Y904)</f>
        <v>0</v>
      </c>
    </row>
    <row r="906" spans="1:25" ht="16.5">
      <c r="A906" s="449">
        <f>A905+1</f>
        <v>46225</v>
      </c>
      <c r="B906" s="431" t="s">
        <v>804</v>
      </c>
      <c r="C906" s="538"/>
      <c r="D906" s="539"/>
      <c r="E906" s="540"/>
      <c r="F906" s="541" t="str">
        <f>IF(ISNA(VLOOKUP(D906,條件!$A$1:$L$65585,5,0)),"",(VLOOKUP(D906,條件!$A$1:$L$65585,5,0)))</f>
        <v/>
      </c>
      <c r="G906" s="541" t="str">
        <f>IF(ISNA(VLOOKUP(D906,條件!$A$1:$L$65585,11,0)),"",(VLOOKUP(D906,條件!$A$1:$L$65585,11,0)))</f>
        <v/>
      </c>
      <c r="H906" s="542"/>
      <c r="I906" s="543"/>
      <c r="J906" s="462"/>
      <c r="K906" s="543"/>
      <c r="L906" s="544"/>
      <c r="M906" s="407"/>
      <c r="N906" s="408"/>
      <c r="O906" s="409"/>
      <c r="P906" s="408"/>
      <c r="Q906" s="410"/>
      <c r="R906" s="441"/>
      <c r="S906" s="424">
        <f>K906*0.85</f>
        <v>0</v>
      </c>
      <c r="T906" s="405">
        <f t="shared" ref="T906:T925" si="336">IF(J906="",0,(1440/(J906/S906)))</f>
        <v>0</v>
      </c>
      <c r="U906" s="405">
        <f>T906*L906*(N906+P906)/24*0.85</f>
        <v>0</v>
      </c>
      <c r="V906" s="406">
        <f>M906+O906</f>
        <v>0</v>
      </c>
      <c r="W906" s="442" t="str">
        <f>IF(U906=0,"",((V906/U906)))</f>
        <v/>
      </c>
      <c r="X906" s="452" t="str">
        <f t="shared" ref="X906:X925" si="337">IF(ISERROR((U906/(N906+P906)*N906)/250),"",((U906/(N906+P906)*N906)/250))</f>
        <v/>
      </c>
      <c r="Y906" s="452" t="str">
        <f t="shared" ref="Y906:Y925" si="338">IF(ISERROR(((U906/(N906+P906)*P906)/250)),"",(((U906/(N906+P906)*P906))/250))</f>
        <v/>
      </c>
    </row>
    <row r="907" spans="1:25" ht="16.5">
      <c r="A907" s="383">
        <f>A906</f>
        <v>46225</v>
      </c>
      <c r="B907" s="432" t="s">
        <v>804</v>
      </c>
      <c r="C907" s="458"/>
      <c r="D907" s="473"/>
      <c r="E907" s="459"/>
      <c r="F907" s="506" t="str">
        <f>IF(ISNA(VLOOKUP(D907,條件!$A$1:$L$65585,5,0)),"",(VLOOKUP(D907,條件!$A$1:$L$65585,5,0)))</f>
        <v/>
      </c>
      <c r="G907" s="506" t="str">
        <f>IF(ISNA(VLOOKUP(D907,條件!$A$1:$L$65585,11,0)),"",(VLOOKUP(D907,條件!$A$1:$L$65585,11,0)))</f>
        <v/>
      </c>
      <c r="H907" s="460"/>
      <c r="I907" s="461"/>
      <c r="J907" s="462"/>
      <c r="K907" s="461"/>
      <c r="L907" s="463"/>
      <c r="M907" s="388"/>
      <c r="N907" s="389"/>
      <c r="O907" s="390"/>
      <c r="P907" s="389"/>
      <c r="Q907" s="410"/>
      <c r="R907" s="443"/>
      <c r="S907" s="425">
        <f t="shared" ref="S907:S925" si="339">K907*0.85</f>
        <v>0</v>
      </c>
      <c r="T907" s="392">
        <f t="shared" si="336"/>
        <v>0</v>
      </c>
      <c r="U907" s="405">
        <f t="shared" ref="U907:U925" si="340">T907*L907*(N907+P907)/24*0.85</f>
        <v>0</v>
      </c>
      <c r="V907" s="393">
        <f t="shared" ref="V907:V925" si="341">M907+O907</f>
        <v>0</v>
      </c>
      <c r="W907" s="442" t="str">
        <f t="shared" ref="W907:W925" si="342">IF(U907=0,"",((V907/U907)))</f>
        <v/>
      </c>
      <c r="X907" s="452" t="str">
        <f t="shared" si="337"/>
        <v/>
      </c>
      <c r="Y907" s="452" t="str">
        <f t="shared" si="338"/>
        <v/>
      </c>
    </row>
    <row r="908" spans="1:25" ht="16.5">
      <c r="A908" s="383">
        <f t="shared" ref="A908:A948" si="343">A907</f>
        <v>46225</v>
      </c>
      <c r="B908" s="432" t="s">
        <v>804</v>
      </c>
      <c r="C908" s="458"/>
      <c r="D908" s="473"/>
      <c r="E908" s="459"/>
      <c r="F908" s="506" t="str">
        <f>IF(ISNA(VLOOKUP(D908,條件!$A$1:$L$65585,5,0)),"",(VLOOKUP(D908,條件!$A$1:$L$65585,5,0)))</f>
        <v/>
      </c>
      <c r="G908" s="506" t="str">
        <f>IF(ISNA(VLOOKUP(D908,條件!$A$1:$L$65585,11,0)),"",(VLOOKUP(D908,條件!$A$1:$L$65585,11,0)))</f>
        <v/>
      </c>
      <c r="H908" s="460"/>
      <c r="I908" s="461"/>
      <c r="J908" s="462"/>
      <c r="K908" s="461"/>
      <c r="L908" s="463"/>
      <c r="M908" s="388"/>
      <c r="N908" s="389"/>
      <c r="O908" s="390"/>
      <c r="P908" s="389"/>
      <c r="Q908" s="410"/>
      <c r="R908" s="443"/>
      <c r="S908" s="425">
        <f t="shared" si="339"/>
        <v>0</v>
      </c>
      <c r="T908" s="392">
        <f t="shared" si="336"/>
        <v>0</v>
      </c>
      <c r="U908" s="405">
        <f t="shared" si="340"/>
        <v>0</v>
      </c>
      <c r="V908" s="393">
        <f t="shared" si="341"/>
        <v>0</v>
      </c>
      <c r="W908" s="442" t="str">
        <f t="shared" si="342"/>
        <v/>
      </c>
      <c r="X908" s="452" t="str">
        <f t="shared" si="337"/>
        <v/>
      </c>
      <c r="Y908" s="452" t="str">
        <f t="shared" si="338"/>
        <v/>
      </c>
    </row>
    <row r="909" spans="1:25" ht="16.5">
      <c r="A909" s="383">
        <f t="shared" si="343"/>
        <v>46225</v>
      </c>
      <c r="B909" s="432" t="s">
        <v>804</v>
      </c>
      <c r="C909" s="458"/>
      <c r="D909" s="473"/>
      <c r="E909" s="459"/>
      <c r="F909" s="506" t="str">
        <f>IF(ISNA(VLOOKUP(D909,條件!$A$1:$L$65585,5,0)),"",(VLOOKUP(D909,條件!$A$1:$L$65585,5,0)))</f>
        <v/>
      </c>
      <c r="G909" s="506" t="str">
        <f>IF(ISNA(VLOOKUP(D909,條件!$A$1:$L$65585,11,0)),"",(VLOOKUP(D909,條件!$A$1:$L$65585,11,0)))</f>
        <v/>
      </c>
      <c r="H909" s="460"/>
      <c r="I909" s="461"/>
      <c r="J909" s="462"/>
      <c r="K909" s="461"/>
      <c r="L909" s="463"/>
      <c r="M909" s="388"/>
      <c r="N909" s="389"/>
      <c r="O909" s="390"/>
      <c r="P909" s="389"/>
      <c r="Q909" s="410"/>
      <c r="R909" s="443"/>
      <c r="S909" s="425">
        <f t="shared" si="339"/>
        <v>0</v>
      </c>
      <c r="T909" s="392">
        <f t="shared" si="336"/>
        <v>0</v>
      </c>
      <c r="U909" s="405">
        <f t="shared" si="340"/>
        <v>0</v>
      </c>
      <c r="V909" s="393">
        <f t="shared" si="341"/>
        <v>0</v>
      </c>
      <c r="W909" s="442" t="str">
        <f t="shared" si="342"/>
        <v/>
      </c>
      <c r="X909" s="452" t="str">
        <f t="shared" si="337"/>
        <v/>
      </c>
      <c r="Y909" s="452" t="str">
        <f t="shared" si="338"/>
        <v/>
      </c>
    </row>
    <row r="910" spans="1:25" ht="16.5">
      <c r="A910" s="383">
        <f t="shared" si="343"/>
        <v>46225</v>
      </c>
      <c r="B910" s="432" t="s">
        <v>804</v>
      </c>
      <c r="C910" s="458"/>
      <c r="D910" s="473"/>
      <c r="E910" s="459"/>
      <c r="F910" s="506" t="str">
        <f>IF(ISNA(VLOOKUP(D910,條件!$A$1:$L$65585,5,0)),"",(VLOOKUP(D910,條件!$A$1:$L$65585,5,0)))</f>
        <v/>
      </c>
      <c r="G910" s="506" t="str">
        <f>IF(ISNA(VLOOKUP(D910,條件!$A$1:$L$65585,11,0)),"",(VLOOKUP(D910,條件!$A$1:$L$65585,11,0)))</f>
        <v/>
      </c>
      <c r="H910" s="460"/>
      <c r="I910" s="461"/>
      <c r="J910" s="462"/>
      <c r="K910" s="461"/>
      <c r="L910" s="463"/>
      <c r="M910" s="388"/>
      <c r="N910" s="389"/>
      <c r="O910" s="390"/>
      <c r="P910" s="389"/>
      <c r="Q910" s="410"/>
      <c r="R910" s="443"/>
      <c r="S910" s="425">
        <f t="shared" si="339"/>
        <v>0</v>
      </c>
      <c r="T910" s="392">
        <f t="shared" si="336"/>
        <v>0</v>
      </c>
      <c r="U910" s="405">
        <f t="shared" si="340"/>
        <v>0</v>
      </c>
      <c r="V910" s="393">
        <f t="shared" si="341"/>
        <v>0</v>
      </c>
      <c r="W910" s="442" t="str">
        <f t="shared" si="342"/>
        <v/>
      </c>
      <c r="X910" s="452" t="str">
        <f t="shared" si="337"/>
        <v/>
      </c>
      <c r="Y910" s="452" t="str">
        <f t="shared" si="338"/>
        <v/>
      </c>
    </row>
    <row r="911" spans="1:25" ht="16.5">
      <c r="A911" s="383">
        <f t="shared" si="343"/>
        <v>46225</v>
      </c>
      <c r="B911" s="432" t="s">
        <v>804</v>
      </c>
      <c r="C911" s="458"/>
      <c r="D911" s="473"/>
      <c r="E911" s="459"/>
      <c r="F911" s="506" t="str">
        <f>IF(ISNA(VLOOKUP(D911,條件!$A$1:$L$65585,5,0)),"",(VLOOKUP(D911,條件!$A$1:$L$65585,5,0)))</f>
        <v/>
      </c>
      <c r="G911" s="506" t="str">
        <f>IF(ISNA(VLOOKUP(D911,條件!$A$1:$L$65585,11,0)),"",(VLOOKUP(D911,條件!$A$1:$L$65585,11,0)))</f>
        <v/>
      </c>
      <c r="H911" s="460"/>
      <c r="I911" s="461"/>
      <c r="J911" s="462"/>
      <c r="K911" s="461"/>
      <c r="L911" s="463"/>
      <c r="M911" s="388"/>
      <c r="N911" s="389"/>
      <c r="O911" s="390"/>
      <c r="P911" s="389"/>
      <c r="Q911" s="410"/>
      <c r="R911" s="443"/>
      <c r="S911" s="425">
        <f t="shared" si="339"/>
        <v>0</v>
      </c>
      <c r="T911" s="392">
        <f t="shared" si="336"/>
        <v>0</v>
      </c>
      <c r="U911" s="405">
        <f t="shared" si="340"/>
        <v>0</v>
      </c>
      <c r="V911" s="393">
        <f t="shared" si="341"/>
        <v>0</v>
      </c>
      <c r="W911" s="442" t="str">
        <f t="shared" si="342"/>
        <v/>
      </c>
      <c r="X911" s="452" t="str">
        <f t="shared" si="337"/>
        <v/>
      </c>
      <c r="Y911" s="452" t="str">
        <f t="shared" si="338"/>
        <v/>
      </c>
    </row>
    <row r="912" spans="1:25" ht="16.5">
      <c r="A912" s="383">
        <f t="shared" si="343"/>
        <v>46225</v>
      </c>
      <c r="B912" s="432" t="s">
        <v>804</v>
      </c>
      <c r="C912" s="458"/>
      <c r="D912" s="473"/>
      <c r="E912" s="459"/>
      <c r="F912" s="506" t="str">
        <f>IF(ISNA(VLOOKUP(D912,條件!$A$1:$L$65585,5,0)),"",(VLOOKUP(D912,條件!$A$1:$L$65585,5,0)))</f>
        <v/>
      </c>
      <c r="G912" s="506" t="str">
        <f>IF(ISNA(VLOOKUP(D912,條件!$A$1:$L$65585,11,0)),"",(VLOOKUP(D912,條件!$A$1:$L$65585,11,0)))</f>
        <v/>
      </c>
      <c r="H912" s="460"/>
      <c r="I912" s="461"/>
      <c r="J912" s="462"/>
      <c r="K912" s="461"/>
      <c r="L912" s="463"/>
      <c r="M912" s="388"/>
      <c r="N912" s="389"/>
      <c r="O912" s="390"/>
      <c r="P912" s="389"/>
      <c r="Q912" s="410"/>
      <c r="R912" s="443"/>
      <c r="S912" s="425">
        <f t="shared" si="339"/>
        <v>0</v>
      </c>
      <c r="T912" s="392">
        <f t="shared" si="336"/>
        <v>0</v>
      </c>
      <c r="U912" s="405">
        <f t="shared" si="340"/>
        <v>0</v>
      </c>
      <c r="V912" s="393">
        <f t="shared" si="341"/>
        <v>0</v>
      </c>
      <c r="W912" s="442" t="str">
        <f t="shared" si="342"/>
        <v/>
      </c>
      <c r="X912" s="452" t="str">
        <f t="shared" si="337"/>
        <v/>
      </c>
      <c r="Y912" s="452" t="str">
        <f t="shared" si="338"/>
        <v/>
      </c>
    </row>
    <row r="913" spans="1:25" ht="16.5">
      <c r="A913" s="383">
        <f t="shared" si="343"/>
        <v>46225</v>
      </c>
      <c r="B913" s="432" t="s">
        <v>804</v>
      </c>
      <c r="C913" s="458"/>
      <c r="D913" s="473"/>
      <c r="E913" s="459"/>
      <c r="F913" s="506" t="str">
        <f>IF(ISNA(VLOOKUP(D913,條件!$A$1:$L$65585,5,0)),"",(VLOOKUP(D913,條件!$A$1:$L$65585,5,0)))</f>
        <v/>
      </c>
      <c r="G913" s="506" t="str">
        <f>IF(ISNA(VLOOKUP(D913,條件!$A$1:$L$65585,11,0)),"",(VLOOKUP(D913,條件!$A$1:$L$65585,11,0)))</f>
        <v/>
      </c>
      <c r="H913" s="460"/>
      <c r="I913" s="461"/>
      <c r="J913" s="462"/>
      <c r="K913" s="461"/>
      <c r="L913" s="463"/>
      <c r="M913" s="388"/>
      <c r="N913" s="389"/>
      <c r="O913" s="390"/>
      <c r="P913" s="389"/>
      <c r="Q913" s="410"/>
      <c r="R913" s="443"/>
      <c r="S913" s="425">
        <f t="shared" si="339"/>
        <v>0</v>
      </c>
      <c r="T913" s="392">
        <f t="shared" si="336"/>
        <v>0</v>
      </c>
      <c r="U913" s="405">
        <f t="shared" si="340"/>
        <v>0</v>
      </c>
      <c r="V913" s="393">
        <f t="shared" si="341"/>
        <v>0</v>
      </c>
      <c r="W913" s="442" t="str">
        <f t="shared" si="342"/>
        <v/>
      </c>
      <c r="X913" s="452" t="str">
        <f t="shared" si="337"/>
        <v/>
      </c>
      <c r="Y913" s="452" t="str">
        <f t="shared" si="338"/>
        <v/>
      </c>
    </row>
    <row r="914" spans="1:25" ht="16.5">
      <c r="A914" s="383">
        <f t="shared" si="343"/>
        <v>46225</v>
      </c>
      <c r="B914" s="432" t="s">
        <v>804</v>
      </c>
      <c r="C914" s="458"/>
      <c r="D914" s="473"/>
      <c r="E914" s="459"/>
      <c r="F914" s="506" t="str">
        <f>IF(ISNA(VLOOKUP(D914,條件!$A$1:$L$65585,5,0)),"",(VLOOKUP(D914,條件!$A$1:$L$65585,5,0)))</f>
        <v/>
      </c>
      <c r="G914" s="506" t="str">
        <f>IF(ISNA(VLOOKUP(D914,條件!$A$1:$L$65585,11,0)),"",(VLOOKUP(D914,條件!$A$1:$L$65585,11,0)))</f>
        <v/>
      </c>
      <c r="H914" s="460"/>
      <c r="I914" s="461"/>
      <c r="J914" s="462"/>
      <c r="K914" s="461"/>
      <c r="L914" s="463"/>
      <c r="M914" s="388"/>
      <c r="N914" s="389"/>
      <c r="O914" s="390"/>
      <c r="P914" s="389"/>
      <c r="Q914" s="410"/>
      <c r="R914" s="443"/>
      <c r="S914" s="425">
        <f t="shared" si="339"/>
        <v>0</v>
      </c>
      <c r="T914" s="392">
        <f t="shared" si="336"/>
        <v>0</v>
      </c>
      <c r="U914" s="405">
        <f t="shared" si="340"/>
        <v>0</v>
      </c>
      <c r="V914" s="393">
        <f t="shared" si="341"/>
        <v>0</v>
      </c>
      <c r="W914" s="442" t="str">
        <f t="shared" si="342"/>
        <v/>
      </c>
      <c r="X914" s="452" t="str">
        <f t="shared" si="337"/>
        <v/>
      </c>
      <c r="Y914" s="452" t="str">
        <f t="shared" si="338"/>
        <v/>
      </c>
    </row>
    <row r="915" spans="1:25" ht="16.5">
      <c r="A915" s="383">
        <f t="shared" si="343"/>
        <v>46225</v>
      </c>
      <c r="B915" s="432" t="s">
        <v>804</v>
      </c>
      <c r="C915" s="458"/>
      <c r="D915" s="473"/>
      <c r="E915" s="459"/>
      <c r="F915" s="506" t="str">
        <f>IF(ISNA(VLOOKUP(D915,條件!$A$1:$L$65585,5,0)),"",(VLOOKUP(D915,條件!$A$1:$L$65585,5,0)))</f>
        <v/>
      </c>
      <c r="G915" s="506" t="str">
        <f>IF(ISNA(VLOOKUP(D915,條件!$A$1:$L$65585,11,0)),"",(VLOOKUP(D915,條件!$A$1:$L$65585,11,0)))</f>
        <v/>
      </c>
      <c r="H915" s="460"/>
      <c r="I915" s="461"/>
      <c r="J915" s="462"/>
      <c r="K915" s="461"/>
      <c r="L915" s="463"/>
      <c r="M915" s="388"/>
      <c r="N915" s="389"/>
      <c r="O915" s="390"/>
      <c r="P915" s="389"/>
      <c r="Q915" s="410"/>
      <c r="R915" s="443"/>
      <c r="S915" s="425">
        <f t="shared" si="339"/>
        <v>0</v>
      </c>
      <c r="T915" s="392">
        <f t="shared" si="336"/>
        <v>0</v>
      </c>
      <c r="U915" s="405">
        <f t="shared" si="340"/>
        <v>0</v>
      </c>
      <c r="V915" s="393">
        <f t="shared" si="341"/>
        <v>0</v>
      </c>
      <c r="W915" s="442" t="str">
        <f t="shared" si="342"/>
        <v/>
      </c>
      <c r="X915" s="452" t="str">
        <f t="shared" si="337"/>
        <v/>
      </c>
      <c r="Y915" s="452" t="str">
        <f t="shared" si="338"/>
        <v/>
      </c>
    </row>
    <row r="916" spans="1:25" ht="16.5">
      <c r="A916" s="383">
        <f t="shared" si="343"/>
        <v>46225</v>
      </c>
      <c r="B916" s="432" t="s">
        <v>804</v>
      </c>
      <c r="C916" s="458"/>
      <c r="D916" s="473"/>
      <c r="E916" s="459"/>
      <c r="F916" s="506" t="str">
        <f>IF(ISNA(VLOOKUP(D916,條件!$A$1:$L$65585,5,0)),"",(VLOOKUP(D916,條件!$A$1:$L$65585,5,0)))</f>
        <v/>
      </c>
      <c r="G916" s="506" t="str">
        <f>IF(ISNA(VLOOKUP(D916,條件!$A$1:$L$65585,11,0)),"",(VLOOKUP(D916,條件!$A$1:$L$65585,11,0)))</f>
        <v/>
      </c>
      <c r="H916" s="460"/>
      <c r="I916" s="461"/>
      <c r="J916" s="462"/>
      <c r="K916" s="461"/>
      <c r="L916" s="463"/>
      <c r="M916" s="388"/>
      <c r="N916" s="389"/>
      <c r="O916" s="390"/>
      <c r="P916" s="389"/>
      <c r="Q916" s="410"/>
      <c r="R916" s="443"/>
      <c r="S916" s="425">
        <f t="shared" si="339"/>
        <v>0</v>
      </c>
      <c r="T916" s="392">
        <f t="shared" si="336"/>
        <v>0</v>
      </c>
      <c r="U916" s="405">
        <f t="shared" si="340"/>
        <v>0</v>
      </c>
      <c r="V916" s="393">
        <f t="shared" si="341"/>
        <v>0</v>
      </c>
      <c r="W916" s="442" t="str">
        <f t="shared" si="342"/>
        <v/>
      </c>
      <c r="X916" s="452" t="str">
        <f t="shared" si="337"/>
        <v/>
      </c>
      <c r="Y916" s="452" t="str">
        <f t="shared" si="338"/>
        <v/>
      </c>
    </row>
    <row r="917" spans="1:25" ht="16.5">
      <c r="A917" s="383">
        <f t="shared" si="343"/>
        <v>46225</v>
      </c>
      <c r="B917" s="432" t="s">
        <v>804</v>
      </c>
      <c r="C917" s="458"/>
      <c r="D917" s="473"/>
      <c r="E917" s="459"/>
      <c r="F917" s="506" t="str">
        <f>IF(ISNA(VLOOKUP(D917,條件!$A$1:$L$65585,5,0)),"",(VLOOKUP(D917,條件!$A$1:$L$65585,5,0)))</f>
        <v/>
      </c>
      <c r="G917" s="506" t="str">
        <f>IF(ISNA(VLOOKUP(D917,條件!$A$1:$L$65585,11,0)),"",(VLOOKUP(D917,條件!$A$1:$L$65585,11,0)))</f>
        <v/>
      </c>
      <c r="H917" s="460"/>
      <c r="I917" s="461"/>
      <c r="J917" s="462"/>
      <c r="K917" s="461"/>
      <c r="L917" s="463"/>
      <c r="M917" s="388"/>
      <c r="N917" s="389"/>
      <c r="O917" s="390"/>
      <c r="P917" s="389"/>
      <c r="Q917" s="410"/>
      <c r="R917" s="443"/>
      <c r="S917" s="425">
        <f t="shared" si="339"/>
        <v>0</v>
      </c>
      <c r="T917" s="392">
        <f t="shared" si="336"/>
        <v>0</v>
      </c>
      <c r="U917" s="392">
        <f t="shared" si="340"/>
        <v>0</v>
      </c>
      <c r="V917" s="393">
        <f t="shared" si="341"/>
        <v>0</v>
      </c>
      <c r="W917" s="442" t="str">
        <f t="shared" si="342"/>
        <v/>
      </c>
      <c r="X917" s="452" t="str">
        <f t="shared" si="337"/>
        <v/>
      </c>
      <c r="Y917" s="452" t="str">
        <f t="shared" si="338"/>
        <v/>
      </c>
    </row>
    <row r="918" spans="1:25" ht="16.5">
      <c r="A918" s="383">
        <f t="shared" si="343"/>
        <v>46225</v>
      </c>
      <c r="B918" s="432" t="s">
        <v>804</v>
      </c>
      <c r="C918" s="458"/>
      <c r="D918" s="473"/>
      <c r="E918" s="459"/>
      <c r="F918" s="506" t="str">
        <f>IF(ISNA(VLOOKUP(D918,條件!$A$1:$L$65585,5,0)),"",(VLOOKUP(D918,條件!$A$1:$L$65585,5,0)))</f>
        <v/>
      </c>
      <c r="G918" s="506" t="str">
        <f>IF(ISNA(VLOOKUP(D918,條件!$A$1:$L$65585,11,0)),"",(VLOOKUP(D918,條件!$A$1:$L$65585,11,0)))</f>
        <v/>
      </c>
      <c r="H918" s="460"/>
      <c r="I918" s="461"/>
      <c r="J918" s="462"/>
      <c r="K918" s="461"/>
      <c r="L918" s="463"/>
      <c r="M918" s="388"/>
      <c r="N918" s="389"/>
      <c r="O918" s="390"/>
      <c r="P918" s="389"/>
      <c r="Q918" s="410"/>
      <c r="R918" s="443"/>
      <c r="S918" s="425">
        <f t="shared" si="339"/>
        <v>0</v>
      </c>
      <c r="T918" s="392">
        <f t="shared" si="336"/>
        <v>0</v>
      </c>
      <c r="U918" s="392">
        <f t="shared" si="340"/>
        <v>0</v>
      </c>
      <c r="V918" s="393">
        <f t="shared" si="341"/>
        <v>0</v>
      </c>
      <c r="W918" s="444" t="str">
        <f t="shared" si="342"/>
        <v/>
      </c>
      <c r="X918" s="452" t="str">
        <f t="shared" si="337"/>
        <v/>
      </c>
      <c r="Y918" s="452" t="str">
        <f t="shared" si="338"/>
        <v/>
      </c>
    </row>
    <row r="919" spans="1:25" ht="16.5">
      <c r="A919" s="383">
        <f t="shared" si="343"/>
        <v>46225</v>
      </c>
      <c r="B919" s="432" t="s">
        <v>804</v>
      </c>
      <c r="C919" s="458"/>
      <c r="D919" s="473"/>
      <c r="E919" s="459"/>
      <c r="F919" s="506" t="str">
        <f>IF(ISNA(VLOOKUP(D919,條件!$A$1:$L$65585,5,0)),"",(VLOOKUP(D919,條件!$A$1:$L$65585,5,0)))</f>
        <v/>
      </c>
      <c r="G919" s="506" t="str">
        <f>IF(ISNA(VLOOKUP(D919,條件!$A$1:$L$65585,11,0)),"",(VLOOKUP(D919,條件!$A$1:$L$65585,11,0)))</f>
        <v/>
      </c>
      <c r="H919" s="460"/>
      <c r="I919" s="461"/>
      <c r="J919" s="462"/>
      <c r="K919" s="461"/>
      <c r="L919" s="463"/>
      <c r="M919" s="388"/>
      <c r="N919" s="389"/>
      <c r="O919" s="390"/>
      <c r="P919" s="389"/>
      <c r="Q919" s="410"/>
      <c r="R919" s="443"/>
      <c r="S919" s="425">
        <f t="shared" si="339"/>
        <v>0</v>
      </c>
      <c r="T919" s="392">
        <f t="shared" si="336"/>
        <v>0</v>
      </c>
      <c r="U919" s="392">
        <f t="shared" si="340"/>
        <v>0</v>
      </c>
      <c r="V919" s="393">
        <f t="shared" si="341"/>
        <v>0</v>
      </c>
      <c r="W919" s="444" t="str">
        <f t="shared" si="342"/>
        <v/>
      </c>
      <c r="X919" s="452" t="str">
        <f t="shared" si="337"/>
        <v/>
      </c>
      <c r="Y919" s="452" t="str">
        <f t="shared" si="338"/>
        <v/>
      </c>
    </row>
    <row r="920" spans="1:25" ht="16.5">
      <c r="A920" s="383">
        <f t="shared" si="343"/>
        <v>46225</v>
      </c>
      <c r="B920" s="432" t="s">
        <v>804</v>
      </c>
      <c r="C920" s="458"/>
      <c r="D920" s="473"/>
      <c r="E920" s="459"/>
      <c r="F920" s="506" t="str">
        <f>IF(ISNA(VLOOKUP(D920,條件!$A$1:$L$65585,5,0)),"",(VLOOKUP(D920,條件!$A$1:$L$65585,5,0)))</f>
        <v/>
      </c>
      <c r="G920" s="506" t="str">
        <f>IF(ISNA(VLOOKUP(D920,條件!$A$1:$L$65585,11,0)),"",(VLOOKUP(D920,條件!$A$1:$L$65585,11,0)))</f>
        <v/>
      </c>
      <c r="H920" s="460"/>
      <c r="I920" s="461"/>
      <c r="J920" s="462"/>
      <c r="K920" s="461"/>
      <c r="L920" s="463"/>
      <c r="M920" s="388"/>
      <c r="N920" s="389"/>
      <c r="O920" s="390"/>
      <c r="P920" s="389"/>
      <c r="Q920" s="410"/>
      <c r="R920" s="443"/>
      <c r="S920" s="425">
        <f t="shared" si="339"/>
        <v>0</v>
      </c>
      <c r="T920" s="392">
        <f t="shared" si="336"/>
        <v>0</v>
      </c>
      <c r="U920" s="392">
        <f t="shared" si="340"/>
        <v>0</v>
      </c>
      <c r="V920" s="393">
        <f t="shared" si="341"/>
        <v>0</v>
      </c>
      <c r="W920" s="444" t="str">
        <f t="shared" si="342"/>
        <v/>
      </c>
      <c r="X920" s="452" t="str">
        <f t="shared" si="337"/>
        <v/>
      </c>
      <c r="Y920" s="452" t="str">
        <f t="shared" si="338"/>
        <v/>
      </c>
    </row>
    <row r="921" spans="1:25" ht="16.5">
      <c r="A921" s="383">
        <f t="shared" si="343"/>
        <v>46225</v>
      </c>
      <c r="B921" s="432" t="s">
        <v>804</v>
      </c>
      <c r="C921" s="458"/>
      <c r="D921" s="473"/>
      <c r="E921" s="459"/>
      <c r="F921" s="506" t="str">
        <f>IF(ISNA(VLOOKUP(D921,條件!$A$1:$L$65585,5,0)),"",(VLOOKUP(D921,條件!$A$1:$L$65585,5,0)))</f>
        <v/>
      </c>
      <c r="G921" s="506" t="str">
        <f>IF(ISNA(VLOOKUP(D921,條件!$A$1:$L$65585,11,0)),"",(VLOOKUP(D921,條件!$A$1:$L$65585,11,0)))</f>
        <v/>
      </c>
      <c r="H921" s="460"/>
      <c r="I921" s="461"/>
      <c r="J921" s="462"/>
      <c r="K921" s="461"/>
      <c r="L921" s="463"/>
      <c r="M921" s="388"/>
      <c r="N921" s="389"/>
      <c r="O921" s="390"/>
      <c r="P921" s="389"/>
      <c r="Q921" s="410"/>
      <c r="R921" s="443"/>
      <c r="S921" s="425">
        <f t="shared" si="339"/>
        <v>0</v>
      </c>
      <c r="T921" s="392">
        <f t="shared" si="336"/>
        <v>0</v>
      </c>
      <c r="U921" s="392">
        <f t="shared" si="340"/>
        <v>0</v>
      </c>
      <c r="V921" s="393">
        <f t="shared" si="341"/>
        <v>0</v>
      </c>
      <c r="W921" s="444" t="str">
        <f t="shared" si="342"/>
        <v/>
      </c>
      <c r="X921" s="452" t="str">
        <f t="shared" si="337"/>
        <v/>
      </c>
      <c r="Y921" s="452" t="str">
        <f t="shared" si="338"/>
        <v/>
      </c>
    </row>
    <row r="922" spans="1:25" ht="16.5">
      <c r="A922" s="383">
        <f t="shared" si="343"/>
        <v>46225</v>
      </c>
      <c r="B922" s="432" t="s">
        <v>804</v>
      </c>
      <c r="C922" s="458"/>
      <c r="D922" s="473"/>
      <c r="E922" s="459"/>
      <c r="F922" s="506" t="str">
        <f>IF(ISNA(VLOOKUP(D922,條件!$A$1:$L$65585,5,0)),"",(VLOOKUP(D922,條件!$A$1:$L$65585,5,0)))</f>
        <v/>
      </c>
      <c r="G922" s="506" t="str">
        <f>IF(ISNA(VLOOKUP(D922,條件!$A$1:$L$65585,11,0)),"",(VLOOKUP(D922,條件!$A$1:$L$65585,11,0)))</f>
        <v/>
      </c>
      <c r="H922" s="460"/>
      <c r="I922" s="461"/>
      <c r="J922" s="462"/>
      <c r="K922" s="461"/>
      <c r="L922" s="463"/>
      <c r="M922" s="388"/>
      <c r="N922" s="389"/>
      <c r="O922" s="390"/>
      <c r="P922" s="389"/>
      <c r="Q922" s="391"/>
      <c r="R922" s="443"/>
      <c r="S922" s="425">
        <f t="shared" si="339"/>
        <v>0</v>
      </c>
      <c r="T922" s="392">
        <f t="shared" si="336"/>
        <v>0</v>
      </c>
      <c r="U922" s="392">
        <f t="shared" si="340"/>
        <v>0</v>
      </c>
      <c r="V922" s="393">
        <f t="shared" si="341"/>
        <v>0</v>
      </c>
      <c r="W922" s="444" t="str">
        <f t="shared" si="342"/>
        <v/>
      </c>
      <c r="X922" s="452" t="str">
        <f t="shared" si="337"/>
        <v/>
      </c>
      <c r="Y922" s="452" t="str">
        <f t="shared" si="338"/>
        <v/>
      </c>
    </row>
    <row r="923" spans="1:25" ht="16.5">
      <c r="A923" s="383">
        <f t="shared" si="343"/>
        <v>46225</v>
      </c>
      <c r="B923" s="432" t="s">
        <v>804</v>
      </c>
      <c r="C923" s="458"/>
      <c r="D923" s="473"/>
      <c r="E923" s="459"/>
      <c r="F923" s="506" t="str">
        <f>IF(ISNA(VLOOKUP(D923,條件!$A$1:$L$65585,5,0)),"",(VLOOKUP(D923,條件!$A$1:$L$65585,5,0)))</f>
        <v/>
      </c>
      <c r="G923" s="506" t="str">
        <f>IF(ISNA(VLOOKUP(D923,條件!$A$1:$L$65585,11,0)),"",(VLOOKUP(D923,條件!$A$1:$L$65585,11,0)))</f>
        <v/>
      </c>
      <c r="H923" s="460"/>
      <c r="I923" s="461"/>
      <c r="J923" s="462"/>
      <c r="K923" s="461"/>
      <c r="L923" s="463"/>
      <c r="M923" s="388"/>
      <c r="N923" s="389"/>
      <c r="O923" s="390"/>
      <c r="P923" s="389"/>
      <c r="Q923" s="391"/>
      <c r="R923" s="443"/>
      <c r="S923" s="425">
        <f t="shared" si="339"/>
        <v>0</v>
      </c>
      <c r="T923" s="392">
        <f t="shared" si="336"/>
        <v>0</v>
      </c>
      <c r="U923" s="392">
        <f t="shared" si="340"/>
        <v>0</v>
      </c>
      <c r="V923" s="393">
        <f t="shared" si="341"/>
        <v>0</v>
      </c>
      <c r="W923" s="444" t="str">
        <f t="shared" si="342"/>
        <v/>
      </c>
      <c r="X923" s="452" t="str">
        <f t="shared" si="337"/>
        <v/>
      </c>
      <c r="Y923" s="452" t="str">
        <f t="shared" si="338"/>
        <v/>
      </c>
    </row>
    <row r="924" spans="1:25" ht="16.5">
      <c r="A924" s="383">
        <f t="shared" si="343"/>
        <v>46225</v>
      </c>
      <c r="B924" s="432" t="s">
        <v>804</v>
      </c>
      <c r="C924" s="458"/>
      <c r="D924" s="473"/>
      <c r="E924" s="459"/>
      <c r="F924" s="506" t="str">
        <f>IF(ISNA(VLOOKUP(D924,條件!$A$1:$L$65585,5,0)),"",(VLOOKUP(D924,條件!$A$1:$L$65585,5,0)))</f>
        <v/>
      </c>
      <c r="G924" s="506" t="str">
        <f>IF(ISNA(VLOOKUP(D924,條件!$A$1:$L$65585,11,0)),"",(VLOOKUP(D924,條件!$A$1:$L$65585,11,0)))</f>
        <v/>
      </c>
      <c r="H924" s="460"/>
      <c r="I924" s="461"/>
      <c r="J924" s="462"/>
      <c r="K924" s="461"/>
      <c r="L924" s="463"/>
      <c r="M924" s="388"/>
      <c r="N924" s="389"/>
      <c r="O924" s="390"/>
      <c r="P924" s="389"/>
      <c r="Q924" s="391"/>
      <c r="R924" s="443"/>
      <c r="S924" s="425">
        <f t="shared" si="339"/>
        <v>0</v>
      </c>
      <c r="T924" s="392">
        <f t="shared" si="336"/>
        <v>0</v>
      </c>
      <c r="U924" s="392">
        <f t="shared" si="340"/>
        <v>0</v>
      </c>
      <c r="V924" s="393">
        <f t="shared" si="341"/>
        <v>0</v>
      </c>
      <c r="W924" s="444" t="str">
        <f t="shared" si="342"/>
        <v/>
      </c>
      <c r="X924" s="452" t="str">
        <f t="shared" si="337"/>
        <v/>
      </c>
      <c r="Y924" s="452" t="str">
        <f t="shared" si="338"/>
        <v/>
      </c>
    </row>
    <row r="925" spans="1:25" ht="16.5">
      <c r="A925" s="383">
        <f t="shared" si="343"/>
        <v>46225</v>
      </c>
      <c r="B925" s="432" t="s">
        <v>804</v>
      </c>
      <c r="C925" s="458"/>
      <c r="D925" s="473"/>
      <c r="E925" s="459"/>
      <c r="F925" s="506" t="str">
        <f>IF(ISNA(VLOOKUP(D925,條件!$A$1:$L$65585,5,0)),"",(VLOOKUP(D925,條件!$A$1:$L$65585,5,0)))</f>
        <v/>
      </c>
      <c r="G925" s="506" t="str">
        <f>IF(ISNA(VLOOKUP(D925,條件!$A$1:$L$65585,11,0)),"",(VLOOKUP(D925,條件!$A$1:$L$65585,11,0)))</f>
        <v/>
      </c>
      <c r="H925" s="460"/>
      <c r="I925" s="461"/>
      <c r="J925" s="462"/>
      <c r="K925" s="461"/>
      <c r="L925" s="463"/>
      <c r="M925" s="388"/>
      <c r="N925" s="389"/>
      <c r="O925" s="390"/>
      <c r="P925" s="389"/>
      <c r="Q925" s="391"/>
      <c r="R925" s="443"/>
      <c r="S925" s="425">
        <f t="shared" si="339"/>
        <v>0</v>
      </c>
      <c r="T925" s="392">
        <f t="shared" si="336"/>
        <v>0</v>
      </c>
      <c r="U925" s="392">
        <f t="shared" si="340"/>
        <v>0</v>
      </c>
      <c r="V925" s="393">
        <f t="shared" si="341"/>
        <v>0</v>
      </c>
      <c r="W925" s="444" t="str">
        <f t="shared" si="342"/>
        <v/>
      </c>
      <c r="X925" s="452" t="str">
        <f t="shared" si="337"/>
        <v/>
      </c>
      <c r="Y925" s="452" t="str">
        <f t="shared" si="338"/>
        <v/>
      </c>
    </row>
    <row r="926" spans="1:25" ht="16.5">
      <c r="A926" s="383">
        <f t="shared" si="343"/>
        <v>46225</v>
      </c>
      <c r="B926" s="398" t="s">
        <v>807</v>
      </c>
      <c r="C926" s="524"/>
      <c r="D926" s="525"/>
      <c r="E926" s="526"/>
      <c r="F926" s="527"/>
      <c r="G926" s="527"/>
      <c r="H926" s="528"/>
      <c r="I926" s="529">
        <f>COUNTA(I906:I925)</f>
        <v>0</v>
      </c>
      <c r="J926" s="529"/>
      <c r="K926" s="529"/>
      <c r="L926" s="530"/>
      <c r="M926" s="400"/>
      <c r="N926" s="401">
        <f>SUM(N906:N925)</f>
        <v>0</v>
      </c>
      <c r="O926" s="400"/>
      <c r="P926" s="401">
        <f>SUM(P906:P925)</f>
        <v>0</v>
      </c>
      <c r="Q926" s="402"/>
      <c r="R926" s="445"/>
      <c r="S926" s="426"/>
      <c r="T926" s="399"/>
      <c r="U926" s="399">
        <f>SUMIF(U906:U925,"&lt;9E307")</f>
        <v>0</v>
      </c>
      <c r="V926" s="399">
        <f>SUM(V906:V925)</f>
        <v>0</v>
      </c>
      <c r="W926" s="446">
        <f>IF(ISERROR(V926/U926),0,(V926/U926))</f>
        <v>0</v>
      </c>
      <c r="X926" s="453">
        <f>SUMIF(X906:X925,"&lt;9E307")</f>
        <v>0</v>
      </c>
      <c r="Y926" s="453">
        <f>SUMIF(Y906:Y925,"&lt;9E307")</f>
        <v>0</v>
      </c>
    </row>
    <row r="927" spans="1:25" ht="16.5">
      <c r="A927" s="383">
        <f t="shared" si="343"/>
        <v>46225</v>
      </c>
      <c r="B927" s="432" t="s">
        <v>805</v>
      </c>
      <c r="C927" s="458"/>
      <c r="D927" s="473"/>
      <c r="E927" s="459"/>
      <c r="F927" s="506" t="str">
        <f>IF(ISNA(VLOOKUP(D927,條件!$A$1:$L$65585,5,0)),"",(VLOOKUP(D927,條件!$A$1:$L$65585,5,0)))</f>
        <v/>
      </c>
      <c r="G927" s="506" t="str">
        <f>IF(ISNA(VLOOKUP(D927,條件!$A$1:$L$65585,11,0)),"",(VLOOKUP(D927,條件!$A$1:$L$65585,11,0)))</f>
        <v/>
      </c>
      <c r="H927" s="460"/>
      <c r="I927" s="461"/>
      <c r="J927" s="462"/>
      <c r="K927" s="461"/>
      <c r="L927" s="463"/>
      <c r="M927" s="388"/>
      <c r="N927" s="389"/>
      <c r="O927" s="390"/>
      <c r="P927" s="389"/>
      <c r="Q927" s="391"/>
      <c r="R927" s="443"/>
      <c r="S927" s="425">
        <f>K927*0.85</f>
        <v>0</v>
      </c>
      <c r="T927" s="392">
        <f t="shared" ref="T927:T946" si="344">IF(J927="",0,(1440/(J927/S927)))</f>
        <v>0</v>
      </c>
      <c r="U927" s="405">
        <f>T927*L927*(N927+P927)/24*0.85</f>
        <v>0</v>
      </c>
      <c r="V927" s="406">
        <f>M927+O927</f>
        <v>0</v>
      </c>
      <c r="W927" s="442" t="str">
        <f>IF(U927=0,"",((V927/U927)))</f>
        <v/>
      </c>
      <c r="X927" s="452" t="str">
        <f t="shared" ref="X927:X946" si="345">IF(ISERROR((U927/(N927+P927)*N927)/250),"",((U927/(N927+P927)*N927)/250))</f>
        <v/>
      </c>
      <c r="Y927" s="452" t="str">
        <f t="shared" ref="Y927:Y946" si="346">IF(ISERROR(((U927/(N927+P927)*P927)/250)),"",(((U927/(N927+P927)*P927))/250))</f>
        <v/>
      </c>
    </row>
    <row r="928" spans="1:25" ht="16.5">
      <c r="A928" s="383">
        <f t="shared" si="343"/>
        <v>46225</v>
      </c>
      <c r="B928" s="432" t="s">
        <v>805</v>
      </c>
      <c r="C928" s="458"/>
      <c r="D928" s="473"/>
      <c r="E928" s="459"/>
      <c r="F928" s="506" t="str">
        <f>IF(ISNA(VLOOKUP(D928,條件!$A$1:$L$65585,5,0)),"",(VLOOKUP(D928,條件!$A$1:$L$65585,5,0)))</f>
        <v/>
      </c>
      <c r="G928" s="506" t="str">
        <f>IF(ISNA(VLOOKUP(D928,條件!$A$1:$L$65585,11,0)),"",(VLOOKUP(D928,條件!$A$1:$L$65585,11,0)))</f>
        <v/>
      </c>
      <c r="H928" s="460"/>
      <c r="I928" s="461"/>
      <c r="J928" s="462"/>
      <c r="K928" s="461"/>
      <c r="L928" s="463"/>
      <c r="M928" s="388"/>
      <c r="N928" s="389"/>
      <c r="O928" s="390"/>
      <c r="P928" s="389"/>
      <c r="Q928" s="391"/>
      <c r="R928" s="443"/>
      <c r="S928" s="425">
        <f t="shared" ref="S928:S946" si="347">K928*0.85</f>
        <v>0</v>
      </c>
      <c r="T928" s="392">
        <f t="shared" si="344"/>
        <v>0</v>
      </c>
      <c r="U928" s="405">
        <f t="shared" ref="U928:U946" si="348">T928*L928*(N928+P928)/24*0.85</f>
        <v>0</v>
      </c>
      <c r="V928" s="393">
        <f t="shared" ref="V928:V946" si="349">M928+O928</f>
        <v>0</v>
      </c>
      <c r="W928" s="442" t="str">
        <f t="shared" ref="W928:W946" si="350">IF(U928=0,"",((V928/U928)))</f>
        <v/>
      </c>
      <c r="X928" s="452" t="str">
        <f t="shared" si="345"/>
        <v/>
      </c>
      <c r="Y928" s="452" t="str">
        <f t="shared" si="346"/>
        <v/>
      </c>
    </row>
    <row r="929" spans="1:25" ht="16.5">
      <c r="A929" s="383">
        <f t="shared" si="343"/>
        <v>46225</v>
      </c>
      <c r="B929" s="432" t="s">
        <v>805</v>
      </c>
      <c r="C929" s="458"/>
      <c r="D929" s="473"/>
      <c r="E929" s="459"/>
      <c r="F929" s="506" t="str">
        <f>IF(ISNA(VLOOKUP(D929,條件!$A$1:$L$65585,5,0)),"",(VLOOKUP(D929,條件!$A$1:$L$65585,5,0)))</f>
        <v/>
      </c>
      <c r="G929" s="506" t="str">
        <f>IF(ISNA(VLOOKUP(D929,條件!$A$1:$L$65585,11,0)),"",(VLOOKUP(D929,條件!$A$1:$L$65585,11,0)))</f>
        <v/>
      </c>
      <c r="H929" s="460"/>
      <c r="I929" s="461"/>
      <c r="J929" s="462"/>
      <c r="K929" s="461"/>
      <c r="L929" s="463"/>
      <c r="M929" s="388"/>
      <c r="N929" s="389"/>
      <c r="O929" s="390"/>
      <c r="P929" s="389"/>
      <c r="Q929" s="391"/>
      <c r="R929" s="443"/>
      <c r="S929" s="425">
        <f t="shared" si="347"/>
        <v>0</v>
      </c>
      <c r="T929" s="392">
        <f t="shared" si="344"/>
        <v>0</v>
      </c>
      <c r="U929" s="405">
        <f t="shared" si="348"/>
        <v>0</v>
      </c>
      <c r="V929" s="393">
        <f t="shared" si="349"/>
        <v>0</v>
      </c>
      <c r="W929" s="442" t="str">
        <f t="shared" si="350"/>
        <v/>
      </c>
      <c r="X929" s="452" t="str">
        <f t="shared" si="345"/>
        <v/>
      </c>
      <c r="Y929" s="452" t="str">
        <f t="shared" si="346"/>
        <v/>
      </c>
    </row>
    <row r="930" spans="1:25" ht="16.5">
      <c r="A930" s="383">
        <f t="shared" si="343"/>
        <v>46225</v>
      </c>
      <c r="B930" s="432" t="s">
        <v>805</v>
      </c>
      <c r="C930" s="458"/>
      <c r="D930" s="473"/>
      <c r="E930" s="459"/>
      <c r="F930" s="506" t="str">
        <f>IF(ISNA(VLOOKUP(D930,條件!$A$1:$L$65585,5,0)),"",(VLOOKUP(D930,條件!$A$1:$L$65585,5,0)))</f>
        <v/>
      </c>
      <c r="G930" s="506" t="str">
        <f>IF(ISNA(VLOOKUP(D930,條件!$A$1:$L$65585,11,0)),"",(VLOOKUP(D930,條件!$A$1:$L$65585,11,0)))</f>
        <v/>
      </c>
      <c r="H930" s="460"/>
      <c r="I930" s="461"/>
      <c r="J930" s="462"/>
      <c r="K930" s="461"/>
      <c r="L930" s="463"/>
      <c r="M930" s="388"/>
      <c r="N930" s="389"/>
      <c r="O930" s="390"/>
      <c r="P930" s="389"/>
      <c r="Q930" s="391"/>
      <c r="R930" s="443"/>
      <c r="S930" s="425">
        <f t="shared" si="347"/>
        <v>0</v>
      </c>
      <c r="T930" s="392">
        <f t="shared" si="344"/>
        <v>0</v>
      </c>
      <c r="U930" s="405">
        <f t="shared" si="348"/>
        <v>0</v>
      </c>
      <c r="V930" s="393">
        <f t="shared" si="349"/>
        <v>0</v>
      </c>
      <c r="W930" s="442" t="str">
        <f t="shared" si="350"/>
        <v/>
      </c>
      <c r="X930" s="452" t="str">
        <f t="shared" si="345"/>
        <v/>
      </c>
      <c r="Y930" s="452" t="str">
        <f t="shared" si="346"/>
        <v/>
      </c>
    </row>
    <row r="931" spans="1:25" ht="16.5">
      <c r="A931" s="383">
        <f t="shared" si="343"/>
        <v>46225</v>
      </c>
      <c r="B931" s="432" t="s">
        <v>805</v>
      </c>
      <c r="C931" s="458"/>
      <c r="D931" s="473"/>
      <c r="E931" s="459"/>
      <c r="F931" s="506" t="str">
        <f>IF(ISNA(VLOOKUP(D931,條件!$A$1:$L$65585,5,0)),"",(VLOOKUP(D931,條件!$A$1:$L$65585,5,0)))</f>
        <v/>
      </c>
      <c r="G931" s="506" t="str">
        <f>IF(ISNA(VLOOKUP(D931,條件!$A$1:$L$65585,11,0)),"",(VLOOKUP(D931,條件!$A$1:$L$65585,11,0)))</f>
        <v/>
      </c>
      <c r="H931" s="460"/>
      <c r="I931" s="461"/>
      <c r="J931" s="462"/>
      <c r="K931" s="461"/>
      <c r="L931" s="463"/>
      <c r="M931" s="388"/>
      <c r="N931" s="389"/>
      <c r="O931" s="390"/>
      <c r="P931" s="389"/>
      <c r="Q931" s="391"/>
      <c r="R931" s="443"/>
      <c r="S931" s="425">
        <f t="shared" si="347"/>
        <v>0</v>
      </c>
      <c r="T931" s="392">
        <f t="shared" si="344"/>
        <v>0</v>
      </c>
      <c r="U931" s="405">
        <f t="shared" si="348"/>
        <v>0</v>
      </c>
      <c r="V931" s="393">
        <f t="shared" si="349"/>
        <v>0</v>
      </c>
      <c r="W931" s="442" t="str">
        <f t="shared" si="350"/>
        <v/>
      </c>
      <c r="X931" s="452" t="str">
        <f t="shared" si="345"/>
        <v/>
      </c>
      <c r="Y931" s="452" t="str">
        <f t="shared" si="346"/>
        <v/>
      </c>
    </row>
    <row r="932" spans="1:25" ht="16.5">
      <c r="A932" s="383">
        <f t="shared" si="343"/>
        <v>46225</v>
      </c>
      <c r="B932" s="432" t="s">
        <v>805</v>
      </c>
      <c r="C932" s="458"/>
      <c r="D932" s="473"/>
      <c r="E932" s="459"/>
      <c r="F932" s="506" t="str">
        <f>IF(ISNA(VLOOKUP(D932,條件!$A$1:$L$65585,5,0)),"",(VLOOKUP(D932,條件!$A$1:$L$65585,5,0)))</f>
        <v/>
      </c>
      <c r="G932" s="506" t="str">
        <f>IF(ISNA(VLOOKUP(D932,條件!$A$1:$L$65585,11,0)),"",(VLOOKUP(D932,條件!$A$1:$L$65585,11,0)))</f>
        <v/>
      </c>
      <c r="H932" s="460"/>
      <c r="I932" s="461"/>
      <c r="J932" s="462"/>
      <c r="K932" s="461"/>
      <c r="L932" s="463"/>
      <c r="M932" s="388"/>
      <c r="N932" s="389"/>
      <c r="O932" s="390"/>
      <c r="P932" s="389"/>
      <c r="Q932" s="391"/>
      <c r="R932" s="443"/>
      <c r="S932" s="425">
        <f t="shared" si="347"/>
        <v>0</v>
      </c>
      <c r="T932" s="392">
        <f t="shared" si="344"/>
        <v>0</v>
      </c>
      <c r="U932" s="405">
        <f t="shared" si="348"/>
        <v>0</v>
      </c>
      <c r="V932" s="393">
        <f t="shared" si="349"/>
        <v>0</v>
      </c>
      <c r="W932" s="442" t="str">
        <f t="shared" si="350"/>
        <v/>
      </c>
      <c r="X932" s="452" t="str">
        <f t="shared" si="345"/>
        <v/>
      </c>
      <c r="Y932" s="452" t="str">
        <f t="shared" si="346"/>
        <v/>
      </c>
    </row>
    <row r="933" spans="1:25" ht="16.5">
      <c r="A933" s="383">
        <f t="shared" si="343"/>
        <v>46225</v>
      </c>
      <c r="B933" s="432" t="s">
        <v>805</v>
      </c>
      <c r="C933" s="458"/>
      <c r="D933" s="473"/>
      <c r="E933" s="459"/>
      <c r="F933" s="506" t="str">
        <f>IF(ISNA(VLOOKUP(D933,條件!$A$1:$L$65585,5,0)),"",(VLOOKUP(D933,條件!$A$1:$L$65585,5,0)))</f>
        <v/>
      </c>
      <c r="G933" s="506" t="str">
        <f>IF(ISNA(VLOOKUP(D933,條件!$A$1:$L$65585,11,0)),"",(VLOOKUP(D933,條件!$A$1:$L$65585,11,0)))</f>
        <v/>
      </c>
      <c r="H933" s="460"/>
      <c r="I933" s="461"/>
      <c r="J933" s="462"/>
      <c r="K933" s="461"/>
      <c r="L933" s="463"/>
      <c r="M933" s="388"/>
      <c r="N933" s="389"/>
      <c r="O933" s="390"/>
      <c r="P933" s="389"/>
      <c r="Q933" s="391"/>
      <c r="R933" s="443"/>
      <c r="S933" s="425">
        <f t="shared" si="347"/>
        <v>0</v>
      </c>
      <c r="T933" s="392">
        <f t="shared" si="344"/>
        <v>0</v>
      </c>
      <c r="U933" s="405">
        <f t="shared" si="348"/>
        <v>0</v>
      </c>
      <c r="V933" s="393">
        <f t="shared" si="349"/>
        <v>0</v>
      </c>
      <c r="W933" s="442" t="str">
        <f t="shared" si="350"/>
        <v/>
      </c>
      <c r="X933" s="452" t="str">
        <f t="shared" si="345"/>
        <v/>
      </c>
      <c r="Y933" s="452" t="str">
        <f t="shared" si="346"/>
        <v/>
      </c>
    </row>
    <row r="934" spans="1:25" ht="16.5">
      <c r="A934" s="383">
        <f t="shared" si="343"/>
        <v>46225</v>
      </c>
      <c r="B934" s="432" t="s">
        <v>805</v>
      </c>
      <c r="C934" s="458"/>
      <c r="D934" s="473"/>
      <c r="E934" s="459"/>
      <c r="F934" s="506" t="str">
        <f>IF(ISNA(VLOOKUP(D934,條件!$A$1:$L$65585,5,0)),"",(VLOOKUP(D934,條件!$A$1:$L$65585,5,0)))</f>
        <v/>
      </c>
      <c r="G934" s="506" t="str">
        <f>IF(ISNA(VLOOKUP(D934,條件!$A$1:$L$65585,11,0)),"",(VLOOKUP(D934,條件!$A$1:$L$65585,11,0)))</f>
        <v/>
      </c>
      <c r="H934" s="460"/>
      <c r="I934" s="461"/>
      <c r="J934" s="462"/>
      <c r="K934" s="461"/>
      <c r="L934" s="463"/>
      <c r="M934" s="388"/>
      <c r="N934" s="389"/>
      <c r="O934" s="390"/>
      <c r="P934" s="389"/>
      <c r="Q934" s="391"/>
      <c r="R934" s="443"/>
      <c r="S934" s="425">
        <f t="shared" si="347"/>
        <v>0</v>
      </c>
      <c r="T934" s="392">
        <f t="shared" si="344"/>
        <v>0</v>
      </c>
      <c r="U934" s="405">
        <f t="shared" si="348"/>
        <v>0</v>
      </c>
      <c r="V934" s="393">
        <f t="shared" si="349"/>
        <v>0</v>
      </c>
      <c r="W934" s="442" t="str">
        <f t="shared" si="350"/>
        <v/>
      </c>
      <c r="X934" s="452" t="str">
        <f t="shared" si="345"/>
        <v/>
      </c>
      <c r="Y934" s="452" t="str">
        <f t="shared" si="346"/>
        <v/>
      </c>
    </row>
    <row r="935" spans="1:25" ht="16.5">
      <c r="A935" s="383">
        <f t="shared" si="343"/>
        <v>46225</v>
      </c>
      <c r="B935" s="432" t="s">
        <v>805</v>
      </c>
      <c r="C935" s="458"/>
      <c r="D935" s="473"/>
      <c r="E935" s="459"/>
      <c r="F935" s="506" t="str">
        <f>IF(ISNA(VLOOKUP(D935,條件!$A$1:$L$65585,5,0)),"",(VLOOKUP(D935,條件!$A$1:$L$65585,5,0)))</f>
        <v/>
      </c>
      <c r="G935" s="506" t="str">
        <f>IF(ISNA(VLOOKUP(D935,條件!$A$1:$L$65585,11,0)),"",(VLOOKUP(D935,條件!$A$1:$L$65585,11,0)))</f>
        <v/>
      </c>
      <c r="H935" s="460"/>
      <c r="I935" s="461"/>
      <c r="J935" s="462"/>
      <c r="K935" s="461"/>
      <c r="L935" s="463"/>
      <c r="M935" s="388"/>
      <c r="N935" s="389"/>
      <c r="O935" s="390"/>
      <c r="P935" s="389"/>
      <c r="Q935" s="391"/>
      <c r="R935" s="443"/>
      <c r="S935" s="425">
        <f t="shared" si="347"/>
        <v>0</v>
      </c>
      <c r="T935" s="392">
        <f t="shared" si="344"/>
        <v>0</v>
      </c>
      <c r="U935" s="405">
        <f t="shared" si="348"/>
        <v>0</v>
      </c>
      <c r="V935" s="393">
        <f t="shared" si="349"/>
        <v>0</v>
      </c>
      <c r="W935" s="442" t="str">
        <f t="shared" si="350"/>
        <v/>
      </c>
      <c r="X935" s="452" t="str">
        <f t="shared" si="345"/>
        <v/>
      </c>
      <c r="Y935" s="452" t="str">
        <f t="shared" si="346"/>
        <v/>
      </c>
    </row>
    <row r="936" spans="1:25" ht="16.5">
      <c r="A936" s="383">
        <f t="shared" si="343"/>
        <v>46225</v>
      </c>
      <c r="B936" s="432" t="s">
        <v>805</v>
      </c>
      <c r="C936" s="458"/>
      <c r="D936" s="473"/>
      <c r="E936" s="459"/>
      <c r="F936" s="506" t="str">
        <f>IF(ISNA(VLOOKUP(D936,條件!$A$1:$L$65585,5,0)),"",(VLOOKUP(D936,條件!$A$1:$L$65585,5,0)))</f>
        <v/>
      </c>
      <c r="G936" s="506" t="str">
        <f>IF(ISNA(VLOOKUP(D936,條件!$A$1:$L$65585,11,0)),"",(VLOOKUP(D936,條件!$A$1:$L$65585,11,0)))</f>
        <v/>
      </c>
      <c r="H936" s="460"/>
      <c r="I936" s="461"/>
      <c r="J936" s="462"/>
      <c r="K936" s="461"/>
      <c r="L936" s="463"/>
      <c r="M936" s="388"/>
      <c r="N936" s="389"/>
      <c r="O936" s="390"/>
      <c r="P936" s="389"/>
      <c r="Q936" s="391"/>
      <c r="R936" s="443"/>
      <c r="S936" s="425">
        <f t="shared" si="347"/>
        <v>0</v>
      </c>
      <c r="T936" s="392">
        <f t="shared" si="344"/>
        <v>0</v>
      </c>
      <c r="U936" s="405">
        <f t="shared" si="348"/>
        <v>0</v>
      </c>
      <c r="V936" s="393">
        <f t="shared" si="349"/>
        <v>0</v>
      </c>
      <c r="W936" s="442" t="str">
        <f t="shared" si="350"/>
        <v/>
      </c>
      <c r="X936" s="452" t="str">
        <f t="shared" si="345"/>
        <v/>
      </c>
      <c r="Y936" s="452" t="str">
        <f t="shared" si="346"/>
        <v/>
      </c>
    </row>
    <row r="937" spans="1:25" ht="16.5">
      <c r="A937" s="383">
        <f t="shared" si="343"/>
        <v>46225</v>
      </c>
      <c r="B937" s="432" t="s">
        <v>805</v>
      </c>
      <c r="C937" s="458"/>
      <c r="D937" s="473"/>
      <c r="E937" s="459"/>
      <c r="F937" s="506" t="str">
        <f>IF(ISNA(VLOOKUP(D937,條件!$A$1:$L$65585,5,0)),"",(VLOOKUP(D937,條件!$A$1:$L$65585,5,0)))</f>
        <v/>
      </c>
      <c r="G937" s="506" t="str">
        <f>IF(ISNA(VLOOKUP(D937,條件!$A$1:$L$65585,11,0)),"",(VLOOKUP(D937,條件!$A$1:$L$65585,11,0)))</f>
        <v/>
      </c>
      <c r="H937" s="460"/>
      <c r="I937" s="461"/>
      <c r="J937" s="462"/>
      <c r="K937" s="461"/>
      <c r="L937" s="463"/>
      <c r="M937" s="388"/>
      <c r="N937" s="389"/>
      <c r="O937" s="390"/>
      <c r="P937" s="389"/>
      <c r="Q937" s="391"/>
      <c r="R937" s="443"/>
      <c r="S937" s="425">
        <f t="shared" si="347"/>
        <v>0</v>
      </c>
      <c r="T937" s="392">
        <f t="shared" si="344"/>
        <v>0</v>
      </c>
      <c r="U937" s="405">
        <f t="shared" si="348"/>
        <v>0</v>
      </c>
      <c r="V937" s="393">
        <f t="shared" si="349"/>
        <v>0</v>
      </c>
      <c r="W937" s="442" t="str">
        <f t="shared" si="350"/>
        <v/>
      </c>
      <c r="X937" s="452" t="str">
        <f t="shared" si="345"/>
        <v/>
      </c>
      <c r="Y937" s="452" t="str">
        <f t="shared" si="346"/>
        <v/>
      </c>
    </row>
    <row r="938" spans="1:25" ht="16.5">
      <c r="A938" s="383">
        <f t="shared" si="343"/>
        <v>46225</v>
      </c>
      <c r="B938" s="432" t="s">
        <v>805</v>
      </c>
      <c r="C938" s="458"/>
      <c r="D938" s="473"/>
      <c r="E938" s="459"/>
      <c r="F938" s="506" t="str">
        <f>IF(ISNA(VLOOKUP(D938,條件!$A$1:$L$65585,5,0)),"",(VLOOKUP(D938,條件!$A$1:$L$65585,5,0)))</f>
        <v/>
      </c>
      <c r="G938" s="506" t="str">
        <f>IF(ISNA(VLOOKUP(D938,條件!$A$1:$L$65585,11,0)),"",(VLOOKUP(D938,條件!$A$1:$L$65585,11,0)))</f>
        <v/>
      </c>
      <c r="H938" s="460"/>
      <c r="I938" s="461"/>
      <c r="J938" s="462"/>
      <c r="K938" s="461"/>
      <c r="L938" s="463"/>
      <c r="M938" s="388"/>
      <c r="N938" s="389"/>
      <c r="O938" s="390"/>
      <c r="P938" s="389"/>
      <c r="Q938" s="391"/>
      <c r="R938" s="443"/>
      <c r="S938" s="425">
        <f t="shared" si="347"/>
        <v>0</v>
      </c>
      <c r="T938" s="392">
        <f t="shared" si="344"/>
        <v>0</v>
      </c>
      <c r="U938" s="392">
        <f t="shared" si="348"/>
        <v>0</v>
      </c>
      <c r="V938" s="393">
        <f t="shared" si="349"/>
        <v>0</v>
      </c>
      <c r="W938" s="444" t="str">
        <f t="shared" si="350"/>
        <v/>
      </c>
      <c r="X938" s="452" t="str">
        <f t="shared" si="345"/>
        <v/>
      </c>
      <c r="Y938" s="452" t="str">
        <f t="shared" si="346"/>
        <v/>
      </c>
    </row>
    <row r="939" spans="1:25" ht="16.5">
      <c r="A939" s="383">
        <f t="shared" si="343"/>
        <v>46225</v>
      </c>
      <c r="B939" s="432" t="s">
        <v>805</v>
      </c>
      <c r="C939" s="458"/>
      <c r="D939" s="473"/>
      <c r="E939" s="459"/>
      <c r="F939" s="506" t="str">
        <f>IF(ISNA(VLOOKUP(D939,條件!$A$1:$L$65585,5,0)),"",(VLOOKUP(D939,條件!$A$1:$L$65585,5,0)))</f>
        <v/>
      </c>
      <c r="G939" s="506" t="str">
        <f>IF(ISNA(VLOOKUP(D939,條件!$A$1:$L$65585,11,0)),"",(VLOOKUP(D939,條件!$A$1:$L$65585,11,0)))</f>
        <v/>
      </c>
      <c r="H939" s="460"/>
      <c r="I939" s="461"/>
      <c r="J939" s="462"/>
      <c r="K939" s="461"/>
      <c r="L939" s="463"/>
      <c r="M939" s="388"/>
      <c r="N939" s="389"/>
      <c r="O939" s="390"/>
      <c r="P939" s="389"/>
      <c r="Q939" s="391"/>
      <c r="R939" s="443"/>
      <c r="S939" s="425">
        <f t="shared" si="347"/>
        <v>0</v>
      </c>
      <c r="T939" s="392">
        <f t="shared" si="344"/>
        <v>0</v>
      </c>
      <c r="U939" s="392">
        <f t="shared" si="348"/>
        <v>0</v>
      </c>
      <c r="V939" s="393">
        <f t="shared" si="349"/>
        <v>0</v>
      </c>
      <c r="W939" s="444" t="str">
        <f t="shared" si="350"/>
        <v/>
      </c>
      <c r="X939" s="452" t="str">
        <f t="shared" si="345"/>
        <v/>
      </c>
      <c r="Y939" s="452" t="str">
        <f t="shared" si="346"/>
        <v/>
      </c>
    </row>
    <row r="940" spans="1:25" ht="16.5">
      <c r="A940" s="383">
        <f t="shared" si="343"/>
        <v>46225</v>
      </c>
      <c r="B940" s="432" t="s">
        <v>805</v>
      </c>
      <c r="C940" s="458"/>
      <c r="D940" s="473"/>
      <c r="E940" s="459"/>
      <c r="F940" s="506" t="str">
        <f>IF(ISNA(VLOOKUP(D940,條件!$A$1:$L$65585,5,0)),"",(VLOOKUP(D940,條件!$A$1:$L$65585,5,0)))</f>
        <v/>
      </c>
      <c r="G940" s="506" t="str">
        <f>IF(ISNA(VLOOKUP(D940,條件!$A$1:$L$65585,11,0)),"",(VLOOKUP(D940,條件!$A$1:$L$65585,11,0)))</f>
        <v/>
      </c>
      <c r="H940" s="460"/>
      <c r="I940" s="461"/>
      <c r="J940" s="462"/>
      <c r="K940" s="461"/>
      <c r="L940" s="463"/>
      <c r="M940" s="388"/>
      <c r="N940" s="389"/>
      <c r="O940" s="390"/>
      <c r="P940" s="389"/>
      <c r="Q940" s="391"/>
      <c r="R940" s="443"/>
      <c r="S940" s="425">
        <f t="shared" si="347"/>
        <v>0</v>
      </c>
      <c r="T940" s="392">
        <f t="shared" si="344"/>
        <v>0</v>
      </c>
      <c r="U940" s="392">
        <f t="shared" si="348"/>
        <v>0</v>
      </c>
      <c r="V940" s="393">
        <f t="shared" si="349"/>
        <v>0</v>
      </c>
      <c r="W940" s="444" t="str">
        <f t="shared" si="350"/>
        <v/>
      </c>
      <c r="X940" s="452" t="str">
        <f t="shared" si="345"/>
        <v/>
      </c>
      <c r="Y940" s="452" t="str">
        <f t="shared" si="346"/>
        <v/>
      </c>
    </row>
    <row r="941" spans="1:25" ht="16.5">
      <c r="A941" s="383">
        <f t="shared" si="343"/>
        <v>46225</v>
      </c>
      <c r="B941" s="432" t="s">
        <v>805</v>
      </c>
      <c r="C941" s="458"/>
      <c r="D941" s="473"/>
      <c r="E941" s="459"/>
      <c r="F941" s="506" t="str">
        <f>IF(ISNA(VLOOKUP(D941,條件!$A$1:$L$65585,5,0)),"",(VLOOKUP(D941,條件!$A$1:$L$65585,5,0)))</f>
        <v/>
      </c>
      <c r="G941" s="506" t="str">
        <f>IF(ISNA(VLOOKUP(D941,條件!$A$1:$L$65585,11,0)),"",(VLOOKUP(D941,條件!$A$1:$L$65585,11,0)))</f>
        <v/>
      </c>
      <c r="H941" s="460"/>
      <c r="I941" s="461"/>
      <c r="J941" s="462"/>
      <c r="K941" s="461"/>
      <c r="L941" s="463"/>
      <c r="M941" s="388"/>
      <c r="N941" s="389"/>
      <c r="O941" s="390"/>
      <c r="P941" s="389"/>
      <c r="Q941" s="391"/>
      <c r="R941" s="443"/>
      <c r="S941" s="425">
        <f t="shared" si="347"/>
        <v>0</v>
      </c>
      <c r="T941" s="392">
        <f t="shared" si="344"/>
        <v>0</v>
      </c>
      <c r="U941" s="392">
        <f t="shared" si="348"/>
        <v>0</v>
      </c>
      <c r="V941" s="393">
        <f t="shared" si="349"/>
        <v>0</v>
      </c>
      <c r="W941" s="444" t="str">
        <f t="shared" si="350"/>
        <v/>
      </c>
      <c r="X941" s="452" t="str">
        <f t="shared" si="345"/>
        <v/>
      </c>
      <c r="Y941" s="452" t="str">
        <f t="shared" si="346"/>
        <v/>
      </c>
    </row>
    <row r="942" spans="1:25" ht="16.5">
      <c r="A942" s="383">
        <f t="shared" si="343"/>
        <v>46225</v>
      </c>
      <c r="B942" s="432" t="s">
        <v>805</v>
      </c>
      <c r="C942" s="458"/>
      <c r="D942" s="473"/>
      <c r="E942" s="459"/>
      <c r="F942" s="506" t="str">
        <f>IF(ISNA(VLOOKUP(D942,條件!$A$1:$L$65585,5,0)),"",(VLOOKUP(D942,條件!$A$1:$L$65585,5,0)))</f>
        <v/>
      </c>
      <c r="G942" s="506" t="str">
        <f>IF(ISNA(VLOOKUP(D942,條件!$A$1:$L$65585,11,0)),"",(VLOOKUP(D942,條件!$A$1:$L$65585,11,0)))</f>
        <v/>
      </c>
      <c r="H942" s="460"/>
      <c r="I942" s="461"/>
      <c r="J942" s="462"/>
      <c r="K942" s="461"/>
      <c r="L942" s="463"/>
      <c r="M942" s="388"/>
      <c r="N942" s="389"/>
      <c r="O942" s="390"/>
      <c r="P942" s="389"/>
      <c r="Q942" s="391"/>
      <c r="R942" s="443"/>
      <c r="S942" s="425">
        <f t="shared" si="347"/>
        <v>0</v>
      </c>
      <c r="T942" s="392">
        <f t="shared" si="344"/>
        <v>0</v>
      </c>
      <c r="U942" s="392">
        <f t="shared" si="348"/>
        <v>0</v>
      </c>
      <c r="V942" s="393">
        <f t="shared" si="349"/>
        <v>0</v>
      </c>
      <c r="W942" s="444" t="str">
        <f t="shared" si="350"/>
        <v/>
      </c>
      <c r="X942" s="452" t="str">
        <f t="shared" si="345"/>
        <v/>
      </c>
      <c r="Y942" s="452" t="str">
        <f t="shared" si="346"/>
        <v/>
      </c>
    </row>
    <row r="943" spans="1:25" ht="16.5">
      <c r="A943" s="383">
        <f t="shared" si="343"/>
        <v>46225</v>
      </c>
      <c r="B943" s="432" t="s">
        <v>805</v>
      </c>
      <c r="C943" s="458"/>
      <c r="D943" s="473"/>
      <c r="E943" s="459"/>
      <c r="F943" s="506" t="str">
        <f>IF(ISNA(VLOOKUP(D943,條件!$A$1:$L$65585,5,0)),"",(VLOOKUP(D943,條件!$A$1:$L$65585,5,0)))</f>
        <v/>
      </c>
      <c r="G943" s="506" t="str">
        <f>IF(ISNA(VLOOKUP(D943,條件!$A$1:$L$65585,11,0)),"",(VLOOKUP(D943,條件!$A$1:$L$65585,11,0)))</f>
        <v/>
      </c>
      <c r="H943" s="460"/>
      <c r="I943" s="461"/>
      <c r="J943" s="462"/>
      <c r="K943" s="461"/>
      <c r="L943" s="463"/>
      <c r="M943" s="388"/>
      <c r="N943" s="389"/>
      <c r="O943" s="390"/>
      <c r="P943" s="389"/>
      <c r="Q943" s="391"/>
      <c r="R943" s="443"/>
      <c r="S943" s="425">
        <f t="shared" si="347"/>
        <v>0</v>
      </c>
      <c r="T943" s="392">
        <f t="shared" si="344"/>
        <v>0</v>
      </c>
      <c r="U943" s="392">
        <f t="shared" si="348"/>
        <v>0</v>
      </c>
      <c r="V943" s="393">
        <f t="shared" si="349"/>
        <v>0</v>
      </c>
      <c r="W943" s="444" t="str">
        <f t="shared" si="350"/>
        <v/>
      </c>
      <c r="X943" s="452" t="str">
        <f t="shared" si="345"/>
        <v/>
      </c>
      <c r="Y943" s="452" t="str">
        <f t="shared" si="346"/>
        <v/>
      </c>
    </row>
    <row r="944" spans="1:25" ht="16.5">
      <c r="A944" s="383">
        <f t="shared" si="343"/>
        <v>46225</v>
      </c>
      <c r="B944" s="432" t="s">
        <v>805</v>
      </c>
      <c r="C944" s="458"/>
      <c r="D944" s="473"/>
      <c r="E944" s="459"/>
      <c r="F944" s="506" t="str">
        <f>IF(ISNA(VLOOKUP(D944,條件!$A$1:$L$65585,5,0)),"",(VLOOKUP(D944,條件!$A$1:$L$65585,5,0)))</f>
        <v/>
      </c>
      <c r="G944" s="506" t="str">
        <f>IF(ISNA(VLOOKUP(D944,條件!$A$1:$L$65585,11,0)),"",(VLOOKUP(D944,條件!$A$1:$L$65585,11,0)))</f>
        <v/>
      </c>
      <c r="H944" s="460"/>
      <c r="I944" s="461"/>
      <c r="J944" s="462"/>
      <c r="K944" s="461"/>
      <c r="L944" s="463"/>
      <c r="M944" s="388"/>
      <c r="N944" s="389"/>
      <c r="O944" s="390"/>
      <c r="P944" s="389"/>
      <c r="Q944" s="391"/>
      <c r="R944" s="443"/>
      <c r="S944" s="425">
        <f t="shared" si="347"/>
        <v>0</v>
      </c>
      <c r="T944" s="392">
        <f t="shared" si="344"/>
        <v>0</v>
      </c>
      <c r="U944" s="392">
        <f t="shared" si="348"/>
        <v>0</v>
      </c>
      <c r="V944" s="393">
        <f t="shared" si="349"/>
        <v>0</v>
      </c>
      <c r="W944" s="444" t="str">
        <f t="shared" si="350"/>
        <v/>
      </c>
      <c r="X944" s="452" t="str">
        <f t="shared" si="345"/>
        <v/>
      </c>
      <c r="Y944" s="452" t="str">
        <f t="shared" si="346"/>
        <v/>
      </c>
    </row>
    <row r="945" spans="1:25" ht="16.5">
      <c r="A945" s="383">
        <f t="shared" si="343"/>
        <v>46225</v>
      </c>
      <c r="B945" s="432" t="s">
        <v>805</v>
      </c>
      <c r="C945" s="458"/>
      <c r="D945" s="473"/>
      <c r="E945" s="459"/>
      <c r="F945" s="506" t="str">
        <f>IF(ISNA(VLOOKUP(D945,條件!$A$1:$L$65585,5,0)),"",(VLOOKUP(D945,條件!$A$1:$L$65585,5,0)))</f>
        <v/>
      </c>
      <c r="G945" s="506" t="str">
        <f>IF(ISNA(VLOOKUP(D945,條件!$A$1:$L$65585,11,0)),"",(VLOOKUP(D945,條件!$A$1:$L$65585,11,0)))</f>
        <v/>
      </c>
      <c r="H945" s="460"/>
      <c r="I945" s="461"/>
      <c r="J945" s="462"/>
      <c r="K945" s="461"/>
      <c r="L945" s="463"/>
      <c r="M945" s="388"/>
      <c r="N945" s="389"/>
      <c r="O945" s="390"/>
      <c r="P945" s="389"/>
      <c r="Q945" s="391"/>
      <c r="R945" s="443"/>
      <c r="S945" s="425">
        <f t="shared" si="347"/>
        <v>0</v>
      </c>
      <c r="T945" s="392">
        <f t="shared" si="344"/>
        <v>0</v>
      </c>
      <c r="U945" s="392">
        <f t="shared" si="348"/>
        <v>0</v>
      </c>
      <c r="V945" s="393">
        <f t="shared" si="349"/>
        <v>0</v>
      </c>
      <c r="W945" s="444" t="str">
        <f t="shared" si="350"/>
        <v/>
      </c>
      <c r="X945" s="452" t="str">
        <f t="shared" si="345"/>
        <v/>
      </c>
      <c r="Y945" s="452" t="str">
        <f t="shared" si="346"/>
        <v/>
      </c>
    </row>
    <row r="946" spans="1:25" ht="16.5">
      <c r="A946" s="383">
        <f t="shared" si="343"/>
        <v>46225</v>
      </c>
      <c r="B946" s="432" t="s">
        <v>805</v>
      </c>
      <c r="C946" s="458"/>
      <c r="D946" s="473"/>
      <c r="E946" s="459"/>
      <c r="F946" s="506" t="str">
        <f>IF(ISNA(VLOOKUP(D946,條件!$A$1:$L$65585,5,0)),"",(VLOOKUP(D946,條件!$A$1:$L$65585,5,0)))</f>
        <v/>
      </c>
      <c r="G946" s="506" t="str">
        <f>IF(ISNA(VLOOKUP(D946,條件!$A$1:$L$65585,11,0)),"",(VLOOKUP(D946,條件!$A$1:$L$65585,11,0)))</f>
        <v/>
      </c>
      <c r="H946" s="460"/>
      <c r="I946" s="461"/>
      <c r="J946" s="462"/>
      <c r="K946" s="461"/>
      <c r="L946" s="463"/>
      <c r="M946" s="388"/>
      <c r="N946" s="389"/>
      <c r="O946" s="390"/>
      <c r="P946" s="389"/>
      <c r="Q946" s="391"/>
      <c r="R946" s="443"/>
      <c r="S946" s="425">
        <f t="shared" si="347"/>
        <v>0</v>
      </c>
      <c r="T946" s="392">
        <f t="shared" si="344"/>
        <v>0</v>
      </c>
      <c r="U946" s="392">
        <f t="shared" si="348"/>
        <v>0</v>
      </c>
      <c r="V946" s="393">
        <f t="shared" si="349"/>
        <v>0</v>
      </c>
      <c r="W946" s="444" t="str">
        <f t="shared" si="350"/>
        <v/>
      </c>
      <c r="X946" s="452" t="str">
        <f t="shared" si="345"/>
        <v/>
      </c>
      <c r="Y946" s="452" t="str">
        <f t="shared" si="346"/>
        <v/>
      </c>
    </row>
    <row r="947" spans="1:25" ht="16.5">
      <c r="A947" s="383">
        <f t="shared" si="343"/>
        <v>46225</v>
      </c>
      <c r="B947" s="398" t="s">
        <v>803</v>
      </c>
      <c r="C947" s="524"/>
      <c r="D947" s="525"/>
      <c r="E947" s="526"/>
      <c r="F947" s="527">
        <v>0</v>
      </c>
      <c r="G947" s="527"/>
      <c r="H947" s="528"/>
      <c r="I947" s="529">
        <f>COUNTA(I927:I946)</f>
        <v>0</v>
      </c>
      <c r="J947" s="529"/>
      <c r="K947" s="529"/>
      <c r="L947" s="530"/>
      <c r="M947" s="400"/>
      <c r="N947" s="401">
        <f>SUM(N927:N946)</f>
        <v>0</v>
      </c>
      <c r="O947" s="400"/>
      <c r="P947" s="401">
        <f>SUM(P927:P946)</f>
        <v>0</v>
      </c>
      <c r="Q947" s="402"/>
      <c r="R947" s="445"/>
      <c r="S947" s="427"/>
      <c r="T947" s="403"/>
      <c r="U947" s="399">
        <f>SUMIF(U927:U946,"&lt;9E307")</f>
        <v>0</v>
      </c>
      <c r="V947" s="399">
        <f>SUM(V927:V946)</f>
        <v>0</v>
      </c>
      <c r="W947" s="446">
        <f>IF(ISERROR(V947/U947),0,(V947/U947))</f>
        <v>0</v>
      </c>
      <c r="X947" s="453">
        <f>SUMIF(X927:X946,"&lt;9E307")</f>
        <v>0</v>
      </c>
      <c r="Y947" s="453">
        <f>SUMIF(Y927:Y946,"&lt;9E307")</f>
        <v>0</v>
      </c>
    </row>
    <row r="948" spans="1:25" ht="16.5">
      <c r="A948" s="383">
        <f t="shared" si="343"/>
        <v>46225</v>
      </c>
      <c r="B948" s="404" t="s">
        <v>806</v>
      </c>
      <c r="C948" s="531"/>
      <c r="D948" s="532"/>
      <c r="E948" s="533"/>
      <c r="F948" s="534"/>
      <c r="G948" s="534"/>
      <c r="H948" s="535"/>
      <c r="I948" s="536">
        <f>SUM(I926,I947)</f>
        <v>0</v>
      </c>
      <c r="J948" s="536"/>
      <c r="K948" s="536"/>
      <c r="L948" s="537"/>
      <c r="M948" s="419"/>
      <c r="N948" s="420">
        <f>SUM(N926,N947)</f>
        <v>0</v>
      </c>
      <c r="O948" s="419"/>
      <c r="P948" s="420">
        <f>SUM(P926,P947)</f>
        <v>0</v>
      </c>
      <c r="Q948" s="421"/>
      <c r="R948" s="447"/>
      <c r="S948" s="428"/>
      <c r="T948" s="394"/>
      <c r="U948" s="394">
        <f t="shared" ref="U948:V948" si="351">SUM(U926,U947)</f>
        <v>0</v>
      </c>
      <c r="V948" s="394">
        <f t="shared" si="351"/>
        <v>0</v>
      </c>
      <c r="W948" s="448">
        <f>IF(ISERROR(V948/U948),0,V948/U948)</f>
        <v>0</v>
      </c>
      <c r="X948" s="454">
        <f>SUM(X926,X947)</f>
        <v>0</v>
      </c>
      <c r="Y948" s="454">
        <f>SUM(Y926,Y947)</f>
        <v>0</v>
      </c>
    </row>
    <row r="949" spans="1:25" ht="16.5">
      <c r="A949" s="449">
        <f>A948+1</f>
        <v>46226</v>
      </c>
      <c r="B949" s="431" t="s">
        <v>804</v>
      </c>
      <c r="C949" s="538"/>
      <c r="D949" s="539"/>
      <c r="E949" s="540"/>
      <c r="F949" s="541" t="str">
        <f>IF(ISNA(VLOOKUP(D949,條件!$A$1:$L$65585,5,0)),"",(VLOOKUP(D949,條件!$A$1:$L$65585,5,0)))</f>
        <v/>
      </c>
      <c r="G949" s="541" t="str">
        <f>IF(ISNA(VLOOKUP(D949,條件!$A$1:$L$65585,11,0)),"",(VLOOKUP(D949,條件!$A$1:$L$65585,11,0)))</f>
        <v/>
      </c>
      <c r="H949" s="542"/>
      <c r="I949" s="543"/>
      <c r="J949" s="462"/>
      <c r="K949" s="543"/>
      <c r="L949" s="544"/>
      <c r="M949" s="407"/>
      <c r="N949" s="408"/>
      <c r="O949" s="409"/>
      <c r="P949" s="408"/>
      <c r="Q949" s="410"/>
      <c r="R949" s="441"/>
      <c r="S949" s="424">
        <f>K949*0.85</f>
        <v>0</v>
      </c>
      <c r="T949" s="405">
        <f t="shared" ref="T949:T968" si="352">IF(J949="",0,(1440/(J949/S949)))</f>
        <v>0</v>
      </c>
      <c r="U949" s="405">
        <f>T949*L949*(N949+P949)/24*0.85</f>
        <v>0</v>
      </c>
      <c r="V949" s="406">
        <f>M949+O949</f>
        <v>0</v>
      </c>
      <c r="W949" s="442" t="str">
        <f>IF(U949=0,"",((V949/U949)))</f>
        <v/>
      </c>
      <c r="X949" s="452" t="str">
        <f t="shared" ref="X949:X968" si="353">IF(ISERROR((U949/(N949+P949)*N949)/250),"",((U949/(N949+P949)*N949)/250))</f>
        <v/>
      </c>
      <c r="Y949" s="452" t="str">
        <f t="shared" ref="Y949:Y968" si="354">IF(ISERROR(((U949/(N949+P949)*P949)/250)),"",(((U949/(N949+P949)*P949))/250))</f>
        <v/>
      </c>
    </row>
    <row r="950" spans="1:25" ht="16.5">
      <c r="A950" s="383">
        <f>A949</f>
        <v>46226</v>
      </c>
      <c r="B950" s="432" t="s">
        <v>804</v>
      </c>
      <c r="C950" s="458"/>
      <c r="D950" s="473"/>
      <c r="E950" s="459"/>
      <c r="F950" s="506" t="str">
        <f>IF(ISNA(VLOOKUP(D950,條件!$A$1:$L$65585,5,0)),"",(VLOOKUP(D950,條件!$A$1:$L$65585,5,0)))</f>
        <v/>
      </c>
      <c r="G950" s="506" t="str">
        <f>IF(ISNA(VLOOKUP(D950,條件!$A$1:$L$65585,11,0)),"",(VLOOKUP(D950,條件!$A$1:$L$65585,11,0)))</f>
        <v/>
      </c>
      <c r="H950" s="460"/>
      <c r="I950" s="461"/>
      <c r="J950" s="462"/>
      <c r="K950" s="461"/>
      <c r="L950" s="463"/>
      <c r="M950" s="388"/>
      <c r="N950" s="389"/>
      <c r="O950" s="390"/>
      <c r="P950" s="389"/>
      <c r="Q950" s="410"/>
      <c r="R950" s="443"/>
      <c r="S950" s="425">
        <f t="shared" ref="S950:S968" si="355">K950*0.85</f>
        <v>0</v>
      </c>
      <c r="T950" s="392">
        <f t="shared" si="352"/>
        <v>0</v>
      </c>
      <c r="U950" s="405">
        <f t="shared" ref="U950:U968" si="356">T950*L950*(N950+P950)/24*0.85</f>
        <v>0</v>
      </c>
      <c r="V950" s="393">
        <f t="shared" ref="V950:V968" si="357">M950+O950</f>
        <v>0</v>
      </c>
      <c r="W950" s="442" t="str">
        <f t="shared" ref="W950:W968" si="358">IF(U950=0,"",((V950/U950)))</f>
        <v/>
      </c>
      <c r="X950" s="452" t="str">
        <f t="shared" si="353"/>
        <v/>
      </c>
      <c r="Y950" s="452" t="str">
        <f t="shared" si="354"/>
        <v/>
      </c>
    </row>
    <row r="951" spans="1:25" ht="16.5">
      <c r="A951" s="383">
        <f t="shared" ref="A951:A991" si="359">A950</f>
        <v>46226</v>
      </c>
      <c r="B951" s="432" t="s">
        <v>804</v>
      </c>
      <c r="C951" s="458"/>
      <c r="D951" s="473"/>
      <c r="E951" s="459"/>
      <c r="F951" s="506" t="str">
        <f>IF(ISNA(VLOOKUP(D951,條件!$A$1:$L$65585,5,0)),"",(VLOOKUP(D951,條件!$A$1:$L$65585,5,0)))</f>
        <v/>
      </c>
      <c r="G951" s="506" t="str">
        <f>IF(ISNA(VLOOKUP(D951,條件!$A$1:$L$65585,11,0)),"",(VLOOKUP(D951,條件!$A$1:$L$65585,11,0)))</f>
        <v/>
      </c>
      <c r="H951" s="460"/>
      <c r="I951" s="461"/>
      <c r="J951" s="462"/>
      <c r="K951" s="461"/>
      <c r="L951" s="463"/>
      <c r="M951" s="388"/>
      <c r="N951" s="389"/>
      <c r="O951" s="390"/>
      <c r="P951" s="389"/>
      <c r="Q951" s="410"/>
      <c r="R951" s="443"/>
      <c r="S951" s="425">
        <f t="shared" si="355"/>
        <v>0</v>
      </c>
      <c r="T951" s="392">
        <f t="shared" si="352"/>
        <v>0</v>
      </c>
      <c r="U951" s="405">
        <f t="shared" si="356"/>
        <v>0</v>
      </c>
      <c r="V951" s="393">
        <f t="shared" si="357"/>
        <v>0</v>
      </c>
      <c r="W951" s="442" t="str">
        <f t="shared" si="358"/>
        <v/>
      </c>
      <c r="X951" s="452" t="str">
        <f t="shared" si="353"/>
        <v/>
      </c>
      <c r="Y951" s="452" t="str">
        <f t="shared" si="354"/>
        <v/>
      </c>
    </row>
    <row r="952" spans="1:25" ht="16.5">
      <c r="A952" s="383">
        <f t="shared" si="359"/>
        <v>46226</v>
      </c>
      <c r="B952" s="432" t="s">
        <v>804</v>
      </c>
      <c r="C952" s="458"/>
      <c r="D952" s="473"/>
      <c r="E952" s="459"/>
      <c r="F952" s="506" t="str">
        <f>IF(ISNA(VLOOKUP(D952,條件!$A$1:$L$65585,5,0)),"",(VLOOKUP(D952,條件!$A$1:$L$65585,5,0)))</f>
        <v/>
      </c>
      <c r="G952" s="506" t="str">
        <f>IF(ISNA(VLOOKUP(D952,條件!$A$1:$L$65585,11,0)),"",(VLOOKUP(D952,條件!$A$1:$L$65585,11,0)))</f>
        <v/>
      </c>
      <c r="H952" s="460"/>
      <c r="I952" s="461"/>
      <c r="J952" s="462"/>
      <c r="K952" s="461"/>
      <c r="L952" s="463"/>
      <c r="M952" s="388"/>
      <c r="N952" s="389"/>
      <c r="O952" s="390"/>
      <c r="P952" s="389"/>
      <c r="Q952" s="410"/>
      <c r="R952" s="443"/>
      <c r="S952" s="425">
        <f t="shared" si="355"/>
        <v>0</v>
      </c>
      <c r="T952" s="392">
        <f t="shared" si="352"/>
        <v>0</v>
      </c>
      <c r="U952" s="405">
        <f t="shared" si="356"/>
        <v>0</v>
      </c>
      <c r="V952" s="393">
        <f t="shared" si="357"/>
        <v>0</v>
      </c>
      <c r="W952" s="442" t="str">
        <f t="shared" si="358"/>
        <v/>
      </c>
      <c r="X952" s="452" t="str">
        <f t="shared" si="353"/>
        <v/>
      </c>
      <c r="Y952" s="452" t="str">
        <f t="shared" si="354"/>
        <v/>
      </c>
    </row>
    <row r="953" spans="1:25" ht="16.5">
      <c r="A953" s="383">
        <f t="shared" si="359"/>
        <v>46226</v>
      </c>
      <c r="B953" s="432" t="s">
        <v>804</v>
      </c>
      <c r="C953" s="458"/>
      <c r="D953" s="473"/>
      <c r="E953" s="459"/>
      <c r="F953" s="506" t="str">
        <f>IF(ISNA(VLOOKUP(D953,條件!$A$1:$L$65585,5,0)),"",(VLOOKUP(D953,條件!$A$1:$L$65585,5,0)))</f>
        <v/>
      </c>
      <c r="G953" s="506" t="str">
        <f>IF(ISNA(VLOOKUP(D953,條件!$A$1:$L$65585,11,0)),"",(VLOOKUP(D953,條件!$A$1:$L$65585,11,0)))</f>
        <v/>
      </c>
      <c r="H953" s="460"/>
      <c r="I953" s="461"/>
      <c r="J953" s="462"/>
      <c r="K953" s="461"/>
      <c r="L953" s="463"/>
      <c r="M953" s="388"/>
      <c r="N953" s="389"/>
      <c r="O953" s="390"/>
      <c r="P953" s="389"/>
      <c r="Q953" s="410"/>
      <c r="R953" s="443"/>
      <c r="S953" s="425">
        <f t="shared" si="355"/>
        <v>0</v>
      </c>
      <c r="T953" s="392">
        <f t="shared" si="352"/>
        <v>0</v>
      </c>
      <c r="U953" s="405">
        <f t="shared" si="356"/>
        <v>0</v>
      </c>
      <c r="V953" s="393">
        <f t="shared" si="357"/>
        <v>0</v>
      </c>
      <c r="W953" s="442" t="str">
        <f t="shared" si="358"/>
        <v/>
      </c>
      <c r="X953" s="452" t="str">
        <f t="shared" si="353"/>
        <v/>
      </c>
      <c r="Y953" s="452" t="str">
        <f t="shared" si="354"/>
        <v/>
      </c>
    </row>
    <row r="954" spans="1:25" ht="16.5">
      <c r="A954" s="383">
        <f t="shared" si="359"/>
        <v>46226</v>
      </c>
      <c r="B954" s="432" t="s">
        <v>804</v>
      </c>
      <c r="C954" s="458"/>
      <c r="D954" s="473"/>
      <c r="E954" s="459"/>
      <c r="F954" s="506" t="str">
        <f>IF(ISNA(VLOOKUP(D954,條件!$A$1:$L$65585,5,0)),"",(VLOOKUP(D954,條件!$A$1:$L$65585,5,0)))</f>
        <v/>
      </c>
      <c r="G954" s="506" t="str">
        <f>IF(ISNA(VLOOKUP(D954,條件!$A$1:$L$65585,11,0)),"",(VLOOKUP(D954,條件!$A$1:$L$65585,11,0)))</f>
        <v/>
      </c>
      <c r="H954" s="460"/>
      <c r="I954" s="461"/>
      <c r="J954" s="462"/>
      <c r="K954" s="461"/>
      <c r="L954" s="463"/>
      <c r="M954" s="388"/>
      <c r="N954" s="389"/>
      <c r="O954" s="390"/>
      <c r="P954" s="389"/>
      <c r="Q954" s="410"/>
      <c r="R954" s="443"/>
      <c r="S954" s="425">
        <f t="shared" si="355"/>
        <v>0</v>
      </c>
      <c r="T954" s="392">
        <f t="shared" si="352"/>
        <v>0</v>
      </c>
      <c r="U954" s="405">
        <f t="shared" si="356"/>
        <v>0</v>
      </c>
      <c r="V954" s="393">
        <f t="shared" si="357"/>
        <v>0</v>
      </c>
      <c r="W954" s="442" t="str">
        <f t="shared" si="358"/>
        <v/>
      </c>
      <c r="X954" s="452" t="str">
        <f t="shared" si="353"/>
        <v/>
      </c>
      <c r="Y954" s="452" t="str">
        <f t="shared" si="354"/>
        <v/>
      </c>
    </row>
    <row r="955" spans="1:25" ht="16.5">
      <c r="A955" s="383">
        <f t="shared" si="359"/>
        <v>46226</v>
      </c>
      <c r="B955" s="432" t="s">
        <v>804</v>
      </c>
      <c r="C955" s="458"/>
      <c r="D955" s="473"/>
      <c r="E955" s="459"/>
      <c r="F955" s="506" t="str">
        <f>IF(ISNA(VLOOKUP(D955,條件!$A$1:$L$65585,5,0)),"",(VLOOKUP(D955,條件!$A$1:$L$65585,5,0)))</f>
        <v/>
      </c>
      <c r="G955" s="506" t="str">
        <f>IF(ISNA(VLOOKUP(D955,條件!$A$1:$L$65585,11,0)),"",(VLOOKUP(D955,條件!$A$1:$L$65585,11,0)))</f>
        <v/>
      </c>
      <c r="H955" s="460"/>
      <c r="I955" s="461"/>
      <c r="J955" s="462"/>
      <c r="K955" s="461"/>
      <c r="L955" s="463"/>
      <c r="M955" s="388"/>
      <c r="N955" s="389"/>
      <c r="O955" s="390"/>
      <c r="P955" s="389"/>
      <c r="Q955" s="410"/>
      <c r="R955" s="443"/>
      <c r="S955" s="425">
        <f t="shared" si="355"/>
        <v>0</v>
      </c>
      <c r="T955" s="392">
        <f t="shared" si="352"/>
        <v>0</v>
      </c>
      <c r="U955" s="405">
        <f t="shared" si="356"/>
        <v>0</v>
      </c>
      <c r="V955" s="393">
        <f t="shared" si="357"/>
        <v>0</v>
      </c>
      <c r="W955" s="442" t="str">
        <f t="shared" si="358"/>
        <v/>
      </c>
      <c r="X955" s="452" t="str">
        <f t="shared" si="353"/>
        <v/>
      </c>
      <c r="Y955" s="452" t="str">
        <f t="shared" si="354"/>
        <v/>
      </c>
    </row>
    <row r="956" spans="1:25" ht="16.5">
      <c r="A956" s="383">
        <f t="shared" si="359"/>
        <v>46226</v>
      </c>
      <c r="B956" s="432" t="s">
        <v>804</v>
      </c>
      <c r="C956" s="458"/>
      <c r="D956" s="473"/>
      <c r="E956" s="459"/>
      <c r="F956" s="506" t="str">
        <f>IF(ISNA(VLOOKUP(D956,條件!$A$1:$L$65585,5,0)),"",(VLOOKUP(D956,條件!$A$1:$L$65585,5,0)))</f>
        <v/>
      </c>
      <c r="G956" s="506" t="str">
        <f>IF(ISNA(VLOOKUP(D956,條件!$A$1:$L$65585,11,0)),"",(VLOOKUP(D956,條件!$A$1:$L$65585,11,0)))</f>
        <v/>
      </c>
      <c r="H956" s="460"/>
      <c r="I956" s="461"/>
      <c r="J956" s="462"/>
      <c r="K956" s="461"/>
      <c r="L956" s="463"/>
      <c r="M956" s="388"/>
      <c r="N956" s="389"/>
      <c r="O956" s="390"/>
      <c r="P956" s="389"/>
      <c r="Q956" s="410"/>
      <c r="R956" s="443"/>
      <c r="S956" s="425">
        <f t="shared" si="355"/>
        <v>0</v>
      </c>
      <c r="T956" s="392">
        <f t="shared" si="352"/>
        <v>0</v>
      </c>
      <c r="U956" s="405">
        <f t="shared" si="356"/>
        <v>0</v>
      </c>
      <c r="V956" s="393">
        <f t="shared" si="357"/>
        <v>0</v>
      </c>
      <c r="W956" s="442" t="str">
        <f t="shared" si="358"/>
        <v/>
      </c>
      <c r="X956" s="452" t="str">
        <f t="shared" si="353"/>
        <v/>
      </c>
      <c r="Y956" s="452" t="str">
        <f t="shared" si="354"/>
        <v/>
      </c>
    </row>
    <row r="957" spans="1:25" ht="16.5">
      <c r="A957" s="383">
        <f t="shared" si="359"/>
        <v>46226</v>
      </c>
      <c r="B957" s="432" t="s">
        <v>804</v>
      </c>
      <c r="C957" s="458"/>
      <c r="D957" s="473"/>
      <c r="E957" s="459"/>
      <c r="F957" s="506" t="str">
        <f>IF(ISNA(VLOOKUP(D957,條件!$A$1:$L$65585,5,0)),"",(VLOOKUP(D957,條件!$A$1:$L$65585,5,0)))</f>
        <v/>
      </c>
      <c r="G957" s="506" t="str">
        <f>IF(ISNA(VLOOKUP(D957,條件!$A$1:$L$65585,11,0)),"",(VLOOKUP(D957,條件!$A$1:$L$65585,11,0)))</f>
        <v/>
      </c>
      <c r="H957" s="460"/>
      <c r="I957" s="461"/>
      <c r="J957" s="462"/>
      <c r="K957" s="461"/>
      <c r="L957" s="463"/>
      <c r="M957" s="388"/>
      <c r="N957" s="389"/>
      <c r="O957" s="390"/>
      <c r="P957" s="389"/>
      <c r="Q957" s="410"/>
      <c r="R957" s="443"/>
      <c r="S957" s="425">
        <f t="shared" si="355"/>
        <v>0</v>
      </c>
      <c r="T957" s="392">
        <f t="shared" si="352"/>
        <v>0</v>
      </c>
      <c r="U957" s="405">
        <f t="shared" si="356"/>
        <v>0</v>
      </c>
      <c r="V957" s="393">
        <f t="shared" si="357"/>
        <v>0</v>
      </c>
      <c r="W957" s="442" t="str">
        <f t="shared" si="358"/>
        <v/>
      </c>
      <c r="X957" s="452" t="str">
        <f t="shared" si="353"/>
        <v/>
      </c>
      <c r="Y957" s="452" t="str">
        <f t="shared" si="354"/>
        <v/>
      </c>
    </row>
    <row r="958" spans="1:25" ht="16.5">
      <c r="A958" s="383">
        <f t="shared" si="359"/>
        <v>46226</v>
      </c>
      <c r="B958" s="432" t="s">
        <v>804</v>
      </c>
      <c r="C958" s="458"/>
      <c r="D958" s="473"/>
      <c r="E958" s="459"/>
      <c r="F958" s="506" t="str">
        <f>IF(ISNA(VLOOKUP(D958,條件!$A$1:$L$65585,5,0)),"",(VLOOKUP(D958,條件!$A$1:$L$65585,5,0)))</f>
        <v/>
      </c>
      <c r="G958" s="506" t="str">
        <f>IF(ISNA(VLOOKUP(D958,條件!$A$1:$L$65585,11,0)),"",(VLOOKUP(D958,條件!$A$1:$L$65585,11,0)))</f>
        <v/>
      </c>
      <c r="H958" s="460"/>
      <c r="I958" s="461"/>
      <c r="J958" s="462"/>
      <c r="K958" s="461"/>
      <c r="L958" s="463"/>
      <c r="M958" s="388"/>
      <c r="N958" s="389"/>
      <c r="O958" s="390"/>
      <c r="P958" s="389"/>
      <c r="Q958" s="410"/>
      <c r="R958" s="443"/>
      <c r="S958" s="425">
        <f t="shared" si="355"/>
        <v>0</v>
      </c>
      <c r="T958" s="392">
        <f t="shared" si="352"/>
        <v>0</v>
      </c>
      <c r="U958" s="405">
        <f t="shared" si="356"/>
        <v>0</v>
      </c>
      <c r="V958" s="393">
        <f t="shared" si="357"/>
        <v>0</v>
      </c>
      <c r="W958" s="442" t="str">
        <f t="shared" si="358"/>
        <v/>
      </c>
      <c r="X958" s="452" t="str">
        <f t="shared" si="353"/>
        <v/>
      </c>
      <c r="Y958" s="452" t="str">
        <f t="shared" si="354"/>
        <v/>
      </c>
    </row>
    <row r="959" spans="1:25" ht="16.5">
      <c r="A959" s="383">
        <f t="shared" si="359"/>
        <v>46226</v>
      </c>
      <c r="B959" s="432" t="s">
        <v>804</v>
      </c>
      <c r="C959" s="458"/>
      <c r="D959" s="473"/>
      <c r="E959" s="459"/>
      <c r="F959" s="506" t="str">
        <f>IF(ISNA(VLOOKUP(D959,條件!$A$1:$L$65585,5,0)),"",(VLOOKUP(D959,條件!$A$1:$L$65585,5,0)))</f>
        <v/>
      </c>
      <c r="G959" s="506" t="str">
        <f>IF(ISNA(VLOOKUP(D959,條件!$A$1:$L$65585,11,0)),"",(VLOOKUP(D959,條件!$A$1:$L$65585,11,0)))</f>
        <v/>
      </c>
      <c r="H959" s="460"/>
      <c r="I959" s="461"/>
      <c r="J959" s="462"/>
      <c r="K959" s="461"/>
      <c r="L959" s="463"/>
      <c r="M959" s="388"/>
      <c r="N959" s="389"/>
      <c r="O959" s="390"/>
      <c r="P959" s="389"/>
      <c r="Q959" s="410"/>
      <c r="R959" s="443"/>
      <c r="S959" s="425">
        <f t="shared" si="355"/>
        <v>0</v>
      </c>
      <c r="T959" s="392">
        <f t="shared" si="352"/>
        <v>0</v>
      </c>
      <c r="U959" s="405">
        <f t="shared" si="356"/>
        <v>0</v>
      </c>
      <c r="V959" s="393">
        <f t="shared" si="357"/>
        <v>0</v>
      </c>
      <c r="W959" s="442" t="str">
        <f t="shared" si="358"/>
        <v/>
      </c>
      <c r="X959" s="452" t="str">
        <f t="shared" si="353"/>
        <v/>
      </c>
      <c r="Y959" s="452" t="str">
        <f t="shared" si="354"/>
        <v/>
      </c>
    </row>
    <row r="960" spans="1:25" ht="16.5">
      <c r="A960" s="383">
        <f t="shared" si="359"/>
        <v>46226</v>
      </c>
      <c r="B960" s="432" t="s">
        <v>804</v>
      </c>
      <c r="C960" s="458"/>
      <c r="D960" s="473"/>
      <c r="E960" s="459"/>
      <c r="F960" s="506" t="str">
        <f>IF(ISNA(VLOOKUP(D960,條件!$A$1:$L$65585,5,0)),"",(VLOOKUP(D960,條件!$A$1:$L$65585,5,0)))</f>
        <v/>
      </c>
      <c r="G960" s="506" t="str">
        <f>IF(ISNA(VLOOKUP(D960,條件!$A$1:$L$65585,11,0)),"",(VLOOKUP(D960,條件!$A$1:$L$65585,11,0)))</f>
        <v/>
      </c>
      <c r="H960" s="460"/>
      <c r="I960" s="461"/>
      <c r="J960" s="462"/>
      <c r="K960" s="461"/>
      <c r="L960" s="463"/>
      <c r="M960" s="388"/>
      <c r="N960" s="389"/>
      <c r="O960" s="390"/>
      <c r="P960" s="389"/>
      <c r="Q960" s="410"/>
      <c r="R960" s="443"/>
      <c r="S960" s="425">
        <f t="shared" si="355"/>
        <v>0</v>
      </c>
      <c r="T960" s="392">
        <f t="shared" si="352"/>
        <v>0</v>
      </c>
      <c r="U960" s="392">
        <f t="shared" si="356"/>
        <v>0</v>
      </c>
      <c r="V960" s="393">
        <f t="shared" si="357"/>
        <v>0</v>
      </c>
      <c r="W960" s="442" t="str">
        <f t="shared" si="358"/>
        <v/>
      </c>
      <c r="X960" s="452" t="str">
        <f t="shared" si="353"/>
        <v/>
      </c>
      <c r="Y960" s="452" t="str">
        <f t="shared" si="354"/>
        <v/>
      </c>
    </row>
    <row r="961" spans="1:25" ht="16.5">
      <c r="A961" s="383">
        <f t="shared" si="359"/>
        <v>46226</v>
      </c>
      <c r="B961" s="432" t="s">
        <v>804</v>
      </c>
      <c r="C961" s="458"/>
      <c r="D961" s="473"/>
      <c r="E961" s="459"/>
      <c r="F961" s="506" t="str">
        <f>IF(ISNA(VLOOKUP(D961,條件!$A$1:$L$65585,5,0)),"",(VLOOKUP(D961,條件!$A$1:$L$65585,5,0)))</f>
        <v/>
      </c>
      <c r="G961" s="506" t="str">
        <f>IF(ISNA(VLOOKUP(D961,條件!$A$1:$L$65585,11,0)),"",(VLOOKUP(D961,條件!$A$1:$L$65585,11,0)))</f>
        <v/>
      </c>
      <c r="H961" s="460"/>
      <c r="I961" s="461"/>
      <c r="J961" s="462"/>
      <c r="K961" s="461"/>
      <c r="L961" s="463"/>
      <c r="M961" s="388"/>
      <c r="N961" s="389"/>
      <c r="O961" s="390"/>
      <c r="P961" s="389"/>
      <c r="Q961" s="410"/>
      <c r="R961" s="443"/>
      <c r="S961" s="425">
        <f t="shared" si="355"/>
        <v>0</v>
      </c>
      <c r="T961" s="392">
        <f t="shared" si="352"/>
        <v>0</v>
      </c>
      <c r="U961" s="392">
        <f t="shared" si="356"/>
        <v>0</v>
      </c>
      <c r="V961" s="393">
        <f t="shared" si="357"/>
        <v>0</v>
      </c>
      <c r="W961" s="444" t="str">
        <f t="shared" si="358"/>
        <v/>
      </c>
      <c r="X961" s="452" t="str">
        <f t="shared" si="353"/>
        <v/>
      </c>
      <c r="Y961" s="452" t="str">
        <f t="shared" si="354"/>
        <v/>
      </c>
    </row>
    <row r="962" spans="1:25" ht="16.5">
      <c r="A962" s="383">
        <f t="shared" si="359"/>
        <v>46226</v>
      </c>
      <c r="B962" s="432" t="s">
        <v>804</v>
      </c>
      <c r="C962" s="458"/>
      <c r="D962" s="473"/>
      <c r="E962" s="459"/>
      <c r="F962" s="506" t="str">
        <f>IF(ISNA(VLOOKUP(D962,條件!$A$1:$L$65585,5,0)),"",(VLOOKUP(D962,條件!$A$1:$L$65585,5,0)))</f>
        <v/>
      </c>
      <c r="G962" s="506" t="str">
        <f>IF(ISNA(VLOOKUP(D962,條件!$A$1:$L$65585,11,0)),"",(VLOOKUP(D962,條件!$A$1:$L$65585,11,0)))</f>
        <v/>
      </c>
      <c r="H962" s="460"/>
      <c r="I962" s="461"/>
      <c r="J962" s="462"/>
      <c r="K962" s="461"/>
      <c r="L962" s="463"/>
      <c r="M962" s="388"/>
      <c r="N962" s="389"/>
      <c r="O962" s="390"/>
      <c r="P962" s="389"/>
      <c r="Q962" s="410"/>
      <c r="R962" s="443"/>
      <c r="S962" s="425">
        <f t="shared" si="355"/>
        <v>0</v>
      </c>
      <c r="T962" s="392">
        <f t="shared" si="352"/>
        <v>0</v>
      </c>
      <c r="U962" s="392">
        <f t="shared" si="356"/>
        <v>0</v>
      </c>
      <c r="V962" s="393">
        <f t="shared" si="357"/>
        <v>0</v>
      </c>
      <c r="W962" s="444" t="str">
        <f t="shared" si="358"/>
        <v/>
      </c>
      <c r="X962" s="452" t="str">
        <f t="shared" si="353"/>
        <v/>
      </c>
      <c r="Y962" s="452" t="str">
        <f t="shared" si="354"/>
        <v/>
      </c>
    </row>
    <row r="963" spans="1:25" ht="16.5">
      <c r="A963" s="383">
        <f t="shared" si="359"/>
        <v>46226</v>
      </c>
      <c r="B963" s="432" t="s">
        <v>804</v>
      </c>
      <c r="C963" s="458"/>
      <c r="D963" s="473"/>
      <c r="E963" s="459"/>
      <c r="F963" s="506" t="str">
        <f>IF(ISNA(VLOOKUP(D963,條件!$A$1:$L$65585,5,0)),"",(VLOOKUP(D963,條件!$A$1:$L$65585,5,0)))</f>
        <v/>
      </c>
      <c r="G963" s="506" t="str">
        <f>IF(ISNA(VLOOKUP(D963,條件!$A$1:$L$65585,11,0)),"",(VLOOKUP(D963,條件!$A$1:$L$65585,11,0)))</f>
        <v/>
      </c>
      <c r="H963" s="460"/>
      <c r="I963" s="461"/>
      <c r="J963" s="462"/>
      <c r="K963" s="461"/>
      <c r="L963" s="463"/>
      <c r="M963" s="388"/>
      <c r="N963" s="389"/>
      <c r="O963" s="390"/>
      <c r="P963" s="389"/>
      <c r="Q963" s="410"/>
      <c r="R963" s="443"/>
      <c r="S963" s="425">
        <f t="shared" si="355"/>
        <v>0</v>
      </c>
      <c r="T963" s="392">
        <f t="shared" si="352"/>
        <v>0</v>
      </c>
      <c r="U963" s="392">
        <f t="shared" si="356"/>
        <v>0</v>
      </c>
      <c r="V963" s="393">
        <f t="shared" si="357"/>
        <v>0</v>
      </c>
      <c r="W963" s="444" t="str">
        <f t="shared" si="358"/>
        <v/>
      </c>
      <c r="X963" s="452" t="str">
        <f t="shared" si="353"/>
        <v/>
      </c>
      <c r="Y963" s="452" t="str">
        <f t="shared" si="354"/>
        <v/>
      </c>
    </row>
    <row r="964" spans="1:25" ht="16.5">
      <c r="A964" s="383">
        <f t="shared" si="359"/>
        <v>46226</v>
      </c>
      <c r="B964" s="432" t="s">
        <v>804</v>
      </c>
      <c r="C964" s="458"/>
      <c r="D964" s="473"/>
      <c r="E964" s="459"/>
      <c r="F964" s="506" t="str">
        <f>IF(ISNA(VLOOKUP(D964,條件!$A$1:$L$65585,5,0)),"",(VLOOKUP(D964,條件!$A$1:$L$65585,5,0)))</f>
        <v/>
      </c>
      <c r="G964" s="506" t="str">
        <f>IF(ISNA(VLOOKUP(D964,條件!$A$1:$L$65585,11,0)),"",(VLOOKUP(D964,條件!$A$1:$L$65585,11,0)))</f>
        <v/>
      </c>
      <c r="H964" s="460"/>
      <c r="I964" s="461"/>
      <c r="J964" s="462"/>
      <c r="K964" s="461"/>
      <c r="L964" s="463"/>
      <c r="M964" s="388"/>
      <c r="N964" s="389"/>
      <c r="O964" s="390"/>
      <c r="P964" s="389"/>
      <c r="Q964" s="410"/>
      <c r="R964" s="443"/>
      <c r="S964" s="425">
        <f t="shared" si="355"/>
        <v>0</v>
      </c>
      <c r="T964" s="392">
        <f t="shared" si="352"/>
        <v>0</v>
      </c>
      <c r="U964" s="392">
        <f t="shared" si="356"/>
        <v>0</v>
      </c>
      <c r="V964" s="393">
        <f t="shared" si="357"/>
        <v>0</v>
      </c>
      <c r="W964" s="444" t="str">
        <f t="shared" si="358"/>
        <v/>
      </c>
      <c r="X964" s="452" t="str">
        <f t="shared" si="353"/>
        <v/>
      </c>
      <c r="Y964" s="452" t="str">
        <f t="shared" si="354"/>
        <v/>
      </c>
    </row>
    <row r="965" spans="1:25" ht="16.5">
      <c r="A965" s="383">
        <f t="shared" si="359"/>
        <v>46226</v>
      </c>
      <c r="B965" s="432" t="s">
        <v>804</v>
      </c>
      <c r="C965" s="458"/>
      <c r="D965" s="473"/>
      <c r="E965" s="459"/>
      <c r="F965" s="506" t="str">
        <f>IF(ISNA(VLOOKUP(D965,條件!$A$1:$L$65585,5,0)),"",(VLOOKUP(D965,條件!$A$1:$L$65585,5,0)))</f>
        <v/>
      </c>
      <c r="G965" s="506" t="str">
        <f>IF(ISNA(VLOOKUP(D965,條件!$A$1:$L$65585,11,0)),"",(VLOOKUP(D965,條件!$A$1:$L$65585,11,0)))</f>
        <v/>
      </c>
      <c r="H965" s="460"/>
      <c r="I965" s="461"/>
      <c r="J965" s="462"/>
      <c r="K965" s="461"/>
      <c r="L965" s="463"/>
      <c r="M965" s="388"/>
      <c r="N965" s="389"/>
      <c r="O965" s="390"/>
      <c r="P965" s="389"/>
      <c r="Q965" s="391"/>
      <c r="R965" s="443"/>
      <c r="S965" s="425">
        <f t="shared" si="355"/>
        <v>0</v>
      </c>
      <c r="T965" s="392">
        <f t="shared" si="352"/>
        <v>0</v>
      </c>
      <c r="U965" s="392">
        <f t="shared" si="356"/>
        <v>0</v>
      </c>
      <c r="V965" s="393">
        <f t="shared" si="357"/>
        <v>0</v>
      </c>
      <c r="W965" s="444" t="str">
        <f t="shared" si="358"/>
        <v/>
      </c>
      <c r="X965" s="452" t="str">
        <f t="shared" si="353"/>
        <v/>
      </c>
      <c r="Y965" s="452" t="str">
        <f t="shared" si="354"/>
        <v/>
      </c>
    </row>
    <row r="966" spans="1:25" ht="16.5">
      <c r="A966" s="383">
        <f t="shared" si="359"/>
        <v>46226</v>
      </c>
      <c r="B966" s="432" t="s">
        <v>804</v>
      </c>
      <c r="C966" s="458"/>
      <c r="D966" s="473"/>
      <c r="E966" s="459"/>
      <c r="F966" s="506" t="str">
        <f>IF(ISNA(VLOOKUP(D966,條件!$A$1:$L$65585,5,0)),"",(VLOOKUP(D966,條件!$A$1:$L$65585,5,0)))</f>
        <v/>
      </c>
      <c r="G966" s="506" t="str">
        <f>IF(ISNA(VLOOKUP(D966,條件!$A$1:$L$65585,11,0)),"",(VLOOKUP(D966,條件!$A$1:$L$65585,11,0)))</f>
        <v/>
      </c>
      <c r="H966" s="460"/>
      <c r="I966" s="461"/>
      <c r="J966" s="462"/>
      <c r="K966" s="461"/>
      <c r="L966" s="463"/>
      <c r="M966" s="388"/>
      <c r="N966" s="389"/>
      <c r="O966" s="390"/>
      <c r="P966" s="389"/>
      <c r="Q966" s="391"/>
      <c r="R966" s="443"/>
      <c r="S966" s="425">
        <f t="shared" si="355"/>
        <v>0</v>
      </c>
      <c r="T966" s="392">
        <f t="shared" si="352"/>
        <v>0</v>
      </c>
      <c r="U966" s="392">
        <f t="shared" si="356"/>
        <v>0</v>
      </c>
      <c r="V966" s="393">
        <f t="shared" si="357"/>
        <v>0</v>
      </c>
      <c r="W966" s="444" t="str">
        <f t="shared" si="358"/>
        <v/>
      </c>
      <c r="X966" s="452" t="str">
        <f t="shared" si="353"/>
        <v/>
      </c>
      <c r="Y966" s="452" t="str">
        <f t="shared" si="354"/>
        <v/>
      </c>
    </row>
    <row r="967" spans="1:25" ht="16.5">
      <c r="A967" s="383">
        <f t="shared" si="359"/>
        <v>46226</v>
      </c>
      <c r="B967" s="432" t="s">
        <v>804</v>
      </c>
      <c r="C967" s="458"/>
      <c r="D967" s="473"/>
      <c r="E967" s="459"/>
      <c r="F967" s="506" t="str">
        <f>IF(ISNA(VLOOKUP(D967,條件!$A$1:$L$65585,5,0)),"",(VLOOKUP(D967,條件!$A$1:$L$65585,5,0)))</f>
        <v/>
      </c>
      <c r="G967" s="506" t="str">
        <f>IF(ISNA(VLOOKUP(D967,條件!$A$1:$L$65585,11,0)),"",(VLOOKUP(D967,條件!$A$1:$L$65585,11,0)))</f>
        <v/>
      </c>
      <c r="H967" s="460"/>
      <c r="I967" s="461"/>
      <c r="J967" s="462"/>
      <c r="K967" s="461"/>
      <c r="L967" s="463"/>
      <c r="M967" s="388"/>
      <c r="N967" s="389"/>
      <c r="O967" s="390"/>
      <c r="P967" s="389"/>
      <c r="Q967" s="391"/>
      <c r="R967" s="443"/>
      <c r="S967" s="425">
        <f t="shared" si="355"/>
        <v>0</v>
      </c>
      <c r="T967" s="392">
        <f t="shared" si="352"/>
        <v>0</v>
      </c>
      <c r="U967" s="392">
        <f t="shared" si="356"/>
        <v>0</v>
      </c>
      <c r="V967" s="393">
        <f t="shared" si="357"/>
        <v>0</v>
      </c>
      <c r="W967" s="444" t="str">
        <f t="shared" si="358"/>
        <v/>
      </c>
      <c r="X967" s="452" t="str">
        <f t="shared" si="353"/>
        <v/>
      </c>
      <c r="Y967" s="452" t="str">
        <f t="shared" si="354"/>
        <v/>
      </c>
    </row>
    <row r="968" spans="1:25" ht="16.5">
      <c r="A968" s="383">
        <f t="shared" si="359"/>
        <v>46226</v>
      </c>
      <c r="B968" s="432" t="s">
        <v>804</v>
      </c>
      <c r="C968" s="458"/>
      <c r="D968" s="473"/>
      <c r="E968" s="459"/>
      <c r="F968" s="506" t="str">
        <f>IF(ISNA(VLOOKUP(D968,條件!$A$1:$L$65585,5,0)),"",(VLOOKUP(D968,條件!$A$1:$L$65585,5,0)))</f>
        <v/>
      </c>
      <c r="G968" s="506" t="str">
        <f>IF(ISNA(VLOOKUP(D968,條件!$A$1:$L$65585,11,0)),"",(VLOOKUP(D968,條件!$A$1:$L$65585,11,0)))</f>
        <v/>
      </c>
      <c r="H968" s="460"/>
      <c r="I968" s="461"/>
      <c r="J968" s="462"/>
      <c r="K968" s="461"/>
      <c r="L968" s="463"/>
      <c r="M968" s="388"/>
      <c r="N968" s="389"/>
      <c r="O968" s="390"/>
      <c r="P968" s="389"/>
      <c r="Q968" s="391"/>
      <c r="R968" s="443"/>
      <c r="S968" s="425">
        <f t="shared" si="355"/>
        <v>0</v>
      </c>
      <c r="T968" s="392">
        <f t="shared" si="352"/>
        <v>0</v>
      </c>
      <c r="U968" s="392">
        <f t="shared" si="356"/>
        <v>0</v>
      </c>
      <c r="V968" s="393">
        <f t="shared" si="357"/>
        <v>0</v>
      </c>
      <c r="W968" s="444" t="str">
        <f t="shared" si="358"/>
        <v/>
      </c>
      <c r="X968" s="452" t="str">
        <f t="shared" si="353"/>
        <v/>
      </c>
      <c r="Y968" s="452" t="str">
        <f t="shared" si="354"/>
        <v/>
      </c>
    </row>
    <row r="969" spans="1:25" ht="16.5">
      <c r="A969" s="383">
        <f t="shared" si="359"/>
        <v>46226</v>
      </c>
      <c r="B969" s="398" t="s">
        <v>807</v>
      </c>
      <c r="C969" s="524"/>
      <c r="D969" s="525"/>
      <c r="E969" s="526"/>
      <c r="F969" s="527"/>
      <c r="G969" s="527"/>
      <c r="H969" s="528"/>
      <c r="I969" s="529">
        <f>COUNTA(I949:I968)</f>
        <v>0</v>
      </c>
      <c r="J969" s="529"/>
      <c r="K969" s="529"/>
      <c r="L969" s="530"/>
      <c r="M969" s="400"/>
      <c r="N969" s="401">
        <f>SUM(N949:N968)</f>
        <v>0</v>
      </c>
      <c r="O969" s="400"/>
      <c r="P969" s="401">
        <f>SUM(P949:P968)</f>
        <v>0</v>
      </c>
      <c r="Q969" s="402"/>
      <c r="R969" s="445"/>
      <c r="S969" s="426"/>
      <c r="T969" s="399"/>
      <c r="U969" s="399">
        <f>SUMIF(U949:U968,"&lt;9E307")</f>
        <v>0</v>
      </c>
      <c r="V969" s="399">
        <f>SUM(V949:V968)</f>
        <v>0</v>
      </c>
      <c r="W969" s="446">
        <f>IF(ISERROR(V969/U969),0,(V969/U969))</f>
        <v>0</v>
      </c>
      <c r="X969" s="453">
        <f>SUMIF(X949:X968,"&lt;9E307")</f>
        <v>0</v>
      </c>
      <c r="Y969" s="453">
        <f>SUMIF(Y949:Y968,"&lt;9E307")</f>
        <v>0</v>
      </c>
    </row>
    <row r="970" spans="1:25" ht="16.5">
      <c r="A970" s="383">
        <f t="shared" si="359"/>
        <v>46226</v>
      </c>
      <c r="B970" s="432" t="s">
        <v>805</v>
      </c>
      <c r="C970" s="458"/>
      <c r="D970" s="473"/>
      <c r="E970" s="459"/>
      <c r="F970" s="506" t="str">
        <f>IF(ISNA(VLOOKUP(D970,條件!$A$1:$L$65585,5,0)),"",(VLOOKUP(D970,條件!$A$1:$L$65585,5,0)))</f>
        <v/>
      </c>
      <c r="G970" s="506" t="str">
        <f>IF(ISNA(VLOOKUP(D970,條件!$A$1:$L$65585,11,0)),"",(VLOOKUP(D970,條件!$A$1:$L$65585,11,0)))</f>
        <v/>
      </c>
      <c r="H970" s="460"/>
      <c r="I970" s="461"/>
      <c r="J970" s="462"/>
      <c r="K970" s="461"/>
      <c r="L970" s="463"/>
      <c r="M970" s="388"/>
      <c r="N970" s="389"/>
      <c r="O970" s="390"/>
      <c r="P970" s="389"/>
      <c r="Q970" s="391"/>
      <c r="R970" s="443"/>
      <c r="S970" s="425">
        <f>K970*0.85</f>
        <v>0</v>
      </c>
      <c r="T970" s="392">
        <f t="shared" ref="T970:T989" si="360">IF(J970="",0,(1440/(J970/S970)))</f>
        <v>0</v>
      </c>
      <c r="U970" s="405">
        <f>T970*L970*(N970+P970)/24*0.85</f>
        <v>0</v>
      </c>
      <c r="V970" s="406">
        <f>M970+O970</f>
        <v>0</v>
      </c>
      <c r="W970" s="442" t="str">
        <f>IF(U970=0,"",((V970/U970)))</f>
        <v/>
      </c>
      <c r="X970" s="452" t="str">
        <f t="shared" ref="X970:X989" si="361">IF(ISERROR((U970/(N970+P970)*N970)/250),"",((U970/(N970+P970)*N970)/250))</f>
        <v/>
      </c>
      <c r="Y970" s="452" t="str">
        <f t="shared" ref="Y970:Y989" si="362">IF(ISERROR(((U970/(N970+P970)*P970)/250)),"",(((U970/(N970+P970)*P970))/250))</f>
        <v/>
      </c>
    </row>
    <row r="971" spans="1:25" ht="16.5">
      <c r="A971" s="383">
        <f t="shared" si="359"/>
        <v>46226</v>
      </c>
      <c r="B971" s="432" t="s">
        <v>805</v>
      </c>
      <c r="C971" s="458"/>
      <c r="D971" s="473"/>
      <c r="E971" s="459"/>
      <c r="F971" s="506" t="str">
        <f>IF(ISNA(VLOOKUP(D971,條件!$A$1:$L$65585,5,0)),"",(VLOOKUP(D971,條件!$A$1:$L$65585,5,0)))</f>
        <v/>
      </c>
      <c r="G971" s="506" t="str">
        <f>IF(ISNA(VLOOKUP(D971,條件!$A$1:$L$65585,11,0)),"",(VLOOKUP(D971,條件!$A$1:$L$65585,11,0)))</f>
        <v/>
      </c>
      <c r="H971" s="460"/>
      <c r="I971" s="461"/>
      <c r="J971" s="462"/>
      <c r="K971" s="461"/>
      <c r="L971" s="463"/>
      <c r="M971" s="388"/>
      <c r="N971" s="389"/>
      <c r="O971" s="390"/>
      <c r="P971" s="389"/>
      <c r="Q971" s="391"/>
      <c r="R971" s="443"/>
      <c r="S971" s="425">
        <f t="shared" ref="S971:S989" si="363">K971*0.85</f>
        <v>0</v>
      </c>
      <c r="T971" s="392">
        <f t="shared" si="360"/>
        <v>0</v>
      </c>
      <c r="U971" s="405">
        <f t="shared" ref="U971:U989" si="364">T971*L971*(N971+P971)/24*0.85</f>
        <v>0</v>
      </c>
      <c r="V971" s="393">
        <f t="shared" ref="V971:V989" si="365">M971+O971</f>
        <v>0</v>
      </c>
      <c r="W971" s="442" t="str">
        <f t="shared" ref="W971:W989" si="366">IF(U971=0,"",((V971/U971)))</f>
        <v/>
      </c>
      <c r="X971" s="452" t="str">
        <f t="shared" si="361"/>
        <v/>
      </c>
      <c r="Y971" s="452" t="str">
        <f t="shared" si="362"/>
        <v/>
      </c>
    </row>
    <row r="972" spans="1:25" ht="16.5">
      <c r="A972" s="383">
        <f t="shared" si="359"/>
        <v>46226</v>
      </c>
      <c r="B972" s="432" t="s">
        <v>805</v>
      </c>
      <c r="C972" s="458"/>
      <c r="D972" s="473"/>
      <c r="E972" s="459"/>
      <c r="F972" s="506" t="str">
        <f>IF(ISNA(VLOOKUP(D972,條件!$A$1:$L$65585,5,0)),"",(VLOOKUP(D972,條件!$A$1:$L$65585,5,0)))</f>
        <v/>
      </c>
      <c r="G972" s="506" t="str">
        <f>IF(ISNA(VLOOKUP(D972,條件!$A$1:$L$65585,11,0)),"",(VLOOKUP(D972,條件!$A$1:$L$65585,11,0)))</f>
        <v/>
      </c>
      <c r="H972" s="460"/>
      <c r="I972" s="461"/>
      <c r="J972" s="462"/>
      <c r="K972" s="461"/>
      <c r="L972" s="463"/>
      <c r="M972" s="388"/>
      <c r="N972" s="389"/>
      <c r="O972" s="390"/>
      <c r="P972" s="389"/>
      <c r="Q972" s="391"/>
      <c r="R972" s="443"/>
      <c r="S972" s="425">
        <f t="shared" si="363"/>
        <v>0</v>
      </c>
      <c r="T972" s="392">
        <f t="shared" si="360"/>
        <v>0</v>
      </c>
      <c r="U972" s="405">
        <f t="shared" si="364"/>
        <v>0</v>
      </c>
      <c r="V972" s="393">
        <f t="shared" si="365"/>
        <v>0</v>
      </c>
      <c r="W972" s="442" t="str">
        <f t="shared" si="366"/>
        <v/>
      </c>
      <c r="X972" s="452" t="str">
        <f t="shared" si="361"/>
        <v/>
      </c>
      <c r="Y972" s="452" t="str">
        <f t="shared" si="362"/>
        <v/>
      </c>
    </row>
    <row r="973" spans="1:25" ht="16.5">
      <c r="A973" s="383">
        <f t="shared" si="359"/>
        <v>46226</v>
      </c>
      <c r="B973" s="432" t="s">
        <v>805</v>
      </c>
      <c r="C973" s="458"/>
      <c r="D973" s="473"/>
      <c r="E973" s="459"/>
      <c r="F973" s="506" t="str">
        <f>IF(ISNA(VLOOKUP(D973,條件!$A$1:$L$65585,5,0)),"",(VLOOKUP(D973,條件!$A$1:$L$65585,5,0)))</f>
        <v/>
      </c>
      <c r="G973" s="506" t="str">
        <f>IF(ISNA(VLOOKUP(D973,條件!$A$1:$L$65585,11,0)),"",(VLOOKUP(D973,條件!$A$1:$L$65585,11,0)))</f>
        <v/>
      </c>
      <c r="H973" s="460"/>
      <c r="I973" s="461"/>
      <c r="J973" s="462"/>
      <c r="K973" s="461"/>
      <c r="L973" s="463"/>
      <c r="M973" s="388"/>
      <c r="N973" s="389"/>
      <c r="O973" s="390"/>
      <c r="P973" s="389"/>
      <c r="Q973" s="391"/>
      <c r="R973" s="443"/>
      <c r="S973" s="425">
        <f t="shared" si="363"/>
        <v>0</v>
      </c>
      <c r="T973" s="392">
        <f t="shared" si="360"/>
        <v>0</v>
      </c>
      <c r="U973" s="405">
        <f t="shared" si="364"/>
        <v>0</v>
      </c>
      <c r="V973" s="393">
        <f t="shared" si="365"/>
        <v>0</v>
      </c>
      <c r="W973" s="442" t="str">
        <f t="shared" si="366"/>
        <v/>
      </c>
      <c r="X973" s="452" t="str">
        <f t="shared" si="361"/>
        <v/>
      </c>
      <c r="Y973" s="452" t="str">
        <f t="shared" si="362"/>
        <v/>
      </c>
    </row>
    <row r="974" spans="1:25" ht="16.5">
      <c r="A974" s="383">
        <f t="shared" si="359"/>
        <v>46226</v>
      </c>
      <c r="B974" s="432" t="s">
        <v>805</v>
      </c>
      <c r="C974" s="458"/>
      <c r="D974" s="473"/>
      <c r="E974" s="459"/>
      <c r="F974" s="506" t="str">
        <f>IF(ISNA(VLOOKUP(D974,條件!$A$1:$L$65585,5,0)),"",(VLOOKUP(D974,條件!$A$1:$L$65585,5,0)))</f>
        <v/>
      </c>
      <c r="G974" s="506" t="str">
        <f>IF(ISNA(VLOOKUP(D974,條件!$A$1:$L$65585,11,0)),"",(VLOOKUP(D974,條件!$A$1:$L$65585,11,0)))</f>
        <v/>
      </c>
      <c r="H974" s="460"/>
      <c r="I974" s="461"/>
      <c r="J974" s="462"/>
      <c r="K974" s="461"/>
      <c r="L974" s="463"/>
      <c r="M974" s="388"/>
      <c r="N974" s="389"/>
      <c r="O974" s="390"/>
      <c r="P974" s="389"/>
      <c r="Q974" s="391"/>
      <c r="R974" s="443"/>
      <c r="S974" s="425">
        <f t="shared" si="363"/>
        <v>0</v>
      </c>
      <c r="T974" s="392">
        <f t="shared" si="360"/>
        <v>0</v>
      </c>
      <c r="U974" s="405">
        <f t="shared" si="364"/>
        <v>0</v>
      </c>
      <c r="V974" s="393">
        <f t="shared" si="365"/>
        <v>0</v>
      </c>
      <c r="W974" s="442" t="str">
        <f t="shared" si="366"/>
        <v/>
      </c>
      <c r="X974" s="452" t="str">
        <f t="shared" si="361"/>
        <v/>
      </c>
      <c r="Y974" s="452" t="str">
        <f t="shared" si="362"/>
        <v/>
      </c>
    </row>
    <row r="975" spans="1:25" ht="16.5">
      <c r="A975" s="383">
        <f t="shared" si="359"/>
        <v>46226</v>
      </c>
      <c r="B975" s="432" t="s">
        <v>805</v>
      </c>
      <c r="C975" s="458"/>
      <c r="D975" s="473"/>
      <c r="E975" s="459"/>
      <c r="F975" s="506" t="str">
        <f>IF(ISNA(VLOOKUP(D975,條件!$A$1:$L$65585,5,0)),"",(VLOOKUP(D975,條件!$A$1:$L$65585,5,0)))</f>
        <v/>
      </c>
      <c r="G975" s="506" t="str">
        <f>IF(ISNA(VLOOKUP(D975,條件!$A$1:$L$65585,11,0)),"",(VLOOKUP(D975,條件!$A$1:$L$65585,11,0)))</f>
        <v/>
      </c>
      <c r="H975" s="460"/>
      <c r="I975" s="461"/>
      <c r="J975" s="462"/>
      <c r="K975" s="461"/>
      <c r="L975" s="463"/>
      <c r="M975" s="388"/>
      <c r="N975" s="389"/>
      <c r="O975" s="390"/>
      <c r="P975" s="389"/>
      <c r="Q975" s="391"/>
      <c r="R975" s="443"/>
      <c r="S975" s="425">
        <f t="shared" si="363"/>
        <v>0</v>
      </c>
      <c r="T975" s="392">
        <f t="shared" si="360"/>
        <v>0</v>
      </c>
      <c r="U975" s="405">
        <f t="shared" si="364"/>
        <v>0</v>
      </c>
      <c r="V975" s="393">
        <f t="shared" si="365"/>
        <v>0</v>
      </c>
      <c r="W975" s="442" t="str">
        <f t="shared" si="366"/>
        <v/>
      </c>
      <c r="X975" s="452" t="str">
        <f t="shared" si="361"/>
        <v/>
      </c>
      <c r="Y975" s="452" t="str">
        <f t="shared" si="362"/>
        <v/>
      </c>
    </row>
    <row r="976" spans="1:25" ht="16.5">
      <c r="A976" s="383">
        <f t="shared" si="359"/>
        <v>46226</v>
      </c>
      <c r="B976" s="432" t="s">
        <v>805</v>
      </c>
      <c r="C976" s="458"/>
      <c r="D976" s="473"/>
      <c r="E976" s="459"/>
      <c r="F976" s="506" t="str">
        <f>IF(ISNA(VLOOKUP(D976,條件!$A$1:$L$65585,5,0)),"",(VLOOKUP(D976,條件!$A$1:$L$65585,5,0)))</f>
        <v/>
      </c>
      <c r="G976" s="506" t="str">
        <f>IF(ISNA(VLOOKUP(D976,條件!$A$1:$L$65585,11,0)),"",(VLOOKUP(D976,條件!$A$1:$L$65585,11,0)))</f>
        <v/>
      </c>
      <c r="H976" s="460"/>
      <c r="I976" s="461"/>
      <c r="J976" s="462"/>
      <c r="K976" s="461"/>
      <c r="L976" s="463"/>
      <c r="M976" s="388"/>
      <c r="N976" s="389"/>
      <c r="O976" s="390"/>
      <c r="P976" s="389"/>
      <c r="Q976" s="391"/>
      <c r="R976" s="443"/>
      <c r="S976" s="425">
        <f t="shared" si="363"/>
        <v>0</v>
      </c>
      <c r="T976" s="392">
        <f t="shared" si="360"/>
        <v>0</v>
      </c>
      <c r="U976" s="405">
        <f t="shared" si="364"/>
        <v>0</v>
      </c>
      <c r="V976" s="393">
        <f t="shared" si="365"/>
        <v>0</v>
      </c>
      <c r="W976" s="442" t="str">
        <f t="shared" si="366"/>
        <v/>
      </c>
      <c r="X976" s="452" t="str">
        <f t="shared" si="361"/>
        <v/>
      </c>
      <c r="Y976" s="452" t="str">
        <f t="shared" si="362"/>
        <v/>
      </c>
    </row>
    <row r="977" spans="1:25" ht="16.5">
      <c r="A977" s="383">
        <f t="shared" si="359"/>
        <v>46226</v>
      </c>
      <c r="B977" s="432" t="s">
        <v>805</v>
      </c>
      <c r="C977" s="458"/>
      <c r="D977" s="473"/>
      <c r="E977" s="459"/>
      <c r="F977" s="506" t="str">
        <f>IF(ISNA(VLOOKUP(D977,條件!$A$1:$L$65585,5,0)),"",(VLOOKUP(D977,條件!$A$1:$L$65585,5,0)))</f>
        <v/>
      </c>
      <c r="G977" s="506" t="str">
        <f>IF(ISNA(VLOOKUP(D977,條件!$A$1:$L$65585,11,0)),"",(VLOOKUP(D977,條件!$A$1:$L$65585,11,0)))</f>
        <v/>
      </c>
      <c r="H977" s="460"/>
      <c r="I977" s="461"/>
      <c r="J977" s="462"/>
      <c r="K977" s="461"/>
      <c r="L977" s="463"/>
      <c r="M977" s="388"/>
      <c r="N977" s="389"/>
      <c r="O977" s="390"/>
      <c r="P977" s="389"/>
      <c r="Q977" s="391"/>
      <c r="R977" s="443"/>
      <c r="S977" s="425">
        <f t="shared" si="363"/>
        <v>0</v>
      </c>
      <c r="T977" s="392">
        <f t="shared" si="360"/>
        <v>0</v>
      </c>
      <c r="U977" s="405">
        <f t="shared" si="364"/>
        <v>0</v>
      </c>
      <c r="V977" s="393">
        <f t="shared" si="365"/>
        <v>0</v>
      </c>
      <c r="W977" s="442" t="str">
        <f t="shared" si="366"/>
        <v/>
      </c>
      <c r="X977" s="452" t="str">
        <f t="shared" si="361"/>
        <v/>
      </c>
      <c r="Y977" s="452" t="str">
        <f t="shared" si="362"/>
        <v/>
      </c>
    </row>
    <row r="978" spans="1:25" ht="16.5">
      <c r="A978" s="383">
        <f t="shared" si="359"/>
        <v>46226</v>
      </c>
      <c r="B978" s="432" t="s">
        <v>805</v>
      </c>
      <c r="C978" s="458"/>
      <c r="D978" s="473"/>
      <c r="E978" s="459"/>
      <c r="F978" s="506" t="str">
        <f>IF(ISNA(VLOOKUP(D978,條件!$A$1:$L$65585,5,0)),"",(VLOOKUP(D978,條件!$A$1:$L$65585,5,0)))</f>
        <v/>
      </c>
      <c r="G978" s="506" t="str">
        <f>IF(ISNA(VLOOKUP(D978,條件!$A$1:$L$65585,11,0)),"",(VLOOKUP(D978,條件!$A$1:$L$65585,11,0)))</f>
        <v/>
      </c>
      <c r="H978" s="460"/>
      <c r="I978" s="461"/>
      <c r="J978" s="462"/>
      <c r="K978" s="461"/>
      <c r="L978" s="463"/>
      <c r="M978" s="388"/>
      <c r="N978" s="389"/>
      <c r="O978" s="390"/>
      <c r="P978" s="389"/>
      <c r="Q978" s="391"/>
      <c r="R978" s="443"/>
      <c r="S978" s="425">
        <f t="shared" si="363"/>
        <v>0</v>
      </c>
      <c r="T978" s="392">
        <f t="shared" si="360"/>
        <v>0</v>
      </c>
      <c r="U978" s="405">
        <f t="shared" si="364"/>
        <v>0</v>
      </c>
      <c r="V978" s="393">
        <f t="shared" si="365"/>
        <v>0</v>
      </c>
      <c r="W978" s="442" t="str">
        <f t="shared" si="366"/>
        <v/>
      </c>
      <c r="X978" s="452" t="str">
        <f t="shared" si="361"/>
        <v/>
      </c>
      <c r="Y978" s="452" t="str">
        <f t="shared" si="362"/>
        <v/>
      </c>
    </row>
    <row r="979" spans="1:25" ht="16.5">
      <c r="A979" s="383">
        <f t="shared" si="359"/>
        <v>46226</v>
      </c>
      <c r="B979" s="432" t="s">
        <v>805</v>
      </c>
      <c r="C979" s="458"/>
      <c r="D979" s="473"/>
      <c r="E979" s="459"/>
      <c r="F979" s="506" t="str">
        <f>IF(ISNA(VLOOKUP(D979,條件!$A$1:$L$65585,5,0)),"",(VLOOKUP(D979,條件!$A$1:$L$65585,5,0)))</f>
        <v/>
      </c>
      <c r="G979" s="506" t="str">
        <f>IF(ISNA(VLOOKUP(D979,條件!$A$1:$L$65585,11,0)),"",(VLOOKUP(D979,條件!$A$1:$L$65585,11,0)))</f>
        <v/>
      </c>
      <c r="H979" s="460"/>
      <c r="I979" s="461"/>
      <c r="J979" s="462"/>
      <c r="K979" s="461"/>
      <c r="L979" s="463"/>
      <c r="M979" s="388"/>
      <c r="N979" s="389"/>
      <c r="O979" s="390"/>
      <c r="P979" s="389"/>
      <c r="Q979" s="391"/>
      <c r="R979" s="443"/>
      <c r="S979" s="425">
        <f t="shared" si="363"/>
        <v>0</v>
      </c>
      <c r="T979" s="392">
        <f t="shared" si="360"/>
        <v>0</v>
      </c>
      <c r="U979" s="405">
        <f t="shared" si="364"/>
        <v>0</v>
      </c>
      <c r="V979" s="393">
        <f t="shared" si="365"/>
        <v>0</v>
      </c>
      <c r="W979" s="442" t="str">
        <f t="shared" si="366"/>
        <v/>
      </c>
      <c r="X979" s="452" t="str">
        <f t="shared" si="361"/>
        <v/>
      </c>
      <c r="Y979" s="452" t="str">
        <f t="shared" si="362"/>
        <v/>
      </c>
    </row>
    <row r="980" spans="1:25" ht="16.5">
      <c r="A980" s="383">
        <f t="shared" si="359"/>
        <v>46226</v>
      </c>
      <c r="B980" s="432" t="s">
        <v>805</v>
      </c>
      <c r="C980" s="458"/>
      <c r="D980" s="473"/>
      <c r="E980" s="459"/>
      <c r="F980" s="506" t="str">
        <f>IF(ISNA(VLOOKUP(D980,條件!$A$1:$L$65585,5,0)),"",(VLOOKUP(D980,條件!$A$1:$L$65585,5,0)))</f>
        <v/>
      </c>
      <c r="G980" s="506" t="str">
        <f>IF(ISNA(VLOOKUP(D980,條件!$A$1:$L$65585,11,0)),"",(VLOOKUP(D980,條件!$A$1:$L$65585,11,0)))</f>
        <v/>
      </c>
      <c r="H980" s="460"/>
      <c r="I980" s="461"/>
      <c r="J980" s="462"/>
      <c r="K980" s="461"/>
      <c r="L980" s="463"/>
      <c r="M980" s="388"/>
      <c r="N980" s="389"/>
      <c r="O980" s="390"/>
      <c r="P980" s="389"/>
      <c r="Q980" s="391"/>
      <c r="R980" s="443"/>
      <c r="S980" s="425">
        <f t="shared" si="363"/>
        <v>0</v>
      </c>
      <c r="T980" s="392">
        <f t="shared" si="360"/>
        <v>0</v>
      </c>
      <c r="U980" s="405">
        <f t="shared" si="364"/>
        <v>0</v>
      </c>
      <c r="V980" s="393">
        <f t="shared" si="365"/>
        <v>0</v>
      </c>
      <c r="W980" s="442" t="str">
        <f t="shared" si="366"/>
        <v/>
      </c>
      <c r="X980" s="452" t="str">
        <f t="shared" si="361"/>
        <v/>
      </c>
      <c r="Y980" s="452" t="str">
        <f t="shared" si="362"/>
        <v/>
      </c>
    </row>
    <row r="981" spans="1:25" ht="16.5">
      <c r="A981" s="383">
        <f t="shared" si="359"/>
        <v>46226</v>
      </c>
      <c r="B981" s="432" t="s">
        <v>805</v>
      </c>
      <c r="C981" s="458"/>
      <c r="D981" s="473"/>
      <c r="E981" s="459"/>
      <c r="F981" s="506" t="str">
        <f>IF(ISNA(VLOOKUP(D981,條件!$A$1:$L$65585,5,0)),"",(VLOOKUP(D981,條件!$A$1:$L$65585,5,0)))</f>
        <v/>
      </c>
      <c r="G981" s="506" t="str">
        <f>IF(ISNA(VLOOKUP(D981,條件!$A$1:$L$65585,11,0)),"",(VLOOKUP(D981,條件!$A$1:$L$65585,11,0)))</f>
        <v/>
      </c>
      <c r="H981" s="460"/>
      <c r="I981" s="461"/>
      <c r="J981" s="462"/>
      <c r="K981" s="461"/>
      <c r="L981" s="463"/>
      <c r="M981" s="388"/>
      <c r="N981" s="389"/>
      <c r="O981" s="390"/>
      <c r="P981" s="389"/>
      <c r="Q981" s="391"/>
      <c r="R981" s="443"/>
      <c r="S981" s="425">
        <f t="shared" si="363"/>
        <v>0</v>
      </c>
      <c r="T981" s="392">
        <f t="shared" si="360"/>
        <v>0</v>
      </c>
      <c r="U981" s="392">
        <f t="shared" si="364"/>
        <v>0</v>
      </c>
      <c r="V981" s="393">
        <f t="shared" si="365"/>
        <v>0</v>
      </c>
      <c r="W981" s="444" t="str">
        <f t="shared" si="366"/>
        <v/>
      </c>
      <c r="X981" s="452" t="str">
        <f t="shared" si="361"/>
        <v/>
      </c>
      <c r="Y981" s="452" t="str">
        <f t="shared" si="362"/>
        <v/>
      </c>
    </row>
    <row r="982" spans="1:25" ht="16.5">
      <c r="A982" s="383">
        <f t="shared" si="359"/>
        <v>46226</v>
      </c>
      <c r="B982" s="432" t="s">
        <v>805</v>
      </c>
      <c r="C982" s="458"/>
      <c r="D982" s="473"/>
      <c r="E982" s="459"/>
      <c r="F982" s="506" t="str">
        <f>IF(ISNA(VLOOKUP(D982,條件!$A$1:$L$65585,5,0)),"",(VLOOKUP(D982,條件!$A$1:$L$65585,5,0)))</f>
        <v/>
      </c>
      <c r="G982" s="506" t="str">
        <f>IF(ISNA(VLOOKUP(D982,條件!$A$1:$L$65585,11,0)),"",(VLOOKUP(D982,條件!$A$1:$L$65585,11,0)))</f>
        <v/>
      </c>
      <c r="H982" s="460"/>
      <c r="I982" s="461"/>
      <c r="J982" s="462"/>
      <c r="K982" s="461"/>
      <c r="L982" s="463"/>
      <c r="M982" s="388"/>
      <c r="N982" s="389"/>
      <c r="O982" s="390"/>
      <c r="P982" s="389"/>
      <c r="Q982" s="391"/>
      <c r="R982" s="443"/>
      <c r="S982" s="425">
        <f t="shared" si="363"/>
        <v>0</v>
      </c>
      <c r="T982" s="392">
        <f t="shared" si="360"/>
        <v>0</v>
      </c>
      <c r="U982" s="392">
        <f t="shared" si="364"/>
        <v>0</v>
      </c>
      <c r="V982" s="393">
        <f t="shared" si="365"/>
        <v>0</v>
      </c>
      <c r="W982" s="444" t="str">
        <f t="shared" si="366"/>
        <v/>
      </c>
      <c r="X982" s="452" t="str">
        <f t="shared" si="361"/>
        <v/>
      </c>
      <c r="Y982" s="452" t="str">
        <f t="shared" si="362"/>
        <v/>
      </c>
    </row>
    <row r="983" spans="1:25" ht="16.5">
      <c r="A983" s="383">
        <f t="shared" si="359"/>
        <v>46226</v>
      </c>
      <c r="B983" s="432" t="s">
        <v>805</v>
      </c>
      <c r="C983" s="458"/>
      <c r="D983" s="473"/>
      <c r="E983" s="459"/>
      <c r="F983" s="506" t="str">
        <f>IF(ISNA(VLOOKUP(D983,條件!$A$1:$L$65585,5,0)),"",(VLOOKUP(D983,條件!$A$1:$L$65585,5,0)))</f>
        <v/>
      </c>
      <c r="G983" s="506" t="str">
        <f>IF(ISNA(VLOOKUP(D983,條件!$A$1:$L$65585,11,0)),"",(VLOOKUP(D983,條件!$A$1:$L$65585,11,0)))</f>
        <v/>
      </c>
      <c r="H983" s="460"/>
      <c r="I983" s="461"/>
      <c r="J983" s="462"/>
      <c r="K983" s="461"/>
      <c r="L983" s="463"/>
      <c r="M983" s="388"/>
      <c r="N983" s="389"/>
      <c r="O983" s="390"/>
      <c r="P983" s="389"/>
      <c r="Q983" s="391"/>
      <c r="R983" s="443"/>
      <c r="S983" s="425">
        <f t="shared" si="363"/>
        <v>0</v>
      </c>
      <c r="T983" s="392">
        <f t="shared" si="360"/>
        <v>0</v>
      </c>
      <c r="U983" s="392">
        <f t="shared" si="364"/>
        <v>0</v>
      </c>
      <c r="V983" s="393">
        <f t="shared" si="365"/>
        <v>0</v>
      </c>
      <c r="W983" s="444" t="str">
        <f t="shared" si="366"/>
        <v/>
      </c>
      <c r="X983" s="452" t="str">
        <f t="shared" si="361"/>
        <v/>
      </c>
      <c r="Y983" s="452" t="str">
        <f t="shared" si="362"/>
        <v/>
      </c>
    </row>
    <row r="984" spans="1:25" ht="16.5">
      <c r="A984" s="383">
        <f t="shared" si="359"/>
        <v>46226</v>
      </c>
      <c r="B984" s="432" t="s">
        <v>805</v>
      </c>
      <c r="C984" s="458"/>
      <c r="D984" s="473"/>
      <c r="E984" s="459"/>
      <c r="F984" s="506" t="str">
        <f>IF(ISNA(VLOOKUP(D984,條件!$A$1:$L$65585,5,0)),"",(VLOOKUP(D984,條件!$A$1:$L$65585,5,0)))</f>
        <v/>
      </c>
      <c r="G984" s="506" t="str">
        <f>IF(ISNA(VLOOKUP(D984,條件!$A$1:$L$65585,11,0)),"",(VLOOKUP(D984,條件!$A$1:$L$65585,11,0)))</f>
        <v/>
      </c>
      <c r="H984" s="460"/>
      <c r="I984" s="461"/>
      <c r="J984" s="462"/>
      <c r="K984" s="461"/>
      <c r="L984" s="463"/>
      <c r="M984" s="388"/>
      <c r="N984" s="389"/>
      <c r="O984" s="390"/>
      <c r="P984" s="389"/>
      <c r="Q984" s="391"/>
      <c r="R984" s="443"/>
      <c r="S984" s="425">
        <f t="shared" si="363"/>
        <v>0</v>
      </c>
      <c r="T984" s="392">
        <f t="shared" si="360"/>
        <v>0</v>
      </c>
      <c r="U984" s="392">
        <f t="shared" si="364"/>
        <v>0</v>
      </c>
      <c r="V984" s="393">
        <f t="shared" si="365"/>
        <v>0</v>
      </c>
      <c r="W984" s="444" t="str">
        <f t="shared" si="366"/>
        <v/>
      </c>
      <c r="X984" s="452" t="str">
        <f t="shared" si="361"/>
        <v/>
      </c>
      <c r="Y984" s="452" t="str">
        <f t="shared" si="362"/>
        <v/>
      </c>
    </row>
    <row r="985" spans="1:25" ht="16.5">
      <c r="A985" s="383">
        <f t="shared" si="359"/>
        <v>46226</v>
      </c>
      <c r="B985" s="432" t="s">
        <v>805</v>
      </c>
      <c r="C985" s="458"/>
      <c r="D985" s="473"/>
      <c r="E985" s="459"/>
      <c r="F985" s="506" t="str">
        <f>IF(ISNA(VLOOKUP(D985,條件!$A$1:$L$65585,5,0)),"",(VLOOKUP(D985,條件!$A$1:$L$65585,5,0)))</f>
        <v/>
      </c>
      <c r="G985" s="506" t="str">
        <f>IF(ISNA(VLOOKUP(D985,條件!$A$1:$L$65585,11,0)),"",(VLOOKUP(D985,條件!$A$1:$L$65585,11,0)))</f>
        <v/>
      </c>
      <c r="H985" s="460"/>
      <c r="I985" s="461"/>
      <c r="J985" s="462"/>
      <c r="K985" s="461"/>
      <c r="L985" s="463"/>
      <c r="M985" s="388"/>
      <c r="N985" s="389"/>
      <c r="O985" s="390"/>
      <c r="P985" s="389"/>
      <c r="Q985" s="391"/>
      <c r="R985" s="443"/>
      <c r="S985" s="425">
        <f t="shared" si="363"/>
        <v>0</v>
      </c>
      <c r="T985" s="392">
        <f t="shared" si="360"/>
        <v>0</v>
      </c>
      <c r="U985" s="392">
        <f t="shared" si="364"/>
        <v>0</v>
      </c>
      <c r="V985" s="393">
        <f t="shared" si="365"/>
        <v>0</v>
      </c>
      <c r="W985" s="444" t="str">
        <f t="shared" si="366"/>
        <v/>
      </c>
      <c r="X985" s="452" t="str">
        <f t="shared" si="361"/>
        <v/>
      </c>
      <c r="Y985" s="452" t="str">
        <f t="shared" si="362"/>
        <v/>
      </c>
    </row>
    <row r="986" spans="1:25" ht="16.5">
      <c r="A986" s="383">
        <f t="shared" si="359"/>
        <v>46226</v>
      </c>
      <c r="B986" s="432" t="s">
        <v>805</v>
      </c>
      <c r="C986" s="458"/>
      <c r="D986" s="473"/>
      <c r="E986" s="459"/>
      <c r="F986" s="506" t="str">
        <f>IF(ISNA(VLOOKUP(D986,條件!$A$1:$L$65585,5,0)),"",(VLOOKUP(D986,條件!$A$1:$L$65585,5,0)))</f>
        <v/>
      </c>
      <c r="G986" s="506" t="str">
        <f>IF(ISNA(VLOOKUP(D986,條件!$A$1:$L$65585,11,0)),"",(VLOOKUP(D986,條件!$A$1:$L$65585,11,0)))</f>
        <v/>
      </c>
      <c r="H986" s="460"/>
      <c r="I986" s="461"/>
      <c r="J986" s="462"/>
      <c r="K986" s="461"/>
      <c r="L986" s="463"/>
      <c r="M986" s="388"/>
      <c r="N986" s="389"/>
      <c r="O986" s="390"/>
      <c r="P986" s="389"/>
      <c r="Q986" s="391"/>
      <c r="R986" s="443"/>
      <c r="S986" s="425">
        <f t="shared" si="363"/>
        <v>0</v>
      </c>
      <c r="T986" s="392">
        <f t="shared" si="360"/>
        <v>0</v>
      </c>
      <c r="U986" s="392">
        <f t="shared" si="364"/>
        <v>0</v>
      </c>
      <c r="V986" s="393">
        <f t="shared" si="365"/>
        <v>0</v>
      </c>
      <c r="W986" s="444" t="str">
        <f t="shared" si="366"/>
        <v/>
      </c>
      <c r="X986" s="452" t="str">
        <f t="shared" si="361"/>
        <v/>
      </c>
      <c r="Y986" s="452" t="str">
        <f t="shared" si="362"/>
        <v/>
      </c>
    </row>
    <row r="987" spans="1:25" ht="16.5">
      <c r="A987" s="383">
        <f t="shared" si="359"/>
        <v>46226</v>
      </c>
      <c r="B987" s="432" t="s">
        <v>805</v>
      </c>
      <c r="C987" s="458"/>
      <c r="D987" s="473"/>
      <c r="E987" s="459"/>
      <c r="F987" s="506" t="str">
        <f>IF(ISNA(VLOOKUP(D987,條件!$A$1:$L$65585,5,0)),"",(VLOOKUP(D987,條件!$A$1:$L$65585,5,0)))</f>
        <v/>
      </c>
      <c r="G987" s="506" t="str">
        <f>IF(ISNA(VLOOKUP(D987,條件!$A$1:$L$65585,11,0)),"",(VLOOKUP(D987,條件!$A$1:$L$65585,11,0)))</f>
        <v/>
      </c>
      <c r="H987" s="460"/>
      <c r="I987" s="461"/>
      <c r="J987" s="462"/>
      <c r="K987" s="461"/>
      <c r="L987" s="463"/>
      <c r="M987" s="388"/>
      <c r="N987" s="389"/>
      <c r="O987" s="390"/>
      <c r="P987" s="389"/>
      <c r="Q987" s="391"/>
      <c r="R987" s="443"/>
      <c r="S987" s="425">
        <f t="shared" si="363"/>
        <v>0</v>
      </c>
      <c r="T987" s="392">
        <f t="shared" si="360"/>
        <v>0</v>
      </c>
      <c r="U987" s="392">
        <f t="shared" si="364"/>
        <v>0</v>
      </c>
      <c r="V987" s="393">
        <f t="shared" si="365"/>
        <v>0</v>
      </c>
      <c r="W987" s="444" t="str">
        <f t="shared" si="366"/>
        <v/>
      </c>
      <c r="X987" s="452" t="str">
        <f t="shared" si="361"/>
        <v/>
      </c>
      <c r="Y987" s="452" t="str">
        <f t="shared" si="362"/>
        <v/>
      </c>
    </row>
    <row r="988" spans="1:25" ht="16.5">
      <c r="A988" s="383">
        <f t="shared" si="359"/>
        <v>46226</v>
      </c>
      <c r="B988" s="432" t="s">
        <v>805</v>
      </c>
      <c r="C988" s="458"/>
      <c r="D988" s="473"/>
      <c r="E988" s="459"/>
      <c r="F988" s="506" t="str">
        <f>IF(ISNA(VLOOKUP(D988,條件!$A$1:$L$65585,5,0)),"",(VLOOKUP(D988,條件!$A$1:$L$65585,5,0)))</f>
        <v/>
      </c>
      <c r="G988" s="506" t="str">
        <f>IF(ISNA(VLOOKUP(D988,條件!$A$1:$L$65585,11,0)),"",(VLOOKUP(D988,條件!$A$1:$L$65585,11,0)))</f>
        <v/>
      </c>
      <c r="H988" s="460"/>
      <c r="I988" s="461"/>
      <c r="J988" s="462"/>
      <c r="K988" s="461"/>
      <c r="L988" s="463"/>
      <c r="M988" s="388"/>
      <c r="N988" s="389"/>
      <c r="O988" s="390"/>
      <c r="P988" s="389"/>
      <c r="Q988" s="391"/>
      <c r="R988" s="443"/>
      <c r="S988" s="425">
        <f t="shared" si="363"/>
        <v>0</v>
      </c>
      <c r="T988" s="392">
        <f t="shared" si="360"/>
        <v>0</v>
      </c>
      <c r="U988" s="392">
        <f t="shared" si="364"/>
        <v>0</v>
      </c>
      <c r="V988" s="393">
        <f t="shared" si="365"/>
        <v>0</v>
      </c>
      <c r="W988" s="444" t="str">
        <f t="shared" si="366"/>
        <v/>
      </c>
      <c r="X988" s="452" t="str">
        <f t="shared" si="361"/>
        <v/>
      </c>
      <c r="Y988" s="452" t="str">
        <f t="shared" si="362"/>
        <v/>
      </c>
    </row>
    <row r="989" spans="1:25" ht="16.5">
      <c r="A989" s="383">
        <f t="shared" si="359"/>
        <v>46226</v>
      </c>
      <c r="B989" s="432" t="s">
        <v>805</v>
      </c>
      <c r="C989" s="458"/>
      <c r="D989" s="473"/>
      <c r="E989" s="459"/>
      <c r="F989" s="506" t="str">
        <f>IF(ISNA(VLOOKUP(D989,條件!$A$1:$L$65585,5,0)),"",(VLOOKUP(D989,條件!$A$1:$L$65585,5,0)))</f>
        <v/>
      </c>
      <c r="G989" s="506" t="str">
        <f>IF(ISNA(VLOOKUP(D989,條件!$A$1:$L$65585,11,0)),"",(VLOOKUP(D989,條件!$A$1:$L$65585,11,0)))</f>
        <v/>
      </c>
      <c r="H989" s="460"/>
      <c r="I989" s="461"/>
      <c r="J989" s="462"/>
      <c r="K989" s="461"/>
      <c r="L989" s="463"/>
      <c r="M989" s="388"/>
      <c r="N989" s="389"/>
      <c r="O989" s="390"/>
      <c r="P989" s="389"/>
      <c r="Q989" s="391"/>
      <c r="R989" s="443"/>
      <c r="S989" s="425">
        <f t="shared" si="363"/>
        <v>0</v>
      </c>
      <c r="T989" s="392">
        <f t="shared" si="360"/>
        <v>0</v>
      </c>
      <c r="U989" s="392">
        <f t="shared" si="364"/>
        <v>0</v>
      </c>
      <c r="V989" s="393">
        <f t="shared" si="365"/>
        <v>0</v>
      </c>
      <c r="W989" s="444" t="str">
        <f t="shared" si="366"/>
        <v/>
      </c>
      <c r="X989" s="452" t="str">
        <f t="shared" si="361"/>
        <v/>
      </c>
      <c r="Y989" s="452" t="str">
        <f t="shared" si="362"/>
        <v/>
      </c>
    </row>
    <row r="990" spans="1:25" ht="16.5">
      <c r="A990" s="383">
        <f t="shared" si="359"/>
        <v>46226</v>
      </c>
      <c r="B990" s="398" t="s">
        <v>803</v>
      </c>
      <c r="C990" s="524"/>
      <c r="D990" s="525"/>
      <c r="E990" s="526"/>
      <c r="F990" s="527">
        <v>0</v>
      </c>
      <c r="G990" s="527"/>
      <c r="H990" s="528"/>
      <c r="I990" s="529">
        <f>COUNTA(I970:I989)</f>
        <v>0</v>
      </c>
      <c r="J990" s="529"/>
      <c r="K990" s="529"/>
      <c r="L990" s="530"/>
      <c r="M990" s="400"/>
      <c r="N990" s="401">
        <f>SUM(N970:N989)</f>
        <v>0</v>
      </c>
      <c r="O990" s="400"/>
      <c r="P990" s="401">
        <f>SUM(P970:P989)</f>
        <v>0</v>
      </c>
      <c r="Q990" s="402"/>
      <c r="R990" s="445"/>
      <c r="S990" s="427"/>
      <c r="T990" s="403"/>
      <c r="U990" s="399">
        <f>SUMIF(U970:U989,"&lt;9E307")</f>
        <v>0</v>
      </c>
      <c r="V990" s="399">
        <f>SUM(V970:V989)</f>
        <v>0</v>
      </c>
      <c r="W990" s="446">
        <f>IF(ISERROR(V990/U990),0,(V990/U990))</f>
        <v>0</v>
      </c>
      <c r="X990" s="453">
        <f>SUMIF(X970:X989,"&lt;9E307")</f>
        <v>0</v>
      </c>
      <c r="Y990" s="453">
        <f>SUMIF(Y970:Y989,"&lt;9E307")</f>
        <v>0</v>
      </c>
    </row>
    <row r="991" spans="1:25" ht="16.5">
      <c r="A991" s="383">
        <f t="shared" si="359"/>
        <v>46226</v>
      </c>
      <c r="B991" s="404" t="s">
        <v>806</v>
      </c>
      <c r="C991" s="531"/>
      <c r="D991" s="532"/>
      <c r="E991" s="533"/>
      <c r="F991" s="534"/>
      <c r="G991" s="534"/>
      <c r="H991" s="535"/>
      <c r="I991" s="536">
        <f>SUM(I969,I990)</f>
        <v>0</v>
      </c>
      <c r="J991" s="536"/>
      <c r="K991" s="536"/>
      <c r="L991" s="537"/>
      <c r="M991" s="419"/>
      <c r="N991" s="420">
        <f>SUM(N969,N990)</f>
        <v>0</v>
      </c>
      <c r="O991" s="419"/>
      <c r="P991" s="420">
        <f>SUM(P969,P990)</f>
        <v>0</v>
      </c>
      <c r="Q991" s="421"/>
      <c r="R991" s="447"/>
      <c r="S991" s="428"/>
      <c r="T991" s="394"/>
      <c r="U991" s="394">
        <f t="shared" ref="U991:V991" si="367">SUM(U969,U990)</f>
        <v>0</v>
      </c>
      <c r="V991" s="394">
        <f t="shared" si="367"/>
        <v>0</v>
      </c>
      <c r="W991" s="448">
        <f>IF(ISERROR(V991/U991),0,V991/U991)</f>
        <v>0</v>
      </c>
      <c r="X991" s="454">
        <f>SUM(X969,X990)</f>
        <v>0</v>
      </c>
      <c r="Y991" s="454">
        <f>SUM(Y969,Y990)</f>
        <v>0</v>
      </c>
    </row>
    <row r="992" spans="1:25" ht="16.5">
      <c r="A992" s="449">
        <f>A991+1</f>
        <v>46227</v>
      </c>
      <c r="B992" s="431" t="s">
        <v>804</v>
      </c>
      <c r="C992" s="538"/>
      <c r="D992" s="539"/>
      <c r="E992" s="540"/>
      <c r="F992" s="541" t="str">
        <f>IF(ISNA(VLOOKUP(D992,條件!$A$1:$L$65585,5,0)),"",(VLOOKUP(D992,條件!$A$1:$L$65585,5,0)))</f>
        <v/>
      </c>
      <c r="G992" s="541" t="str">
        <f>IF(ISNA(VLOOKUP(D992,條件!$A$1:$L$65585,11,0)),"",(VLOOKUP(D992,條件!$A$1:$L$65585,11,0)))</f>
        <v/>
      </c>
      <c r="H992" s="542"/>
      <c r="I992" s="543"/>
      <c r="J992" s="462"/>
      <c r="K992" s="543"/>
      <c r="L992" s="544"/>
      <c r="M992" s="407"/>
      <c r="N992" s="408"/>
      <c r="O992" s="409"/>
      <c r="P992" s="408"/>
      <c r="Q992" s="410"/>
      <c r="R992" s="441"/>
      <c r="S992" s="424">
        <f>K992*0.85</f>
        <v>0</v>
      </c>
      <c r="T992" s="405">
        <f t="shared" ref="T992:T1011" si="368">IF(J992="",0,(1440/(J992/S992)))</f>
        <v>0</v>
      </c>
      <c r="U992" s="405">
        <f>T992*L992*(N992+P992)/24*0.85</f>
        <v>0</v>
      </c>
      <c r="V992" s="406">
        <f>M992+O992</f>
        <v>0</v>
      </c>
      <c r="W992" s="442" t="str">
        <f>IF(U992=0,"",((V992/U992)))</f>
        <v/>
      </c>
      <c r="X992" s="452" t="str">
        <f t="shared" ref="X992:X1011" si="369">IF(ISERROR((U992/(N992+P992)*N992)/250),"",((U992/(N992+P992)*N992)/250))</f>
        <v/>
      </c>
      <c r="Y992" s="452" t="str">
        <f t="shared" ref="Y992:Y1011" si="370">IF(ISERROR(((U992/(N992+P992)*P992)/250)),"",(((U992/(N992+P992)*P992))/250))</f>
        <v/>
      </c>
    </row>
    <row r="993" spans="1:25" ht="16.5">
      <c r="A993" s="383">
        <f>A992</f>
        <v>46227</v>
      </c>
      <c r="B993" s="432" t="s">
        <v>804</v>
      </c>
      <c r="C993" s="458"/>
      <c r="D993" s="473"/>
      <c r="E993" s="459"/>
      <c r="F993" s="506" t="str">
        <f>IF(ISNA(VLOOKUP(D993,條件!$A$1:$L$65585,5,0)),"",(VLOOKUP(D993,條件!$A$1:$L$65585,5,0)))</f>
        <v/>
      </c>
      <c r="G993" s="506" t="str">
        <f>IF(ISNA(VLOOKUP(D993,條件!$A$1:$L$65585,11,0)),"",(VLOOKUP(D993,條件!$A$1:$L$65585,11,0)))</f>
        <v/>
      </c>
      <c r="H993" s="460"/>
      <c r="I993" s="461"/>
      <c r="J993" s="462"/>
      <c r="K993" s="461"/>
      <c r="L993" s="463"/>
      <c r="M993" s="388"/>
      <c r="N993" s="389"/>
      <c r="O993" s="390"/>
      <c r="P993" s="389"/>
      <c r="Q993" s="410"/>
      <c r="R993" s="443"/>
      <c r="S993" s="425">
        <f t="shared" ref="S993:S1011" si="371">K993*0.85</f>
        <v>0</v>
      </c>
      <c r="T993" s="392">
        <f t="shared" si="368"/>
        <v>0</v>
      </c>
      <c r="U993" s="405">
        <f t="shared" ref="U993:U1011" si="372">T993*L993*(N993+P993)/24*0.85</f>
        <v>0</v>
      </c>
      <c r="V993" s="393">
        <f t="shared" ref="V993:V1011" si="373">M993+O993</f>
        <v>0</v>
      </c>
      <c r="W993" s="442" t="str">
        <f t="shared" ref="W993:W1011" si="374">IF(U993=0,"",((V993/U993)))</f>
        <v/>
      </c>
      <c r="X993" s="452" t="str">
        <f t="shared" si="369"/>
        <v/>
      </c>
      <c r="Y993" s="452" t="str">
        <f t="shared" si="370"/>
        <v/>
      </c>
    </row>
    <row r="994" spans="1:25" ht="16.5">
      <c r="A994" s="383">
        <f t="shared" ref="A994:A1034" si="375">A993</f>
        <v>46227</v>
      </c>
      <c r="B994" s="432" t="s">
        <v>804</v>
      </c>
      <c r="C994" s="458"/>
      <c r="D994" s="473"/>
      <c r="E994" s="459"/>
      <c r="F994" s="506" t="str">
        <f>IF(ISNA(VLOOKUP(D994,條件!$A$1:$L$65585,5,0)),"",(VLOOKUP(D994,條件!$A$1:$L$65585,5,0)))</f>
        <v/>
      </c>
      <c r="G994" s="506" t="str">
        <f>IF(ISNA(VLOOKUP(D994,條件!$A$1:$L$65585,11,0)),"",(VLOOKUP(D994,條件!$A$1:$L$65585,11,0)))</f>
        <v/>
      </c>
      <c r="H994" s="460"/>
      <c r="I994" s="461"/>
      <c r="J994" s="462"/>
      <c r="K994" s="461"/>
      <c r="L994" s="463"/>
      <c r="M994" s="388"/>
      <c r="N994" s="389"/>
      <c r="O994" s="390"/>
      <c r="P994" s="389"/>
      <c r="Q994" s="410"/>
      <c r="R994" s="443"/>
      <c r="S994" s="425">
        <f t="shared" si="371"/>
        <v>0</v>
      </c>
      <c r="T994" s="392">
        <f t="shared" si="368"/>
        <v>0</v>
      </c>
      <c r="U994" s="405">
        <f t="shared" si="372"/>
        <v>0</v>
      </c>
      <c r="V994" s="393">
        <f t="shared" si="373"/>
        <v>0</v>
      </c>
      <c r="W994" s="442" t="str">
        <f t="shared" si="374"/>
        <v/>
      </c>
      <c r="X994" s="452" t="str">
        <f t="shared" si="369"/>
        <v/>
      </c>
      <c r="Y994" s="452" t="str">
        <f t="shared" si="370"/>
        <v/>
      </c>
    </row>
    <row r="995" spans="1:25" ht="16.5">
      <c r="A995" s="383">
        <f t="shared" si="375"/>
        <v>46227</v>
      </c>
      <c r="B995" s="432" t="s">
        <v>804</v>
      </c>
      <c r="C995" s="458"/>
      <c r="D995" s="473"/>
      <c r="E995" s="459"/>
      <c r="F995" s="506" t="str">
        <f>IF(ISNA(VLOOKUP(D995,條件!$A$1:$L$65585,5,0)),"",(VLOOKUP(D995,條件!$A$1:$L$65585,5,0)))</f>
        <v/>
      </c>
      <c r="G995" s="506" t="str">
        <f>IF(ISNA(VLOOKUP(D995,條件!$A$1:$L$65585,11,0)),"",(VLOOKUP(D995,條件!$A$1:$L$65585,11,0)))</f>
        <v/>
      </c>
      <c r="H995" s="460"/>
      <c r="I995" s="461"/>
      <c r="J995" s="462"/>
      <c r="K995" s="461"/>
      <c r="L995" s="463"/>
      <c r="M995" s="388"/>
      <c r="N995" s="389"/>
      <c r="O995" s="390"/>
      <c r="P995" s="389"/>
      <c r="Q995" s="410"/>
      <c r="R995" s="443"/>
      <c r="S995" s="425">
        <f t="shared" si="371"/>
        <v>0</v>
      </c>
      <c r="T995" s="392">
        <f t="shared" si="368"/>
        <v>0</v>
      </c>
      <c r="U995" s="405">
        <f t="shared" si="372"/>
        <v>0</v>
      </c>
      <c r="V995" s="393">
        <f t="shared" si="373"/>
        <v>0</v>
      </c>
      <c r="W995" s="442" t="str">
        <f t="shared" si="374"/>
        <v/>
      </c>
      <c r="X995" s="452" t="str">
        <f t="shared" si="369"/>
        <v/>
      </c>
      <c r="Y995" s="452" t="str">
        <f t="shared" si="370"/>
        <v/>
      </c>
    </row>
    <row r="996" spans="1:25" ht="16.5">
      <c r="A996" s="383">
        <f t="shared" si="375"/>
        <v>46227</v>
      </c>
      <c r="B996" s="432" t="s">
        <v>804</v>
      </c>
      <c r="C996" s="458"/>
      <c r="D996" s="473"/>
      <c r="E996" s="459"/>
      <c r="F996" s="506" t="str">
        <f>IF(ISNA(VLOOKUP(D996,條件!$A$1:$L$65585,5,0)),"",(VLOOKUP(D996,條件!$A$1:$L$65585,5,0)))</f>
        <v/>
      </c>
      <c r="G996" s="506" t="str">
        <f>IF(ISNA(VLOOKUP(D996,條件!$A$1:$L$65585,11,0)),"",(VLOOKUP(D996,條件!$A$1:$L$65585,11,0)))</f>
        <v/>
      </c>
      <c r="H996" s="460"/>
      <c r="I996" s="461"/>
      <c r="J996" s="462"/>
      <c r="K996" s="461"/>
      <c r="L996" s="463"/>
      <c r="M996" s="388"/>
      <c r="N996" s="389"/>
      <c r="O996" s="390"/>
      <c r="P996" s="389"/>
      <c r="Q996" s="410"/>
      <c r="R996" s="443"/>
      <c r="S996" s="425">
        <f t="shared" si="371"/>
        <v>0</v>
      </c>
      <c r="T996" s="392">
        <f t="shared" si="368"/>
        <v>0</v>
      </c>
      <c r="U996" s="405">
        <f t="shared" si="372"/>
        <v>0</v>
      </c>
      <c r="V996" s="393">
        <f t="shared" si="373"/>
        <v>0</v>
      </c>
      <c r="W996" s="442" t="str">
        <f t="shared" si="374"/>
        <v/>
      </c>
      <c r="X996" s="452" t="str">
        <f t="shared" si="369"/>
        <v/>
      </c>
      <c r="Y996" s="452" t="str">
        <f t="shared" si="370"/>
        <v/>
      </c>
    </row>
    <row r="997" spans="1:25" ht="16.5">
      <c r="A997" s="383">
        <f t="shared" si="375"/>
        <v>46227</v>
      </c>
      <c r="B997" s="432" t="s">
        <v>804</v>
      </c>
      <c r="C997" s="458"/>
      <c r="D997" s="473"/>
      <c r="E997" s="459"/>
      <c r="F997" s="506" t="str">
        <f>IF(ISNA(VLOOKUP(D997,條件!$A$1:$L$65585,5,0)),"",(VLOOKUP(D997,條件!$A$1:$L$65585,5,0)))</f>
        <v/>
      </c>
      <c r="G997" s="506" t="str">
        <f>IF(ISNA(VLOOKUP(D997,條件!$A$1:$L$65585,11,0)),"",(VLOOKUP(D997,條件!$A$1:$L$65585,11,0)))</f>
        <v/>
      </c>
      <c r="H997" s="460"/>
      <c r="I997" s="461"/>
      <c r="J997" s="462"/>
      <c r="K997" s="461"/>
      <c r="L997" s="463"/>
      <c r="M997" s="388"/>
      <c r="N997" s="389"/>
      <c r="O997" s="390"/>
      <c r="P997" s="389"/>
      <c r="Q997" s="410"/>
      <c r="R997" s="443"/>
      <c r="S997" s="425">
        <f t="shared" si="371"/>
        <v>0</v>
      </c>
      <c r="T997" s="392">
        <f t="shared" si="368"/>
        <v>0</v>
      </c>
      <c r="U997" s="405">
        <f t="shared" si="372"/>
        <v>0</v>
      </c>
      <c r="V997" s="393">
        <f t="shared" si="373"/>
        <v>0</v>
      </c>
      <c r="W997" s="442" t="str">
        <f t="shared" si="374"/>
        <v/>
      </c>
      <c r="X997" s="452" t="str">
        <f t="shared" si="369"/>
        <v/>
      </c>
      <c r="Y997" s="452" t="str">
        <f t="shared" si="370"/>
        <v/>
      </c>
    </row>
    <row r="998" spans="1:25" ht="16.5">
      <c r="A998" s="383">
        <f t="shared" si="375"/>
        <v>46227</v>
      </c>
      <c r="B998" s="432" t="s">
        <v>804</v>
      </c>
      <c r="C998" s="458"/>
      <c r="D998" s="473"/>
      <c r="E998" s="459"/>
      <c r="F998" s="506" t="str">
        <f>IF(ISNA(VLOOKUP(D998,條件!$A$1:$L$65585,5,0)),"",(VLOOKUP(D998,條件!$A$1:$L$65585,5,0)))</f>
        <v/>
      </c>
      <c r="G998" s="506" t="str">
        <f>IF(ISNA(VLOOKUP(D998,條件!$A$1:$L$65585,11,0)),"",(VLOOKUP(D998,條件!$A$1:$L$65585,11,0)))</f>
        <v/>
      </c>
      <c r="H998" s="460"/>
      <c r="I998" s="461"/>
      <c r="J998" s="462"/>
      <c r="K998" s="461"/>
      <c r="L998" s="463"/>
      <c r="M998" s="388"/>
      <c r="N998" s="389"/>
      <c r="O998" s="390"/>
      <c r="P998" s="389"/>
      <c r="Q998" s="410"/>
      <c r="R998" s="443"/>
      <c r="S998" s="425">
        <f t="shared" si="371"/>
        <v>0</v>
      </c>
      <c r="T998" s="392">
        <f t="shared" si="368"/>
        <v>0</v>
      </c>
      <c r="U998" s="405">
        <f t="shared" si="372"/>
        <v>0</v>
      </c>
      <c r="V998" s="393">
        <f t="shared" si="373"/>
        <v>0</v>
      </c>
      <c r="W998" s="442" t="str">
        <f t="shared" si="374"/>
        <v/>
      </c>
      <c r="X998" s="452" t="str">
        <f t="shared" si="369"/>
        <v/>
      </c>
      <c r="Y998" s="452" t="str">
        <f t="shared" si="370"/>
        <v/>
      </c>
    </row>
    <row r="999" spans="1:25" ht="16.5">
      <c r="A999" s="383">
        <f t="shared" si="375"/>
        <v>46227</v>
      </c>
      <c r="B999" s="432" t="s">
        <v>804</v>
      </c>
      <c r="C999" s="458"/>
      <c r="D999" s="473"/>
      <c r="E999" s="459"/>
      <c r="F999" s="506" t="str">
        <f>IF(ISNA(VLOOKUP(D999,條件!$A$1:$L$65585,5,0)),"",(VLOOKUP(D999,條件!$A$1:$L$65585,5,0)))</f>
        <v/>
      </c>
      <c r="G999" s="506" t="str">
        <f>IF(ISNA(VLOOKUP(D999,條件!$A$1:$L$65585,11,0)),"",(VLOOKUP(D999,條件!$A$1:$L$65585,11,0)))</f>
        <v/>
      </c>
      <c r="H999" s="460"/>
      <c r="I999" s="461"/>
      <c r="J999" s="462"/>
      <c r="K999" s="461"/>
      <c r="L999" s="463"/>
      <c r="M999" s="388"/>
      <c r="N999" s="389"/>
      <c r="O999" s="390"/>
      <c r="P999" s="389"/>
      <c r="Q999" s="410"/>
      <c r="R999" s="443"/>
      <c r="S999" s="425">
        <f t="shared" si="371"/>
        <v>0</v>
      </c>
      <c r="T999" s="392">
        <f t="shared" si="368"/>
        <v>0</v>
      </c>
      <c r="U999" s="405">
        <f t="shared" si="372"/>
        <v>0</v>
      </c>
      <c r="V999" s="393">
        <f t="shared" si="373"/>
        <v>0</v>
      </c>
      <c r="W999" s="442" t="str">
        <f t="shared" si="374"/>
        <v/>
      </c>
      <c r="X999" s="452" t="str">
        <f t="shared" si="369"/>
        <v/>
      </c>
      <c r="Y999" s="452" t="str">
        <f t="shared" si="370"/>
        <v/>
      </c>
    </row>
    <row r="1000" spans="1:25" ht="16.5">
      <c r="A1000" s="383">
        <f t="shared" si="375"/>
        <v>46227</v>
      </c>
      <c r="B1000" s="432" t="s">
        <v>804</v>
      </c>
      <c r="C1000" s="458"/>
      <c r="D1000" s="473"/>
      <c r="E1000" s="459"/>
      <c r="F1000" s="506" t="str">
        <f>IF(ISNA(VLOOKUP(D1000,條件!$A$1:$L$65585,5,0)),"",(VLOOKUP(D1000,條件!$A$1:$L$65585,5,0)))</f>
        <v/>
      </c>
      <c r="G1000" s="506" t="str">
        <f>IF(ISNA(VLOOKUP(D1000,條件!$A$1:$L$65585,11,0)),"",(VLOOKUP(D1000,條件!$A$1:$L$65585,11,0)))</f>
        <v/>
      </c>
      <c r="H1000" s="460"/>
      <c r="I1000" s="461"/>
      <c r="J1000" s="462"/>
      <c r="K1000" s="461"/>
      <c r="L1000" s="463"/>
      <c r="M1000" s="388"/>
      <c r="N1000" s="389"/>
      <c r="O1000" s="390"/>
      <c r="P1000" s="389"/>
      <c r="Q1000" s="410"/>
      <c r="R1000" s="443"/>
      <c r="S1000" s="425">
        <f t="shared" si="371"/>
        <v>0</v>
      </c>
      <c r="T1000" s="392">
        <f t="shared" si="368"/>
        <v>0</v>
      </c>
      <c r="U1000" s="405">
        <f t="shared" si="372"/>
        <v>0</v>
      </c>
      <c r="V1000" s="393">
        <f t="shared" si="373"/>
        <v>0</v>
      </c>
      <c r="W1000" s="442" t="str">
        <f t="shared" si="374"/>
        <v/>
      </c>
      <c r="X1000" s="452" t="str">
        <f t="shared" si="369"/>
        <v/>
      </c>
      <c r="Y1000" s="452" t="str">
        <f t="shared" si="370"/>
        <v/>
      </c>
    </row>
    <row r="1001" spans="1:25" ht="16.5">
      <c r="A1001" s="383">
        <f t="shared" si="375"/>
        <v>46227</v>
      </c>
      <c r="B1001" s="432" t="s">
        <v>804</v>
      </c>
      <c r="C1001" s="458"/>
      <c r="D1001" s="473"/>
      <c r="E1001" s="459"/>
      <c r="F1001" s="506" t="str">
        <f>IF(ISNA(VLOOKUP(D1001,條件!$A$1:$L$65585,5,0)),"",(VLOOKUP(D1001,條件!$A$1:$L$65585,5,0)))</f>
        <v/>
      </c>
      <c r="G1001" s="506" t="str">
        <f>IF(ISNA(VLOOKUP(D1001,條件!$A$1:$L$65585,11,0)),"",(VLOOKUP(D1001,條件!$A$1:$L$65585,11,0)))</f>
        <v/>
      </c>
      <c r="H1001" s="460"/>
      <c r="I1001" s="461"/>
      <c r="J1001" s="462"/>
      <c r="K1001" s="461"/>
      <c r="L1001" s="463"/>
      <c r="M1001" s="388"/>
      <c r="N1001" s="389"/>
      <c r="O1001" s="390"/>
      <c r="P1001" s="389"/>
      <c r="Q1001" s="410"/>
      <c r="R1001" s="443"/>
      <c r="S1001" s="425">
        <f t="shared" si="371"/>
        <v>0</v>
      </c>
      <c r="T1001" s="392">
        <f t="shared" si="368"/>
        <v>0</v>
      </c>
      <c r="U1001" s="405">
        <f t="shared" si="372"/>
        <v>0</v>
      </c>
      <c r="V1001" s="393">
        <f t="shared" si="373"/>
        <v>0</v>
      </c>
      <c r="W1001" s="442" t="str">
        <f t="shared" si="374"/>
        <v/>
      </c>
      <c r="X1001" s="452" t="str">
        <f t="shared" si="369"/>
        <v/>
      </c>
      <c r="Y1001" s="452" t="str">
        <f t="shared" si="370"/>
        <v/>
      </c>
    </row>
    <row r="1002" spans="1:25" ht="16.5">
      <c r="A1002" s="383">
        <f t="shared" si="375"/>
        <v>46227</v>
      </c>
      <c r="B1002" s="432" t="s">
        <v>804</v>
      </c>
      <c r="C1002" s="458"/>
      <c r="D1002" s="473"/>
      <c r="E1002" s="459"/>
      <c r="F1002" s="506" t="str">
        <f>IF(ISNA(VLOOKUP(D1002,條件!$A$1:$L$65585,5,0)),"",(VLOOKUP(D1002,條件!$A$1:$L$65585,5,0)))</f>
        <v/>
      </c>
      <c r="G1002" s="506" t="str">
        <f>IF(ISNA(VLOOKUP(D1002,條件!$A$1:$L$65585,11,0)),"",(VLOOKUP(D1002,條件!$A$1:$L$65585,11,0)))</f>
        <v/>
      </c>
      <c r="H1002" s="460"/>
      <c r="I1002" s="461"/>
      <c r="J1002" s="462"/>
      <c r="K1002" s="461"/>
      <c r="L1002" s="463"/>
      <c r="M1002" s="388"/>
      <c r="N1002" s="389"/>
      <c r="O1002" s="390"/>
      <c r="P1002" s="389"/>
      <c r="Q1002" s="410"/>
      <c r="R1002" s="443"/>
      <c r="S1002" s="425">
        <f t="shared" si="371"/>
        <v>0</v>
      </c>
      <c r="T1002" s="392">
        <f t="shared" si="368"/>
        <v>0</v>
      </c>
      <c r="U1002" s="405">
        <f t="shared" si="372"/>
        <v>0</v>
      </c>
      <c r="V1002" s="393">
        <f t="shared" si="373"/>
        <v>0</v>
      </c>
      <c r="W1002" s="442" t="str">
        <f t="shared" si="374"/>
        <v/>
      </c>
      <c r="X1002" s="452" t="str">
        <f t="shared" si="369"/>
        <v/>
      </c>
      <c r="Y1002" s="452" t="str">
        <f t="shared" si="370"/>
        <v/>
      </c>
    </row>
    <row r="1003" spans="1:25" ht="16.5">
      <c r="A1003" s="383">
        <f t="shared" si="375"/>
        <v>46227</v>
      </c>
      <c r="B1003" s="432" t="s">
        <v>804</v>
      </c>
      <c r="C1003" s="458"/>
      <c r="D1003" s="473"/>
      <c r="E1003" s="459"/>
      <c r="F1003" s="506" t="str">
        <f>IF(ISNA(VLOOKUP(D1003,條件!$A$1:$L$65585,5,0)),"",(VLOOKUP(D1003,條件!$A$1:$L$65585,5,0)))</f>
        <v/>
      </c>
      <c r="G1003" s="506" t="str">
        <f>IF(ISNA(VLOOKUP(D1003,條件!$A$1:$L$65585,11,0)),"",(VLOOKUP(D1003,條件!$A$1:$L$65585,11,0)))</f>
        <v/>
      </c>
      <c r="H1003" s="460"/>
      <c r="I1003" s="461"/>
      <c r="J1003" s="462"/>
      <c r="K1003" s="461"/>
      <c r="L1003" s="463"/>
      <c r="M1003" s="388"/>
      <c r="N1003" s="389"/>
      <c r="O1003" s="390"/>
      <c r="P1003" s="389"/>
      <c r="Q1003" s="410"/>
      <c r="R1003" s="443"/>
      <c r="S1003" s="425">
        <f t="shared" si="371"/>
        <v>0</v>
      </c>
      <c r="T1003" s="392">
        <f t="shared" si="368"/>
        <v>0</v>
      </c>
      <c r="U1003" s="392">
        <f t="shared" si="372"/>
        <v>0</v>
      </c>
      <c r="V1003" s="393">
        <f t="shared" si="373"/>
        <v>0</v>
      </c>
      <c r="W1003" s="442" t="str">
        <f t="shared" si="374"/>
        <v/>
      </c>
      <c r="X1003" s="452" t="str">
        <f t="shared" si="369"/>
        <v/>
      </c>
      <c r="Y1003" s="452" t="str">
        <f t="shared" si="370"/>
        <v/>
      </c>
    </row>
    <row r="1004" spans="1:25" ht="16.5">
      <c r="A1004" s="383">
        <f t="shared" si="375"/>
        <v>46227</v>
      </c>
      <c r="B1004" s="432" t="s">
        <v>804</v>
      </c>
      <c r="C1004" s="458"/>
      <c r="D1004" s="473"/>
      <c r="E1004" s="459"/>
      <c r="F1004" s="506" t="str">
        <f>IF(ISNA(VLOOKUP(D1004,條件!$A$1:$L$65585,5,0)),"",(VLOOKUP(D1004,條件!$A$1:$L$65585,5,0)))</f>
        <v/>
      </c>
      <c r="G1004" s="506" t="str">
        <f>IF(ISNA(VLOOKUP(D1004,條件!$A$1:$L$65585,11,0)),"",(VLOOKUP(D1004,條件!$A$1:$L$65585,11,0)))</f>
        <v/>
      </c>
      <c r="H1004" s="460"/>
      <c r="I1004" s="461"/>
      <c r="J1004" s="462"/>
      <c r="K1004" s="461"/>
      <c r="L1004" s="463"/>
      <c r="M1004" s="388"/>
      <c r="N1004" s="389"/>
      <c r="O1004" s="390"/>
      <c r="P1004" s="389"/>
      <c r="Q1004" s="410"/>
      <c r="R1004" s="443"/>
      <c r="S1004" s="425">
        <f t="shared" si="371"/>
        <v>0</v>
      </c>
      <c r="T1004" s="392">
        <f t="shared" si="368"/>
        <v>0</v>
      </c>
      <c r="U1004" s="392">
        <f t="shared" si="372"/>
        <v>0</v>
      </c>
      <c r="V1004" s="393">
        <f t="shared" si="373"/>
        <v>0</v>
      </c>
      <c r="W1004" s="444" t="str">
        <f t="shared" si="374"/>
        <v/>
      </c>
      <c r="X1004" s="452" t="str">
        <f t="shared" si="369"/>
        <v/>
      </c>
      <c r="Y1004" s="452" t="str">
        <f t="shared" si="370"/>
        <v/>
      </c>
    </row>
    <row r="1005" spans="1:25" ht="16.5">
      <c r="A1005" s="383">
        <f t="shared" si="375"/>
        <v>46227</v>
      </c>
      <c r="B1005" s="432" t="s">
        <v>804</v>
      </c>
      <c r="C1005" s="458"/>
      <c r="D1005" s="473"/>
      <c r="E1005" s="459"/>
      <c r="F1005" s="506" t="str">
        <f>IF(ISNA(VLOOKUP(D1005,條件!$A$1:$L$65585,5,0)),"",(VLOOKUP(D1005,條件!$A$1:$L$65585,5,0)))</f>
        <v/>
      </c>
      <c r="G1005" s="506" t="str">
        <f>IF(ISNA(VLOOKUP(D1005,條件!$A$1:$L$65585,11,0)),"",(VLOOKUP(D1005,條件!$A$1:$L$65585,11,0)))</f>
        <v/>
      </c>
      <c r="H1005" s="460"/>
      <c r="I1005" s="461"/>
      <c r="J1005" s="462"/>
      <c r="K1005" s="461"/>
      <c r="L1005" s="463"/>
      <c r="M1005" s="388"/>
      <c r="N1005" s="389"/>
      <c r="O1005" s="390"/>
      <c r="P1005" s="389"/>
      <c r="Q1005" s="410"/>
      <c r="R1005" s="443"/>
      <c r="S1005" s="425">
        <f t="shared" si="371"/>
        <v>0</v>
      </c>
      <c r="T1005" s="392">
        <f t="shared" si="368"/>
        <v>0</v>
      </c>
      <c r="U1005" s="392">
        <f t="shared" si="372"/>
        <v>0</v>
      </c>
      <c r="V1005" s="393">
        <f t="shared" si="373"/>
        <v>0</v>
      </c>
      <c r="W1005" s="444" t="str">
        <f t="shared" si="374"/>
        <v/>
      </c>
      <c r="X1005" s="452" t="str">
        <f t="shared" si="369"/>
        <v/>
      </c>
      <c r="Y1005" s="452" t="str">
        <f t="shared" si="370"/>
        <v/>
      </c>
    </row>
    <row r="1006" spans="1:25" ht="16.5">
      <c r="A1006" s="383">
        <f t="shared" si="375"/>
        <v>46227</v>
      </c>
      <c r="B1006" s="432" t="s">
        <v>804</v>
      </c>
      <c r="C1006" s="458"/>
      <c r="D1006" s="473"/>
      <c r="E1006" s="459"/>
      <c r="F1006" s="506" t="str">
        <f>IF(ISNA(VLOOKUP(D1006,條件!$A$1:$L$65585,5,0)),"",(VLOOKUP(D1006,條件!$A$1:$L$65585,5,0)))</f>
        <v/>
      </c>
      <c r="G1006" s="506" t="str">
        <f>IF(ISNA(VLOOKUP(D1006,條件!$A$1:$L$65585,11,0)),"",(VLOOKUP(D1006,條件!$A$1:$L$65585,11,0)))</f>
        <v/>
      </c>
      <c r="H1006" s="460"/>
      <c r="I1006" s="461"/>
      <c r="J1006" s="462"/>
      <c r="K1006" s="461"/>
      <c r="L1006" s="463"/>
      <c r="M1006" s="388"/>
      <c r="N1006" s="389"/>
      <c r="O1006" s="390"/>
      <c r="P1006" s="389"/>
      <c r="Q1006" s="410"/>
      <c r="R1006" s="443"/>
      <c r="S1006" s="425">
        <f t="shared" si="371"/>
        <v>0</v>
      </c>
      <c r="T1006" s="392">
        <f t="shared" si="368"/>
        <v>0</v>
      </c>
      <c r="U1006" s="392">
        <f t="shared" si="372"/>
        <v>0</v>
      </c>
      <c r="V1006" s="393">
        <f t="shared" si="373"/>
        <v>0</v>
      </c>
      <c r="W1006" s="444" t="str">
        <f t="shared" si="374"/>
        <v/>
      </c>
      <c r="X1006" s="452" t="str">
        <f t="shared" si="369"/>
        <v/>
      </c>
      <c r="Y1006" s="452" t="str">
        <f t="shared" si="370"/>
        <v/>
      </c>
    </row>
    <row r="1007" spans="1:25" ht="16.5">
      <c r="A1007" s="383">
        <f t="shared" si="375"/>
        <v>46227</v>
      </c>
      <c r="B1007" s="432" t="s">
        <v>804</v>
      </c>
      <c r="C1007" s="458"/>
      <c r="D1007" s="473"/>
      <c r="E1007" s="459"/>
      <c r="F1007" s="506" t="str">
        <f>IF(ISNA(VLOOKUP(D1007,條件!$A$1:$L$65585,5,0)),"",(VLOOKUP(D1007,條件!$A$1:$L$65585,5,0)))</f>
        <v/>
      </c>
      <c r="G1007" s="506" t="str">
        <f>IF(ISNA(VLOOKUP(D1007,條件!$A$1:$L$65585,11,0)),"",(VLOOKUP(D1007,條件!$A$1:$L$65585,11,0)))</f>
        <v/>
      </c>
      <c r="H1007" s="460"/>
      <c r="I1007" s="461"/>
      <c r="J1007" s="462"/>
      <c r="K1007" s="461"/>
      <c r="L1007" s="463"/>
      <c r="M1007" s="388"/>
      <c r="N1007" s="389"/>
      <c r="O1007" s="390"/>
      <c r="P1007" s="389"/>
      <c r="Q1007" s="410"/>
      <c r="R1007" s="443"/>
      <c r="S1007" s="425">
        <f t="shared" si="371"/>
        <v>0</v>
      </c>
      <c r="T1007" s="392">
        <f t="shared" si="368"/>
        <v>0</v>
      </c>
      <c r="U1007" s="392">
        <f t="shared" si="372"/>
        <v>0</v>
      </c>
      <c r="V1007" s="393">
        <f t="shared" si="373"/>
        <v>0</v>
      </c>
      <c r="W1007" s="444" t="str">
        <f t="shared" si="374"/>
        <v/>
      </c>
      <c r="X1007" s="452" t="str">
        <f t="shared" si="369"/>
        <v/>
      </c>
      <c r="Y1007" s="452" t="str">
        <f t="shared" si="370"/>
        <v/>
      </c>
    </row>
    <row r="1008" spans="1:25" ht="16.5">
      <c r="A1008" s="383">
        <f t="shared" si="375"/>
        <v>46227</v>
      </c>
      <c r="B1008" s="432" t="s">
        <v>804</v>
      </c>
      <c r="C1008" s="458"/>
      <c r="D1008" s="473"/>
      <c r="E1008" s="459"/>
      <c r="F1008" s="506" t="str">
        <f>IF(ISNA(VLOOKUP(D1008,條件!$A$1:$L$65585,5,0)),"",(VLOOKUP(D1008,條件!$A$1:$L$65585,5,0)))</f>
        <v/>
      </c>
      <c r="G1008" s="506" t="str">
        <f>IF(ISNA(VLOOKUP(D1008,條件!$A$1:$L$65585,11,0)),"",(VLOOKUP(D1008,條件!$A$1:$L$65585,11,0)))</f>
        <v/>
      </c>
      <c r="H1008" s="460"/>
      <c r="I1008" s="461"/>
      <c r="J1008" s="462"/>
      <c r="K1008" s="461"/>
      <c r="L1008" s="463"/>
      <c r="M1008" s="388"/>
      <c r="N1008" s="389"/>
      <c r="O1008" s="390"/>
      <c r="P1008" s="389"/>
      <c r="Q1008" s="391"/>
      <c r="R1008" s="443"/>
      <c r="S1008" s="425">
        <f t="shared" si="371"/>
        <v>0</v>
      </c>
      <c r="T1008" s="392">
        <f t="shared" si="368"/>
        <v>0</v>
      </c>
      <c r="U1008" s="392">
        <f t="shared" si="372"/>
        <v>0</v>
      </c>
      <c r="V1008" s="393">
        <f t="shared" si="373"/>
        <v>0</v>
      </c>
      <c r="W1008" s="444" t="str">
        <f t="shared" si="374"/>
        <v/>
      </c>
      <c r="X1008" s="452" t="str">
        <f t="shared" si="369"/>
        <v/>
      </c>
      <c r="Y1008" s="452" t="str">
        <f t="shared" si="370"/>
        <v/>
      </c>
    </row>
    <row r="1009" spans="1:25" ht="16.5">
      <c r="A1009" s="383">
        <f t="shared" si="375"/>
        <v>46227</v>
      </c>
      <c r="B1009" s="432" t="s">
        <v>804</v>
      </c>
      <c r="C1009" s="458"/>
      <c r="D1009" s="473"/>
      <c r="E1009" s="459"/>
      <c r="F1009" s="506" t="str">
        <f>IF(ISNA(VLOOKUP(D1009,條件!$A$1:$L$65585,5,0)),"",(VLOOKUP(D1009,條件!$A$1:$L$65585,5,0)))</f>
        <v/>
      </c>
      <c r="G1009" s="506" t="str">
        <f>IF(ISNA(VLOOKUP(D1009,條件!$A$1:$L$65585,11,0)),"",(VLOOKUP(D1009,條件!$A$1:$L$65585,11,0)))</f>
        <v/>
      </c>
      <c r="H1009" s="460"/>
      <c r="I1009" s="461"/>
      <c r="J1009" s="462"/>
      <c r="K1009" s="461"/>
      <c r="L1009" s="463"/>
      <c r="M1009" s="388"/>
      <c r="N1009" s="389"/>
      <c r="O1009" s="390"/>
      <c r="P1009" s="389"/>
      <c r="Q1009" s="391"/>
      <c r="R1009" s="443"/>
      <c r="S1009" s="425">
        <f t="shared" si="371"/>
        <v>0</v>
      </c>
      <c r="T1009" s="392">
        <f t="shared" si="368"/>
        <v>0</v>
      </c>
      <c r="U1009" s="392">
        <f t="shared" si="372"/>
        <v>0</v>
      </c>
      <c r="V1009" s="393">
        <f t="shared" si="373"/>
        <v>0</v>
      </c>
      <c r="W1009" s="444" t="str">
        <f t="shared" si="374"/>
        <v/>
      </c>
      <c r="X1009" s="452" t="str">
        <f t="shared" si="369"/>
        <v/>
      </c>
      <c r="Y1009" s="452" t="str">
        <f t="shared" si="370"/>
        <v/>
      </c>
    </row>
    <row r="1010" spans="1:25" ht="16.5">
      <c r="A1010" s="383">
        <f t="shared" si="375"/>
        <v>46227</v>
      </c>
      <c r="B1010" s="432" t="s">
        <v>804</v>
      </c>
      <c r="C1010" s="458"/>
      <c r="D1010" s="473"/>
      <c r="E1010" s="459"/>
      <c r="F1010" s="506" t="str">
        <f>IF(ISNA(VLOOKUP(D1010,條件!$A$1:$L$65585,5,0)),"",(VLOOKUP(D1010,條件!$A$1:$L$65585,5,0)))</f>
        <v/>
      </c>
      <c r="G1010" s="506" t="str">
        <f>IF(ISNA(VLOOKUP(D1010,條件!$A$1:$L$65585,11,0)),"",(VLOOKUP(D1010,條件!$A$1:$L$65585,11,0)))</f>
        <v/>
      </c>
      <c r="H1010" s="460"/>
      <c r="I1010" s="461"/>
      <c r="J1010" s="462"/>
      <c r="K1010" s="461"/>
      <c r="L1010" s="463"/>
      <c r="M1010" s="388"/>
      <c r="N1010" s="389"/>
      <c r="O1010" s="390"/>
      <c r="P1010" s="389"/>
      <c r="Q1010" s="391"/>
      <c r="R1010" s="443"/>
      <c r="S1010" s="425">
        <f t="shared" si="371"/>
        <v>0</v>
      </c>
      <c r="T1010" s="392">
        <f t="shared" si="368"/>
        <v>0</v>
      </c>
      <c r="U1010" s="392">
        <f t="shared" si="372"/>
        <v>0</v>
      </c>
      <c r="V1010" s="393">
        <f t="shared" si="373"/>
        <v>0</v>
      </c>
      <c r="W1010" s="444" t="str">
        <f t="shared" si="374"/>
        <v/>
      </c>
      <c r="X1010" s="452" t="str">
        <f t="shared" si="369"/>
        <v/>
      </c>
      <c r="Y1010" s="452" t="str">
        <f t="shared" si="370"/>
        <v/>
      </c>
    </row>
    <row r="1011" spans="1:25" ht="16.5">
      <c r="A1011" s="383">
        <f t="shared" si="375"/>
        <v>46227</v>
      </c>
      <c r="B1011" s="432" t="s">
        <v>804</v>
      </c>
      <c r="C1011" s="458"/>
      <c r="D1011" s="473"/>
      <c r="E1011" s="459"/>
      <c r="F1011" s="506" t="str">
        <f>IF(ISNA(VLOOKUP(D1011,條件!$A$1:$L$65585,5,0)),"",(VLOOKUP(D1011,條件!$A$1:$L$65585,5,0)))</f>
        <v/>
      </c>
      <c r="G1011" s="506" t="str">
        <f>IF(ISNA(VLOOKUP(D1011,條件!$A$1:$L$65585,11,0)),"",(VLOOKUP(D1011,條件!$A$1:$L$65585,11,0)))</f>
        <v/>
      </c>
      <c r="H1011" s="460"/>
      <c r="I1011" s="461"/>
      <c r="J1011" s="462"/>
      <c r="K1011" s="461"/>
      <c r="L1011" s="463"/>
      <c r="M1011" s="388"/>
      <c r="N1011" s="389"/>
      <c r="O1011" s="390"/>
      <c r="P1011" s="389"/>
      <c r="Q1011" s="391"/>
      <c r="R1011" s="443"/>
      <c r="S1011" s="425">
        <f t="shared" si="371"/>
        <v>0</v>
      </c>
      <c r="T1011" s="392">
        <f t="shared" si="368"/>
        <v>0</v>
      </c>
      <c r="U1011" s="392">
        <f t="shared" si="372"/>
        <v>0</v>
      </c>
      <c r="V1011" s="393">
        <f t="shared" si="373"/>
        <v>0</v>
      </c>
      <c r="W1011" s="444" t="str">
        <f t="shared" si="374"/>
        <v/>
      </c>
      <c r="X1011" s="452" t="str">
        <f t="shared" si="369"/>
        <v/>
      </c>
      <c r="Y1011" s="452" t="str">
        <f t="shared" si="370"/>
        <v/>
      </c>
    </row>
    <row r="1012" spans="1:25" ht="16.5">
      <c r="A1012" s="383">
        <f t="shared" si="375"/>
        <v>46227</v>
      </c>
      <c r="B1012" s="398" t="s">
        <v>807</v>
      </c>
      <c r="C1012" s="524"/>
      <c r="D1012" s="525"/>
      <c r="E1012" s="526"/>
      <c r="F1012" s="527"/>
      <c r="G1012" s="527"/>
      <c r="H1012" s="528"/>
      <c r="I1012" s="529">
        <f>COUNTA(I992:I1011)</f>
        <v>0</v>
      </c>
      <c r="J1012" s="529"/>
      <c r="K1012" s="529"/>
      <c r="L1012" s="530"/>
      <c r="M1012" s="400"/>
      <c r="N1012" s="401">
        <f>SUM(N992:N1011)</f>
        <v>0</v>
      </c>
      <c r="O1012" s="400"/>
      <c r="P1012" s="401">
        <f>SUM(P992:P1011)</f>
        <v>0</v>
      </c>
      <c r="Q1012" s="402"/>
      <c r="R1012" s="445"/>
      <c r="S1012" s="426"/>
      <c r="T1012" s="399"/>
      <c r="U1012" s="399">
        <f>SUMIF(U992:U1011,"&lt;9E307")</f>
        <v>0</v>
      </c>
      <c r="V1012" s="399">
        <f>SUM(V992:V1011)</f>
        <v>0</v>
      </c>
      <c r="W1012" s="446">
        <f>IF(ISERROR(V1012/U1012),0,(V1012/U1012))</f>
        <v>0</v>
      </c>
      <c r="X1012" s="453">
        <f>SUMIF(X992:X1011,"&lt;9E307")</f>
        <v>0</v>
      </c>
      <c r="Y1012" s="453">
        <f>SUMIF(Y992:Y1011,"&lt;9E307")</f>
        <v>0</v>
      </c>
    </row>
    <row r="1013" spans="1:25" ht="16.5">
      <c r="A1013" s="383">
        <f t="shared" si="375"/>
        <v>46227</v>
      </c>
      <c r="B1013" s="432" t="s">
        <v>805</v>
      </c>
      <c r="C1013" s="458"/>
      <c r="D1013" s="473"/>
      <c r="E1013" s="459"/>
      <c r="F1013" s="506" t="str">
        <f>IF(ISNA(VLOOKUP(D1013,條件!$A$1:$L$65585,5,0)),"",(VLOOKUP(D1013,條件!$A$1:$L$65585,5,0)))</f>
        <v/>
      </c>
      <c r="G1013" s="506" t="str">
        <f>IF(ISNA(VLOOKUP(D1013,條件!$A$1:$L$65585,11,0)),"",(VLOOKUP(D1013,條件!$A$1:$L$65585,11,0)))</f>
        <v/>
      </c>
      <c r="H1013" s="460"/>
      <c r="I1013" s="461"/>
      <c r="J1013" s="462"/>
      <c r="K1013" s="461"/>
      <c r="L1013" s="463"/>
      <c r="M1013" s="388"/>
      <c r="N1013" s="389"/>
      <c r="O1013" s="390"/>
      <c r="P1013" s="389"/>
      <c r="Q1013" s="391"/>
      <c r="R1013" s="443"/>
      <c r="S1013" s="425">
        <f>K1013*0.85</f>
        <v>0</v>
      </c>
      <c r="T1013" s="392">
        <f t="shared" ref="T1013:T1032" si="376">IF(J1013="",0,(1440/(J1013/S1013)))</f>
        <v>0</v>
      </c>
      <c r="U1013" s="405">
        <f>T1013*L1013*(N1013+P1013)/24*0.85</f>
        <v>0</v>
      </c>
      <c r="V1013" s="406">
        <f>M1013+O1013</f>
        <v>0</v>
      </c>
      <c r="W1013" s="442" t="str">
        <f>IF(U1013=0,"",((V1013/U1013)))</f>
        <v/>
      </c>
      <c r="X1013" s="452" t="str">
        <f t="shared" ref="X1013:X1032" si="377">IF(ISERROR((U1013/(N1013+P1013)*N1013)/250),"",((U1013/(N1013+P1013)*N1013)/250))</f>
        <v/>
      </c>
      <c r="Y1013" s="452" t="str">
        <f t="shared" ref="Y1013:Y1032" si="378">IF(ISERROR(((U1013/(N1013+P1013)*P1013)/250)),"",(((U1013/(N1013+P1013)*P1013))/250))</f>
        <v/>
      </c>
    </row>
    <row r="1014" spans="1:25" ht="16.5">
      <c r="A1014" s="383">
        <f t="shared" si="375"/>
        <v>46227</v>
      </c>
      <c r="B1014" s="432" t="s">
        <v>805</v>
      </c>
      <c r="C1014" s="458"/>
      <c r="D1014" s="473"/>
      <c r="E1014" s="459"/>
      <c r="F1014" s="506" t="str">
        <f>IF(ISNA(VLOOKUP(D1014,條件!$A$1:$L$65585,5,0)),"",(VLOOKUP(D1014,條件!$A$1:$L$65585,5,0)))</f>
        <v/>
      </c>
      <c r="G1014" s="506" t="str">
        <f>IF(ISNA(VLOOKUP(D1014,條件!$A$1:$L$65585,11,0)),"",(VLOOKUP(D1014,條件!$A$1:$L$65585,11,0)))</f>
        <v/>
      </c>
      <c r="H1014" s="460"/>
      <c r="I1014" s="461"/>
      <c r="J1014" s="462"/>
      <c r="K1014" s="461"/>
      <c r="L1014" s="463"/>
      <c r="M1014" s="388"/>
      <c r="N1014" s="389"/>
      <c r="O1014" s="390"/>
      <c r="P1014" s="389"/>
      <c r="Q1014" s="391"/>
      <c r="R1014" s="443"/>
      <c r="S1014" s="425">
        <f t="shared" ref="S1014:S1032" si="379">K1014*0.85</f>
        <v>0</v>
      </c>
      <c r="T1014" s="392">
        <f t="shared" si="376"/>
        <v>0</v>
      </c>
      <c r="U1014" s="405">
        <f t="shared" ref="U1014:U1032" si="380">T1014*L1014*(N1014+P1014)/24*0.85</f>
        <v>0</v>
      </c>
      <c r="V1014" s="393">
        <f t="shared" ref="V1014:V1032" si="381">M1014+O1014</f>
        <v>0</v>
      </c>
      <c r="W1014" s="442" t="str">
        <f t="shared" ref="W1014:W1032" si="382">IF(U1014=0,"",((V1014/U1014)))</f>
        <v/>
      </c>
      <c r="X1014" s="452" t="str">
        <f t="shared" si="377"/>
        <v/>
      </c>
      <c r="Y1014" s="452" t="str">
        <f t="shared" si="378"/>
        <v/>
      </c>
    </row>
    <row r="1015" spans="1:25" ht="16.5">
      <c r="A1015" s="383">
        <f t="shared" si="375"/>
        <v>46227</v>
      </c>
      <c r="B1015" s="432" t="s">
        <v>805</v>
      </c>
      <c r="C1015" s="458"/>
      <c r="D1015" s="473"/>
      <c r="E1015" s="459"/>
      <c r="F1015" s="506" t="str">
        <f>IF(ISNA(VLOOKUP(D1015,條件!$A$1:$L$65585,5,0)),"",(VLOOKUP(D1015,條件!$A$1:$L$65585,5,0)))</f>
        <v/>
      </c>
      <c r="G1015" s="506" t="str">
        <f>IF(ISNA(VLOOKUP(D1015,條件!$A$1:$L$65585,11,0)),"",(VLOOKUP(D1015,條件!$A$1:$L$65585,11,0)))</f>
        <v/>
      </c>
      <c r="H1015" s="460"/>
      <c r="I1015" s="461"/>
      <c r="J1015" s="462"/>
      <c r="K1015" s="461"/>
      <c r="L1015" s="463"/>
      <c r="M1015" s="388"/>
      <c r="N1015" s="389"/>
      <c r="O1015" s="390"/>
      <c r="P1015" s="389"/>
      <c r="Q1015" s="391"/>
      <c r="R1015" s="443"/>
      <c r="S1015" s="425">
        <f t="shared" si="379"/>
        <v>0</v>
      </c>
      <c r="T1015" s="392">
        <f t="shared" si="376"/>
        <v>0</v>
      </c>
      <c r="U1015" s="405">
        <f t="shared" si="380"/>
        <v>0</v>
      </c>
      <c r="V1015" s="393">
        <f t="shared" si="381"/>
        <v>0</v>
      </c>
      <c r="W1015" s="442" t="str">
        <f t="shared" si="382"/>
        <v/>
      </c>
      <c r="X1015" s="452" t="str">
        <f t="shared" si="377"/>
        <v/>
      </c>
      <c r="Y1015" s="452" t="str">
        <f t="shared" si="378"/>
        <v/>
      </c>
    </row>
    <row r="1016" spans="1:25" ht="16.5">
      <c r="A1016" s="383">
        <f t="shared" si="375"/>
        <v>46227</v>
      </c>
      <c r="B1016" s="432" t="s">
        <v>805</v>
      </c>
      <c r="C1016" s="458"/>
      <c r="D1016" s="473"/>
      <c r="E1016" s="459"/>
      <c r="F1016" s="506" t="str">
        <f>IF(ISNA(VLOOKUP(D1016,條件!$A$1:$L$65585,5,0)),"",(VLOOKUP(D1016,條件!$A$1:$L$65585,5,0)))</f>
        <v/>
      </c>
      <c r="G1016" s="506" t="str">
        <f>IF(ISNA(VLOOKUP(D1016,條件!$A$1:$L$65585,11,0)),"",(VLOOKUP(D1016,條件!$A$1:$L$65585,11,0)))</f>
        <v/>
      </c>
      <c r="H1016" s="460"/>
      <c r="I1016" s="461"/>
      <c r="J1016" s="462"/>
      <c r="K1016" s="461"/>
      <c r="L1016" s="463"/>
      <c r="M1016" s="388"/>
      <c r="N1016" s="389"/>
      <c r="O1016" s="390"/>
      <c r="P1016" s="389"/>
      <c r="Q1016" s="391"/>
      <c r="R1016" s="443"/>
      <c r="S1016" s="425">
        <f t="shared" si="379"/>
        <v>0</v>
      </c>
      <c r="T1016" s="392">
        <f t="shared" si="376"/>
        <v>0</v>
      </c>
      <c r="U1016" s="405">
        <f t="shared" si="380"/>
        <v>0</v>
      </c>
      <c r="V1016" s="393">
        <f t="shared" si="381"/>
        <v>0</v>
      </c>
      <c r="W1016" s="442" t="str">
        <f t="shared" si="382"/>
        <v/>
      </c>
      <c r="X1016" s="452" t="str">
        <f t="shared" si="377"/>
        <v/>
      </c>
      <c r="Y1016" s="452" t="str">
        <f t="shared" si="378"/>
        <v/>
      </c>
    </row>
    <row r="1017" spans="1:25" ht="16.5">
      <c r="A1017" s="383">
        <f t="shared" si="375"/>
        <v>46227</v>
      </c>
      <c r="B1017" s="432" t="s">
        <v>805</v>
      </c>
      <c r="C1017" s="458"/>
      <c r="D1017" s="473"/>
      <c r="E1017" s="459"/>
      <c r="F1017" s="506" t="str">
        <f>IF(ISNA(VLOOKUP(D1017,條件!$A$1:$L$65585,5,0)),"",(VLOOKUP(D1017,條件!$A$1:$L$65585,5,0)))</f>
        <v/>
      </c>
      <c r="G1017" s="506" t="str">
        <f>IF(ISNA(VLOOKUP(D1017,條件!$A$1:$L$65585,11,0)),"",(VLOOKUP(D1017,條件!$A$1:$L$65585,11,0)))</f>
        <v/>
      </c>
      <c r="H1017" s="460"/>
      <c r="I1017" s="461"/>
      <c r="J1017" s="462"/>
      <c r="K1017" s="461"/>
      <c r="L1017" s="463"/>
      <c r="M1017" s="388"/>
      <c r="N1017" s="389"/>
      <c r="O1017" s="390"/>
      <c r="P1017" s="389"/>
      <c r="Q1017" s="391"/>
      <c r="R1017" s="443"/>
      <c r="S1017" s="425">
        <f t="shared" si="379"/>
        <v>0</v>
      </c>
      <c r="T1017" s="392">
        <f t="shared" si="376"/>
        <v>0</v>
      </c>
      <c r="U1017" s="405">
        <f t="shared" si="380"/>
        <v>0</v>
      </c>
      <c r="V1017" s="393">
        <f t="shared" si="381"/>
        <v>0</v>
      </c>
      <c r="W1017" s="442" t="str">
        <f t="shared" si="382"/>
        <v/>
      </c>
      <c r="X1017" s="452" t="str">
        <f t="shared" si="377"/>
        <v/>
      </c>
      <c r="Y1017" s="452" t="str">
        <f t="shared" si="378"/>
        <v/>
      </c>
    </row>
    <row r="1018" spans="1:25" ht="16.5">
      <c r="A1018" s="383">
        <f t="shared" si="375"/>
        <v>46227</v>
      </c>
      <c r="B1018" s="432" t="s">
        <v>805</v>
      </c>
      <c r="C1018" s="458"/>
      <c r="D1018" s="473"/>
      <c r="E1018" s="459"/>
      <c r="F1018" s="506" t="str">
        <f>IF(ISNA(VLOOKUP(D1018,條件!$A$1:$L$65585,5,0)),"",(VLOOKUP(D1018,條件!$A$1:$L$65585,5,0)))</f>
        <v/>
      </c>
      <c r="G1018" s="506" t="str">
        <f>IF(ISNA(VLOOKUP(D1018,條件!$A$1:$L$65585,11,0)),"",(VLOOKUP(D1018,條件!$A$1:$L$65585,11,0)))</f>
        <v/>
      </c>
      <c r="H1018" s="460"/>
      <c r="I1018" s="461"/>
      <c r="J1018" s="462"/>
      <c r="K1018" s="461"/>
      <c r="L1018" s="463"/>
      <c r="M1018" s="388"/>
      <c r="N1018" s="389"/>
      <c r="O1018" s="390"/>
      <c r="P1018" s="389"/>
      <c r="Q1018" s="391"/>
      <c r="R1018" s="443"/>
      <c r="S1018" s="425">
        <f t="shared" si="379"/>
        <v>0</v>
      </c>
      <c r="T1018" s="392">
        <f t="shared" si="376"/>
        <v>0</v>
      </c>
      <c r="U1018" s="405">
        <f t="shared" si="380"/>
        <v>0</v>
      </c>
      <c r="V1018" s="393">
        <f t="shared" si="381"/>
        <v>0</v>
      </c>
      <c r="W1018" s="442" t="str">
        <f t="shared" si="382"/>
        <v/>
      </c>
      <c r="X1018" s="452" t="str">
        <f t="shared" si="377"/>
        <v/>
      </c>
      <c r="Y1018" s="452" t="str">
        <f t="shared" si="378"/>
        <v/>
      </c>
    </row>
    <row r="1019" spans="1:25" ht="16.5">
      <c r="A1019" s="383">
        <f t="shared" si="375"/>
        <v>46227</v>
      </c>
      <c r="B1019" s="432" t="s">
        <v>805</v>
      </c>
      <c r="C1019" s="458"/>
      <c r="D1019" s="473"/>
      <c r="E1019" s="459"/>
      <c r="F1019" s="506" t="str">
        <f>IF(ISNA(VLOOKUP(D1019,條件!$A$1:$L$65585,5,0)),"",(VLOOKUP(D1019,條件!$A$1:$L$65585,5,0)))</f>
        <v/>
      </c>
      <c r="G1019" s="506" t="str">
        <f>IF(ISNA(VLOOKUP(D1019,條件!$A$1:$L$65585,11,0)),"",(VLOOKUP(D1019,條件!$A$1:$L$65585,11,0)))</f>
        <v/>
      </c>
      <c r="H1019" s="460"/>
      <c r="I1019" s="461"/>
      <c r="J1019" s="462"/>
      <c r="K1019" s="461"/>
      <c r="L1019" s="463"/>
      <c r="M1019" s="388"/>
      <c r="N1019" s="389"/>
      <c r="O1019" s="390"/>
      <c r="P1019" s="389"/>
      <c r="Q1019" s="391"/>
      <c r="R1019" s="443"/>
      <c r="S1019" s="425">
        <f t="shared" si="379"/>
        <v>0</v>
      </c>
      <c r="T1019" s="392">
        <f t="shared" si="376"/>
        <v>0</v>
      </c>
      <c r="U1019" s="405">
        <f t="shared" si="380"/>
        <v>0</v>
      </c>
      <c r="V1019" s="393">
        <f t="shared" si="381"/>
        <v>0</v>
      </c>
      <c r="W1019" s="442" t="str">
        <f t="shared" si="382"/>
        <v/>
      </c>
      <c r="X1019" s="452" t="str">
        <f t="shared" si="377"/>
        <v/>
      </c>
      <c r="Y1019" s="452" t="str">
        <f t="shared" si="378"/>
        <v/>
      </c>
    </row>
    <row r="1020" spans="1:25" ht="16.5">
      <c r="A1020" s="383">
        <f t="shared" si="375"/>
        <v>46227</v>
      </c>
      <c r="B1020" s="432" t="s">
        <v>805</v>
      </c>
      <c r="C1020" s="458"/>
      <c r="D1020" s="473"/>
      <c r="E1020" s="459"/>
      <c r="F1020" s="506" t="str">
        <f>IF(ISNA(VLOOKUP(D1020,條件!$A$1:$L$65585,5,0)),"",(VLOOKUP(D1020,條件!$A$1:$L$65585,5,0)))</f>
        <v/>
      </c>
      <c r="G1020" s="506" t="str">
        <f>IF(ISNA(VLOOKUP(D1020,條件!$A$1:$L$65585,11,0)),"",(VLOOKUP(D1020,條件!$A$1:$L$65585,11,0)))</f>
        <v/>
      </c>
      <c r="H1020" s="460"/>
      <c r="I1020" s="461"/>
      <c r="J1020" s="462"/>
      <c r="K1020" s="461"/>
      <c r="L1020" s="463"/>
      <c r="M1020" s="388"/>
      <c r="N1020" s="389"/>
      <c r="O1020" s="390"/>
      <c r="P1020" s="389"/>
      <c r="Q1020" s="391"/>
      <c r="R1020" s="443"/>
      <c r="S1020" s="425">
        <f t="shared" si="379"/>
        <v>0</v>
      </c>
      <c r="T1020" s="392">
        <f t="shared" si="376"/>
        <v>0</v>
      </c>
      <c r="U1020" s="405">
        <f t="shared" si="380"/>
        <v>0</v>
      </c>
      <c r="V1020" s="393">
        <f t="shared" si="381"/>
        <v>0</v>
      </c>
      <c r="W1020" s="442" t="str">
        <f t="shared" si="382"/>
        <v/>
      </c>
      <c r="X1020" s="452" t="str">
        <f t="shared" si="377"/>
        <v/>
      </c>
      <c r="Y1020" s="452" t="str">
        <f t="shared" si="378"/>
        <v/>
      </c>
    </row>
    <row r="1021" spans="1:25" ht="16.5">
      <c r="A1021" s="383">
        <f t="shared" si="375"/>
        <v>46227</v>
      </c>
      <c r="B1021" s="432" t="s">
        <v>805</v>
      </c>
      <c r="C1021" s="458"/>
      <c r="D1021" s="473"/>
      <c r="E1021" s="459"/>
      <c r="F1021" s="506" t="str">
        <f>IF(ISNA(VLOOKUP(D1021,條件!$A$1:$L$65585,5,0)),"",(VLOOKUP(D1021,條件!$A$1:$L$65585,5,0)))</f>
        <v/>
      </c>
      <c r="G1021" s="506" t="str">
        <f>IF(ISNA(VLOOKUP(D1021,條件!$A$1:$L$65585,11,0)),"",(VLOOKUP(D1021,條件!$A$1:$L$65585,11,0)))</f>
        <v/>
      </c>
      <c r="H1021" s="460"/>
      <c r="I1021" s="461"/>
      <c r="J1021" s="462"/>
      <c r="K1021" s="461"/>
      <c r="L1021" s="463"/>
      <c r="M1021" s="388"/>
      <c r="N1021" s="389"/>
      <c r="O1021" s="390"/>
      <c r="P1021" s="389"/>
      <c r="Q1021" s="391"/>
      <c r="R1021" s="443"/>
      <c r="S1021" s="425">
        <f t="shared" si="379"/>
        <v>0</v>
      </c>
      <c r="T1021" s="392">
        <f t="shared" si="376"/>
        <v>0</v>
      </c>
      <c r="U1021" s="405">
        <f t="shared" si="380"/>
        <v>0</v>
      </c>
      <c r="V1021" s="393">
        <f t="shared" si="381"/>
        <v>0</v>
      </c>
      <c r="W1021" s="442" t="str">
        <f t="shared" si="382"/>
        <v/>
      </c>
      <c r="X1021" s="452" t="str">
        <f t="shared" si="377"/>
        <v/>
      </c>
      <c r="Y1021" s="452" t="str">
        <f t="shared" si="378"/>
        <v/>
      </c>
    </row>
    <row r="1022" spans="1:25" ht="16.5">
      <c r="A1022" s="383">
        <f t="shared" si="375"/>
        <v>46227</v>
      </c>
      <c r="B1022" s="432" t="s">
        <v>805</v>
      </c>
      <c r="C1022" s="458"/>
      <c r="D1022" s="473"/>
      <c r="E1022" s="459"/>
      <c r="F1022" s="506" t="str">
        <f>IF(ISNA(VLOOKUP(D1022,條件!$A$1:$L$65585,5,0)),"",(VLOOKUP(D1022,條件!$A$1:$L$65585,5,0)))</f>
        <v/>
      </c>
      <c r="G1022" s="506" t="str">
        <f>IF(ISNA(VLOOKUP(D1022,條件!$A$1:$L$65585,11,0)),"",(VLOOKUP(D1022,條件!$A$1:$L$65585,11,0)))</f>
        <v/>
      </c>
      <c r="H1022" s="460"/>
      <c r="I1022" s="461"/>
      <c r="J1022" s="462"/>
      <c r="K1022" s="461"/>
      <c r="L1022" s="463"/>
      <c r="M1022" s="388"/>
      <c r="N1022" s="389"/>
      <c r="O1022" s="390"/>
      <c r="P1022" s="389"/>
      <c r="Q1022" s="391"/>
      <c r="R1022" s="443"/>
      <c r="S1022" s="425">
        <f t="shared" si="379"/>
        <v>0</v>
      </c>
      <c r="T1022" s="392">
        <f t="shared" si="376"/>
        <v>0</v>
      </c>
      <c r="U1022" s="405">
        <f t="shared" si="380"/>
        <v>0</v>
      </c>
      <c r="V1022" s="393">
        <f t="shared" si="381"/>
        <v>0</v>
      </c>
      <c r="W1022" s="442" t="str">
        <f t="shared" si="382"/>
        <v/>
      </c>
      <c r="X1022" s="452" t="str">
        <f t="shared" si="377"/>
        <v/>
      </c>
      <c r="Y1022" s="452" t="str">
        <f t="shared" si="378"/>
        <v/>
      </c>
    </row>
    <row r="1023" spans="1:25" ht="16.5">
      <c r="A1023" s="383">
        <f t="shared" si="375"/>
        <v>46227</v>
      </c>
      <c r="B1023" s="432" t="s">
        <v>805</v>
      </c>
      <c r="C1023" s="458"/>
      <c r="D1023" s="473"/>
      <c r="E1023" s="459"/>
      <c r="F1023" s="506" t="str">
        <f>IF(ISNA(VLOOKUP(D1023,條件!$A$1:$L$65585,5,0)),"",(VLOOKUP(D1023,條件!$A$1:$L$65585,5,0)))</f>
        <v/>
      </c>
      <c r="G1023" s="506" t="str">
        <f>IF(ISNA(VLOOKUP(D1023,條件!$A$1:$L$65585,11,0)),"",(VLOOKUP(D1023,條件!$A$1:$L$65585,11,0)))</f>
        <v/>
      </c>
      <c r="H1023" s="460"/>
      <c r="I1023" s="461"/>
      <c r="J1023" s="462"/>
      <c r="K1023" s="461"/>
      <c r="L1023" s="463"/>
      <c r="M1023" s="388"/>
      <c r="N1023" s="389"/>
      <c r="O1023" s="390"/>
      <c r="P1023" s="389"/>
      <c r="Q1023" s="391"/>
      <c r="R1023" s="443"/>
      <c r="S1023" s="425">
        <f t="shared" si="379"/>
        <v>0</v>
      </c>
      <c r="T1023" s="392">
        <f t="shared" si="376"/>
        <v>0</v>
      </c>
      <c r="U1023" s="405">
        <f t="shared" si="380"/>
        <v>0</v>
      </c>
      <c r="V1023" s="393">
        <f t="shared" si="381"/>
        <v>0</v>
      </c>
      <c r="W1023" s="442" t="str">
        <f t="shared" si="382"/>
        <v/>
      </c>
      <c r="X1023" s="452" t="str">
        <f t="shared" si="377"/>
        <v/>
      </c>
      <c r="Y1023" s="452" t="str">
        <f t="shared" si="378"/>
        <v/>
      </c>
    </row>
    <row r="1024" spans="1:25" ht="16.5">
      <c r="A1024" s="383">
        <f t="shared" si="375"/>
        <v>46227</v>
      </c>
      <c r="B1024" s="432" t="s">
        <v>805</v>
      </c>
      <c r="C1024" s="458"/>
      <c r="D1024" s="473"/>
      <c r="E1024" s="459"/>
      <c r="F1024" s="506" t="str">
        <f>IF(ISNA(VLOOKUP(D1024,條件!$A$1:$L$65585,5,0)),"",(VLOOKUP(D1024,條件!$A$1:$L$65585,5,0)))</f>
        <v/>
      </c>
      <c r="G1024" s="506" t="str">
        <f>IF(ISNA(VLOOKUP(D1024,條件!$A$1:$L$65585,11,0)),"",(VLOOKUP(D1024,條件!$A$1:$L$65585,11,0)))</f>
        <v/>
      </c>
      <c r="H1024" s="460"/>
      <c r="I1024" s="461"/>
      <c r="J1024" s="462"/>
      <c r="K1024" s="461"/>
      <c r="L1024" s="463"/>
      <c r="M1024" s="388"/>
      <c r="N1024" s="389"/>
      <c r="O1024" s="390"/>
      <c r="P1024" s="389"/>
      <c r="Q1024" s="391"/>
      <c r="R1024" s="443"/>
      <c r="S1024" s="425">
        <f t="shared" si="379"/>
        <v>0</v>
      </c>
      <c r="T1024" s="392">
        <f t="shared" si="376"/>
        <v>0</v>
      </c>
      <c r="U1024" s="392">
        <f t="shared" si="380"/>
        <v>0</v>
      </c>
      <c r="V1024" s="393">
        <f t="shared" si="381"/>
        <v>0</v>
      </c>
      <c r="W1024" s="444" t="str">
        <f t="shared" si="382"/>
        <v/>
      </c>
      <c r="X1024" s="452" t="str">
        <f t="shared" si="377"/>
        <v/>
      </c>
      <c r="Y1024" s="452" t="str">
        <f t="shared" si="378"/>
        <v/>
      </c>
    </row>
    <row r="1025" spans="1:25" ht="16.5">
      <c r="A1025" s="383">
        <f t="shared" si="375"/>
        <v>46227</v>
      </c>
      <c r="B1025" s="432" t="s">
        <v>805</v>
      </c>
      <c r="C1025" s="458"/>
      <c r="D1025" s="473"/>
      <c r="E1025" s="459"/>
      <c r="F1025" s="506" t="str">
        <f>IF(ISNA(VLOOKUP(D1025,條件!$A$1:$L$65585,5,0)),"",(VLOOKUP(D1025,條件!$A$1:$L$65585,5,0)))</f>
        <v/>
      </c>
      <c r="G1025" s="506" t="str">
        <f>IF(ISNA(VLOOKUP(D1025,條件!$A$1:$L$65585,11,0)),"",(VLOOKUP(D1025,條件!$A$1:$L$65585,11,0)))</f>
        <v/>
      </c>
      <c r="H1025" s="460"/>
      <c r="I1025" s="461"/>
      <c r="J1025" s="462"/>
      <c r="K1025" s="461"/>
      <c r="L1025" s="463"/>
      <c r="M1025" s="388"/>
      <c r="N1025" s="389"/>
      <c r="O1025" s="390"/>
      <c r="P1025" s="389"/>
      <c r="Q1025" s="391"/>
      <c r="R1025" s="443"/>
      <c r="S1025" s="425">
        <f t="shared" si="379"/>
        <v>0</v>
      </c>
      <c r="T1025" s="392">
        <f t="shared" si="376"/>
        <v>0</v>
      </c>
      <c r="U1025" s="392">
        <f t="shared" si="380"/>
        <v>0</v>
      </c>
      <c r="V1025" s="393">
        <f t="shared" si="381"/>
        <v>0</v>
      </c>
      <c r="W1025" s="444" t="str">
        <f t="shared" si="382"/>
        <v/>
      </c>
      <c r="X1025" s="452" t="str">
        <f t="shared" si="377"/>
        <v/>
      </c>
      <c r="Y1025" s="452" t="str">
        <f t="shared" si="378"/>
        <v/>
      </c>
    </row>
    <row r="1026" spans="1:25" ht="16.5">
      <c r="A1026" s="383">
        <f t="shared" si="375"/>
        <v>46227</v>
      </c>
      <c r="B1026" s="432" t="s">
        <v>805</v>
      </c>
      <c r="C1026" s="458"/>
      <c r="D1026" s="473"/>
      <c r="E1026" s="459"/>
      <c r="F1026" s="506" t="str">
        <f>IF(ISNA(VLOOKUP(D1026,條件!$A$1:$L$65585,5,0)),"",(VLOOKUP(D1026,條件!$A$1:$L$65585,5,0)))</f>
        <v/>
      </c>
      <c r="G1026" s="506" t="str">
        <f>IF(ISNA(VLOOKUP(D1026,條件!$A$1:$L$65585,11,0)),"",(VLOOKUP(D1026,條件!$A$1:$L$65585,11,0)))</f>
        <v/>
      </c>
      <c r="H1026" s="460"/>
      <c r="I1026" s="461"/>
      <c r="J1026" s="462"/>
      <c r="K1026" s="461"/>
      <c r="L1026" s="463"/>
      <c r="M1026" s="388"/>
      <c r="N1026" s="389"/>
      <c r="O1026" s="390"/>
      <c r="P1026" s="389"/>
      <c r="Q1026" s="391"/>
      <c r="R1026" s="443"/>
      <c r="S1026" s="425">
        <f t="shared" si="379"/>
        <v>0</v>
      </c>
      <c r="T1026" s="392">
        <f t="shared" si="376"/>
        <v>0</v>
      </c>
      <c r="U1026" s="392">
        <f t="shared" si="380"/>
        <v>0</v>
      </c>
      <c r="V1026" s="393">
        <f t="shared" si="381"/>
        <v>0</v>
      </c>
      <c r="W1026" s="444" t="str">
        <f t="shared" si="382"/>
        <v/>
      </c>
      <c r="X1026" s="452" t="str">
        <f t="shared" si="377"/>
        <v/>
      </c>
      <c r="Y1026" s="452" t="str">
        <f t="shared" si="378"/>
        <v/>
      </c>
    </row>
    <row r="1027" spans="1:25" ht="16.5">
      <c r="A1027" s="383">
        <f t="shared" si="375"/>
        <v>46227</v>
      </c>
      <c r="B1027" s="432" t="s">
        <v>805</v>
      </c>
      <c r="C1027" s="458"/>
      <c r="D1027" s="473"/>
      <c r="E1027" s="459"/>
      <c r="F1027" s="506" t="str">
        <f>IF(ISNA(VLOOKUP(D1027,條件!$A$1:$L$65585,5,0)),"",(VLOOKUP(D1027,條件!$A$1:$L$65585,5,0)))</f>
        <v/>
      </c>
      <c r="G1027" s="506" t="str">
        <f>IF(ISNA(VLOOKUP(D1027,條件!$A$1:$L$65585,11,0)),"",(VLOOKUP(D1027,條件!$A$1:$L$65585,11,0)))</f>
        <v/>
      </c>
      <c r="H1027" s="460"/>
      <c r="I1027" s="461"/>
      <c r="J1027" s="462"/>
      <c r="K1027" s="461"/>
      <c r="L1027" s="463"/>
      <c r="M1027" s="388"/>
      <c r="N1027" s="389"/>
      <c r="O1027" s="390"/>
      <c r="P1027" s="389"/>
      <c r="Q1027" s="391"/>
      <c r="R1027" s="443"/>
      <c r="S1027" s="425">
        <f t="shared" si="379"/>
        <v>0</v>
      </c>
      <c r="T1027" s="392">
        <f t="shared" si="376"/>
        <v>0</v>
      </c>
      <c r="U1027" s="392">
        <f t="shared" si="380"/>
        <v>0</v>
      </c>
      <c r="V1027" s="393">
        <f t="shared" si="381"/>
        <v>0</v>
      </c>
      <c r="W1027" s="444" t="str">
        <f t="shared" si="382"/>
        <v/>
      </c>
      <c r="X1027" s="452" t="str">
        <f t="shared" si="377"/>
        <v/>
      </c>
      <c r="Y1027" s="452" t="str">
        <f t="shared" si="378"/>
        <v/>
      </c>
    </row>
    <row r="1028" spans="1:25" ht="16.5">
      <c r="A1028" s="383">
        <f t="shared" si="375"/>
        <v>46227</v>
      </c>
      <c r="B1028" s="432" t="s">
        <v>805</v>
      </c>
      <c r="C1028" s="458"/>
      <c r="D1028" s="473"/>
      <c r="E1028" s="459"/>
      <c r="F1028" s="506" t="str">
        <f>IF(ISNA(VLOOKUP(D1028,條件!$A$1:$L$65585,5,0)),"",(VLOOKUP(D1028,條件!$A$1:$L$65585,5,0)))</f>
        <v/>
      </c>
      <c r="G1028" s="506" t="str">
        <f>IF(ISNA(VLOOKUP(D1028,條件!$A$1:$L$65585,11,0)),"",(VLOOKUP(D1028,條件!$A$1:$L$65585,11,0)))</f>
        <v/>
      </c>
      <c r="H1028" s="460"/>
      <c r="I1028" s="461"/>
      <c r="J1028" s="462"/>
      <c r="K1028" s="461"/>
      <c r="L1028" s="463"/>
      <c r="M1028" s="388"/>
      <c r="N1028" s="389"/>
      <c r="O1028" s="390"/>
      <c r="P1028" s="389"/>
      <c r="Q1028" s="391"/>
      <c r="R1028" s="443"/>
      <c r="S1028" s="425">
        <f t="shared" si="379"/>
        <v>0</v>
      </c>
      <c r="T1028" s="392">
        <f t="shared" si="376"/>
        <v>0</v>
      </c>
      <c r="U1028" s="392">
        <f t="shared" si="380"/>
        <v>0</v>
      </c>
      <c r="V1028" s="393">
        <f t="shared" si="381"/>
        <v>0</v>
      </c>
      <c r="W1028" s="444" t="str">
        <f t="shared" si="382"/>
        <v/>
      </c>
      <c r="X1028" s="452" t="str">
        <f t="shared" si="377"/>
        <v/>
      </c>
      <c r="Y1028" s="452" t="str">
        <f t="shared" si="378"/>
        <v/>
      </c>
    </row>
    <row r="1029" spans="1:25" ht="16.5">
      <c r="A1029" s="383">
        <f t="shared" si="375"/>
        <v>46227</v>
      </c>
      <c r="B1029" s="432" t="s">
        <v>805</v>
      </c>
      <c r="C1029" s="458"/>
      <c r="D1029" s="473"/>
      <c r="E1029" s="459"/>
      <c r="F1029" s="506" t="str">
        <f>IF(ISNA(VLOOKUP(D1029,條件!$A$1:$L$65585,5,0)),"",(VLOOKUP(D1029,條件!$A$1:$L$65585,5,0)))</f>
        <v/>
      </c>
      <c r="G1029" s="506" t="str">
        <f>IF(ISNA(VLOOKUP(D1029,條件!$A$1:$L$65585,11,0)),"",(VLOOKUP(D1029,條件!$A$1:$L$65585,11,0)))</f>
        <v/>
      </c>
      <c r="H1029" s="460"/>
      <c r="I1029" s="461"/>
      <c r="J1029" s="462"/>
      <c r="K1029" s="461"/>
      <c r="L1029" s="463"/>
      <c r="M1029" s="388"/>
      <c r="N1029" s="389"/>
      <c r="O1029" s="390"/>
      <c r="P1029" s="389"/>
      <c r="Q1029" s="391"/>
      <c r="R1029" s="443"/>
      <c r="S1029" s="425">
        <f t="shared" si="379"/>
        <v>0</v>
      </c>
      <c r="T1029" s="392">
        <f t="shared" si="376"/>
        <v>0</v>
      </c>
      <c r="U1029" s="392">
        <f t="shared" si="380"/>
        <v>0</v>
      </c>
      <c r="V1029" s="393">
        <f t="shared" si="381"/>
        <v>0</v>
      </c>
      <c r="W1029" s="444" t="str">
        <f t="shared" si="382"/>
        <v/>
      </c>
      <c r="X1029" s="452" t="str">
        <f t="shared" si="377"/>
        <v/>
      </c>
      <c r="Y1029" s="452" t="str">
        <f t="shared" si="378"/>
        <v/>
      </c>
    </row>
    <row r="1030" spans="1:25" ht="16.5">
      <c r="A1030" s="383">
        <f t="shared" si="375"/>
        <v>46227</v>
      </c>
      <c r="B1030" s="432" t="s">
        <v>805</v>
      </c>
      <c r="C1030" s="458"/>
      <c r="D1030" s="473"/>
      <c r="E1030" s="459"/>
      <c r="F1030" s="506" t="str">
        <f>IF(ISNA(VLOOKUP(D1030,條件!$A$1:$L$65585,5,0)),"",(VLOOKUP(D1030,條件!$A$1:$L$65585,5,0)))</f>
        <v/>
      </c>
      <c r="G1030" s="506" t="str">
        <f>IF(ISNA(VLOOKUP(D1030,條件!$A$1:$L$65585,11,0)),"",(VLOOKUP(D1030,條件!$A$1:$L$65585,11,0)))</f>
        <v/>
      </c>
      <c r="H1030" s="460"/>
      <c r="I1030" s="461"/>
      <c r="J1030" s="462"/>
      <c r="K1030" s="461"/>
      <c r="L1030" s="463"/>
      <c r="M1030" s="388"/>
      <c r="N1030" s="389"/>
      <c r="O1030" s="390"/>
      <c r="P1030" s="389"/>
      <c r="Q1030" s="391"/>
      <c r="R1030" s="443"/>
      <c r="S1030" s="425">
        <f t="shared" si="379"/>
        <v>0</v>
      </c>
      <c r="T1030" s="392">
        <f t="shared" si="376"/>
        <v>0</v>
      </c>
      <c r="U1030" s="392">
        <f t="shared" si="380"/>
        <v>0</v>
      </c>
      <c r="V1030" s="393">
        <f t="shared" si="381"/>
        <v>0</v>
      </c>
      <c r="W1030" s="444" t="str">
        <f t="shared" si="382"/>
        <v/>
      </c>
      <c r="X1030" s="452" t="str">
        <f t="shared" si="377"/>
        <v/>
      </c>
      <c r="Y1030" s="452" t="str">
        <f t="shared" si="378"/>
        <v/>
      </c>
    </row>
    <row r="1031" spans="1:25" ht="16.5">
      <c r="A1031" s="383">
        <f t="shared" si="375"/>
        <v>46227</v>
      </c>
      <c r="B1031" s="432" t="s">
        <v>805</v>
      </c>
      <c r="C1031" s="458"/>
      <c r="D1031" s="473"/>
      <c r="E1031" s="459"/>
      <c r="F1031" s="506" t="str">
        <f>IF(ISNA(VLOOKUP(D1031,條件!$A$1:$L$65585,5,0)),"",(VLOOKUP(D1031,條件!$A$1:$L$65585,5,0)))</f>
        <v/>
      </c>
      <c r="G1031" s="506" t="str">
        <f>IF(ISNA(VLOOKUP(D1031,條件!$A$1:$L$65585,11,0)),"",(VLOOKUP(D1031,條件!$A$1:$L$65585,11,0)))</f>
        <v/>
      </c>
      <c r="H1031" s="460"/>
      <c r="I1031" s="461"/>
      <c r="J1031" s="462"/>
      <c r="K1031" s="461"/>
      <c r="L1031" s="463"/>
      <c r="M1031" s="388"/>
      <c r="N1031" s="389"/>
      <c r="O1031" s="390"/>
      <c r="P1031" s="389"/>
      <c r="Q1031" s="391"/>
      <c r="R1031" s="443"/>
      <c r="S1031" s="425">
        <f t="shared" si="379"/>
        <v>0</v>
      </c>
      <c r="T1031" s="392">
        <f t="shared" si="376"/>
        <v>0</v>
      </c>
      <c r="U1031" s="392">
        <f t="shared" si="380"/>
        <v>0</v>
      </c>
      <c r="V1031" s="393">
        <f t="shared" si="381"/>
        <v>0</v>
      </c>
      <c r="W1031" s="444" t="str">
        <f t="shared" si="382"/>
        <v/>
      </c>
      <c r="X1031" s="452" t="str">
        <f t="shared" si="377"/>
        <v/>
      </c>
      <c r="Y1031" s="452" t="str">
        <f t="shared" si="378"/>
        <v/>
      </c>
    </row>
    <row r="1032" spans="1:25" ht="16.5">
      <c r="A1032" s="383">
        <f t="shared" si="375"/>
        <v>46227</v>
      </c>
      <c r="B1032" s="432" t="s">
        <v>805</v>
      </c>
      <c r="C1032" s="458"/>
      <c r="D1032" s="473"/>
      <c r="E1032" s="459"/>
      <c r="F1032" s="506" t="str">
        <f>IF(ISNA(VLOOKUP(D1032,條件!$A$1:$L$65585,5,0)),"",(VLOOKUP(D1032,條件!$A$1:$L$65585,5,0)))</f>
        <v/>
      </c>
      <c r="G1032" s="506" t="str">
        <f>IF(ISNA(VLOOKUP(D1032,條件!$A$1:$L$65585,11,0)),"",(VLOOKUP(D1032,條件!$A$1:$L$65585,11,0)))</f>
        <v/>
      </c>
      <c r="H1032" s="460"/>
      <c r="I1032" s="461"/>
      <c r="J1032" s="462"/>
      <c r="K1032" s="461"/>
      <c r="L1032" s="463"/>
      <c r="M1032" s="388"/>
      <c r="N1032" s="389"/>
      <c r="O1032" s="390"/>
      <c r="P1032" s="389"/>
      <c r="Q1032" s="391"/>
      <c r="R1032" s="443"/>
      <c r="S1032" s="425">
        <f t="shared" si="379"/>
        <v>0</v>
      </c>
      <c r="T1032" s="392">
        <f t="shared" si="376"/>
        <v>0</v>
      </c>
      <c r="U1032" s="392">
        <f t="shared" si="380"/>
        <v>0</v>
      </c>
      <c r="V1032" s="393">
        <f t="shared" si="381"/>
        <v>0</v>
      </c>
      <c r="W1032" s="444" t="str">
        <f t="shared" si="382"/>
        <v/>
      </c>
      <c r="X1032" s="452" t="str">
        <f t="shared" si="377"/>
        <v/>
      </c>
      <c r="Y1032" s="452" t="str">
        <f t="shared" si="378"/>
        <v/>
      </c>
    </row>
    <row r="1033" spans="1:25" ht="16.5">
      <c r="A1033" s="383">
        <f t="shared" si="375"/>
        <v>46227</v>
      </c>
      <c r="B1033" s="398" t="s">
        <v>803</v>
      </c>
      <c r="C1033" s="524"/>
      <c r="D1033" s="525"/>
      <c r="E1033" s="526"/>
      <c r="F1033" s="527">
        <v>0</v>
      </c>
      <c r="G1033" s="527"/>
      <c r="H1033" s="528"/>
      <c r="I1033" s="529">
        <f>COUNTA(I1013:I1032)</f>
        <v>0</v>
      </c>
      <c r="J1033" s="529"/>
      <c r="K1033" s="529"/>
      <c r="L1033" s="530"/>
      <c r="M1033" s="400"/>
      <c r="N1033" s="401">
        <f>SUM(N1013:N1032)</f>
        <v>0</v>
      </c>
      <c r="O1033" s="400"/>
      <c r="P1033" s="401">
        <f>SUM(P1013:P1032)</f>
        <v>0</v>
      </c>
      <c r="Q1033" s="402"/>
      <c r="R1033" s="445"/>
      <c r="S1033" s="427"/>
      <c r="T1033" s="403"/>
      <c r="U1033" s="399">
        <f>SUMIF(U1013:U1032,"&lt;9E307")</f>
        <v>0</v>
      </c>
      <c r="V1033" s="399">
        <f>SUM(V1013:V1032)</f>
        <v>0</v>
      </c>
      <c r="W1033" s="446">
        <f>IF(ISERROR(V1033/U1033),0,(V1033/U1033))</f>
        <v>0</v>
      </c>
      <c r="X1033" s="453">
        <f>SUMIF(X1013:X1032,"&lt;9E307")</f>
        <v>0</v>
      </c>
      <c r="Y1033" s="453">
        <f>SUMIF(Y1013:Y1032,"&lt;9E307")</f>
        <v>0</v>
      </c>
    </row>
    <row r="1034" spans="1:25" ht="16.5">
      <c r="A1034" s="383">
        <f t="shared" si="375"/>
        <v>46227</v>
      </c>
      <c r="B1034" s="404" t="s">
        <v>806</v>
      </c>
      <c r="C1034" s="531"/>
      <c r="D1034" s="532"/>
      <c r="E1034" s="533"/>
      <c r="F1034" s="534"/>
      <c r="G1034" s="534"/>
      <c r="H1034" s="535"/>
      <c r="I1034" s="536">
        <f>SUM(I1012,I1033)</f>
        <v>0</v>
      </c>
      <c r="J1034" s="536"/>
      <c r="K1034" s="536"/>
      <c r="L1034" s="537"/>
      <c r="M1034" s="419"/>
      <c r="N1034" s="420">
        <f>SUM(N1012,N1033)</f>
        <v>0</v>
      </c>
      <c r="O1034" s="419"/>
      <c r="P1034" s="420">
        <f>SUM(P1012,P1033)</f>
        <v>0</v>
      </c>
      <c r="Q1034" s="421"/>
      <c r="R1034" s="447"/>
      <c r="S1034" s="428"/>
      <c r="T1034" s="394"/>
      <c r="U1034" s="394">
        <f t="shared" ref="U1034:V1034" si="383">SUM(U1012,U1033)</f>
        <v>0</v>
      </c>
      <c r="V1034" s="394">
        <f t="shared" si="383"/>
        <v>0</v>
      </c>
      <c r="W1034" s="448">
        <f>IF(ISERROR(V1034/U1034),0,V1034/U1034)</f>
        <v>0</v>
      </c>
      <c r="X1034" s="454">
        <f>SUM(X1012,X1033)</f>
        <v>0</v>
      </c>
      <c r="Y1034" s="454">
        <f>SUM(Y1012,Y1033)</f>
        <v>0</v>
      </c>
    </row>
    <row r="1035" spans="1:25" ht="16.5">
      <c r="A1035" s="449">
        <f>A1034+1</f>
        <v>46228</v>
      </c>
      <c r="B1035" s="431" t="s">
        <v>804</v>
      </c>
      <c r="C1035" s="538"/>
      <c r="D1035" s="539"/>
      <c r="E1035" s="540"/>
      <c r="F1035" s="541" t="str">
        <f>IF(ISNA(VLOOKUP(D1035,條件!$A$1:$L$65585,5,0)),"",(VLOOKUP(D1035,條件!$A$1:$L$65585,5,0)))</f>
        <v/>
      </c>
      <c r="G1035" s="541" t="str">
        <f>IF(ISNA(VLOOKUP(D1035,條件!$A$1:$L$65585,11,0)),"",(VLOOKUP(D1035,條件!$A$1:$L$65585,11,0)))</f>
        <v/>
      </c>
      <c r="H1035" s="542"/>
      <c r="I1035" s="543"/>
      <c r="J1035" s="462"/>
      <c r="K1035" s="543"/>
      <c r="L1035" s="544"/>
      <c r="M1035" s="407"/>
      <c r="N1035" s="408"/>
      <c r="O1035" s="409"/>
      <c r="P1035" s="408"/>
      <c r="Q1035" s="410"/>
      <c r="R1035" s="441"/>
      <c r="S1035" s="424">
        <f>K1035*0.85</f>
        <v>0</v>
      </c>
      <c r="T1035" s="405">
        <f t="shared" ref="T1035:T1054" si="384">IF(J1035="",0,(1440/(J1035/S1035)))</f>
        <v>0</v>
      </c>
      <c r="U1035" s="405">
        <f>T1035*L1035*(N1035+P1035)/24*0.85</f>
        <v>0</v>
      </c>
      <c r="V1035" s="406">
        <f>M1035+O1035</f>
        <v>0</v>
      </c>
      <c r="W1035" s="442" t="str">
        <f>IF(U1035=0,"",((V1035/U1035)))</f>
        <v/>
      </c>
      <c r="X1035" s="452" t="str">
        <f t="shared" ref="X1035:X1054" si="385">IF(ISERROR((U1035/(N1035+P1035)*N1035)/250),"",((U1035/(N1035+P1035)*N1035)/250))</f>
        <v/>
      </c>
      <c r="Y1035" s="452" t="str">
        <f t="shared" ref="Y1035:Y1054" si="386">IF(ISERROR(((U1035/(N1035+P1035)*P1035)/250)),"",(((U1035/(N1035+P1035)*P1035))/250))</f>
        <v/>
      </c>
    </row>
    <row r="1036" spans="1:25" ht="16.5">
      <c r="A1036" s="383">
        <f>A1035</f>
        <v>46228</v>
      </c>
      <c r="B1036" s="432" t="s">
        <v>804</v>
      </c>
      <c r="C1036" s="458"/>
      <c r="D1036" s="473"/>
      <c r="E1036" s="459"/>
      <c r="F1036" s="506" t="str">
        <f>IF(ISNA(VLOOKUP(D1036,條件!$A$1:$L$65585,5,0)),"",(VLOOKUP(D1036,條件!$A$1:$L$65585,5,0)))</f>
        <v/>
      </c>
      <c r="G1036" s="506" t="str">
        <f>IF(ISNA(VLOOKUP(D1036,條件!$A$1:$L$65585,11,0)),"",(VLOOKUP(D1036,條件!$A$1:$L$65585,11,0)))</f>
        <v/>
      </c>
      <c r="H1036" s="460"/>
      <c r="I1036" s="461"/>
      <c r="J1036" s="462"/>
      <c r="K1036" s="461"/>
      <c r="L1036" s="463"/>
      <c r="M1036" s="388"/>
      <c r="N1036" s="389"/>
      <c r="O1036" s="390"/>
      <c r="P1036" s="389"/>
      <c r="Q1036" s="410"/>
      <c r="R1036" s="443"/>
      <c r="S1036" s="425">
        <f t="shared" ref="S1036:S1054" si="387">K1036*0.85</f>
        <v>0</v>
      </c>
      <c r="T1036" s="392">
        <f t="shared" si="384"/>
        <v>0</v>
      </c>
      <c r="U1036" s="405">
        <f t="shared" ref="U1036:U1054" si="388">T1036*L1036*(N1036+P1036)/24*0.85</f>
        <v>0</v>
      </c>
      <c r="V1036" s="393">
        <f t="shared" ref="V1036:V1054" si="389">M1036+O1036</f>
        <v>0</v>
      </c>
      <c r="W1036" s="442" t="str">
        <f t="shared" ref="W1036:W1054" si="390">IF(U1036=0,"",((V1036/U1036)))</f>
        <v/>
      </c>
      <c r="X1036" s="452" t="str">
        <f t="shared" si="385"/>
        <v/>
      </c>
      <c r="Y1036" s="452" t="str">
        <f t="shared" si="386"/>
        <v/>
      </c>
    </row>
    <row r="1037" spans="1:25" ht="16.5">
      <c r="A1037" s="383">
        <f t="shared" ref="A1037:A1077" si="391">A1036</f>
        <v>46228</v>
      </c>
      <c r="B1037" s="432" t="s">
        <v>804</v>
      </c>
      <c r="C1037" s="458"/>
      <c r="D1037" s="473"/>
      <c r="E1037" s="459"/>
      <c r="F1037" s="506" t="str">
        <f>IF(ISNA(VLOOKUP(D1037,條件!$A$1:$L$65585,5,0)),"",(VLOOKUP(D1037,條件!$A$1:$L$65585,5,0)))</f>
        <v/>
      </c>
      <c r="G1037" s="506" t="str">
        <f>IF(ISNA(VLOOKUP(D1037,條件!$A$1:$L$65585,11,0)),"",(VLOOKUP(D1037,條件!$A$1:$L$65585,11,0)))</f>
        <v/>
      </c>
      <c r="H1037" s="460"/>
      <c r="I1037" s="461"/>
      <c r="J1037" s="462"/>
      <c r="K1037" s="461"/>
      <c r="L1037" s="463"/>
      <c r="M1037" s="388"/>
      <c r="N1037" s="389"/>
      <c r="O1037" s="390"/>
      <c r="P1037" s="389"/>
      <c r="Q1037" s="410"/>
      <c r="R1037" s="443"/>
      <c r="S1037" s="425">
        <f t="shared" si="387"/>
        <v>0</v>
      </c>
      <c r="T1037" s="392">
        <f t="shared" si="384"/>
        <v>0</v>
      </c>
      <c r="U1037" s="405">
        <f t="shared" si="388"/>
        <v>0</v>
      </c>
      <c r="V1037" s="393">
        <f t="shared" si="389"/>
        <v>0</v>
      </c>
      <c r="W1037" s="442" t="str">
        <f t="shared" si="390"/>
        <v/>
      </c>
      <c r="X1037" s="452" t="str">
        <f t="shared" si="385"/>
        <v/>
      </c>
      <c r="Y1037" s="452" t="str">
        <f t="shared" si="386"/>
        <v/>
      </c>
    </row>
    <row r="1038" spans="1:25" ht="16.5">
      <c r="A1038" s="383">
        <f t="shared" si="391"/>
        <v>46228</v>
      </c>
      <c r="B1038" s="432" t="s">
        <v>804</v>
      </c>
      <c r="C1038" s="458"/>
      <c r="D1038" s="473"/>
      <c r="E1038" s="459"/>
      <c r="F1038" s="506" t="str">
        <f>IF(ISNA(VLOOKUP(D1038,條件!$A$1:$L$65585,5,0)),"",(VLOOKUP(D1038,條件!$A$1:$L$65585,5,0)))</f>
        <v/>
      </c>
      <c r="G1038" s="506" t="str">
        <f>IF(ISNA(VLOOKUP(D1038,條件!$A$1:$L$65585,11,0)),"",(VLOOKUP(D1038,條件!$A$1:$L$65585,11,0)))</f>
        <v/>
      </c>
      <c r="H1038" s="460"/>
      <c r="I1038" s="461"/>
      <c r="J1038" s="462"/>
      <c r="K1038" s="461"/>
      <c r="L1038" s="463"/>
      <c r="M1038" s="388"/>
      <c r="N1038" s="389"/>
      <c r="O1038" s="390"/>
      <c r="P1038" s="389"/>
      <c r="Q1038" s="410"/>
      <c r="R1038" s="443"/>
      <c r="S1038" s="425">
        <f t="shared" si="387"/>
        <v>0</v>
      </c>
      <c r="T1038" s="392">
        <f t="shared" si="384"/>
        <v>0</v>
      </c>
      <c r="U1038" s="405">
        <f t="shared" si="388"/>
        <v>0</v>
      </c>
      <c r="V1038" s="393">
        <f t="shared" si="389"/>
        <v>0</v>
      </c>
      <c r="W1038" s="442" t="str">
        <f t="shared" si="390"/>
        <v/>
      </c>
      <c r="X1038" s="452" t="str">
        <f t="shared" si="385"/>
        <v/>
      </c>
      <c r="Y1038" s="452" t="str">
        <f t="shared" si="386"/>
        <v/>
      </c>
    </row>
    <row r="1039" spans="1:25" ht="16.5">
      <c r="A1039" s="383">
        <f t="shared" si="391"/>
        <v>46228</v>
      </c>
      <c r="B1039" s="432" t="s">
        <v>804</v>
      </c>
      <c r="C1039" s="458"/>
      <c r="D1039" s="473"/>
      <c r="E1039" s="459"/>
      <c r="F1039" s="506" t="str">
        <f>IF(ISNA(VLOOKUP(D1039,條件!$A$1:$L$65585,5,0)),"",(VLOOKUP(D1039,條件!$A$1:$L$65585,5,0)))</f>
        <v/>
      </c>
      <c r="G1039" s="506" t="str">
        <f>IF(ISNA(VLOOKUP(D1039,條件!$A$1:$L$65585,11,0)),"",(VLOOKUP(D1039,條件!$A$1:$L$65585,11,0)))</f>
        <v/>
      </c>
      <c r="H1039" s="460"/>
      <c r="I1039" s="461"/>
      <c r="J1039" s="462"/>
      <c r="K1039" s="461"/>
      <c r="L1039" s="463"/>
      <c r="M1039" s="388"/>
      <c r="N1039" s="389"/>
      <c r="O1039" s="390"/>
      <c r="P1039" s="389"/>
      <c r="Q1039" s="410"/>
      <c r="R1039" s="443"/>
      <c r="S1039" s="425">
        <f t="shared" si="387"/>
        <v>0</v>
      </c>
      <c r="T1039" s="392">
        <f t="shared" si="384"/>
        <v>0</v>
      </c>
      <c r="U1039" s="405">
        <f t="shared" si="388"/>
        <v>0</v>
      </c>
      <c r="V1039" s="393">
        <f t="shared" si="389"/>
        <v>0</v>
      </c>
      <c r="W1039" s="442" t="str">
        <f t="shared" si="390"/>
        <v/>
      </c>
      <c r="X1039" s="452" t="str">
        <f t="shared" si="385"/>
        <v/>
      </c>
      <c r="Y1039" s="452" t="str">
        <f t="shared" si="386"/>
        <v/>
      </c>
    </row>
    <row r="1040" spans="1:25" ht="16.5">
      <c r="A1040" s="383">
        <f t="shared" si="391"/>
        <v>46228</v>
      </c>
      <c r="B1040" s="432" t="s">
        <v>804</v>
      </c>
      <c r="C1040" s="458"/>
      <c r="D1040" s="473"/>
      <c r="E1040" s="459"/>
      <c r="F1040" s="506" t="str">
        <f>IF(ISNA(VLOOKUP(D1040,條件!$A$1:$L$65585,5,0)),"",(VLOOKUP(D1040,條件!$A$1:$L$65585,5,0)))</f>
        <v/>
      </c>
      <c r="G1040" s="506" t="str">
        <f>IF(ISNA(VLOOKUP(D1040,條件!$A$1:$L$65585,11,0)),"",(VLOOKUP(D1040,條件!$A$1:$L$65585,11,0)))</f>
        <v/>
      </c>
      <c r="H1040" s="460"/>
      <c r="I1040" s="461"/>
      <c r="J1040" s="462"/>
      <c r="K1040" s="461"/>
      <c r="L1040" s="463"/>
      <c r="M1040" s="388"/>
      <c r="N1040" s="389"/>
      <c r="O1040" s="390"/>
      <c r="P1040" s="389"/>
      <c r="Q1040" s="410"/>
      <c r="R1040" s="443"/>
      <c r="S1040" s="425">
        <f t="shared" si="387"/>
        <v>0</v>
      </c>
      <c r="T1040" s="392">
        <f t="shared" si="384"/>
        <v>0</v>
      </c>
      <c r="U1040" s="405">
        <f t="shared" si="388"/>
        <v>0</v>
      </c>
      <c r="V1040" s="393">
        <f t="shared" si="389"/>
        <v>0</v>
      </c>
      <c r="W1040" s="442" t="str">
        <f t="shared" si="390"/>
        <v/>
      </c>
      <c r="X1040" s="452" t="str">
        <f t="shared" si="385"/>
        <v/>
      </c>
      <c r="Y1040" s="452" t="str">
        <f t="shared" si="386"/>
        <v/>
      </c>
    </row>
    <row r="1041" spans="1:25" ht="16.5">
      <c r="A1041" s="383">
        <f t="shared" si="391"/>
        <v>46228</v>
      </c>
      <c r="B1041" s="432" t="s">
        <v>804</v>
      </c>
      <c r="C1041" s="458"/>
      <c r="D1041" s="473"/>
      <c r="E1041" s="459"/>
      <c r="F1041" s="506" t="str">
        <f>IF(ISNA(VLOOKUP(D1041,條件!$A$1:$L$65585,5,0)),"",(VLOOKUP(D1041,條件!$A$1:$L$65585,5,0)))</f>
        <v/>
      </c>
      <c r="G1041" s="506" t="str">
        <f>IF(ISNA(VLOOKUP(D1041,條件!$A$1:$L$65585,11,0)),"",(VLOOKUP(D1041,條件!$A$1:$L$65585,11,0)))</f>
        <v/>
      </c>
      <c r="H1041" s="460"/>
      <c r="I1041" s="461"/>
      <c r="J1041" s="462"/>
      <c r="K1041" s="461"/>
      <c r="L1041" s="463"/>
      <c r="M1041" s="388"/>
      <c r="N1041" s="389"/>
      <c r="O1041" s="390"/>
      <c r="P1041" s="389"/>
      <c r="Q1041" s="410"/>
      <c r="R1041" s="443"/>
      <c r="S1041" s="425">
        <f t="shared" si="387"/>
        <v>0</v>
      </c>
      <c r="T1041" s="392">
        <f t="shared" si="384"/>
        <v>0</v>
      </c>
      <c r="U1041" s="405">
        <f t="shared" si="388"/>
        <v>0</v>
      </c>
      <c r="V1041" s="393">
        <f t="shared" si="389"/>
        <v>0</v>
      </c>
      <c r="W1041" s="442" t="str">
        <f t="shared" si="390"/>
        <v/>
      </c>
      <c r="X1041" s="452" t="str">
        <f t="shared" si="385"/>
        <v/>
      </c>
      <c r="Y1041" s="452" t="str">
        <f t="shared" si="386"/>
        <v/>
      </c>
    </row>
    <row r="1042" spans="1:25" ht="16.5">
      <c r="A1042" s="383">
        <f t="shared" si="391"/>
        <v>46228</v>
      </c>
      <c r="B1042" s="432" t="s">
        <v>804</v>
      </c>
      <c r="C1042" s="458"/>
      <c r="D1042" s="473"/>
      <c r="E1042" s="459"/>
      <c r="F1042" s="506" t="str">
        <f>IF(ISNA(VLOOKUP(D1042,條件!$A$1:$L$65585,5,0)),"",(VLOOKUP(D1042,條件!$A$1:$L$65585,5,0)))</f>
        <v/>
      </c>
      <c r="G1042" s="506" t="str">
        <f>IF(ISNA(VLOOKUP(D1042,條件!$A$1:$L$65585,11,0)),"",(VLOOKUP(D1042,條件!$A$1:$L$65585,11,0)))</f>
        <v/>
      </c>
      <c r="H1042" s="460"/>
      <c r="I1042" s="461"/>
      <c r="J1042" s="462"/>
      <c r="K1042" s="461"/>
      <c r="L1042" s="463"/>
      <c r="M1042" s="388"/>
      <c r="N1042" s="389"/>
      <c r="O1042" s="390"/>
      <c r="P1042" s="389"/>
      <c r="Q1042" s="410"/>
      <c r="R1042" s="443"/>
      <c r="S1042" s="425">
        <f t="shared" si="387"/>
        <v>0</v>
      </c>
      <c r="T1042" s="392">
        <f t="shared" si="384"/>
        <v>0</v>
      </c>
      <c r="U1042" s="405">
        <f t="shared" si="388"/>
        <v>0</v>
      </c>
      <c r="V1042" s="393">
        <f t="shared" si="389"/>
        <v>0</v>
      </c>
      <c r="W1042" s="442" t="str">
        <f t="shared" si="390"/>
        <v/>
      </c>
      <c r="X1042" s="452" t="str">
        <f t="shared" si="385"/>
        <v/>
      </c>
      <c r="Y1042" s="452" t="str">
        <f t="shared" si="386"/>
        <v/>
      </c>
    </row>
    <row r="1043" spans="1:25" ht="16.5">
      <c r="A1043" s="383">
        <f t="shared" si="391"/>
        <v>46228</v>
      </c>
      <c r="B1043" s="432" t="s">
        <v>804</v>
      </c>
      <c r="C1043" s="458"/>
      <c r="D1043" s="473"/>
      <c r="E1043" s="459"/>
      <c r="F1043" s="506" t="str">
        <f>IF(ISNA(VLOOKUP(D1043,條件!$A$1:$L$65585,5,0)),"",(VLOOKUP(D1043,條件!$A$1:$L$65585,5,0)))</f>
        <v/>
      </c>
      <c r="G1043" s="506" t="str">
        <f>IF(ISNA(VLOOKUP(D1043,條件!$A$1:$L$65585,11,0)),"",(VLOOKUP(D1043,條件!$A$1:$L$65585,11,0)))</f>
        <v/>
      </c>
      <c r="H1043" s="460"/>
      <c r="I1043" s="461"/>
      <c r="J1043" s="462"/>
      <c r="K1043" s="461"/>
      <c r="L1043" s="463"/>
      <c r="M1043" s="388"/>
      <c r="N1043" s="389"/>
      <c r="O1043" s="390"/>
      <c r="P1043" s="389"/>
      <c r="Q1043" s="410"/>
      <c r="R1043" s="443"/>
      <c r="S1043" s="425">
        <f t="shared" si="387"/>
        <v>0</v>
      </c>
      <c r="T1043" s="392">
        <f t="shared" si="384"/>
        <v>0</v>
      </c>
      <c r="U1043" s="405">
        <f t="shared" si="388"/>
        <v>0</v>
      </c>
      <c r="V1043" s="393">
        <f t="shared" si="389"/>
        <v>0</v>
      </c>
      <c r="W1043" s="442" t="str">
        <f t="shared" si="390"/>
        <v/>
      </c>
      <c r="X1043" s="452" t="str">
        <f t="shared" si="385"/>
        <v/>
      </c>
      <c r="Y1043" s="452" t="str">
        <f t="shared" si="386"/>
        <v/>
      </c>
    </row>
    <row r="1044" spans="1:25" ht="16.5">
      <c r="A1044" s="383">
        <f t="shared" si="391"/>
        <v>46228</v>
      </c>
      <c r="B1044" s="432" t="s">
        <v>804</v>
      </c>
      <c r="C1044" s="458"/>
      <c r="D1044" s="473"/>
      <c r="E1044" s="459"/>
      <c r="F1044" s="506" t="str">
        <f>IF(ISNA(VLOOKUP(D1044,條件!$A$1:$L$65585,5,0)),"",(VLOOKUP(D1044,條件!$A$1:$L$65585,5,0)))</f>
        <v/>
      </c>
      <c r="G1044" s="506" t="str">
        <f>IF(ISNA(VLOOKUP(D1044,條件!$A$1:$L$65585,11,0)),"",(VLOOKUP(D1044,條件!$A$1:$L$65585,11,0)))</f>
        <v/>
      </c>
      <c r="H1044" s="460"/>
      <c r="I1044" s="461"/>
      <c r="J1044" s="462"/>
      <c r="K1044" s="461"/>
      <c r="L1044" s="463"/>
      <c r="M1044" s="388"/>
      <c r="N1044" s="389"/>
      <c r="O1044" s="390"/>
      <c r="P1044" s="389"/>
      <c r="Q1044" s="410"/>
      <c r="R1044" s="443"/>
      <c r="S1044" s="425">
        <f t="shared" si="387"/>
        <v>0</v>
      </c>
      <c r="T1044" s="392">
        <f t="shared" si="384"/>
        <v>0</v>
      </c>
      <c r="U1044" s="405">
        <f t="shared" si="388"/>
        <v>0</v>
      </c>
      <c r="V1044" s="393">
        <f t="shared" si="389"/>
        <v>0</v>
      </c>
      <c r="W1044" s="442" t="str">
        <f t="shared" si="390"/>
        <v/>
      </c>
      <c r="X1044" s="452" t="str">
        <f t="shared" si="385"/>
        <v/>
      </c>
      <c r="Y1044" s="452" t="str">
        <f t="shared" si="386"/>
        <v/>
      </c>
    </row>
    <row r="1045" spans="1:25" ht="16.5">
      <c r="A1045" s="383">
        <f t="shared" si="391"/>
        <v>46228</v>
      </c>
      <c r="B1045" s="432" t="s">
        <v>804</v>
      </c>
      <c r="C1045" s="458"/>
      <c r="D1045" s="473"/>
      <c r="E1045" s="459"/>
      <c r="F1045" s="506" t="str">
        <f>IF(ISNA(VLOOKUP(D1045,條件!$A$1:$L$65585,5,0)),"",(VLOOKUP(D1045,條件!$A$1:$L$65585,5,0)))</f>
        <v/>
      </c>
      <c r="G1045" s="506" t="str">
        <f>IF(ISNA(VLOOKUP(D1045,條件!$A$1:$L$65585,11,0)),"",(VLOOKUP(D1045,條件!$A$1:$L$65585,11,0)))</f>
        <v/>
      </c>
      <c r="H1045" s="460"/>
      <c r="I1045" s="461"/>
      <c r="J1045" s="462"/>
      <c r="K1045" s="461"/>
      <c r="L1045" s="463"/>
      <c r="M1045" s="388"/>
      <c r="N1045" s="389"/>
      <c r="O1045" s="390"/>
      <c r="P1045" s="389"/>
      <c r="Q1045" s="410"/>
      <c r="R1045" s="443"/>
      <c r="S1045" s="425">
        <f t="shared" si="387"/>
        <v>0</v>
      </c>
      <c r="T1045" s="392">
        <f t="shared" si="384"/>
        <v>0</v>
      </c>
      <c r="U1045" s="405">
        <f t="shared" si="388"/>
        <v>0</v>
      </c>
      <c r="V1045" s="393">
        <f t="shared" si="389"/>
        <v>0</v>
      </c>
      <c r="W1045" s="442" t="str">
        <f t="shared" si="390"/>
        <v/>
      </c>
      <c r="X1045" s="452" t="str">
        <f t="shared" si="385"/>
        <v/>
      </c>
      <c r="Y1045" s="452" t="str">
        <f t="shared" si="386"/>
        <v/>
      </c>
    </row>
    <row r="1046" spans="1:25" ht="16.5">
      <c r="A1046" s="383">
        <f t="shared" si="391"/>
        <v>46228</v>
      </c>
      <c r="B1046" s="432" t="s">
        <v>804</v>
      </c>
      <c r="C1046" s="458"/>
      <c r="D1046" s="473"/>
      <c r="E1046" s="459"/>
      <c r="F1046" s="506" t="str">
        <f>IF(ISNA(VLOOKUP(D1046,條件!$A$1:$L$65585,5,0)),"",(VLOOKUP(D1046,條件!$A$1:$L$65585,5,0)))</f>
        <v/>
      </c>
      <c r="G1046" s="506" t="str">
        <f>IF(ISNA(VLOOKUP(D1046,條件!$A$1:$L$65585,11,0)),"",(VLOOKUP(D1046,條件!$A$1:$L$65585,11,0)))</f>
        <v/>
      </c>
      <c r="H1046" s="460"/>
      <c r="I1046" s="461"/>
      <c r="J1046" s="462"/>
      <c r="K1046" s="461"/>
      <c r="L1046" s="463"/>
      <c r="M1046" s="388"/>
      <c r="N1046" s="389"/>
      <c r="O1046" s="390"/>
      <c r="P1046" s="389"/>
      <c r="Q1046" s="410"/>
      <c r="R1046" s="443"/>
      <c r="S1046" s="425">
        <f t="shared" si="387"/>
        <v>0</v>
      </c>
      <c r="T1046" s="392">
        <f t="shared" si="384"/>
        <v>0</v>
      </c>
      <c r="U1046" s="392">
        <f t="shared" si="388"/>
        <v>0</v>
      </c>
      <c r="V1046" s="393">
        <f t="shared" si="389"/>
        <v>0</v>
      </c>
      <c r="W1046" s="442" t="str">
        <f t="shared" si="390"/>
        <v/>
      </c>
      <c r="X1046" s="452" t="str">
        <f t="shared" si="385"/>
        <v/>
      </c>
      <c r="Y1046" s="452" t="str">
        <f t="shared" si="386"/>
        <v/>
      </c>
    </row>
    <row r="1047" spans="1:25" ht="16.5">
      <c r="A1047" s="383">
        <f t="shared" si="391"/>
        <v>46228</v>
      </c>
      <c r="B1047" s="432" t="s">
        <v>804</v>
      </c>
      <c r="C1047" s="458"/>
      <c r="D1047" s="473"/>
      <c r="E1047" s="459"/>
      <c r="F1047" s="506" t="str">
        <f>IF(ISNA(VLOOKUP(D1047,條件!$A$1:$L$65585,5,0)),"",(VLOOKUP(D1047,條件!$A$1:$L$65585,5,0)))</f>
        <v/>
      </c>
      <c r="G1047" s="506" t="str">
        <f>IF(ISNA(VLOOKUP(D1047,條件!$A$1:$L$65585,11,0)),"",(VLOOKUP(D1047,條件!$A$1:$L$65585,11,0)))</f>
        <v/>
      </c>
      <c r="H1047" s="460"/>
      <c r="I1047" s="461"/>
      <c r="J1047" s="462"/>
      <c r="K1047" s="461"/>
      <c r="L1047" s="463"/>
      <c r="M1047" s="388"/>
      <c r="N1047" s="389"/>
      <c r="O1047" s="390"/>
      <c r="P1047" s="389"/>
      <c r="Q1047" s="410"/>
      <c r="R1047" s="443"/>
      <c r="S1047" s="425">
        <f t="shared" si="387"/>
        <v>0</v>
      </c>
      <c r="T1047" s="392">
        <f t="shared" si="384"/>
        <v>0</v>
      </c>
      <c r="U1047" s="392">
        <f t="shared" si="388"/>
        <v>0</v>
      </c>
      <c r="V1047" s="393">
        <f t="shared" si="389"/>
        <v>0</v>
      </c>
      <c r="W1047" s="444" t="str">
        <f t="shared" si="390"/>
        <v/>
      </c>
      <c r="X1047" s="452" t="str">
        <f t="shared" si="385"/>
        <v/>
      </c>
      <c r="Y1047" s="452" t="str">
        <f t="shared" si="386"/>
        <v/>
      </c>
    </row>
    <row r="1048" spans="1:25" ht="16.5">
      <c r="A1048" s="383">
        <f t="shared" si="391"/>
        <v>46228</v>
      </c>
      <c r="B1048" s="432" t="s">
        <v>804</v>
      </c>
      <c r="C1048" s="458"/>
      <c r="D1048" s="473"/>
      <c r="E1048" s="459"/>
      <c r="F1048" s="506" t="str">
        <f>IF(ISNA(VLOOKUP(D1048,條件!$A$1:$L$65585,5,0)),"",(VLOOKUP(D1048,條件!$A$1:$L$65585,5,0)))</f>
        <v/>
      </c>
      <c r="G1048" s="506" t="str">
        <f>IF(ISNA(VLOOKUP(D1048,條件!$A$1:$L$65585,11,0)),"",(VLOOKUP(D1048,條件!$A$1:$L$65585,11,0)))</f>
        <v/>
      </c>
      <c r="H1048" s="460"/>
      <c r="I1048" s="461"/>
      <c r="J1048" s="462"/>
      <c r="K1048" s="461"/>
      <c r="L1048" s="463"/>
      <c r="M1048" s="388"/>
      <c r="N1048" s="389"/>
      <c r="O1048" s="390"/>
      <c r="P1048" s="389"/>
      <c r="Q1048" s="410"/>
      <c r="R1048" s="443"/>
      <c r="S1048" s="425">
        <f t="shared" si="387"/>
        <v>0</v>
      </c>
      <c r="T1048" s="392">
        <f t="shared" si="384"/>
        <v>0</v>
      </c>
      <c r="U1048" s="392">
        <f t="shared" si="388"/>
        <v>0</v>
      </c>
      <c r="V1048" s="393">
        <f t="shared" si="389"/>
        <v>0</v>
      </c>
      <c r="W1048" s="444" t="str">
        <f t="shared" si="390"/>
        <v/>
      </c>
      <c r="X1048" s="452" t="str">
        <f t="shared" si="385"/>
        <v/>
      </c>
      <c r="Y1048" s="452" t="str">
        <f t="shared" si="386"/>
        <v/>
      </c>
    </row>
    <row r="1049" spans="1:25" ht="16.5">
      <c r="A1049" s="383">
        <f t="shared" si="391"/>
        <v>46228</v>
      </c>
      <c r="B1049" s="432" t="s">
        <v>804</v>
      </c>
      <c r="C1049" s="458"/>
      <c r="D1049" s="473"/>
      <c r="E1049" s="459"/>
      <c r="F1049" s="506" t="str">
        <f>IF(ISNA(VLOOKUP(D1049,條件!$A$1:$L$65585,5,0)),"",(VLOOKUP(D1049,條件!$A$1:$L$65585,5,0)))</f>
        <v/>
      </c>
      <c r="G1049" s="506" t="str">
        <f>IF(ISNA(VLOOKUP(D1049,條件!$A$1:$L$65585,11,0)),"",(VLOOKUP(D1049,條件!$A$1:$L$65585,11,0)))</f>
        <v/>
      </c>
      <c r="H1049" s="460"/>
      <c r="I1049" s="461"/>
      <c r="J1049" s="462"/>
      <c r="K1049" s="461"/>
      <c r="L1049" s="463"/>
      <c r="M1049" s="388"/>
      <c r="N1049" s="389"/>
      <c r="O1049" s="390"/>
      <c r="P1049" s="389"/>
      <c r="Q1049" s="410"/>
      <c r="R1049" s="443"/>
      <c r="S1049" s="425">
        <f t="shared" si="387"/>
        <v>0</v>
      </c>
      <c r="T1049" s="392">
        <f t="shared" si="384"/>
        <v>0</v>
      </c>
      <c r="U1049" s="392">
        <f t="shared" si="388"/>
        <v>0</v>
      </c>
      <c r="V1049" s="393">
        <f t="shared" si="389"/>
        <v>0</v>
      </c>
      <c r="W1049" s="444" t="str">
        <f t="shared" si="390"/>
        <v/>
      </c>
      <c r="X1049" s="452" t="str">
        <f t="shared" si="385"/>
        <v/>
      </c>
      <c r="Y1049" s="452" t="str">
        <f t="shared" si="386"/>
        <v/>
      </c>
    </row>
    <row r="1050" spans="1:25" ht="16.5">
      <c r="A1050" s="383">
        <f t="shared" si="391"/>
        <v>46228</v>
      </c>
      <c r="B1050" s="432" t="s">
        <v>804</v>
      </c>
      <c r="C1050" s="458"/>
      <c r="D1050" s="473"/>
      <c r="E1050" s="459"/>
      <c r="F1050" s="506" t="str">
        <f>IF(ISNA(VLOOKUP(D1050,條件!$A$1:$L$65585,5,0)),"",(VLOOKUP(D1050,條件!$A$1:$L$65585,5,0)))</f>
        <v/>
      </c>
      <c r="G1050" s="506" t="str">
        <f>IF(ISNA(VLOOKUP(D1050,條件!$A$1:$L$65585,11,0)),"",(VLOOKUP(D1050,條件!$A$1:$L$65585,11,0)))</f>
        <v/>
      </c>
      <c r="H1050" s="460"/>
      <c r="I1050" s="461"/>
      <c r="J1050" s="462"/>
      <c r="K1050" s="461"/>
      <c r="L1050" s="463"/>
      <c r="M1050" s="388"/>
      <c r="N1050" s="389"/>
      <c r="O1050" s="390"/>
      <c r="P1050" s="389"/>
      <c r="Q1050" s="410"/>
      <c r="R1050" s="443"/>
      <c r="S1050" s="425">
        <f t="shared" si="387"/>
        <v>0</v>
      </c>
      <c r="T1050" s="392">
        <f t="shared" si="384"/>
        <v>0</v>
      </c>
      <c r="U1050" s="392">
        <f t="shared" si="388"/>
        <v>0</v>
      </c>
      <c r="V1050" s="393">
        <f t="shared" si="389"/>
        <v>0</v>
      </c>
      <c r="W1050" s="444" t="str">
        <f t="shared" si="390"/>
        <v/>
      </c>
      <c r="X1050" s="452" t="str">
        <f t="shared" si="385"/>
        <v/>
      </c>
      <c r="Y1050" s="452" t="str">
        <f t="shared" si="386"/>
        <v/>
      </c>
    </row>
    <row r="1051" spans="1:25" ht="16.5">
      <c r="A1051" s="383">
        <f t="shared" si="391"/>
        <v>46228</v>
      </c>
      <c r="B1051" s="432" t="s">
        <v>804</v>
      </c>
      <c r="C1051" s="458"/>
      <c r="D1051" s="473"/>
      <c r="E1051" s="459"/>
      <c r="F1051" s="506" t="str">
        <f>IF(ISNA(VLOOKUP(D1051,條件!$A$1:$L$65585,5,0)),"",(VLOOKUP(D1051,條件!$A$1:$L$65585,5,0)))</f>
        <v/>
      </c>
      <c r="G1051" s="506" t="str">
        <f>IF(ISNA(VLOOKUP(D1051,條件!$A$1:$L$65585,11,0)),"",(VLOOKUP(D1051,條件!$A$1:$L$65585,11,0)))</f>
        <v/>
      </c>
      <c r="H1051" s="460"/>
      <c r="I1051" s="461"/>
      <c r="J1051" s="462"/>
      <c r="K1051" s="461"/>
      <c r="L1051" s="463"/>
      <c r="M1051" s="388"/>
      <c r="N1051" s="389"/>
      <c r="O1051" s="390"/>
      <c r="P1051" s="389"/>
      <c r="Q1051" s="391"/>
      <c r="R1051" s="443"/>
      <c r="S1051" s="425">
        <f t="shared" si="387"/>
        <v>0</v>
      </c>
      <c r="T1051" s="392">
        <f t="shared" si="384"/>
        <v>0</v>
      </c>
      <c r="U1051" s="392">
        <f t="shared" si="388"/>
        <v>0</v>
      </c>
      <c r="V1051" s="393">
        <f t="shared" si="389"/>
        <v>0</v>
      </c>
      <c r="W1051" s="444" t="str">
        <f t="shared" si="390"/>
        <v/>
      </c>
      <c r="X1051" s="452" t="str">
        <f t="shared" si="385"/>
        <v/>
      </c>
      <c r="Y1051" s="452" t="str">
        <f t="shared" si="386"/>
        <v/>
      </c>
    </row>
    <row r="1052" spans="1:25" ht="16.5">
      <c r="A1052" s="383">
        <f t="shared" si="391"/>
        <v>46228</v>
      </c>
      <c r="B1052" s="432" t="s">
        <v>804</v>
      </c>
      <c r="C1052" s="458"/>
      <c r="D1052" s="473"/>
      <c r="E1052" s="459"/>
      <c r="F1052" s="506" t="str">
        <f>IF(ISNA(VLOOKUP(D1052,條件!$A$1:$L$65585,5,0)),"",(VLOOKUP(D1052,條件!$A$1:$L$65585,5,0)))</f>
        <v/>
      </c>
      <c r="G1052" s="506" t="str">
        <f>IF(ISNA(VLOOKUP(D1052,條件!$A$1:$L$65585,11,0)),"",(VLOOKUP(D1052,條件!$A$1:$L$65585,11,0)))</f>
        <v/>
      </c>
      <c r="H1052" s="460"/>
      <c r="I1052" s="461"/>
      <c r="J1052" s="462"/>
      <c r="K1052" s="461"/>
      <c r="L1052" s="463"/>
      <c r="M1052" s="388"/>
      <c r="N1052" s="389"/>
      <c r="O1052" s="390"/>
      <c r="P1052" s="389"/>
      <c r="Q1052" s="391"/>
      <c r="R1052" s="443"/>
      <c r="S1052" s="425">
        <f t="shared" si="387"/>
        <v>0</v>
      </c>
      <c r="T1052" s="392">
        <f t="shared" si="384"/>
        <v>0</v>
      </c>
      <c r="U1052" s="392">
        <f t="shared" si="388"/>
        <v>0</v>
      </c>
      <c r="V1052" s="393">
        <f t="shared" si="389"/>
        <v>0</v>
      </c>
      <c r="W1052" s="444" t="str">
        <f t="shared" si="390"/>
        <v/>
      </c>
      <c r="X1052" s="452" t="str">
        <f t="shared" si="385"/>
        <v/>
      </c>
      <c r="Y1052" s="452" t="str">
        <f t="shared" si="386"/>
        <v/>
      </c>
    </row>
    <row r="1053" spans="1:25" ht="16.5">
      <c r="A1053" s="383">
        <f t="shared" si="391"/>
        <v>46228</v>
      </c>
      <c r="B1053" s="432" t="s">
        <v>804</v>
      </c>
      <c r="C1053" s="458"/>
      <c r="D1053" s="473"/>
      <c r="E1053" s="459"/>
      <c r="F1053" s="506" t="str">
        <f>IF(ISNA(VLOOKUP(D1053,條件!$A$1:$L$65585,5,0)),"",(VLOOKUP(D1053,條件!$A$1:$L$65585,5,0)))</f>
        <v/>
      </c>
      <c r="G1053" s="506" t="str">
        <f>IF(ISNA(VLOOKUP(D1053,條件!$A$1:$L$65585,11,0)),"",(VLOOKUP(D1053,條件!$A$1:$L$65585,11,0)))</f>
        <v/>
      </c>
      <c r="H1053" s="460"/>
      <c r="I1053" s="461"/>
      <c r="J1053" s="462"/>
      <c r="K1053" s="461"/>
      <c r="L1053" s="463"/>
      <c r="M1053" s="388"/>
      <c r="N1053" s="389"/>
      <c r="O1053" s="390"/>
      <c r="P1053" s="389"/>
      <c r="Q1053" s="391"/>
      <c r="R1053" s="443"/>
      <c r="S1053" s="425">
        <f t="shared" si="387"/>
        <v>0</v>
      </c>
      <c r="T1053" s="392">
        <f t="shared" si="384"/>
        <v>0</v>
      </c>
      <c r="U1053" s="392">
        <f t="shared" si="388"/>
        <v>0</v>
      </c>
      <c r="V1053" s="393">
        <f t="shared" si="389"/>
        <v>0</v>
      </c>
      <c r="W1053" s="444" t="str">
        <f t="shared" si="390"/>
        <v/>
      </c>
      <c r="X1053" s="452" t="str">
        <f t="shared" si="385"/>
        <v/>
      </c>
      <c r="Y1053" s="452" t="str">
        <f t="shared" si="386"/>
        <v/>
      </c>
    </row>
    <row r="1054" spans="1:25" ht="16.5">
      <c r="A1054" s="383">
        <f t="shared" si="391"/>
        <v>46228</v>
      </c>
      <c r="B1054" s="432" t="s">
        <v>804</v>
      </c>
      <c r="C1054" s="458"/>
      <c r="D1054" s="473"/>
      <c r="E1054" s="459"/>
      <c r="F1054" s="506" t="str">
        <f>IF(ISNA(VLOOKUP(D1054,條件!$A$1:$L$65585,5,0)),"",(VLOOKUP(D1054,條件!$A$1:$L$65585,5,0)))</f>
        <v/>
      </c>
      <c r="G1054" s="506" t="str">
        <f>IF(ISNA(VLOOKUP(D1054,條件!$A$1:$L$65585,11,0)),"",(VLOOKUP(D1054,條件!$A$1:$L$65585,11,0)))</f>
        <v/>
      </c>
      <c r="H1054" s="460"/>
      <c r="I1054" s="461"/>
      <c r="J1054" s="462"/>
      <c r="K1054" s="461"/>
      <c r="L1054" s="463"/>
      <c r="M1054" s="388"/>
      <c r="N1054" s="389"/>
      <c r="O1054" s="390"/>
      <c r="P1054" s="389"/>
      <c r="Q1054" s="391"/>
      <c r="R1054" s="443"/>
      <c r="S1054" s="425">
        <f t="shared" si="387"/>
        <v>0</v>
      </c>
      <c r="T1054" s="392">
        <f t="shared" si="384"/>
        <v>0</v>
      </c>
      <c r="U1054" s="392">
        <f t="shared" si="388"/>
        <v>0</v>
      </c>
      <c r="V1054" s="393">
        <f t="shared" si="389"/>
        <v>0</v>
      </c>
      <c r="W1054" s="444" t="str">
        <f t="shared" si="390"/>
        <v/>
      </c>
      <c r="X1054" s="452" t="str">
        <f t="shared" si="385"/>
        <v/>
      </c>
      <c r="Y1054" s="452" t="str">
        <f t="shared" si="386"/>
        <v/>
      </c>
    </row>
    <row r="1055" spans="1:25" ht="16.5">
      <c r="A1055" s="383">
        <f t="shared" si="391"/>
        <v>46228</v>
      </c>
      <c r="B1055" s="398" t="s">
        <v>807</v>
      </c>
      <c r="C1055" s="524"/>
      <c r="D1055" s="525"/>
      <c r="E1055" s="526"/>
      <c r="F1055" s="527"/>
      <c r="G1055" s="527"/>
      <c r="H1055" s="528"/>
      <c r="I1055" s="529">
        <f>COUNTA(I1035:I1054)</f>
        <v>0</v>
      </c>
      <c r="J1055" s="529"/>
      <c r="K1055" s="529"/>
      <c r="L1055" s="530"/>
      <c r="M1055" s="400"/>
      <c r="N1055" s="401">
        <f>SUM(N1035:N1054)</f>
        <v>0</v>
      </c>
      <c r="O1055" s="400"/>
      <c r="P1055" s="401">
        <f>SUM(P1035:P1054)</f>
        <v>0</v>
      </c>
      <c r="Q1055" s="402"/>
      <c r="R1055" s="445"/>
      <c r="S1055" s="426"/>
      <c r="T1055" s="399"/>
      <c r="U1055" s="399">
        <f>SUMIF(U1035:U1054,"&lt;9E307")</f>
        <v>0</v>
      </c>
      <c r="V1055" s="399">
        <f>SUM(V1035:V1054)</f>
        <v>0</v>
      </c>
      <c r="W1055" s="446">
        <f>IF(ISERROR(V1055/U1055),0,(V1055/U1055))</f>
        <v>0</v>
      </c>
      <c r="X1055" s="453">
        <f>SUMIF(X1035:X1054,"&lt;9E307")</f>
        <v>0</v>
      </c>
      <c r="Y1055" s="453">
        <f>SUMIF(Y1035:Y1054,"&lt;9E307")</f>
        <v>0</v>
      </c>
    </row>
    <row r="1056" spans="1:25" ht="16.5">
      <c r="A1056" s="383">
        <f t="shared" si="391"/>
        <v>46228</v>
      </c>
      <c r="B1056" s="432" t="s">
        <v>805</v>
      </c>
      <c r="C1056" s="458"/>
      <c r="D1056" s="473"/>
      <c r="E1056" s="459"/>
      <c r="F1056" s="506" t="str">
        <f>IF(ISNA(VLOOKUP(D1056,條件!$A$1:$L$65585,5,0)),"",(VLOOKUP(D1056,條件!$A$1:$L$65585,5,0)))</f>
        <v/>
      </c>
      <c r="G1056" s="506" t="str">
        <f>IF(ISNA(VLOOKUP(D1056,條件!$A$1:$L$65585,11,0)),"",(VLOOKUP(D1056,條件!$A$1:$L$65585,11,0)))</f>
        <v/>
      </c>
      <c r="H1056" s="460"/>
      <c r="I1056" s="461"/>
      <c r="J1056" s="462"/>
      <c r="K1056" s="461"/>
      <c r="L1056" s="463"/>
      <c r="M1056" s="388"/>
      <c r="N1056" s="389"/>
      <c r="O1056" s="390"/>
      <c r="P1056" s="389"/>
      <c r="Q1056" s="391"/>
      <c r="R1056" s="443"/>
      <c r="S1056" s="425">
        <f>K1056*0.85</f>
        <v>0</v>
      </c>
      <c r="T1056" s="392">
        <f t="shared" ref="T1056:T1075" si="392">IF(J1056="",0,(1440/(J1056/S1056)))</f>
        <v>0</v>
      </c>
      <c r="U1056" s="405">
        <f>T1056*L1056*(N1056+P1056)/24*0.85</f>
        <v>0</v>
      </c>
      <c r="V1056" s="406">
        <f>M1056+O1056</f>
        <v>0</v>
      </c>
      <c r="W1056" s="442" t="str">
        <f>IF(U1056=0,"",((V1056/U1056)))</f>
        <v/>
      </c>
      <c r="X1056" s="452" t="str">
        <f t="shared" ref="X1056:X1075" si="393">IF(ISERROR((U1056/(N1056+P1056)*N1056)/250),"",((U1056/(N1056+P1056)*N1056)/250))</f>
        <v/>
      </c>
      <c r="Y1056" s="452" t="str">
        <f t="shared" ref="Y1056:Y1075" si="394">IF(ISERROR(((U1056/(N1056+P1056)*P1056)/250)),"",(((U1056/(N1056+P1056)*P1056))/250))</f>
        <v/>
      </c>
    </row>
    <row r="1057" spans="1:25" ht="16.5">
      <c r="A1057" s="383">
        <f t="shared" si="391"/>
        <v>46228</v>
      </c>
      <c r="B1057" s="432" t="s">
        <v>805</v>
      </c>
      <c r="C1057" s="458"/>
      <c r="D1057" s="473"/>
      <c r="E1057" s="459"/>
      <c r="F1057" s="506" t="str">
        <f>IF(ISNA(VLOOKUP(D1057,條件!$A$1:$L$65585,5,0)),"",(VLOOKUP(D1057,條件!$A$1:$L$65585,5,0)))</f>
        <v/>
      </c>
      <c r="G1057" s="506" t="str">
        <f>IF(ISNA(VLOOKUP(D1057,條件!$A$1:$L$65585,11,0)),"",(VLOOKUP(D1057,條件!$A$1:$L$65585,11,0)))</f>
        <v/>
      </c>
      <c r="H1057" s="460"/>
      <c r="I1057" s="461"/>
      <c r="J1057" s="462"/>
      <c r="K1057" s="461"/>
      <c r="L1057" s="463"/>
      <c r="M1057" s="388"/>
      <c r="N1057" s="389"/>
      <c r="O1057" s="390"/>
      <c r="P1057" s="389"/>
      <c r="Q1057" s="391"/>
      <c r="R1057" s="443"/>
      <c r="S1057" s="425">
        <f t="shared" ref="S1057:S1075" si="395">K1057*0.85</f>
        <v>0</v>
      </c>
      <c r="T1057" s="392">
        <f t="shared" si="392"/>
        <v>0</v>
      </c>
      <c r="U1057" s="405">
        <f t="shared" ref="U1057:U1075" si="396">T1057*L1057*(N1057+P1057)/24*0.85</f>
        <v>0</v>
      </c>
      <c r="V1057" s="393">
        <f t="shared" ref="V1057:V1075" si="397">M1057+O1057</f>
        <v>0</v>
      </c>
      <c r="W1057" s="442" t="str">
        <f t="shared" ref="W1057:W1075" si="398">IF(U1057=0,"",((V1057/U1057)))</f>
        <v/>
      </c>
      <c r="X1057" s="452" t="str">
        <f t="shared" si="393"/>
        <v/>
      </c>
      <c r="Y1057" s="452" t="str">
        <f t="shared" si="394"/>
        <v/>
      </c>
    </row>
    <row r="1058" spans="1:25" ht="16.5">
      <c r="A1058" s="383">
        <f t="shared" si="391"/>
        <v>46228</v>
      </c>
      <c r="B1058" s="432" t="s">
        <v>805</v>
      </c>
      <c r="C1058" s="458"/>
      <c r="D1058" s="473"/>
      <c r="E1058" s="459"/>
      <c r="F1058" s="506" t="str">
        <f>IF(ISNA(VLOOKUP(D1058,條件!$A$1:$L$65585,5,0)),"",(VLOOKUP(D1058,條件!$A$1:$L$65585,5,0)))</f>
        <v/>
      </c>
      <c r="G1058" s="506" t="str">
        <f>IF(ISNA(VLOOKUP(D1058,條件!$A$1:$L$65585,11,0)),"",(VLOOKUP(D1058,條件!$A$1:$L$65585,11,0)))</f>
        <v/>
      </c>
      <c r="H1058" s="460"/>
      <c r="I1058" s="461"/>
      <c r="J1058" s="462"/>
      <c r="K1058" s="461"/>
      <c r="L1058" s="463"/>
      <c r="M1058" s="388"/>
      <c r="N1058" s="389"/>
      <c r="O1058" s="390"/>
      <c r="P1058" s="389"/>
      <c r="Q1058" s="391"/>
      <c r="R1058" s="443"/>
      <c r="S1058" s="425">
        <f t="shared" si="395"/>
        <v>0</v>
      </c>
      <c r="T1058" s="392">
        <f t="shared" si="392"/>
        <v>0</v>
      </c>
      <c r="U1058" s="405">
        <f t="shared" si="396"/>
        <v>0</v>
      </c>
      <c r="V1058" s="393">
        <f t="shared" si="397"/>
        <v>0</v>
      </c>
      <c r="W1058" s="442" t="str">
        <f t="shared" si="398"/>
        <v/>
      </c>
      <c r="X1058" s="452" t="str">
        <f t="shared" si="393"/>
        <v/>
      </c>
      <c r="Y1058" s="452" t="str">
        <f t="shared" si="394"/>
        <v/>
      </c>
    </row>
    <row r="1059" spans="1:25" ht="16.5">
      <c r="A1059" s="383">
        <f t="shared" si="391"/>
        <v>46228</v>
      </c>
      <c r="B1059" s="432" t="s">
        <v>805</v>
      </c>
      <c r="C1059" s="458"/>
      <c r="D1059" s="473"/>
      <c r="E1059" s="459"/>
      <c r="F1059" s="506" t="str">
        <f>IF(ISNA(VLOOKUP(D1059,條件!$A$1:$L$65585,5,0)),"",(VLOOKUP(D1059,條件!$A$1:$L$65585,5,0)))</f>
        <v/>
      </c>
      <c r="G1059" s="506" t="str">
        <f>IF(ISNA(VLOOKUP(D1059,條件!$A$1:$L$65585,11,0)),"",(VLOOKUP(D1059,條件!$A$1:$L$65585,11,0)))</f>
        <v/>
      </c>
      <c r="H1059" s="460"/>
      <c r="I1059" s="461"/>
      <c r="J1059" s="462"/>
      <c r="K1059" s="461"/>
      <c r="L1059" s="463"/>
      <c r="M1059" s="388"/>
      <c r="N1059" s="389"/>
      <c r="O1059" s="390"/>
      <c r="P1059" s="389"/>
      <c r="Q1059" s="391"/>
      <c r="R1059" s="443"/>
      <c r="S1059" s="425">
        <f t="shared" si="395"/>
        <v>0</v>
      </c>
      <c r="T1059" s="392">
        <f t="shared" si="392"/>
        <v>0</v>
      </c>
      <c r="U1059" s="405">
        <f t="shared" si="396"/>
        <v>0</v>
      </c>
      <c r="V1059" s="393">
        <f t="shared" si="397"/>
        <v>0</v>
      </c>
      <c r="W1059" s="442" t="str">
        <f t="shared" si="398"/>
        <v/>
      </c>
      <c r="X1059" s="452" t="str">
        <f t="shared" si="393"/>
        <v/>
      </c>
      <c r="Y1059" s="452" t="str">
        <f t="shared" si="394"/>
        <v/>
      </c>
    </row>
    <row r="1060" spans="1:25" ht="16.5">
      <c r="A1060" s="383">
        <f t="shared" si="391"/>
        <v>46228</v>
      </c>
      <c r="B1060" s="432" t="s">
        <v>805</v>
      </c>
      <c r="C1060" s="458"/>
      <c r="D1060" s="473"/>
      <c r="E1060" s="459"/>
      <c r="F1060" s="506" t="str">
        <f>IF(ISNA(VLOOKUP(D1060,條件!$A$1:$L$65585,5,0)),"",(VLOOKUP(D1060,條件!$A$1:$L$65585,5,0)))</f>
        <v/>
      </c>
      <c r="G1060" s="506" t="str">
        <f>IF(ISNA(VLOOKUP(D1060,條件!$A$1:$L$65585,11,0)),"",(VLOOKUP(D1060,條件!$A$1:$L$65585,11,0)))</f>
        <v/>
      </c>
      <c r="H1060" s="460"/>
      <c r="I1060" s="461"/>
      <c r="J1060" s="462"/>
      <c r="K1060" s="461"/>
      <c r="L1060" s="463"/>
      <c r="M1060" s="388"/>
      <c r="N1060" s="389"/>
      <c r="O1060" s="390"/>
      <c r="P1060" s="389"/>
      <c r="Q1060" s="391"/>
      <c r="R1060" s="443"/>
      <c r="S1060" s="425">
        <f t="shared" si="395"/>
        <v>0</v>
      </c>
      <c r="T1060" s="392">
        <f t="shared" si="392"/>
        <v>0</v>
      </c>
      <c r="U1060" s="405">
        <f t="shared" si="396"/>
        <v>0</v>
      </c>
      <c r="V1060" s="393">
        <f t="shared" si="397"/>
        <v>0</v>
      </c>
      <c r="W1060" s="442" t="str">
        <f t="shared" si="398"/>
        <v/>
      </c>
      <c r="X1060" s="452" t="str">
        <f t="shared" si="393"/>
        <v/>
      </c>
      <c r="Y1060" s="452" t="str">
        <f t="shared" si="394"/>
        <v/>
      </c>
    </row>
    <row r="1061" spans="1:25" ht="16.5">
      <c r="A1061" s="383">
        <f t="shared" si="391"/>
        <v>46228</v>
      </c>
      <c r="B1061" s="432" t="s">
        <v>805</v>
      </c>
      <c r="C1061" s="458"/>
      <c r="D1061" s="473"/>
      <c r="E1061" s="459"/>
      <c r="F1061" s="506" t="str">
        <f>IF(ISNA(VLOOKUP(D1061,條件!$A$1:$L$65585,5,0)),"",(VLOOKUP(D1061,條件!$A$1:$L$65585,5,0)))</f>
        <v/>
      </c>
      <c r="G1061" s="506" t="str">
        <f>IF(ISNA(VLOOKUP(D1061,條件!$A$1:$L$65585,11,0)),"",(VLOOKUP(D1061,條件!$A$1:$L$65585,11,0)))</f>
        <v/>
      </c>
      <c r="H1061" s="460"/>
      <c r="I1061" s="461"/>
      <c r="J1061" s="462"/>
      <c r="K1061" s="461"/>
      <c r="L1061" s="463"/>
      <c r="M1061" s="388"/>
      <c r="N1061" s="389"/>
      <c r="O1061" s="390"/>
      <c r="P1061" s="389"/>
      <c r="Q1061" s="391"/>
      <c r="R1061" s="443"/>
      <c r="S1061" s="425">
        <f t="shared" si="395"/>
        <v>0</v>
      </c>
      <c r="T1061" s="392">
        <f t="shared" si="392"/>
        <v>0</v>
      </c>
      <c r="U1061" s="405">
        <f t="shared" si="396"/>
        <v>0</v>
      </c>
      <c r="V1061" s="393">
        <f t="shared" si="397"/>
        <v>0</v>
      </c>
      <c r="W1061" s="442" t="str">
        <f t="shared" si="398"/>
        <v/>
      </c>
      <c r="X1061" s="452" t="str">
        <f t="shared" si="393"/>
        <v/>
      </c>
      <c r="Y1061" s="452" t="str">
        <f t="shared" si="394"/>
        <v/>
      </c>
    </row>
    <row r="1062" spans="1:25" ht="16.5">
      <c r="A1062" s="383">
        <f t="shared" si="391"/>
        <v>46228</v>
      </c>
      <c r="B1062" s="432" t="s">
        <v>805</v>
      </c>
      <c r="C1062" s="458"/>
      <c r="D1062" s="473"/>
      <c r="E1062" s="459"/>
      <c r="F1062" s="506" t="str">
        <f>IF(ISNA(VLOOKUP(D1062,條件!$A$1:$L$65585,5,0)),"",(VLOOKUP(D1062,條件!$A$1:$L$65585,5,0)))</f>
        <v/>
      </c>
      <c r="G1062" s="506" t="str">
        <f>IF(ISNA(VLOOKUP(D1062,條件!$A$1:$L$65585,11,0)),"",(VLOOKUP(D1062,條件!$A$1:$L$65585,11,0)))</f>
        <v/>
      </c>
      <c r="H1062" s="460"/>
      <c r="I1062" s="461"/>
      <c r="J1062" s="462"/>
      <c r="K1062" s="461"/>
      <c r="L1062" s="463"/>
      <c r="M1062" s="388"/>
      <c r="N1062" s="389"/>
      <c r="O1062" s="390"/>
      <c r="P1062" s="389"/>
      <c r="Q1062" s="391"/>
      <c r="R1062" s="443"/>
      <c r="S1062" s="425">
        <f t="shared" si="395"/>
        <v>0</v>
      </c>
      <c r="T1062" s="392">
        <f t="shared" si="392"/>
        <v>0</v>
      </c>
      <c r="U1062" s="405">
        <f t="shared" si="396"/>
        <v>0</v>
      </c>
      <c r="V1062" s="393">
        <f t="shared" si="397"/>
        <v>0</v>
      </c>
      <c r="W1062" s="442" t="str">
        <f t="shared" si="398"/>
        <v/>
      </c>
      <c r="X1062" s="452" t="str">
        <f t="shared" si="393"/>
        <v/>
      </c>
      <c r="Y1062" s="452" t="str">
        <f t="shared" si="394"/>
        <v/>
      </c>
    </row>
    <row r="1063" spans="1:25" ht="16.5">
      <c r="A1063" s="383">
        <f t="shared" si="391"/>
        <v>46228</v>
      </c>
      <c r="B1063" s="432" t="s">
        <v>805</v>
      </c>
      <c r="C1063" s="458"/>
      <c r="D1063" s="473"/>
      <c r="E1063" s="459"/>
      <c r="F1063" s="506" t="str">
        <f>IF(ISNA(VLOOKUP(D1063,條件!$A$1:$L$65585,5,0)),"",(VLOOKUP(D1063,條件!$A$1:$L$65585,5,0)))</f>
        <v/>
      </c>
      <c r="G1063" s="506" t="str">
        <f>IF(ISNA(VLOOKUP(D1063,條件!$A$1:$L$65585,11,0)),"",(VLOOKUP(D1063,條件!$A$1:$L$65585,11,0)))</f>
        <v/>
      </c>
      <c r="H1063" s="460"/>
      <c r="I1063" s="461"/>
      <c r="J1063" s="462"/>
      <c r="K1063" s="461"/>
      <c r="L1063" s="463"/>
      <c r="M1063" s="388"/>
      <c r="N1063" s="389"/>
      <c r="O1063" s="390"/>
      <c r="P1063" s="389"/>
      <c r="Q1063" s="391"/>
      <c r="R1063" s="443"/>
      <c r="S1063" s="425">
        <f t="shared" si="395"/>
        <v>0</v>
      </c>
      <c r="T1063" s="392">
        <f t="shared" si="392"/>
        <v>0</v>
      </c>
      <c r="U1063" s="405">
        <f t="shared" si="396"/>
        <v>0</v>
      </c>
      <c r="V1063" s="393">
        <f t="shared" si="397"/>
        <v>0</v>
      </c>
      <c r="W1063" s="442" t="str">
        <f t="shared" si="398"/>
        <v/>
      </c>
      <c r="X1063" s="452" t="str">
        <f t="shared" si="393"/>
        <v/>
      </c>
      <c r="Y1063" s="452" t="str">
        <f t="shared" si="394"/>
        <v/>
      </c>
    </row>
    <row r="1064" spans="1:25" ht="16.5">
      <c r="A1064" s="383">
        <f t="shared" si="391"/>
        <v>46228</v>
      </c>
      <c r="B1064" s="432" t="s">
        <v>805</v>
      </c>
      <c r="C1064" s="458"/>
      <c r="D1064" s="473"/>
      <c r="E1064" s="459"/>
      <c r="F1064" s="506" t="str">
        <f>IF(ISNA(VLOOKUP(D1064,條件!$A$1:$L$65585,5,0)),"",(VLOOKUP(D1064,條件!$A$1:$L$65585,5,0)))</f>
        <v/>
      </c>
      <c r="G1064" s="506" t="str">
        <f>IF(ISNA(VLOOKUP(D1064,條件!$A$1:$L$65585,11,0)),"",(VLOOKUP(D1064,條件!$A$1:$L$65585,11,0)))</f>
        <v/>
      </c>
      <c r="H1064" s="460"/>
      <c r="I1064" s="461"/>
      <c r="J1064" s="462"/>
      <c r="K1064" s="461"/>
      <c r="L1064" s="463"/>
      <c r="M1064" s="388"/>
      <c r="N1064" s="389"/>
      <c r="O1064" s="390"/>
      <c r="P1064" s="389"/>
      <c r="Q1064" s="391"/>
      <c r="R1064" s="443"/>
      <c r="S1064" s="425">
        <f t="shared" si="395"/>
        <v>0</v>
      </c>
      <c r="T1064" s="392">
        <f t="shared" si="392"/>
        <v>0</v>
      </c>
      <c r="U1064" s="405">
        <f t="shared" si="396"/>
        <v>0</v>
      </c>
      <c r="V1064" s="393">
        <f t="shared" si="397"/>
        <v>0</v>
      </c>
      <c r="W1064" s="442" t="str">
        <f t="shared" si="398"/>
        <v/>
      </c>
      <c r="X1064" s="452" t="str">
        <f t="shared" si="393"/>
        <v/>
      </c>
      <c r="Y1064" s="452" t="str">
        <f t="shared" si="394"/>
        <v/>
      </c>
    </row>
    <row r="1065" spans="1:25" ht="16.5">
      <c r="A1065" s="383">
        <f t="shared" si="391"/>
        <v>46228</v>
      </c>
      <c r="B1065" s="432" t="s">
        <v>805</v>
      </c>
      <c r="C1065" s="458"/>
      <c r="D1065" s="473"/>
      <c r="E1065" s="459"/>
      <c r="F1065" s="506" t="str">
        <f>IF(ISNA(VLOOKUP(D1065,條件!$A$1:$L$65585,5,0)),"",(VLOOKUP(D1065,條件!$A$1:$L$65585,5,0)))</f>
        <v/>
      </c>
      <c r="G1065" s="506" t="str">
        <f>IF(ISNA(VLOOKUP(D1065,條件!$A$1:$L$65585,11,0)),"",(VLOOKUP(D1065,條件!$A$1:$L$65585,11,0)))</f>
        <v/>
      </c>
      <c r="H1065" s="460"/>
      <c r="I1065" s="461"/>
      <c r="J1065" s="462"/>
      <c r="K1065" s="461"/>
      <c r="L1065" s="463"/>
      <c r="M1065" s="388"/>
      <c r="N1065" s="389"/>
      <c r="O1065" s="390"/>
      <c r="P1065" s="389"/>
      <c r="Q1065" s="391"/>
      <c r="R1065" s="443"/>
      <c r="S1065" s="425">
        <f t="shared" si="395"/>
        <v>0</v>
      </c>
      <c r="T1065" s="392">
        <f t="shared" si="392"/>
        <v>0</v>
      </c>
      <c r="U1065" s="405">
        <f t="shared" si="396"/>
        <v>0</v>
      </c>
      <c r="V1065" s="393">
        <f t="shared" si="397"/>
        <v>0</v>
      </c>
      <c r="W1065" s="442" t="str">
        <f t="shared" si="398"/>
        <v/>
      </c>
      <c r="X1065" s="452" t="str">
        <f t="shared" si="393"/>
        <v/>
      </c>
      <c r="Y1065" s="452" t="str">
        <f t="shared" si="394"/>
        <v/>
      </c>
    </row>
    <row r="1066" spans="1:25" ht="16.5">
      <c r="A1066" s="383">
        <f t="shared" si="391"/>
        <v>46228</v>
      </c>
      <c r="B1066" s="432" t="s">
        <v>805</v>
      </c>
      <c r="C1066" s="458"/>
      <c r="D1066" s="473"/>
      <c r="E1066" s="459"/>
      <c r="F1066" s="506" t="str">
        <f>IF(ISNA(VLOOKUP(D1066,條件!$A$1:$L$65585,5,0)),"",(VLOOKUP(D1066,條件!$A$1:$L$65585,5,0)))</f>
        <v/>
      </c>
      <c r="G1066" s="506" t="str">
        <f>IF(ISNA(VLOOKUP(D1066,條件!$A$1:$L$65585,11,0)),"",(VLOOKUP(D1066,條件!$A$1:$L$65585,11,0)))</f>
        <v/>
      </c>
      <c r="H1066" s="460"/>
      <c r="I1066" s="461"/>
      <c r="J1066" s="462"/>
      <c r="K1066" s="461"/>
      <c r="L1066" s="463"/>
      <c r="M1066" s="388"/>
      <c r="N1066" s="389"/>
      <c r="O1066" s="390"/>
      <c r="P1066" s="389"/>
      <c r="Q1066" s="391"/>
      <c r="R1066" s="443"/>
      <c r="S1066" s="425">
        <f t="shared" si="395"/>
        <v>0</v>
      </c>
      <c r="T1066" s="392">
        <f t="shared" si="392"/>
        <v>0</v>
      </c>
      <c r="U1066" s="405">
        <f t="shared" si="396"/>
        <v>0</v>
      </c>
      <c r="V1066" s="393">
        <f t="shared" si="397"/>
        <v>0</v>
      </c>
      <c r="W1066" s="442" t="str">
        <f t="shared" si="398"/>
        <v/>
      </c>
      <c r="X1066" s="452" t="str">
        <f t="shared" si="393"/>
        <v/>
      </c>
      <c r="Y1066" s="452" t="str">
        <f t="shared" si="394"/>
        <v/>
      </c>
    </row>
    <row r="1067" spans="1:25" ht="16.5">
      <c r="A1067" s="383">
        <f t="shared" si="391"/>
        <v>46228</v>
      </c>
      <c r="B1067" s="432" t="s">
        <v>805</v>
      </c>
      <c r="C1067" s="458"/>
      <c r="D1067" s="473"/>
      <c r="E1067" s="459"/>
      <c r="F1067" s="506" t="str">
        <f>IF(ISNA(VLOOKUP(D1067,條件!$A$1:$L$65585,5,0)),"",(VLOOKUP(D1067,條件!$A$1:$L$65585,5,0)))</f>
        <v/>
      </c>
      <c r="G1067" s="506" t="str">
        <f>IF(ISNA(VLOOKUP(D1067,條件!$A$1:$L$65585,11,0)),"",(VLOOKUP(D1067,條件!$A$1:$L$65585,11,0)))</f>
        <v/>
      </c>
      <c r="H1067" s="460"/>
      <c r="I1067" s="461"/>
      <c r="J1067" s="462"/>
      <c r="K1067" s="461"/>
      <c r="L1067" s="463"/>
      <c r="M1067" s="388"/>
      <c r="N1067" s="389"/>
      <c r="O1067" s="390"/>
      <c r="P1067" s="389"/>
      <c r="Q1067" s="391"/>
      <c r="R1067" s="443"/>
      <c r="S1067" s="425">
        <f t="shared" si="395"/>
        <v>0</v>
      </c>
      <c r="T1067" s="392">
        <f t="shared" si="392"/>
        <v>0</v>
      </c>
      <c r="U1067" s="392">
        <f t="shared" si="396"/>
        <v>0</v>
      </c>
      <c r="V1067" s="393">
        <f t="shared" si="397"/>
        <v>0</v>
      </c>
      <c r="W1067" s="444" t="str">
        <f t="shared" si="398"/>
        <v/>
      </c>
      <c r="X1067" s="452" t="str">
        <f t="shared" si="393"/>
        <v/>
      </c>
      <c r="Y1067" s="452" t="str">
        <f t="shared" si="394"/>
        <v/>
      </c>
    </row>
    <row r="1068" spans="1:25" ht="16.5">
      <c r="A1068" s="383">
        <f t="shared" si="391"/>
        <v>46228</v>
      </c>
      <c r="B1068" s="432" t="s">
        <v>805</v>
      </c>
      <c r="C1068" s="458"/>
      <c r="D1068" s="473"/>
      <c r="E1068" s="459"/>
      <c r="F1068" s="506" t="str">
        <f>IF(ISNA(VLOOKUP(D1068,條件!$A$1:$L$65585,5,0)),"",(VLOOKUP(D1068,條件!$A$1:$L$65585,5,0)))</f>
        <v/>
      </c>
      <c r="G1068" s="506" t="str">
        <f>IF(ISNA(VLOOKUP(D1068,條件!$A$1:$L$65585,11,0)),"",(VLOOKUP(D1068,條件!$A$1:$L$65585,11,0)))</f>
        <v/>
      </c>
      <c r="H1068" s="460"/>
      <c r="I1068" s="461"/>
      <c r="J1068" s="462"/>
      <c r="K1068" s="461"/>
      <c r="L1068" s="463"/>
      <c r="M1068" s="388"/>
      <c r="N1068" s="389"/>
      <c r="O1068" s="390"/>
      <c r="P1068" s="389"/>
      <c r="Q1068" s="391"/>
      <c r="R1068" s="443"/>
      <c r="S1068" s="425">
        <f t="shared" si="395"/>
        <v>0</v>
      </c>
      <c r="T1068" s="392">
        <f t="shared" si="392"/>
        <v>0</v>
      </c>
      <c r="U1068" s="392">
        <f t="shared" si="396"/>
        <v>0</v>
      </c>
      <c r="V1068" s="393">
        <f t="shared" si="397"/>
        <v>0</v>
      </c>
      <c r="W1068" s="444" t="str">
        <f t="shared" si="398"/>
        <v/>
      </c>
      <c r="X1068" s="452" t="str">
        <f t="shared" si="393"/>
        <v/>
      </c>
      <c r="Y1068" s="452" t="str">
        <f t="shared" si="394"/>
        <v/>
      </c>
    </row>
    <row r="1069" spans="1:25" ht="16.5">
      <c r="A1069" s="383">
        <f t="shared" si="391"/>
        <v>46228</v>
      </c>
      <c r="B1069" s="432" t="s">
        <v>805</v>
      </c>
      <c r="C1069" s="458"/>
      <c r="D1069" s="473"/>
      <c r="E1069" s="459"/>
      <c r="F1069" s="506" t="str">
        <f>IF(ISNA(VLOOKUP(D1069,條件!$A$1:$L$65585,5,0)),"",(VLOOKUP(D1069,條件!$A$1:$L$65585,5,0)))</f>
        <v/>
      </c>
      <c r="G1069" s="506" t="str">
        <f>IF(ISNA(VLOOKUP(D1069,條件!$A$1:$L$65585,11,0)),"",(VLOOKUP(D1069,條件!$A$1:$L$65585,11,0)))</f>
        <v/>
      </c>
      <c r="H1069" s="460"/>
      <c r="I1069" s="461"/>
      <c r="J1069" s="462"/>
      <c r="K1069" s="461"/>
      <c r="L1069" s="463"/>
      <c r="M1069" s="388"/>
      <c r="N1069" s="389"/>
      <c r="O1069" s="390"/>
      <c r="P1069" s="389"/>
      <c r="Q1069" s="391"/>
      <c r="R1069" s="443"/>
      <c r="S1069" s="425">
        <f t="shared" si="395"/>
        <v>0</v>
      </c>
      <c r="T1069" s="392">
        <f t="shared" si="392"/>
        <v>0</v>
      </c>
      <c r="U1069" s="392">
        <f t="shared" si="396"/>
        <v>0</v>
      </c>
      <c r="V1069" s="393">
        <f t="shared" si="397"/>
        <v>0</v>
      </c>
      <c r="W1069" s="444" t="str">
        <f t="shared" si="398"/>
        <v/>
      </c>
      <c r="X1069" s="452" t="str">
        <f t="shared" si="393"/>
        <v/>
      </c>
      <c r="Y1069" s="452" t="str">
        <f t="shared" si="394"/>
        <v/>
      </c>
    </row>
    <row r="1070" spans="1:25" ht="16.5">
      <c r="A1070" s="383">
        <f t="shared" si="391"/>
        <v>46228</v>
      </c>
      <c r="B1070" s="432" t="s">
        <v>805</v>
      </c>
      <c r="C1070" s="458"/>
      <c r="D1070" s="473"/>
      <c r="E1070" s="459"/>
      <c r="F1070" s="506" t="str">
        <f>IF(ISNA(VLOOKUP(D1070,條件!$A$1:$L$65585,5,0)),"",(VLOOKUP(D1070,條件!$A$1:$L$65585,5,0)))</f>
        <v/>
      </c>
      <c r="G1070" s="506" t="str">
        <f>IF(ISNA(VLOOKUP(D1070,條件!$A$1:$L$65585,11,0)),"",(VLOOKUP(D1070,條件!$A$1:$L$65585,11,0)))</f>
        <v/>
      </c>
      <c r="H1070" s="460"/>
      <c r="I1070" s="461"/>
      <c r="J1070" s="462"/>
      <c r="K1070" s="461"/>
      <c r="L1070" s="463"/>
      <c r="M1070" s="388"/>
      <c r="N1070" s="389"/>
      <c r="O1070" s="390"/>
      <c r="P1070" s="389"/>
      <c r="Q1070" s="391"/>
      <c r="R1070" s="443"/>
      <c r="S1070" s="425">
        <f t="shared" si="395"/>
        <v>0</v>
      </c>
      <c r="T1070" s="392">
        <f t="shared" si="392"/>
        <v>0</v>
      </c>
      <c r="U1070" s="392">
        <f t="shared" si="396"/>
        <v>0</v>
      </c>
      <c r="V1070" s="393">
        <f t="shared" si="397"/>
        <v>0</v>
      </c>
      <c r="W1070" s="444" t="str">
        <f t="shared" si="398"/>
        <v/>
      </c>
      <c r="X1070" s="452" t="str">
        <f t="shared" si="393"/>
        <v/>
      </c>
      <c r="Y1070" s="452" t="str">
        <f t="shared" si="394"/>
        <v/>
      </c>
    </row>
    <row r="1071" spans="1:25" ht="16.5">
      <c r="A1071" s="383">
        <f t="shared" si="391"/>
        <v>46228</v>
      </c>
      <c r="B1071" s="432" t="s">
        <v>805</v>
      </c>
      <c r="C1071" s="458"/>
      <c r="D1071" s="473"/>
      <c r="E1071" s="459"/>
      <c r="F1071" s="506" t="str">
        <f>IF(ISNA(VLOOKUP(D1071,條件!$A$1:$L$65585,5,0)),"",(VLOOKUP(D1071,條件!$A$1:$L$65585,5,0)))</f>
        <v/>
      </c>
      <c r="G1071" s="506" t="str">
        <f>IF(ISNA(VLOOKUP(D1071,條件!$A$1:$L$65585,11,0)),"",(VLOOKUP(D1071,條件!$A$1:$L$65585,11,0)))</f>
        <v/>
      </c>
      <c r="H1071" s="460"/>
      <c r="I1071" s="461"/>
      <c r="J1071" s="462"/>
      <c r="K1071" s="461"/>
      <c r="L1071" s="463"/>
      <c r="M1071" s="388"/>
      <c r="N1071" s="389"/>
      <c r="O1071" s="390"/>
      <c r="P1071" s="389"/>
      <c r="Q1071" s="391"/>
      <c r="R1071" s="443"/>
      <c r="S1071" s="425">
        <f t="shared" si="395"/>
        <v>0</v>
      </c>
      <c r="T1071" s="392">
        <f t="shared" si="392"/>
        <v>0</v>
      </c>
      <c r="U1071" s="392">
        <f t="shared" si="396"/>
        <v>0</v>
      </c>
      <c r="V1071" s="393">
        <f t="shared" si="397"/>
        <v>0</v>
      </c>
      <c r="W1071" s="444" t="str">
        <f t="shared" si="398"/>
        <v/>
      </c>
      <c r="X1071" s="452" t="str">
        <f t="shared" si="393"/>
        <v/>
      </c>
      <c r="Y1071" s="452" t="str">
        <f t="shared" si="394"/>
        <v/>
      </c>
    </row>
    <row r="1072" spans="1:25" ht="16.5">
      <c r="A1072" s="383">
        <f t="shared" si="391"/>
        <v>46228</v>
      </c>
      <c r="B1072" s="432" t="s">
        <v>805</v>
      </c>
      <c r="C1072" s="458"/>
      <c r="D1072" s="473"/>
      <c r="E1072" s="459"/>
      <c r="F1072" s="506" t="str">
        <f>IF(ISNA(VLOOKUP(D1072,條件!$A$1:$L$65585,5,0)),"",(VLOOKUP(D1072,條件!$A$1:$L$65585,5,0)))</f>
        <v/>
      </c>
      <c r="G1072" s="506" t="str">
        <f>IF(ISNA(VLOOKUP(D1072,條件!$A$1:$L$65585,11,0)),"",(VLOOKUP(D1072,條件!$A$1:$L$65585,11,0)))</f>
        <v/>
      </c>
      <c r="H1072" s="460"/>
      <c r="I1072" s="461"/>
      <c r="J1072" s="462"/>
      <c r="K1072" s="461"/>
      <c r="L1072" s="463"/>
      <c r="M1072" s="388"/>
      <c r="N1072" s="389"/>
      <c r="O1072" s="390"/>
      <c r="P1072" s="389"/>
      <c r="Q1072" s="391"/>
      <c r="R1072" s="443"/>
      <c r="S1072" s="425">
        <f t="shared" si="395"/>
        <v>0</v>
      </c>
      <c r="T1072" s="392">
        <f t="shared" si="392"/>
        <v>0</v>
      </c>
      <c r="U1072" s="392">
        <f t="shared" si="396"/>
        <v>0</v>
      </c>
      <c r="V1072" s="393">
        <f t="shared" si="397"/>
        <v>0</v>
      </c>
      <c r="W1072" s="444" t="str">
        <f t="shared" si="398"/>
        <v/>
      </c>
      <c r="X1072" s="452" t="str">
        <f t="shared" si="393"/>
        <v/>
      </c>
      <c r="Y1072" s="452" t="str">
        <f t="shared" si="394"/>
        <v/>
      </c>
    </row>
    <row r="1073" spans="1:25" ht="16.5">
      <c r="A1073" s="383">
        <f t="shared" si="391"/>
        <v>46228</v>
      </c>
      <c r="B1073" s="432" t="s">
        <v>805</v>
      </c>
      <c r="C1073" s="458"/>
      <c r="D1073" s="473"/>
      <c r="E1073" s="459"/>
      <c r="F1073" s="506" t="str">
        <f>IF(ISNA(VLOOKUP(D1073,條件!$A$1:$L$65585,5,0)),"",(VLOOKUP(D1073,條件!$A$1:$L$65585,5,0)))</f>
        <v/>
      </c>
      <c r="G1073" s="506" t="str">
        <f>IF(ISNA(VLOOKUP(D1073,條件!$A$1:$L$65585,11,0)),"",(VLOOKUP(D1073,條件!$A$1:$L$65585,11,0)))</f>
        <v/>
      </c>
      <c r="H1073" s="460"/>
      <c r="I1073" s="461"/>
      <c r="J1073" s="462"/>
      <c r="K1073" s="461"/>
      <c r="L1073" s="463"/>
      <c r="M1073" s="388"/>
      <c r="N1073" s="389"/>
      <c r="O1073" s="390"/>
      <c r="P1073" s="389"/>
      <c r="Q1073" s="391"/>
      <c r="R1073" s="443"/>
      <c r="S1073" s="425">
        <f t="shared" si="395"/>
        <v>0</v>
      </c>
      <c r="T1073" s="392">
        <f t="shared" si="392"/>
        <v>0</v>
      </c>
      <c r="U1073" s="392">
        <f t="shared" si="396"/>
        <v>0</v>
      </c>
      <c r="V1073" s="393">
        <f t="shared" si="397"/>
        <v>0</v>
      </c>
      <c r="W1073" s="444" t="str">
        <f t="shared" si="398"/>
        <v/>
      </c>
      <c r="X1073" s="452" t="str">
        <f t="shared" si="393"/>
        <v/>
      </c>
      <c r="Y1073" s="452" t="str">
        <f t="shared" si="394"/>
        <v/>
      </c>
    </row>
    <row r="1074" spans="1:25" ht="16.5">
      <c r="A1074" s="383">
        <f t="shared" si="391"/>
        <v>46228</v>
      </c>
      <c r="B1074" s="432" t="s">
        <v>805</v>
      </c>
      <c r="C1074" s="458"/>
      <c r="D1074" s="473"/>
      <c r="E1074" s="459"/>
      <c r="F1074" s="506" t="str">
        <f>IF(ISNA(VLOOKUP(D1074,條件!$A$1:$L$65585,5,0)),"",(VLOOKUP(D1074,條件!$A$1:$L$65585,5,0)))</f>
        <v/>
      </c>
      <c r="G1074" s="506" t="str">
        <f>IF(ISNA(VLOOKUP(D1074,條件!$A$1:$L$65585,11,0)),"",(VLOOKUP(D1074,條件!$A$1:$L$65585,11,0)))</f>
        <v/>
      </c>
      <c r="H1074" s="460"/>
      <c r="I1074" s="461"/>
      <c r="J1074" s="462"/>
      <c r="K1074" s="461"/>
      <c r="L1074" s="463"/>
      <c r="M1074" s="388"/>
      <c r="N1074" s="389"/>
      <c r="O1074" s="390"/>
      <c r="P1074" s="389"/>
      <c r="Q1074" s="391"/>
      <c r="R1074" s="443"/>
      <c r="S1074" s="425">
        <f t="shared" si="395"/>
        <v>0</v>
      </c>
      <c r="T1074" s="392">
        <f t="shared" si="392"/>
        <v>0</v>
      </c>
      <c r="U1074" s="392">
        <f t="shared" si="396"/>
        <v>0</v>
      </c>
      <c r="V1074" s="393">
        <f t="shared" si="397"/>
        <v>0</v>
      </c>
      <c r="W1074" s="444" t="str">
        <f t="shared" si="398"/>
        <v/>
      </c>
      <c r="X1074" s="452" t="str">
        <f t="shared" si="393"/>
        <v/>
      </c>
      <c r="Y1074" s="452" t="str">
        <f t="shared" si="394"/>
        <v/>
      </c>
    </row>
    <row r="1075" spans="1:25" ht="16.5">
      <c r="A1075" s="383">
        <f t="shared" si="391"/>
        <v>46228</v>
      </c>
      <c r="B1075" s="432" t="s">
        <v>805</v>
      </c>
      <c r="C1075" s="458"/>
      <c r="D1075" s="473"/>
      <c r="E1075" s="459"/>
      <c r="F1075" s="506" t="str">
        <f>IF(ISNA(VLOOKUP(D1075,條件!$A$1:$L$65585,5,0)),"",(VLOOKUP(D1075,條件!$A$1:$L$65585,5,0)))</f>
        <v/>
      </c>
      <c r="G1075" s="506" t="str">
        <f>IF(ISNA(VLOOKUP(D1075,條件!$A$1:$L$65585,11,0)),"",(VLOOKUP(D1075,條件!$A$1:$L$65585,11,0)))</f>
        <v/>
      </c>
      <c r="H1075" s="460"/>
      <c r="I1075" s="461"/>
      <c r="J1075" s="462"/>
      <c r="K1075" s="461"/>
      <c r="L1075" s="463"/>
      <c r="M1075" s="388"/>
      <c r="N1075" s="389"/>
      <c r="O1075" s="390"/>
      <c r="P1075" s="389"/>
      <c r="Q1075" s="391"/>
      <c r="R1075" s="443"/>
      <c r="S1075" s="425">
        <f t="shared" si="395"/>
        <v>0</v>
      </c>
      <c r="T1075" s="392">
        <f t="shared" si="392"/>
        <v>0</v>
      </c>
      <c r="U1075" s="392">
        <f t="shared" si="396"/>
        <v>0</v>
      </c>
      <c r="V1075" s="393">
        <f t="shared" si="397"/>
        <v>0</v>
      </c>
      <c r="W1075" s="444" t="str">
        <f t="shared" si="398"/>
        <v/>
      </c>
      <c r="X1075" s="452" t="str">
        <f t="shared" si="393"/>
        <v/>
      </c>
      <c r="Y1075" s="452" t="str">
        <f t="shared" si="394"/>
        <v/>
      </c>
    </row>
    <row r="1076" spans="1:25" ht="16.5">
      <c r="A1076" s="383">
        <f t="shared" si="391"/>
        <v>46228</v>
      </c>
      <c r="B1076" s="398" t="s">
        <v>803</v>
      </c>
      <c r="C1076" s="524"/>
      <c r="D1076" s="525"/>
      <c r="E1076" s="526"/>
      <c r="F1076" s="527">
        <v>0</v>
      </c>
      <c r="G1076" s="527"/>
      <c r="H1076" s="528"/>
      <c r="I1076" s="529">
        <f>COUNTA(I1056:I1075)</f>
        <v>0</v>
      </c>
      <c r="J1076" s="529"/>
      <c r="K1076" s="529"/>
      <c r="L1076" s="530"/>
      <c r="M1076" s="400"/>
      <c r="N1076" s="401">
        <f>SUM(N1056:N1075)</f>
        <v>0</v>
      </c>
      <c r="O1076" s="400"/>
      <c r="P1076" s="401">
        <f>SUM(P1056:P1075)</f>
        <v>0</v>
      </c>
      <c r="Q1076" s="402"/>
      <c r="R1076" s="445"/>
      <c r="S1076" s="427"/>
      <c r="T1076" s="403"/>
      <c r="U1076" s="399">
        <f>SUMIF(U1056:U1075,"&lt;9E307")</f>
        <v>0</v>
      </c>
      <c r="V1076" s="399">
        <f>SUM(V1056:V1075)</f>
        <v>0</v>
      </c>
      <c r="W1076" s="446">
        <f>IF(ISERROR(V1076/U1076),0,(V1076/U1076))</f>
        <v>0</v>
      </c>
      <c r="X1076" s="453">
        <f>SUMIF(X1056:X1075,"&lt;9E307")</f>
        <v>0</v>
      </c>
      <c r="Y1076" s="453">
        <f>SUMIF(Y1056:Y1075,"&lt;9E307")</f>
        <v>0</v>
      </c>
    </row>
    <row r="1077" spans="1:25" ht="16.5">
      <c r="A1077" s="383">
        <f t="shared" si="391"/>
        <v>46228</v>
      </c>
      <c r="B1077" s="404" t="s">
        <v>806</v>
      </c>
      <c r="C1077" s="531"/>
      <c r="D1077" s="532"/>
      <c r="E1077" s="533"/>
      <c r="F1077" s="534"/>
      <c r="G1077" s="534"/>
      <c r="H1077" s="535"/>
      <c r="I1077" s="536">
        <f>SUM(I1055,I1076)</f>
        <v>0</v>
      </c>
      <c r="J1077" s="536"/>
      <c r="K1077" s="536"/>
      <c r="L1077" s="537"/>
      <c r="M1077" s="419"/>
      <c r="N1077" s="420">
        <f>SUM(N1055,N1076)</f>
        <v>0</v>
      </c>
      <c r="O1077" s="419"/>
      <c r="P1077" s="420">
        <f>SUM(P1055,P1076)</f>
        <v>0</v>
      </c>
      <c r="Q1077" s="421"/>
      <c r="R1077" s="447"/>
      <c r="S1077" s="428"/>
      <c r="T1077" s="394"/>
      <c r="U1077" s="394">
        <f t="shared" ref="U1077:V1077" si="399">SUM(U1055,U1076)</f>
        <v>0</v>
      </c>
      <c r="V1077" s="394">
        <f t="shared" si="399"/>
        <v>0</v>
      </c>
      <c r="W1077" s="448">
        <f>IF(ISERROR(V1077/U1077),0,V1077/U1077)</f>
        <v>0</v>
      </c>
      <c r="X1077" s="454">
        <f>SUM(X1055,X1076)</f>
        <v>0</v>
      </c>
      <c r="Y1077" s="454">
        <f>SUM(Y1055,Y1076)</f>
        <v>0</v>
      </c>
    </row>
    <row r="1078" spans="1:25" ht="16.5">
      <c r="A1078" s="449">
        <f>A1077+1</f>
        <v>46229</v>
      </c>
      <c r="B1078" s="431" t="s">
        <v>804</v>
      </c>
      <c r="C1078" s="538"/>
      <c r="D1078" s="539"/>
      <c r="E1078" s="540"/>
      <c r="F1078" s="541" t="str">
        <f>IF(ISNA(VLOOKUP(D1078,條件!$A$1:$L$65585,5,0)),"",(VLOOKUP(D1078,條件!$A$1:$L$65585,5,0)))</f>
        <v/>
      </c>
      <c r="G1078" s="541" t="str">
        <f>IF(ISNA(VLOOKUP(D1078,條件!$A$1:$L$65585,11,0)),"",(VLOOKUP(D1078,條件!$A$1:$L$65585,11,0)))</f>
        <v/>
      </c>
      <c r="H1078" s="542"/>
      <c r="I1078" s="543"/>
      <c r="J1078" s="462"/>
      <c r="K1078" s="543"/>
      <c r="L1078" s="544"/>
      <c r="M1078" s="407"/>
      <c r="N1078" s="408"/>
      <c r="O1078" s="409"/>
      <c r="P1078" s="408"/>
      <c r="Q1078" s="410"/>
      <c r="R1078" s="441"/>
      <c r="S1078" s="424">
        <f>K1078*0.85</f>
        <v>0</v>
      </c>
      <c r="T1078" s="405">
        <f t="shared" ref="T1078:T1097" si="400">IF(J1078="",0,(1440/(J1078/S1078)))</f>
        <v>0</v>
      </c>
      <c r="U1078" s="405">
        <f>T1078*L1078*(N1078+P1078)/24*0.85</f>
        <v>0</v>
      </c>
      <c r="V1078" s="406">
        <f>M1078+O1078</f>
        <v>0</v>
      </c>
      <c r="W1078" s="442" t="str">
        <f>IF(U1078=0,"",((V1078/U1078)))</f>
        <v/>
      </c>
      <c r="X1078" s="452" t="str">
        <f t="shared" ref="X1078:X1097" si="401">IF(ISERROR((U1078/(N1078+P1078)*N1078)/250),"",((U1078/(N1078+P1078)*N1078)/250))</f>
        <v/>
      </c>
      <c r="Y1078" s="452" t="str">
        <f t="shared" ref="Y1078:Y1097" si="402">IF(ISERROR(((U1078/(N1078+P1078)*P1078)/250)),"",(((U1078/(N1078+P1078)*P1078))/250))</f>
        <v/>
      </c>
    </row>
    <row r="1079" spans="1:25" ht="16.5">
      <c r="A1079" s="383">
        <f>A1078</f>
        <v>46229</v>
      </c>
      <c r="B1079" s="432" t="s">
        <v>804</v>
      </c>
      <c r="C1079" s="458"/>
      <c r="D1079" s="473"/>
      <c r="E1079" s="459"/>
      <c r="F1079" s="506" t="str">
        <f>IF(ISNA(VLOOKUP(D1079,條件!$A$1:$L$65585,5,0)),"",(VLOOKUP(D1079,條件!$A$1:$L$65585,5,0)))</f>
        <v/>
      </c>
      <c r="G1079" s="506" t="str">
        <f>IF(ISNA(VLOOKUP(D1079,條件!$A$1:$L$65585,11,0)),"",(VLOOKUP(D1079,條件!$A$1:$L$65585,11,0)))</f>
        <v/>
      </c>
      <c r="H1079" s="460"/>
      <c r="I1079" s="461"/>
      <c r="J1079" s="462"/>
      <c r="K1079" s="461"/>
      <c r="L1079" s="463"/>
      <c r="M1079" s="388"/>
      <c r="N1079" s="389"/>
      <c r="O1079" s="390"/>
      <c r="P1079" s="389"/>
      <c r="Q1079" s="410"/>
      <c r="R1079" s="443"/>
      <c r="S1079" s="425">
        <f t="shared" ref="S1079:S1097" si="403">K1079*0.85</f>
        <v>0</v>
      </c>
      <c r="T1079" s="392">
        <f t="shared" si="400"/>
        <v>0</v>
      </c>
      <c r="U1079" s="405">
        <f t="shared" ref="U1079:U1097" si="404">T1079*L1079*(N1079+P1079)/24*0.85</f>
        <v>0</v>
      </c>
      <c r="V1079" s="393">
        <f t="shared" ref="V1079:V1097" si="405">M1079+O1079</f>
        <v>0</v>
      </c>
      <c r="W1079" s="442" t="str">
        <f t="shared" ref="W1079:W1097" si="406">IF(U1079=0,"",((V1079/U1079)))</f>
        <v/>
      </c>
      <c r="X1079" s="452" t="str">
        <f t="shared" si="401"/>
        <v/>
      </c>
      <c r="Y1079" s="452" t="str">
        <f t="shared" si="402"/>
        <v/>
      </c>
    </row>
    <row r="1080" spans="1:25" ht="16.5">
      <c r="A1080" s="383">
        <f t="shared" ref="A1080:A1120" si="407">A1079</f>
        <v>46229</v>
      </c>
      <c r="B1080" s="432" t="s">
        <v>804</v>
      </c>
      <c r="C1080" s="458"/>
      <c r="D1080" s="473"/>
      <c r="E1080" s="459"/>
      <c r="F1080" s="506" t="str">
        <f>IF(ISNA(VLOOKUP(D1080,條件!$A$1:$L$65585,5,0)),"",(VLOOKUP(D1080,條件!$A$1:$L$65585,5,0)))</f>
        <v/>
      </c>
      <c r="G1080" s="506" t="str">
        <f>IF(ISNA(VLOOKUP(D1080,條件!$A$1:$L$65585,11,0)),"",(VLOOKUP(D1080,條件!$A$1:$L$65585,11,0)))</f>
        <v/>
      </c>
      <c r="H1080" s="460"/>
      <c r="I1080" s="461"/>
      <c r="J1080" s="462"/>
      <c r="K1080" s="461"/>
      <c r="L1080" s="463"/>
      <c r="M1080" s="388"/>
      <c r="N1080" s="389"/>
      <c r="O1080" s="390"/>
      <c r="P1080" s="389"/>
      <c r="Q1080" s="410"/>
      <c r="R1080" s="443"/>
      <c r="S1080" s="425">
        <f t="shared" si="403"/>
        <v>0</v>
      </c>
      <c r="T1080" s="392">
        <f t="shared" si="400"/>
        <v>0</v>
      </c>
      <c r="U1080" s="405">
        <f t="shared" si="404"/>
        <v>0</v>
      </c>
      <c r="V1080" s="393">
        <f t="shared" si="405"/>
        <v>0</v>
      </c>
      <c r="W1080" s="442" t="str">
        <f t="shared" si="406"/>
        <v/>
      </c>
      <c r="X1080" s="452" t="str">
        <f t="shared" si="401"/>
        <v/>
      </c>
      <c r="Y1080" s="452" t="str">
        <f t="shared" si="402"/>
        <v/>
      </c>
    </row>
    <row r="1081" spans="1:25" ht="16.5">
      <c r="A1081" s="383">
        <f t="shared" si="407"/>
        <v>46229</v>
      </c>
      <c r="B1081" s="432" t="s">
        <v>804</v>
      </c>
      <c r="C1081" s="458"/>
      <c r="D1081" s="473"/>
      <c r="E1081" s="459"/>
      <c r="F1081" s="506" t="str">
        <f>IF(ISNA(VLOOKUP(D1081,條件!$A$1:$L$65585,5,0)),"",(VLOOKUP(D1081,條件!$A$1:$L$65585,5,0)))</f>
        <v/>
      </c>
      <c r="G1081" s="506" t="str">
        <f>IF(ISNA(VLOOKUP(D1081,條件!$A$1:$L$65585,11,0)),"",(VLOOKUP(D1081,條件!$A$1:$L$65585,11,0)))</f>
        <v/>
      </c>
      <c r="H1081" s="460"/>
      <c r="I1081" s="461"/>
      <c r="J1081" s="462"/>
      <c r="K1081" s="461"/>
      <c r="L1081" s="463"/>
      <c r="M1081" s="388"/>
      <c r="N1081" s="389"/>
      <c r="O1081" s="390"/>
      <c r="P1081" s="389"/>
      <c r="Q1081" s="410"/>
      <c r="R1081" s="443"/>
      <c r="S1081" s="425">
        <f t="shared" si="403"/>
        <v>0</v>
      </c>
      <c r="T1081" s="392">
        <f t="shared" si="400"/>
        <v>0</v>
      </c>
      <c r="U1081" s="405">
        <f t="shared" si="404"/>
        <v>0</v>
      </c>
      <c r="V1081" s="393">
        <f t="shared" si="405"/>
        <v>0</v>
      </c>
      <c r="W1081" s="442" t="str">
        <f t="shared" si="406"/>
        <v/>
      </c>
      <c r="X1081" s="452" t="str">
        <f t="shared" si="401"/>
        <v/>
      </c>
      <c r="Y1081" s="452" t="str">
        <f t="shared" si="402"/>
        <v/>
      </c>
    </row>
    <row r="1082" spans="1:25" ht="16.5">
      <c r="A1082" s="383">
        <f t="shared" si="407"/>
        <v>46229</v>
      </c>
      <c r="B1082" s="432" t="s">
        <v>804</v>
      </c>
      <c r="C1082" s="458"/>
      <c r="D1082" s="473"/>
      <c r="E1082" s="459"/>
      <c r="F1082" s="506" t="str">
        <f>IF(ISNA(VLOOKUP(D1082,條件!$A$1:$L$65585,5,0)),"",(VLOOKUP(D1082,條件!$A$1:$L$65585,5,0)))</f>
        <v/>
      </c>
      <c r="G1082" s="506" t="str">
        <f>IF(ISNA(VLOOKUP(D1082,條件!$A$1:$L$65585,11,0)),"",(VLOOKUP(D1082,條件!$A$1:$L$65585,11,0)))</f>
        <v/>
      </c>
      <c r="H1082" s="460"/>
      <c r="I1082" s="461"/>
      <c r="J1082" s="462"/>
      <c r="K1082" s="461"/>
      <c r="L1082" s="463"/>
      <c r="M1082" s="388"/>
      <c r="N1082" s="389"/>
      <c r="O1082" s="390"/>
      <c r="P1082" s="389"/>
      <c r="Q1082" s="410"/>
      <c r="R1082" s="443"/>
      <c r="S1082" s="425">
        <f t="shared" si="403"/>
        <v>0</v>
      </c>
      <c r="T1082" s="392">
        <f t="shared" si="400"/>
        <v>0</v>
      </c>
      <c r="U1082" s="405">
        <f t="shared" si="404"/>
        <v>0</v>
      </c>
      <c r="V1082" s="393">
        <f t="shared" si="405"/>
        <v>0</v>
      </c>
      <c r="W1082" s="442" t="str">
        <f t="shared" si="406"/>
        <v/>
      </c>
      <c r="X1082" s="452" t="str">
        <f t="shared" si="401"/>
        <v/>
      </c>
      <c r="Y1082" s="452" t="str">
        <f t="shared" si="402"/>
        <v/>
      </c>
    </row>
    <row r="1083" spans="1:25" ht="16.5">
      <c r="A1083" s="383">
        <f t="shared" si="407"/>
        <v>46229</v>
      </c>
      <c r="B1083" s="432" t="s">
        <v>804</v>
      </c>
      <c r="C1083" s="458"/>
      <c r="D1083" s="473"/>
      <c r="E1083" s="459"/>
      <c r="F1083" s="506" t="str">
        <f>IF(ISNA(VLOOKUP(D1083,條件!$A$1:$L$65585,5,0)),"",(VLOOKUP(D1083,條件!$A$1:$L$65585,5,0)))</f>
        <v/>
      </c>
      <c r="G1083" s="506" t="str">
        <f>IF(ISNA(VLOOKUP(D1083,條件!$A$1:$L$65585,11,0)),"",(VLOOKUP(D1083,條件!$A$1:$L$65585,11,0)))</f>
        <v/>
      </c>
      <c r="H1083" s="460"/>
      <c r="I1083" s="461"/>
      <c r="J1083" s="462"/>
      <c r="K1083" s="461"/>
      <c r="L1083" s="463"/>
      <c r="M1083" s="388"/>
      <c r="N1083" s="389"/>
      <c r="O1083" s="390"/>
      <c r="P1083" s="389"/>
      <c r="Q1083" s="410"/>
      <c r="R1083" s="443"/>
      <c r="S1083" s="425">
        <f t="shared" si="403"/>
        <v>0</v>
      </c>
      <c r="T1083" s="392">
        <f t="shared" si="400"/>
        <v>0</v>
      </c>
      <c r="U1083" s="405">
        <f t="shared" si="404"/>
        <v>0</v>
      </c>
      <c r="V1083" s="393">
        <f t="shared" si="405"/>
        <v>0</v>
      </c>
      <c r="W1083" s="442" t="str">
        <f t="shared" si="406"/>
        <v/>
      </c>
      <c r="X1083" s="452" t="str">
        <f t="shared" si="401"/>
        <v/>
      </c>
      <c r="Y1083" s="452" t="str">
        <f t="shared" si="402"/>
        <v/>
      </c>
    </row>
    <row r="1084" spans="1:25" ht="16.5">
      <c r="A1084" s="383">
        <f t="shared" si="407"/>
        <v>46229</v>
      </c>
      <c r="B1084" s="432" t="s">
        <v>804</v>
      </c>
      <c r="C1084" s="458"/>
      <c r="D1084" s="473"/>
      <c r="E1084" s="459"/>
      <c r="F1084" s="506" t="str">
        <f>IF(ISNA(VLOOKUP(D1084,條件!$A$1:$L$65585,5,0)),"",(VLOOKUP(D1084,條件!$A$1:$L$65585,5,0)))</f>
        <v/>
      </c>
      <c r="G1084" s="506" t="str">
        <f>IF(ISNA(VLOOKUP(D1084,條件!$A$1:$L$65585,11,0)),"",(VLOOKUP(D1084,條件!$A$1:$L$65585,11,0)))</f>
        <v/>
      </c>
      <c r="H1084" s="460"/>
      <c r="I1084" s="461"/>
      <c r="J1084" s="462"/>
      <c r="K1084" s="461"/>
      <c r="L1084" s="463"/>
      <c r="M1084" s="388"/>
      <c r="N1084" s="389"/>
      <c r="O1084" s="390"/>
      <c r="P1084" s="389"/>
      <c r="Q1084" s="410"/>
      <c r="R1084" s="443"/>
      <c r="S1084" s="425">
        <f t="shared" si="403"/>
        <v>0</v>
      </c>
      <c r="T1084" s="392">
        <f t="shared" si="400"/>
        <v>0</v>
      </c>
      <c r="U1084" s="405">
        <f t="shared" si="404"/>
        <v>0</v>
      </c>
      <c r="V1084" s="393">
        <f t="shared" si="405"/>
        <v>0</v>
      </c>
      <c r="W1084" s="442" t="str">
        <f t="shared" si="406"/>
        <v/>
      </c>
      <c r="X1084" s="452" t="str">
        <f t="shared" si="401"/>
        <v/>
      </c>
      <c r="Y1084" s="452" t="str">
        <f t="shared" si="402"/>
        <v/>
      </c>
    </row>
    <row r="1085" spans="1:25" ht="16.5">
      <c r="A1085" s="383">
        <f t="shared" si="407"/>
        <v>46229</v>
      </c>
      <c r="B1085" s="432" t="s">
        <v>804</v>
      </c>
      <c r="C1085" s="458"/>
      <c r="D1085" s="473"/>
      <c r="E1085" s="459"/>
      <c r="F1085" s="506" t="str">
        <f>IF(ISNA(VLOOKUP(D1085,條件!$A$1:$L$65585,5,0)),"",(VLOOKUP(D1085,條件!$A$1:$L$65585,5,0)))</f>
        <v/>
      </c>
      <c r="G1085" s="506" t="str">
        <f>IF(ISNA(VLOOKUP(D1085,條件!$A$1:$L$65585,11,0)),"",(VLOOKUP(D1085,條件!$A$1:$L$65585,11,0)))</f>
        <v/>
      </c>
      <c r="H1085" s="460"/>
      <c r="I1085" s="461"/>
      <c r="J1085" s="462"/>
      <c r="K1085" s="461"/>
      <c r="L1085" s="463"/>
      <c r="M1085" s="388"/>
      <c r="N1085" s="389"/>
      <c r="O1085" s="390"/>
      <c r="P1085" s="389"/>
      <c r="Q1085" s="410"/>
      <c r="R1085" s="443"/>
      <c r="S1085" s="425">
        <f t="shared" si="403"/>
        <v>0</v>
      </c>
      <c r="T1085" s="392">
        <f t="shared" si="400"/>
        <v>0</v>
      </c>
      <c r="U1085" s="405">
        <f t="shared" si="404"/>
        <v>0</v>
      </c>
      <c r="V1085" s="393">
        <f t="shared" si="405"/>
        <v>0</v>
      </c>
      <c r="W1085" s="442" t="str">
        <f t="shared" si="406"/>
        <v/>
      </c>
      <c r="X1085" s="452" t="str">
        <f t="shared" si="401"/>
        <v/>
      </c>
      <c r="Y1085" s="452" t="str">
        <f t="shared" si="402"/>
        <v/>
      </c>
    </row>
    <row r="1086" spans="1:25" ht="16.5">
      <c r="A1086" s="383">
        <f t="shared" si="407"/>
        <v>46229</v>
      </c>
      <c r="B1086" s="432" t="s">
        <v>804</v>
      </c>
      <c r="C1086" s="458"/>
      <c r="D1086" s="473"/>
      <c r="E1086" s="459"/>
      <c r="F1086" s="506" t="str">
        <f>IF(ISNA(VLOOKUP(D1086,條件!$A$1:$L$65585,5,0)),"",(VLOOKUP(D1086,條件!$A$1:$L$65585,5,0)))</f>
        <v/>
      </c>
      <c r="G1086" s="506" t="str">
        <f>IF(ISNA(VLOOKUP(D1086,條件!$A$1:$L$65585,11,0)),"",(VLOOKUP(D1086,條件!$A$1:$L$65585,11,0)))</f>
        <v/>
      </c>
      <c r="H1086" s="460"/>
      <c r="I1086" s="461"/>
      <c r="J1086" s="462"/>
      <c r="K1086" s="461"/>
      <c r="L1086" s="463"/>
      <c r="M1086" s="388"/>
      <c r="N1086" s="389"/>
      <c r="O1086" s="390"/>
      <c r="P1086" s="389"/>
      <c r="Q1086" s="410"/>
      <c r="R1086" s="443"/>
      <c r="S1086" s="425">
        <f t="shared" si="403"/>
        <v>0</v>
      </c>
      <c r="T1086" s="392">
        <f t="shared" si="400"/>
        <v>0</v>
      </c>
      <c r="U1086" s="405">
        <f t="shared" si="404"/>
        <v>0</v>
      </c>
      <c r="V1086" s="393">
        <f t="shared" si="405"/>
        <v>0</v>
      </c>
      <c r="W1086" s="442" t="str">
        <f t="shared" si="406"/>
        <v/>
      </c>
      <c r="X1086" s="452" t="str">
        <f t="shared" si="401"/>
        <v/>
      </c>
      <c r="Y1086" s="452" t="str">
        <f t="shared" si="402"/>
        <v/>
      </c>
    </row>
    <row r="1087" spans="1:25" ht="16.5">
      <c r="A1087" s="383">
        <f t="shared" si="407"/>
        <v>46229</v>
      </c>
      <c r="B1087" s="432" t="s">
        <v>804</v>
      </c>
      <c r="C1087" s="458"/>
      <c r="D1087" s="473"/>
      <c r="E1087" s="459"/>
      <c r="F1087" s="506" t="str">
        <f>IF(ISNA(VLOOKUP(D1087,條件!$A$1:$L$65585,5,0)),"",(VLOOKUP(D1087,條件!$A$1:$L$65585,5,0)))</f>
        <v/>
      </c>
      <c r="G1087" s="506" t="str">
        <f>IF(ISNA(VLOOKUP(D1087,條件!$A$1:$L$65585,11,0)),"",(VLOOKUP(D1087,條件!$A$1:$L$65585,11,0)))</f>
        <v/>
      </c>
      <c r="H1087" s="460"/>
      <c r="I1087" s="461"/>
      <c r="J1087" s="462"/>
      <c r="K1087" s="461"/>
      <c r="L1087" s="463"/>
      <c r="M1087" s="388"/>
      <c r="N1087" s="389"/>
      <c r="O1087" s="390"/>
      <c r="P1087" s="389"/>
      <c r="Q1087" s="410"/>
      <c r="R1087" s="443"/>
      <c r="S1087" s="425">
        <f t="shared" si="403"/>
        <v>0</v>
      </c>
      <c r="T1087" s="392">
        <f t="shared" si="400"/>
        <v>0</v>
      </c>
      <c r="U1087" s="405">
        <f t="shared" si="404"/>
        <v>0</v>
      </c>
      <c r="V1087" s="393">
        <f t="shared" si="405"/>
        <v>0</v>
      </c>
      <c r="W1087" s="442" t="str">
        <f t="shared" si="406"/>
        <v/>
      </c>
      <c r="X1087" s="452" t="str">
        <f t="shared" si="401"/>
        <v/>
      </c>
      <c r="Y1087" s="452" t="str">
        <f t="shared" si="402"/>
        <v/>
      </c>
    </row>
    <row r="1088" spans="1:25" ht="16.5">
      <c r="A1088" s="383">
        <f t="shared" si="407"/>
        <v>46229</v>
      </c>
      <c r="B1088" s="432" t="s">
        <v>804</v>
      </c>
      <c r="C1088" s="458"/>
      <c r="D1088" s="473"/>
      <c r="E1088" s="459"/>
      <c r="F1088" s="506" t="str">
        <f>IF(ISNA(VLOOKUP(D1088,條件!$A$1:$L$65585,5,0)),"",(VLOOKUP(D1088,條件!$A$1:$L$65585,5,0)))</f>
        <v/>
      </c>
      <c r="G1088" s="506" t="str">
        <f>IF(ISNA(VLOOKUP(D1088,條件!$A$1:$L$65585,11,0)),"",(VLOOKUP(D1088,條件!$A$1:$L$65585,11,0)))</f>
        <v/>
      </c>
      <c r="H1088" s="460"/>
      <c r="I1088" s="461"/>
      <c r="J1088" s="462"/>
      <c r="K1088" s="461"/>
      <c r="L1088" s="463"/>
      <c r="M1088" s="388"/>
      <c r="N1088" s="389"/>
      <c r="O1088" s="390"/>
      <c r="P1088" s="389"/>
      <c r="Q1088" s="410"/>
      <c r="R1088" s="443"/>
      <c r="S1088" s="425">
        <f t="shared" si="403"/>
        <v>0</v>
      </c>
      <c r="T1088" s="392">
        <f t="shared" si="400"/>
        <v>0</v>
      </c>
      <c r="U1088" s="405">
        <f t="shared" si="404"/>
        <v>0</v>
      </c>
      <c r="V1088" s="393">
        <f t="shared" si="405"/>
        <v>0</v>
      </c>
      <c r="W1088" s="442" t="str">
        <f t="shared" si="406"/>
        <v/>
      </c>
      <c r="X1088" s="452" t="str">
        <f t="shared" si="401"/>
        <v/>
      </c>
      <c r="Y1088" s="452" t="str">
        <f t="shared" si="402"/>
        <v/>
      </c>
    </row>
    <row r="1089" spans="1:25" ht="16.5">
      <c r="A1089" s="383">
        <f t="shared" si="407"/>
        <v>46229</v>
      </c>
      <c r="B1089" s="432" t="s">
        <v>804</v>
      </c>
      <c r="C1089" s="458"/>
      <c r="D1089" s="473"/>
      <c r="E1089" s="459"/>
      <c r="F1089" s="506" t="str">
        <f>IF(ISNA(VLOOKUP(D1089,條件!$A$1:$L$65585,5,0)),"",(VLOOKUP(D1089,條件!$A$1:$L$65585,5,0)))</f>
        <v/>
      </c>
      <c r="G1089" s="506" t="str">
        <f>IF(ISNA(VLOOKUP(D1089,條件!$A$1:$L$65585,11,0)),"",(VLOOKUP(D1089,條件!$A$1:$L$65585,11,0)))</f>
        <v/>
      </c>
      <c r="H1089" s="460"/>
      <c r="I1089" s="461"/>
      <c r="J1089" s="462"/>
      <c r="K1089" s="461"/>
      <c r="L1089" s="463"/>
      <c r="M1089" s="388"/>
      <c r="N1089" s="389"/>
      <c r="O1089" s="390"/>
      <c r="P1089" s="389"/>
      <c r="Q1089" s="410"/>
      <c r="R1089" s="443"/>
      <c r="S1089" s="425">
        <f t="shared" si="403"/>
        <v>0</v>
      </c>
      <c r="T1089" s="392">
        <f t="shared" si="400"/>
        <v>0</v>
      </c>
      <c r="U1089" s="392">
        <f t="shared" si="404"/>
        <v>0</v>
      </c>
      <c r="V1089" s="393">
        <f t="shared" si="405"/>
        <v>0</v>
      </c>
      <c r="W1089" s="442" t="str">
        <f t="shared" si="406"/>
        <v/>
      </c>
      <c r="X1089" s="452" t="str">
        <f t="shared" si="401"/>
        <v/>
      </c>
      <c r="Y1089" s="452" t="str">
        <f t="shared" si="402"/>
        <v/>
      </c>
    </row>
    <row r="1090" spans="1:25" ht="16.5">
      <c r="A1090" s="383">
        <f t="shared" si="407"/>
        <v>46229</v>
      </c>
      <c r="B1090" s="432" t="s">
        <v>804</v>
      </c>
      <c r="C1090" s="458"/>
      <c r="D1090" s="473"/>
      <c r="E1090" s="459"/>
      <c r="F1090" s="506" t="str">
        <f>IF(ISNA(VLOOKUP(D1090,條件!$A$1:$L$65585,5,0)),"",(VLOOKUP(D1090,條件!$A$1:$L$65585,5,0)))</f>
        <v/>
      </c>
      <c r="G1090" s="506" t="str">
        <f>IF(ISNA(VLOOKUP(D1090,條件!$A$1:$L$65585,11,0)),"",(VLOOKUP(D1090,條件!$A$1:$L$65585,11,0)))</f>
        <v/>
      </c>
      <c r="H1090" s="460"/>
      <c r="I1090" s="461"/>
      <c r="J1090" s="462"/>
      <c r="K1090" s="461"/>
      <c r="L1090" s="463"/>
      <c r="M1090" s="388"/>
      <c r="N1090" s="389"/>
      <c r="O1090" s="390"/>
      <c r="P1090" s="389"/>
      <c r="Q1090" s="410"/>
      <c r="R1090" s="443"/>
      <c r="S1090" s="425">
        <f t="shared" si="403"/>
        <v>0</v>
      </c>
      <c r="T1090" s="392">
        <f t="shared" si="400"/>
        <v>0</v>
      </c>
      <c r="U1090" s="392">
        <f t="shared" si="404"/>
        <v>0</v>
      </c>
      <c r="V1090" s="393">
        <f t="shared" si="405"/>
        <v>0</v>
      </c>
      <c r="W1090" s="444" t="str">
        <f t="shared" si="406"/>
        <v/>
      </c>
      <c r="X1090" s="452" t="str">
        <f t="shared" si="401"/>
        <v/>
      </c>
      <c r="Y1090" s="452" t="str">
        <f t="shared" si="402"/>
        <v/>
      </c>
    </row>
    <row r="1091" spans="1:25" ht="16.5">
      <c r="A1091" s="383">
        <f t="shared" si="407"/>
        <v>46229</v>
      </c>
      <c r="B1091" s="432" t="s">
        <v>804</v>
      </c>
      <c r="C1091" s="458"/>
      <c r="D1091" s="473"/>
      <c r="E1091" s="459"/>
      <c r="F1091" s="506" t="str">
        <f>IF(ISNA(VLOOKUP(D1091,條件!$A$1:$L$65585,5,0)),"",(VLOOKUP(D1091,條件!$A$1:$L$65585,5,0)))</f>
        <v/>
      </c>
      <c r="G1091" s="506" t="str">
        <f>IF(ISNA(VLOOKUP(D1091,條件!$A$1:$L$65585,11,0)),"",(VLOOKUP(D1091,條件!$A$1:$L$65585,11,0)))</f>
        <v/>
      </c>
      <c r="H1091" s="460"/>
      <c r="I1091" s="461"/>
      <c r="J1091" s="462"/>
      <c r="K1091" s="461"/>
      <c r="L1091" s="463"/>
      <c r="M1091" s="388"/>
      <c r="N1091" s="389"/>
      <c r="O1091" s="390"/>
      <c r="P1091" s="389"/>
      <c r="Q1091" s="410"/>
      <c r="R1091" s="443"/>
      <c r="S1091" s="425">
        <f t="shared" si="403"/>
        <v>0</v>
      </c>
      <c r="T1091" s="392">
        <f t="shared" si="400"/>
        <v>0</v>
      </c>
      <c r="U1091" s="392">
        <f t="shared" si="404"/>
        <v>0</v>
      </c>
      <c r="V1091" s="393">
        <f t="shared" si="405"/>
        <v>0</v>
      </c>
      <c r="W1091" s="444" t="str">
        <f t="shared" si="406"/>
        <v/>
      </c>
      <c r="X1091" s="452" t="str">
        <f t="shared" si="401"/>
        <v/>
      </c>
      <c r="Y1091" s="452" t="str">
        <f t="shared" si="402"/>
        <v/>
      </c>
    </row>
    <row r="1092" spans="1:25" ht="16.5">
      <c r="A1092" s="383">
        <f t="shared" si="407"/>
        <v>46229</v>
      </c>
      <c r="B1092" s="432" t="s">
        <v>804</v>
      </c>
      <c r="C1092" s="458"/>
      <c r="D1092" s="473"/>
      <c r="E1092" s="459"/>
      <c r="F1092" s="506" t="str">
        <f>IF(ISNA(VLOOKUP(D1092,條件!$A$1:$L$65585,5,0)),"",(VLOOKUP(D1092,條件!$A$1:$L$65585,5,0)))</f>
        <v/>
      </c>
      <c r="G1092" s="506" t="str">
        <f>IF(ISNA(VLOOKUP(D1092,條件!$A$1:$L$65585,11,0)),"",(VLOOKUP(D1092,條件!$A$1:$L$65585,11,0)))</f>
        <v/>
      </c>
      <c r="H1092" s="460"/>
      <c r="I1092" s="461"/>
      <c r="J1092" s="462"/>
      <c r="K1092" s="461"/>
      <c r="L1092" s="463"/>
      <c r="M1092" s="388"/>
      <c r="N1092" s="389"/>
      <c r="O1092" s="390"/>
      <c r="P1092" s="389"/>
      <c r="Q1092" s="410"/>
      <c r="R1092" s="443"/>
      <c r="S1092" s="425">
        <f t="shared" si="403"/>
        <v>0</v>
      </c>
      <c r="T1092" s="392">
        <f t="shared" si="400"/>
        <v>0</v>
      </c>
      <c r="U1092" s="392">
        <f t="shared" si="404"/>
        <v>0</v>
      </c>
      <c r="V1092" s="393">
        <f t="shared" si="405"/>
        <v>0</v>
      </c>
      <c r="W1092" s="444" t="str">
        <f t="shared" si="406"/>
        <v/>
      </c>
      <c r="X1092" s="452" t="str">
        <f t="shared" si="401"/>
        <v/>
      </c>
      <c r="Y1092" s="452" t="str">
        <f t="shared" si="402"/>
        <v/>
      </c>
    </row>
    <row r="1093" spans="1:25" ht="16.5">
      <c r="A1093" s="383">
        <f t="shared" si="407"/>
        <v>46229</v>
      </c>
      <c r="B1093" s="432" t="s">
        <v>804</v>
      </c>
      <c r="C1093" s="458"/>
      <c r="D1093" s="473"/>
      <c r="E1093" s="459"/>
      <c r="F1093" s="506" t="str">
        <f>IF(ISNA(VLOOKUP(D1093,條件!$A$1:$L$65585,5,0)),"",(VLOOKUP(D1093,條件!$A$1:$L$65585,5,0)))</f>
        <v/>
      </c>
      <c r="G1093" s="506" t="str">
        <f>IF(ISNA(VLOOKUP(D1093,條件!$A$1:$L$65585,11,0)),"",(VLOOKUP(D1093,條件!$A$1:$L$65585,11,0)))</f>
        <v/>
      </c>
      <c r="H1093" s="460"/>
      <c r="I1093" s="461"/>
      <c r="J1093" s="462"/>
      <c r="K1093" s="461"/>
      <c r="L1093" s="463"/>
      <c r="M1093" s="388"/>
      <c r="N1093" s="389"/>
      <c r="O1093" s="390"/>
      <c r="P1093" s="389"/>
      <c r="Q1093" s="410"/>
      <c r="R1093" s="443"/>
      <c r="S1093" s="425">
        <f t="shared" si="403"/>
        <v>0</v>
      </c>
      <c r="T1093" s="392">
        <f t="shared" si="400"/>
        <v>0</v>
      </c>
      <c r="U1093" s="392">
        <f t="shared" si="404"/>
        <v>0</v>
      </c>
      <c r="V1093" s="393">
        <f t="shared" si="405"/>
        <v>0</v>
      </c>
      <c r="W1093" s="444" t="str">
        <f t="shared" si="406"/>
        <v/>
      </c>
      <c r="X1093" s="452" t="str">
        <f t="shared" si="401"/>
        <v/>
      </c>
      <c r="Y1093" s="452" t="str">
        <f t="shared" si="402"/>
        <v/>
      </c>
    </row>
    <row r="1094" spans="1:25" ht="16.5">
      <c r="A1094" s="383">
        <f t="shared" si="407"/>
        <v>46229</v>
      </c>
      <c r="B1094" s="432" t="s">
        <v>804</v>
      </c>
      <c r="C1094" s="458"/>
      <c r="D1094" s="473"/>
      <c r="E1094" s="459"/>
      <c r="F1094" s="506" t="str">
        <f>IF(ISNA(VLOOKUP(D1094,條件!$A$1:$L$65585,5,0)),"",(VLOOKUP(D1094,條件!$A$1:$L$65585,5,0)))</f>
        <v/>
      </c>
      <c r="G1094" s="506" t="str">
        <f>IF(ISNA(VLOOKUP(D1094,條件!$A$1:$L$65585,11,0)),"",(VLOOKUP(D1094,條件!$A$1:$L$65585,11,0)))</f>
        <v/>
      </c>
      <c r="H1094" s="460"/>
      <c r="I1094" s="461"/>
      <c r="J1094" s="462"/>
      <c r="K1094" s="461"/>
      <c r="L1094" s="463"/>
      <c r="M1094" s="388"/>
      <c r="N1094" s="389"/>
      <c r="O1094" s="390"/>
      <c r="P1094" s="389"/>
      <c r="Q1094" s="391"/>
      <c r="R1094" s="443"/>
      <c r="S1094" s="425">
        <f t="shared" si="403"/>
        <v>0</v>
      </c>
      <c r="T1094" s="392">
        <f t="shared" si="400"/>
        <v>0</v>
      </c>
      <c r="U1094" s="392">
        <f t="shared" si="404"/>
        <v>0</v>
      </c>
      <c r="V1094" s="393">
        <f t="shared" si="405"/>
        <v>0</v>
      </c>
      <c r="W1094" s="444" t="str">
        <f t="shared" si="406"/>
        <v/>
      </c>
      <c r="X1094" s="452" t="str">
        <f t="shared" si="401"/>
        <v/>
      </c>
      <c r="Y1094" s="452" t="str">
        <f t="shared" si="402"/>
        <v/>
      </c>
    </row>
    <row r="1095" spans="1:25" ht="16.5">
      <c r="A1095" s="383">
        <f t="shared" si="407"/>
        <v>46229</v>
      </c>
      <c r="B1095" s="432" t="s">
        <v>804</v>
      </c>
      <c r="C1095" s="458"/>
      <c r="D1095" s="473"/>
      <c r="E1095" s="459"/>
      <c r="F1095" s="506" t="str">
        <f>IF(ISNA(VLOOKUP(D1095,條件!$A$1:$L$65585,5,0)),"",(VLOOKUP(D1095,條件!$A$1:$L$65585,5,0)))</f>
        <v/>
      </c>
      <c r="G1095" s="506" t="str">
        <f>IF(ISNA(VLOOKUP(D1095,條件!$A$1:$L$65585,11,0)),"",(VLOOKUP(D1095,條件!$A$1:$L$65585,11,0)))</f>
        <v/>
      </c>
      <c r="H1095" s="460"/>
      <c r="I1095" s="461"/>
      <c r="J1095" s="462"/>
      <c r="K1095" s="461"/>
      <c r="L1095" s="463"/>
      <c r="M1095" s="388"/>
      <c r="N1095" s="389"/>
      <c r="O1095" s="390"/>
      <c r="P1095" s="389"/>
      <c r="Q1095" s="391"/>
      <c r="R1095" s="443"/>
      <c r="S1095" s="425">
        <f t="shared" si="403"/>
        <v>0</v>
      </c>
      <c r="T1095" s="392">
        <f t="shared" si="400"/>
        <v>0</v>
      </c>
      <c r="U1095" s="392">
        <f t="shared" si="404"/>
        <v>0</v>
      </c>
      <c r="V1095" s="393">
        <f t="shared" si="405"/>
        <v>0</v>
      </c>
      <c r="W1095" s="444" t="str">
        <f t="shared" si="406"/>
        <v/>
      </c>
      <c r="X1095" s="452" t="str">
        <f t="shared" si="401"/>
        <v/>
      </c>
      <c r="Y1095" s="452" t="str">
        <f t="shared" si="402"/>
        <v/>
      </c>
    </row>
    <row r="1096" spans="1:25" ht="16.5">
      <c r="A1096" s="383">
        <f t="shared" si="407"/>
        <v>46229</v>
      </c>
      <c r="B1096" s="432" t="s">
        <v>804</v>
      </c>
      <c r="C1096" s="458"/>
      <c r="D1096" s="473"/>
      <c r="E1096" s="459"/>
      <c r="F1096" s="506" t="str">
        <f>IF(ISNA(VLOOKUP(D1096,條件!$A$1:$L$65585,5,0)),"",(VLOOKUP(D1096,條件!$A$1:$L$65585,5,0)))</f>
        <v/>
      </c>
      <c r="G1096" s="506" t="str">
        <f>IF(ISNA(VLOOKUP(D1096,條件!$A$1:$L$65585,11,0)),"",(VLOOKUP(D1096,條件!$A$1:$L$65585,11,0)))</f>
        <v/>
      </c>
      <c r="H1096" s="460"/>
      <c r="I1096" s="461"/>
      <c r="J1096" s="462"/>
      <c r="K1096" s="461"/>
      <c r="L1096" s="463"/>
      <c r="M1096" s="388"/>
      <c r="N1096" s="389"/>
      <c r="O1096" s="390"/>
      <c r="P1096" s="389"/>
      <c r="Q1096" s="391"/>
      <c r="R1096" s="443"/>
      <c r="S1096" s="425">
        <f t="shared" si="403"/>
        <v>0</v>
      </c>
      <c r="T1096" s="392">
        <f t="shared" si="400"/>
        <v>0</v>
      </c>
      <c r="U1096" s="392">
        <f t="shared" si="404"/>
        <v>0</v>
      </c>
      <c r="V1096" s="393">
        <f t="shared" si="405"/>
        <v>0</v>
      </c>
      <c r="W1096" s="444" t="str">
        <f t="shared" si="406"/>
        <v/>
      </c>
      <c r="X1096" s="452" t="str">
        <f t="shared" si="401"/>
        <v/>
      </c>
      <c r="Y1096" s="452" t="str">
        <f t="shared" si="402"/>
        <v/>
      </c>
    </row>
    <row r="1097" spans="1:25" ht="16.5">
      <c r="A1097" s="383">
        <f t="shared" si="407"/>
        <v>46229</v>
      </c>
      <c r="B1097" s="432" t="s">
        <v>804</v>
      </c>
      <c r="C1097" s="458"/>
      <c r="D1097" s="473"/>
      <c r="E1097" s="459"/>
      <c r="F1097" s="506" t="str">
        <f>IF(ISNA(VLOOKUP(D1097,條件!$A$1:$L$65585,5,0)),"",(VLOOKUP(D1097,條件!$A$1:$L$65585,5,0)))</f>
        <v/>
      </c>
      <c r="G1097" s="506" t="str">
        <f>IF(ISNA(VLOOKUP(D1097,條件!$A$1:$L$65585,11,0)),"",(VLOOKUP(D1097,條件!$A$1:$L$65585,11,0)))</f>
        <v/>
      </c>
      <c r="H1097" s="460"/>
      <c r="I1097" s="461"/>
      <c r="J1097" s="462"/>
      <c r="K1097" s="461"/>
      <c r="L1097" s="463"/>
      <c r="M1097" s="388"/>
      <c r="N1097" s="389"/>
      <c r="O1097" s="390"/>
      <c r="P1097" s="389"/>
      <c r="Q1097" s="391"/>
      <c r="R1097" s="443"/>
      <c r="S1097" s="425">
        <f t="shared" si="403"/>
        <v>0</v>
      </c>
      <c r="T1097" s="392">
        <f t="shared" si="400"/>
        <v>0</v>
      </c>
      <c r="U1097" s="392">
        <f t="shared" si="404"/>
        <v>0</v>
      </c>
      <c r="V1097" s="393">
        <f t="shared" si="405"/>
        <v>0</v>
      </c>
      <c r="W1097" s="444" t="str">
        <f t="shared" si="406"/>
        <v/>
      </c>
      <c r="X1097" s="452" t="str">
        <f t="shared" si="401"/>
        <v/>
      </c>
      <c r="Y1097" s="452" t="str">
        <f t="shared" si="402"/>
        <v/>
      </c>
    </row>
    <row r="1098" spans="1:25" ht="16.5">
      <c r="A1098" s="383">
        <f t="shared" si="407"/>
        <v>46229</v>
      </c>
      <c r="B1098" s="398" t="s">
        <v>807</v>
      </c>
      <c r="C1098" s="524"/>
      <c r="D1098" s="525"/>
      <c r="E1098" s="526"/>
      <c r="F1098" s="527"/>
      <c r="G1098" s="527"/>
      <c r="H1098" s="528"/>
      <c r="I1098" s="529">
        <f>COUNTA(I1078:I1097)</f>
        <v>0</v>
      </c>
      <c r="J1098" s="529"/>
      <c r="K1098" s="529"/>
      <c r="L1098" s="530"/>
      <c r="M1098" s="400"/>
      <c r="N1098" s="401">
        <f>SUM(N1078:N1097)</f>
        <v>0</v>
      </c>
      <c r="O1098" s="400"/>
      <c r="P1098" s="401">
        <f>SUM(P1078:P1097)</f>
        <v>0</v>
      </c>
      <c r="Q1098" s="402"/>
      <c r="R1098" s="445"/>
      <c r="S1098" s="426"/>
      <c r="T1098" s="399"/>
      <c r="U1098" s="399">
        <f>SUMIF(U1078:U1097,"&lt;9E307")</f>
        <v>0</v>
      </c>
      <c r="V1098" s="399">
        <f>SUM(V1078:V1097)</f>
        <v>0</v>
      </c>
      <c r="W1098" s="446">
        <f>IF(ISERROR(V1098/U1098),0,(V1098/U1098))</f>
        <v>0</v>
      </c>
      <c r="X1098" s="453">
        <f>SUMIF(X1078:X1097,"&lt;9E307")</f>
        <v>0</v>
      </c>
      <c r="Y1098" s="453">
        <f>SUMIF(Y1078:Y1097,"&lt;9E307")</f>
        <v>0</v>
      </c>
    </row>
    <row r="1099" spans="1:25" ht="16.5">
      <c r="A1099" s="383">
        <f t="shared" si="407"/>
        <v>46229</v>
      </c>
      <c r="B1099" s="432" t="s">
        <v>805</v>
      </c>
      <c r="C1099" s="458"/>
      <c r="D1099" s="473"/>
      <c r="E1099" s="459"/>
      <c r="F1099" s="506" t="str">
        <f>IF(ISNA(VLOOKUP(D1099,條件!$A$1:$L$65585,5,0)),"",(VLOOKUP(D1099,條件!$A$1:$L$65585,5,0)))</f>
        <v/>
      </c>
      <c r="G1099" s="506" t="str">
        <f>IF(ISNA(VLOOKUP(D1099,條件!$A$1:$L$65585,11,0)),"",(VLOOKUP(D1099,條件!$A$1:$L$65585,11,0)))</f>
        <v/>
      </c>
      <c r="H1099" s="460"/>
      <c r="I1099" s="461"/>
      <c r="J1099" s="462"/>
      <c r="K1099" s="461"/>
      <c r="L1099" s="463"/>
      <c r="M1099" s="388"/>
      <c r="N1099" s="389"/>
      <c r="O1099" s="390"/>
      <c r="P1099" s="389"/>
      <c r="Q1099" s="391"/>
      <c r="R1099" s="443"/>
      <c r="S1099" s="425">
        <f>K1099*0.85</f>
        <v>0</v>
      </c>
      <c r="T1099" s="392">
        <f t="shared" ref="T1099:T1118" si="408">IF(J1099="",0,(1440/(J1099/S1099)))</f>
        <v>0</v>
      </c>
      <c r="U1099" s="405">
        <f>T1099*L1099*(N1099+P1099)/24*0.85</f>
        <v>0</v>
      </c>
      <c r="V1099" s="406">
        <f>M1099+O1099</f>
        <v>0</v>
      </c>
      <c r="W1099" s="442" t="str">
        <f>IF(U1099=0,"",((V1099/U1099)))</f>
        <v/>
      </c>
      <c r="X1099" s="452" t="str">
        <f t="shared" ref="X1099:X1118" si="409">IF(ISERROR((U1099/(N1099+P1099)*N1099)/250),"",((U1099/(N1099+P1099)*N1099)/250))</f>
        <v/>
      </c>
      <c r="Y1099" s="452" t="str">
        <f t="shared" ref="Y1099:Y1118" si="410">IF(ISERROR(((U1099/(N1099+P1099)*P1099)/250)),"",(((U1099/(N1099+P1099)*P1099))/250))</f>
        <v/>
      </c>
    </row>
    <row r="1100" spans="1:25" ht="16.5">
      <c r="A1100" s="383">
        <f t="shared" si="407"/>
        <v>46229</v>
      </c>
      <c r="B1100" s="432" t="s">
        <v>805</v>
      </c>
      <c r="C1100" s="458"/>
      <c r="D1100" s="473"/>
      <c r="E1100" s="459"/>
      <c r="F1100" s="506" t="str">
        <f>IF(ISNA(VLOOKUP(D1100,條件!$A$1:$L$65585,5,0)),"",(VLOOKUP(D1100,條件!$A$1:$L$65585,5,0)))</f>
        <v/>
      </c>
      <c r="G1100" s="506" t="str">
        <f>IF(ISNA(VLOOKUP(D1100,條件!$A$1:$L$65585,11,0)),"",(VLOOKUP(D1100,條件!$A$1:$L$65585,11,0)))</f>
        <v/>
      </c>
      <c r="H1100" s="460"/>
      <c r="I1100" s="461"/>
      <c r="J1100" s="462"/>
      <c r="K1100" s="461"/>
      <c r="L1100" s="463"/>
      <c r="M1100" s="388"/>
      <c r="N1100" s="389"/>
      <c r="O1100" s="390"/>
      <c r="P1100" s="389"/>
      <c r="Q1100" s="391"/>
      <c r="R1100" s="443"/>
      <c r="S1100" s="425">
        <f t="shared" ref="S1100:S1118" si="411">K1100*0.85</f>
        <v>0</v>
      </c>
      <c r="T1100" s="392">
        <f t="shared" si="408"/>
        <v>0</v>
      </c>
      <c r="U1100" s="405">
        <f t="shared" ref="U1100:U1118" si="412">T1100*L1100*(N1100+P1100)/24*0.85</f>
        <v>0</v>
      </c>
      <c r="V1100" s="393">
        <f t="shared" ref="V1100:V1118" si="413">M1100+O1100</f>
        <v>0</v>
      </c>
      <c r="W1100" s="442" t="str">
        <f t="shared" ref="W1100:W1118" si="414">IF(U1100=0,"",((V1100/U1100)))</f>
        <v/>
      </c>
      <c r="X1100" s="452" t="str">
        <f t="shared" si="409"/>
        <v/>
      </c>
      <c r="Y1100" s="452" t="str">
        <f t="shared" si="410"/>
        <v/>
      </c>
    </row>
    <row r="1101" spans="1:25" ht="16.5">
      <c r="A1101" s="383">
        <f t="shared" si="407"/>
        <v>46229</v>
      </c>
      <c r="B1101" s="432" t="s">
        <v>805</v>
      </c>
      <c r="C1101" s="458"/>
      <c r="D1101" s="473"/>
      <c r="E1101" s="459"/>
      <c r="F1101" s="506" t="str">
        <f>IF(ISNA(VLOOKUP(D1101,條件!$A$1:$L$65585,5,0)),"",(VLOOKUP(D1101,條件!$A$1:$L$65585,5,0)))</f>
        <v/>
      </c>
      <c r="G1101" s="506" t="str">
        <f>IF(ISNA(VLOOKUP(D1101,條件!$A$1:$L$65585,11,0)),"",(VLOOKUP(D1101,條件!$A$1:$L$65585,11,0)))</f>
        <v/>
      </c>
      <c r="H1101" s="460"/>
      <c r="I1101" s="461"/>
      <c r="J1101" s="462"/>
      <c r="K1101" s="461"/>
      <c r="L1101" s="463"/>
      <c r="M1101" s="388"/>
      <c r="N1101" s="389"/>
      <c r="O1101" s="390"/>
      <c r="P1101" s="389"/>
      <c r="Q1101" s="391"/>
      <c r="R1101" s="443"/>
      <c r="S1101" s="425">
        <f t="shared" si="411"/>
        <v>0</v>
      </c>
      <c r="T1101" s="392">
        <f t="shared" si="408"/>
        <v>0</v>
      </c>
      <c r="U1101" s="405">
        <f t="shared" si="412"/>
        <v>0</v>
      </c>
      <c r="V1101" s="393">
        <f t="shared" si="413"/>
        <v>0</v>
      </c>
      <c r="W1101" s="442" t="str">
        <f t="shared" si="414"/>
        <v/>
      </c>
      <c r="X1101" s="452" t="str">
        <f t="shared" si="409"/>
        <v/>
      </c>
      <c r="Y1101" s="452" t="str">
        <f t="shared" si="410"/>
        <v/>
      </c>
    </row>
    <row r="1102" spans="1:25" ht="16.5">
      <c r="A1102" s="383">
        <f t="shared" si="407"/>
        <v>46229</v>
      </c>
      <c r="B1102" s="432" t="s">
        <v>805</v>
      </c>
      <c r="C1102" s="458"/>
      <c r="D1102" s="473"/>
      <c r="E1102" s="459"/>
      <c r="F1102" s="506" t="str">
        <f>IF(ISNA(VLOOKUP(D1102,條件!$A$1:$L$65585,5,0)),"",(VLOOKUP(D1102,條件!$A$1:$L$65585,5,0)))</f>
        <v/>
      </c>
      <c r="G1102" s="506" t="str">
        <f>IF(ISNA(VLOOKUP(D1102,條件!$A$1:$L$65585,11,0)),"",(VLOOKUP(D1102,條件!$A$1:$L$65585,11,0)))</f>
        <v/>
      </c>
      <c r="H1102" s="460"/>
      <c r="I1102" s="461"/>
      <c r="J1102" s="462"/>
      <c r="K1102" s="461"/>
      <c r="L1102" s="463"/>
      <c r="M1102" s="388"/>
      <c r="N1102" s="389"/>
      <c r="O1102" s="390"/>
      <c r="P1102" s="389"/>
      <c r="Q1102" s="391"/>
      <c r="R1102" s="443"/>
      <c r="S1102" s="425">
        <f t="shared" si="411"/>
        <v>0</v>
      </c>
      <c r="T1102" s="392">
        <f t="shared" si="408"/>
        <v>0</v>
      </c>
      <c r="U1102" s="405">
        <f t="shared" si="412"/>
        <v>0</v>
      </c>
      <c r="V1102" s="393">
        <f t="shared" si="413"/>
        <v>0</v>
      </c>
      <c r="W1102" s="442" t="str">
        <f t="shared" si="414"/>
        <v/>
      </c>
      <c r="X1102" s="452" t="str">
        <f t="shared" si="409"/>
        <v/>
      </c>
      <c r="Y1102" s="452" t="str">
        <f t="shared" si="410"/>
        <v/>
      </c>
    </row>
    <row r="1103" spans="1:25" ht="16.5">
      <c r="A1103" s="383">
        <f t="shared" si="407"/>
        <v>46229</v>
      </c>
      <c r="B1103" s="432" t="s">
        <v>805</v>
      </c>
      <c r="C1103" s="458"/>
      <c r="D1103" s="473"/>
      <c r="E1103" s="459"/>
      <c r="F1103" s="506" t="str">
        <f>IF(ISNA(VLOOKUP(D1103,條件!$A$1:$L$65585,5,0)),"",(VLOOKUP(D1103,條件!$A$1:$L$65585,5,0)))</f>
        <v/>
      </c>
      <c r="G1103" s="506" t="str">
        <f>IF(ISNA(VLOOKUP(D1103,條件!$A$1:$L$65585,11,0)),"",(VLOOKUP(D1103,條件!$A$1:$L$65585,11,0)))</f>
        <v/>
      </c>
      <c r="H1103" s="460"/>
      <c r="I1103" s="461"/>
      <c r="J1103" s="462"/>
      <c r="K1103" s="461"/>
      <c r="L1103" s="463"/>
      <c r="M1103" s="388"/>
      <c r="N1103" s="389"/>
      <c r="O1103" s="390"/>
      <c r="P1103" s="389"/>
      <c r="Q1103" s="391"/>
      <c r="R1103" s="443"/>
      <c r="S1103" s="425">
        <f t="shared" si="411"/>
        <v>0</v>
      </c>
      <c r="T1103" s="392">
        <f t="shared" si="408"/>
        <v>0</v>
      </c>
      <c r="U1103" s="405">
        <f t="shared" si="412"/>
        <v>0</v>
      </c>
      <c r="V1103" s="393">
        <f t="shared" si="413"/>
        <v>0</v>
      </c>
      <c r="W1103" s="442" t="str">
        <f t="shared" si="414"/>
        <v/>
      </c>
      <c r="X1103" s="452" t="str">
        <f t="shared" si="409"/>
        <v/>
      </c>
      <c r="Y1103" s="452" t="str">
        <f t="shared" si="410"/>
        <v/>
      </c>
    </row>
    <row r="1104" spans="1:25" ht="16.5">
      <c r="A1104" s="383">
        <f t="shared" si="407"/>
        <v>46229</v>
      </c>
      <c r="B1104" s="432" t="s">
        <v>805</v>
      </c>
      <c r="C1104" s="458"/>
      <c r="D1104" s="473"/>
      <c r="E1104" s="459"/>
      <c r="F1104" s="506" t="str">
        <f>IF(ISNA(VLOOKUP(D1104,條件!$A$1:$L$65585,5,0)),"",(VLOOKUP(D1104,條件!$A$1:$L$65585,5,0)))</f>
        <v/>
      </c>
      <c r="G1104" s="506" t="str">
        <f>IF(ISNA(VLOOKUP(D1104,條件!$A$1:$L$65585,11,0)),"",(VLOOKUP(D1104,條件!$A$1:$L$65585,11,0)))</f>
        <v/>
      </c>
      <c r="H1104" s="460"/>
      <c r="I1104" s="461"/>
      <c r="J1104" s="462"/>
      <c r="K1104" s="461"/>
      <c r="L1104" s="463"/>
      <c r="M1104" s="388"/>
      <c r="N1104" s="389"/>
      <c r="O1104" s="390"/>
      <c r="P1104" s="389"/>
      <c r="Q1104" s="391"/>
      <c r="R1104" s="443"/>
      <c r="S1104" s="425">
        <f t="shared" si="411"/>
        <v>0</v>
      </c>
      <c r="T1104" s="392">
        <f t="shared" si="408"/>
        <v>0</v>
      </c>
      <c r="U1104" s="405">
        <f t="shared" si="412"/>
        <v>0</v>
      </c>
      <c r="V1104" s="393">
        <f t="shared" si="413"/>
        <v>0</v>
      </c>
      <c r="W1104" s="442" t="str">
        <f t="shared" si="414"/>
        <v/>
      </c>
      <c r="X1104" s="452" t="str">
        <f t="shared" si="409"/>
        <v/>
      </c>
      <c r="Y1104" s="452" t="str">
        <f t="shared" si="410"/>
        <v/>
      </c>
    </row>
    <row r="1105" spans="1:25" ht="16.5">
      <c r="A1105" s="383">
        <f t="shared" si="407"/>
        <v>46229</v>
      </c>
      <c r="B1105" s="432" t="s">
        <v>805</v>
      </c>
      <c r="C1105" s="458"/>
      <c r="D1105" s="473"/>
      <c r="E1105" s="459"/>
      <c r="F1105" s="506" t="str">
        <f>IF(ISNA(VLOOKUP(D1105,條件!$A$1:$L$65585,5,0)),"",(VLOOKUP(D1105,條件!$A$1:$L$65585,5,0)))</f>
        <v/>
      </c>
      <c r="G1105" s="506" t="str">
        <f>IF(ISNA(VLOOKUP(D1105,條件!$A$1:$L$65585,11,0)),"",(VLOOKUP(D1105,條件!$A$1:$L$65585,11,0)))</f>
        <v/>
      </c>
      <c r="H1105" s="460"/>
      <c r="I1105" s="461"/>
      <c r="J1105" s="462"/>
      <c r="K1105" s="461"/>
      <c r="L1105" s="463"/>
      <c r="M1105" s="388"/>
      <c r="N1105" s="389"/>
      <c r="O1105" s="390"/>
      <c r="P1105" s="389"/>
      <c r="Q1105" s="391"/>
      <c r="R1105" s="443"/>
      <c r="S1105" s="425">
        <f t="shared" si="411"/>
        <v>0</v>
      </c>
      <c r="T1105" s="392">
        <f t="shared" si="408"/>
        <v>0</v>
      </c>
      <c r="U1105" s="405">
        <f t="shared" si="412"/>
        <v>0</v>
      </c>
      <c r="V1105" s="393">
        <f t="shared" si="413"/>
        <v>0</v>
      </c>
      <c r="W1105" s="442" t="str">
        <f t="shared" si="414"/>
        <v/>
      </c>
      <c r="X1105" s="452" t="str">
        <f t="shared" si="409"/>
        <v/>
      </c>
      <c r="Y1105" s="452" t="str">
        <f t="shared" si="410"/>
        <v/>
      </c>
    </row>
    <row r="1106" spans="1:25" ht="16.5">
      <c r="A1106" s="383">
        <f t="shared" si="407"/>
        <v>46229</v>
      </c>
      <c r="B1106" s="432" t="s">
        <v>805</v>
      </c>
      <c r="C1106" s="458"/>
      <c r="D1106" s="473"/>
      <c r="E1106" s="459"/>
      <c r="F1106" s="506" t="str">
        <f>IF(ISNA(VLOOKUP(D1106,條件!$A$1:$L$65585,5,0)),"",(VLOOKUP(D1106,條件!$A$1:$L$65585,5,0)))</f>
        <v/>
      </c>
      <c r="G1106" s="506" t="str">
        <f>IF(ISNA(VLOOKUP(D1106,條件!$A$1:$L$65585,11,0)),"",(VLOOKUP(D1106,條件!$A$1:$L$65585,11,0)))</f>
        <v/>
      </c>
      <c r="H1106" s="460"/>
      <c r="I1106" s="461"/>
      <c r="J1106" s="462"/>
      <c r="K1106" s="461"/>
      <c r="L1106" s="463"/>
      <c r="M1106" s="388"/>
      <c r="N1106" s="389"/>
      <c r="O1106" s="390"/>
      <c r="P1106" s="389"/>
      <c r="Q1106" s="391"/>
      <c r="R1106" s="443"/>
      <c r="S1106" s="425">
        <f t="shared" si="411"/>
        <v>0</v>
      </c>
      <c r="T1106" s="392">
        <f t="shared" si="408"/>
        <v>0</v>
      </c>
      <c r="U1106" s="405">
        <f t="shared" si="412"/>
        <v>0</v>
      </c>
      <c r="V1106" s="393">
        <f t="shared" si="413"/>
        <v>0</v>
      </c>
      <c r="W1106" s="442" t="str">
        <f t="shared" si="414"/>
        <v/>
      </c>
      <c r="X1106" s="452" t="str">
        <f t="shared" si="409"/>
        <v/>
      </c>
      <c r="Y1106" s="452" t="str">
        <f t="shared" si="410"/>
        <v/>
      </c>
    </row>
    <row r="1107" spans="1:25" ht="16.5">
      <c r="A1107" s="383">
        <f t="shared" si="407"/>
        <v>46229</v>
      </c>
      <c r="B1107" s="432" t="s">
        <v>805</v>
      </c>
      <c r="C1107" s="458"/>
      <c r="D1107" s="473"/>
      <c r="E1107" s="459"/>
      <c r="F1107" s="506" t="str">
        <f>IF(ISNA(VLOOKUP(D1107,條件!$A$1:$L$65585,5,0)),"",(VLOOKUP(D1107,條件!$A$1:$L$65585,5,0)))</f>
        <v/>
      </c>
      <c r="G1107" s="506" t="str">
        <f>IF(ISNA(VLOOKUP(D1107,條件!$A$1:$L$65585,11,0)),"",(VLOOKUP(D1107,條件!$A$1:$L$65585,11,0)))</f>
        <v/>
      </c>
      <c r="H1107" s="460"/>
      <c r="I1107" s="461"/>
      <c r="J1107" s="462"/>
      <c r="K1107" s="461"/>
      <c r="L1107" s="463"/>
      <c r="M1107" s="388"/>
      <c r="N1107" s="389"/>
      <c r="O1107" s="390"/>
      <c r="P1107" s="389"/>
      <c r="Q1107" s="391"/>
      <c r="R1107" s="443"/>
      <c r="S1107" s="425">
        <f t="shared" si="411"/>
        <v>0</v>
      </c>
      <c r="T1107" s="392">
        <f t="shared" si="408"/>
        <v>0</v>
      </c>
      <c r="U1107" s="405">
        <f t="shared" si="412"/>
        <v>0</v>
      </c>
      <c r="V1107" s="393">
        <f t="shared" si="413"/>
        <v>0</v>
      </c>
      <c r="W1107" s="442" t="str">
        <f t="shared" si="414"/>
        <v/>
      </c>
      <c r="X1107" s="452" t="str">
        <f t="shared" si="409"/>
        <v/>
      </c>
      <c r="Y1107" s="452" t="str">
        <f t="shared" si="410"/>
        <v/>
      </c>
    </row>
    <row r="1108" spans="1:25" ht="16.5">
      <c r="A1108" s="383">
        <f t="shared" si="407"/>
        <v>46229</v>
      </c>
      <c r="B1108" s="432" t="s">
        <v>805</v>
      </c>
      <c r="C1108" s="458"/>
      <c r="D1108" s="473"/>
      <c r="E1108" s="459"/>
      <c r="F1108" s="506" t="str">
        <f>IF(ISNA(VLOOKUP(D1108,條件!$A$1:$L$65585,5,0)),"",(VLOOKUP(D1108,條件!$A$1:$L$65585,5,0)))</f>
        <v/>
      </c>
      <c r="G1108" s="506" t="str">
        <f>IF(ISNA(VLOOKUP(D1108,條件!$A$1:$L$65585,11,0)),"",(VLOOKUP(D1108,條件!$A$1:$L$65585,11,0)))</f>
        <v/>
      </c>
      <c r="H1108" s="460"/>
      <c r="I1108" s="461"/>
      <c r="J1108" s="462"/>
      <c r="K1108" s="461"/>
      <c r="L1108" s="463"/>
      <c r="M1108" s="388"/>
      <c r="N1108" s="389"/>
      <c r="O1108" s="390"/>
      <c r="P1108" s="389"/>
      <c r="Q1108" s="391"/>
      <c r="R1108" s="443"/>
      <c r="S1108" s="425">
        <f t="shared" si="411"/>
        <v>0</v>
      </c>
      <c r="T1108" s="392">
        <f t="shared" si="408"/>
        <v>0</v>
      </c>
      <c r="U1108" s="405">
        <f t="shared" si="412"/>
        <v>0</v>
      </c>
      <c r="V1108" s="393">
        <f t="shared" si="413"/>
        <v>0</v>
      </c>
      <c r="W1108" s="442" t="str">
        <f t="shared" si="414"/>
        <v/>
      </c>
      <c r="X1108" s="452" t="str">
        <f t="shared" si="409"/>
        <v/>
      </c>
      <c r="Y1108" s="452" t="str">
        <f t="shared" si="410"/>
        <v/>
      </c>
    </row>
    <row r="1109" spans="1:25" ht="16.5">
      <c r="A1109" s="383">
        <f t="shared" si="407"/>
        <v>46229</v>
      </c>
      <c r="B1109" s="432" t="s">
        <v>805</v>
      </c>
      <c r="C1109" s="458"/>
      <c r="D1109" s="473"/>
      <c r="E1109" s="459"/>
      <c r="F1109" s="506" t="str">
        <f>IF(ISNA(VLOOKUP(D1109,條件!$A$1:$L$65585,5,0)),"",(VLOOKUP(D1109,條件!$A$1:$L$65585,5,0)))</f>
        <v/>
      </c>
      <c r="G1109" s="506" t="str">
        <f>IF(ISNA(VLOOKUP(D1109,條件!$A$1:$L$65585,11,0)),"",(VLOOKUP(D1109,條件!$A$1:$L$65585,11,0)))</f>
        <v/>
      </c>
      <c r="H1109" s="460"/>
      <c r="I1109" s="461"/>
      <c r="J1109" s="462"/>
      <c r="K1109" s="461"/>
      <c r="L1109" s="463"/>
      <c r="M1109" s="388"/>
      <c r="N1109" s="389"/>
      <c r="O1109" s="390"/>
      <c r="P1109" s="389"/>
      <c r="Q1109" s="391"/>
      <c r="R1109" s="443"/>
      <c r="S1109" s="425">
        <f t="shared" si="411"/>
        <v>0</v>
      </c>
      <c r="T1109" s="392">
        <f t="shared" si="408"/>
        <v>0</v>
      </c>
      <c r="U1109" s="405">
        <f t="shared" si="412"/>
        <v>0</v>
      </c>
      <c r="V1109" s="393">
        <f t="shared" si="413"/>
        <v>0</v>
      </c>
      <c r="W1109" s="442" t="str">
        <f t="shared" si="414"/>
        <v/>
      </c>
      <c r="X1109" s="452" t="str">
        <f t="shared" si="409"/>
        <v/>
      </c>
      <c r="Y1109" s="452" t="str">
        <f t="shared" si="410"/>
        <v/>
      </c>
    </row>
    <row r="1110" spans="1:25" ht="16.5">
      <c r="A1110" s="383">
        <f t="shared" si="407"/>
        <v>46229</v>
      </c>
      <c r="B1110" s="432" t="s">
        <v>805</v>
      </c>
      <c r="C1110" s="458"/>
      <c r="D1110" s="473"/>
      <c r="E1110" s="459"/>
      <c r="F1110" s="506" t="str">
        <f>IF(ISNA(VLOOKUP(D1110,條件!$A$1:$L$65585,5,0)),"",(VLOOKUP(D1110,條件!$A$1:$L$65585,5,0)))</f>
        <v/>
      </c>
      <c r="G1110" s="506" t="str">
        <f>IF(ISNA(VLOOKUP(D1110,條件!$A$1:$L$65585,11,0)),"",(VLOOKUP(D1110,條件!$A$1:$L$65585,11,0)))</f>
        <v/>
      </c>
      <c r="H1110" s="460"/>
      <c r="I1110" s="461"/>
      <c r="J1110" s="462"/>
      <c r="K1110" s="461"/>
      <c r="L1110" s="463"/>
      <c r="M1110" s="388"/>
      <c r="N1110" s="389"/>
      <c r="O1110" s="390"/>
      <c r="P1110" s="389"/>
      <c r="Q1110" s="391"/>
      <c r="R1110" s="443"/>
      <c r="S1110" s="425">
        <f t="shared" si="411"/>
        <v>0</v>
      </c>
      <c r="T1110" s="392">
        <f t="shared" si="408"/>
        <v>0</v>
      </c>
      <c r="U1110" s="392">
        <f t="shared" si="412"/>
        <v>0</v>
      </c>
      <c r="V1110" s="393">
        <f t="shared" si="413"/>
        <v>0</v>
      </c>
      <c r="W1110" s="444" t="str">
        <f t="shared" si="414"/>
        <v/>
      </c>
      <c r="X1110" s="452" t="str">
        <f t="shared" si="409"/>
        <v/>
      </c>
      <c r="Y1110" s="452" t="str">
        <f t="shared" si="410"/>
        <v/>
      </c>
    </row>
    <row r="1111" spans="1:25" ht="16.5">
      <c r="A1111" s="383">
        <f t="shared" si="407"/>
        <v>46229</v>
      </c>
      <c r="B1111" s="432" t="s">
        <v>805</v>
      </c>
      <c r="C1111" s="458"/>
      <c r="D1111" s="473"/>
      <c r="E1111" s="459"/>
      <c r="F1111" s="506" t="str">
        <f>IF(ISNA(VLOOKUP(D1111,條件!$A$1:$L$65585,5,0)),"",(VLOOKUP(D1111,條件!$A$1:$L$65585,5,0)))</f>
        <v/>
      </c>
      <c r="G1111" s="506" t="str">
        <f>IF(ISNA(VLOOKUP(D1111,條件!$A$1:$L$65585,11,0)),"",(VLOOKUP(D1111,條件!$A$1:$L$65585,11,0)))</f>
        <v/>
      </c>
      <c r="H1111" s="460"/>
      <c r="I1111" s="461"/>
      <c r="J1111" s="462"/>
      <c r="K1111" s="461"/>
      <c r="L1111" s="463"/>
      <c r="M1111" s="388"/>
      <c r="N1111" s="389"/>
      <c r="O1111" s="390"/>
      <c r="P1111" s="389"/>
      <c r="Q1111" s="391"/>
      <c r="R1111" s="443"/>
      <c r="S1111" s="425">
        <f t="shared" si="411"/>
        <v>0</v>
      </c>
      <c r="T1111" s="392">
        <f t="shared" si="408"/>
        <v>0</v>
      </c>
      <c r="U1111" s="392">
        <f t="shared" si="412"/>
        <v>0</v>
      </c>
      <c r="V1111" s="393">
        <f t="shared" si="413"/>
        <v>0</v>
      </c>
      <c r="W1111" s="444" t="str">
        <f t="shared" si="414"/>
        <v/>
      </c>
      <c r="X1111" s="452" t="str">
        <f t="shared" si="409"/>
        <v/>
      </c>
      <c r="Y1111" s="452" t="str">
        <f t="shared" si="410"/>
        <v/>
      </c>
    </row>
    <row r="1112" spans="1:25" ht="16.5">
      <c r="A1112" s="383">
        <f t="shared" si="407"/>
        <v>46229</v>
      </c>
      <c r="B1112" s="432" t="s">
        <v>805</v>
      </c>
      <c r="C1112" s="458"/>
      <c r="D1112" s="473"/>
      <c r="E1112" s="459"/>
      <c r="F1112" s="506" t="str">
        <f>IF(ISNA(VLOOKUP(D1112,條件!$A$1:$L$65585,5,0)),"",(VLOOKUP(D1112,條件!$A$1:$L$65585,5,0)))</f>
        <v/>
      </c>
      <c r="G1112" s="506" t="str">
        <f>IF(ISNA(VLOOKUP(D1112,條件!$A$1:$L$65585,11,0)),"",(VLOOKUP(D1112,條件!$A$1:$L$65585,11,0)))</f>
        <v/>
      </c>
      <c r="H1112" s="460"/>
      <c r="I1112" s="461"/>
      <c r="J1112" s="462"/>
      <c r="K1112" s="461"/>
      <c r="L1112" s="463"/>
      <c r="M1112" s="388"/>
      <c r="N1112" s="389"/>
      <c r="O1112" s="390"/>
      <c r="P1112" s="389"/>
      <c r="Q1112" s="391"/>
      <c r="R1112" s="443"/>
      <c r="S1112" s="425">
        <f t="shared" si="411"/>
        <v>0</v>
      </c>
      <c r="T1112" s="392">
        <f t="shared" si="408"/>
        <v>0</v>
      </c>
      <c r="U1112" s="392">
        <f t="shared" si="412"/>
        <v>0</v>
      </c>
      <c r="V1112" s="393">
        <f t="shared" si="413"/>
        <v>0</v>
      </c>
      <c r="W1112" s="444" t="str">
        <f t="shared" si="414"/>
        <v/>
      </c>
      <c r="X1112" s="452" t="str">
        <f t="shared" si="409"/>
        <v/>
      </c>
      <c r="Y1112" s="452" t="str">
        <f t="shared" si="410"/>
        <v/>
      </c>
    </row>
    <row r="1113" spans="1:25" ht="16.5">
      <c r="A1113" s="383">
        <f t="shared" si="407"/>
        <v>46229</v>
      </c>
      <c r="B1113" s="432" t="s">
        <v>805</v>
      </c>
      <c r="C1113" s="458"/>
      <c r="D1113" s="473"/>
      <c r="E1113" s="459"/>
      <c r="F1113" s="506" t="str">
        <f>IF(ISNA(VLOOKUP(D1113,條件!$A$1:$L$65585,5,0)),"",(VLOOKUP(D1113,條件!$A$1:$L$65585,5,0)))</f>
        <v/>
      </c>
      <c r="G1113" s="506" t="str">
        <f>IF(ISNA(VLOOKUP(D1113,條件!$A$1:$L$65585,11,0)),"",(VLOOKUP(D1113,條件!$A$1:$L$65585,11,0)))</f>
        <v/>
      </c>
      <c r="H1113" s="460"/>
      <c r="I1113" s="461"/>
      <c r="J1113" s="462"/>
      <c r="K1113" s="461"/>
      <c r="L1113" s="463"/>
      <c r="M1113" s="388"/>
      <c r="N1113" s="389"/>
      <c r="O1113" s="390"/>
      <c r="P1113" s="389"/>
      <c r="Q1113" s="391"/>
      <c r="R1113" s="443"/>
      <c r="S1113" s="425">
        <f t="shared" si="411"/>
        <v>0</v>
      </c>
      <c r="T1113" s="392">
        <f t="shared" si="408"/>
        <v>0</v>
      </c>
      <c r="U1113" s="392">
        <f t="shared" si="412"/>
        <v>0</v>
      </c>
      <c r="V1113" s="393">
        <f t="shared" si="413"/>
        <v>0</v>
      </c>
      <c r="W1113" s="444" t="str">
        <f t="shared" si="414"/>
        <v/>
      </c>
      <c r="X1113" s="452" t="str">
        <f t="shared" si="409"/>
        <v/>
      </c>
      <c r="Y1113" s="452" t="str">
        <f t="shared" si="410"/>
        <v/>
      </c>
    </row>
    <row r="1114" spans="1:25" ht="16.5">
      <c r="A1114" s="383">
        <f t="shared" si="407"/>
        <v>46229</v>
      </c>
      <c r="B1114" s="432" t="s">
        <v>805</v>
      </c>
      <c r="C1114" s="458"/>
      <c r="D1114" s="473"/>
      <c r="E1114" s="459"/>
      <c r="F1114" s="506" t="str">
        <f>IF(ISNA(VLOOKUP(D1114,條件!$A$1:$L$65585,5,0)),"",(VLOOKUP(D1114,條件!$A$1:$L$65585,5,0)))</f>
        <v/>
      </c>
      <c r="G1114" s="506" t="str">
        <f>IF(ISNA(VLOOKUP(D1114,條件!$A$1:$L$65585,11,0)),"",(VLOOKUP(D1114,條件!$A$1:$L$65585,11,0)))</f>
        <v/>
      </c>
      <c r="H1114" s="460"/>
      <c r="I1114" s="461"/>
      <c r="J1114" s="462"/>
      <c r="K1114" s="461"/>
      <c r="L1114" s="463"/>
      <c r="M1114" s="388"/>
      <c r="N1114" s="389"/>
      <c r="O1114" s="390"/>
      <c r="P1114" s="389"/>
      <c r="Q1114" s="391"/>
      <c r="R1114" s="443"/>
      <c r="S1114" s="425">
        <f t="shared" si="411"/>
        <v>0</v>
      </c>
      <c r="T1114" s="392">
        <f t="shared" si="408"/>
        <v>0</v>
      </c>
      <c r="U1114" s="392">
        <f t="shared" si="412"/>
        <v>0</v>
      </c>
      <c r="V1114" s="393">
        <f t="shared" si="413"/>
        <v>0</v>
      </c>
      <c r="W1114" s="444" t="str">
        <f t="shared" si="414"/>
        <v/>
      </c>
      <c r="X1114" s="452" t="str">
        <f t="shared" si="409"/>
        <v/>
      </c>
      <c r="Y1114" s="452" t="str">
        <f t="shared" si="410"/>
        <v/>
      </c>
    </row>
    <row r="1115" spans="1:25" ht="16.5">
      <c r="A1115" s="383">
        <f t="shared" si="407"/>
        <v>46229</v>
      </c>
      <c r="B1115" s="432" t="s">
        <v>805</v>
      </c>
      <c r="C1115" s="458"/>
      <c r="D1115" s="473"/>
      <c r="E1115" s="459"/>
      <c r="F1115" s="506" t="str">
        <f>IF(ISNA(VLOOKUP(D1115,條件!$A$1:$L$65585,5,0)),"",(VLOOKUP(D1115,條件!$A$1:$L$65585,5,0)))</f>
        <v/>
      </c>
      <c r="G1115" s="506" t="str">
        <f>IF(ISNA(VLOOKUP(D1115,條件!$A$1:$L$65585,11,0)),"",(VLOOKUP(D1115,條件!$A$1:$L$65585,11,0)))</f>
        <v/>
      </c>
      <c r="H1115" s="460"/>
      <c r="I1115" s="461"/>
      <c r="J1115" s="462"/>
      <c r="K1115" s="461"/>
      <c r="L1115" s="463"/>
      <c r="M1115" s="388"/>
      <c r="N1115" s="389"/>
      <c r="O1115" s="390"/>
      <c r="P1115" s="389"/>
      <c r="Q1115" s="391"/>
      <c r="R1115" s="443"/>
      <c r="S1115" s="425">
        <f t="shared" si="411"/>
        <v>0</v>
      </c>
      <c r="T1115" s="392">
        <f t="shared" si="408"/>
        <v>0</v>
      </c>
      <c r="U1115" s="392">
        <f t="shared" si="412"/>
        <v>0</v>
      </c>
      <c r="V1115" s="393">
        <f t="shared" si="413"/>
        <v>0</v>
      </c>
      <c r="W1115" s="444" t="str">
        <f t="shared" si="414"/>
        <v/>
      </c>
      <c r="X1115" s="452" t="str">
        <f t="shared" si="409"/>
        <v/>
      </c>
      <c r="Y1115" s="452" t="str">
        <f t="shared" si="410"/>
        <v/>
      </c>
    </row>
    <row r="1116" spans="1:25" ht="16.5">
      <c r="A1116" s="383">
        <f t="shared" si="407"/>
        <v>46229</v>
      </c>
      <c r="B1116" s="432" t="s">
        <v>805</v>
      </c>
      <c r="C1116" s="458"/>
      <c r="D1116" s="473"/>
      <c r="E1116" s="459"/>
      <c r="F1116" s="506" t="str">
        <f>IF(ISNA(VLOOKUP(D1116,條件!$A$1:$L$65585,5,0)),"",(VLOOKUP(D1116,條件!$A$1:$L$65585,5,0)))</f>
        <v/>
      </c>
      <c r="G1116" s="506" t="str">
        <f>IF(ISNA(VLOOKUP(D1116,條件!$A$1:$L$65585,11,0)),"",(VLOOKUP(D1116,條件!$A$1:$L$65585,11,0)))</f>
        <v/>
      </c>
      <c r="H1116" s="460"/>
      <c r="I1116" s="461"/>
      <c r="J1116" s="462"/>
      <c r="K1116" s="461"/>
      <c r="L1116" s="463"/>
      <c r="M1116" s="388"/>
      <c r="N1116" s="389"/>
      <c r="O1116" s="390"/>
      <c r="P1116" s="389"/>
      <c r="Q1116" s="391"/>
      <c r="R1116" s="443"/>
      <c r="S1116" s="425">
        <f t="shared" si="411"/>
        <v>0</v>
      </c>
      <c r="T1116" s="392">
        <f t="shared" si="408"/>
        <v>0</v>
      </c>
      <c r="U1116" s="392">
        <f t="shared" si="412"/>
        <v>0</v>
      </c>
      <c r="V1116" s="393">
        <f t="shared" si="413"/>
        <v>0</v>
      </c>
      <c r="W1116" s="444" t="str">
        <f t="shared" si="414"/>
        <v/>
      </c>
      <c r="X1116" s="452" t="str">
        <f t="shared" si="409"/>
        <v/>
      </c>
      <c r="Y1116" s="452" t="str">
        <f t="shared" si="410"/>
        <v/>
      </c>
    </row>
    <row r="1117" spans="1:25" ht="16.5">
      <c r="A1117" s="383">
        <f t="shared" si="407"/>
        <v>46229</v>
      </c>
      <c r="B1117" s="432" t="s">
        <v>805</v>
      </c>
      <c r="C1117" s="458"/>
      <c r="D1117" s="473"/>
      <c r="E1117" s="459"/>
      <c r="F1117" s="506" t="str">
        <f>IF(ISNA(VLOOKUP(D1117,條件!$A$1:$L$65585,5,0)),"",(VLOOKUP(D1117,條件!$A$1:$L$65585,5,0)))</f>
        <v/>
      </c>
      <c r="G1117" s="506" t="str">
        <f>IF(ISNA(VLOOKUP(D1117,條件!$A$1:$L$65585,11,0)),"",(VLOOKUP(D1117,條件!$A$1:$L$65585,11,0)))</f>
        <v/>
      </c>
      <c r="H1117" s="460"/>
      <c r="I1117" s="461"/>
      <c r="J1117" s="462"/>
      <c r="K1117" s="461"/>
      <c r="L1117" s="463"/>
      <c r="M1117" s="388"/>
      <c r="N1117" s="389"/>
      <c r="O1117" s="390"/>
      <c r="P1117" s="389"/>
      <c r="Q1117" s="391"/>
      <c r="R1117" s="443"/>
      <c r="S1117" s="425">
        <f t="shared" si="411"/>
        <v>0</v>
      </c>
      <c r="T1117" s="392">
        <f t="shared" si="408"/>
        <v>0</v>
      </c>
      <c r="U1117" s="392">
        <f t="shared" si="412"/>
        <v>0</v>
      </c>
      <c r="V1117" s="393">
        <f t="shared" si="413"/>
        <v>0</v>
      </c>
      <c r="W1117" s="444" t="str">
        <f t="shared" si="414"/>
        <v/>
      </c>
      <c r="X1117" s="452" t="str">
        <f t="shared" si="409"/>
        <v/>
      </c>
      <c r="Y1117" s="452" t="str">
        <f t="shared" si="410"/>
        <v/>
      </c>
    </row>
    <row r="1118" spans="1:25" ht="16.5">
      <c r="A1118" s="383">
        <f t="shared" si="407"/>
        <v>46229</v>
      </c>
      <c r="B1118" s="432" t="s">
        <v>805</v>
      </c>
      <c r="C1118" s="458"/>
      <c r="D1118" s="473"/>
      <c r="E1118" s="459"/>
      <c r="F1118" s="506" t="str">
        <f>IF(ISNA(VLOOKUP(D1118,條件!$A$1:$L$65585,5,0)),"",(VLOOKUP(D1118,條件!$A$1:$L$65585,5,0)))</f>
        <v/>
      </c>
      <c r="G1118" s="506" t="str">
        <f>IF(ISNA(VLOOKUP(D1118,條件!$A$1:$L$65585,11,0)),"",(VLOOKUP(D1118,條件!$A$1:$L$65585,11,0)))</f>
        <v/>
      </c>
      <c r="H1118" s="460"/>
      <c r="I1118" s="461"/>
      <c r="J1118" s="462"/>
      <c r="K1118" s="461"/>
      <c r="L1118" s="463"/>
      <c r="M1118" s="388"/>
      <c r="N1118" s="389"/>
      <c r="O1118" s="390"/>
      <c r="P1118" s="389"/>
      <c r="Q1118" s="391"/>
      <c r="R1118" s="443"/>
      <c r="S1118" s="425">
        <f t="shared" si="411"/>
        <v>0</v>
      </c>
      <c r="T1118" s="392">
        <f t="shared" si="408"/>
        <v>0</v>
      </c>
      <c r="U1118" s="392">
        <f t="shared" si="412"/>
        <v>0</v>
      </c>
      <c r="V1118" s="393">
        <f t="shared" si="413"/>
        <v>0</v>
      </c>
      <c r="W1118" s="444" t="str">
        <f t="shared" si="414"/>
        <v/>
      </c>
      <c r="X1118" s="452" t="str">
        <f t="shared" si="409"/>
        <v/>
      </c>
      <c r="Y1118" s="452" t="str">
        <f t="shared" si="410"/>
        <v/>
      </c>
    </row>
    <row r="1119" spans="1:25" ht="16.5">
      <c r="A1119" s="383">
        <f t="shared" si="407"/>
        <v>46229</v>
      </c>
      <c r="B1119" s="398" t="s">
        <v>803</v>
      </c>
      <c r="C1119" s="524"/>
      <c r="D1119" s="525"/>
      <c r="E1119" s="526"/>
      <c r="F1119" s="527">
        <v>0</v>
      </c>
      <c r="G1119" s="527"/>
      <c r="H1119" s="528"/>
      <c r="I1119" s="529">
        <f>COUNTA(I1099:I1118)</f>
        <v>0</v>
      </c>
      <c r="J1119" s="529"/>
      <c r="K1119" s="529"/>
      <c r="L1119" s="530"/>
      <c r="M1119" s="400"/>
      <c r="N1119" s="401">
        <f>SUM(N1099:N1118)</f>
        <v>0</v>
      </c>
      <c r="O1119" s="400"/>
      <c r="P1119" s="401">
        <f>SUM(P1099:P1118)</f>
        <v>0</v>
      </c>
      <c r="Q1119" s="402"/>
      <c r="R1119" s="445"/>
      <c r="S1119" s="427"/>
      <c r="T1119" s="403"/>
      <c r="U1119" s="399">
        <f>SUMIF(U1099:U1118,"&lt;9E307")</f>
        <v>0</v>
      </c>
      <c r="V1119" s="399">
        <f>SUM(V1099:V1118)</f>
        <v>0</v>
      </c>
      <c r="W1119" s="446">
        <f>IF(ISERROR(V1119/U1119),0,(V1119/U1119))</f>
        <v>0</v>
      </c>
      <c r="X1119" s="453">
        <f>SUMIF(X1099:X1118,"&lt;9E307")</f>
        <v>0</v>
      </c>
      <c r="Y1119" s="453">
        <f>SUMIF(Y1099:Y1118,"&lt;9E307")</f>
        <v>0</v>
      </c>
    </row>
    <row r="1120" spans="1:25" ht="16.5">
      <c r="A1120" s="383">
        <f t="shared" si="407"/>
        <v>46229</v>
      </c>
      <c r="B1120" s="404" t="s">
        <v>806</v>
      </c>
      <c r="C1120" s="531"/>
      <c r="D1120" s="532"/>
      <c r="E1120" s="533"/>
      <c r="F1120" s="534"/>
      <c r="G1120" s="534"/>
      <c r="H1120" s="535"/>
      <c r="I1120" s="536">
        <f>SUM(I1098,I1119)</f>
        <v>0</v>
      </c>
      <c r="J1120" s="536"/>
      <c r="K1120" s="536"/>
      <c r="L1120" s="537"/>
      <c r="M1120" s="419"/>
      <c r="N1120" s="420">
        <f>SUM(N1098,N1119)</f>
        <v>0</v>
      </c>
      <c r="O1120" s="419"/>
      <c r="P1120" s="420">
        <f>SUM(P1098,P1119)</f>
        <v>0</v>
      </c>
      <c r="Q1120" s="421"/>
      <c r="R1120" s="447"/>
      <c r="S1120" s="428"/>
      <c r="T1120" s="394"/>
      <c r="U1120" s="394">
        <f t="shared" ref="U1120:V1120" si="415">SUM(U1098,U1119)</f>
        <v>0</v>
      </c>
      <c r="V1120" s="394">
        <f t="shared" si="415"/>
        <v>0</v>
      </c>
      <c r="W1120" s="448">
        <f>IF(ISERROR(V1120/U1120),0,V1120/U1120)</f>
        <v>0</v>
      </c>
      <c r="X1120" s="454">
        <f>SUM(X1098,X1119)</f>
        <v>0</v>
      </c>
      <c r="Y1120" s="454">
        <f>SUM(Y1098,Y1119)</f>
        <v>0</v>
      </c>
    </row>
    <row r="1121" spans="1:25" ht="16.5">
      <c r="A1121" s="449">
        <f>A1120+1</f>
        <v>46230</v>
      </c>
      <c r="B1121" s="431" t="s">
        <v>804</v>
      </c>
      <c r="C1121" s="538"/>
      <c r="D1121" s="539"/>
      <c r="E1121" s="540"/>
      <c r="F1121" s="541" t="str">
        <f>IF(ISNA(VLOOKUP(D1121,條件!$A$1:$L$65585,5,0)),"",(VLOOKUP(D1121,條件!$A$1:$L$65585,5,0)))</f>
        <v/>
      </c>
      <c r="G1121" s="541" t="str">
        <f>IF(ISNA(VLOOKUP(D1121,條件!$A$1:$L$65585,11,0)),"",(VLOOKUP(D1121,條件!$A$1:$L$65585,11,0)))</f>
        <v/>
      </c>
      <c r="H1121" s="542"/>
      <c r="I1121" s="543"/>
      <c r="J1121" s="462"/>
      <c r="K1121" s="543"/>
      <c r="L1121" s="544"/>
      <c r="M1121" s="407"/>
      <c r="N1121" s="408"/>
      <c r="O1121" s="409"/>
      <c r="P1121" s="408"/>
      <c r="Q1121" s="410"/>
      <c r="R1121" s="441"/>
      <c r="S1121" s="424">
        <f>K1121*0.85</f>
        <v>0</v>
      </c>
      <c r="T1121" s="405">
        <f t="shared" ref="T1121:T1140" si="416">IF(J1121="",0,(1440/(J1121/S1121)))</f>
        <v>0</v>
      </c>
      <c r="U1121" s="405">
        <f>T1121*L1121*(N1121+P1121)/24*0.85</f>
        <v>0</v>
      </c>
      <c r="V1121" s="406">
        <f>M1121+O1121</f>
        <v>0</v>
      </c>
      <c r="W1121" s="442" t="str">
        <f>IF(U1121=0,"",((V1121/U1121)))</f>
        <v/>
      </c>
      <c r="X1121" s="452" t="str">
        <f t="shared" ref="X1121:X1140" si="417">IF(ISERROR((U1121/(N1121+P1121)*N1121)/250),"",((U1121/(N1121+P1121)*N1121)/250))</f>
        <v/>
      </c>
      <c r="Y1121" s="452" t="str">
        <f t="shared" ref="Y1121:Y1140" si="418">IF(ISERROR(((U1121/(N1121+P1121)*P1121)/250)),"",(((U1121/(N1121+P1121)*P1121))/250))</f>
        <v/>
      </c>
    </row>
    <row r="1122" spans="1:25" ht="16.5">
      <c r="A1122" s="383">
        <f>A1121</f>
        <v>46230</v>
      </c>
      <c r="B1122" s="432" t="s">
        <v>804</v>
      </c>
      <c r="C1122" s="458"/>
      <c r="D1122" s="473"/>
      <c r="E1122" s="459"/>
      <c r="F1122" s="506" t="str">
        <f>IF(ISNA(VLOOKUP(D1122,條件!$A$1:$L$65585,5,0)),"",(VLOOKUP(D1122,條件!$A$1:$L$65585,5,0)))</f>
        <v/>
      </c>
      <c r="G1122" s="506" t="str">
        <f>IF(ISNA(VLOOKUP(D1122,條件!$A$1:$L$65585,11,0)),"",(VLOOKUP(D1122,條件!$A$1:$L$65585,11,0)))</f>
        <v/>
      </c>
      <c r="H1122" s="460"/>
      <c r="I1122" s="461"/>
      <c r="J1122" s="462"/>
      <c r="K1122" s="461"/>
      <c r="L1122" s="463"/>
      <c r="M1122" s="388"/>
      <c r="N1122" s="389"/>
      <c r="O1122" s="390"/>
      <c r="P1122" s="389"/>
      <c r="Q1122" s="410"/>
      <c r="R1122" s="443"/>
      <c r="S1122" s="425">
        <f t="shared" ref="S1122:S1140" si="419">K1122*0.85</f>
        <v>0</v>
      </c>
      <c r="T1122" s="392">
        <f t="shared" si="416"/>
        <v>0</v>
      </c>
      <c r="U1122" s="405">
        <f t="shared" ref="U1122:U1140" si="420">T1122*L1122*(N1122+P1122)/24*0.85</f>
        <v>0</v>
      </c>
      <c r="V1122" s="393">
        <f t="shared" ref="V1122:V1140" si="421">M1122+O1122</f>
        <v>0</v>
      </c>
      <c r="W1122" s="442" t="str">
        <f t="shared" ref="W1122:W1140" si="422">IF(U1122=0,"",((V1122/U1122)))</f>
        <v/>
      </c>
      <c r="X1122" s="452" t="str">
        <f t="shared" si="417"/>
        <v/>
      </c>
      <c r="Y1122" s="452" t="str">
        <f t="shared" si="418"/>
        <v/>
      </c>
    </row>
    <row r="1123" spans="1:25" ht="16.5">
      <c r="A1123" s="383">
        <f t="shared" ref="A1123:A1163" si="423">A1122</f>
        <v>46230</v>
      </c>
      <c r="B1123" s="432" t="s">
        <v>804</v>
      </c>
      <c r="C1123" s="458"/>
      <c r="D1123" s="473"/>
      <c r="E1123" s="459"/>
      <c r="F1123" s="506" t="str">
        <f>IF(ISNA(VLOOKUP(D1123,條件!$A$1:$L$65585,5,0)),"",(VLOOKUP(D1123,條件!$A$1:$L$65585,5,0)))</f>
        <v/>
      </c>
      <c r="G1123" s="506" t="str">
        <f>IF(ISNA(VLOOKUP(D1123,條件!$A$1:$L$65585,11,0)),"",(VLOOKUP(D1123,條件!$A$1:$L$65585,11,0)))</f>
        <v/>
      </c>
      <c r="H1123" s="460"/>
      <c r="I1123" s="461"/>
      <c r="J1123" s="462"/>
      <c r="K1123" s="461"/>
      <c r="L1123" s="463"/>
      <c r="M1123" s="388"/>
      <c r="N1123" s="389"/>
      <c r="O1123" s="390"/>
      <c r="P1123" s="389"/>
      <c r="Q1123" s="410"/>
      <c r="R1123" s="443"/>
      <c r="S1123" s="425">
        <f t="shared" si="419"/>
        <v>0</v>
      </c>
      <c r="T1123" s="392">
        <f t="shared" si="416"/>
        <v>0</v>
      </c>
      <c r="U1123" s="405">
        <f t="shared" si="420"/>
        <v>0</v>
      </c>
      <c r="V1123" s="393">
        <f t="shared" si="421"/>
        <v>0</v>
      </c>
      <c r="W1123" s="442" t="str">
        <f t="shared" si="422"/>
        <v/>
      </c>
      <c r="X1123" s="452" t="str">
        <f t="shared" si="417"/>
        <v/>
      </c>
      <c r="Y1123" s="452" t="str">
        <f t="shared" si="418"/>
        <v/>
      </c>
    </row>
    <row r="1124" spans="1:25" ht="16.5">
      <c r="A1124" s="383">
        <f t="shared" si="423"/>
        <v>46230</v>
      </c>
      <c r="B1124" s="432" t="s">
        <v>804</v>
      </c>
      <c r="C1124" s="458"/>
      <c r="D1124" s="473"/>
      <c r="E1124" s="459"/>
      <c r="F1124" s="506" t="str">
        <f>IF(ISNA(VLOOKUP(D1124,條件!$A$1:$L$65585,5,0)),"",(VLOOKUP(D1124,條件!$A$1:$L$65585,5,0)))</f>
        <v/>
      </c>
      <c r="G1124" s="506" t="str">
        <f>IF(ISNA(VLOOKUP(D1124,條件!$A$1:$L$65585,11,0)),"",(VLOOKUP(D1124,條件!$A$1:$L$65585,11,0)))</f>
        <v/>
      </c>
      <c r="H1124" s="460"/>
      <c r="I1124" s="461"/>
      <c r="J1124" s="462"/>
      <c r="K1124" s="461"/>
      <c r="L1124" s="463"/>
      <c r="M1124" s="388"/>
      <c r="N1124" s="389"/>
      <c r="O1124" s="390"/>
      <c r="P1124" s="389"/>
      <c r="Q1124" s="410"/>
      <c r="R1124" s="443"/>
      <c r="S1124" s="425">
        <f t="shared" si="419"/>
        <v>0</v>
      </c>
      <c r="T1124" s="392">
        <f t="shared" si="416"/>
        <v>0</v>
      </c>
      <c r="U1124" s="405">
        <f t="shared" si="420"/>
        <v>0</v>
      </c>
      <c r="V1124" s="393">
        <f t="shared" si="421"/>
        <v>0</v>
      </c>
      <c r="W1124" s="442" t="str">
        <f t="shared" si="422"/>
        <v/>
      </c>
      <c r="X1124" s="452" t="str">
        <f t="shared" si="417"/>
        <v/>
      </c>
      <c r="Y1124" s="452" t="str">
        <f t="shared" si="418"/>
        <v/>
      </c>
    </row>
    <row r="1125" spans="1:25" ht="16.5">
      <c r="A1125" s="383">
        <f t="shared" si="423"/>
        <v>46230</v>
      </c>
      <c r="B1125" s="432" t="s">
        <v>804</v>
      </c>
      <c r="C1125" s="458"/>
      <c r="D1125" s="473"/>
      <c r="E1125" s="459"/>
      <c r="F1125" s="506" t="str">
        <f>IF(ISNA(VLOOKUP(D1125,條件!$A$1:$L$65585,5,0)),"",(VLOOKUP(D1125,條件!$A$1:$L$65585,5,0)))</f>
        <v/>
      </c>
      <c r="G1125" s="506" t="str">
        <f>IF(ISNA(VLOOKUP(D1125,條件!$A$1:$L$65585,11,0)),"",(VLOOKUP(D1125,條件!$A$1:$L$65585,11,0)))</f>
        <v/>
      </c>
      <c r="H1125" s="460"/>
      <c r="I1125" s="461"/>
      <c r="J1125" s="462"/>
      <c r="K1125" s="461"/>
      <c r="L1125" s="463"/>
      <c r="M1125" s="388"/>
      <c r="N1125" s="389"/>
      <c r="O1125" s="390"/>
      <c r="P1125" s="389"/>
      <c r="Q1125" s="410"/>
      <c r="R1125" s="443"/>
      <c r="S1125" s="425">
        <f t="shared" si="419"/>
        <v>0</v>
      </c>
      <c r="T1125" s="392">
        <f t="shared" si="416"/>
        <v>0</v>
      </c>
      <c r="U1125" s="405">
        <f t="shared" si="420"/>
        <v>0</v>
      </c>
      <c r="V1125" s="393">
        <f t="shared" si="421"/>
        <v>0</v>
      </c>
      <c r="W1125" s="442" t="str">
        <f t="shared" si="422"/>
        <v/>
      </c>
      <c r="X1125" s="452" t="str">
        <f t="shared" si="417"/>
        <v/>
      </c>
      <c r="Y1125" s="452" t="str">
        <f t="shared" si="418"/>
        <v/>
      </c>
    </row>
    <row r="1126" spans="1:25" ht="16.5">
      <c r="A1126" s="383">
        <f t="shared" si="423"/>
        <v>46230</v>
      </c>
      <c r="B1126" s="432" t="s">
        <v>804</v>
      </c>
      <c r="C1126" s="458"/>
      <c r="D1126" s="473"/>
      <c r="E1126" s="459"/>
      <c r="F1126" s="506" t="str">
        <f>IF(ISNA(VLOOKUP(D1126,條件!$A$1:$L$65585,5,0)),"",(VLOOKUP(D1126,條件!$A$1:$L$65585,5,0)))</f>
        <v/>
      </c>
      <c r="G1126" s="506" t="str">
        <f>IF(ISNA(VLOOKUP(D1126,條件!$A$1:$L$65585,11,0)),"",(VLOOKUP(D1126,條件!$A$1:$L$65585,11,0)))</f>
        <v/>
      </c>
      <c r="H1126" s="460"/>
      <c r="I1126" s="461"/>
      <c r="J1126" s="462"/>
      <c r="K1126" s="461"/>
      <c r="L1126" s="463"/>
      <c r="M1126" s="388"/>
      <c r="N1126" s="389"/>
      <c r="O1126" s="390"/>
      <c r="P1126" s="389"/>
      <c r="Q1126" s="410"/>
      <c r="R1126" s="443"/>
      <c r="S1126" s="425">
        <f t="shared" si="419"/>
        <v>0</v>
      </c>
      <c r="T1126" s="392">
        <f t="shared" si="416"/>
        <v>0</v>
      </c>
      <c r="U1126" s="405">
        <f t="shared" si="420"/>
        <v>0</v>
      </c>
      <c r="V1126" s="393">
        <f t="shared" si="421"/>
        <v>0</v>
      </c>
      <c r="W1126" s="442" t="str">
        <f t="shared" si="422"/>
        <v/>
      </c>
      <c r="X1126" s="452" t="str">
        <f t="shared" si="417"/>
        <v/>
      </c>
      <c r="Y1126" s="452" t="str">
        <f t="shared" si="418"/>
        <v/>
      </c>
    </row>
    <row r="1127" spans="1:25" ht="16.5">
      <c r="A1127" s="383">
        <f t="shared" si="423"/>
        <v>46230</v>
      </c>
      <c r="B1127" s="432" t="s">
        <v>804</v>
      </c>
      <c r="C1127" s="458"/>
      <c r="D1127" s="473"/>
      <c r="E1127" s="459"/>
      <c r="F1127" s="506" t="str">
        <f>IF(ISNA(VLOOKUP(D1127,條件!$A$1:$L$65585,5,0)),"",(VLOOKUP(D1127,條件!$A$1:$L$65585,5,0)))</f>
        <v/>
      </c>
      <c r="G1127" s="506" t="str">
        <f>IF(ISNA(VLOOKUP(D1127,條件!$A$1:$L$65585,11,0)),"",(VLOOKUP(D1127,條件!$A$1:$L$65585,11,0)))</f>
        <v/>
      </c>
      <c r="H1127" s="460"/>
      <c r="I1127" s="461"/>
      <c r="J1127" s="462"/>
      <c r="K1127" s="461"/>
      <c r="L1127" s="463"/>
      <c r="M1127" s="388"/>
      <c r="N1127" s="389"/>
      <c r="O1127" s="390"/>
      <c r="P1127" s="389"/>
      <c r="Q1127" s="410"/>
      <c r="R1127" s="443"/>
      <c r="S1127" s="425">
        <f t="shared" si="419"/>
        <v>0</v>
      </c>
      <c r="T1127" s="392">
        <f t="shared" si="416"/>
        <v>0</v>
      </c>
      <c r="U1127" s="405">
        <f t="shared" si="420"/>
        <v>0</v>
      </c>
      <c r="V1127" s="393">
        <f t="shared" si="421"/>
        <v>0</v>
      </c>
      <c r="W1127" s="442" t="str">
        <f t="shared" si="422"/>
        <v/>
      </c>
      <c r="X1127" s="452" t="str">
        <f t="shared" si="417"/>
        <v/>
      </c>
      <c r="Y1127" s="452" t="str">
        <f t="shared" si="418"/>
        <v/>
      </c>
    </row>
    <row r="1128" spans="1:25" ht="16.5">
      <c r="A1128" s="383">
        <f t="shared" si="423"/>
        <v>46230</v>
      </c>
      <c r="B1128" s="432" t="s">
        <v>804</v>
      </c>
      <c r="C1128" s="458"/>
      <c r="D1128" s="473"/>
      <c r="E1128" s="459"/>
      <c r="F1128" s="506" t="str">
        <f>IF(ISNA(VLOOKUP(D1128,條件!$A$1:$L$65585,5,0)),"",(VLOOKUP(D1128,條件!$A$1:$L$65585,5,0)))</f>
        <v/>
      </c>
      <c r="G1128" s="506" t="str">
        <f>IF(ISNA(VLOOKUP(D1128,條件!$A$1:$L$65585,11,0)),"",(VLOOKUP(D1128,條件!$A$1:$L$65585,11,0)))</f>
        <v/>
      </c>
      <c r="H1128" s="460"/>
      <c r="I1128" s="461"/>
      <c r="J1128" s="462"/>
      <c r="K1128" s="461"/>
      <c r="L1128" s="463"/>
      <c r="M1128" s="388"/>
      <c r="N1128" s="389"/>
      <c r="O1128" s="390"/>
      <c r="P1128" s="389"/>
      <c r="Q1128" s="410"/>
      <c r="R1128" s="443"/>
      <c r="S1128" s="425">
        <f t="shared" si="419"/>
        <v>0</v>
      </c>
      <c r="T1128" s="392">
        <f t="shared" si="416"/>
        <v>0</v>
      </c>
      <c r="U1128" s="405">
        <f t="shared" si="420"/>
        <v>0</v>
      </c>
      <c r="V1128" s="393">
        <f t="shared" si="421"/>
        <v>0</v>
      </c>
      <c r="W1128" s="442" t="str">
        <f t="shared" si="422"/>
        <v/>
      </c>
      <c r="X1128" s="452" t="str">
        <f t="shared" si="417"/>
        <v/>
      </c>
      <c r="Y1128" s="452" t="str">
        <f t="shared" si="418"/>
        <v/>
      </c>
    </row>
    <row r="1129" spans="1:25" ht="16.5">
      <c r="A1129" s="383">
        <f t="shared" si="423"/>
        <v>46230</v>
      </c>
      <c r="B1129" s="432" t="s">
        <v>804</v>
      </c>
      <c r="C1129" s="458"/>
      <c r="D1129" s="473"/>
      <c r="E1129" s="459"/>
      <c r="F1129" s="506" t="str">
        <f>IF(ISNA(VLOOKUP(D1129,條件!$A$1:$L$65585,5,0)),"",(VLOOKUP(D1129,條件!$A$1:$L$65585,5,0)))</f>
        <v/>
      </c>
      <c r="G1129" s="506" t="str">
        <f>IF(ISNA(VLOOKUP(D1129,條件!$A$1:$L$65585,11,0)),"",(VLOOKUP(D1129,條件!$A$1:$L$65585,11,0)))</f>
        <v/>
      </c>
      <c r="H1129" s="460"/>
      <c r="I1129" s="461"/>
      <c r="J1129" s="462"/>
      <c r="K1129" s="461"/>
      <c r="L1129" s="463"/>
      <c r="M1129" s="388"/>
      <c r="N1129" s="389"/>
      <c r="O1129" s="390"/>
      <c r="P1129" s="389"/>
      <c r="Q1129" s="410"/>
      <c r="R1129" s="443"/>
      <c r="S1129" s="425">
        <f t="shared" si="419"/>
        <v>0</v>
      </c>
      <c r="T1129" s="392">
        <f t="shared" si="416"/>
        <v>0</v>
      </c>
      <c r="U1129" s="405">
        <f t="shared" si="420"/>
        <v>0</v>
      </c>
      <c r="V1129" s="393">
        <f t="shared" si="421"/>
        <v>0</v>
      </c>
      <c r="W1129" s="442" t="str">
        <f t="shared" si="422"/>
        <v/>
      </c>
      <c r="X1129" s="452" t="str">
        <f t="shared" si="417"/>
        <v/>
      </c>
      <c r="Y1129" s="452" t="str">
        <f t="shared" si="418"/>
        <v/>
      </c>
    </row>
    <row r="1130" spans="1:25" ht="16.5">
      <c r="A1130" s="383">
        <f t="shared" si="423"/>
        <v>46230</v>
      </c>
      <c r="B1130" s="432" t="s">
        <v>804</v>
      </c>
      <c r="C1130" s="458"/>
      <c r="D1130" s="473"/>
      <c r="E1130" s="459"/>
      <c r="F1130" s="506" t="str">
        <f>IF(ISNA(VLOOKUP(D1130,條件!$A$1:$L$65585,5,0)),"",(VLOOKUP(D1130,條件!$A$1:$L$65585,5,0)))</f>
        <v/>
      </c>
      <c r="G1130" s="506" t="str">
        <f>IF(ISNA(VLOOKUP(D1130,條件!$A$1:$L$65585,11,0)),"",(VLOOKUP(D1130,條件!$A$1:$L$65585,11,0)))</f>
        <v/>
      </c>
      <c r="H1130" s="460"/>
      <c r="I1130" s="461"/>
      <c r="J1130" s="462"/>
      <c r="K1130" s="461"/>
      <c r="L1130" s="463"/>
      <c r="M1130" s="388"/>
      <c r="N1130" s="389"/>
      <c r="O1130" s="390"/>
      <c r="P1130" s="389"/>
      <c r="Q1130" s="410"/>
      <c r="R1130" s="443"/>
      <c r="S1130" s="425">
        <f t="shared" si="419"/>
        <v>0</v>
      </c>
      <c r="T1130" s="392">
        <f t="shared" si="416"/>
        <v>0</v>
      </c>
      <c r="U1130" s="405">
        <f t="shared" si="420"/>
        <v>0</v>
      </c>
      <c r="V1130" s="393">
        <f t="shared" si="421"/>
        <v>0</v>
      </c>
      <c r="W1130" s="442" t="str">
        <f t="shared" si="422"/>
        <v/>
      </c>
      <c r="X1130" s="452" t="str">
        <f t="shared" si="417"/>
        <v/>
      </c>
      <c r="Y1130" s="452" t="str">
        <f t="shared" si="418"/>
        <v/>
      </c>
    </row>
    <row r="1131" spans="1:25" ht="16.5">
      <c r="A1131" s="383">
        <f t="shared" si="423"/>
        <v>46230</v>
      </c>
      <c r="B1131" s="432" t="s">
        <v>804</v>
      </c>
      <c r="C1131" s="458"/>
      <c r="D1131" s="473"/>
      <c r="E1131" s="459"/>
      <c r="F1131" s="506" t="str">
        <f>IF(ISNA(VLOOKUP(D1131,條件!$A$1:$L$65585,5,0)),"",(VLOOKUP(D1131,條件!$A$1:$L$65585,5,0)))</f>
        <v/>
      </c>
      <c r="G1131" s="506" t="str">
        <f>IF(ISNA(VLOOKUP(D1131,條件!$A$1:$L$65585,11,0)),"",(VLOOKUP(D1131,條件!$A$1:$L$65585,11,0)))</f>
        <v/>
      </c>
      <c r="H1131" s="460"/>
      <c r="I1131" s="461"/>
      <c r="J1131" s="462"/>
      <c r="K1131" s="461"/>
      <c r="L1131" s="463"/>
      <c r="M1131" s="388"/>
      <c r="N1131" s="389"/>
      <c r="O1131" s="390"/>
      <c r="P1131" s="389"/>
      <c r="Q1131" s="410"/>
      <c r="R1131" s="443"/>
      <c r="S1131" s="425">
        <f t="shared" si="419"/>
        <v>0</v>
      </c>
      <c r="T1131" s="392">
        <f t="shared" si="416"/>
        <v>0</v>
      </c>
      <c r="U1131" s="405">
        <f t="shared" si="420"/>
        <v>0</v>
      </c>
      <c r="V1131" s="393">
        <f t="shared" si="421"/>
        <v>0</v>
      </c>
      <c r="W1131" s="442" t="str">
        <f t="shared" si="422"/>
        <v/>
      </c>
      <c r="X1131" s="452" t="str">
        <f t="shared" si="417"/>
        <v/>
      </c>
      <c r="Y1131" s="452" t="str">
        <f t="shared" si="418"/>
        <v/>
      </c>
    </row>
    <row r="1132" spans="1:25" ht="16.5">
      <c r="A1132" s="383">
        <f t="shared" si="423"/>
        <v>46230</v>
      </c>
      <c r="B1132" s="432" t="s">
        <v>804</v>
      </c>
      <c r="C1132" s="458"/>
      <c r="D1132" s="473"/>
      <c r="E1132" s="459"/>
      <c r="F1132" s="506" t="str">
        <f>IF(ISNA(VLOOKUP(D1132,條件!$A$1:$L$65585,5,0)),"",(VLOOKUP(D1132,條件!$A$1:$L$65585,5,0)))</f>
        <v/>
      </c>
      <c r="G1132" s="506" t="str">
        <f>IF(ISNA(VLOOKUP(D1132,條件!$A$1:$L$65585,11,0)),"",(VLOOKUP(D1132,條件!$A$1:$L$65585,11,0)))</f>
        <v/>
      </c>
      <c r="H1132" s="460"/>
      <c r="I1132" s="461"/>
      <c r="J1132" s="462"/>
      <c r="K1132" s="461"/>
      <c r="L1132" s="463"/>
      <c r="M1132" s="388"/>
      <c r="N1132" s="389"/>
      <c r="O1132" s="390"/>
      <c r="P1132" s="389"/>
      <c r="Q1132" s="410"/>
      <c r="R1132" s="443"/>
      <c r="S1132" s="425">
        <f t="shared" si="419"/>
        <v>0</v>
      </c>
      <c r="T1132" s="392">
        <f t="shared" si="416"/>
        <v>0</v>
      </c>
      <c r="U1132" s="392">
        <f t="shared" si="420"/>
        <v>0</v>
      </c>
      <c r="V1132" s="393">
        <f t="shared" si="421"/>
        <v>0</v>
      </c>
      <c r="W1132" s="442" t="str">
        <f t="shared" si="422"/>
        <v/>
      </c>
      <c r="X1132" s="452" t="str">
        <f t="shared" si="417"/>
        <v/>
      </c>
      <c r="Y1132" s="452" t="str">
        <f t="shared" si="418"/>
        <v/>
      </c>
    </row>
    <row r="1133" spans="1:25" ht="16.5">
      <c r="A1133" s="383">
        <f t="shared" si="423"/>
        <v>46230</v>
      </c>
      <c r="B1133" s="432" t="s">
        <v>804</v>
      </c>
      <c r="C1133" s="458"/>
      <c r="D1133" s="473"/>
      <c r="E1133" s="459"/>
      <c r="F1133" s="506" t="str">
        <f>IF(ISNA(VLOOKUP(D1133,條件!$A$1:$L$65585,5,0)),"",(VLOOKUP(D1133,條件!$A$1:$L$65585,5,0)))</f>
        <v/>
      </c>
      <c r="G1133" s="506" t="str">
        <f>IF(ISNA(VLOOKUP(D1133,條件!$A$1:$L$65585,11,0)),"",(VLOOKUP(D1133,條件!$A$1:$L$65585,11,0)))</f>
        <v/>
      </c>
      <c r="H1133" s="460"/>
      <c r="I1133" s="461"/>
      <c r="J1133" s="462"/>
      <c r="K1133" s="461"/>
      <c r="L1133" s="463"/>
      <c r="M1133" s="388"/>
      <c r="N1133" s="389"/>
      <c r="O1133" s="390"/>
      <c r="P1133" s="389"/>
      <c r="Q1133" s="410"/>
      <c r="R1133" s="443"/>
      <c r="S1133" s="425">
        <f t="shared" si="419"/>
        <v>0</v>
      </c>
      <c r="T1133" s="392">
        <f t="shared" si="416"/>
        <v>0</v>
      </c>
      <c r="U1133" s="392">
        <f t="shared" si="420"/>
        <v>0</v>
      </c>
      <c r="V1133" s="393">
        <f t="shared" si="421"/>
        <v>0</v>
      </c>
      <c r="W1133" s="444" t="str">
        <f t="shared" si="422"/>
        <v/>
      </c>
      <c r="X1133" s="452" t="str">
        <f t="shared" si="417"/>
        <v/>
      </c>
      <c r="Y1133" s="452" t="str">
        <f t="shared" si="418"/>
        <v/>
      </c>
    </row>
    <row r="1134" spans="1:25" ht="16.5">
      <c r="A1134" s="383">
        <f t="shared" si="423"/>
        <v>46230</v>
      </c>
      <c r="B1134" s="432" t="s">
        <v>804</v>
      </c>
      <c r="C1134" s="458"/>
      <c r="D1134" s="473"/>
      <c r="E1134" s="459"/>
      <c r="F1134" s="506" t="str">
        <f>IF(ISNA(VLOOKUP(D1134,條件!$A$1:$L$65585,5,0)),"",(VLOOKUP(D1134,條件!$A$1:$L$65585,5,0)))</f>
        <v/>
      </c>
      <c r="G1134" s="506" t="str">
        <f>IF(ISNA(VLOOKUP(D1134,條件!$A$1:$L$65585,11,0)),"",(VLOOKUP(D1134,條件!$A$1:$L$65585,11,0)))</f>
        <v/>
      </c>
      <c r="H1134" s="460"/>
      <c r="I1134" s="461"/>
      <c r="J1134" s="462"/>
      <c r="K1134" s="461"/>
      <c r="L1134" s="463"/>
      <c r="M1134" s="388"/>
      <c r="N1134" s="389"/>
      <c r="O1134" s="390"/>
      <c r="P1134" s="389"/>
      <c r="Q1134" s="410"/>
      <c r="R1134" s="443"/>
      <c r="S1134" s="425">
        <f t="shared" si="419"/>
        <v>0</v>
      </c>
      <c r="T1134" s="392">
        <f t="shared" si="416"/>
        <v>0</v>
      </c>
      <c r="U1134" s="392">
        <f t="shared" si="420"/>
        <v>0</v>
      </c>
      <c r="V1134" s="393">
        <f t="shared" si="421"/>
        <v>0</v>
      </c>
      <c r="W1134" s="444" t="str">
        <f t="shared" si="422"/>
        <v/>
      </c>
      <c r="X1134" s="452" t="str">
        <f t="shared" si="417"/>
        <v/>
      </c>
      <c r="Y1134" s="452" t="str">
        <f t="shared" si="418"/>
        <v/>
      </c>
    </row>
    <row r="1135" spans="1:25" ht="16.5">
      <c r="A1135" s="383">
        <f t="shared" si="423"/>
        <v>46230</v>
      </c>
      <c r="B1135" s="432" t="s">
        <v>804</v>
      </c>
      <c r="C1135" s="458"/>
      <c r="D1135" s="473"/>
      <c r="E1135" s="459"/>
      <c r="F1135" s="506" t="str">
        <f>IF(ISNA(VLOOKUP(D1135,條件!$A$1:$L$65585,5,0)),"",(VLOOKUP(D1135,條件!$A$1:$L$65585,5,0)))</f>
        <v/>
      </c>
      <c r="G1135" s="506" t="str">
        <f>IF(ISNA(VLOOKUP(D1135,條件!$A$1:$L$65585,11,0)),"",(VLOOKUP(D1135,條件!$A$1:$L$65585,11,0)))</f>
        <v/>
      </c>
      <c r="H1135" s="460"/>
      <c r="I1135" s="461"/>
      <c r="J1135" s="462"/>
      <c r="K1135" s="461"/>
      <c r="L1135" s="463"/>
      <c r="M1135" s="388"/>
      <c r="N1135" s="389"/>
      <c r="O1135" s="390"/>
      <c r="P1135" s="389"/>
      <c r="Q1135" s="410"/>
      <c r="R1135" s="443"/>
      <c r="S1135" s="425">
        <f t="shared" si="419"/>
        <v>0</v>
      </c>
      <c r="T1135" s="392">
        <f t="shared" si="416"/>
        <v>0</v>
      </c>
      <c r="U1135" s="392">
        <f t="shared" si="420"/>
        <v>0</v>
      </c>
      <c r="V1135" s="393">
        <f t="shared" si="421"/>
        <v>0</v>
      </c>
      <c r="W1135" s="444" t="str">
        <f t="shared" si="422"/>
        <v/>
      </c>
      <c r="X1135" s="452" t="str">
        <f t="shared" si="417"/>
        <v/>
      </c>
      <c r="Y1135" s="452" t="str">
        <f t="shared" si="418"/>
        <v/>
      </c>
    </row>
    <row r="1136" spans="1:25" ht="16.5">
      <c r="A1136" s="383">
        <f t="shared" si="423"/>
        <v>46230</v>
      </c>
      <c r="B1136" s="432" t="s">
        <v>804</v>
      </c>
      <c r="C1136" s="458"/>
      <c r="D1136" s="473"/>
      <c r="E1136" s="459"/>
      <c r="F1136" s="506" t="str">
        <f>IF(ISNA(VLOOKUP(D1136,條件!$A$1:$L$65585,5,0)),"",(VLOOKUP(D1136,條件!$A$1:$L$65585,5,0)))</f>
        <v/>
      </c>
      <c r="G1136" s="506" t="str">
        <f>IF(ISNA(VLOOKUP(D1136,條件!$A$1:$L$65585,11,0)),"",(VLOOKUP(D1136,條件!$A$1:$L$65585,11,0)))</f>
        <v/>
      </c>
      <c r="H1136" s="460"/>
      <c r="I1136" s="461"/>
      <c r="J1136" s="462"/>
      <c r="K1136" s="461"/>
      <c r="L1136" s="463"/>
      <c r="M1136" s="388"/>
      <c r="N1136" s="389"/>
      <c r="O1136" s="390"/>
      <c r="P1136" s="389"/>
      <c r="Q1136" s="410"/>
      <c r="R1136" s="443"/>
      <c r="S1136" s="425">
        <f t="shared" si="419"/>
        <v>0</v>
      </c>
      <c r="T1136" s="392">
        <f t="shared" si="416"/>
        <v>0</v>
      </c>
      <c r="U1136" s="392">
        <f t="shared" si="420"/>
        <v>0</v>
      </c>
      <c r="V1136" s="393">
        <f t="shared" si="421"/>
        <v>0</v>
      </c>
      <c r="W1136" s="444" t="str">
        <f t="shared" si="422"/>
        <v/>
      </c>
      <c r="X1136" s="452" t="str">
        <f t="shared" si="417"/>
        <v/>
      </c>
      <c r="Y1136" s="452" t="str">
        <f t="shared" si="418"/>
        <v/>
      </c>
    </row>
    <row r="1137" spans="1:25" ht="16.5">
      <c r="A1137" s="383">
        <f t="shared" si="423"/>
        <v>46230</v>
      </c>
      <c r="B1137" s="432" t="s">
        <v>804</v>
      </c>
      <c r="C1137" s="458"/>
      <c r="D1137" s="473"/>
      <c r="E1137" s="459"/>
      <c r="F1137" s="506" t="str">
        <f>IF(ISNA(VLOOKUP(D1137,條件!$A$1:$L$65585,5,0)),"",(VLOOKUP(D1137,條件!$A$1:$L$65585,5,0)))</f>
        <v/>
      </c>
      <c r="G1137" s="506" t="str">
        <f>IF(ISNA(VLOOKUP(D1137,條件!$A$1:$L$65585,11,0)),"",(VLOOKUP(D1137,條件!$A$1:$L$65585,11,0)))</f>
        <v/>
      </c>
      <c r="H1137" s="460"/>
      <c r="I1137" s="461"/>
      <c r="J1137" s="462"/>
      <c r="K1137" s="461"/>
      <c r="L1137" s="463"/>
      <c r="M1137" s="388"/>
      <c r="N1137" s="389"/>
      <c r="O1137" s="390"/>
      <c r="P1137" s="389"/>
      <c r="Q1137" s="391"/>
      <c r="R1137" s="443"/>
      <c r="S1137" s="425">
        <f t="shared" si="419"/>
        <v>0</v>
      </c>
      <c r="T1137" s="392">
        <f t="shared" si="416"/>
        <v>0</v>
      </c>
      <c r="U1137" s="392">
        <f t="shared" si="420"/>
        <v>0</v>
      </c>
      <c r="V1137" s="393">
        <f t="shared" si="421"/>
        <v>0</v>
      </c>
      <c r="W1137" s="444" t="str">
        <f t="shared" si="422"/>
        <v/>
      </c>
      <c r="X1137" s="452" t="str">
        <f t="shared" si="417"/>
        <v/>
      </c>
      <c r="Y1137" s="452" t="str">
        <f t="shared" si="418"/>
        <v/>
      </c>
    </row>
    <row r="1138" spans="1:25" ht="16.5">
      <c r="A1138" s="383">
        <f t="shared" si="423"/>
        <v>46230</v>
      </c>
      <c r="B1138" s="432" t="s">
        <v>804</v>
      </c>
      <c r="C1138" s="458"/>
      <c r="D1138" s="473"/>
      <c r="E1138" s="459"/>
      <c r="F1138" s="506" t="str">
        <f>IF(ISNA(VLOOKUP(D1138,條件!$A$1:$L$65585,5,0)),"",(VLOOKUP(D1138,條件!$A$1:$L$65585,5,0)))</f>
        <v/>
      </c>
      <c r="G1138" s="506" t="str">
        <f>IF(ISNA(VLOOKUP(D1138,條件!$A$1:$L$65585,11,0)),"",(VLOOKUP(D1138,條件!$A$1:$L$65585,11,0)))</f>
        <v/>
      </c>
      <c r="H1138" s="460"/>
      <c r="I1138" s="461"/>
      <c r="J1138" s="462"/>
      <c r="K1138" s="461"/>
      <c r="L1138" s="463"/>
      <c r="M1138" s="388"/>
      <c r="N1138" s="389"/>
      <c r="O1138" s="390"/>
      <c r="P1138" s="389"/>
      <c r="Q1138" s="391"/>
      <c r="R1138" s="443"/>
      <c r="S1138" s="425">
        <f t="shared" si="419"/>
        <v>0</v>
      </c>
      <c r="T1138" s="392">
        <f t="shared" si="416"/>
        <v>0</v>
      </c>
      <c r="U1138" s="392">
        <f t="shared" si="420"/>
        <v>0</v>
      </c>
      <c r="V1138" s="393">
        <f t="shared" si="421"/>
        <v>0</v>
      </c>
      <c r="W1138" s="444" t="str">
        <f t="shared" si="422"/>
        <v/>
      </c>
      <c r="X1138" s="452" t="str">
        <f t="shared" si="417"/>
        <v/>
      </c>
      <c r="Y1138" s="452" t="str">
        <f t="shared" si="418"/>
        <v/>
      </c>
    </row>
    <row r="1139" spans="1:25" ht="16.5">
      <c r="A1139" s="383">
        <f t="shared" si="423"/>
        <v>46230</v>
      </c>
      <c r="B1139" s="432" t="s">
        <v>804</v>
      </c>
      <c r="C1139" s="458"/>
      <c r="D1139" s="473"/>
      <c r="E1139" s="459"/>
      <c r="F1139" s="506" t="str">
        <f>IF(ISNA(VLOOKUP(D1139,條件!$A$1:$L$65585,5,0)),"",(VLOOKUP(D1139,條件!$A$1:$L$65585,5,0)))</f>
        <v/>
      </c>
      <c r="G1139" s="506" t="str">
        <f>IF(ISNA(VLOOKUP(D1139,條件!$A$1:$L$65585,11,0)),"",(VLOOKUP(D1139,條件!$A$1:$L$65585,11,0)))</f>
        <v/>
      </c>
      <c r="H1139" s="460"/>
      <c r="I1139" s="461"/>
      <c r="J1139" s="462"/>
      <c r="K1139" s="461"/>
      <c r="L1139" s="463"/>
      <c r="M1139" s="388"/>
      <c r="N1139" s="389"/>
      <c r="O1139" s="390"/>
      <c r="P1139" s="389"/>
      <c r="Q1139" s="391"/>
      <c r="R1139" s="443"/>
      <c r="S1139" s="425">
        <f t="shared" si="419"/>
        <v>0</v>
      </c>
      <c r="T1139" s="392">
        <f t="shared" si="416"/>
        <v>0</v>
      </c>
      <c r="U1139" s="392">
        <f t="shared" si="420"/>
        <v>0</v>
      </c>
      <c r="V1139" s="393">
        <f t="shared" si="421"/>
        <v>0</v>
      </c>
      <c r="W1139" s="444" t="str">
        <f t="shared" si="422"/>
        <v/>
      </c>
      <c r="X1139" s="452" t="str">
        <f t="shared" si="417"/>
        <v/>
      </c>
      <c r="Y1139" s="452" t="str">
        <f t="shared" si="418"/>
        <v/>
      </c>
    </row>
    <row r="1140" spans="1:25" ht="16.5">
      <c r="A1140" s="383">
        <f t="shared" si="423"/>
        <v>46230</v>
      </c>
      <c r="B1140" s="432" t="s">
        <v>804</v>
      </c>
      <c r="C1140" s="458"/>
      <c r="D1140" s="473"/>
      <c r="E1140" s="459"/>
      <c r="F1140" s="506" t="str">
        <f>IF(ISNA(VLOOKUP(D1140,條件!$A$1:$L$65585,5,0)),"",(VLOOKUP(D1140,條件!$A$1:$L$65585,5,0)))</f>
        <v/>
      </c>
      <c r="G1140" s="506" t="str">
        <f>IF(ISNA(VLOOKUP(D1140,條件!$A$1:$L$65585,11,0)),"",(VLOOKUP(D1140,條件!$A$1:$L$65585,11,0)))</f>
        <v/>
      </c>
      <c r="H1140" s="460"/>
      <c r="I1140" s="461"/>
      <c r="J1140" s="462"/>
      <c r="K1140" s="461"/>
      <c r="L1140" s="463"/>
      <c r="M1140" s="388"/>
      <c r="N1140" s="389"/>
      <c r="O1140" s="390"/>
      <c r="P1140" s="389"/>
      <c r="Q1140" s="391"/>
      <c r="R1140" s="443"/>
      <c r="S1140" s="425">
        <f t="shared" si="419"/>
        <v>0</v>
      </c>
      <c r="T1140" s="392">
        <f t="shared" si="416"/>
        <v>0</v>
      </c>
      <c r="U1140" s="392">
        <f t="shared" si="420"/>
        <v>0</v>
      </c>
      <c r="V1140" s="393">
        <f t="shared" si="421"/>
        <v>0</v>
      </c>
      <c r="W1140" s="444" t="str">
        <f t="shared" si="422"/>
        <v/>
      </c>
      <c r="X1140" s="452" t="str">
        <f t="shared" si="417"/>
        <v/>
      </c>
      <c r="Y1140" s="452" t="str">
        <f t="shared" si="418"/>
        <v/>
      </c>
    </row>
    <row r="1141" spans="1:25" ht="16.5">
      <c r="A1141" s="383">
        <f t="shared" si="423"/>
        <v>46230</v>
      </c>
      <c r="B1141" s="398" t="s">
        <v>807</v>
      </c>
      <c r="C1141" s="524"/>
      <c r="D1141" s="525"/>
      <c r="E1141" s="526"/>
      <c r="F1141" s="527"/>
      <c r="G1141" s="527"/>
      <c r="H1141" s="528"/>
      <c r="I1141" s="529">
        <f>COUNTA(I1121:I1140)</f>
        <v>0</v>
      </c>
      <c r="J1141" s="529"/>
      <c r="K1141" s="529"/>
      <c r="L1141" s="530"/>
      <c r="M1141" s="400"/>
      <c r="N1141" s="401">
        <f>SUM(N1121:N1140)</f>
        <v>0</v>
      </c>
      <c r="O1141" s="400"/>
      <c r="P1141" s="401">
        <f>SUM(P1121:P1140)</f>
        <v>0</v>
      </c>
      <c r="Q1141" s="402"/>
      <c r="R1141" s="445"/>
      <c r="S1141" s="426"/>
      <c r="T1141" s="399"/>
      <c r="U1141" s="399">
        <f>SUMIF(U1121:U1140,"&lt;9E307")</f>
        <v>0</v>
      </c>
      <c r="V1141" s="399">
        <f>SUM(V1121:V1140)</f>
        <v>0</v>
      </c>
      <c r="W1141" s="446">
        <f>IF(ISERROR(V1141/U1141),0,(V1141/U1141))</f>
        <v>0</v>
      </c>
      <c r="X1141" s="453">
        <f>SUMIF(X1121:X1140,"&lt;9E307")</f>
        <v>0</v>
      </c>
      <c r="Y1141" s="453">
        <f>SUMIF(Y1121:Y1140,"&lt;9E307")</f>
        <v>0</v>
      </c>
    </row>
    <row r="1142" spans="1:25" ht="16.5">
      <c r="A1142" s="383">
        <f t="shared" si="423"/>
        <v>46230</v>
      </c>
      <c r="B1142" s="432" t="s">
        <v>805</v>
      </c>
      <c r="C1142" s="458"/>
      <c r="D1142" s="473"/>
      <c r="E1142" s="459"/>
      <c r="F1142" s="506" t="str">
        <f>IF(ISNA(VLOOKUP(D1142,條件!$A$1:$L$65585,5,0)),"",(VLOOKUP(D1142,條件!$A$1:$L$65585,5,0)))</f>
        <v/>
      </c>
      <c r="G1142" s="506" t="str">
        <f>IF(ISNA(VLOOKUP(D1142,條件!$A$1:$L$65585,11,0)),"",(VLOOKUP(D1142,條件!$A$1:$L$65585,11,0)))</f>
        <v/>
      </c>
      <c r="H1142" s="460"/>
      <c r="I1142" s="461"/>
      <c r="J1142" s="462"/>
      <c r="K1142" s="461"/>
      <c r="L1142" s="463"/>
      <c r="M1142" s="388"/>
      <c r="N1142" s="389"/>
      <c r="O1142" s="390"/>
      <c r="P1142" s="389"/>
      <c r="Q1142" s="391"/>
      <c r="R1142" s="443"/>
      <c r="S1142" s="425">
        <f>K1142*0.85</f>
        <v>0</v>
      </c>
      <c r="T1142" s="392">
        <f t="shared" ref="T1142:T1161" si="424">IF(J1142="",0,(1440/(J1142/S1142)))</f>
        <v>0</v>
      </c>
      <c r="U1142" s="405">
        <f>T1142*L1142*(N1142+P1142)/24*0.85</f>
        <v>0</v>
      </c>
      <c r="V1142" s="406">
        <f>M1142+O1142</f>
        <v>0</v>
      </c>
      <c r="W1142" s="442" t="str">
        <f>IF(U1142=0,"",((V1142/U1142)))</f>
        <v/>
      </c>
      <c r="X1142" s="452" t="str">
        <f t="shared" ref="X1142:X1161" si="425">IF(ISERROR((U1142/(N1142+P1142)*N1142)/250),"",((U1142/(N1142+P1142)*N1142)/250))</f>
        <v/>
      </c>
      <c r="Y1142" s="452" t="str">
        <f t="shared" ref="Y1142:Y1161" si="426">IF(ISERROR(((U1142/(N1142+P1142)*P1142)/250)),"",(((U1142/(N1142+P1142)*P1142))/250))</f>
        <v/>
      </c>
    </row>
    <row r="1143" spans="1:25" ht="16.5">
      <c r="A1143" s="383">
        <f t="shared" si="423"/>
        <v>46230</v>
      </c>
      <c r="B1143" s="432" t="s">
        <v>805</v>
      </c>
      <c r="C1143" s="458"/>
      <c r="D1143" s="473"/>
      <c r="E1143" s="459"/>
      <c r="F1143" s="506" t="str">
        <f>IF(ISNA(VLOOKUP(D1143,條件!$A$1:$L$65585,5,0)),"",(VLOOKUP(D1143,條件!$A$1:$L$65585,5,0)))</f>
        <v/>
      </c>
      <c r="G1143" s="506" t="str">
        <f>IF(ISNA(VLOOKUP(D1143,條件!$A$1:$L$65585,11,0)),"",(VLOOKUP(D1143,條件!$A$1:$L$65585,11,0)))</f>
        <v/>
      </c>
      <c r="H1143" s="460"/>
      <c r="I1143" s="461"/>
      <c r="J1143" s="462"/>
      <c r="K1143" s="461"/>
      <c r="L1143" s="463"/>
      <c r="M1143" s="388"/>
      <c r="N1143" s="389"/>
      <c r="O1143" s="390"/>
      <c r="P1143" s="389"/>
      <c r="Q1143" s="391"/>
      <c r="R1143" s="443"/>
      <c r="S1143" s="425">
        <f t="shared" ref="S1143:S1161" si="427">K1143*0.85</f>
        <v>0</v>
      </c>
      <c r="T1143" s="392">
        <f t="shared" si="424"/>
        <v>0</v>
      </c>
      <c r="U1143" s="405">
        <f t="shared" ref="U1143:U1161" si="428">T1143*L1143*(N1143+P1143)/24*0.85</f>
        <v>0</v>
      </c>
      <c r="V1143" s="393">
        <f t="shared" ref="V1143:V1161" si="429">M1143+O1143</f>
        <v>0</v>
      </c>
      <c r="W1143" s="442" t="str">
        <f t="shared" ref="W1143:W1161" si="430">IF(U1143=0,"",((V1143/U1143)))</f>
        <v/>
      </c>
      <c r="X1143" s="452" t="str">
        <f t="shared" si="425"/>
        <v/>
      </c>
      <c r="Y1143" s="452" t="str">
        <f t="shared" si="426"/>
        <v/>
      </c>
    </row>
    <row r="1144" spans="1:25" ht="16.5">
      <c r="A1144" s="383">
        <f t="shared" si="423"/>
        <v>46230</v>
      </c>
      <c r="B1144" s="432" t="s">
        <v>805</v>
      </c>
      <c r="C1144" s="458"/>
      <c r="D1144" s="473"/>
      <c r="E1144" s="459"/>
      <c r="F1144" s="506" t="str">
        <f>IF(ISNA(VLOOKUP(D1144,條件!$A$1:$L$65585,5,0)),"",(VLOOKUP(D1144,條件!$A$1:$L$65585,5,0)))</f>
        <v/>
      </c>
      <c r="G1144" s="506" t="str">
        <f>IF(ISNA(VLOOKUP(D1144,條件!$A$1:$L$65585,11,0)),"",(VLOOKUP(D1144,條件!$A$1:$L$65585,11,0)))</f>
        <v/>
      </c>
      <c r="H1144" s="460"/>
      <c r="I1144" s="461"/>
      <c r="J1144" s="462"/>
      <c r="K1144" s="461"/>
      <c r="L1144" s="463"/>
      <c r="M1144" s="388"/>
      <c r="N1144" s="389"/>
      <c r="O1144" s="390"/>
      <c r="P1144" s="389"/>
      <c r="Q1144" s="391"/>
      <c r="R1144" s="443"/>
      <c r="S1144" s="425">
        <f t="shared" si="427"/>
        <v>0</v>
      </c>
      <c r="T1144" s="392">
        <f t="shared" si="424"/>
        <v>0</v>
      </c>
      <c r="U1144" s="405">
        <f t="shared" si="428"/>
        <v>0</v>
      </c>
      <c r="V1144" s="393">
        <f t="shared" si="429"/>
        <v>0</v>
      </c>
      <c r="W1144" s="442" t="str">
        <f t="shared" si="430"/>
        <v/>
      </c>
      <c r="X1144" s="452" t="str">
        <f t="shared" si="425"/>
        <v/>
      </c>
      <c r="Y1144" s="452" t="str">
        <f t="shared" si="426"/>
        <v/>
      </c>
    </row>
    <row r="1145" spans="1:25" ht="16.5">
      <c r="A1145" s="383">
        <f t="shared" si="423"/>
        <v>46230</v>
      </c>
      <c r="B1145" s="432" t="s">
        <v>805</v>
      </c>
      <c r="C1145" s="458"/>
      <c r="D1145" s="473"/>
      <c r="E1145" s="459"/>
      <c r="F1145" s="506" t="str">
        <f>IF(ISNA(VLOOKUP(D1145,條件!$A$1:$L$65585,5,0)),"",(VLOOKUP(D1145,條件!$A$1:$L$65585,5,0)))</f>
        <v/>
      </c>
      <c r="G1145" s="506" t="str">
        <f>IF(ISNA(VLOOKUP(D1145,條件!$A$1:$L$65585,11,0)),"",(VLOOKUP(D1145,條件!$A$1:$L$65585,11,0)))</f>
        <v/>
      </c>
      <c r="H1145" s="460"/>
      <c r="I1145" s="461"/>
      <c r="J1145" s="462"/>
      <c r="K1145" s="461"/>
      <c r="L1145" s="463"/>
      <c r="M1145" s="388"/>
      <c r="N1145" s="389"/>
      <c r="O1145" s="390"/>
      <c r="P1145" s="389"/>
      <c r="Q1145" s="391"/>
      <c r="R1145" s="443"/>
      <c r="S1145" s="425">
        <f t="shared" si="427"/>
        <v>0</v>
      </c>
      <c r="T1145" s="392">
        <f t="shared" si="424"/>
        <v>0</v>
      </c>
      <c r="U1145" s="405">
        <f t="shared" si="428"/>
        <v>0</v>
      </c>
      <c r="V1145" s="393">
        <f t="shared" si="429"/>
        <v>0</v>
      </c>
      <c r="W1145" s="442" t="str">
        <f t="shared" si="430"/>
        <v/>
      </c>
      <c r="X1145" s="452" t="str">
        <f t="shared" si="425"/>
        <v/>
      </c>
      <c r="Y1145" s="452" t="str">
        <f t="shared" si="426"/>
        <v/>
      </c>
    </row>
    <row r="1146" spans="1:25" ht="16.5">
      <c r="A1146" s="383">
        <f t="shared" si="423"/>
        <v>46230</v>
      </c>
      <c r="B1146" s="432" t="s">
        <v>805</v>
      </c>
      <c r="C1146" s="458"/>
      <c r="D1146" s="473"/>
      <c r="E1146" s="459"/>
      <c r="F1146" s="506" t="str">
        <f>IF(ISNA(VLOOKUP(D1146,條件!$A$1:$L$65585,5,0)),"",(VLOOKUP(D1146,條件!$A$1:$L$65585,5,0)))</f>
        <v/>
      </c>
      <c r="G1146" s="506" t="str">
        <f>IF(ISNA(VLOOKUP(D1146,條件!$A$1:$L$65585,11,0)),"",(VLOOKUP(D1146,條件!$A$1:$L$65585,11,0)))</f>
        <v/>
      </c>
      <c r="H1146" s="460"/>
      <c r="I1146" s="461"/>
      <c r="J1146" s="462"/>
      <c r="K1146" s="461"/>
      <c r="L1146" s="463"/>
      <c r="M1146" s="388"/>
      <c r="N1146" s="389"/>
      <c r="O1146" s="390"/>
      <c r="P1146" s="389"/>
      <c r="Q1146" s="391"/>
      <c r="R1146" s="443"/>
      <c r="S1146" s="425">
        <f t="shared" si="427"/>
        <v>0</v>
      </c>
      <c r="T1146" s="392">
        <f t="shared" si="424"/>
        <v>0</v>
      </c>
      <c r="U1146" s="405">
        <f t="shared" si="428"/>
        <v>0</v>
      </c>
      <c r="V1146" s="393">
        <f t="shared" si="429"/>
        <v>0</v>
      </c>
      <c r="W1146" s="442" t="str">
        <f t="shared" si="430"/>
        <v/>
      </c>
      <c r="X1146" s="452" t="str">
        <f t="shared" si="425"/>
        <v/>
      </c>
      <c r="Y1146" s="452" t="str">
        <f t="shared" si="426"/>
        <v/>
      </c>
    </row>
    <row r="1147" spans="1:25" ht="16.5">
      <c r="A1147" s="383">
        <f t="shared" si="423"/>
        <v>46230</v>
      </c>
      <c r="B1147" s="432" t="s">
        <v>805</v>
      </c>
      <c r="C1147" s="458"/>
      <c r="D1147" s="473"/>
      <c r="E1147" s="459"/>
      <c r="F1147" s="506" t="str">
        <f>IF(ISNA(VLOOKUP(D1147,條件!$A$1:$L$65585,5,0)),"",(VLOOKUP(D1147,條件!$A$1:$L$65585,5,0)))</f>
        <v/>
      </c>
      <c r="G1147" s="506" t="str">
        <f>IF(ISNA(VLOOKUP(D1147,條件!$A$1:$L$65585,11,0)),"",(VLOOKUP(D1147,條件!$A$1:$L$65585,11,0)))</f>
        <v/>
      </c>
      <c r="H1147" s="460"/>
      <c r="I1147" s="461"/>
      <c r="J1147" s="462"/>
      <c r="K1147" s="461"/>
      <c r="L1147" s="463"/>
      <c r="M1147" s="388"/>
      <c r="N1147" s="389"/>
      <c r="O1147" s="390"/>
      <c r="P1147" s="389"/>
      <c r="Q1147" s="391"/>
      <c r="R1147" s="443"/>
      <c r="S1147" s="425">
        <f t="shared" si="427"/>
        <v>0</v>
      </c>
      <c r="T1147" s="392">
        <f t="shared" si="424"/>
        <v>0</v>
      </c>
      <c r="U1147" s="405">
        <f t="shared" si="428"/>
        <v>0</v>
      </c>
      <c r="V1147" s="393">
        <f t="shared" si="429"/>
        <v>0</v>
      </c>
      <c r="W1147" s="442" t="str">
        <f t="shared" si="430"/>
        <v/>
      </c>
      <c r="X1147" s="452" t="str">
        <f t="shared" si="425"/>
        <v/>
      </c>
      <c r="Y1147" s="452" t="str">
        <f t="shared" si="426"/>
        <v/>
      </c>
    </row>
    <row r="1148" spans="1:25" ht="16.5">
      <c r="A1148" s="383">
        <f t="shared" si="423"/>
        <v>46230</v>
      </c>
      <c r="B1148" s="432" t="s">
        <v>805</v>
      </c>
      <c r="C1148" s="458"/>
      <c r="D1148" s="473"/>
      <c r="E1148" s="459"/>
      <c r="F1148" s="506" t="str">
        <f>IF(ISNA(VLOOKUP(D1148,條件!$A$1:$L$65585,5,0)),"",(VLOOKUP(D1148,條件!$A$1:$L$65585,5,0)))</f>
        <v/>
      </c>
      <c r="G1148" s="506" t="str">
        <f>IF(ISNA(VLOOKUP(D1148,條件!$A$1:$L$65585,11,0)),"",(VLOOKUP(D1148,條件!$A$1:$L$65585,11,0)))</f>
        <v/>
      </c>
      <c r="H1148" s="460"/>
      <c r="I1148" s="461"/>
      <c r="J1148" s="462"/>
      <c r="K1148" s="461"/>
      <c r="L1148" s="463"/>
      <c r="M1148" s="388"/>
      <c r="N1148" s="389"/>
      <c r="O1148" s="390"/>
      <c r="P1148" s="389"/>
      <c r="Q1148" s="391"/>
      <c r="R1148" s="443"/>
      <c r="S1148" s="425">
        <f t="shared" si="427"/>
        <v>0</v>
      </c>
      <c r="T1148" s="392">
        <f t="shared" si="424"/>
        <v>0</v>
      </c>
      <c r="U1148" s="405">
        <f t="shared" si="428"/>
        <v>0</v>
      </c>
      <c r="V1148" s="393">
        <f t="shared" si="429"/>
        <v>0</v>
      </c>
      <c r="W1148" s="442" t="str">
        <f t="shared" si="430"/>
        <v/>
      </c>
      <c r="X1148" s="452" t="str">
        <f t="shared" si="425"/>
        <v/>
      </c>
      <c r="Y1148" s="452" t="str">
        <f t="shared" si="426"/>
        <v/>
      </c>
    </row>
    <row r="1149" spans="1:25" ht="16.5">
      <c r="A1149" s="383">
        <f t="shared" si="423"/>
        <v>46230</v>
      </c>
      <c r="B1149" s="432" t="s">
        <v>805</v>
      </c>
      <c r="C1149" s="458"/>
      <c r="D1149" s="473"/>
      <c r="E1149" s="459"/>
      <c r="F1149" s="506" t="str">
        <f>IF(ISNA(VLOOKUP(D1149,條件!$A$1:$L$65585,5,0)),"",(VLOOKUP(D1149,條件!$A$1:$L$65585,5,0)))</f>
        <v/>
      </c>
      <c r="G1149" s="506" t="str">
        <f>IF(ISNA(VLOOKUP(D1149,條件!$A$1:$L$65585,11,0)),"",(VLOOKUP(D1149,條件!$A$1:$L$65585,11,0)))</f>
        <v/>
      </c>
      <c r="H1149" s="460"/>
      <c r="I1149" s="461"/>
      <c r="J1149" s="462"/>
      <c r="K1149" s="461"/>
      <c r="L1149" s="463"/>
      <c r="M1149" s="388"/>
      <c r="N1149" s="389"/>
      <c r="O1149" s="390"/>
      <c r="P1149" s="389"/>
      <c r="Q1149" s="391"/>
      <c r="R1149" s="443"/>
      <c r="S1149" s="425">
        <f t="shared" si="427"/>
        <v>0</v>
      </c>
      <c r="T1149" s="392">
        <f t="shared" si="424"/>
        <v>0</v>
      </c>
      <c r="U1149" s="405">
        <f t="shared" si="428"/>
        <v>0</v>
      </c>
      <c r="V1149" s="393">
        <f t="shared" si="429"/>
        <v>0</v>
      </c>
      <c r="W1149" s="442" t="str">
        <f t="shared" si="430"/>
        <v/>
      </c>
      <c r="X1149" s="452" t="str">
        <f t="shared" si="425"/>
        <v/>
      </c>
      <c r="Y1149" s="452" t="str">
        <f t="shared" si="426"/>
        <v/>
      </c>
    </row>
    <row r="1150" spans="1:25" ht="16.5">
      <c r="A1150" s="383">
        <f t="shared" si="423"/>
        <v>46230</v>
      </c>
      <c r="B1150" s="432" t="s">
        <v>805</v>
      </c>
      <c r="C1150" s="458"/>
      <c r="D1150" s="473"/>
      <c r="E1150" s="459"/>
      <c r="F1150" s="506" t="str">
        <f>IF(ISNA(VLOOKUP(D1150,條件!$A$1:$L$65585,5,0)),"",(VLOOKUP(D1150,條件!$A$1:$L$65585,5,0)))</f>
        <v/>
      </c>
      <c r="G1150" s="506" t="str">
        <f>IF(ISNA(VLOOKUP(D1150,條件!$A$1:$L$65585,11,0)),"",(VLOOKUP(D1150,條件!$A$1:$L$65585,11,0)))</f>
        <v/>
      </c>
      <c r="H1150" s="460"/>
      <c r="I1150" s="461"/>
      <c r="J1150" s="462"/>
      <c r="K1150" s="461"/>
      <c r="L1150" s="463"/>
      <c r="M1150" s="388"/>
      <c r="N1150" s="389"/>
      <c r="O1150" s="390"/>
      <c r="P1150" s="389"/>
      <c r="Q1150" s="391"/>
      <c r="R1150" s="443"/>
      <c r="S1150" s="425">
        <f t="shared" si="427"/>
        <v>0</v>
      </c>
      <c r="T1150" s="392">
        <f t="shared" si="424"/>
        <v>0</v>
      </c>
      <c r="U1150" s="405">
        <f t="shared" si="428"/>
        <v>0</v>
      </c>
      <c r="V1150" s="393">
        <f t="shared" si="429"/>
        <v>0</v>
      </c>
      <c r="W1150" s="442" t="str">
        <f t="shared" si="430"/>
        <v/>
      </c>
      <c r="X1150" s="452" t="str">
        <f t="shared" si="425"/>
        <v/>
      </c>
      <c r="Y1150" s="452" t="str">
        <f t="shared" si="426"/>
        <v/>
      </c>
    </row>
    <row r="1151" spans="1:25" ht="16.5">
      <c r="A1151" s="383">
        <f t="shared" si="423"/>
        <v>46230</v>
      </c>
      <c r="B1151" s="432" t="s">
        <v>805</v>
      </c>
      <c r="C1151" s="458"/>
      <c r="D1151" s="473"/>
      <c r="E1151" s="459"/>
      <c r="F1151" s="506" t="str">
        <f>IF(ISNA(VLOOKUP(D1151,條件!$A$1:$L$65585,5,0)),"",(VLOOKUP(D1151,條件!$A$1:$L$65585,5,0)))</f>
        <v/>
      </c>
      <c r="G1151" s="506" t="str">
        <f>IF(ISNA(VLOOKUP(D1151,條件!$A$1:$L$65585,11,0)),"",(VLOOKUP(D1151,條件!$A$1:$L$65585,11,0)))</f>
        <v/>
      </c>
      <c r="H1151" s="460"/>
      <c r="I1151" s="461"/>
      <c r="J1151" s="462"/>
      <c r="K1151" s="461"/>
      <c r="L1151" s="463"/>
      <c r="M1151" s="388"/>
      <c r="N1151" s="389"/>
      <c r="O1151" s="390"/>
      <c r="P1151" s="389"/>
      <c r="Q1151" s="391"/>
      <c r="R1151" s="443"/>
      <c r="S1151" s="425">
        <f t="shared" si="427"/>
        <v>0</v>
      </c>
      <c r="T1151" s="392">
        <f t="shared" si="424"/>
        <v>0</v>
      </c>
      <c r="U1151" s="405">
        <f t="shared" si="428"/>
        <v>0</v>
      </c>
      <c r="V1151" s="393">
        <f t="shared" si="429"/>
        <v>0</v>
      </c>
      <c r="W1151" s="442" t="str">
        <f t="shared" si="430"/>
        <v/>
      </c>
      <c r="X1151" s="452" t="str">
        <f t="shared" si="425"/>
        <v/>
      </c>
      <c r="Y1151" s="452" t="str">
        <f t="shared" si="426"/>
        <v/>
      </c>
    </row>
    <row r="1152" spans="1:25" ht="16.5">
      <c r="A1152" s="383">
        <f t="shared" si="423"/>
        <v>46230</v>
      </c>
      <c r="B1152" s="432" t="s">
        <v>805</v>
      </c>
      <c r="C1152" s="458"/>
      <c r="D1152" s="473"/>
      <c r="E1152" s="459"/>
      <c r="F1152" s="506" t="str">
        <f>IF(ISNA(VLOOKUP(D1152,條件!$A$1:$L$65585,5,0)),"",(VLOOKUP(D1152,條件!$A$1:$L$65585,5,0)))</f>
        <v/>
      </c>
      <c r="G1152" s="506" t="str">
        <f>IF(ISNA(VLOOKUP(D1152,條件!$A$1:$L$65585,11,0)),"",(VLOOKUP(D1152,條件!$A$1:$L$65585,11,0)))</f>
        <v/>
      </c>
      <c r="H1152" s="460"/>
      <c r="I1152" s="461"/>
      <c r="J1152" s="462"/>
      <c r="K1152" s="461"/>
      <c r="L1152" s="463"/>
      <c r="M1152" s="388"/>
      <c r="N1152" s="389"/>
      <c r="O1152" s="390"/>
      <c r="P1152" s="389"/>
      <c r="Q1152" s="391"/>
      <c r="R1152" s="443"/>
      <c r="S1152" s="425">
        <f t="shared" si="427"/>
        <v>0</v>
      </c>
      <c r="T1152" s="392">
        <f t="shared" si="424"/>
        <v>0</v>
      </c>
      <c r="U1152" s="405">
        <f t="shared" si="428"/>
        <v>0</v>
      </c>
      <c r="V1152" s="393">
        <f t="shared" si="429"/>
        <v>0</v>
      </c>
      <c r="W1152" s="442" t="str">
        <f t="shared" si="430"/>
        <v/>
      </c>
      <c r="X1152" s="452" t="str">
        <f t="shared" si="425"/>
        <v/>
      </c>
      <c r="Y1152" s="452" t="str">
        <f t="shared" si="426"/>
        <v/>
      </c>
    </row>
    <row r="1153" spans="1:25" ht="16.5">
      <c r="A1153" s="383">
        <f t="shared" si="423"/>
        <v>46230</v>
      </c>
      <c r="B1153" s="432" t="s">
        <v>805</v>
      </c>
      <c r="C1153" s="458"/>
      <c r="D1153" s="473"/>
      <c r="E1153" s="459"/>
      <c r="F1153" s="506" t="str">
        <f>IF(ISNA(VLOOKUP(D1153,條件!$A$1:$L$65585,5,0)),"",(VLOOKUP(D1153,條件!$A$1:$L$65585,5,0)))</f>
        <v/>
      </c>
      <c r="G1153" s="506" t="str">
        <f>IF(ISNA(VLOOKUP(D1153,條件!$A$1:$L$65585,11,0)),"",(VLOOKUP(D1153,條件!$A$1:$L$65585,11,0)))</f>
        <v/>
      </c>
      <c r="H1153" s="460"/>
      <c r="I1153" s="461"/>
      <c r="J1153" s="462"/>
      <c r="K1153" s="461"/>
      <c r="L1153" s="463"/>
      <c r="M1153" s="388"/>
      <c r="N1153" s="389"/>
      <c r="O1153" s="390"/>
      <c r="P1153" s="389"/>
      <c r="Q1153" s="391"/>
      <c r="R1153" s="443"/>
      <c r="S1153" s="425">
        <f t="shared" si="427"/>
        <v>0</v>
      </c>
      <c r="T1153" s="392">
        <f t="shared" si="424"/>
        <v>0</v>
      </c>
      <c r="U1153" s="392">
        <f t="shared" si="428"/>
        <v>0</v>
      </c>
      <c r="V1153" s="393">
        <f t="shared" si="429"/>
        <v>0</v>
      </c>
      <c r="W1153" s="444" t="str">
        <f t="shared" si="430"/>
        <v/>
      </c>
      <c r="X1153" s="452" t="str">
        <f t="shared" si="425"/>
        <v/>
      </c>
      <c r="Y1153" s="452" t="str">
        <f t="shared" si="426"/>
        <v/>
      </c>
    </row>
    <row r="1154" spans="1:25" ht="16.5">
      <c r="A1154" s="383">
        <f t="shared" si="423"/>
        <v>46230</v>
      </c>
      <c r="B1154" s="432" t="s">
        <v>805</v>
      </c>
      <c r="C1154" s="458"/>
      <c r="D1154" s="473"/>
      <c r="E1154" s="459"/>
      <c r="F1154" s="506" t="str">
        <f>IF(ISNA(VLOOKUP(D1154,條件!$A$1:$L$65585,5,0)),"",(VLOOKUP(D1154,條件!$A$1:$L$65585,5,0)))</f>
        <v/>
      </c>
      <c r="G1154" s="506" t="str">
        <f>IF(ISNA(VLOOKUP(D1154,條件!$A$1:$L$65585,11,0)),"",(VLOOKUP(D1154,條件!$A$1:$L$65585,11,0)))</f>
        <v/>
      </c>
      <c r="H1154" s="460"/>
      <c r="I1154" s="461"/>
      <c r="J1154" s="462"/>
      <c r="K1154" s="461"/>
      <c r="L1154" s="463"/>
      <c r="M1154" s="388"/>
      <c r="N1154" s="389"/>
      <c r="O1154" s="390"/>
      <c r="P1154" s="389"/>
      <c r="Q1154" s="391"/>
      <c r="R1154" s="443"/>
      <c r="S1154" s="425">
        <f t="shared" si="427"/>
        <v>0</v>
      </c>
      <c r="T1154" s="392">
        <f t="shared" si="424"/>
        <v>0</v>
      </c>
      <c r="U1154" s="392">
        <f t="shared" si="428"/>
        <v>0</v>
      </c>
      <c r="V1154" s="393">
        <f t="shared" si="429"/>
        <v>0</v>
      </c>
      <c r="W1154" s="444" t="str">
        <f t="shared" si="430"/>
        <v/>
      </c>
      <c r="X1154" s="452" t="str">
        <f t="shared" si="425"/>
        <v/>
      </c>
      <c r="Y1154" s="452" t="str">
        <f t="shared" si="426"/>
        <v/>
      </c>
    </row>
    <row r="1155" spans="1:25" ht="16.5">
      <c r="A1155" s="383">
        <f t="shared" si="423"/>
        <v>46230</v>
      </c>
      <c r="B1155" s="432" t="s">
        <v>805</v>
      </c>
      <c r="C1155" s="458"/>
      <c r="D1155" s="473"/>
      <c r="E1155" s="459"/>
      <c r="F1155" s="506" t="str">
        <f>IF(ISNA(VLOOKUP(D1155,條件!$A$1:$L$65585,5,0)),"",(VLOOKUP(D1155,條件!$A$1:$L$65585,5,0)))</f>
        <v/>
      </c>
      <c r="G1155" s="506" t="str">
        <f>IF(ISNA(VLOOKUP(D1155,條件!$A$1:$L$65585,11,0)),"",(VLOOKUP(D1155,條件!$A$1:$L$65585,11,0)))</f>
        <v/>
      </c>
      <c r="H1155" s="460"/>
      <c r="I1155" s="461"/>
      <c r="J1155" s="462"/>
      <c r="K1155" s="461"/>
      <c r="L1155" s="463"/>
      <c r="M1155" s="388"/>
      <c r="N1155" s="389"/>
      <c r="O1155" s="390"/>
      <c r="P1155" s="389"/>
      <c r="Q1155" s="391"/>
      <c r="R1155" s="443"/>
      <c r="S1155" s="425">
        <f t="shared" si="427"/>
        <v>0</v>
      </c>
      <c r="T1155" s="392">
        <f t="shared" si="424"/>
        <v>0</v>
      </c>
      <c r="U1155" s="392">
        <f t="shared" si="428"/>
        <v>0</v>
      </c>
      <c r="V1155" s="393">
        <f t="shared" si="429"/>
        <v>0</v>
      </c>
      <c r="W1155" s="444" t="str">
        <f t="shared" si="430"/>
        <v/>
      </c>
      <c r="X1155" s="452" t="str">
        <f t="shared" si="425"/>
        <v/>
      </c>
      <c r="Y1155" s="452" t="str">
        <f t="shared" si="426"/>
        <v/>
      </c>
    </row>
    <row r="1156" spans="1:25" ht="16.5">
      <c r="A1156" s="383">
        <f t="shared" si="423"/>
        <v>46230</v>
      </c>
      <c r="B1156" s="432" t="s">
        <v>805</v>
      </c>
      <c r="C1156" s="458"/>
      <c r="D1156" s="473"/>
      <c r="E1156" s="459"/>
      <c r="F1156" s="506" t="str">
        <f>IF(ISNA(VLOOKUP(D1156,條件!$A$1:$L$65585,5,0)),"",(VLOOKUP(D1156,條件!$A$1:$L$65585,5,0)))</f>
        <v/>
      </c>
      <c r="G1156" s="506" t="str">
        <f>IF(ISNA(VLOOKUP(D1156,條件!$A$1:$L$65585,11,0)),"",(VLOOKUP(D1156,條件!$A$1:$L$65585,11,0)))</f>
        <v/>
      </c>
      <c r="H1156" s="460"/>
      <c r="I1156" s="461"/>
      <c r="J1156" s="462"/>
      <c r="K1156" s="461"/>
      <c r="L1156" s="463"/>
      <c r="M1156" s="388"/>
      <c r="N1156" s="389"/>
      <c r="O1156" s="390"/>
      <c r="P1156" s="389"/>
      <c r="Q1156" s="391"/>
      <c r="R1156" s="443"/>
      <c r="S1156" s="425">
        <f t="shared" si="427"/>
        <v>0</v>
      </c>
      <c r="T1156" s="392">
        <f t="shared" si="424"/>
        <v>0</v>
      </c>
      <c r="U1156" s="392">
        <f t="shared" si="428"/>
        <v>0</v>
      </c>
      <c r="V1156" s="393">
        <f t="shared" si="429"/>
        <v>0</v>
      </c>
      <c r="W1156" s="444" t="str">
        <f t="shared" si="430"/>
        <v/>
      </c>
      <c r="X1156" s="452" t="str">
        <f t="shared" si="425"/>
        <v/>
      </c>
      <c r="Y1156" s="452" t="str">
        <f t="shared" si="426"/>
        <v/>
      </c>
    </row>
    <row r="1157" spans="1:25" ht="16.5">
      <c r="A1157" s="383">
        <f t="shared" si="423"/>
        <v>46230</v>
      </c>
      <c r="B1157" s="432" t="s">
        <v>805</v>
      </c>
      <c r="C1157" s="458"/>
      <c r="D1157" s="473"/>
      <c r="E1157" s="459"/>
      <c r="F1157" s="506" t="str">
        <f>IF(ISNA(VLOOKUP(D1157,條件!$A$1:$L$65585,5,0)),"",(VLOOKUP(D1157,條件!$A$1:$L$65585,5,0)))</f>
        <v/>
      </c>
      <c r="G1157" s="506" t="str">
        <f>IF(ISNA(VLOOKUP(D1157,條件!$A$1:$L$65585,11,0)),"",(VLOOKUP(D1157,條件!$A$1:$L$65585,11,0)))</f>
        <v/>
      </c>
      <c r="H1157" s="460"/>
      <c r="I1157" s="461"/>
      <c r="J1157" s="462"/>
      <c r="K1157" s="461"/>
      <c r="L1157" s="463"/>
      <c r="M1157" s="388"/>
      <c r="N1157" s="389"/>
      <c r="O1157" s="390"/>
      <c r="P1157" s="389"/>
      <c r="Q1157" s="391"/>
      <c r="R1157" s="443"/>
      <c r="S1157" s="425">
        <f t="shared" si="427"/>
        <v>0</v>
      </c>
      <c r="T1157" s="392">
        <f t="shared" si="424"/>
        <v>0</v>
      </c>
      <c r="U1157" s="392">
        <f t="shared" si="428"/>
        <v>0</v>
      </c>
      <c r="V1157" s="393">
        <f t="shared" si="429"/>
        <v>0</v>
      </c>
      <c r="W1157" s="444" t="str">
        <f t="shared" si="430"/>
        <v/>
      </c>
      <c r="X1157" s="452" t="str">
        <f t="shared" si="425"/>
        <v/>
      </c>
      <c r="Y1157" s="452" t="str">
        <f t="shared" si="426"/>
        <v/>
      </c>
    </row>
    <row r="1158" spans="1:25" ht="16.5">
      <c r="A1158" s="383">
        <f t="shared" si="423"/>
        <v>46230</v>
      </c>
      <c r="B1158" s="432" t="s">
        <v>805</v>
      </c>
      <c r="C1158" s="458"/>
      <c r="D1158" s="473"/>
      <c r="E1158" s="459"/>
      <c r="F1158" s="506" t="str">
        <f>IF(ISNA(VLOOKUP(D1158,條件!$A$1:$L$65585,5,0)),"",(VLOOKUP(D1158,條件!$A$1:$L$65585,5,0)))</f>
        <v/>
      </c>
      <c r="G1158" s="506" t="str">
        <f>IF(ISNA(VLOOKUP(D1158,條件!$A$1:$L$65585,11,0)),"",(VLOOKUP(D1158,條件!$A$1:$L$65585,11,0)))</f>
        <v/>
      </c>
      <c r="H1158" s="460"/>
      <c r="I1158" s="461"/>
      <c r="J1158" s="462"/>
      <c r="K1158" s="461"/>
      <c r="L1158" s="463"/>
      <c r="M1158" s="388"/>
      <c r="N1158" s="389"/>
      <c r="O1158" s="390"/>
      <c r="P1158" s="389"/>
      <c r="Q1158" s="391"/>
      <c r="R1158" s="443"/>
      <c r="S1158" s="425">
        <f t="shared" si="427"/>
        <v>0</v>
      </c>
      <c r="T1158" s="392">
        <f t="shared" si="424"/>
        <v>0</v>
      </c>
      <c r="U1158" s="392">
        <f t="shared" si="428"/>
        <v>0</v>
      </c>
      <c r="V1158" s="393">
        <f t="shared" si="429"/>
        <v>0</v>
      </c>
      <c r="W1158" s="444" t="str">
        <f t="shared" si="430"/>
        <v/>
      </c>
      <c r="X1158" s="452" t="str">
        <f t="shared" si="425"/>
        <v/>
      </c>
      <c r="Y1158" s="452" t="str">
        <f t="shared" si="426"/>
        <v/>
      </c>
    </row>
    <row r="1159" spans="1:25" ht="16.5">
      <c r="A1159" s="383">
        <f t="shared" si="423"/>
        <v>46230</v>
      </c>
      <c r="B1159" s="432" t="s">
        <v>805</v>
      </c>
      <c r="C1159" s="458"/>
      <c r="D1159" s="473"/>
      <c r="E1159" s="459"/>
      <c r="F1159" s="506" t="str">
        <f>IF(ISNA(VLOOKUP(D1159,條件!$A$1:$L$65585,5,0)),"",(VLOOKUP(D1159,條件!$A$1:$L$65585,5,0)))</f>
        <v/>
      </c>
      <c r="G1159" s="506" t="str">
        <f>IF(ISNA(VLOOKUP(D1159,條件!$A$1:$L$65585,11,0)),"",(VLOOKUP(D1159,條件!$A$1:$L$65585,11,0)))</f>
        <v/>
      </c>
      <c r="H1159" s="460"/>
      <c r="I1159" s="461"/>
      <c r="J1159" s="462"/>
      <c r="K1159" s="461"/>
      <c r="L1159" s="463"/>
      <c r="M1159" s="388"/>
      <c r="N1159" s="389"/>
      <c r="O1159" s="390"/>
      <c r="P1159" s="389"/>
      <c r="Q1159" s="391"/>
      <c r="R1159" s="443"/>
      <c r="S1159" s="425">
        <f t="shared" si="427"/>
        <v>0</v>
      </c>
      <c r="T1159" s="392">
        <f t="shared" si="424"/>
        <v>0</v>
      </c>
      <c r="U1159" s="392">
        <f t="shared" si="428"/>
        <v>0</v>
      </c>
      <c r="V1159" s="393">
        <f t="shared" si="429"/>
        <v>0</v>
      </c>
      <c r="W1159" s="444" t="str">
        <f t="shared" si="430"/>
        <v/>
      </c>
      <c r="X1159" s="452" t="str">
        <f t="shared" si="425"/>
        <v/>
      </c>
      <c r="Y1159" s="452" t="str">
        <f t="shared" si="426"/>
        <v/>
      </c>
    </row>
    <row r="1160" spans="1:25" ht="16.5">
      <c r="A1160" s="383">
        <f t="shared" si="423"/>
        <v>46230</v>
      </c>
      <c r="B1160" s="432" t="s">
        <v>805</v>
      </c>
      <c r="C1160" s="458"/>
      <c r="D1160" s="473"/>
      <c r="E1160" s="459"/>
      <c r="F1160" s="506" t="str">
        <f>IF(ISNA(VLOOKUP(D1160,條件!$A$1:$L$65585,5,0)),"",(VLOOKUP(D1160,條件!$A$1:$L$65585,5,0)))</f>
        <v/>
      </c>
      <c r="G1160" s="506" t="str">
        <f>IF(ISNA(VLOOKUP(D1160,條件!$A$1:$L$65585,11,0)),"",(VLOOKUP(D1160,條件!$A$1:$L$65585,11,0)))</f>
        <v/>
      </c>
      <c r="H1160" s="460"/>
      <c r="I1160" s="461"/>
      <c r="J1160" s="462"/>
      <c r="K1160" s="461"/>
      <c r="L1160" s="463"/>
      <c r="M1160" s="388"/>
      <c r="N1160" s="389"/>
      <c r="O1160" s="390"/>
      <c r="P1160" s="389"/>
      <c r="Q1160" s="391"/>
      <c r="R1160" s="443"/>
      <c r="S1160" s="425">
        <f t="shared" si="427"/>
        <v>0</v>
      </c>
      <c r="T1160" s="392">
        <f t="shared" si="424"/>
        <v>0</v>
      </c>
      <c r="U1160" s="392">
        <f t="shared" si="428"/>
        <v>0</v>
      </c>
      <c r="V1160" s="393">
        <f t="shared" si="429"/>
        <v>0</v>
      </c>
      <c r="W1160" s="444" t="str">
        <f t="shared" si="430"/>
        <v/>
      </c>
      <c r="X1160" s="452" t="str">
        <f t="shared" si="425"/>
        <v/>
      </c>
      <c r="Y1160" s="452" t="str">
        <f t="shared" si="426"/>
        <v/>
      </c>
    </row>
    <row r="1161" spans="1:25" ht="16.5">
      <c r="A1161" s="383">
        <f t="shared" si="423"/>
        <v>46230</v>
      </c>
      <c r="B1161" s="432" t="s">
        <v>805</v>
      </c>
      <c r="C1161" s="458"/>
      <c r="D1161" s="473"/>
      <c r="E1161" s="459"/>
      <c r="F1161" s="506" t="str">
        <f>IF(ISNA(VLOOKUP(D1161,條件!$A$1:$L$65585,5,0)),"",(VLOOKUP(D1161,條件!$A$1:$L$65585,5,0)))</f>
        <v/>
      </c>
      <c r="G1161" s="506" t="str">
        <f>IF(ISNA(VLOOKUP(D1161,條件!$A$1:$L$65585,11,0)),"",(VLOOKUP(D1161,條件!$A$1:$L$65585,11,0)))</f>
        <v/>
      </c>
      <c r="H1161" s="460"/>
      <c r="I1161" s="461"/>
      <c r="J1161" s="462"/>
      <c r="K1161" s="461"/>
      <c r="L1161" s="463"/>
      <c r="M1161" s="388"/>
      <c r="N1161" s="389"/>
      <c r="O1161" s="390"/>
      <c r="P1161" s="389"/>
      <c r="Q1161" s="391"/>
      <c r="R1161" s="443"/>
      <c r="S1161" s="425">
        <f t="shared" si="427"/>
        <v>0</v>
      </c>
      <c r="T1161" s="392">
        <f t="shared" si="424"/>
        <v>0</v>
      </c>
      <c r="U1161" s="392">
        <f t="shared" si="428"/>
        <v>0</v>
      </c>
      <c r="V1161" s="393">
        <f t="shared" si="429"/>
        <v>0</v>
      </c>
      <c r="W1161" s="444" t="str">
        <f t="shared" si="430"/>
        <v/>
      </c>
      <c r="X1161" s="452" t="str">
        <f t="shared" si="425"/>
        <v/>
      </c>
      <c r="Y1161" s="452" t="str">
        <f t="shared" si="426"/>
        <v/>
      </c>
    </row>
    <row r="1162" spans="1:25" ht="16.5">
      <c r="A1162" s="383">
        <f t="shared" si="423"/>
        <v>46230</v>
      </c>
      <c r="B1162" s="398" t="s">
        <v>803</v>
      </c>
      <c r="C1162" s="524"/>
      <c r="D1162" s="525"/>
      <c r="E1162" s="526"/>
      <c r="F1162" s="527">
        <v>0</v>
      </c>
      <c r="G1162" s="527"/>
      <c r="H1162" s="528"/>
      <c r="I1162" s="529">
        <f>COUNTA(I1142:I1161)</f>
        <v>0</v>
      </c>
      <c r="J1162" s="529"/>
      <c r="K1162" s="529"/>
      <c r="L1162" s="530"/>
      <c r="M1162" s="400"/>
      <c r="N1162" s="401">
        <f>SUM(N1142:N1161)</f>
        <v>0</v>
      </c>
      <c r="O1162" s="400"/>
      <c r="P1162" s="401">
        <f>SUM(P1142:P1161)</f>
        <v>0</v>
      </c>
      <c r="Q1162" s="402"/>
      <c r="R1162" s="445"/>
      <c r="S1162" s="427"/>
      <c r="T1162" s="403"/>
      <c r="U1162" s="399">
        <f>SUMIF(U1142:U1161,"&lt;9E307")</f>
        <v>0</v>
      </c>
      <c r="V1162" s="399">
        <f>SUM(V1142:V1161)</f>
        <v>0</v>
      </c>
      <c r="W1162" s="446">
        <f>IF(ISERROR(V1162/U1162),0,(V1162/U1162))</f>
        <v>0</v>
      </c>
      <c r="X1162" s="453">
        <f>SUMIF(X1142:X1161,"&lt;9E307")</f>
        <v>0</v>
      </c>
      <c r="Y1162" s="453">
        <f>SUMIF(Y1142:Y1161,"&lt;9E307")</f>
        <v>0</v>
      </c>
    </row>
    <row r="1163" spans="1:25" ht="16.5">
      <c r="A1163" s="383">
        <f t="shared" si="423"/>
        <v>46230</v>
      </c>
      <c r="B1163" s="404" t="s">
        <v>806</v>
      </c>
      <c r="C1163" s="531"/>
      <c r="D1163" s="532"/>
      <c r="E1163" s="533"/>
      <c r="F1163" s="534"/>
      <c r="G1163" s="534"/>
      <c r="H1163" s="535"/>
      <c r="I1163" s="536">
        <f>SUM(I1141,I1162)</f>
        <v>0</v>
      </c>
      <c r="J1163" s="536"/>
      <c r="K1163" s="536"/>
      <c r="L1163" s="537"/>
      <c r="M1163" s="419"/>
      <c r="N1163" s="420">
        <f>SUM(N1141,N1162)</f>
        <v>0</v>
      </c>
      <c r="O1163" s="419"/>
      <c r="P1163" s="420">
        <f>SUM(P1141,P1162)</f>
        <v>0</v>
      </c>
      <c r="Q1163" s="421"/>
      <c r="R1163" s="447"/>
      <c r="S1163" s="428"/>
      <c r="T1163" s="394"/>
      <c r="U1163" s="394">
        <f t="shared" ref="U1163:V1163" si="431">SUM(U1141,U1162)</f>
        <v>0</v>
      </c>
      <c r="V1163" s="394">
        <f t="shared" si="431"/>
        <v>0</v>
      </c>
      <c r="W1163" s="448">
        <f>IF(ISERROR(V1163/U1163),0,V1163/U1163)</f>
        <v>0</v>
      </c>
      <c r="X1163" s="454">
        <f>SUM(X1141,X1162)</f>
        <v>0</v>
      </c>
      <c r="Y1163" s="454">
        <f>SUM(Y1141,Y1162)</f>
        <v>0</v>
      </c>
    </row>
    <row r="1164" spans="1:25" ht="16.5">
      <c r="A1164" s="449">
        <f>A1163+1</f>
        <v>46231</v>
      </c>
      <c r="B1164" s="431" t="s">
        <v>804</v>
      </c>
      <c r="C1164" s="538"/>
      <c r="D1164" s="539"/>
      <c r="E1164" s="540"/>
      <c r="F1164" s="541" t="str">
        <f>IF(ISNA(VLOOKUP(D1164,條件!$A$1:$L$65585,5,0)),"",(VLOOKUP(D1164,條件!$A$1:$L$65585,5,0)))</f>
        <v/>
      </c>
      <c r="G1164" s="541" t="str">
        <f>IF(ISNA(VLOOKUP(D1164,條件!$A$1:$L$65585,11,0)),"",(VLOOKUP(D1164,條件!$A$1:$L$65585,11,0)))</f>
        <v/>
      </c>
      <c r="H1164" s="542"/>
      <c r="I1164" s="543"/>
      <c r="J1164" s="462"/>
      <c r="K1164" s="543"/>
      <c r="L1164" s="544"/>
      <c r="M1164" s="407"/>
      <c r="N1164" s="408"/>
      <c r="O1164" s="409"/>
      <c r="P1164" s="408"/>
      <c r="Q1164" s="410"/>
      <c r="R1164" s="441"/>
      <c r="S1164" s="424">
        <f>K1164*0.85</f>
        <v>0</v>
      </c>
      <c r="T1164" s="405">
        <f t="shared" ref="T1164:T1183" si="432">IF(J1164="",0,(1440/(J1164/S1164)))</f>
        <v>0</v>
      </c>
      <c r="U1164" s="405">
        <f>T1164*L1164*(N1164+P1164)/24*0.85</f>
        <v>0</v>
      </c>
      <c r="V1164" s="406">
        <f>M1164+O1164</f>
        <v>0</v>
      </c>
      <c r="W1164" s="442" t="str">
        <f>IF(U1164=0,"",((V1164/U1164)))</f>
        <v/>
      </c>
      <c r="X1164" s="452" t="str">
        <f t="shared" ref="X1164:X1183" si="433">IF(ISERROR((U1164/(N1164+P1164)*N1164)/250),"",((U1164/(N1164+P1164)*N1164)/250))</f>
        <v/>
      </c>
      <c r="Y1164" s="452" t="str">
        <f t="shared" ref="Y1164:Y1183" si="434">IF(ISERROR(((U1164/(N1164+P1164)*P1164)/250)),"",(((U1164/(N1164+P1164)*P1164))/250))</f>
        <v/>
      </c>
    </row>
    <row r="1165" spans="1:25" ht="16.5">
      <c r="A1165" s="383">
        <f>A1164</f>
        <v>46231</v>
      </c>
      <c r="B1165" s="432" t="s">
        <v>804</v>
      </c>
      <c r="C1165" s="458"/>
      <c r="D1165" s="473"/>
      <c r="E1165" s="459"/>
      <c r="F1165" s="506" t="str">
        <f>IF(ISNA(VLOOKUP(D1165,條件!$A$1:$L$65585,5,0)),"",(VLOOKUP(D1165,條件!$A$1:$L$65585,5,0)))</f>
        <v/>
      </c>
      <c r="G1165" s="506" t="str">
        <f>IF(ISNA(VLOOKUP(D1165,條件!$A$1:$L$65585,11,0)),"",(VLOOKUP(D1165,條件!$A$1:$L$65585,11,0)))</f>
        <v/>
      </c>
      <c r="H1165" s="460"/>
      <c r="I1165" s="461"/>
      <c r="J1165" s="462"/>
      <c r="K1165" s="461"/>
      <c r="L1165" s="463"/>
      <c r="M1165" s="388"/>
      <c r="N1165" s="389"/>
      <c r="O1165" s="390"/>
      <c r="P1165" s="389"/>
      <c r="Q1165" s="410"/>
      <c r="R1165" s="443"/>
      <c r="S1165" s="425">
        <f t="shared" ref="S1165:S1183" si="435">K1165*0.85</f>
        <v>0</v>
      </c>
      <c r="T1165" s="392">
        <f t="shared" si="432"/>
        <v>0</v>
      </c>
      <c r="U1165" s="405">
        <f t="shared" ref="U1165:U1183" si="436">T1165*L1165*(N1165+P1165)/24*0.85</f>
        <v>0</v>
      </c>
      <c r="V1165" s="393">
        <f t="shared" ref="V1165:V1183" si="437">M1165+O1165</f>
        <v>0</v>
      </c>
      <c r="W1165" s="442" t="str">
        <f t="shared" ref="W1165:W1183" si="438">IF(U1165=0,"",((V1165/U1165)))</f>
        <v/>
      </c>
      <c r="X1165" s="452" t="str">
        <f t="shared" si="433"/>
        <v/>
      </c>
      <c r="Y1165" s="452" t="str">
        <f t="shared" si="434"/>
        <v/>
      </c>
    </row>
    <row r="1166" spans="1:25" ht="16.5">
      <c r="A1166" s="383">
        <f t="shared" ref="A1166:A1206" si="439">A1165</f>
        <v>46231</v>
      </c>
      <c r="B1166" s="432" t="s">
        <v>804</v>
      </c>
      <c r="C1166" s="458"/>
      <c r="D1166" s="473"/>
      <c r="E1166" s="459"/>
      <c r="F1166" s="506" t="str">
        <f>IF(ISNA(VLOOKUP(D1166,條件!$A$1:$L$65585,5,0)),"",(VLOOKUP(D1166,條件!$A$1:$L$65585,5,0)))</f>
        <v/>
      </c>
      <c r="G1166" s="506" t="str">
        <f>IF(ISNA(VLOOKUP(D1166,條件!$A$1:$L$65585,11,0)),"",(VLOOKUP(D1166,條件!$A$1:$L$65585,11,0)))</f>
        <v/>
      </c>
      <c r="H1166" s="460"/>
      <c r="I1166" s="461"/>
      <c r="J1166" s="462"/>
      <c r="K1166" s="461"/>
      <c r="L1166" s="463"/>
      <c r="M1166" s="388"/>
      <c r="N1166" s="389"/>
      <c r="O1166" s="390"/>
      <c r="P1166" s="389"/>
      <c r="Q1166" s="410"/>
      <c r="R1166" s="443"/>
      <c r="S1166" s="425">
        <f t="shared" si="435"/>
        <v>0</v>
      </c>
      <c r="T1166" s="392">
        <f t="shared" si="432"/>
        <v>0</v>
      </c>
      <c r="U1166" s="405">
        <f t="shared" si="436"/>
        <v>0</v>
      </c>
      <c r="V1166" s="393">
        <f t="shared" si="437"/>
        <v>0</v>
      </c>
      <c r="W1166" s="442" t="str">
        <f t="shared" si="438"/>
        <v/>
      </c>
      <c r="X1166" s="452" t="str">
        <f t="shared" si="433"/>
        <v/>
      </c>
      <c r="Y1166" s="452" t="str">
        <f t="shared" si="434"/>
        <v/>
      </c>
    </row>
    <row r="1167" spans="1:25" ht="16.5">
      <c r="A1167" s="383">
        <f t="shared" si="439"/>
        <v>46231</v>
      </c>
      <c r="B1167" s="432" t="s">
        <v>804</v>
      </c>
      <c r="C1167" s="458"/>
      <c r="D1167" s="473"/>
      <c r="E1167" s="459"/>
      <c r="F1167" s="506" t="str">
        <f>IF(ISNA(VLOOKUP(D1167,條件!$A$1:$L$65585,5,0)),"",(VLOOKUP(D1167,條件!$A$1:$L$65585,5,0)))</f>
        <v/>
      </c>
      <c r="G1167" s="506" t="str">
        <f>IF(ISNA(VLOOKUP(D1167,條件!$A$1:$L$65585,11,0)),"",(VLOOKUP(D1167,條件!$A$1:$L$65585,11,0)))</f>
        <v/>
      </c>
      <c r="H1167" s="460"/>
      <c r="I1167" s="461"/>
      <c r="J1167" s="462"/>
      <c r="K1167" s="461"/>
      <c r="L1167" s="463"/>
      <c r="M1167" s="388"/>
      <c r="N1167" s="389"/>
      <c r="O1167" s="390"/>
      <c r="P1167" s="389"/>
      <c r="Q1167" s="410"/>
      <c r="R1167" s="443"/>
      <c r="S1167" s="425">
        <f t="shared" si="435"/>
        <v>0</v>
      </c>
      <c r="T1167" s="392">
        <f t="shared" si="432"/>
        <v>0</v>
      </c>
      <c r="U1167" s="405">
        <f t="shared" si="436"/>
        <v>0</v>
      </c>
      <c r="V1167" s="393">
        <f t="shared" si="437"/>
        <v>0</v>
      </c>
      <c r="W1167" s="442" t="str">
        <f t="shared" si="438"/>
        <v/>
      </c>
      <c r="X1167" s="452" t="str">
        <f t="shared" si="433"/>
        <v/>
      </c>
      <c r="Y1167" s="452" t="str">
        <f t="shared" si="434"/>
        <v/>
      </c>
    </row>
    <row r="1168" spans="1:25" ht="16.5">
      <c r="A1168" s="383">
        <f t="shared" si="439"/>
        <v>46231</v>
      </c>
      <c r="B1168" s="432" t="s">
        <v>804</v>
      </c>
      <c r="C1168" s="458"/>
      <c r="D1168" s="473"/>
      <c r="E1168" s="459"/>
      <c r="F1168" s="506" t="str">
        <f>IF(ISNA(VLOOKUP(D1168,條件!$A$1:$L$65585,5,0)),"",(VLOOKUP(D1168,條件!$A$1:$L$65585,5,0)))</f>
        <v/>
      </c>
      <c r="G1168" s="506" t="str">
        <f>IF(ISNA(VLOOKUP(D1168,條件!$A$1:$L$65585,11,0)),"",(VLOOKUP(D1168,條件!$A$1:$L$65585,11,0)))</f>
        <v/>
      </c>
      <c r="H1168" s="460"/>
      <c r="I1168" s="461"/>
      <c r="J1168" s="462"/>
      <c r="K1168" s="461"/>
      <c r="L1168" s="463"/>
      <c r="M1168" s="388"/>
      <c r="N1168" s="389"/>
      <c r="O1168" s="390"/>
      <c r="P1168" s="389"/>
      <c r="Q1168" s="410"/>
      <c r="R1168" s="443"/>
      <c r="S1168" s="425">
        <f t="shared" si="435"/>
        <v>0</v>
      </c>
      <c r="T1168" s="392">
        <f t="shared" si="432"/>
        <v>0</v>
      </c>
      <c r="U1168" s="405">
        <f t="shared" si="436"/>
        <v>0</v>
      </c>
      <c r="V1168" s="393">
        <f t="shared" si="437"/>
        <v>0</v>
      </c>
      <c r="W1168" s="442" t="str">
        <f t="shared" si="438"/>
        <v/>
      </c>
      <c r="X1168" s="452" t="str">
        <f t="shared" si="433"/>
        <v/>
      </c>
      <c r="Y1168" s="452" t="str">
        <f t="shared" si="434"/>
        <v/>
      </c>
    </row>
    <row r="1169" spans="1:25" ht="16.5">
      <c r="A1169" s="383">
        <f t="shared" si="439"/>
        <v>46231</v>
      </c>
      <c r="B1169" s="432" t="s">
        <v>804</v>
      </c>
      <c r="C1169" s="458"/>
      <c r="D1169" s="473"/>
      <c r="E1169" s="459"/>
      <c r="F1169" s="506" t="str">
        <f>IF(ISNA(VLOOKUP(D1169,條件!$A$1:$L$65585,5,0)),"",(VLOOKUP(D1169,條件!$A$1:$L$65585,5,0)))</f>
        <v/>
      </c>
      <c r="G1169" s="506" t="str">
        <f>IF(ISNA(VLOOKUP(D1169,條件!$A$1:$L$65585,11,0)),"",(VLOOKUP(D1169,條件!$A$1:$L$65585,11,0)))</f>
        <v/>
      </c>
      <c r="H1169" s="460"/>
      <c r="I1169" s="461"/>
      <c r="J1169" s="462"/>
      <c r="K1169" s="461"/>
      <c r="L1169" s="463"/>
      <c r="M1169" s="388"/>
      <c r="N1169" s="389"/>
      <c r="O1169" s="390"/>
      <c r="P1169" s="389"/>
      <c r="Q1169" s="410"/>
      <c r="R1169" s="443"/>
      <c r="S1169" s="425">
        <f t="shared" si="435"/>
        <v>0</v>
      </c>
      <c r="T1169" s="392">
        <f t="shared" si="432"/>
        <v>0</v>
      </c>
      <c r="U1169" s="405">
        <f t="shared" si="436"/>
        <v>0</v>
      </c>
      <c r="V1169" s="393">
        <f t="shared" si="437"/>
        <v>0</v>
      </c>
      <c r="W1169" s="442" t="str">
        <f t="shared" si="438"/>
        <v/>
      </c>
      <c r="X1169" s="452" t="str">
        <f t="shared" si="433"/>
        <v/>
      </c>
      <c r="Y1169" s="452" t="str">
        <f t="shared" si="434"/>
        <v/>
      </c>
    </row>
    <row r="1170" spans="1:25" ht="16.5">
      <c r="A1170" s="383">
        <f t="shared" si="439"/>
        <v>46231</v>
      </c>
      <c r="B1170" s="432" t="s">
        <v>804</v>
      </c>
      <c r="C1170" s="458"/>
      <c r="D1170" s="473"/>
      <c r="E1170" s="459"/>
      <c r="F1170" s="506" t="str">
        <f>IF(ISNA(VLOOKUP(D1170,條件!$A$1:$L$65585,5,0)),"",(VLOOKUP(D1170,條件!$A$1:$L$65585,5,0)))</f>
        <v/>
      </c>
      <c r="G1170" s="506" t="str">
        <f>IF(ISNA(VLOOKUP(D1170,條件!$A$1:$L$65585,11,0)),"",(VLOOKUP(D1170,條件!$A$1:$L$65585,11,0)))</f>
        <v/>
      </c>
      <c r="H1170" s="460"/>
      <c r="I1170" s="461"/>
      <c r="J1170" s="462"/>
      <c r="K1170" s="461"/>
      <c r="L1170" s="463"/>
      <c r="M1170" s="388"/>
      <c r="N1170" s="389"/>
      <c r="O1170" s="390"/>
      <c r="P1170" s="389"/>
      <c r="Q1170" s="410"/>
      <c r="R1170" s="443"/>
      <c r="S1170" s="425">
        <f t="shared" si="435"/>
        <v>0</v>
      </c>
      <c r="T1170" s="392">
        <f t="shared" si="432"/>
        <v>0</v>
      </c>
      <c r="U1170" s="405">
        <f t="shared" si="436"/>
        <v>0</v>
      </c>
      <c r="V1170" s="393">
        <f t="shared" si="437"/>
        <v>0</v>
      </c>
      <c r="W1170" s="442" t="str">
        <f t="shared" si="438"/>
        <v/>
      </c>
      <c r="X1170" s="452" t="str">
        <f t="shared" si="433"/>
        <v/>
      </c>
      <c r="Y1170" s="452" t="str">
        <f t="shared" si="434"/>
        <v/>
      </c>
    </row>
    <row r="1171" spans="1:25" ht="16.5">
      <c r="A1171" s="383">
        <f t="shared" si="439"/>
        <v>46231</v>
      </c>
      <c r="B1171" s="432" t="s">
        <v>804</v>
      </c>
      <c r="C1171" s="458"/>
      <c r="D1171" s="473"/>
      <c r="E1171" s="459"/>
      <c r="F1171" s="506" t="str">
        <f>IF(ISNA(VLOOKUP(D1171,條件!$A$1:$L$65585,5,0)),"",(VLOOKUP(D1171,條件!$A$1:$L$65585,5,0)))</f>
        <v/>
      </c>
      <c r="G1171" s="506" t="str">
        <f>IF(ISNA(VLOOKUP(D1171,條件!$A$1:$L$65585,11,0)),"",(VLOOKUP(D1171,條件!$A$1:$L$65585,11,0)))</f>
        <v/>
      </c>
      <c r="H1171" s="460"/>
      <c r="I1171" s="461"/>
      <c r="J1171" s="462"/>
      <c r="K1171" s="461"/>
      <c r="L1171" s="463"/>
      <c r="M1171" s="388"/>
      <c r="N1171" s="389"/>
      <c r="O1171" s="390"/>
      <c r="P1171" s="389"/>
      <c r="Q1171" s="410"/>
      <c r="R1171" s="443"/>
      <c r="S1171" s="425">
        <f t="shared" si="435"/>
        <v>0</v>
      </c>
      <c r="T1171" s="392">
        <f t="shared" si="432"/>
        <v>0</v>
      </c>
      <c r="U1171" s="405">
        <f t="shared" si="436"/>
        <v>0</v>
      </c>
      <c r="V1171" s="393">
        <f t="shared" si="437"/>
        <v>0</v>
      </c>
      <c r="W1171" s="442" t="str">
        <f t="shared" si="438"/>
        <v/>
      </c>
      <c r="X1171" s="452" t="str">
        <f t="shared" si="433"/>
        <v/>
      </c>
      <c r="Y1171" s="452" t="str">
        <f t="shared" si="434"/>
        <v/>
      </c>
    </row>
    <row r="1172" spans="1:25" ht="16.5">
      <c r="A1172" s="383">
        <f t="shared" si="439"/>
        <v>46231</v>
      </c>
      <c r="B1172" s="432" t="s">
        <v>804</v>
      </c>
      <c r="C1172" s="458"/>
      <c r="D1172" s="473"/>
      <c r="E1172" s="459"/>
      <c r="F1172" s="506" t="str">
        <f>IF(ISNA(VLOOKUP(D1172,條件!$A$1:$L$65585,5,0)),"",(VLOOKUP(D1172,條件!$A$1:$L$65585,5,0)))</f>
        <v/>
      </c>
      <c r="G1172" s="506" t="str">
        <f>IF(ISNA(VLOOKUP(D1172,條件!$A$1:$L$65585,11,0)),"",(VLOOKUP(D1172,條件!$A$1:$L$65585,11,0)))</f>
        <v/>
      </c>
      <c r="H1172" s="460"/>
      <c r="I1172" s="461"/>
      <c r="J1172" s="462"/>
      <c r="K1172" s="461"/>
      <c r="L1172" s="463"/>
      <c r="M1172" s="388"/>
      <c r="N1172" s="389"/>
      <c r="O1172" s="390"/>
      <c r="P1172" s="389"/>
      <c r="Q1172" s="410"/>
      <c r="R1172" s="443"/>
      <c r="S1172" s="425">
        <f t="shared" si="435"/>
        <v>0</v>
      </c>
      <c r="T1172" s="392">
        <f t="shared" si="432"/>
        <v>0</v>
      </c>
      <c r="U1172" s="405">
        <f t="shared" si="436"/>
        <v>0</v>
      </c>
      <c r="V1172" s="393">
        <f t="shared" si="437"/>
        <v>0</v>
      </c>
      <c r="W1172" s="442" t="str">
        <f t="shared" si="438"/>
        <v/>
      </c>
      <c r="X1172" s="452" t="str">
        <f t="shared" si="433"/>
        <v/>
      </c>
      <c r="Y1172" s="452" t="str">
        <f t="shared" si="434"/>
        <v/>
      </c>
    </row>
    <row r="1173" spans="1:25" ht="16.5">
      <c r="A1173" s="383">
        <f t="shared" si="439"/>
        <v>46231</v>
      </c>
      <c r="B1173" s="432" t="s">
        <v>804</v>
      </c>
      <c r="C1173" s="458"/>
      <c r="D1173" s="473"/>
      <c r="E1173" s="459"/>
      <c r="F1173" s="506" t="str">
        <f>IF(ISNA(VLOOKUP(D1173,條件!$A$1:$L$65585,5,0)),"",(VLOOKUP(D1173,條件!$A$1:$L$65585,5,0)))</f>
        <v/>
      </c>
      <c r="G1173" s="506" t="str">
        <f>IF(ISNA(VLOOKUP(D1173,條件!$A$1:$L$65585,11,0)),"",(VLOOKUP(D1173,條件!$A$1:$L$65585,11,0)))</f>
        <v/>
      </c>
      <c r="H1173" s="460"/>
      <c r="I1173" s="461"/>
      <c r="J1173" s="462"/>
      <c r="K1173" s="461"/>
      <c r="L1173" s="463"/>
      <c r="M1173" s="388"/>
      <c r="N1173" s="389"/>
      <c r="O1173" s="390"/>
      <c r="P1173" s="389"/>
      <c r="Q1173" s="410"/>
      <c r="R1173" s="443"/>
      <c r="S1173" s="425">
        <f t="shared" si="435"/>
        <v>0</v>
      </c>
      <c r="T1173" s="392">
        <f t="shared" si="432"/>
        <v>0</v>
      </c>
      <c r="U1173" s="405">
        <f t="shared" si="436"/>
        <v>0</v>
      </c>
      <c r="V1173" s="393">
        <f t="shared" si="437"/>
        <v>0</v>
      </c>
      <c r="W1173" s="442" t="str">
        <f t="shared" si="438"/>
        <v/>
      </c>
      <c r="X1173" s="452" t="str">
        <f t="shared" si="433"/>
        <v/>
      </c>
      <c r="Y1173" s="452" t="str">
        <f t="shared" si="434"/>
        <v/>
      </c>
    </row>
    <row r="1174" spans="1:25" ht="16.5">
      <c r="A1174" s="383">
        <f t="shared" si="439"/>
        <v>46231</v>
      </c>
      <c r="B1174" s="432" t="s">
        <v>804</v>
      </c>
      <c r="C1174" s="458"/>
      <c r="D1174" s="473"/>
      <c r="E1174" s="459"/>
      <c r="F1174" s="506" t="str">
        <f>IF(ISNA(VLOOKUP(D1174,條件!$A$1:$L$65585,5,0)),"",(VLOOKUP(D1174,條件!$A$1:$L$65585,5,0)))</f>
        <v/>
      </c>
      <c r="G1174" s="506" t="str">
        <f>IF(ISNA(VLOOKUP(D1174,條件!$A$1:$L$65585,11,0)),"",(VLOOKUP(D1174,條件!$A$1:$L$65585,11,0)))</f>
        <v/>
      </c>
      <c r="H1174" s="460"/>
      <c r="I1174" s="461"/>
      <c r="J1174" s="462"/>
      <c r="K1174" s="461"/>
      <c r="L1174" s="463"/>
      <c r="M1174" s="388"/>
      <c r="N1174" s="389"/>
      <c r="O1174" s="390"/>
      <c r="P1174" s="389"/>
      <c r="Q1174" s="410"/>
      <c r="R1174" s="443"/>
      <c r="S1174" s="425">
        <f t="shared" si="435"/>
        <v>0</v>
      </c>
      <c r="T1174" s="392">
        <f t="shared" si="432"/>
        <v>0</v>
      </c>
      <c r="U1174" s="405">
        <f t="shared" si="436"/>
        <v>0</v>
      </c>
      <c r="V1174" s="393">
        <f t="shared" si="437"/>
        <v>0</v>
      </c>
      <c r="W1174" s="442" t="str">
        <f t="shared" si="438"/>
        <v/>
      </c>
      <c r="X1174" s="452" t="str">
        <f t="shared" si="433"/>
        <v/>
      </c>
      <c r="Y1174" s="452" t="str">
        <f t="shared" si="434"/>
        <v/>
      </c>
    </row>
    <row r="1175" spans="1:25" ht="16.5">
      <c r="A1175" s="383">
        <f t="shared" si="439"/>
        <v>46231</v>
      </c>
      <c r="B1175" s="432" t="s">
        <v>804</v>
      </c>
      <c r="C1175" s="458"/>
      <c r="D1175" s="473"/>
      <c r="E1175" s="459"/>
      <c r="F1175" s="506" t="str">
        <f>IF(ISNA(VLOOKUP(D1175,條件!$A$1:$L$65585,5,0)),"",(VLOOKUP(D1175,條件!$A$1:$L$65585,5,0)))</f>
        <v/>
      </c>
      <c r="G1175" s="506" t="str">
        <f>IF(ISNA(VLOOKUP(D1175,條件!$A$1:$L$65585,11,0)),"",(VLOOKUP(D1175,條件!$A$1:$L$65585,11,0)))</f>
        <v/>
      </c>
      <c r="H1175" s="460"/>
      <c r="I1175" s="461"/>
      <c r="J1175" s="462"/>
      <c r="K1175" s="461"/>
      <c r="L1175" s="463"/>
      <c r="M1175" s="388"/>
      <c r="N1175" s="389"/>
      <c r="O1175" s="390"/>
      <c r="P1175" s="389"/>
      <c r="Q1175" s="410"/>
      <c r="R1175" s="443"/>
      <c r="S1175" s="425">
        <f t="shared" si="435"/>
        <v>0</v>
      </c>
      <c r="T1175" s="392">
        <f t="shared" si="432"/>
        <v>0</v>
      </c>
      <c r="U1175" s="392">
        <f t="shared" si="436"/>
        <v>0</v>
      </c>
      <c r="V1175" s="393">
        <f t="shared" si="437"/>
        <v>0</v>
      </c>
      <c r="W1175" s="442" t="str">
        <f t="shared" si="438"/>
        <v/>
      </c>
      <c r="X1175" s="452" t="str">
        <f t="shared" si="433"/>
        <v/>
      </c>
      <c r="Y1175" s="452" t="str">
        <f t="shared" si="434"/>
        <v/>
      </c>
    </row>
    <row r="1176" spans="1:25" ht="16.5">
      <c r="A1176" s="383">
        <f t="shared" si="439"/>
        <v>46231</v>
      </c>
      <c r="B1176" s="432" t="s">
        <v>804</v>
      </c>
      <c r="C1176" s="458"/>
      <c r="D1176" s="473"/>
      <c r="E1176" s="459"/>
      <c r="F1176" s="506" t="str">
        <f>IF(ISNA(VLOOKUP(D1176,條件!$A$1:$L$65585,5,0)),"",(VLOOKUP(D1176,條件!$A$1:$L$65585,5,0)))</f>
        <v/>
      </c>
      <c r="G1176" s="506" t="str">
        <f>IF(ISNA(VLOOKUP(D1176,條件!$A$1:$L$65585,11,0)),"",(VLOOKUP(D1176,條件!$A$1:$L$65585,11,0)))</f>
        <v/>
      </c>
      <c r="H1176" s="460"/>
      <c r="I1176" s="461"/>
      <c r="J1176" s="462"/>
      <c r="K1176" s="461"/>
      <c r="L1176" s="463"/>
      <c r="M1176" s="388"/>
      <c r="N1176" s="389"/>
      <c r="O1176" s="390"/>
      <c r="P1176" s="389"/>
      <c r="Q1176" s="410"/>
      <c r="R1176" s="443"/>
      <c r="S1176" s="425">
        <f t="shared" si="435"/>
        <v>0</v>
      </c>
      <c r="T1176" s="392">
        <f t="shared" si="432"/>
        <v>0</v>
      </c>
      <c r="U1176" s="392">
        <f t="shared" si="436"/>
        <v>0</v>
      </c>
      <c r="V1176" s="393">
        <f t="shared" si="437"/>
        <v>0</v>
      </c>
      <c r="W1176" s="444" t="str">
        <f t="shared" si="438"/>
        <v/>
      </c>
      <c r="X1176" s="452" t="str">
        <f t="shared" si="433"/>
        <v/>
      </c>
      <c r="Y1176" s="452" t="str">
        <f t="shared" si="434"/>
        <v/>
      </c>
    </row>
    <row r="1177" spans="1:25" ht="16.5">
      <c r="A1177" s="383">
        <f t="shared" si="439"/>
        <v>46231</v>
      </c>
      <c r="B1177" s="432" t="s">
        <v>804</v>
      </c>
      <c r="C1177" s="458"/>
      <c r="D1177" s="473"/>
      <c r="E1177" s="459"/>
      <c r="F1177" s="506" t="str">
        <f>IF(ISNA(VLOOKUP(D1177,條件!$A$1:$L$65585,5,0)),"",(VLOOKUP(D1177,條件!$A$1:$L$65585,5,0)))</f>
        <v/>
      </c>
      <c r="G1177" s="506" t="str">
        <f>IF(ISNA(VLOOKUP(D1177,條件!$A$1:$L$65585,11,0)),"",(VLOOKUP(D1177,條件!$A$1:$L$65585,11,0)))</f>
        <v/>
      </c>
      <c r="H1177" s="460"/>
      <c r="I1177" s="461"/>
      <c r="J1177" s="462"/>
      <c r="K1177" s="461"/>
      <c r="L1177" s="463"/>
      <c r="M1177" s="388"/>
      <c r="N1177" s="389"/>
      <c r="O1177" s="390"/>
      <c r="P1177" s="389"/>
      <c r="Q1177" s="410"/>
      <c r="R1177" s="443"/>
      <c r="S1177" s="425">
        <f t="shared" si="435"/>
        <v>0</v>
      </c>
      <c r="T1177" s="392">
        <f t="shared" si="432"/>
        <v>0</v>
      </c>
      <c r="U1177" s="392">
        <f t="shared" si="436"/>
        <v>0</v>
      </c>
      <c r="V1177" s="393">
        <f t="shared" si="437"/>
        <v>0</v>
      </c>
      <c r="W1177" s="444" t="str">
        <f t="shared" si="438"/>
        <v/>
      </c>
      <c r="X1177" s="452" t="str">
        <f t="shared" si="433"/>
        <v/>
      </c>
      <c r="Y1177" s="452" t="str">
        <f t="shared" si="434"/>
        <v/>
      </c>
    </row>
    <row r="1178" spans="1:25" ht="16.5">
      <c r="A1178" s="383">
        <f t="shared" si="439"/>
        <v>46231</v>
      </c>
      <c r="B1178" s="432" t="s">
        <v>804</v>
      </c>
      <c r="C1178" s="458"/>
      <c r="D1178" s="473"/>
      <c r="E1178" s="459"/>
      <c r="F1178" s="506" t="str">
        <f>IF(ISNA(VLOOKUP(D1178,條件!$A$1:$L$65585,5,0)),"",(VLOOKUP(D1178,條件!$A$1:$L$65585,5,0)))</f>
        <v/>
      </c>
      <c r="G1178" s="506" t="str">
        <f>IF(ISNA(VLOOKUP(D1178,條件!$A$1:$L$65585,11,0)),"",(VLOOKUP(D1178,條件!$A$1:$L$65585,11,0)))</f>
        <v/>
      </c>
      <c r="H1178" s="460"/>
      <c r="I1178" s="461"/>
      <c r="J1178" s="462"/>
      <c r="K1178" s="461"/>
      <c r="L1178" s="463"/>
      <c r="M1178" s="388"/>
      <c r="N1178" s="389"/>
      <c r="O1178" s="390"/>
      <c r="P1178" s="389"/>
      <c r="Q1178" s="410"/>
      <c r="R1178" s="443"/>
      <c r="S1178" s="425">
        <f t="shared" si="435"/>
        <v>0</v>
      </c>
      <c r="T1178" s="392">
        <f t="shared" si="432"/>
        <v>0</v>
      </c>
      <c r="U1178" s="392">
        <f t="shared" si="436"/>
        <v>0</v>
      </c>
      <c r="V1178" s="393">
        <f t="shared" si="437"/>
        <v>0</v>
      </c>
      <c r="W1178" s="444" t="str">
        <f t="shared" si="438"/>
        <v/>
      </c>
      <c r="X1178" s="452" t="str">
        <f t="shared" si="433"/>
        <v/>
      </c>
      <c r="Y1178" s="452" t="str">
        <f t="shared" si="434"/>
        <v/>
      </c>
    </row>
    <row r="1179" spans="1:25" ht="16.5">
      <c r="A1179" s="383">
        <f t="shared" si="439"/>
        <v>46231</v>
      </c>
      <c r="B1179" s="432" t="s">
        <v>804</v>
      </c>
      <c r="C1179" s="458"/>
      <c r="D1179" s="473"/>
      <c r="E1179" s="459"/>
      <c r="F1179" s="506" t="str">
        <f>IF(ISNA(VLOOKUP(D1179,條件!$A$1:$L$65585,5,0)),"",(VLOOKUP(D1179,條件!$A$1:$L$65585,5,0)))</f>
        <v/>
      </c>
      <c r="G1179" s="506" t="str">
        <f>IF(ISNA(VLOOKUP(D1179,條件!$A$1:$L$65585,11,0)),"",(VLOOKUP(D1179,條件!$A$1:$L$65585,11,0)))</f>
        <v/>
      </c>
      <c r="H1179" s="460"/>
      <c r="I1179" s="461"/>
      <c r="J1179" s="462"/>
      <c r="K1179" s="461"/>
      <c r="L1179" s="463"/>
      <c r="M1179" s="388"/>
      <c r="N1179" s="389"/>
      <c r="O1179" s="390"/>
      <c r="P1179" s="389"/>
      <c r="Q1179" s="410"/>
      <c r="R1179" s="443"/>
      <c r="S1179" s="425">
        <f t="shared" si="435"/>
        <v>0</v>
      </c>
      <c r="T1179" s="392">
        <f t="shared" si="432"/>
        <v>0</v>
      </c>
      <c r="U1179" s="392">
        <f t="shared" si="436"/>
        <v>0</v>
      </c>
      <c r="V1179" s="393">
        <f t="shared" si="437"/>
        <v>0</v>
      </c>
      <c r="W1179" s="444" t="str">
        <f t="shared" si="438"/>
        <v/>
      </c>
      <c r="X1179" s="452" t="str">
        <f t="shared" si="433"/>
        <v/>
      </c>
      <c r="Y1179" s="452" t="str">
        <f t="shared" si="434"/>
        <v/>
      </c>
    </row>
    <row r="1180" spans="1:25" ht="16.5">
      <c r="A1180" s="383">
        <f t="shared" si="439"/>
        <v>46231</v>
      </c>
      <c r="B1180" s="432" t="s">
        <v>804</v>
      </c>
      <c r="C1180" s="458"/>
      <c r="D1180" s="473"/>
      <c r="E1180" s="459"/>
      <c r="F1180" s="506" t="str">
        <f>IF(ISNA(VLOOKUP(D1180,條件!$A$1:$L$65585,5,0)),"",(VLOOKUP(D1180,條件!$A$1:$L$65585,5,0)))</f>
        <v/>
      </c>
      <c r="G1180" s="506" t="str">
        <f>IF(ISNA(VLOOKUP(D1180,條件!$A$1:$L$65585,11,0)),"",(VLOOKUP(D1180,條件!$A$1:$L$65585,11,0)))</f>
        <v/>
      </c>
      <c r="H1180" s="460"/>
      <c r="I1180" s="461"/>
      <c r="J1180" s="462"/>
      <c r="K1180" s="461"/>
      <c r="L1180" s="463"/>
      <c r="M1180" s="388"/>
      <c r="N1180" s="389"/>
      <c r="O1180" s="390"/>
      <c r="P1180" s="389"/>
      <c r="Q1180" s="391"/>
      <c r="R1180" s="443"/>
      <c r="S1180" s="425">
        <f t="shared" si="435"/>
        <v>0</v>
      </c>
      <c r="T1180" s="392">
        <f t="shared" si="432"/>
        <v>0</v>
      </c>
      <c r="U1180" s="392">
        <f t="shared" si="436"/>
        <v>0</v>
      </c>
      <c r="V1180" s="393">
        <f t="shared" si="437"/>
        <v>0</v>
      </c>
      <c r="W1180" s="444" t="str">
        <f t="shared" si="438"/>
        <v/>
      </c>
      <c r="X1180" s="452" t="str">
        <f t="shared" si="433"/>
        <v/>
      </c>
      <c r="Y1180" s="452" t="str">
        <f t="shared" si="434"/>
        <v/>
      </c>
    </row>
    <row r="1181" spans="1:25" ht="16.5">
      <c r="A1181" s="383">
        <f t="shared" si="439"/>
        <v>46231</v>
      </c>
      <c r="B1181" s="432" t="s">
        <v>804</v>
      </c>
      <c r="C1181" s="458"/>
      <c r="D1181" s="473"/>
      <c r="E1181" s="459"/>
      <c r="F1181" s="506" t="str">
        <f>IF(ISNA(VLOOKUP(D1181,條件!$A$1:$L$65585,5,0)),"",(VLOOKUP(D1181,條件!$A$1:$L$65585,5,0)))</f>
        <v/>
      </c>
      <c r="G1181" s="506" t="str">
        <f>IF(ISNA(VLOOKUP(D1181,條件!$A$1:$L$65585,11,0)),"",(VLOOKUP(D1181,條件!$A$1:$L$65585,11,0)))</f>
        <v/>
      </c>
      <c r="H1181" s="460"/>
      <c r="I1181" s="461"/>
      <c r="J1181" s="462"/>
      <c r="K1181" s="461"/>
      <c r="L1181" s="463"/>
      <c r="M1181" s="388"/>
      <c r="N1181" s="389"/>
      <c r="O1181" s="390"/>
      <c r="P1181" s="389"/>
      <c r="Q1181" s="391"/>
      <c r="R1181" s="443"/>
      <c r="S1181" s="425">
        <f t="shared" si="435"/>
        <v>0</v>
      </c>
      <c r="T1181" s="392">
        <f t="shared" si="432"/>
        <v>0</v>
      </c>
      <c r="U1181" s="392">
        <f t="shared" si="436"/>
        <v>0</v>
      </c>
      <c r="V1181" s="393">
        <f t="shared" si="437"/>
        <v>0</v>
      </c>
      <c r="W1181" s="444" t="str">
        <f t="shared" si="438"/>
        <v/>
      </c>
      <c r="X1181" s="452" t="str">
        <f t="shared" si="433"/>
        <v/>
      </c>
      <c r="Y1181" s="452" t="str">
        <f t="shared" si="434"/>
        <v/>
      </c>
    </row>
    <row r="1182" spans="1:25" ht="16.5">
      <c r="A1182" s="383">
        <f t="shared" si="439"/>
        <v>46231</v>
      </c>
      <c r="B1182" s="432" t="s">
        <v>804</v>
      </c>
      <c r="C1182" s="458"/>
      <c r="D1182" s="473"/>
      <c r="E1182" s="459"/>
      <c r="F1182" s="506" t="str">
        <f>IF(ISNA(VLOOKUP(D1182,條件!$A$1:$L$65585,5,0)),"",(VLOOKUP(D1182,條件!$A$1:$L$65585,5,0)))</f>
        <v/>
      </c>
      <c r="G1182" s="506" t="str">
        <f>IF(ISNA(VLOOKUP(D1182,條件!$A$1:$L$65585,11,0)),"",(VLOOKUP(D1182,條件!$A$1:$L$65585,11,0)))</f>
        <v/>
      </c>
      <c r="H1182" s="460"/>
      <c r="I1182" s="461"/>
      <c r="J1182" s="462"/>
      <c r="K1182" s="461"/>
      <c r="L1182" s="463"/>
      <c r="M1182" s="388"/>
      <c r="N1182" s="389"/>
      <c r="O1182" s="390"/>
      <c r="P1182" s="389"/>
      <c r="Q1182" s="391"/>
      <c r="R1182" s="443"/>
      <c r="S1182" s="425">
        <f t="shared" si="435"/>
        <v>0</v>
      </c>
      <c r="T1182" s="392">
        <f t="shared" si="432"/>
        <v>0</v>
      </c>
      <c r="U1182" s="392">
        <f t="shared" si="436"/>
        <v>0</v>
      </c>
      <c r="V1182" s="393">
        <f t="shared" si="437"/>
        <v>0</v>
      </c>
      <c r="W1182" s="444" t="str">
        <f t="shared" si="438"/>
        <v/>
      </c>
      <c r="X1182" s="452" t="str">
        <f t="shared" si="433"/>
        <v/>
      </c>
      <c r="Y1182" s="452" t="str">
        <f t="shared" si="434"/>
        <v/>
      </c>
    </row>
    <row r="1183" spans="1:25" ht="16.5">
      <c r="A1183" s="383">
        <f t="shared" si="439"/>
        <v>46231</v>
      </c>
      <c r="B1183" s="432" t="s">
        <v>804</v>
      </c>
      <c r="C1183" s="458"/>
      <c r="D1183" s="473"/>
      <c r="E1183" s="459"/>
      <c r="F1183" s="506" t="str">
        <f>IF(ISNA(VLOOKUP(D1183,條件!$A$1:$L$65585,5,0)),"",(VLOOKUP(D1183,條件!$A$1:$L$65585,5,0)))</f>
        <v/>
      </c>
      <c r="G1183" s="506" t="str">
        <f>IF(ISNA(VLOOKUP(D1183,條件!$A$1:$L$65585,11,0)),"",(VLOOKUP(D1183,條件!$A$1:$L$65585,11,0)))</f>
        <v/>
      </c>
      <c r="H1183" s="460"/>
      <c r="I1183" s="461"/>
      <c r="J1183" s="462"/>
      <c r="K1183" s="461"/>
      <c r="L1183" s="463"/>
      <c r="M1183" s="388"/>
      <c r="N1183" s="389"/>
      <c r="O1183" s="390"/>
      <c r="P1183" s="389"/>
      <c r="Q1183" s="391"/>
      <c r="R1183" s="443"/>
      <c r="S1183" s="425">
        <f t="shared" si="435"/>
        <v>0</v>
      </c>
      <c r="T1183" s="392">
        <f t="shared" si="432"/>
        <v>0</v>
      </c>
      <c r="U1183" s="392">
        <f t="shared" si="436"/>
        <v>0</v>
      </c>
      <c r="V1183" s="393">
        <f t="shared" si="437"/>
        <v>0</v>
      </c>
      <c r="W1183" s="444" t="str">
        <f t="shared" si="438"/>
        <v/>
      </c>
      <c r="X1183" s="452" t="str">
        <f t="shared" si="433"/>
        <v/>
      </c>
      <c r="Y1183" s="452" t="str">
        <f t="shared" si="434"/>
        <v/>
      </c>
    </row>
    <row r="1184" spans="1:25" ht="16.5">
      <c r="A1184" s="383">
        <f t="shared" si="439"/>
        <v>46231</v>
      </c>
      <c r="B1184" s="398" t="s">
        <v>807</v>
      </c>
      <c r="C1184" s="524"/>
      <c r="D1184" s="525"/>
      <c r="E1184" s="526"/>
      <c r="F1184" s="527"/>
      <c r="G1184" s="527"/>
      <c r="H1184" s="528"/>
      <c r="I1184" s="529">
        <f>COUNTA(I1164:I1183)</f>
        <v>0</v>
      </c>
      <c r="J1184" s="529"/>
      <c r="K1184" s="529"/>
      <c r="L1184" s="530"/>
      <c r="M1184" s="400"/>
      <c r="N1184" s="401">
        <f>SUM(N1164:N1183)</f>
        <v>0</v>
      </c>
      <c r="O1184" s="400"/>
      <c r="P1184" s="401">
        <f>SUM(P1164:P1183)</f>
        <v>0</v>
      </c>
      <c r="Q1184" s="402"/>
      <c r="R1184" s="445"/>
      <c r="S1184" s="426"/>
      <c r="T1184" s="399"/>
      <c r="U1184" s="399">
        <f>SUMIF(U1164:U1183,"&lt;9E307")</f>
        <v>0</v>
      </c>
      <c r="V1184" s="399">
        <f>SUM(V1164:V1183)</f>
        <v>0</v>
      </c>
      <c r="W1184" s="446">
        <f>IF(ISERROR(V1184/U1184),0,(V1184/U1184))</f>
        <v>0</v>
      </c>
      <c r="X1184" s="453">
        <f>SUMIF(X1164:X1183,"&lt;9E307")</f>
        <v>0</v>
      </c>
      <c r="Y1184" s="453">
        <f>SUMIF(Y1164:Y1183,"&lt;9E307")</f>
        <v>0</v>
      </c>
    </row>
    <row r="1185" spans="1:25" ht="16.5">
      <c r="A1185" s="383">
        <f t="shared" si="439"/>
        <v>46231</v>
      </c>
      <c r="B1185" s="432" t="s">
        <v>805</v>
      </c>
      <c r="C1185" s="458"/>
      <c r="D1185" s="473"/>
      <c r="E1185" s="459"/>
      <c r="F1185" s="506" t="str">
        <f>IF(ISNA(VLOOKUP(D1185,條件!$A$1:$L$65585,5,0)),"",(VLOOKUP(D1185,條件!$A$1:$L$65585,5,0)))</f>
        <v/>
      </c>
      <c r="G1185" s="506" t="str">
        <f>IF(ISNA(VLOOKUP(D1185,條件!$A$1:$L$65585,11,0)),"",(VLOOKUP(D1185,條件!$A$1:$L$65585,11,0)))</f>
        <v/>
      </c>
      <c r="H1185" s="460"/>
      <c r="I1185" s="461"/>
      <c r="J1185" s="462"/>
      <c r="K1185" s="461"/>
      <c r="L1185" s="463"/>
      <c r="M1185" s="388"/>
      <c r="N1185" s="389"/>
      <c r="O1185" s="390"/>
      <c r="P1185" s="389"/>
      <c r="Q1185" s="391"/>
      <c r="R1185" s="443"/>
      <c r="S1185" s="425">
        <f>K1185*0.85</f>
        <v>0</v>
      </c>
      <c r="T1185" s="392">
        <f t="shared" ref="T1185:T1204" si="440">IF(J1185="",0,(1440/(J1185/S1185)))</f>
        <v>0</v>
      </c>
      <c r="U1185" s="405">
        <f>T1185*L1185*(N1185+P1185)/24*0.85</f>
        <v>0</v>
      </c>
      <c r="V1185" s="406">
        <f>M1185+O1185</f>
        <v>0</v>
      </c>
      <c r="W1185" s="442" t="str">
        <f>IF(U1185=0,"",((V1185/U1185)))</f>
        <v/>
      </c>
      <c r="X1185" s="452" t="str">
        <f t="shared" ref="X1185:X1204" si="441">IF(ISERROR((U1185/(N1185+P1185)*N1185)/250),"",((U1185/(N1185+P1185)*N1185)/250))</f>
        <v/>
      </c>
      <c r="Y1185" s="452" t="str">
        <f t="shared" ref="Y1185:Y1204" si="442">IF(ISERROR(((U1185/(N1185+P1185)*P1185)/250)),"",(((U1185/(N1185+P1185)*P1185))/250))</f>
        <v/>
      </c>
    </row>
    <row r="1186" spans="1:25" ht="16.5">
      <c r="A1186" s="383">
        <f t="shared" si="439"/>
        <v>46231</v>
      </c>
      <c r="B1186" s="432" t="s">
        <v>805</v>
      </c>
      <c r="C1186" s="458"/>
      <c r="D1186" s="473"/>
      <c r="E1186" s="459"/>
      <c r="F1186" s="506" t="str">
        <f>IF(ISNA(VLOOKUP(D1186,條件!$A$1:$L$65585,5,0)),"",(VLOOKUP(D1186,條件!$A$1:$L$65585,5,0)))</f>
        <v/>
      </c>
      <c r="G1186" s="506" t="str">
        <f>IF(ISNA(VLOOKUP(D1186,條件!$A$1:$L$65585,11,0)),"",(VLOOKUP(D1186,條件!$A$1:$L$65585,11,0)))</f>
        <v/>
      </c>
      <c r="H1186" s="460"/>
      <c r="I1186" s="461"/>
      <c r="J1186" s="462"/>
      <c r="K1186" s="461"/>
      <c r="L1186" s="463"/>
      <c r="M1186" s="388"/>
      <c r="N1186" s="389"/>
      <c r="O1186" s="390"/>
      <c r="P1186" s="389"/>
      <c r="Q1186" s="391"/>
      <c r="R1186" s="443"/>
      <c r="S1186" s="425">
        <f t="shared" ref="S1186:S1204" si="443">K1186*0.85</f>
        <v>0</v>
      </c>
      <c r="T1186" s="392">
        <f t="shared" si="440"/>
        <v>0</v>
      </c>
      <c r="U1186" s="405">
        <f t="shared" ref="U1186:U1204" si="444">T1186*L1186*(N1186+P1186)/24*0.85</f>
        <v>0</v>
      </c>
      <c r="V1186" s="393">
        <f t="shared" ref="V1186:V1204" si="445">M1186+O1186</f>
        <v>0</v>
      </c>
      <c r="W1186" s="442" t="str">
        <f t="shared" ref="W1186:W1204" si="446">IF(U1186=0,"",((V1186/U1186)))</f>
        <v/>
      </c>
      <c r="X1186" s="452" t="str">
        <f t="shared" si="441"/>
        <v/>
      </c>
      <c r="Y1186" s="452" t="str">
        <f t="shared" si="442"/>
        <v/>
      </c>
    </row>
    <row r="1187" spans="1:25" ht="16.5">
      <c r="A1187" s="383">
        <f t="shared" si="439"/>
        <v>46231</v>
      </c>
      <c r="B1187" s="432" t="s">
        <v>805</v>
      </c>
      <c r="C1187" s="458"/>
      <c r="D1187" s="473"/>
      <c r="E1187" s="459"/>
      <c r="F1187" s="506" t="str">
        <f>IF(ISNA(VLOOKUP(D1187,條件!$A$1:$L$65585,5,0)),"",(VLOOKUP(D1187,條件!$A$1:$L$65585,5,0)))</f>
        <v/>
      </c>
      <c r="G1187" s="506" t="str">
        <f>IF(ISNA(VLOOKUP(D1187,條件!$A$1:$L$65585,11,0)),"",(VLOOKUP(D1187,條件!$A$1:$L$65585,11,0)))</f>
        <v/>
      </c>
      <c r="H1187" s="460"/>
      <c r="I1187" s="461"/>
      <c r="J1187" s="462"/>
      <c r="K1187" s="461"/>
      <c r="L1187" s="463"/>
      <c r="M1187" s="388"/>
      <c r="N1187" s="389"/>
      <c r="O1187" s="390"/>
      <c r="P1187" s="389"/>
      <c r="Q1187" s="391"/>
      <c r="R1187" s="443"/>
      <c r="S1187" s="425">
        <f t="shared" si="443"/>
        <v>0</v>
      </c>
      <c r="T1187" s="392">
        <f t="shared" si="440"/>
        <v>0</v>
      </c>
      <c r="U1187" s="405">
        <f t="shared" si="444"/>
        <v>0</v>
      </c>
      <c r="V1187" s="393">
        <f t="shared" si="445"/>
        <v>0</v>
      </c>
      <c r="W1187" s="442" t="str">
        <f t="shared" si="446"/>
        <v/>
      </c>
      <c r="X1187" s="452" t="str">
        <f t="shared" si="441"/>
        <v/>
      </c>
      <c r="Y1187" s="452" t="str">
        <f t="shared" si="442"/>
        <v/>
      </c>
    </row>
    <row r="1188" spans="1:25" ht="16.5">
      <c r="A1188" s="383">
        <f t="shared" si="439"/>
        <v>46231</v>
      </c>
      <c r="B1188" s="432" t="s">
        <v>805</v>
      </c>
      <c r="C1188" s="458"/>
      <c r="D1188" s="473"/>
      <c r="E1188" s="459"/>
      <c r="F1188" s="506" t="str">
        <f>IF(ISNA(VLOOKUP(D1188,條件!$A$1:$L$65585,5,0)),"",(VLOOKUP(D1188,條件!$A$1:$L$65585,5,0)))</f>
        <v/>
      </c>
      <c r="G1188" s="506" t="str">
        <f>IF(ISNA(VLOOKUP(D1188,條件!$A$1:$L$65585,11,0)),"",(VLOOKUP(D1188,條件!$A$1:$L$65585,11,0)))</f>
        <v/>
      </c>
      <c r="H1188" s="460"/>
      <c r="I1188" s="461"/>
      <c r="J1188" s="462"/>
      <c r="K1188" s="461"/>
      <c r="L1188" s="463"/>
      <c r="M1188" s="388"/>
      <c r="N1188" s="389"/>
      <c r="O1188" s="390"/>
      <c r="P1188" s="389"/>
      <c r="Q1188" s="391"/>
      <c r="R1188" s="443"/>
      <c r="S1188" s="425">
        <f t="shared" si="443"/>
        <v>0</v>
      </c>
      <c r="T1188" s="392">
        <f t="shared" si="440"/>
        <v>0</v>
      </c>
      <c r="U1188" s="405">
        <f t="shared" si="444"/>
        <v>0</v>
      </c>
      <c r="V1188" s="393">
        <f t="shared" si="445"/>
        <v>0</v>
      </c>
      <c r="W1188" s="442" t="str">
        <f t="shared" si="446"/>
        <v/>
      </c>
      <c r="X1188" s="452" t="str">
        <f t="shared" si="441"/>
        <v/>
      </c>
      <c r="Y1188" s="452" t="str">
        <f t="shared" si="442"/>
        <v/>
      </c>
    </row>
    <row r="1189" spans="1:25" ht="16.5">
      <c r="A1189" s="383">
        <f t="shared" si="439"/>
        <v>46231</v>
      </c>
      <c r="B1189" s="432" t="s">
        <v>805</v>
      </c>
      <c r="C1189" s="458"/>
      <c r="D1189" s="473"/>
      <c r="E1189" s="459"/>
      <c r="F1189" s="506" t="str">
        <f>IF(ISNA(VLOOKUP(D1189,條件!$A$1:$L$65585,5,0)),"",(VLOOKUP(D1189,條件!$A$1:$L$65585,5,0)))</f>
        <v/>
      </c>
      <c r="G1189" s="506" t="str">
        <f>IF(ISNA(VLOOKUP(D1189,條件!$A$1:$L$65585,11,0)),"",(VLOOKUP(D1189,條件!$A$1:$L$65585,11,0)))</f>
        <v/>
      </c>
      <c r="H1189" s="460"/>
      <c r="I1189" s="461"/>
      <c r="J1189" s="462"/>
      <c r="K1189" s="461"/>
      <c r="L1189" s="463"/>
      <c r="M1189" s="388"/>
      <c r="N1189" s="389"/>
      <c r="O1189" s="390"/>
      <c r="P1189" s="389"/>
      <c r="Q1189" s="391"/>
      <c r="R1189" s="443"/>
      <c r="S1189" s="425">
        <f t="shared" si="443"/>
        <v>0</v>
      </c>
      <c r="T1189" s="392">
        <f t="shared" si="440"/>
        <v>0</v>
      </c>
      <c r="U1189" s="405">
        <f t="shared" si="444"/>
        <v>0</v>
      </c>
      <c r="V1189" s="393">
        <f t="shared" si="445"/>
        <v>0</v>
      </c>
      <c r="W1189" s="442" t="str">
        <f t="shared" si="446"/>
        <v/>
      </c>
      <c r="X1189" s="452" t="str">
        <f t="shared" si="441"/>
        <v/>
      </c>
      <c r="Y1189" s="452" t="str">
        <f t="shared" si="442"/>
        <v/>
      </c>
    </row>
    <row r="1190" spans="1:25" ht="16.5">
      <c r="A1190" s="383">
        <f t="shared" si="439"/>
        <v>46231</v>
      </c>
      <c r="B1190" s="432" t="s">
        <v>805</v>
      </c>
      <c r="C1190" s="458"/>
      <c r="D1190" s="473"/>
      <c r="E1190" s="459"/>
      <c r="F1190" s="506" t="str">
        <f>IF(ISNA(VLOOKUP(D1190,條件!$A$1:$L$65585,5,0)),"",(VLOOKUP(D1190,條件!$A$1:$L$65585,5,0)))</f>
        <v/>
      </c>
      <c r="G1190" s="506" t="str">
        <f>IF(ISNA(VLOOKUP(D1190,條件!$A$1:$L$65585,11,0)),"",(VLOOKUP(D1190,條件!$A$1:$L$65585,11,0)))</f>
        <v/>
      </c>
      <c r="H1190" s="460"/>
      <c r="I1190" s="461"/>
      <c r="J1190" s="462"/>
      <c r="K1190" s="461"/>
      <c r="L1190" s="463"/>
      <c r="M1190" s="388"/>
      <c r="N1190" s="389"/>
      <c r="O1190" s="390"/>
      <c r="P1190" s="389"/>
      <c r="Q1190" s="391"/>
      <c r="R1190" s="443"/>
      <c r="S1190" s="425">
        <f t="shared" si="443"/>
        <v>0</v>
      </c>
      <c r="T1190" s="392">
        <f t="shared" si="440"/>
        <v>0</v>
      </c>
      <c r="U1190" s="405">
        <f t="shared" si="444"/>
        <v>0</v>
      </c>
      <c r="V1190" s="393">
        <f t="shared" si="445"/>
        <v>0</v>
      </c>
      <c r="W1190" s="442" t="str">
        <f t="shared" si="446"/>
        <v/>
      </c>
      <c r="X1190" s="452" t="str">
        <f t="shared" si="441"/>
        <v/>
      </c>
      <c r="Y1190" s="452" t="str">
        <f t="shared" si="442"/>
        <v/>
      </c>
    </row>
    <row r="1191" spans="1:25" ht="16.5">
      <c r="A1191" s="383">
        <f t="shared" si="439"/>
        <v>46231</v>
      </c>
      <c r="B1191" s="432" t="s">
        <v>805</v>
      </c>
      <c r="C1191" s="458"/>
      <c r="D1191" s="473"/>
      <c r="E1191" s="459"/>
      <c r="F1191" s="506" t="str">
        <f>IF(ISNA(VLOOKUP(D1191,條件!$A$1:$L$65585,5,0)),"",(VLOOKUP(D1191,條件!$A$1:$L$65585,5,0)))</f>
        <v/>
      </c>
      <c r="G1191" s="506" t="str">
        <f>IF(ISNA(VLOOKUP(D1191,條件!$A$1:$L$65585,11,0)),"",(VLOOKUP(D1191,條件!$A$1:$L$65585,11,0)))</f>
        <v/>
      </c>
      <c r="H1191" s="460"/>
      <c r="I1191" s="461"/>
      <c r="J1191" s="462"/>
      <c r="K1191" s="461"/>
      <c r="L1191" s="463"/>
      <c r="M1191" s="388"/>
      <c r="N1191" s="389"/>
      <c r="O1191" s="390"/>
      <c r="P1191" s="389"/>
      <c r="Q1191" s="391"/>
      <c r="R1191" s="443"/>
      <c r="S1191" s="425">
        <f t="shared" si="443"/>
        <v>0</v>
      </c>
      <c r="T1191" s="392">
        <f t="shared" si="440"/>
        <v>0</v>
      </c>
      <c r="U1191" s="405">
        <f t="shared" si="444"/>
        <v>0</v>
      </c>
      <c r="V1191" s="393">
        <f t="shared" si="445"/>
        <v>0</v>
      </c>
      <c r="W1191" s="442" t="str">
        <f t="shared" si="446"/>
        <v/>
      </c>
      <c r="X1191" s="452" t="str">
        <f t="shared" si="441"/>
        <v/>
      </c>
      <c r="Y1191" s="452" t="str">
        <f t="shared" si="442"/>
        <v/>
      </c>
    </row>
    <row r="1192" spans="1:25" ht="16.5">
      <c r="A1192" s="383">
        <f t="shared" si="439"/>
        <v>46231</v>
      </c>
      <c r="B1192" s="432" t="s">
        <v>805</v>
      </c>
      <c r="C1192" s="458"/>
      <c r="D1192" s="473"/>
      <c r="E1192" s="459"/>
      <c r="F1192" s="506" t="str">
        <f>IF(ISNA(VLOOKUP(D1192,條件!$A$1:$L$65585,5,0)),"",(VLOOKUP(D1192,條件!$A$1:$L$65585,5,0)))</f>
        <v/>
      </c>
      <c r="G1192" s="506" t="str">
        <f>IF(ISNA(VLOOKUP(D1192,條件!$A$1:$L$65585,11,0)),"",(VLOOKUP(D1192,條件!$A$1:$L$65585,11,0)))</f>
        <v/>
      </c>
      <c r="H1192" s="460"/>
      <c r="I1192" s="461"/>
      <c r="J1192" s="462"/>
      <c r="K1192" s="461"/>
      <c r="L1192" s="463"/>
      <c r="M1192" s="388"/>
      <c r="N1192" s="389"/>
      <c r="O1192" s="390"/>
      <c r="P1192" s="389"/>
      <c r="Q1192" s="391"/>
      <c r="R1192" s="443"/>
      <c r="S1192" s="425">
        <f t="shared" si="443"/>
        <v>0</v>
      </c>
      <c r="T1192" s="392">
        <f t="shared" si="440"/>
        <v>0</v>
      </c>
      <c r="U1192" s="405">
        <f t="shared" si="444"/>
        <v>0</v>
      </c>
      <c r="V1192" s="393">
        <f t="shared" si="445"/>
        <v>0</v>
      </c>
      <c r="W1192" s="442" t="str">
        <f t="shared" si="446"/>
        <v/>
      </c>
      <c r="X1192" s="452" t="str">
        <f t="shared" si="441"/>
        <v/>
      </c>
      <c r="Y1192" s="452" t="str">
        <f t="shared" si="442"/>
        <v/>
      </c>
    </row>
    <row r="1193" spans="1:25" ht="16.5">
      <c r="A1193" s="383">
        <f t="shared" si="439"/>
        <v>46231</v>
      </c>
      <c r="B1193" s="432" t="s">
        <v>805</v>
      </c>
      <c r="C1193" s="458"/>
      <c r="D1193" s="473"/>
      <c r="E1193" s="459"/>
      <c r="F1193" s="506" t="str">
        <f>IF(ISNA(VLOOKUP(D1193,條件!$A$1:$L$65585,5,0)),"",(VLOOKUP(D1193,條件!$A$1:$L$65585,5,0)))</f>
        <v/>
      </c>
      <c r="G1193" s="506" t="str">
        <f>IF(ISNA(VLOOKUP(D1193,條件!$A$1:$L$65585,11,0)),"",(VLOOKUP(D1193,條件!$A$1:$L$65585,11,0)))</f>
        <v/>
      </c>
      <c r="H1193" s="460"/>
      <c r="I1193" s="461"/>
      <c r="J1193" s="462"/>
      <c r="K1193" s="461"/>
      <c r="L1193" s="463"/>
      <c r="M1193" s="388"/>
      <c r="N1193" s="389"/>
      <c r="O1193" s="390"/>
      <c r="P1193" s="389"/>
      <c r="Q1193" s="391"/>
      <c r="R1193" s="443"/>
      <c r="S1193" s="425">
        <f t="shared" si="443"/>
        <v>0</v>
      </c>
      <c r="T1193" s="392">
        <f t="shared" si="440"/>
        <v>0</v>
      </c>
      <c r="U1193" s="405">
        <f t="shared" si="444"/>
        <v>0</v>
      </c>
      <c r="V1193" s="393">
        <f t="shared" si="445"/>
        <v>0</v>
      </c>
      <c r="W1193" s="442" t="str">
        <f t="shared" si="446"/>
        <v/>
      </c>
      <c r="X1193" s="452" t="str">
        <f t="shared" si="441"/>
        <v/>
      </c>
      <c r="Y1193" s="452" t="str">
        <f t="shared" si="442"/>
        <v/>
      </c>
    </row>
    <row r="1194" spans="1:25" ht="16.5">
      <c r="A1194" s="383">
        <f t="shared" si="439"/>
        <v>46231</v>
      </c>
      <c r="B1194" s="432" t="s">
        <v>805</v>
      </c>
      <c r="C1194" s="458"/>
      <c r="D1194" s="473"/>
      <c r="E1194" s="459"/>
      <c r="F1194" s="506" t="str">
        <f>IF(ISNA(VLOOKUP(D1194,條件!$A$1:$L$65585,5,0)),"",(VLOOKUP(D1194,條件!$A$1:$L$65585,5,0)))</f>
        <v/>
      </c>
      <c r="G1194" s="506" t="str">
        <f>IF(ISNA(VLOOKUP(D1194,條件!$A$1:$L$65585,11,0)),"",(VLOOKUP(D1194,條件!$A$1:$L$65585,11,0)))</f>
        <v/>
      </c>
      <c r="H1194" s="460"/>
      <c r="I1194" s="461"/>
      <c r="J1194" s="462"/>
      <c r="K1194" s="461"/>
      <c r="L1194" s="463"/>
      <c r="M1194" s="388"/>
      <c r="N1194" s="389"/>
      <c r="O1194" s="390"/>
      <c r="P1194" s="389"/>
      <c r="Q1194" s="391"/>
      <c r="R1194" s="443"/>
      <c r="S1194" s="425">
        <f t="shared" si="443"/>
        <v>0</v>
      </c>
      <c r="T1194" s="392">
        <f t="shared" si="440"/>
        <v>0</v>
      </c>
      <c r="U1194" s="405">
        <f t="shared" si="444"/>
        <v>0</v>
      </c>
      <c r="V1194" s="393">
        <f t="shared" si="445"/>
        <v>0</v>
      </c>
      <c r="W1194" s="442" t="str">
        <f t="shared" si="446"/>
        <v/>
      </c>
      <c r="X1194" s="452" t="str">
        <f t="shared" si="441"/>
        <v/>
      </c>
      <c r="Y1194" s="452" t="str">
        <f t="shared" si="442"/>
        <v/>
      </c>
    </row>
    <row r="1195" spans="1:25" ht="16.5">
      <c r="A1195" s="383">
        <f t="shared" si="439"/>
        <v>46231</v>
      </c>
      <c r="B1195" s="432" t="s">
        <v>805</v>
      </c>
      <c r="C1195" s="458"/>
      <c r="D1195" s="473"/>
      <c r="E1195" s="459"/>
      <c r="F1195" s="506" t="str">
        <f>IF(ISNA(VLOOKUP(D1195,條件!$A$1:$L$65585,5,0)),"",(VLOOKUP(D1195,條件!$A$1:$L$65585,5,0)))</f>
        <v/>
      </c>
      <c r="G1195" s="506" t="str">
        <f>IF(ISNA(VLOOKUP(D1195,條件!$A$1:$L$65585,11,0)),"",(VLOOKUP(D1195,條件!$A$1:$L$65585,11,0)))</f>
        <v/>
      </c>
      <c r="H1195" s="460"/>
      <c r="I1195" s="461"/>
      <c r="J1195" s="462"/>
      <c r="K1195" s="461"/>
      <c r="L1195" s="463"/>
      <c r="M1195" s="388"/>
      <c r="N1195" s="389"/>
      <c r="O1195" s="390"/>
      <c r="P1195" s="389"/>
      <c r="Q1195" s="391"/>
      <c r="R1195" s="443"/>
      <c r="S1195" s="425">
        <f t="shared" si="443"/>
        <v>0</v>
      </c>
      <c r="T1195" s="392">
        <f t="shared" si="440"/>
        <v>0</v>
      </c>
      <c r="U1195" s="405">
        <f t="shared" si="444"/>
        <v>0</v>
      </c>
      <c r="V1195" s="393">
        <f t="shared" si="445"/>
        <v>0</v>
      </c>
      <c r="W1195" s="442" t="str">
        <f t="shared" si="446"/>
        <v/>
      </c>
      <c r="X1195" s="452" t="str">
        <f t="shared" si="441"/>
        <v/>
      </c>
      <c r="Y1195" s="452" t="str">
        <f t="shared" si="442"/>
        <v/>
      </c>
    </row>
    <row r="1196" spans="1:25" ht="16.5">
      <c r="A1196" s="383">
        <f t="shared" si="439"/>
        <v>46231</v>
      </c>
      <c r="B1196" s="432" t="s">
        <v>805</v>
      </c>
      <c r="C1196" s="458"/>
      <c r="D1196" s="473"/>
      <c r="E1196" s="459"/>
      <c r="F1196" s="506" t="str">
        <f>IF(ISNA(VLOOKUP(D1196,條件!$A$1:$L$65585,5,0)),"",(VLOOKUP(D1196,條件!$A$1:$L$65585,5,0)))</f>
        <v/>
      </c>
      <c r="G1196" s="506" t="str">
        <f>IF(ISNA(VLOOKUP(D1196,條件!$A$1:$L$65585,11,0)),"",(VLOOKUP(D1196,條件!$A$1:$L$65585,11,0)))</f>
        <v/>
      </c>
      <c r="H1196" s="460"/>
      <c r="I1196" s="461"/>
      <c r="J1196" s="462"/>
      <c r="K1196" s="461"/>
      <c r="L1196" s="463"/>
      <c r="M1196" s="388"/>
      <c r="N1196" s="389"/>
      <c r="O1196" s="390"/>
      <c r="P1196" s="389"/>
      <c r="Q1196" s="391"/>
      <c r="R1196" s="443"/>
      <c r="S1196" s="425">
        <f t="shared" si="443"/>
        <v>0</v>
      </c>
      <c r="T1196" s="392">
        <f t="shared" si="440"/>
        <v>0</v>
      </c>
      <c r="U1196" s="392">
        <f t="shared" si="444"/>
        <v>0</v>
      </c>
      <c r="V1196" s="393">
        <f t="shared" si="445"/>
        <v>0</v>
      </c>
      <c r="W1196" s="444" t="str">
        <f t="shared" si="446"/>
        <v/>
      </c>
      <c r="X1196" s="452" t="str">
        <f t="shared" si="441"/>
        <v/>
      </c>
      <c r="Y1196" s="452" t="str">
        <f t="shared" si="442"/>
        <v/>
      </c>
    </row>
    <row r="1197" spans="1:25" ht="16.5">
      <c r="A1197" s="383">
        <f t="shared" si="439"/>
        <v>46231</v>
      </c>
      <c r="B1197" s="432" t="s">
        <v>805</v>
      </c>
      <c r="C1197" s="458"/>
      <c r="D1197" s="473"/>
      <c r="E1197" s="459"/>
      <c r="F1197" s="506" t="str">
        <f>IF(ISNA(VLOOKUP(D1197,條件!$A$1:$L$65585,5,0)),"",(VLOOKUP(D1197,條件!$A$1:$L$65585,5,0)))</f>
        <v/>
      </c>
      <c r="G1197" s="506" t="str">
        <f>IF(ISNA(VLOOKUP(D1197,條件!$A$1:$L$65585,11,0)),"",(VLOOKUP(D1197,條件!$A$1:$L$65585,11,0)))</f>
        <v/>
      </c>
      <c r="H1197" s="460"/>
      <c r="I1197" s="461"/>
      <c r="J1197" s="462"/>
      <c r="K1197" s="461"/>
      <c r="L1197" s="463"/>
      <c r="M1197" s="388"/>
      <c r="N1197" s="389"/>
      <c r="O1197" s="390"/>
      <c r="P1197" s="389"/>
      <c r="Q1197" s="391"/>
      <c r="R1197" s="443"/>
      <c r="S1197" s="425">
        <f t="shared" si="443"/>
        <v>0</v>
      </c>
      <c r="T1197" s="392">
        <f t="shared" si="440"/>
        <v>0</v>
      </c>
      <c r="U1197" s="392">
        <f t="shared" si="444"/>
        <v>0</v>
      </c>
      <c r="V1197" s="393">
        <f t="shared" si="445"/>
        <v>0</v>
      </c>
      <c r="W1197" s="444" t="str">
        <f t="shared" si="446"/>
        <v/>
      </c>
      <c r="X1197" s="452" t="str">
        <f t="shared" si="441"/>
        <v/>
      </c>
      <c r="Y1197" s="452" t="str">
        <f t="shared" si="442"/>
        <v/>
      </c>
    </row>
    <row r="1198" spans="1:25" ht="16.5">
      <c r="A1198" s="383">
        <f t="shared" si="439"/>
        <v>46231</v>
      </c>
      <c r="B1198" s="432" t="s">
        <v>805</v>
      </c>
      <c r="C1198" s="458"/>
      <c r="D1198" s="473"/>
      <c r="E1198" s="459"/>
      <c r="F1198" s="506" t="str">
        <f>IF(ISNA(VLOOKUP(D1198,條件!$A$1:$L$65585,5,0)),"",(VLOOKUP(D1198,條件!$A$1:$L$65585,5,0)))</f>
        <v/>
      </c>
      <c r="G1198" s="506" t="str">
        <f>IF(ISNA(VLOOKUP(D1198,條件!$A$1:$L$65585,11,0)),"",(VLOOKUP(D1198,條件!$A$1:$L$65585,11,0)))</f>
        <v/>
      </c>
      <c r="H1198" s="460"/>
      <c r="I1198" s="461"/>
      <c r="J1198" s="462"/>
      <c r="K1198" s="461"/>
      <c r="L1198" s="463"/>
      <c r="M1198" s="388"/>
      <c r="N1198" s="389"/>
      <c r="O1198" s="390"/>
      <c r="P1198" s="389"/>
      <c r="Q1198" s="391"/>
      <c r="R1198" s="443"/>
      <c r="S1198" s="425">
        <f t="shared" si="443"/>
        <v>0</v>
      </c>
      <c r="T1198" s="392">
        <f t="shared" si="440"/>
        <v>0</v>
      </c>
      <c r="U1198" s="392">
        <f t="shared" si="444"/>
        <v>0</v>
      </c>
      <c r="V1198" s="393">
        <f t="shared" si="445"/>
        <v>0</v>
      </c>
      <c r="W1198" s="444" t="str">
        <f t="shared" si="446"/>
        <v/>
      </c>
      <c r="X1198" s="452" t="str">
        <f t="shared" si="441"/>
        <v/>
      </c>
      <c r="Y1198" s="452" t="str">
        <f t="shared" si="442"/>
        <v/>
      </c>
    </row>
    <row r="1199" spans="1:25" ht="16.5">
      <c r="A1199" s="383">
        <f t="shared" si="439"/>
        <v>46231</v>
      </c>
      <c r="B1199" s="432" t="s">
        <v>805</v>
      </c>
      <c r="C1199" s="458"/>
      <c r="D1199" s="473"/>
      <c r="E1199" s="459"/>
      <c r="F1199" s="506" t="str">
        <f>IF(ISNA(VLOOKUP(D1199,條件!$A$1:$L$65585,5,0)),"",(VLOOKUP(D1199,條件!$A$1:$L$65585,5,0)))</f>
        <v/>
      </c>
      <c r="G1199" s="506" t="str">
        <f>IF(ISNA(VLOOKUP(D1199,條件!$A$1:$L$65585,11,0)),"",(VLOOKUP(D1199,條件!$A$1:$L$65585,11,0)))</f>
        <v/>
      </c>
      <c r="H1199" s="460"/>
      <c r="I1199" s="461"/>
      <c r="J1199" s="462"/>
      <c r="K1199" s="461"/>
      <c r="L1199" s="463"/>
      <c r="M1199" s="388"/>
      <c r="N1199" s="389"/>
      <c r="O1199" s="390"/>
      <c r="P1199" s="389"/>
      <c r="Q1199" s="391"/>
      <c r="R1199" s="443"/>
      <c r="S1199" s="425">
        <f t="shared" si="443"/>
        <v>0</v>
      </c>
      <c r="T1199" s="392">
        <f t="shared" si="440"/>
        <v>0</v>
      </c>
      <c r="U1199" s="392">
        <f t="shared" si="444"/>
        <v>0</v>
      </c>
      <c r="V1199" s="393">
        <f t="shared" si="445"/>
        <v>0</v>
      </c>
      <c r="W1199" s="444" t="str">
        <f t="shared" si="446"/>
        <v/>
      </c>
      <c r="X1199" s="452" t="str">
        <f t="shared" si="441"/>
        <v/>
      </c>
      <c r="Y1199" s="452" t="str">
        <f t="shared" si="442"/>
        <v/>
      </c>
    </row>
    <row r="1200" spans="1:25" ht="16.5">
      <c r="A1200" s="383">
        <f t="shared" si="439"/>
        <v>46231</v>
      </c>
      <c r="B1200" s="432" t="s">
        <v>805</v>
      </c>
      <c r="C1200" s="458"/>
      <c r="D1200" s="473"/>
      <c r="E1200" s="459"/>
      <c r="F1200" s="506" t="str">
        <f>IF(ISNA(VLOOKUP(D1200,條件!$A$1:$L$65585,5,0)),"",(VLOOKUP(D1200,條件!$A$1:$L$65585,5,0)))</f>
        <v/>
      </c>
      <c r="G1200" s="506" t="str">
        <f>IF(ISNA(VLOOKUP(D1200,條件!$A$1:$L$65585,11,0)),"",(VLOOKUP(D1200,條件!$A$1:$L$65585,11,0)))</f>
        <v/>
      </c>
      <c r="H1200" s="460"/>
      <c r="I1200" s="461"/>
      <c r="J1200" s="462"/>
      <c r="K1200" s="461"/>
      <c r="L1200" s="463"/>
      <c r="M1200" s="388"/>
      <c r="N1200" s="389"/>
      <c r="O1200" s="390"/>
      <c r="P1200" s="389"/>
      <c r="Q1200" s="391"/>
      <c r="R1200" s="443"/>
      <c r="S1200" s="425">
        <f t="shared" si="443"/>
        <v>0</v>
      </c>
      <c r="T1200" s="392">
        <f t="shared" si="440"/>
        <v>0</v>
      </c>
      <c r="U1200" s="392">
        <f t="shared" si="444"/>
        <v>0</v>
      </c>
      <c r="V1200" s="393">
        <f t="shared" si="445"/>
        <v>0</v>
      </c>
      <c r="W1200" s="444" t="str">
        <f t="shared" si="446"/>
        <v/>
      </c>
      <c r="X1200" s="452" t="str">
        <f t="shared" si="441"/>
        <v/>
      </c>
      <c r="Y1200" s="452" t="str">
        <f t="shared" si="442"/>
        <v/>
      </c>
    </row>
    <row r="1201" spans="1:25" ht="16.5">
      <c r="A1201" s="383">
        <f t="shared" si="439"/>
        <v>46231</v>
      </c>
      <c r="B1201" s="432" t="s">
        <v>805</v>
      </c>
      <c r="C1201" s="458"/>
      <c r="D1201" s="473"/>
      <c r="E1201" s="459"/>
      <c r="F1201" s="506" t="str">
        <f>IF(ISNA(VLOOKUP(D1201,條件!$A$1:$L$65585,5,0)),"",(VLOOKUP(D1201,條件!$A$1:$L$65585,5,0)))</f>
        <v/>
      </c>
      <c r="G1201" s="506" t="str">
        <f>IF(ISNA(VLOOKUP(D1201,條件!$A$1:$L$65585,11,0)),"",(VLOOKUP(D1201,條件!$A$1:$L$65585,11,0)))</f>
        <v/>
      </c>
      <c r="H1201" s="460"/>
      <c r="I1201" s="461"/>
      <c r="J1201" s="462"/>
      <c r="K1201" s="461"/>
      <c r="L1201" s="463"/>
      <c r="M1201" s="388"/>
      <c r="N1201" s="389"/>
      <c r="O1201" s="390"/>
      <c r="P1201" s="389"/>
      <c r="Q1201" s="391"/>
      <c r="R1201" s="443"/>
      <c r="S1201" s="425">
        <f t="shared" si="443"/>
        <v>0</v>
      </c>
      <c r="T1201" s="392">
        <f t="shared" si="440"/>
        <v>0</v>
      </c>
      <c r="U1201" s="392">
        <f t="shared" si="444"/>
        <v>0</v>
      </c>
      <c r="V1201" s="393">
        <f t="shared" si="445"/>
        <v>0</v>
      </c>
      <c r="W1201" s="444" t="str">
        <f t="shared" si="446"/>
        <v/>
      </c>
      <c r="X1201" s="452" t="str">
        <f t="shared" si="441"/>
        <v/>
      </c>
      <c r="Y1201" s="452" t="str">
        <f t="shared" si="442"/>
        <v/>
      </c>
    </row>
    <row r="1202" spans="1:25" ht="16.5">
      <c r="A1202" s="383">
        <f t="shared" si="439"/>
        <v>46231</v>
      </c>
      <c r="B1202" s="432" t="s">
        <v>805</v>
      </c>
      <c r="C1202" s="458"/>
      <c r="D1202" s="473"/>
      <c r="E1202" s="459"/>
      <c r="F1202" s="506" t="str">
        <f>IF(ISNA(VLOOKUP(D1202,條件!$A$1:$L$65585,5,0)),"",(VLOOKUP(D1202,條件!$A$1:$L$65585,5,0)))</f>
        <v/>
      </c>
      <c r="G1202" s="506" t="str">
        <f>IF(ISNA(VLOOKUP(D1202,條件!$A$1:$L$65585,11,0)),"",(VLOOKUP(D1202,條件!$A$1:$L$65585,11,0)))</f>
        <v/>
      </c>
      <c r="H1202" s="460"/>
      <c r="I1202" s="461"/>
      <c r="J1202" s="462"/>
      <c r="K1202" s="461"/>
      <c r="L1202" s="463"/>
      <c r="M1202" s="388"/>
      <c r="N1202" s="389"/>
      <c r="O1202" s="390"/>
      <c r="P1202" s="389"/>
      <c r="Q1202" s="391"/>
      <c r="R1202" s="443"/>
      <c r="S1202" s="425">
        <f t="shared" si="443"/>
        <v>0</v>
      </c>
      <c r="T1202" s="392">
        <f t="shared" si="440"/>
        <v>0</v>
      </c>
      <c r="U1202" s="392">
        <f t="shared" si="444"/>
        <v>0</v>
      </c>
      <c r="V1202" s="393">
        <f t="shared" si="445"/>
        <v>0</v>
      </c>
      <c r="W1202" s="444" t="str">
        <f t="shared" si="446"/>
        <v/>
      </c>
      <c r="X1202" s="452" t="str">
        <f t="shared" si="441"/>
        <v/>
      </c>
      <c r="Y1202" s="452" t="str">
        <f t="shared" si="442"/>
        <v/>
      </c>
    </row>
    <row r="1203" spans="1:25" ht="16.5">
      <c r="A1203" s="383">
        <f t="shared" si="439"/>
        <v>46231</v>
      </c>
      <c r="B1203" s="432" t="s">
        <v>805</v>
      </c>
      <c r="C1203" s="458"/>
      <c r="D1203" s="473"/>
      <c r="E1203" s="459"/>
      <c r="F1203" s="506" t="str">
        <f>IF(ISNA(VLOOKUP(D1203,條件!$A$1:$L$65585,5,0)),"",(VLOOKUP(D1203,條件!$A$1:$L$65585,5,0)))</f>
        <v/>
      </c>
      <c r="G1203" s="506" t="str">
        <f>IF(ISNA(VLOOKUP(D1203,條件!$A$1:$L$65585,11,0)),"",(VLOOKUP(D1203,條件!$A$1:$L$65585,11,0)))</f>
        <v/>
      </c>
      <c r="H1203" s="460"/>
      <c r="I1203" s="461"/>
      <c r="J1203" s="462"/>
      <c r="K1203" s="461"/>
      <c r="L1203" s="463"/>
      <c r="M1203" s="388"/>
      <c r="N1203" s="389"/>
      <c r="O1203" s="390"/>
      <c r="P1203" s="389"/>
      <c r="Q1203" s="391"/>
      <c r="R1203" s="443"/>
      <c r="S1203" s="425">
        <f t="shared" si="443"/>
        <v>0</v>
      </c>
      <c r="T1203" s="392">
        <f t="shared" si="440"/>
        <v>0</v>
      </c>
      <c r="U1203" s="392">
        <f t="shared" si="444"/>
        <v>0</v>
      </c>
      <c r="V1203" s="393">
        <f t="shared" si="445"/>
        <v>0</v>
      </c>
      <c r="W1203" s="444" t="str">
        <f t="shared" si="446"/>
        <v/>
      </c>
      <c r="X1203" s="452" t="str">
        <f t="shared" si="441"/>
        <v/>
      </c>
      <c r="Y1203" s="452" t="str">
        <f t="shared" si="442"/>
        <v/>
      </c>
    </row>
    <row r="1204" spans="1:25" ht="16.5">
      <c r="A1204" s="383">
        <f t="shared" si="439"/>
        <v>46231</v>
      </c>
      <c r="B1204" s="432" t="s">
        <v>805</v>
      </c>
      <c r="C1204" s="458"/>
      <c r="D1204" s="473"/>
      <c r="E1204" s="459"/>
      <c r="F1204" s="506" t="str">
        <f>IF(ISNA(VLOOKUP(D1204,條件!$A$1:$L$65585,5,0)),"",(VLOOKUP(D1204,條件!$A$1:$L$65585,5,0)))</f>
        <v/>
      </c>
      <c r="G1204" s="506" t="str">
        <f>IF(ISNA(VLOOKUP(D1204,條件!$A$1:$L$65585,11,0)),"",(VLOOKUP(D1204,條件!$A$1:$L$65585,11,0)))</f>
        <v/>
      </c>
      <c r="H1204" s="460"/>
      <c r="I1204" s="461"/>
      <c r="J1204" s="462"/>
      <c r="K1204" s="461"/>
      <c r="L1204" s="463"/>
      <c r="M1204" s="388"/>
      <c r="N1204" s="389"/>
      <c r="O1204" s="390"/>
      <c r="P1204" s="389"/>
      <c r="Q1204" s="391"/>
      <c r="R1204" s="443"/>
      <c r="S1204" s="425">
        <f t="shared" si="443"/>
        <v>0</v>
      </c>
      <c r="T1204" s="392">
        <f t="shared" si="440"/>
        <v>0</v>
      </c>
      <c r="U1204" s="392">
        <f t="shared" si="444"/>
        <v>0</v>
      </c>
      <c r="V1204" s="393">
        <f t="shared" si="445"/>
        <v>0</v>
      </c>
      <c r="W1204" s="444" t="str">
        <f t="shared" si="446"/>
        <v/>
      </c>
      <c r="X1204" s="452" t="str">
        <f t="shared" si="441"/>
        <v/>
      </c>
      <c r="Y1204" s="452" t="str">
        <f t="shared" si="442"/>
        <v/>
      </c>
    </row>
    <row r="1205" spans="1:25" ht="16.5">
      <c r="A1205" s="383">
        <f t="shared" si="439"/>
        <v>46231</v>
      </c>
      <c r="B1205" s="398" t="s">
        <v>803</v>
      </c>
      <c r="C1205" s="524"/>
      <c r="D1205" s="525"/>
      <c r="E1205" s="526"/>
      <c r="F1205" s="527">
        <v>0</v>
      </c>
      <c r="G1205" s="527"/>
      <c r="H1205" s="528"/>
      <c r="I1205" s="529">
        <f>COUNTA(I1185:I1204)</f>
        <v>0</v>
      </c>
      <c r="J1205" s="529"/>
      <c r="K1205" s="529"/>
      <c r="L1205" s="530"/>
      <c r="M1205" s="400"/>
      <c r="N1205" s="401">
        <f>SUM(N1185:N1204)</f>
        <v>0</v>
      </c>
      <c r="O1205" s="400"/>
      <c r="P1205" s="401">
        <f>SUM(P1185:P1204)</f>
        <v>0</v>
      </c>
      <c r="Q1205" s="402"/>
      <c r="R1205" s="445"/>
      <c r="S1205" s="427"/>
      <c r="T1205" s="403"/>
      <c r="U1205" s="399">
        <f>SUMIF(U1185:U1204,"&lt;9E307")</f>
        <v>0</v>
      </c>
      <c r="V1205" s="399">
        <f>SUM(V1185:V1204)</f>
        <v>0</v>
      </c>
      <c r="W1205" s="446">
        <f>IF(ISERROR(V1205/U1205),0,(V1205/U1205))</f>
        <v>0</v>
      </c>
      <c r="X1205" s="453">
        <f>SUMIF(X1185:X1204,"&lt;9E307")</f>
        <v>0</v>
      </c>
      <c r="Y1205" s="453">
        <f>SUMIF(Y1185:Y1204,"&lt;9E307")</f>
        <v>0</v>
      </c>
    </row>
    <row r="1206" spans="1:25" ht="16.5">
      <c r="A1206" s="383">
        <f t="shared" si="439"/>
        <v>46231</v>
      </c>
      <c r="B1206" s="404" t="s">
        <v>806</v>
      </c>
      <c r="C1206" s="531"/>
      <c r="D1206" s="532"/>
      <c r="E1206" s="533"/>
      <c r="F1206" s="534"/>
      <c r="G1206" s="534"/>
      <c r="H1206" s="535"/>
      <c r="I1206" s="536">
        <f>SUM(I1184,I1205)</f>
        <v>0</v>
      </c>
      <c r="J1206" s="536"/>
      <c r="K1206" s="536"/>
      <c r="L1206" s="537"/>
      <c r="M1206" s="419"/>
      <c r="N1206" s="420">
        <f>SUM(N1184,N1205)</f>
        <v>0</v>
      </c>
      <c r="O1206" s="419"/>
      <c r="P1206" s="420">
        <f>SUM(P1184,P1205)</f>
        <v>0</v>
      </c>
      <c r="Q1206" s="421"/>
      <c r="R1206" s="447"/>
      <c r="S1206" s="428"/>
      <c r="T1206" s="394"/>
      <c r="U1206" s="394">
        <f t="shared" ref="U1206:V1206" si="447">SUM(U1184,U1205)</f>
        <v>0</v>
      </c>
      <c r="V1206" s="394">
        <f t="shared" si="447"/>
        <v>0</v>
      </c>
      <c r="W1206" s="448">
        <f>IF(ISERROR(V1206/U1206),0,V1206/U1206)</f>
        <v>0</v>
      </c>
      <c r="X1206" s="454">
        <f>SUM(X1184,X1205)</f>
        <v>0</v>
      </c>
      <c r="Y1206" s="454">
        <f>SUM(Y1184,Y1205)</f>
        <v>0</v>
      </c>
    </row>
    <row r="1207" spans="1:25" ht="16.5">
      <c r="A1207" s="449">
        <f>A1206+1</f>
        <v>46232</v>
      </c>
      <c r="B1207" s="431" t="s">
        <v>804</v>
      </c>
      <c r="C1207" s="538"/>
      <c r="D1207" s="539"/>
      <c r="E1207" s="540"/>
      <c r="F1207" s="541" t="str">
        <f>IF(ISNA(VLOOKUP(D1207,條件!$A$1:$L$65585,5,0)),"",(VLOOKUP(D1207,條件!$A$1:$L$65585,5,0)))</f>
        <v/>
      </c>
      <c r="G1207" s="541" t="str">
        <f>IF(ISNA(VLOOKUP(D1207,條件!$A$1:$L$65585,11,0)),"",(VLOOKUP(D1207,條件!$A$1:$L$65585,11,0)))</f>
        <v/>
      </c>
      <c r="H1207" s="542"/>
      <c r="I1207" s="543"/>
      <c r="J1207" s="462"/>
      <c r="K1207" s="543"/>
      <c r="L1207" s="544"/>
      <c r="M1207" s="407"/>
      <c r="N1207" s="408"/>
      <c r="O1207" s="409"/>
      <c r="P1207" s="408"/>
      <c r="Q1207" s="410"/>
      <c r="R1207" s="441"/>
      <c r="S1207" s="424">
        <f>K1207*0.85</f>
        <v>0</v>
      </c>
      <c r="T1207" s="405">
        <f t="shared" ref="T1207:T1226" si="448">IF(J1207="",0,(1440/(J1207/S1207)))</f>
        <v>0</v>
      </c>
      <c r="U1207" s="405">
        <f>T1207*L1207*(N1207+P1207)/24*0.85</f>
        <v>0</v>
      </c>
      <c r="V1207" s="406">
        <f>M1207+O1207</f>
        <v>0</v>
      </c>
      <c r="W1207" s="442" t="str">
        <f>IF(U1207=0,"",((V1207/U1207)))</f>
        <v/>
      </c>
      <c r="X1207" s="452" t="str">
        <f t="shared" ref="X1207:X1226" si="449">IF(ISERROR((U1207/(N1207+P1207)*N1207)/250),"",((U1207/(N1207+P1207)*N1207)/250))</f>
        <v/>
      </c>
      <c r="Y1207" s="452" t="str">
        <f t="shared" ref="Y1207:Y1226" si="450">IF(ISERROR(((U1207/(N1207+P1207)*P1207)/250)),"",(((U1207/(N1207+P1207)*P1207))/250))</f>
        <v/>
      </c>
    </row>
    <row r="1208" spans="1:25" ht="16.5">
      <c r="A1208" s="383">
        <f>A1207</f>
        <v>46232</v>
      </c>
      <c r="B1208" s="432" t="s">
        <v>804</v>
      </c>
      <c r="C1208" s="458"/>
      <c r="D1208" s="473"/>
      <c r="E1208" s="459"/>
      <c r="F1208" s="506" t="str">
        <f>IF(ISNA(VLOOKUP(D1208,條件!$A$1:$L$65585,5,0)),"",(VLOOKUP(D1208,條件!$A$1:$L$65585,5,0)))</f>
        <v/>
      </c>
      <c r="G1208" s="506" t="str">
        <f>IF(ISNA(VLOOKUP(D1208,條件!$A$1:$L$65585,11,0)),"",(VLOOKUP(D1208,條件!$A$1:$L$65585,11,0)))</f>
        <v/>
      </c>
      <c r="H1208" s="460"/>
      <c r="I1208" s="461"/>
      <c r="J1208" s="462"/>
      <c r="K1208" s="461"/>
      <c r="L1208" s="463"/>
      <c r="M1208" s="388"/>
      <c r="N1208" s="389"/>
      <c r="O1208" s="390"/>
      <c r="P1208" s="389"/>
      <c r="Q1208" s="410"/>
      <c r="R1208" s="443"/>
      <c r="S1208" s="425">
        <f t="shared" ref="S1208:S1226" si="451">K1208*0.85</f>
        <v>0</v>
      </c>
      <c r="T1208" s="392">
        <f t="shared" si="448"/>
        <v>0</v>
      </c>
      <c r="U1208" s="405">
        <f t="shared" ref="U1208:U1226" si="452">T1208*L1208*(N1208+P1208)/24*0.85</f>
        <v>0</v>
      </c>
      <c r="V1208" s="393">
        <f t="shared" ref="V1208:V1226" si="453">M1208+O1208</f>
        <v>0</v>
      </c>
      <c r="W1208" s="442" t="str">
        <f t="shared" ref="W1208:W1226" si="454">IF(U1208=0,"",((V1208/U1208)))</f>
        <v/>
      </c>
      <c r="X1208" s="452" t="str">
        <f t="shared" si="449"/>
        <v/>
      </c>
      <c r="Y1208" s="452" t="str">
        <f t="shared" si="450"/>
        <v/>
      </c>
    </row>
    <row r="1209" spans="1:25" ht="16.5">
      <c r="A1209" s="383">
        <f t="shared" ref="A1209:A1249" si="455">A1208</f>
        <v>46232</v>
      </c>
      <c r="B1209" s="432" t="s">
        <v>804</v>
      </c>
      <c r="C1209" s="458"/>
      <c r="D1209" s="473"/>
      <c r="E1209" s="459"/>
      <c r="F1209" s="506" t="str">
        <f>IF(ISNA(VLOOKUP(D1209,條件!$A$1:$L$65585,5,0)),"",(VLOOKUP(D1209,條件!$A$1:$L$65585,5,0)))</f>
        <v/>
      </c>
      <c r="G1209" s="506" t="str">
        <f>IF(ISNA(VLOOKUP(D1209,條件!$A$1:$L$65585,11,0)),"",(VLOOKUP(D1209,條件!$A$1:$L$65585,11,0)))</f>
        <v/>
      </c>
      <c r="H1209" s="460"/>
      <c r="I1209" s="461"/>
      <c r="J1209" s="462"/>
      <c r="K1209" s="461"/>
      <c r="L1209" s="463"/>
      <c r="M1209" s="388"/>
      <c r="N1209" s="389"/>
      <c r="O1209" s="390"/>
      <c r="P1209" s="389"/>
      <c r="Q1209" s="410"/>
      <c r="R1209" s="443"/>
      <c r="S1209" s="425">
        <f t="shared" si="451"/>
        <v>0</v>
      </c>
      <c r="T1209" s="392">
        <f t="shared" si="448"/>
        <v>0</v>
      </c>
      <c r="U1209" s="405">
        <f t="shared" si="452"/>
        <v>0</v>
      </c>
      <c r="V1209" s="393">
        <f t="shared" si="453"/>
        <v>0</v>
      </c>
      <c r="W1209" s="442" t="str">
        <f t="shared" si="454"/>
        <v/>
      </c>
      <c r="X1209" s="452" t="str">
        <f t="shared" si="449"/>
        <v/>
      </c>
      <c r="Y1209" s="452" t="str">
        <f t="shared" si="450"/>
        <v/>
      </c>
    </row>
    <row r="1210" spans="1:25" ht="16.5">
      <c r="A1210" s="383">
        <f t="shared" si="455"/>
        <v>46232</v>
      </c>
      <c r="B1210" s="432" t="s">
        <v>804</v>
      </c>
      <c r="C1210" s="458"/>
      <c r="D1210" s="473"/>
      <c r="E1210" s="459"/>
      <c r="F1210" s="506" t="str">
        <f>IF(ISNA(VLOOKUP(D1210,條件!$A$1:$L$65585,5,0)),"",(VLOOKUP(D1210,條件!$A$1:$L$65585,5,0)))</f>
        <v/>
      </c>
      <c r="G1210" s="506" t="str">
        <f>IF(ISNA(VLOOKUP(D1210,條件!$A$1:$L$65585,11,0)),"",(VLOOKUP(D1210,條件!$A$1:$L$65585,11,0)))</f>
        <v/>
      </c>
      <c r="H1210" s="460"/>
      <c r="I1210" s="461"/>
      <c r="J1210" s="462"/>
      <c r="K1210" s="461"/>
      <c r="L1210" s="463"/>
      <c r="M1210" s="388"/>
      <c r="N1210" s="389"/>
      <c r="O1210" s="390"/>
      <c r="P1210" s="389"/>
      <c r="Q1210" s="410"/>
      <c r="R1210" s="443"/>
      <c r="S1210" s="425">
        <f t="shared" si="451"/>
        <v>0</v>
      </c>
      <c r="T1210" s="392">
        <f t="shared" si="448"/>
        <v>0</v>
      </c>
      <c r="U1210" s="405">
        <f t="shared" si="452"/>
        <v>0</v>
      </c>
      <c r="V1210" s="393">
        <f t="shared" si="453"/>
        <v>0</v>
      </c>
      <c r="W1210" s="442" t="str">
        <f t="shared" si="454"/>
        <v/>
      </c>
      <c r="X1210" s="452" t="str">
        <f t="shared" si="449"/>
        <v/>
      </c>
      <c r="Y1210" s="452" t="str">
        <f t="shared" si="450"/>
        <v/>
      </c>
    </row>
    <row r="1211" spans="1:25" ht="16.5">
      <c r="A1211" s="383">
        <f t="shared" si="455"/>
        <v>46232</v>
      </c>
      <c r="B1211" s="432" t="s">
        <v>804</v>
      </c>
      <c r="C1211" s="458"/>
      <c r="D1211" s="473"/>
      <c r="E1211" s="459"/>
      <c r="F1211" s="506" t="str">
        <f>IF(ISNA(VLOOKUP(D1211,條件!$A$1:$L$65585,5,0)),"",(VLOOKUP(D1211,條件!$A$1:$L$65585,5,0)))</f>
        <v/>
      </c>
      <c r="G1211" s="506" t="str">
        <f>IF(ISNA(VLOOKUP(D1211,條件!$A$1:$L$65585,11,0)),"",(VLOOKUP(D1211,條件!$A$1:$L$65585,11,0)))</f>
        <v/>
      </c>
      <c r="H1211" s="460"/>
      <c r="I1211" s="461"/>
      <c r="J1211" s="462"/>
      <c r="K1211" s="461"/>
      <c r="L1211" s="463"/>
      <c r="M1211" s="388"/>
      <c r="N1211" s="389"/>
      <c r="O1211" s="390"/>
      <c r="P1211" s="389"/>
      <c r="Q1211" s="410"/>
      <c r="R1211" s="443"/>
      <c r="S1211" s="425">
        <f t="shared" si="451"/>
        <v>0</v>
      </c>
      <c r="T1211" s="392">
        <f t="shared" si="448"/>
        <v>0</v>
      </c>
      <c r="U1211" s="405">
        <f t="shared" si="452"/>
        <v>0</v>
      </c>
      <c r="V1211" s="393">
        <f t="shared" si="453"/>
        <v>0</v>
      </c>
      <c r="W1211" s="442" t="str">
        <f t="shared" si="454"/>
        <v/>
      </c>
      <c r="X1211" s="452" t="str">
        <f t="shared" si="449"/>
        <v/>
      </c>
      <c r="Y1211" s="452" t="str">
        <f t="shared" si="450"/>
        <v/>
      </c>
    </row>
    <row r="1212" spans="1:25" ht="16.5">
      <c r="A1212" s="383">
        <f t="shared" si="455"/>
        <v>46232</v>
      </c>
      <c r="B1212" s="432" t="s">
        <v>804</v>
      </c>
      <c r="C1212" s="458"/>
      <c r="D1212" s="473"/>
      <c r="E1212" s="459"/>
      <c r="F1212" s="506" t="str">
        <f>IF(ISNA(VLOOKUP(D1212,條件!$A$1:$L$65585,5,0)),"",(VLOOKUP(D1212,條件!$A$1:$L$65585,5,0)))</f>
        <v/>
      </c>
      <c r="G1212" s="506" t="str">
        <f>IF(ISNA(VLOOKUP(D1212,條件!$A$1:$L$65585,11,0)),"",(VLOOKUP(D1212,條件!$A$1:$L$65585,11,0)))</f>
        <v/>
      </c>
      <c r="H1212" s="460"/>
      <c r="I1212" s="461"/>
      <c r="J1212" s="462"/>
      <c r="K1212" s="461"/>
      <c r="L1212" s="463"/>
      <c r="M1212" s="388"/>
      <c r="N1212" s="389"/>
      <c r="O1212" s="390"/>
      <c r="P1212" s="389"/>
      <c r="Q1212" s="410"/>
      <c r="R1212" s="443"/>
      <c r="S1212" s="425">
        <f t="shared" si="451"/>
        <v>0</v>
      </c>
      <c r="T1212" s="392">
        <f t="shared" si="448"/>
        <v>0</v>
      </c>
      <c r="U1212" s="405">
        <f t="shared" si="452"/>
        <v>0</v>
      </c>
      <c r="V1212" s="393">
        <f t="shared" si="453"/>
        <v>0</v>
      </c>
      <c r="W1212" s="442" t="str">
        <f t="shared" si="454"/>
        <v/>
      </c>
      <c r="X1212" s="452" t="str">
        <f t="shared" si="449"/>
        <v/>
      </c>
      <c r="Y1212" s="452" t="str">
        <f t="shared" si="450"/>
        <v/>
      </c>
    </row>
    <row r="1213" spans="1:25" ht="16.5">
      <c r="A1213" s="383">
        <f t="shared" si="455"/>
        <v>46232</v>
      </c>
      <c r="B1213" s="432" t="s">
        <v>804</v>
      </c>
      <c r="C1213" s="458"/>
      <c r="D1213" s="473"/>
      <c r="E1213" s="459"/>
      <c r="F1213" s="506" t="str">
        <f>IF(ISNA(VLOOKUP(D1213,條件!$A$1:$L$65585,5,0)),"",(VLOOKUP(D1213,條件!$A$1:$L$65585,5,0)))</f>
        <v/>
      </c>
      <c r="G1213" s="506" t="str">
        <f>IF(ISNA(VLOOKUP(D1213,條件!$A$1:$L$65585,11,0)),"",(VLOOKUP(D1213,條件!$A$1:$L$65585,11,0)))</f>
        <v/>
      </c>
      <c r="H1213" s="460"/>
      <c r="I1213" s="461"/>
      <c r="J1213" s="462"/>
      <c r="K1213" s="461"/>
      <c r="L1213" s="463"/>
      <c r="M1213" s="388"/>
      <c r="N1213" s="389"/>
      <c r="O1213" s="390"/>
      <c r="P1213" s="389"/>
      <c r="Q1213" s="410"/>
      <c r="R1213" s="443"/>
      <c r="S1213" s="425">
        <f t="shared" si="451"/>
        <v>0</v>
      </c>
      <c r="T1213" s="392">
        <f t="shared" si="448"/>
        <v>0</v>
      </c>
      <c r="U1213" s="405">
        <f t="shared" si="452"/>
        <v>0</v>
      </c>
      <c r="V1213" s="393">
        <f t="shared" si="453"/>
        <v>0</v>
      </c>
      <c r="W1213" s="442" t="str">
        <f t="shared" si="454"/>
        <v/>
      </c>
      <c r="X1213" s="452" t="str">
        <f t="shared" si="449"/>
        <v/>
      </c>
      <c r="Y1213" s="452" t="str">
        <f t="shared" si="450"/>
        <v/>
      </c>
    </row>
    <row r="1214" spans="1:25" ht="16.5">
      <c r="A1214" s="383">
        <f t="shared" si="455"/>
        <v>46232</v>
      </c>
      <c r="B1214" s="432" t="s">
        <v>804</v>
      </c>
      <c r="C1214" s="458"/>
      <c r="D1214" s="473"/>
      <c r="E1214" s="459"/>
      <c r="F1214" s="506" t="str">
        <f>IF(ISNA(VLOOKUP(D1214,條件!$A$1:$L$65585,5,0)),"",(VLOOKUP(D1214,條件!$A$1:$L$65585,5,0)))</f>
        <v/>
      </c>
      <c r="G1214" s="506" t="str">
        <f>IF(ISNA(VLOOKUP(D1214,條件!$A$1:$L$65585,11,0)),"",(VLOOKUP(D1214,條件!$A$1:$L$65585,11,0)))</f>
        <v/>
      </c>
      <c r="H1214" s="460"/>
      <c r="I1214" s="461"/>
      <c r="J1214" s="462"/>
      <c r="K1214" s="461"/>
      <c r="L1214" s="463"/>
      <c r="M1214" s="388"/>
      <c r="N1214" s="389"/>
      <c r="O1214" s="390"/>
      <c r="P1214" s="389"/>
      <c r="Q1214" s="410"/>
      <c r="R1214" s="443"/>
      <c r="S1214" s="425">
        <f t="shared" si="451"/>
        <v>0</v>
      </c>
      <c r="T1214" s="392">
        <f t="shared" si="448"/>
        <v>0</v>
      </c>
      <c r="U1214" s="405">
        <f t="shared" si="452"/>
        <v>0</v>
      </c>
      <c r="V1214" s="393">
        <f t="shared" si="453"/>
        <v>0</v>
      </c>
      <c r="W1214" s="442" t="str">
        <f t="shared" si="454"/>
        <v/>
      </c>
      <c r="X1214" s="452" t="str">
        <f t="shared" si="449"/>
        <v/>
      </c>
      <c r="Y1214" s="452" t="str">
        <f t="shared" si="450"/>
        <v/>
      </c>
    </row>
    <row r="1215" spans="1:25" ht="16.5">
      <c r="A1215" s="383">
        <f t="shared" si="455"/>
        <v>46232</v>
      </c>
      <c r="B1215" s="432" t="s">
        <v>804</v>
      </c>
      <c r="C1215" s="458"/>
      <c r="D1215" s="473"/>
      <c r="E1215" s="459"/>
      <c r="F1215" s="506" t="str">
        <f>IF(ISNA(VLOOKUP(D1215,條件!$A$1:$L$65585,5,0)),"",(VLOOKUP(D1215,條件!$A$1:$L$65585,5,0)))</f>
        <v/>
      </c>
      <c r="G1215" s="506" t="str">
        <f>IF(ISNA(VLOOKUP(D1215,條件!$A$1:$L$65585,11,0)),"",(VLOOKUP(D1215,條件!$A$1:$L$65585,11,0)))</f>
        <v/>
      </c>
      <c r="H1215" s="460"/>
      <c r="I1215" s="461"/>
      <c r="J1215" s="462"/>
      <c r="K1215" s="461"/>
      <c r="L1215" s="463"/>
      <c r="M1215" s="388"/>
      <c r="N1215" s="389"/>
      <c r="O1215" s="390"/>
      <c r="P1215" s="389"/>
      <c r="Q1215" s="410"/>
      <c r="R1215" s="443"/>
      <c r="S1215" s="425">
        <f t="shared" si="451"/>
        <v>0</v>
      </c>
      <c r="T1215" s="392">
        <f t="shared" si="448"/>
        <v>0</v>
      </c>
      <c r="U1215" s="405">
        <f t="shared" si="452"/>
        <v>0</v>
      </c>
      <c r="V1215" s="393">
        <f t="shared" si="453"/>
        <v>0</v>
      </c>
      <c r="W1215" s="442" t="str">
        <f t="shared" si="454"/>
        <v/>
      </c>
      <c r="X1215" s="452" t="str">
        <f t="shared" si="449"/>
        <v/>
      </c>
      <c r="Y1215" s="452" t="str">
        <f t="shared" si="450"/>
        <v/>
      </c>
    </row>
    <row r="1216" spans="1:25" ht="16.5">
      <c r="A1216" s="383">
        <f t="shared" si="455"/>
        <v>46232</v>
      </c>
      <c r="B1216" s="432" t="s">
        <v>804</v>
      </c>
      <c r="C1216" s="458"/>
      <c r="D1216" s="473"/>
      <c r="E1216" s="459"/>
      <c r="F1216" s="506" t="str">
        <f>IF(ISNA(VLOOKUP(D1216,條件!$A$1:$L$65585,5,0)),"",(VLOOKUP(D1216,條件!$A$1:$L$65585,5,0)))</f>
        <v/>
      </c>
      <c r="G1216" s="506" t="str">
        <f>IF(ISNA(VLOOKUP(D1216,條件!$A$1:$L$65585,11,0)),"",(VLOOKUP(D1216,條件!$A$1:$L$65585,11,0)))</f>
        <v/>
      </c>
      <c r="H1216" s="460"/>
      <c r="I1216" s="461"/>
      <c r="J1216" s="462"/>
      <c r="K1216" s="461"/>
      <c r="L1216" s="463"/>
      <c r="M1216" s="388"/>
      <c r="N1216" s="389"/>
      <c r="O1216" s="390"/>
      <c r="P1216" s="389"/>
      <c r="Q1216" s="410"/>
      <c r="R1216" s="443"/>
      <c r="S1216" s="425">
        <f t="shared" si="451"/>
        <v>0</v>
      </c>
      <c r="T1216" s="392">
        <f t="shared" si="448"/>
        <v>0</v>
      </c>
      <c r="U1216" s="405">
        <f t="shared" si="452"/>
        <v>0</v>
      </c>
      <c r="V1216" s="393">
        <f t="shared" si="453"/>
        <v>0</v>
      </c>
      <c r="W1216" s="442" t="str">
        <f t="shared" si="454"/>
        <v/>
      </c>
      <c r="X1216" s="452" t="str">
        <f t="shared" si="449"/>
        <v/>
      </c>
      <c r="Y1216" s="452" t="str">
        <f t="shared" si="450"/>
        <v/>
      </c>
    </row>
    <row r="1217" spans="1:25" ht="16.5">
      <c r="A1217" s="383">
        <f t="shared" si="455"/>
        <v>46232</v>
      </c>
      <c r="B1217" s="432" t="s">
        <v>804</v>
      </c>
      <c r="C1217" s="458"/>
      <c r="D1217" s="473"/>
      <c r="E1217" s="459"/>
      <c r="F1217" s="506" t="str">
        <f>IF(ISNA(VLOOKUP(D1217,條件!$A$1:$L$65585,5,0)),"",(VLOOKUP(D1217,條件!$A$1:$L$65585,5,0)))</f>
        <v/>
      </c>
      <c r="G1217" s="506" t="str">
        <f>IF(ISNA(VLOOKUP(D1217,條件!$A$1:$L$65585,11,0)),"",(VLOOKUP(D1217,條件!$A$1:$L$65585,11,0)))</f>
        <v/>
      </c>
      <c r="H1217" s="460"/>
      <c r="I1217" s="461"/>
      <c r="J1217" s="462"/>
      <c r="K1217" s="461"/>
      <c r="L1217" s="463"/>
      <c r="M1217" s="388"/>
      <c r="N1217" s="389"/>
      <c r="O1217" s="390"/>
      <c r="P1217" s="389"/>
      <c r="Q1217" s="410"/>
      <c r="R1217" s="443"/>
      <c r="S1217" s="425">
        <f t="shared" si="451"/>
        <v>0</v>
      </c>
      <c r="T1217" s="392">
        <f t="shared" si="448"/>
        <v>0</v>
      </c>
      <c r="U1217" s="405">
        <f t="shared" si="452"/>
        <v>0</v>
      </c>
      <c r="V1217" s="393">
        <f t="shared" si="453"/>
        <v>0</v>
      </c>
      <c r="W1217" s="442" t="str">
        <f t="shared" si="454"/>
        <v/>
      </c>
      <c r="X1217" s="452" t="str">
        <f t="shared" si="449"/>
        <v/>
      </c>
      <c r="Y1217" s="452" t="str">
        <f t="shared" si="450"/>
        <v/>
      </c>
    </row>
    <row r="1218" spans="1:25" ht="16.5">
      <c r="A1218" s="383">
        <f t="shared" si="455"/>
        <v>46232</v>
      </c>
      <c r="B1218" s="432" t="s">
        <v>804</v>
      </c>
      <c r="C1218" s="458"/>
      <c r="D1218" s="473"/>
      <c r="E1218" s="459"/>
      <c r="F1218" s="506" t="str">
        <f>IF(ISNA(VLOOKUP(D1218,條件!$A$1:$L$65585,5,0)),"",(VLOOKUP(D1218,條件!$A$1:$L$65585,5,0)))</f>
        <v/>
      </c>
      <c r="G1218" s="506" t="str">
        <f>IF(ISNA(VLOOKUP(D1218,條件!$A$1:$L$65585,11,0)),"",(VLOOKUP(D1218,條件!$A$1:$L$65585,11,0)))</f>
        <v/>
      </c>
      <c r="H1218" s="460"/>
      <c r="I1218" s="461"/>
      <c r="J1218" s="462"/>
      <c r="K1218" s="461"/>
      <c r="L1218" s="463"/>
      <c r="M1218" s="388"/>
      <c r="N1218" s="389"/>
      <c r="O1218" s="390"/>
      <c r="P1218" s="389"/>
      <c r="Q1218" s="410"/>
      <c r="R1218" s="443"/>
      <c r="S1218" s="425">
        <f t="shared" si="451"/>
        <v>0</v>
      </c>
      <c r="T1218" s="392">
        <f t="shared" si="448"/>
        <v>0</v>
      </c>
      <c r="U1218" s="392">
        <f t="shared" si="452"/>
        <v>0</v>
      </c>
      <c r="V1218" s="393">
        <f t="shared" si="453"/>
        <v>0</v>
      </c>
      <c r="W1218" s="442" t="str">
        <f t="shared" si="454"/>
        <v/>
      </c>
      <c r="X1218" s="452" t="str">
        <f t="shared" si="449"/>
        <v/>
      </c>
      <c r="Y1218" s="452" t="str">
        <f t="shared" si="450"/>
        <v/>
      </c>
    </row>
    <row r="1219" spans="1:25" ht="16.5">
      <c r="A1219" s="383">
        <f t="shared" si="455"/>
        <v>46232</v>
      </c>
      <c r="B1219" s="432" t="s">
        <v>804</v>
      </c>
      <c r="C1219" s="458"/>
      <c r="D1219" s="473"/>
      <c r="E1219" s="459"/>
      <c r="F1219" s="506" t="str">
        <f>IF(ISNA(VLOOKUP(D1219,條件!$A$1:$L$65585,5,0)),"",(VLOOKUP(D1219,條件!$A$1:$L$65585,5,0)))</f>
        <v/>
      </c>
      <c r="G1219" s="506" t="str">
        <f>IF(ISNA(VLOOKUP(D1219,條件!$A$1:$L$65585,11,0)),"",(VLOOKUP(D1219,條件!$A$1:$L$65585,11,0)))</f>
        <v/>
      </c>
      <c r="H1219" s="460"/>
      <c r="I1219" s="461"/>
      <c r="J1219" s="462"/>
      <c r="K1219" s="461"/>
      <c r="L1219" s="463"/>
      <c r="M1219" s="388"/>
      <c r="N1219" s="389"/>
      <c r="O1219" s="390"/>
      <c r="P1219" s="389"/>
      <c r="Q1219" s="410"/>
      <c r="R1219" s="443"/>
      <c r="S1219" s="425">
        <f t="shared" si="451"/>
        <v>0</v>
      </c>
      <c r="T1219" s="392">
        <f t="shared" si="448"/>
        <v>0</v>
      </c>
      <c r="U1219" s="392">
        <f t="shared" si="452"/>
        <v>0</v>
      </c>
      <c r="V1219" s="393">
        <f t="shared" si="453"/>
        <v>0</v>
      </c>
      <c r="W1219" s="444" t="str">
        <f t="shared" si="454"/>
        <v/>
      </c>
      <c r="X1219" s="452" t="str">
        <f t="shared" si="449"/>
        <v/>
      </c>
      <c r="Y1219" s="452" t="str">
        <f t="shared" si="450"/>
        <v/>
      </c>
    </row>
    <row r="1220" spans="1:25" ht="16.5">
      <c r="A1220" s="383">
        <f t="shared" si="455"/>
        <v>46232</v>
      </c>
      <c r="B1220" s="432" t="s">
        <v>804</v>
      </c>
      <c r="C1220" s="458"/>
      <c r="D1220" s="473"/>
      <c r="E1220" s="459"/>
      <c r="F1220" s="506" t="str">
        <f>IF(ISNA(VLOOKUP(D1220,條件!$A$1:$L$65585,5,0)),"",(VLOOKUP(D1220,條件!$A$1:$L$65585,5,0)))</f>
        <v/>
      </c>
      <c r="G1220" s="506" t="str">
        <f>IF(ISNA(VLOOKUP(D1220,條件!$A$1:$L$65585,11,0)),"",(VLOOKUP(D1220,條件!$A$1:$L$65585,11,0)))</f>
        <v/>
      </c>
      <c r="H1220" s="460"/>
      <c r="I1220" s="461"/>
      <c r="J1220" s="462"/>
      <c r="K1220" s="461"/>
      <c r="L1220" s="463"/>
      <c r="M1220" s="388"/>
      <c r="N1220" s="389"/>
      <c r="O1220" s="390"/>
      <c r="P1220" s="389"/>
      <c r="Q1220" s="410"/>
      <c r="R1220" s="443"/>
      <c r="S1220" s="425">
        <f t="shared" si="451"/>
        <v>0</v>
      </c>
      <c r="T1220" s="392">
        <f t="shared" si="448"/>
        <v>0</v>
      </c>
      <c r="U1220" s="392">
        <f t="shared" si="452"/>
        <v>0</v>
      </c>
      <c r="V1220" s="393">
        <f t="shared" si="453"/>
        <v>0</v>
      </c>
      <c r="W1220" s="444" t="str">
        <f t="shared" si="454"/>
        <v/>
      </c>
      <c r="X1220" s="452" t="str">
        <f t="shared" si="449"/>
        <v/>
      </c>
      <c r="Y1220" s="452" t="str">
        <f t="shared" si="450"/>
        <v/>
      </c>
    </row>
    <row r="1221" spans="1:25" ht="16.5">
      <c r="A1221" s="383">
        <f t="shared" si="455"/>
        <v>46232</v>
      </c>
      <c r="B1221" s="432" t="s">
        <v>804</v>
      </c>
      <c r="C1221" s="458"/>
      <c r="D1221" s="473"/>
      <c r="E1221" s="459"/>
      <c r="F1221" s="506" t="str">
        <f>IF(ISNA(VLOOKUP(D1221,條件!$A$1:$L$65585,5,0)),"",(VLOOKUP(D1221,條件!$A$1:$L$65585,5,0)))</f>
        <v/>
      </c>
      <c r="G1221" s="506" t="str">
        <f>IF(ISNA(VLOOKUP(D1221,條件!$A$1:$L$65585,11,0)),"",(VLOOKUP(D1221,條件!$A$1:$L$65585,11,0)))</f>
        <v/>
      </c>
      <c r="H1221" s="460"/>
      <c r="I1221" s="461"/>
      <c r="J1221" s="462"/>
      <c r="K1221" s="461"/>
      <c r="L1221" s="463"/>
      <c r="M1221" s="388"/>
      <c r="N1221" s="389"/>
      <c r="O1221" s="390"/>
      <c r="P1221" s="389"/>
      <c r="Q1221" s="410"/>
      <c r="R1221" s="443"/>
      <c r="S1221" s="425">
        <f t="shared" si="451"/>
        <v>0</v>
      </c>
      <c r="T1221" s="392">
        <f t="shared" si="448"/>
        <v>0</v>
      </c>
      <c r="U1221" s="392">
        <f t="shared" si="452"/>
        <v>0</v>
      </c>
      <c r="V1221" s="393">
        <f t="shared" si="453"/>
        <v>0</v>
      </c>
      <c r="W1221" s="444" t="str">
        <f t="shared" si="454"/>
        <v/>
      </c>
      <c r="X1221" s="452" t="str">
        <f t="shared" si="449"/>
        <v/>
      </c>
      <c r="Y1221" s="452" t="str">
        <f t="shared" si="450"/>
        <v/>
      </c>
    </row>
    <row r="1222" spans="1:25" ht="16.5">
      <c r="A1222" s="383">
        <f t="shared" si="455"/>
        <v>46232</v>
      </c>
      <c r="B1222" s="432" t="s">
        <v>804</v>
      </c>
      <c r="C1222" s="458"/>
      <c r="D1222" s="473"/>
      <c r="E1222" s="459"/>
      <c r="F1222" s="506" t="str">
        <f>IF(ISNA(VLOOKUP(D1222,條件!$A$1:$L$65585,5,0)),"",(VLOOKUP(D1222,條件!$A$1:$L$65585,5,0)))</f>
        <v/>
      </c>
      <c r="G1222" s="506" t="str">
        <f>IF(ISNA(VLOOKUP(D1222,條件!$A$1:$L$65585,11,0)),"",(VLOOKUP(D1222,條件!$A$1:$L$65585,11,0)))</f>
        <v/>
      </c>
      <c r="H1222" s="460"/>
      <c r="I1222" s="461"/>
      <c r="J1222" s="462"/>
      <c r="K1222" s="461"/>
      <c r="L1222" s="463"/>
      <c r="M1222" s="388"/>
      <c r="N1222" s="389"/>
      <c r="O1222" s="390"/>
      <c r="P1222" s="389"/>
      <c r="Q1222" s="410"/>
      <c r="R1222" s="443"/>
      <c r="S1222" s="425">
        <f t="shared" si="451"/>
        <v>0</v>
      </c>
      <c r="T1222" s="392">
        <f t="shared" si="448"/>
        <v>0</v>
      </c>
      <c r="U1222" s="392">
        <f t="shared" si="452"/>
        <v>0</v>
      </c>
      <c r="V1222" s="393">
        <f t="shared" si="453"/>
        <v>0</v>
      </c>
      <c r="W1222" s="444" t="str">
        <f t="shared" si="454"/>
        <v/>
      </c>
      <c r="X1222" s="452" t="str">
        <f t="shared" si="449"/>
        <v/>
      </c>
      <c r="Y1222" s="452" t="str">
        <f t="shared" si="450"/>
        <v/>
      </c>
    </row>
    <row r="1223" spans="1:25" ht="16.5">
      <c r="A1223" s="383">
        <f t="shared" si="455"/>
        <v>46232</v>
      </c>
      <c r="B1223" s="432" t="s">
        <v>804</v>
      </c>
      <c r="C1223" s="458"/>
      <c r="D1223" s="473"/>
      <c r="E1223" s="459"/>
      <c r="F1223" s="506" t="str">
        <f>IF(ISNA(VLOOKUP(D1223,條件!$A$1:$L$65585,5,0)),"",(VLOOKUP(D1223,條件!$A$1:$L$65585,5,0)))</f>
        <v/>
      </c>
      <c r="G1223" s="506" t="str">
        <f>IF(ISNA(VLOOKUP(D1223,條件!$A$1:$L$65585,11,0)),"",(VLOOKUP(D1223,條件!$A$1:$L$65585,11,0)))</f>
        <v/>
      </c>
      <c r="H1223" s="460"/>
      <c r="I1223" s="461"/>
      <c r="J1223" s="462"/>
      <c r="K1223" s="461"/>
      <c r="L1223" s="463"/>
      <c r="M1223" s="388"/>
      <c r="N1223" s="389"/>
      <c r="O1223" s="390"/>
      <c r="P1223" s="389"/>
      <c r="Q1223" s="391"/>
      <c r="R1223" s="443"/>
      <c r="S1223" s="425">
        <f t="shared" si="451"/>
        <v>0</v>
      </c>
      <c r="T1223" s="392">
        <f t="shared" si="448"/>
        <v>0</v>
      </c>
      <c r="U1223" s="392">
        <f t="shared" si="452"/>
        <v>0</v>
      </c>
      <c r="V1223" s="393">
        <f t="shared" si="453"/>
        <v>0</v>
      </c>
      <c r="W1223" s="444" t="str">
        <f t="shared" si="454"/>
        <v/>
      </c>
      <c r="X1223" s="452" t="str">
        <f t="shared" si="449"/>
        <v/>
      </c>
      <c r="Y1223" s="452" t="str">
        <f t="shared" si="450"/>
        <v/>
      </c>
    </row>
    <row r="1224" spans="1:25" ht="16.5">
      <c r="A1224" s="383">
        <f t="shared" si="455"/>
        <v>46232</v>
      </c>
      <c r="B1224" s="432" t="s">
        <v>804</v>
      </c>
      <c r="C1224" s="458"/>
      <c r="D1224" s="473"/>
      <c r="E1224" s="459"/>
      <c r="F1224" s="506" t="str">
        <f>IF(ISNA(VLOOKUP(D1224,條件!$A$1:$L$65585,5,0)),"",(VLOOKUP(D1224,條件!$A$1:$L$65585,5,0)))</f>
        <v/>
      </c>
      <c r="G1224" s="506" t="str">
        <f>IF(ISNA(VLOOKUP(D1224,條件!$A$1:$L$65585,11,0)),"",(VLOOKUP(D1224,條件!$A$1:$L$65585,11,0)))</f>
        <v/>
      </c>
      <c r="H1224" s="460"/>
      <c r="I1224" s="461"/>
      <c r="J1224" s="462"/>
      <c r="K1224" s="461"/>
      <c r="L1224" s="463"/>
      <c r="M1224" s="388"/>
      <c r="N1224" s="389"/>
      <c r="O1224" s="390"/>
      <c r="P1224" s="389"/>
      <c r="Q1224" s="391"/>
      <c r="R1224" s="443"/>
      <c r="S1224" s="425">
        <f t="shared" si="451"/>
        <v>0</v>
      </c>
      <c r="T1224" s="392">
        <f t="shared" si="448"/>
        <v>0</v>
      </c>
      <c r="U1224" s="392">
        <f t="shared" si="452"/>
        <v>0</v>
      </c>
      <c r="V1224" s="393">
        <f t="shared" si="453"/>
        <v>0</v>
      </c>
      <c r="W1224" s="444" t="str">
        <f t="shared" si="454"/>
        <v/>
      </c>
      <c r="X1224" s="452" t="str">
        <f t="shared" si="449"/>
        <v/>
      </c>
      <c r="Y1224" s="452" t="str">
        <f t="shared" si="450"/>
        <v/>
      </c>
    </row>
    <row r="1225" spans="1:25" ht="16.5">
      <c r="A1225" s="383">
        <f t="shared" si="455"/>
        <v>46232</v>
      </c>
      <c r="B1225" s="432" t="s">
        <v>804</v>
      </c>
      <c r="C1225" s="458"/>
      <c r="D1225" s="473"/>
      <c r="E1225" s="459"/>
      <c r="F1225" s="506" t="str">
        <f>IF(ISNA(VLOOKUP(D1225,條件!$A$1:$L$65585,5,0)),"",(VLOOKUP(D1225,條件!$A$1:$L$65585,5,0)))</f>
        <v/>
      </c>
      <c r="G1225" s="506" t="str">
        <f>IF(ISNA(VLOOKUP(D1225,條件!$A$1:$L$65585,11,0)),"",(VLOOKUP(D1225,條件!$A$1:$L$65585,11,0)))</f>
        <v/>
      </c>
      <c r="H1225" s="460"/>
      <c r="I1225" s="461"/>
      <c r="J1225" s="462"/>
      <c r="K1225" s="461"/>
      <c r="L1225" s="463"/>
      <c r="M1225" s="388"/>
      <c r="N1225" s="389"/>
      <c r="O1225" s="390"/>
      <c r="P1225" s="389"/>
      <c r="Q1225" s="391"/>
      <c r="R1225" s="443"/>
      <c r="S1225" s="425">
        <f t="shared" si="451"/>
        <v>0</v>
      </c>
      <c r="T1225" s="392">
        <f t="shared" si="448"/>
        <v>0</v>
      </c>
      <c r="U1225" s="392">
        <f t="shared" si="452"/>
        <v>0</v>
      </c>
      <c r="V1225" s="393">
        <f t="shared" si="453"/>
        <v>0</v>
      </c>
      <c r="W1225" s="444" t="str">
        <f t="shared" si="454"/>
        <v/>
      </c>
      <c r="X1225" s="452" t="str">
        <f t="shared" si="449"/>
        <v/>
      </c>
      <c r="Y1225" s="452" t="str">
        <f t="shared" si="450"/>
        <v/>
      </c>
    </row>
    <row r="1226" spans="1:25" ht="16.5">
      <c r="A1226" s="383">
        <f t="shared" si="455"/>
        <v>46232</v>
      </c>
      <c r="B1226" s="432" t="s">
        <v>804</v>
      </c>
      <c r="C1226" s="458"/>
      <c r="D1226" s="473"/>
      <c r="E1226" s="459"/>
      <c r="F1226" s="506" t="str">
        <f>IF(ISNA(VLOOKUP(D1226,條件!$A$1:$L$65585,5,0)),"",(VLOOKUP(D1226,條件!$A$1:$L$65585,5,0)))</f>
        <v/>
      </c>
      <c r="G1226" s="506" t="str">
        <f>IF(ISNA(VLOOKUP(D1226,條件!$A$1:$L$65585,11,0)),"",(VLOOKUP(D1226,條件!$A$1:$L$65585,11,0)))</f>
        <v/>
      </c>
      <c r="H1226" s="460"/>
      <c r="I1226" s="461"/>
      <c r="J1226" s="462"/>
      <c r="K1226" s="461"/>
      <c r="L1226" s="463"/>
      <c r="M1226" s="388"/>
      <c r="N1226" s="389"/>
      <c r="O1226" s="390"/>
      <c r="P1226" s="389"/>
      <c r="Q1226" s="391"/>
      <c r="R1226" s="443"/>
      <c r="S1226" s="425">
        <f t="shared" si="451"/>
        <v>0</v>
      </c>
      <c r="T1226" s="392">
        <f t="shared" si="448"/>
        <v>0</v>
      </c>
      <c r="U1226" s="392">
        <f t="shared" si="452"/>
        <v>0</v>
      </c>
      <c r="V1226" s="393">
        <f t="shared" si="453"/>
        <v>0</v>
      </c>
      <c r="W1226" s="444" t="str">
        <f t="shared" si="454"/>
        <v/>
      </c>
      <c r="X1226" s="452" t="str">
        <f t="shared" si="449"/>
        <v/>
      </c>
      <c r="Y1226" s="452" t="str">
        <f t="shared" si="450"/>
        <v/>
      </c>
    </row>
    <row r="1227" spans="1:25" ht="16.5">
      <c r="A1227" s="383">
        <f t="shared" si="455"/>
        <v>46232</v>
      </c>
      <c r="B1227" s="398" t="s">
        <v>807</v>
      </c>
      <c r="C1227" s="524"/>
      <c r="D1227" s="525"/>
      <c r="E1227" s="526"/>
      <c r="F1227" s="527"/>
      <c r="G1227" s="527"/>
      <c r="H1227" s="528"/>
      <c r="I1227" s="529">
        <f>COUNTA(I1207:I1226)</f>
        <v>0</v>
      </c>
      <c r="J1227" s="529"/>
      <c r="K1227" s="529"/>
      <c r="L1227" s="530"/>
      <c r="M1227" s="400"/>
      <c r="N1227" s="401">
        <f>SUM(N1207:N1226)</f>
        <v>0</v>
      </c>
      <c r="O1227" s="400"/>
      <c r="P1227" s="401">
        <f>SUM(P1207:P1226)</f>
        <v>0</v>
      </c>
      <c r="Q1227" s="402"/>
      <c r="R1227" s="445"/>
      <c r="S1227" s="426"/>
      <c r="T1227" s="399"/>
      <c r="U1227" s="399">
        <f>SUMIF(U1207:U1226,"&lt;9E307")</f>
        <v>0</v>
      </c>
      <c r="V1227" s="399">
        <f>SUM(V1207:V1226)</f>
        <v>0</v>
      </c>
      <c r="W1227" s="446">
        <f>IF(ISERROR(V1227/U1227),0,(V1227/U1227))</f>
        <v>0</v>
      </c>
      <c r="X1227" s="453">
        <f>SUMIF(X1207:X1226,"&lt;9E307")</f>
        <v>0</v>
      </c>
      <c r="Y1227" s="453">
        <f>SUMIF(Y1207:Y1226,"&lt;9E307")</f>
        <v>0</v>
      </c>
    </row>
    <row r="1228" spans="1:25" ht="16.5">
      <c r="A1228" s="383">
        <f t="shared" si="455"/>
        <v>46232</v>
      </c>
      <c r="B1228" s="432" t="s">
        <v>805</v>
      </c>
      <c r="C1228" s="458"/>
      <c r="D1228" s="473"/>
      <c r="E1228" s="459"/>
      <c r="F1228" s="506" t="str">
        <f>IF(ISNA(VLOOKUP(D1228,條件!$A$1:$L$65585,5,0)),"",(VLOOKUP(D1228,條件!$A$1:$L$65585,5,0)))</f>
        <v/>
      </c>
      <c r="G1228" s="506" t="str">
        <f>IF(ISNA(VLOOKUP(D1228,條件!$A$1:$L$65585,11,0)),"",(VLOOKUP(D1228,條件!$A$1:$L$65585,11,0)))</f>
        <v/>
      </c>
      <c r="H1228" s="460"/>
      <c r="I1228" s="461"/>
      <c r="J1228" s="462"/>
      <c r="K1228" s="461"/>
      <c r="L1228" s="463"/>
      <c r="M1228" s="388"/>
      <c r="N1228" s="389"/>
      <c r="O1228" s="390"/>
      <c r="P1228" s="389"/>
      <c r="Q1228" s="391"/>
      <c r="R1228" s="443"/>
      <c r="S1228" s="425">
        <f>K1228*0.85</f>
        <v>0</v>
      </c>
      <c r="T1228" s="392">
        <f t="shared" ref="T1228:T1247" si="456">IF(J1228="",0,(1440/(J1228/S1228)))</f>
        <v>0</v>
      </c>
      <c r="U1228" s="405">
        <f>T1228*L1228*(N1228+P1228)/24*0.85</f>
        <v>0</v>
      </c>
      <c r="V1228" s="406">
        <f>M1228+O1228</f>
        <v>0</v>
      </c>
      <c r="W1228" s="442" t="str">
        <f>IF(U1228=0,"",((V1228/U1228)))</f>
        <v/>
      </c>
      <c r="X1228" s="452" t="str">
        <f t="shared" ref="X1228:X1247" si="457">IF(ISERROR((U1228/(N1228+P1228)*N1228)/250),"",((U1228/(N1228+P1228)*N1228)/250))</f>
        <v/>
      </c>
      <c r="Y1228" s="452" t="str">
        <f t="shared" ref="Y1228:Y1247" si="458">IF(ISERROR(((U1228/(N1228+P1228)*P1228)/250)),"",(((U1228/(N1228+P1228)*P1228))/250))</f>
        <v/>
      </c>
    </row>
    <row r="1229" spans="1:25" ht="16.5">
      <c r="A1229" s="383">
        <f t="shared" si="455"/>
        <v>46232</v>
      </c>
      <c r="B1229" s="432" t="s">
        <v>805</v>
      </c>
      <c r="C1229" s="458"/>
      <c r="D1229" s="473"/>
      <c r="E1229" s="459"/>
      <c r="F1229" s="506" t="str">
        <f>IF(ISNA(VLOOKUP(D1229,條件!$A$1:$L$65585,5,0)),"",(VLOOKUP(D1229,條件!$A$1:$L$65585,5,0)))</f>
        <v/>
      </c>
      <c r="G1229" s="506" t="str">
        <f>IF(ISNA(VLOOKUP(D1229,條件!$A$1:$L$65585,11,0)),"",(VLOOKUP(D1229,條件!$A$1:$L$65585,11,0)))</f>
        <v/>
      </c>
      <c r="H1229" s="460"/>
      <c r="I1229" s="461"/>
      <c r="J1229" s="462"/>
      <c r="K1229" s="461"/>
      <c r="L1229" s="463"/>
      <c r="M1229" s="388"/>
      <c r="N1229" s="389"/>
      <c r="O1229" s="390"/>
      <c r="P1229" s="389"/>
      <c r="Q1229" s="391"/>
      <c r="R1229" s="443"/>
      <c r="S1229" s="425">
        <f t="shared" ref="S1229:S1247" si="459">K1229*0.85</f>
        <v>0</v>
      </c>
      <c r="T1229" s="392">
        <f t="shared" si="456"/>
        <v>0</v>
      </c>
      <c r="U1229" s="405">
        <f t="shared" ref="U1229:U1247" si="460">T1229*L1229*(N1229+P1229)/24*0.85</f>
        <v>0</v>
      </c>
      <c r="V1229" s="393">
        <f t="shared" ref="V1229:V1247" si="461">M1229+O1229</f>
        <v>0</v>
      </c>
      <c r="W1229" s="442" t="str">
        <f t="shared" ref="W1229:W1247" si="462">IF(U1229=0,"",((V1229/U1229)))</f>
        <v/>
      </c>
      <c r="X1229" s="452" t="str">
        <f t="shared" si="457"/>
        <v/>
      </c>
      <c r="Y1229" s="452" t="str">
        <f t="shared" si="458"/>
        <v/>
      </c>
    </row>
    <row r="1230" spans="1:25" ht="16.5">
      <c r="A1230" s="383">
        <f t="shared" si="455"/>
        <v>46232</v>
      </c>
      <c r="B1230" s="432" t="s">
        <v>805</v>
      </c>
      <c r="C1230" s="458"/>
      <c r="D1230" s="473"/>
      <c r="E1230" s="459"/>
      <c r="F1230" s="506" t="str">
        <f>IF(ISNA(VLOOKUP(D1230,條件!$A$1:$L$65585,5,0)),"",(VLOOKUP(D1230,條件!$A$1:$L$65585,5,0)))</f>
        <v/>
      </c>
      <c r="G1230" s="506" t="str">
        <f>IF(ISNA(VLOOKUP(D1230,條件!$A$1:$L$65585,11,0)),"",(VLOOKUP(D1230,條件!$A$1:$L$65585,11,0)))</f>
        <v/>
      </c>
      <c r="H1230" s="460"/>
      <c r="I1230" s="461"/>
      <c r="J1230" s="462"/>
      <c r="K1230" s="461"/>
      <c r="L1230" s="463"/>
      <c r="M1230" s="388"/>
      <c r="N1230" s="389"/>
      <c r="O1230" s="390"/>
      <c r="P1230" s="389"/>
      <c r="Q1230" s="391"/>
      <c r="R1230" s="443"/>
      <c r="S1230" s="425">
        <f t="shared" si="459"/>
        <v>0</v>
      </c>
      <c r="T1230" s="392">
        <f t="shared" si="456"/>
        <v>0</v>
      </c>
      <c r="U1230" s="405">
        <f t="shared" si="460"/>
        <v>0</v>
      </c>
      <c r="V1230" s="393">
        <f t="shared" si="461"/>
        <v>0</v>
      </c>
      <c r="W1230" s="442" t="str">
        <f t="shared" si="462"/>
        <v/>
      </c>
      <c r="X1230" s="452" t="str">
        <f t="shared" si="457"/>
        <v/>
      </c>
      <c r="Y1230" s="452" t="str">
        <f t="shared" si="458"/>
        <v/>
      </c>
    </row>
    <row r="1231" spans="1:25" ht="16.5">
      <c r="A1231" s="383">
        <f t="shared" si="455"/>
        <v>46232</v>
      </c>
      <c r="B1231" s="432" t="s">
        <v>805</v>
      </c>
      <c r="C1231" s="458"/>
      <c r="D1231" s="473"/>
      <c r="E1231" s="459"/>
      <c r="F1231" s="506" t="str">
        <f>IF(ISNA(VLOOKUP(D1231,條件!$A$1:$L$65585,5,0)),"",(VLOOKUP(D1231,條件!$A$1:$L$65585,5,0)))</f>
        <v/>
      </c>
      <c r="G1231" s="506" t="str">
        <f>IF(ISNA(VLOOKUP(D1231,條件!$A$1:$L$65585,11,0)),"",(VLOOKUP(D1231,條件!$A$1:$L$65585,11,0)))</f>
        <v/>
      </c>
      <c r="H1231" s="460"/>
      <c r="I1231" s="461"/>
      <c r="J1231" s="462"/>
      <c r="K1231" s="461"/>
      <c r="L1231" s="463"/>
      <c r="M1231" s="388"/>
      <c r="N1231" s="389"/>
      <c r="O1231" s="390"/>
      <c r="P1231" s="389"/>
      <c r="Q1231" s="391"/>
      <c r="R1231" s="443"/>
      <c r="S1231" s="425">
        <f t="shared" si="459"/>
        <v>0</v>
      </c>
      <c r="T1231" s="392">
        <f t="shared" si="456"/>
        <v>0</v>
      </c>
      <c r="U1231" s="405">
        <f t="shared" si="460"/>
        <v>0</v>
      </c>
      <c r="V1231" s="393">
        <f t="shared" si="461"/>
        <v>0</v>
      </c>
      <c r="W1231" s="442" t="str">
        <f t="shared" si="462"/>
        <v/>
      </c>
      <c r="X1231" s="452" t="str">
        <f t="shared" si="457"/>
        <v/>
      </c>
      <c r="Y1231" s="452" t="str">
        <f t="shared" si="458"/>
        <v/>
      </c>
    </row>
    <row r="1232" spans="1:25" ht="16.5">
      <c r="A1232" s="383">
        <f t="shared" si="455"/>
        <v>46232</v>
      </c>
      <c r="B1232" s="432" t="s">
        <v>805</v>
      </c>
      <c r="C1232" s="458"/>
      <c r="D1232" s="473"/>
      <c r="E1232" s="459"/>
      <c r="F1232" s="506" t="str">
        <f>IF(ISNA(VLOOKUP(D1232,條件!$A$1:$L$65585,5,0)),"",(VLOOKUP(D1232,條件!$A$1:$L$65585,5,0)))</f>
        <v/>
      </c>
      <c r="G1232" s="506" t="str">
        <f>IF(ISNA(VLOOKUP(D1232,條件!$A$1:$L$65585,11,0)),"",(VLOOKUP(D1232,條件!$A$1:$L$65585,11,0)))</f>
        <v/>
      </c>
      <c r="H1232" s="460"/>
      <c r="I1232" s="461"/>
      <c r="J1232" s="462"/>
      <c r="K1232" s="461"/>
      <c r="L1232" s="463"/>
      <c r="M1232" s="388"/>
      <c r="N1232" s="389"/>
      <c r="O1232" s="390"/>
      <c r="P1232" s="389"/>
      <c r="Q1232" s="391"/>
      <c r="R1232" s="443"/>
      <c r="S1232" s="425">
        <f t="shared" si="459"/>
        <v>0</v>
      </c>
      <c r="T1232" s="392">
        <f t="shared" si="456"/>
        <v>0</v>
      </c>
      <c r="U1232" s="405">
        <f t="shared" si="460"/>
        <v>0</v>
      </c>
      <c r="V1232" s="393">
        <f t="shared" si="461"/>
        <v>0</v>
      </c>
      <c r="W1232" s="442" t="str">
        <f t="shared" si="462"/>
        <v/>
      </c>
      <c r="X1232" s="452" t="str">
        <f t="shared" si="457"/>
        <v/>
      </c>
      <c r="Y1232" s="452" t="str">
        <f t="shared" si="458"/>
        <v/>
      </c>
    </row>
    <row r="1233" spans="1:25" ht="16.5">
      <c r="A1233" s="383">
        <f t="shared" si="455"/>
        <v>46232</v>
      </c>
      <c r="B1233" s="432" t="s">
        <v>805</v>
      </c>
      <c r="C1233" s="458"/>
      <c r="D1233" s="473"/>
      <c r="E1233" s="459"/>
      <c r="F1233" s="506" t="str">
        <f>IF(ISNA(VLOOKUP(D1233,條件!$A$1:$L$65585,5,0)),"",(VLOOKUP(D1233,條件!$A$1:$L$65585,5,0)))</f>
        <v/>
      </c>
      <c r="G1233" s="506" t="str">
        <f>IF(ISNA(VLOOKUP(D1233,條件!$A$1:$L$65585,11,0)),"",(VLOOKUP(D1233,條件!$A$1:$L$65585,11,0)))</f>
        <v/>
      </c>
      <c r="H1233" s="460"/>
      <c r="I1233" s="461"/>
      <c r="J1233" s="462"/>
      <c r="K1233" s="461"/>
      <c r="L1233" s="463"/>
      <c r="M1233" s="388"/>
      <c r="N1233" s="389"/>
      <c r="O1233" s="390"/>
      <c r="P1233" s="389"/>
      <c r="Q1233" s="391"/>
      <c r="R1233" s="443"/>
      <c r="S1233" s="425">
        <f t="shared" si="459"/>
        <v>0</v>
      </c>
      <c r="T1233" s="392">
        <f t="shared" si="456"/>
        <v>0</v>
      </c>
      <c r="U1233" s="405">
        <f t="shared" si="460"/>
        <v>0</v>
      </c>
      <c r="V1233" s="393">
        <f t="shared" si="461"/>
        <v>0</v>
      </c>
      <c r="W1233" s="442" t="str">
        <f t="shared" si="462"/>
        <v/>
      </c>
      <c r="X1233" s="452" t="str">
        <f t="shared" si="457"/>
        <v/>
      </c>
      <c r="Y1233" s="452" t="str">
        <f t="shared" si="458"/>
        <v/>
      </c>
    </row>
    <row r="1234" spans="1:25" ht="16.5">
      <c r="A1234" s="383">
        <f t="shared" si="455"/>
        <v>46232</v>
      </c>
      <c r="B1234" s="432" t="s">
        <v>805</v>
      </c>
      <c r="C1234" s="458"/>
      <c r="D1234" s="473"/>
      <c r="E1234" s="459"/>
      <c r="F1234" s="506" t="str">
        <f>IF(ISNA(VLOOKUP(D1234,條件!$A$1:$L$65585,5,0)),"",(VLOOKUP(D1234,條件!$A$1:$L$65585,5,0)))</f>
        <v/>
      </c>
      <c r="G1234" s="506" t="str">
        <f>IF(ISNA(VLOOKUP(D1234,條件!$A$1:$L$65585,11,0)),"",(VLOOKUP(D1234,條件!$A$1:$L$65585,11,0)))</f>
        <v/>
      </c>
      <c r="H1234" s="460"/>
      <c r="I1234" s="461"/>
      <c r="J1234" s="462"/>
      <c r="K1234" s="461"/>
      <c r="L1234" s="463"/>
      <c r="M1234" s="388"/>
      <c r="N1234" s="389"/>
      <c r="O1234" s="390"/>
      <c r="P1234" s="389"/>
      <c r="Q1234" s="391"/>
      <c r="R1234" s="443"/>
      <c r="S1234" s="425">
        <f t="shared" si="459"/>
        <v>0</v>
      </c>
      <c r="T1234" s="392">
        <f t="shared" si="456"/>
        <v>0</v>
      </c>
      <c r="U1234" s="405">
        <f t="shared" si="460"/>
        <v>0</v>
      </c>
      <c r="V1234" s="393">
        <f t="shared" si="461"/>
        <v>0</v>
      </c>
      <c r="W1234" s="442" t="str">
        <f t="shared" si="462"/>
        <v/>
      </c>
      <c r="X1234" s="452" t="str">
        <f t="shared" si="457"/>
        <v/>
      </c>
      <c r="Y1234" s="452" t="str">
        <f t="shared" si="458"/>
        <v/>
      </c>
    </row>
    <row r="1235" spans="1:25" ht="16.5">
      <c r="A1235" s="383">
        <f t="shared" si="455"/>
        <v>46232</v>
      </c>
      <c r="B1235" s="432" t="s">
        <v>805</v>
      </c>
      <c r="C1235" s="458"/>
      <c r="D1235" s="473"/>
      <c r="E1235" s="459"/>
      <c r="F1235" s="506" t="str">
        <f>IF(ISNA(VLOOKUP(D1235,條件!$A$1:$L$65585,5,0)),"",(VLOOKUP(D1235,條件!$A$1:$L$65585,5,0)))</f>
        <v/>
      </c>
      <c r="G1235" s="506" t="str">
        <f>IF(ISNA(VLOOKUP(D1235,條件!$A$1:$L$65585,11,0)),"",(VLOOKUP(D1235,條件!$A$1:$L$65585,11,0)))</f>
        <v/>
      </c>
      <c r="H1235" s="460"/>
      <c r="I1235" s="461"/>
      <c r="J1235" s="462"/>
      <c r="K1235" s="461"/>
      <c r="L1235" s="463"/>
      <c r="M1235" s="388"/>
      <c r="N1235" s="389"/>
      <c r="O1235" s="390"/>
      <c r="P1235" s="389"/>
      <c r="Q1235" s="391"/>
      <c r="R1235" s="443"/>
      <c r="S1235" s="425">
        <f t="shared" si="459"/>
        <v>0</v>
      </c>
      <c r="T1235" s="392">
        <f t="shared" si="456"/>
        <v>0</v>
      </c>
      <c r="U1235" s="405">
        <f t="shared" si="460"/>
        <v>0</v>
      </c>
      <c r="V1235" s="393">
        <f t="shared" si="461"/>
        <v>0</v>
      </c>
      <c r="W1235" s="442" t="str">
        <f t="shared" si="462"/>
        <v/>
      </c>
      <c r="X1235" s="452" t="str">
        <f t="shared" si="457"/>
        <v/>
      </c>
      <c r="Y1235" s="452" t="str">
        <f t="shared" si="458"/>
        <v/>
      </c>
    </row>
    <row r="1236" spans="1:25" ht="16.5">
      <c r="A1236" s="383">
        <f t="shared" si="455"/>
        <v>46232</v>
      </c>
      <c r="B1236" s="432" t="s">
        <v>805</v>
      </c>
      <c r="C1236" s="458"/>
      <c r="D1236" s="473"/>
      <c r="E1236" s="459"/>
      <c r="F1236" s="506" t="str">
        <f>IF(ISNA(VLOOKUP(D1236,條件!$A$1:$L$65585,5,0)),"",(VLOOKUP(D1236,條件!$A$1:$L$65585,5,0)))</f>
        <v/>
      </c>
      <c r="G1236" s="506" t="str">
        <f>IF(ISNA(VLOOKUP(D1236,條件!$A$1:$L$65585,11,0)),"",(VLOOKUP(D1236,條件!$A$1:$L$65585,11,0)))</f>
        <v/>
      </c>
      <c r="H1236" s="460"/>
      <c r="I1236" s="461"/>
      <c r="J1236" s="462"/>
      <c r="K1236" s="461"/>
      <c r="L1236" s="463"/>
      <c r="M1236" s="388"/>
      <c r="N1236" s="389"/>
      <c r="O1236" s="390"/>
      <c r="P1236" s="389"/>
      <c r="Q1236" s="391"/>
      <c r="R1236" s="443"/>
      <c r="S1236" s="425">
        <f t="shared" si="459"/>
        <v>0</v>
      </c>
      <c r="T1236" s="392">
        <f t="shared" si="456"/>
        <v>0</v>
      </c>
      <c r="U1236" s="405">
        <f t="shared" si="460"/>
        <v>0</v>
      </c>
      <c r="V1236" s="393">
        <f t="shared" si="461"/>
        <v>0</v>
      </c>
      <c r="W1236" s="442" t="str">
        <f t="shared" si="462"/>
        <v/>
      </c>
      <c r="X1236" s="452" t="str">
        <f t="shared" si="457"/>
        <v/>
      </c>
      <c r="Y1236" s="452" t="str">
        <f t="shared" si="458"/>
        <v/>
      </c>
    </row>
    <row r="1237" spans="1:25" ht="16.5">
      <c r="A1237" s="383">
        <f t="shared" si="455"/>
        <v>46232</v>
      </c>
      <c r="B1237" s="432" t="s">
        <v>805</v>
      </c>
      <c r="C1237" s="458"/>
      <c r="D1237" s="473"/>
      <c r="E1237" s="459"/>
      <c r="F1237" s="506" t="str">
        <f>IF(ISNA(VLOOKUP(D1237,條件!$A$1:$L$65585,5,0)),"",(VLOOKUP(D1237,條件!$A$1:$L$65585,5,0)))</f>
        <v/>
      </c>
      <c r="G1237" s="506" t="str">
        <f>IF(ISNA(VLOOKUP(D1237,條件!$A$1:$L$65585,11,0)),"",(VLOOKUP(D1237,條件!$A$1:$L$65585,11,0)))</f>
        <v/>
      </c>
      <c r="H1237" s="460"/>
      <c r="I1237" s="461"/>
      <c r="J1237" s="462"/>
      <c r="K1237" s="461"/>
      <c r="L1237" s="463"/>
      <c r="M1237" s="388"/>
      <c r="N1237" s="389"/>
      <c r="O1237" s="390"/>
      <c r="P1237" s="389"/>
      <c r="Q1237" s="391"/>
      <c r="R1237" s="443"/>
      <c r="S1237" s="425">
        <f t="shared" si="459"/>
        <v>0</v>
      </c>
      <c r="T1237" s="392">
        <f t="shared" si="456"/>
        <v>0</v>
      </c>
      <c r="U1237" s="405">
        <f t="shared" si="460"/>
        <v>0</v>
      </c>
      <c r="V1237" s="393">
        <f t="shared" si="461"/>
        <v>0</v>
      </c>
      <c r="W1237" s="442" t="str">
        <f t="shared" si="462"/>
        <v/>
      </c>
      <c r="X1237" s="452" t="str">
        <f t="shared" si="457"/>
        <v/>
      </c>
      <c r="Y1237" s="452" t="str">
        <f t="shared" si="458"/>
        <v/>
      </c>
    </row>
    <row r="1238" spans="1:25" ht="16.5">
      <c r="A1238" s="383">
        <f t="shared" si="455"/>
        <v>46232</v>
      </c>
      <c r="B1238" s="432" t="s">
        <v>805</v>
      </c>
      <c r="C1238" s="458"/>
      <c r="D1238" s="473"/>
      <c r="E1238" s="459"/>
      <c r="F1238" s="506" t="str">
        <f>IF(ISNA(VLOOKUP(D1238,條件!$A$1:$L$65585,5,0)),"",(VLOOKUP(D1238,條件!$A$1:$L$65585,5,0)))</f>
        <v/>
      </c>
      <c r="G1238" s="506" t="str">
        <f>IF(ISNA(VLOOKUP(D1238,條件!$A$1:$L$65585,11,0)),"",(VLOOKUP(D1238,條件!$A$1:$L$65585,11,0)))</f>
        <v/>
      </c>
      <c r="H1238" s="460"/>
      <c r="I1238" s="461"/>
      <c r="J1238" s="462"/>
      <c r="K1238" s="461"/>
      <c r="L1238" s="463"/>
      <c r="M1238" s="388"/>
      <c r="N1238" s="389"/>
      <c r="O1238" s="390"/>
      <c r="P1238" s="389"/>
      <c r="Q1238" s="391"/>
      <c r="R1238" s="443"/>
      <c r="S1238" s="425">
        <f t="shared" si="459"/>
        <v>0</v>
      </c>
      <c r="T1238" s="392">
        <f t="shared" si="456"/>
        <v>0</v>
      </c>
      <c r="U1238" s="405">
        <f t="shared" si="460"/>
        <v>0</v>
      </c>
      <c r="V1238" s="393">
        <f t="shared" si="461"/>
        <v>0</v>
      </c>
      <c r="W1238" s="442" t="str">
        <f t="shared" si="462"/>
        <v/>
      </c>
      <c r="X1238" s="452" t="str">
        <f t="shared" si="457"/>
        <v/>
      </c>
      <c r="Y1238" s="452" t="str">
        <f t="shared" si="458"/>
        <v/>
      </c>
    </row>
    <row r="1239" spans="1:25" ht="16.5">
      <c r="A1239" s="383">
        <f t="shared" si="455"/>
        <v>46232</v>
      </c>
      <c r="B1239" s="432" t="s">
        <v>805</v>
      </c>
      <c r="C1239" s="458"/>
      <c r="D1239" s="473"/>
      <c r="E1239" s="459"/>
      <c r="F1239" s="506" t="str">
        <f>IF(ISNA(VLOOKUP(D1239,條件!$A$1:$L$65585,5,0)),"",(VLOOKUP(D1239,條件!$A$1:$L$65585,5,0)))</f>
        <v/>
      </c>
      <c r="G1239" s="506" t="str">
        <f>IF(ISNA(VLOOKUP(D1239,條件!$A$1:$L$65585,11,0)),"",(VLOOKUP(D1239,條件!$A$1:$L$65585,11,0)))</f>
        <v/>
      </c>
      <c r="H1239" s="460"/>
      <c r="I1239" s="461"/>
      <c r="J1239" s="462"/>
      <c r="K1239" s="461"/>
      <c r="L1239" s="463"/>
      <c r="M1239" s="388"/>
      <c r="N1239" s="389"/>
      <c r="O1239" s="390"/>
      <c r="P1239" s="389"/>
      <c r="Q1239" s="391"/>
      <c r="R1239" s="443"/>
      <c r="S1239" s="425">
        <f t="shared" si="459"/>
        <v>0</v>
      </c>
      <c r="T1239" s="392">
        <f t="shared" si="456"/>
        <v>0</v>
      </c>
      <c r="U1239" s="392">
        <f t="shared" si="460"/>
        <v>0</v>
      </c>
      <c r="V1239" s="393">
        <f t="shared" si="461"/>
        <v>0</v>
      </c>
      <c r="W1239" s="444" t="str">
        <f t="shared" si="462"/>
        <v/>
      </c>
      <c r="X1239" s="452" t="str">
        <f t="shared" si="457"/>
        <v/>
      </c>
      <c r="Y1239" s="452" t="str">
        <f t="shared" si="458"/>
        <v/>
      </c>
    </row>
    <row r="1240" spans="1:25" ht="16.5">
      <c r="A1240" s="383">
        <f t="shared" si="455"/>
        <v>46232</v>
      </c>
      <c r="B1240" s="432" t="s">
        <v>805</v>
      </c>
      <c r="C1240" s="458"/>
      <c r="D1240" s="473"/>
      <c r="E1240" s="459"/>
      <c r="F1240" s="506" t="str">
        <f>IF(ISNA(VLOOKUP(D1240,條件!$A$1:$L$65585,5,0)),"",(VLOOKUP(D1240,條件!$A$1:$L$65585,5,0)))</f>
        <v/>
      </c>
      <c r="G1240" s="506" t="str">
        <f>IF(ISNA(VLOOKUP(D1240,條件!$A$1:$L$65585,11,0)),"",(VLOOKUP(D1240,條件!$A$1:$L$65585,11,0)))</f>
        <v/>
      </c>
      <c r="H1240" s="460"/>
      <c r="I1240" s="461"/>
      <c r="J1240" s="462"/>
      <c r="K1240" s="461"/>
      <c r="L1240" s="463"/>
      <c r="M1240" s="388"/>
      <c r="N1240" s="389"/>
      <c r="O1240" s="390"/>
      <c r="P1240" s="389"/>
      <c r="Q1240" s="391"/>
      <c r="R1240" s="443"/>
      <c r="S1240" s="425">
        <f t="shared" si="459"/>
        <v>0</v>
      </c>
      <c r="T1240" s="392">
        <f t="shared" si="456"/>
        <v>0</v>
      </c>
      <c r="U1240" s="392">
        <f t="shared" si="460"/>
        <v>0</v>
      </c>
      <c r="V1240" s="393">
        <f t="shared" si="461"/>
        <v>0</v>
      </c>
      <c r="W1240" s="444" t="str">
        <f t="shared" si="462"/>
        <v/>
      </c>
      <c r="X1240" s="452" t="str">
        <f t="shared" si="457"/>
        <v/>
      </c>
      <c r="Y1240" s="452" t="str">
        <f t="shared" si="458"/>
        <v/>
      </c>
    </row>
    <row r="1241" spans="1:25" ht="16.5">
      <c r="A1241" s="383">
        <f t="shared" si="455"/>
        <v>46232</v>
      </c>
      <c r="B1241" s="432" t="s">
        <v>805</v>
      </c>
      <c r="C1241" s="458"/>
      <c r="D1241" s="473"/>
      <c r="E1241" s="459"/>
      <c r="F1241" s="506" t="str">
        <f>IF(ISNA(VLOOKUP(D1241,條件!$A$1:$L$65585,5,0)),"",(VLOOKUP(D1241,條件!$A$1:$L$65585,5,0)))</f>
        <v/>
      </c>
      <c r="G1241" s="506" t="str">
        <f>IF(ISNA(VLOOKUP(D1241,條件!$A$1:$L$65585,11,0)),"",(VLOOKUP(D1241,條件!$A$1:$L$65585,11,0)))</f>
        <v/>
      </c>
      <c r="H1241" s="460"/>
      <c r="I1241" s="461"/>
      <c r="J1241" s="462"/>
      <c r="K1241" s="461"/>
      <c r="L1241" s="463"/>
      <c r="M1241" s="388"/>
      <c r="N1241" s="389"/>
      <c r="O1241" s="390"/>
      <c r="P1241" s="389"/>
      <c r="Q1241" s="391"/>
      <c r="R1241" s="443"/>
      <c r="S1241" s="425">
        <f t="shared" si="459"/>
        <v>0</v>
      </c>
      <c r="T1241" s="392">
        <f t="shared" si="456"/>
        <v>0</v>
      </c>
      <c r="U1241" s="392">
        <f t="shared" si="460"/>
        <v>0</v>
      </c>
      <c r="V1241" s="393">
        <f t="shared" si="461"/>
        <v>0</v>
      </c>
      <c r="W1241" s="444" t="str">
        <f t="shared" si="462"/>
        <v/>
      </c>
      <c r="X1241" s="452" t="str">
        <f t="shared" si="457"/>
        <v/>
      </c>
      <c r="Y1241" s="452" t="str">
        <f t="shared" si="458"/>
        <v/>
      </c>
    </row>
    <row r="1242" spans="1:25" ht="16.5">
      <c r="A1242" s="383">
        <f t="shared" si="455"/>
        <v>46232</v>
      </c>
      <c r="B1242" s="432" t="s">
        <v>805</v>
      </c>
      <c r="C1242" s="458"/>
      <c r="D1242" s="473"/>
      <c r="E1242" s="459"/>
      <c r="F1242" s="506" t="str">
        <f>IF(ISNA(VLOOKUP(D1242,條件!$A$1:$L$65585,5,0)),"",(VLOOKUP(D1242,條件!$A$1:$L$65585,5,0)))</f>
        <v/>
      </c>
      <c r="G1242" s="506" t="str">
        <f>IF(ISNA(VLOOKUP(D1242,條件!$A$1:$L$65585,11,0)),"",(VLOOKUP(D1242,條件!$A$1:$L$65585,11,0)))</f>
        <v/>
      </c>
      <c r="H1242" s="460"/>
      <c r="I1242" s="461"/>
      <c r="J1242" s="462"/>
      <c r="K1242" s="461"/>
      <c r="L1242" s="463"/>
      <c r="M1242" s="388"/>
      <c r="N1242" s="389"/>
      <c r="O1242" s="390"/>
      <c r="P1242" s="389"/>
      <c r="Q1242" s="391"/>
      <c r="R1242" s="443"/>
      <c r="S1242" s="425">
        <f t="shared" si="459"/>
        <v>0</v>
      </c>
      <c r="T1242" s="392">
        <f t="shared" si="456"/>
        <v>0</v>
      </c>
      <c r="U1242" s="392">
        <f t="shared" si="460"/>
        <v>0</v>
      </c>
      <c r="V1242" s="393">
        <f t="shared" si="461"/>
        <v>0</v>
      </c>
      <c r="W1242" s="444" t="str">
        <f t="shared" si="462"/>
        <v/>
      </c>
      <c r="X1242" s="452" t="str">
        <f t="shared" si="457"/>
        <v/>
      </c>
      <c r="Y1242" s="452" t="str">
        <f t="shared" si="458"/>
        <v/>
      </c>
    </row>
    <row r="1243" spans="1:25" ht="16.5">
      <c r="A1243" s="383">
        <f t="shared" si="455"/>
        <v>46232</v>
      </c>
      <c r="B1243" s="432" t="s">
        <v>805</v>
      </c>
      <c r="C1243" s="458"/>
      <c r="D1243" s="473"/>
      <c r="E1243" s="459"/>
      <c r="F1243" s="506" t="str">
        <f>IF(ISNA(VLOOKUP(D1243,條件!$A$1:$L$65585,5,0)),"",(VLOOKUP(D1243,條件!$A$1:$L$65585,5,0)))</f>
        <v/>
      </c>
      <c r="G1243" s="506" t="str">
        <f>IF(ISNA(VLOOKUP(D1243,條件!$A$1:$L$65585,11,0)),"",(VLOOKUP(D1243,條件!$A$1:$L$65585,11,0)))</f>
        <v/>
      </c>
      <c r="H1243" s="460"/>
      <c r="I1243" s="461"/>
      <c r="J1243" s="462"/>
      <c r="K1243" s="461"/>
      <c r="L1243" s="463"/>
      <c r="M1243" s="388"/>
      <c r="N1243" s="389"/>
      <c r="O1243" s="390"/>
      <c r="P1243" s="389"/>
      <c r="Q1243" s="391"/>
      <c r="R1243" s="443"/>
      <c r="S1243" s="425">
        <f t="shared" si="459"/>
        <v>0</v>
      </c>
      <c r="T1243" s="392">
        <f t="shared" si="456"/>
        <v>0</v>
      </c>
      <c r="U1243" s="392">
        <f t="shared" si="460"/>
        <v>0</v>
      </c>
      <c r="V1243" s="393">
        <f t="shared" si="461"/>
        <v>0</v>
      </c>
      <c r="W1243" s="444" t="str">
        <f t="shared" si="462"/>
        <v/>
      </c>
      <c r="X1243" s="452" t="str">
        <f t="shared" si="457"/>
        <v/>
      </c>
      <c r="Y1243" s="452" t="str">
        <f t="shared" si="458"/>
        <v/>
      </c>
    </row>
    <row r="1244" spans="1:25" ht="16.5">
      <c r="A1244" s="383">
        <f t="shared" si="455"/>
        <v>46232</v>
      </c>
      <c r="B1244" s="432" t="s">
        <v>805</v>
      </c>
      <c r="C1244" s="458"/>
      <c r="D1244" s="473"/>
      <c r="E1244" s="459"/>
      <c r="F1244" s="506" t="str">
        <f>IF(ISNA(VLOOKUP(D1244,條件!$A$1:$L$65585,5,0)),"",(VLOOKUP(D1244,條件!$A$1:$L$65585,5,0)))</f>
        <v/>
      </c>
      <c r="G1244" s="506" t="str">
        <f>IF(ISNA(VLOOKUP(D1244,條件!$A$1:$L$65585,11,0)),"",(VLOOKUP(D1244,條件!$A$1:$L$65585,11,0)))</f>
        <v/>
      </c>
      <c r="H1244" s="460"/>
      <c r="I1244" s="461"/>
      <c r="J1244" s="462"/>
      <c r="K1244" s="461"/>
      <c r="L1244" s="463"/>
      <c r="M1244" s="388"/>
      <c r="N1244" s="389"/>
      <c r="O1244" s="390"/>
      <c r="P1244" s="389"/>
      <c r="Q1244" s="391"/>
      <c r="R1244" s="443"/>
      <c r="S1244" s="425">
        <f t="shared" si="459"/>
        <v>0</v>
      </c>
      <c r="T1244" s="392">
        <f t="shared" si="456"/>
        <v>0</v>
      </c>
      <c r="U1244" s="392">
        <f t="shared" si="460"/>
        <v>0</v>
      </c>
      <c r="V1244" s="393">
        <f t="shared" si="461"/>
        <v>0</v>
      </c>
      <c r="W1244" s="444" t="str">
        <f t="shared" si="462"/>
        <v/>
      </c>
      <c r="X1244" s="452" t="str">
        <f t="shared" si="457"/>
        <v/>
      </c>
      <c r="Y1244" s="452" t="str">
        <f t="shared" si="458"/>
        <v/>
      </c>
    </row>
    <row r="1245" spans="1:25" ht="16.5">
      <c r="A1245" s="383">
        <f t="shared" si="455"/>
        <v>46232</v>
      </c>
      <c r="B1245" s="432" t="s">
        <v>805</v>
      </c>
      <c r="C1245" s="458"/>
      <c r="D1245" s="473"/>
      <c r="E1245" s="459"/>
      <c r="F1245" s="506" t="str">
        <f>IF(ISNA(VLOOKUP(D1245,條件!$A$1:$L$65585,5,0)),"",(VLOOKUP(D1245,條件!$A$1:$L$65585,5,0)))</f>
        <v/>
      </c>
      <c r="G1245" s="506" t="str">
        <f>IF(ISNA(VLOOKUP(D1245,條件!$A$1:$L$65585,11,0)),"",(VLOOKUP(D1245,條件!$A$1:$L$65585,11,0)))</f>
        <v/>
      </c>
      <c r="H1245" s="460"/>
      <c r="I1245" s="461"/>
      <c r="J1245" s="462"/>
      <c r="K1245" s="461"/>
      <c r="L1245" s="463"/>
      <c r="M1245" s="388"/>
      <c r="N1245" s="389"/>
      <c r="O1245" s="390"/>
      <c r="P1245" s="389"/>
      <c r="Q1245" s="391"/>
      <c r="R1245" s="443"/>
      <c r="S1245" s="425">
        <f t="shared" si="459"/>
        <v>0</v>
      </c>
      <c r="T1245" s="392">
        <f t="shared" si="456"/>
        <v>0</v>
      </c>
      <c r="U1245" s="392">
        <f t="shared" si="460"/>
        <v>0</v>
      </c>
      <c r="V1245" s="393">
        <f t="shared" si="461"/>
        <v>0</v>
      </c>
      <c r="W1245" s="444" t="str">
        <f t="shared" si="462"/>
        <v/>
      </c>
      <c r="X1245" s="452" t="str">
        <f t="shared" si="457"/>
        <v/>
      </c>
      <c r="Y1245" s="452" t="str">
        <f t="shared" si="458"/>
        <v/>
      </c>
    </row>
    <row r="1246" spans="1:25" ht="16.5">
      <c r="A1246" s="383">
        <f t="shared" si="455"/>
        <v>46232</v>
      </c>
      <c r="B1246" s="432" t="s">
        <v>805</v>
      </c>
      <c r="C1246" s="458"/>
      <c r="D1246" s="473"/>
      <c r="E1246" s="459"/>
      <c r="F1246" s="506" t="str">
        <f>IF(ISNA(VLOOKUP(D1246,條件!$A$1:$L$65585,5,0)),"",(VLOOKUP(D1246,條件!$A$1:$L$65585,5,0)))</f>
        <v/>
      </c>
      <c r="G1246" s="506" t="str">
        <f>IF(ISNA(VLOOKUP(D1246,條件!$A$1:$L$65585,11,0)),"",(VLOOKUP(D1246,條件!$A$1:$L$65585,11,0)))</f>
        <v/>
      </c>
      <c r="H1246" s="460"/>
      <c r="I1246" s="461"/>
      <c r="J1246" s="462"/>
      <c r="K1246" s="461"/>
      <c r="L1246" s="463"/>
      <c r="M1246" s="388"/>
      <c r="N1246" s="389"/>
      <c r="O1246" s="390"/>
      <c r="P1246" s="389"/>
      <c r="Q1246" s="391"/>
      <c r="R1246" s="443"/>
      <c r="S1246" s="425">
        <f t="shared" si="459"/>
        <v>0</v>
      </c>
      <c r="T1246" s="392">
        <f t="shared" si="456"/>
        <v>0</v>
      </c>
      <c r="U1246" s="392">
        <f t="shared" si="460"/>
        <v>0</v>
      </c>
      <c r="V1246" s="393">
        <f t="shared" si="461"/>
        <v>0</v>
      </c>
      <c r="W1246" s="444" t="str">
        <f t="shared" si="462"/>
        <v/>
      </c>
      <c r="X1246" s="452" t="str">
        <f t="shared" si="457"/>
        <v/>
      </c>
      <c r="Y1246" s="452" t="str">
        <f t="shared" si="458"/>
        <v/>
      </c>
    </row>
    <row r="1247" spans="1:25" ht="16.5">
      <c r="A1247" s="383">
        <f t="shared" si="455"/>
        <v>46232</v>
      </c>
      <c r="B1247" s="432" t="s">
        <v>805</v>
      </c>
      <c r="C1247" s="458"/>
      <c r="D1247" s="473"/>
      <c r="E1247" s="459"/>
      <c r="F1247" s="506" t="str">
        <f>IF(ISNA(VLOOKUP(D1247,條件!$A$1:$L$65585,5,0)),"",(VLOOKUP(D1247,條件!$A$1:$L$65585,5,0)))</f>
        <v/>
      </c>
      <c r="G1247" s="506" t="str">
        <f>IF(ISNA(VLOOKUP(D1247,條件!$A$1:$L$65585,11,0)),"",(VLOOKUP(D1247,條件!$A$1:$L$65585,11,0)))</f>
        <v/>
      </c>
      <c r="H1247" s="460"/>
      <c r="I1247" s="461"/>
      <c r="J1247" s="462"/>
      <c r="K1247" s="461"/>
      <c r="L1247" s="463"/>
      <c r="M1247" s="388"/>
      <c r="N1247" s="389"/>
      <c r="O1247" s="390"/>
      <c r="P1247" s="389"/>
      <c r="Q1247" s="391"/>
      <c r="R1247" s="443"/>
      <c r="S1247" s="425">
        <f t="shared" si="459"/>
        <v>0</v>
      </c>
      <c r="T1247" s="392">
        <f t="shared" si="456"/>
        <v>0</v>
      </c>
      <c r="U1247" s="392">
        <f t="shared" si="460"/>
        <v>0</v>
      </c>
      <c r="V1247" s="393">
        <f t="shared" si="461"/>
        <v>0</v>
      </c>
      <c r="W1247" s="444" t="str">
        <f t="shared" si="462"/>
        <v/>
      </c>
      <c r="X1247" s="452" t="str">
        <f t="shared" si="457"/>
        <v/>
      </c>
      <c r="Y1247" s="452" t="str">
        <f t="shared" si="458"/>
        <v/>
      </c>
    </row>
    <row r="1248" spans="1:25" ht="16.5">
      <c r="A1248" s="383">
        <f t="shared" si="455"/>
        <v>46232</v>
      </c>
      <c r="B1248" s="398" t="s">
        <v>803</v>
      </c>
      <c r="C1248" s="524"/>
      <c r="D1248" s="525"/>
      <c r="E1248" s="526"/>
      <c r="F1248" s="527">
        <v>0</v>
      </c>
      <c r="G1248" s="527"/>
      <c r="H1248" s="528"/>
      <c r="I1248" s="529">
        <f>COUNTA(I1228:I1247)</f>
        <v>0</v>
      </c>
      <c r="J1248" s="529"/>
      <c r="K1248" s="529"/>
      <c r="L1248" s="530"/>
      <c r="M1248" s="400"/>
      <c r="N1248" s="401">
        <f>SUM(N1228:N1247)</f>
        <v>0</v>
      </c>
      <c r="O1248" s="400"/>
      <c r="P1248" s="401">
        <f>SUM(P1228:P1247)</f>
        <v>0</v>
      </c>
      <c r="Q1248" s="402"/>
      <c r="R1248" s="445"/>
      <c r="S1248" s="427"/>
      <c r="T1248" s="403"/>
      <c r="U1248" s="399">
        <f>SUMIF(U1228:U1247,"&lt;9E307")</f>
        <v>0</v>
      </c>
      <c r="V1248" s="399">
        <f>SUM(V1228:V1247)</f>
        <v>0</v>
      </c>
      <c r="W1248" s="446">
        <f>IF(ISERROR(V1248/U1248),0,(V1248/U1248))</f>
        <v>0</v>
      </c>
      <c r="X1248" s="453">
        <f>SUMIF(X1228:X1247,"&lt;9E307")</f>
        <v>0</v>
      </c>
      <c r="Y1248" s="453">
        <f>SUMIF(Y1228:Y1247,"&lt;9E307")</f>
        <v>0</v>
      </c>
    </row>
    <row r="1249" spans="1:25" ht="16.5">
      <c r="A1249" s="383">
        <f t="shared" si="455"/>
        <v>46232</v>
      </c>
      <c r="B1249" s="404" t="s">
        <v>806</v>
      </c>
      <c r="C1249" s="531"/>
      <c r="D1249" s="532"/>
      <c r="E1249" s="533"/>
      <c r="F1249" s="534"/>
      <c r="G1249" s="534"/>
      <c r="H1249" s="535"/>
      <c r="I1249" s="536">
        <f>SUM(I1227,I1248)</f>
        <v>0</v>
      </c>
      <c r="J1249" s="536"/>
      <c r="K1249" s="536"/>
      <c r="L1249" s="537"/>
      <c r="M1249" s="419"/>
      <c r="N1249" s="420">
        <f>SUM(N1227,N1248)</f>
        <v>0</v>
      </c>
      <c r="O1249" s="419"/>
      <c r="P1249" s="420">
        <f>SUM(P1227,P1248)</f>
        <v>0</v>
      </c>
      <c r="Q1249" s="421"/>
      <c r="R1249" s="447"/>
      <c r="S1249" s="428"/>
      <c r="T1249" s="394"/>
      <c r="U1249" s="394">
        <f t="shared" ref="U1249:V1249" si="463">SUM(U1227,U1248)</f>
        <v>0</v>
      </c>
      <c r="V1249" s="394">
        <f t="shared" si="463"/>
        <v>0</v>
      </c>
      <c r="W1249" s="448">
        <f>IF(ISERROR(V1249/U1249),0,V1249/U1249)</f>
        <v>0</v>
      </c>
      <c r="X1249" s="454">
        <f>SUM(X1227,X1248)</f>
        <v>0</v>
      </c>
      <c r="Y1249" s="454">
        <f>SUM(Y1227,Y1248)</f>
        <v>0</v>
      </c>
    </row>
    <row r="1250" spans="1:25" ht="16.5">
      <c r="A1250" s="449">
        <f>A1249+1</f>
        <v>46233</v>
      </c>
      <c r="B1250" s="431" t="s">
        <v>804</v>
      </c>
      <c r="C1250" s="538"/>
      <c r="D1250" s="539"/>
      <c r="E1250" s="540"/>
      <c r="F1250" s="541" t="str">
        <f>IF(ISNA(VLOOKUP(D1250,條件!$A$1:$L$65585,5,0)),"",(VLOOKUP(D1250,條件!$A$1:$L$65585,5,0)))</f>
        <v/>
      </c>
      <c r="G1250" s="541" t="str">
        <f>IF(ISNA(VLOOKUP(D1250,條件!$A$1:$L$65585,11,0)),"",(VLOOKUP(D1250,條件!$A$1:$L$65585,11,0)))</f>
        <v/>
      </c>
      <c r="H1250" s="542"/>
      <c r="I1250" s="543"/>
      <c r="J1250" s="462"/>
      <c r="K1250" s="543"/>
      <c r="L1250" s="544"/>
      <c r="M1250" s="407"/>
      <c r="N1250" s="408"/>
      <c r="O1250" s="409"/>
      <c r="P1250" s="408"/>
      <c r="Q1250" s="410"/>
      <c r="R1250" s="441"/>
      <c r="S1250" s="424">
        <f>K1250*0.85</f>
        <v>0</v>
      </c>
      <c r="T1250" s="405">
        <f t="shared" ref="T1250:T1269" si="464">IF(J1250="",0,(1440/(J1250/S1250)))</f>
        <v>0</v>
      </c>
      <c r="U1250" s="405">
        <f>T1250*L1250*(N1250+P1250)/24*0.85</f>
        <v>0</v>
      </c>
      <c r="V1250" s="406">
        <f>M1250+O1250</f>
        <v>0</v>
      </c>
      <c r="W1250" s="442" t="str">
        <f>IF(U1250=0,"",((V1250/U1250)))</f>
        <v/>
      </c>
      <c r="X1250" s="452" t="str">
        <f t="shared" ref="X1250:X1269" si="465">IF(ISERROR((U1250/(N1250+P1250)*N1250)/250),"",((U1250/(N1250+P1250)*N1250)/250))</f>
        <v/>
      </c>
      <c r="Y1250" s="452" t="str">
        <f t="shared" ref="Y1250:Y1269" si="466">IF(ISERROR(((U1250/(N1250+P1250)*P1250)/250)),"",(((U1250/(N1250+P1250)*P1250))/250))</f>
        <v/>
      </c>
    </row>
    <row r="1251" spans="1:25" ht="16.5">
      <c r="A1251" s="383">
        <f>A1250</f>
        <v>46233</v>
      </c>
      <c r="B1251" s="432" t="s">
        <v>804</v>
      </c>
      <c r="C1251" s="458"/>
      <c r="D1251" s="473"/>
      <c r="E1251" s="459"/>
      <c r="F1251" s="506" t="str">
        <f>IF(ISNA(VLOOKUP(D1251,條件!$A$1:$L$65585,5,0)),"",(VLOOKUP(D1251,條件!$A$1:$L$65585,5,0)))</f>
        <v/>
      </c>
      <c r="G1251" s="506" t="str">
        <f>IF(ISNA(VLOOKUP(D1251,條件!$A$1:$L$65585,11,0)),"",(VLOOKUP(D1251,條件!$A$1:$L$65585,11,0)))</f>
        <v/>
      </c>
      <c r="H1251" s="460"/>
      <c r="I1251" s="461"/>
      <c r="J1251" s="462"/>
      <c r="K1251" s="461"/>
      <c r="L1251" s="463"/>
      <c r="M1251" s="388"/>
      <c r="N1251" s="389"/>
      <c r="O1251" s="390"/>
      <c r="P1251" s="389"/>
      <c r="Q1251" s="410"/>
      <c r="R1251" s="443"/>
      <c r="S1251" s="425">
        <f t="shared" ref="S1251:S1269" si="467">K1251*0.85</f>
        <v>0</v>
      </c>
      <c r="T1251" s="392">
        <f t="shared" si="464"/>
        <v>0</v>
      </c>
      <c r="U1251" s="405">
        <f t="shared" ref="U1251:U1269" si="468">T1251*L1251*(N1251+P1251)/24*0.85</f>
        <v>0</v>
      </c>
      <c r="V1251" s="393">
        <f t="shared" ref="V1251:V1269" si="469">M1251+O1251</f>
        <v>0</v>
      </c>
      <c r="W1251" s="442" t="str">
        <f t="shared" ref="W1251:W1269" si="470">IF(U1251=0,"",((V1251/U1251)))</f>
        <v/>
      </c>
      <c r="X1251" s="452" t="str">
        <f t="shared" si="465"/>
        <v/>
      </c>
      <c r="Y1251" s="452" t="str">
        <f t="shared" si="466"/>
        <v/>
      </c>
    </row>
    <row r="1252" spans="1:25" ht="16.5">
      <c r="A1252" s="383">
        <f t="shared" ref="A1252:A1292" si="471">A1251</f>
        <v>46233</v>
      </c>
      <c r="B1252" s="432" t="s">
        <v>804</v>
      </c>
      <c r="C1252" s="458"/>
      <c r="D1252" s="473"/>
      <c r="E1252" s="459"/>
      <c r="F1252" s="506" t="str">
        <f>IF(ISNA(VLOOKUP(D1252,條件!$A$1:$L$65585,5,0)),"",(VLOOKUP(D1252,條件!$A$1:$L$65585,5,0)))</f>
        <v/>
      </c>
      <c r="G1252" s="506" t="str">
        <f>IF(ISNA(VLOOKUP(D1252,條件!$A$1:$L$65585,11,0)),"",(VLOOKUP(D1252,條件!$A$1:$L$65585,11,0)))</f>
        <v/>
      </c>
      <c r="H1252" s="460"/>
      <c r="I1252" s="461"/>
      <c r="J1252" s="462"/>
      <c r="K1252" s="461"/>
      <c r="L1252" s="463"/>
      <c r="M1252" s="388"/>
      <c r="N1252" s="389"/>
      <c r="O1252" s="390"/>
      <c r="P1252" s="389"/>
      <c r="Q1252" s="410"/>
      <c r="R1252" s="443"/>
      <c r="S1252" s="425">
        <f t="shared" si="467"/>
        <v>0</v>
      </c>
      <c r="T1252" s="392">
        <f t="shared" si="464"/>
        <v>0</v>
      </c>
      <c r="U1252" s="405">
        <f t="shared" si="468"/>
        <v>0</v>
      </c>
      <c r="V1252" s="393">
        <f t="shared" si="469"/>
        <v>0</v>
      </c>
      <c r="W1252" s="442" t="str">
        <f t="shared" si="470"/>
        <v/>
      </c>
      <c r="X1252" s="452" t="str">
        <f t="shared" si="465"/>
        <v/>
      </c>
      <c r="Y1252" s="452" t="str">
        <f t="shared" si="466"/>
        <v/>
      </c>
    </row>
    <row r="1253" spans="1:25" ht="16.5">
      <c r="A1253" s="383">
        <f t="shared" si="471"/>
        <v>46233</v>
      </c>
      <c r="B1253" s="432" t="s">
        <v>804</v>
      </c>
      <c r="C1253" s="458"/>
      <c r="D1253" s="473"/>
      <c r="E1253" s="459"/>
      <c r="F1253" s="506" t="str">
        <f>IF(ISNA(VLOOKUP(D1253,條件!$A$1:$L$65585,5,0)),"",(VLOOKUP(D1253,條件!$A$1:$L$65585,5,0)))</f>
        <v/>
      </c>
      <c r="G1253" s="506" t="str">
        <f>IF(ISNA(VLOOKUP(D1253,條件!$A$1:$L$65585,11,0)),"",(VLOOKUP(D1253,條件!$A$1:$L$65585,11,0)))</f>
        <v/>
      </c>
      <c r="H1253" s="460"/>
      <c r="I1253" s="461"/>
      <c r="J1253" s="462"/>
      <c r="K1253" s="461"/>
      <c r="L1253" s="463"/>
      <c r="M1253" s="388"/>
      <c r="N1253" s="389"/>
      <c r="O1253" s="390"/>
      <c r="P1253" s="389"/>
      <c r="Q1253" s="410"/>
      <c r="R1253" s="443"/>
      <c r="S1253" s="425">
        <f t="shared" si="467"/>
        <v>0</v>
      </c>
      <c r="T1253" s="392">
        <f t="shared" si="464"/>
        <v>0</v>
      </c>
      <c r="U1253" s="405">
        <f t="shared" si="468"/>
        <v>0</v>
      </c>
      <c r="V1253" s="393">
        <f t="shared" si="469"/>
        <v>0</v>
      </c>
      <c r="W1253" s="442" t="str">
        <f t="shared" si="470"/>
        <v/>
      </c>
      <c r="X1253" s="452" t="str">
        <f t="shared" si="465"/>
        <v/>
      </c>
      <c r="Y1253" s="452" t="str">
        <f t="shared" si="466"/>
        <v/>
      </c>
    </row>
    <row r="1254" spans="1:25" ht="16.5">
      <c r="A1254" s="383">
        <f t="shared" si="471"/>
        <v>46233</v>
      </c>
      <c r="B1254" s="432" t="s">
        <v>804</v>
      </c>
      <c r="C1254" s="458"/>
      <c r="D1254" s="473"/>
      <c r="E1254" s="459"/>
      <c r="F1254" s="506" t="str">
        <f>IF(ISNA(VLOOKUP(D1254,條件!$A$1:$L$65585,5,0)),"",(VLOOKUP(D1254,條件!$A$1:$L$65585,5,0)))</f>
        <v/>
      </c>
      <c r="G1254" s="506" t="str">
        <f>IF(ISNA(VLOOKUP(D1254,條件!$A$1:$L$65585,11,0)),"",(VLOOKUP(D1254,條件!$A$1:$L$65585,11,0)))</f>
        <v/>
      </c>
      <c r="H1254" s="460"/>
      <c r="I1254" s="461"/>
      <c r="J1254" s="462"/>
      <c r="K1254" s="461"/>
      <c r="L1254" s="463"/>
      <c r="M1254" s="388"/>
      <c r="N1254" s="389"/>
      <c r="O1254" s="390"/>
      <c r="P1254" s="389"/>
      <c r="Q1254" s="410"/>
      <c r="R1254" s="443"/>
      <c r="S1254" s="425">
        <f t="shared" si="467"/>
        <v>0</v>
      </c>
      <c r="T1254" s="392">
        <f t="shared" si="464"/>
        <v>0</v>
      </c>
      <c r="U1254" s="405">
        <f t="shared" si="468"/>
        <v>0</v>
      </c>
      <c r="V1254" s="393">
        <f t="shared" si="469"/>
        <v>0</v>
      </c>
      <c r="W1254" s="442" t="str">
        <f t="shared" si="470"/>
        <v/>
      </c>
      <c r="X1254" s="452" t="str">
        <f t="shared" si="465"/>
        <v/>
      </c>
      <c r="Y1254" s="452" t="str">
        <f t="shared" si="466"/>
        <v/>
      </c>
    </row>
    <row r="1255" spans="1:25" ht="16.5">
      <c r="A1255" s="383">
        <f t="shared" si="471"/>
        <v>46233</v>
      </c>
      <c r="B1255" s="432" t="s">
        <v>804</v>
      </c>
      <c r="C1255" s="458"/>
      <c r="D1255" s="473"/>
      <c r="E1255" s="459"/>
      <c r="F1255" s="506" t="str">
        <f>IF(ISNA(VLOOKUP(D1255,條件!$A$1:$L$65585,5,0)),"",(VLOOKUP(D1255,條件!$A$1:$L$65585,5,0)))</f>
        <v/>
      </c>
      <c r="G1255" s="506" t="str">
        <f>IF(ISNA(VLOOKUP(D1255,條件!$A$1:$L$65585,11,0)),"",(VLOOKUP(D1255,條件!$A$1:$L$65585,11,0)))</f>
        <v/>
      </c>
      <c r="H1255" s="460"/>
      <c r="I1255" s="461"/>
      <c r="J1255" s="462"/>
      <c r="K1255" s="461"/>
      <c r="L1255" s="463"/>
      <c r="M1255" s="388"/>
      <c r="N1255" s="389"/>
      <c r="O1255" s="390"/>
      <c r="P1255" s="389"/>
      <c r="Q1255" s="410"/>
      <c r="R1255" s="443"/>
      <c r="S1255" s="425">
        <f t="shared" si="467"/>
        <v>0</v>
      </c>
      <c r="T1255" s="392">
        <f t="shared" si="464"/>
        <v>0</v>
      </c>
      <c r="U1255" s="405">
        <f t="shared" si="468"/>
        <v>0</v>
      </c>
      <c r="V1255" s="393">
        <f t="shared" si="469"/>
        <v>0</v>
      </c>
      <c r="W1255" s="442" t="str">
        <f t="shared" si="470"/>
        <v/>
      </c>
      <c r="X1255" s="452" t="str">
        <f t="shared" si="465"/>
        <v/>
      </c>
      <c r="Y1255" s="452" t="str">
        <f t="shared" si="466"/>
        <v/>
      </c>
    </row>
    <row r="1256" spans="1:25" ht="16.5">
      <c r="A1256" s="383">
        <f t="shared" si="471"/>
        <v>46233</v>
      </c>
      <c r="B1256" s="432" t="s">
        <v>804</v>
      </c>
      <c r="C1256" s="458"/>
      <c r="D1256" s="473"/>
      <c r="E1256" s="459"/>
      <c r="F1256" s="506" t="str">
        <f>IF(ISNA(VLOOKUP(D1256,條件!$A$1:$L$65585,5,0)),"",(VLOOKUP(D1256,條件!$A$1:$L$65585,5,0)))</f>
        <v/>
      </c>
      <c r="G1256" s="506" t="str">
        <f>IF(ISNA(VLOOKUP(D1256,條件!$A$1:$L$65585,11,0)),"",(VLOOKUP(D1256,條件!$A$1:$L$65585,11,0)))</f>
        <v/>
      </c>
      <c r="H1256" s="460"/>
      <c r="I1256" s="461"/>
      <c r="J1256" s="462"/>
      <c r="K1256" s="461"/>
      <c r="L1256" s="463"/>
      <c r="M1256" s="388"/>
      <c r="N1256" s="389"/>
      <c r="O1256" s="390"/>
      <c r="P1256" s="389"/>
      <c r="Q1256" s="410"/>
      <c r="R1256" s="443"/>
      <c r="S1256" s="425">
        <f t="shared" si="467"/>
        <v>0</v>
      </c>
      <c r="T1256" s="392">
        <f t="shared" si="464"/>
        <v>0</v>
      </c>
      <c r="U1256" s="405">
        <f t="shared" si="468"/>
        <v>0</v>
      </c>
      <c r="V1256" s="393">
        <f t="shared" si="469"/>
        <v>0</v>
      </c>
      <c r="W1256" s="442" t="str">
        <f t="shared" si="470"/>
        <v/>
      </c>
      <c r="X1256" s="452" t="str">
        <f t="shared" si="465"/>
        <v/>
      </c>
      <c r="Y1256" s="452" t="str">
        <f t="shared" si="466"/>
        <v/>
      </c>
    </row>
    <row r="1257" spans="1:25" ht="16.5">
      <c r="A1257" s="383">
        <f t="shared" si="471"/>
        <v>46233</v>
      </c>
      <c r="B1257" s="432" t="s">
        <v>804</v>
      </c>
      <c r="C1257" s="458"/>
      <c r="D1257" s="473"/>
      <c r="E1257" s="459"/>
      <c r="F1257" s="506" t="str">
        <f>IF(ISNA(VLOOKUP(D1257,條件!$A$1:$L$65585,5,0)),"",(VLOOKUP(D1257,條件!$A$1:$L$65585,5,0)))</f>
        <v/>
      </c>
      <c r="G1257" s="506" t="str">
        <f>IF(ISNA(VLOOKUP(D1257,條件!$A$1:$L$65585,11,0)),"",(VLOOKUP(D1257,條件!$A$1:$L$65585,11,0)))</f>
        <v/>
      </c>
      <c r="H1257" s="460"/>
      <c r="I1257" s="461"/>
      <c r="J1257" s="462"/>
      <c r="K1257" s="461"/>
      <c r="L1257" s="463"/>
      <c r="M1257" s="388"/>
      <c r="N1257" s="389"/>
      <c r="O1257" s="390"/>
      <c r="P1257" s="389"/>
      <c r="Q1257" s="410"/>
      <c r="R1257" s="443"/>
      <c r="S1257" s="425">
        <f t="shared" si="467"/>
        <v>0</v>
      </c>
      <c r="T1257" s="392">
        <f t="shared" si="464"/>
        <v>0</v>
      </c>
      <c r="U1257" s="405">
        <f t="shared" si="468"/>
        <v>0</v>
      </c>
      <c r="V1257" s="393">
        <f t="shared" si="469"/>
        <v>0</v>
      </c>
      <c r="W1257" s="442" t="str">
        <f t="shared" si="470"/>
        <v/>
      </c>
      <c r="X1257" s="452" t="str">
        <f t="shared" si="465"/>
        <v/>
      </c>
      <c r="Y1257" s="452" t="str">
        <f t="shared" si="466"/>
        <v/>
      </c>
    </row>
    <row r="1258" spans="1:25" ht="16.5">
      <c r="A1258" s="383">
        <f t="shared" si="471"/>
        <v>46233</v>
      </c>
      <c r="B1258" s="432" t="s">
        <v>804</v>
      </c>
      <c r="C1258" s="458"/>
      <c r="D1258" s="473"/>
      <c r="E1258" s="459"/>
      <c r="F1258" s="506" t="str">
        <f>IF(ISNA(VLOOKUP(D1258,條件!$A$1:$L$65585,5,0)),"",(VLOOKUP(D1258,條件!$A$1:$L$65585,5,0)))</f>
        <v/>
      </c>
      <c r="G1258" s="506" t="str">
        <f>IF(ISNA(VLOOKUP(D1258,條件!$A$1:$L$65585,11,0)),"",(VLOOKUP(D1258,條件!$A$1:$L$65585,11,0)))</f>
        <v/>
      </c>
      <c r="H1258" s="460"/>
      <c r="I1258" s="461"/>
      <c r="J1258" s="462"/>
      <c r="K1258" s="461"/>
      <c r="L1258" s="463"/>
      <c r="M1258" s="388"/>
      <c r="N1258" s="389"/>
      <c r="O1258" s="390"/>
      <c r="P1258" s="389"/>
      <c r="Q1258" s="410"/>
      <c r="R1258" s="443"/>
      <c r="S1258" s="425">
        <f t="shared" si="467"/>
        <v>0</v>
      </c>
      <c r="T1258" s="392">
        <f t="shared" si="464"/>
        <v>0</v>
      </c>
      <c r="U1258" s="405">
        <f t="shared" si="468"/>
        <v>0</v>
      </c>
      <c r="V1258" s="393">
        <f t="shared" si="469"/>
        <v>0</v>
      </c>
      <c r="W1258" s="442" t="str">
        <f t="shared" si="470"/>
        <v/>
      </c>
      <c r="X1258" s="452" t="str">
        <f t="shared" si="465"/>
        <v/>
      </c>
      <c r="Y1258" s="452" t="str">
        <f t="shared" si="466"/>
        <v/>
      </c>
    </row>
    <row r="1259" spans="1:25" ht="16.5">
      <c r="A1259" s="383">
        <f t="shared" si="471"/>
        <v>46233</v>
      </c>
      <c r="B1259" s="432" t="s">
        <v>804</v>
      </c>
      <c r="C1259" s="458"/>
      <c r="D1259" s="473"/>
      <c r="E1259" s="459"/>
      <c r="F1259" s="506" t="str">
        <f>IF(ISNA(VLOOKUP(D1259,條件!$A$1:$L$65585,5,0)),"",(VLOOKUP(D1259,條件!$A$1:$L$65585,5,0)))</f>
        <v/>
      </c>
      <c r="G1259" s="506" t="str">
        <f>IF(ISNA(VLOOKUP(D1259,條件!$A$1:$L$65585,11,0)),"",(VLOOKUP(D1259,條件!$A$1:$L$65585,11,0)))</f>
        <v/>
      </c>
      <c r="H1259" s="460"/>
      <c r="I1259" s="461"/>
      <c r="J1259" s="462"/>
      <c r="K1259" s="461"/>
      <c r="L1259" s="463"/>
      <c r="M1259" s="388"/>
      <c r="N1259" s="389"/>
      <c r="O1259" s="390"/>
      <c r="P1259" s="389"/>
      <c r="Q1259" s="410"/>
      <c r="R1259" s="443"/>
      <c r="S1259" s="425">
        <f t="shared" si="467"/>
        <v>0</v>
      </c>
      <c r="T1259" s="392">
        <f t="shared" si="464"/>
        <v>0</v>
      </c>
      <c r="U1259" s="405">
        <f t="shared" si="468"/>
        <v>0</v>
      </c>
      <c r="V1259" s="393">
        <f t="shared" si="469"/>
        <v>0</v>
      </c>
      <c r="W1259" s="442" t="str">
        <f t="shared" si="470"/>
        <v/>
      </c>
      <c r="X1259" s="452" t="str">
        <f t="shared" si="465"/>
        <v/>
      </c>
      <c r="Y1259" s="452" t="str">
        <f t="shared" si="466"/>
        <v/>
      </c>
    </row>
    <row r="1260" spans="1:25" ht="16.5">
      <c r="A1260" s="383">
        <f t="shared" si="471"/>
        <v>46233</v>
      </c>
      <c r="B1260" s="432" t="s">
        <v>804</v>
      </c>
      <c r="C1260" s="458"/>
      <c r="D1260" s="473"/>
      <c r="E1260" s="459"/>
      <c r="F1260" s="506" t="str">
        <f>IF(ISNA(VLOOKUP(D1260,條件!$A$1:$L$65585,5,0)),"",(VLOOKUP(D1260,條件!$A$1:$L$65585,5,0)))</f>
        <v/>
      </c>
      <c r="G1260" s="506" t="str">
        <f>IF(ISNA(VLOOKUP(D1260,條件!$A$1:$L$65585,11,0)),"",(VLOOKUP(D1260,條件!$A$1:$L$65585,11,0)))</f>
        <v/>
      </c>
      <c r="H1260" s="460"/>
      <c r="I1260" s="461"/>
      <c r="J1260" s="462"/>
      <c r="K1260" s="461"/>
      <c r="L1260" s="463"/>
      <c r="M1260" s="388"/>
      <c r="N1260" s="389"/>
      <c r="O1260" s="390"/>
      <c r="P1260" s="389"/>
      <c r="Q1260" s="410"/>
      <c r="R1260" s="443"/>
      <c r="S1260" s="425">
        <f t="shared" si="467"/>
        <v>0</v>
      </c>
      <c r="T1260" s="392">
        <f t="shared" si="464"/>
        <v>0</v>
      </c>
      <c r="U1260" s="405">
        <f t="shared" si="468"/>
        <v>0</v>
      </c>
      <c r="V1260" s="393">
        <f t="shared" si="469"/>
        <v>0</v>
      </c>
      <c r="W1260" s="442" t="str">
        <f t="shared" si="470"/>
        <v/>
      </c>
      <c r="X1260" s="452" t="str">
        <f t="shared" si="465"/>
        <v/>
      </c>
      <c r="Y1260" s="452" t="str">
        <f t="shared" si="466"/>
        <v/>
      </c>
    </row>
    <row r="1261" spans="1:25" ht="16.5">
      <c r="A1261" s="383">
        <f t="shared" si="471"/>
        <v>46233</v>
      </c>
      <c r="B1261" s="432" t="s">
        <v>804</v>
      </c>
      <c r="C1261" s="458"/>
      <c r="D1261" s="473"/>
      <c r="E1261" s="459"/>
      <c r="F1261" s="506" t="str">
        <f>IF(ISNA(VLOOKUP(D1261,條件!$A$1:$L$65585,5,0)),"",(VLOOKUP(D1261,條件!$A$1:$L$65585,5,0)))</f>
        <v/>
      </c>
      <c r="G1261" s="506" t="str">
        <f>IF(ISNA(VLOOKUP(D1261,條件!$A$1:$L$65585,11,0)),"",(VLOOKUP(D1261,條件!$A$1:$L$65585,11,0)))</f>
        <v/>
      </c>
      <c r="H1261" s="460"/>
      <c r="I1261" s="461"/>
      <c r="J1261" s="462"/>
      <c r="K1261" s="461"/>
      <c r="L1261" s="463"/>
      <c r="M1261" s="388"/>
      <c r="N1261" s="389"/>
      <c r="O1261" s="390"/>
      <c r="P1261" s="389"/>
      <c r="Q1261" s="410"/>
      <c r="R1261" s="443"/>
      <c r="S1261" s="425">
        <f t="shared" si="467"/>
        <v>0</v>
      </c>
      <c r="T1261" s="392">
        <f t="shared" si="464"/>
        <v>0</v>
      </c>
      <c r="U1261" s="392">
        <f t="shared" si="468"/>
        <v>0</v>
      </c>
      <c r="V1261" s="393">
        <f t="shared" si="469"/>
        <v>0</v>
      </c>
      <c r="W1261" s="442" t="str">
        <f t="shared" si="470"/>
        <v/>
      </c>
      <c r="X1261" s="452" t="str">
        <f t="shared" si="465"/>
        <v/>
      </c>
      <c r="Y1261" s="452" t="str">
        <f t="shared" si="466"/>
        <v/>
      </c>
    </row>
    <row r="1262" spans="1:25" ht="16.5">
      <c r="A1262" s="383">
        <f t="shared" si="471"/>
        <v>46233</v>
      </c>
      <c r="B1262" s="432" t="s">
        <v>804</v>
      </c>
      <c r="C1262" s="458"/>
      <c r="D1262" s="473"/>
      <c r="E1262" s="459"/>
      <c r="F1262" s="506" t="str">
        <f>IF(ISNA(VLOOKUP(D1262,條件!$A$1:$L$65585,5,0)),"",(VLOOKUP(D1262,條件!$A$1:$L$65585,5,0)))</f>
        <v/>
      </c>
      <c r="G1262" s="506" t="str">
        <f>IF(ISNA(VLOOKUP(D1262,條件!$A$1:$L$65585,11,0)),"",(VLOOKUP(D1262,條件!$A$1:$L$65585,11,0)))</f>
        <v/>
      </c>
      <c r="H1262" s="460"/>
      <c r="I1262" s="461"/>
      <c r="J1262" s="462"/>
      <c r="K1262" s="461"/>
      <c r="L1262" s="463"/>
      <c r="M1262" s="388"/>
      <c r="N1262" s="389"/>
      <c r="O1262" s="390"/>
      <c r="P1262" s="389"/>
      <c r="Q1262" s="410"/>
      <c r="R1262" s="443"/>
      <c r="S1262" s="425">
        <f t="shared" si="467"/>
        <v>0</v>
      </c>
      <c r="T1262" s="392">
        <f t="shared" si="464"/>
        <v>0</v>
      </c>
      <c r="U1262" s="392">
        <f t="shared" si="468"/>
        <v>0</v>
      </c>
      <c r="V1262" s="393">
        <f t="shared" si="469"/>
        <v>0</v>
      </c>
      <c r="W1262" s="444" t="str">
        <f t="shared" si="470"/>
        <v/>
      </c>
      <c r="X1262" s="452" t="str">
        <f t="shared" si="465"/>
        <v/>
      </c>
      <c r="Y1262" s="452" t="str">
        <f t="shared" si="466"/>
        <v/>
      </c>
    </row>
    <row r="1263" spans="1:25" ht="16.5">
      <c r="A1263" s="383">
        <f t="shared" si="471"/>
        <v>46233</v>
      </c>
      <c r="B1263" s="432" t="s">
        <v>804</v>
      </c>
      <c r="C1263" s="458"/>
      <c r="D1263" s="473"/>
      <c r="E1263" s="459"/>
      <c r="F1263" s="506" t="str">
        <f>IF(ISNA(VLOOKUP(D1263,條件!$A$1:$L$65585,5,0)),"",(VLOOKUP(D1263,條件!$A$1:$L$65585,5,0)))</f>
        <v/>
      </c>
      <c r="G1263" s="506" t="str">
        <f>IF(ISNA(VLOOKUP(D1263,條件!$A$1:$L$65585,11,0)),"",(VLOOKUP(D1263,條件!$A$1:$L$65585,11,0)))</f>
        <v/>
      </c>
      <c r="H1263" s="460"/>
      <c r="I1263" s="461"/>
      <c r="J1263" s="462"/>
      <c r="K1263" s="461"/>
      <c r="L1263" s="463"/>
      <c r="M1263" s="388"/>
      <c r="N1263" s="389"/>
      <c r="O1263" s="390"/>
      <c r="P1263" s="389"/>
      <c r="Q1263" s="410"/>
      <c r="R1263" s="443"/>
      <c r="S1263" s="425">
        <f t="shared" si="467"/>
        <v>0</v>
      </c>
      <c r="T1263" s="392">
        <f t="shared" si="464"/>
        <v>0</v>
      </c>
      <c r="U1263" s="392">
        <f t="shared" si="468"/>
        <v>0</v>
      </c>
      <c r="V1263" s="393">
        <f t="shared" si="469"/>
        <v>0</v>
      </c>
      <c r="W1263" s="444" t="str">
        <f t="shared" si="470"/>
        <v/>
      </c>
      <c r="X1263" s="452" t="str">
        <f t="shared" si="465"/>
        <v/>
      </c>
      <c r="Y1263" s="452" t="str">
        <f t="shared" si="466"/>
        <v/>
      </c>
    </row>
    <row r="1264" spans="1:25" ht="16.5">
      <c r="A1264" s="383">
        <f t="shared" si="471"/>
        <v>46233</v>
      </c>
      <c r="B1264" s="432" t="s">
        <v>804</v>
      </c>
      <c r="C1264" s="458"/>
      <c r="D1264" s="473"/>
      <c r="E1264" s="459"/>
      <c r="F1264" s="506" t="str">
        <f>IF(ISNA(VLOOKUP(D1264,條件!$A$1:$L$65585,5,0)),"",(VLOOKUP(D1264,條件!$A$1:$L$65585,5,0)))</f>
        <v/>
      </c>
      <c r="G1264" s="506" t="str">
        <f>IF(ISNA(VLOOKUP(D1264,條件!$A$1:$L$65585,11,0)),"",(VLOOKUP(D1264,條件!$A$1:$L$65585,11,0)))</f>
        <v/>
      </c>
      <c r="H1264" s="460"/>
      <c r="I1264" s="461"/>
      <c r="J1264" s="462"/>
      <c r="K1264" s="461"/>
      <c r="L1264" s="463"/>
      <c r="M1264" s="388"/>
      <c r="N1264" s="389"/>
      <c r="O1264" s="390"/>
      <c r="P1264" s="389"/>
      <c r="Q1264" s="410"/>
      <c r="R1264" s="443"/>
      <c r="S1264" s="425">
        <f t="shared" si="467"/>
        <v>0</v>
      </c>
      <c r="T1264" s="392">
        <f t="shared" si="464"/>
        <v>0</v>
      </c>
      <c r="U1264" s="392">
        <f t="shared" si="468"/>
        <v>0</v>
      </c>
      <c r="V1264" s="393">
        <f t="shared" si="469"/>
        <v>0</v>
      </c>
      <c r="W1264" s="444" t="str">
        <f t="shared" si="470"/>
        <v/>
      </c>
      <c r="X1264" s="452" t="str">
        <f t="shared" si="465"/>
        <v/>
      </c>
      <c r="Y1264" s="452" t="str">
        <f t="shared" si="466"/>
        <v/>
      </c>
    </row>
    <row r="1265" spans="1:25" ht="16.5">
      <c r="A1265" s="383">
        <f t="shared" si="471"/>
        <v>46233</v>
      </c>
      <c r="B1265" s="432" t="s">
        <v>804</v>
      </c>
      <c r="C1265" s="458"/>
      <c r="D1265" s="473"/>
      <c r="E1265" s="459"/>
      <c r="F1265" s="506" t="str">
        <f>IF(ISNA(VLOOKUP(D1265,條件!$A$1:$L$65585,5,0)),"",(VLOOKUP(D1265,條件!$A$1:$L$65585,5,0)))</f>
        <v/>
      </c>
      <c r="G1265" s="506" t="str">
        <f>IF(ISNA(VLOOKUP(D1265,條件!$A$1:$L$65585,11,0)),"",(VLOOKUP(D1265,條件!$A$1:$L$65585,11,0)))</f>
        <v/>
      </c>
      <c r="H1265" s="460"/>
      <c r="I1265" s="461"/>
      <c r="J1265" s="462"/>
      <c r="K1265" s="461"/>
      <c r="L1265" s="463"/>
      <c r="M1265" s="388"/>
      <c r="N1265" s="389"/>
      <c r="O1265" s="390"/>
      <c r="P1265" s="389"/>
      <c r="Q1265" s="410"/>
      <c r="R1265" s="443"/>
      <c r="S1265" s="425">
        <f t="shared" si="467"/>
        <v>0</v>
      </c>
      <c r="T1265" s="392">
        <f t="shared" si="464"/>
        <v>0</v>
      </c>
      <c r="U1265" s="392">
        <f t="shared" si="468"/>
        <v>0</v>
      </c>
      <c r="V1265" s="393">
        <f t="shared" si="469"/>
        <v>0</v>
      </c>
      <c r="W1265" s="444" t="str">
        <f t="shared" si="470"/>
        <v/>
      </c>
      <c r="X1265" s="452" t="str">
        <f t="shared" si="465"/>
        <v/>
      </c>
      <c r="Y1265" s="452" t="str">
        <f t="shared" si="466"/>
        <v/>
      </c>
    </row>
    <row r="1266" spans="1:25" ht="16.5">
      <c r="A1266" s="383">
        <f t="shared" si="471"/>
        <v>46233</v>
      </c>
      <c r="B1266" s="432" t="s">
        <v>804</v>
      </c>
      <c r="C1266" s="458"/>
      <c r="D1266" s="473"/>
      <c r="E1266" s="459"/>
      <c r="F1266" s="506" t="str">
        <f>IF(ISNA(VLOOKUP(D1266,條件!$A$1:$L$65585,5,0)),"",(VLOOKUP(D1266,條件!$A$1:$L$65585,5,0)))</f>
        <v/>
      </c>
      <c r="G1266" s="506" t="str">
        <f>IF(ISNA(VLOOKUP(D1266,條件!$A$1:$L$65585,11,0)),"",(VLOOKUP(D1266,條件!$A$1:$L$65585,11,0)))</f>
        <v/>
      </c>
      <c r="H1266" s="460"/>
      <c r="I1266" s="461"/>
      <c r="J1266" s="462"/>
      <c r="K1266" s="461"/>
      <c r="L1266" s="463"/>
      <c r="M1266" s="388"/>
      <c r="N1266" s="389"/>
      <c r="O1266" s="390"/>
      <c r="P1266" s="389"/>
      <c r="Q1266" s="391"/>
      <c r="R1266" s="443"/>
      <c r="S1266" s="425">
        <f t="shared" si="467"/>
        <v>0</v>
      </c>
      <c r="T1266" s="392">
        <f t="shared" si="464"/>
        <v>0</v>
      </c>
      <c r="U1266" s="392">
        <f t="shared" si="468"/>
        <v>0</v>
      </c>
      <c r="V1266" s="393">
        <f t="shared" si="469"/>
        <v>0</v>
      </c>
      <c r="W1266" s="444" t="str">
        <f t="shared" si="470"/>
        <v/>
      </c>
      <c r="X1266" s="452" t="str">
        <f t="shared" si="465"/>
        <v/>
      </c>
      <c r="Y1266" s="452" t="str">
        <f t="shared" si="466"/>
        <v/>
      </c>
    </row>
    <row r="1267" spans="1:25" ht="16.5">
      <c r="A1267" s="383">
        <f t="shared" si="471"/>
        <v>46233</v>
      </c>
      <c r="B1267" s="432" t="s">
        <v>804</v>
      </c>
      <c r="C1267" s="458"/>
      <c r="D1267" s="473"/>
      <c r="E1267" s="459"/>
      <c r="F1267" s="506" t="str">
        <f>IF(ISNA(VLOOKUP(D1267,條件!$A$1:$L$65585,5,0)),"",(VLOOKUP(D1267,條件!$A$1:$L$65585,5,0)))</f>
        <v/>
      </c>
      <c r="G1267" s="506" t="str">
        <f>IF(ISNA(VLOOKUP(D1267,條件!$A$1:$L$65585,11,0)),"",(VLOOKUP(D1267,條件!$A$1:$L$65585,11,0)))</f>
        <v/>
      </c>
      <c r="H1267" s="460"/>
      <c r="I1267" s="461"/>
      <c r="J1267" s="462"/>
      <c r="K1267" s="461"/>
      <c r="L1267" s="463"/>
      <c r="M1267" s="388"/>
      <c r="N1267" s="389"/>
      <c r="O1267" s="390"/>
      <c r="P1267" s="389"/>
      <c r="Q1267" s="391"/>
      <c r="R1267" s="443"/>
      <c r="S1267" s="425">
        <f t="shared" si="467"/>
        <v>0</v>
      </c>
      <c r="T1267" s="392">
        <f t="shared" si="464"/>
        <v>0</v>
      </c>
      <c r="U1267" s="392">
        <f t="shared" si="468"/>
        <v>0</v>
      </c>
      <c r="V1267" s="393">
        <f t="shared" si="469"/>
        <v>0</v>
      </c>
      <c r="W1267" s="444" t="str">
        <f t="shared" si="470"/>
        <v/>
      </c>
      <c r="X1267" s="452" t="str">
        <f t="shared" si="465"/>
        <v/>
      </c>
      <c r="Y1267" s="452" t="str">
        <f t="shared" si="466"/>
        <v/>
      </c>
    </row>
    <row r="1268" spans="1:25" ht="16.5">
      <c r="A1268" s="383">
        <f t="shared" si="471"/>
        <v>46233</v>
      </c>
      <c r="B1268" s="432" t="s">
        <v>804</v>
      </c>
      <c r="C1268" s="458"/>
      <c r="D1268" s="473"/>
      <c r="E1268" s="459"/>
      <c r="F1268" s="506" t="str">
        <f>IF(ISNA(VLOOKUP(D1268,條件!$A$1:$L$65585,5,0)),"",(VLOOKUP(D1268,條件!$A$1:$L$65585,5,0)))</f>
        <v/>
      </c>
      <c r="G1268" s="506" t="str">
        <f>IF(ISNA(VLOOKUP(D1268,條件!$A$1:$L$65585,11,0)),"",(VLOOKUP(D1268,條件!$A$1:$L$65585,11,0)))</f>
        <v/>
      </c>
      <c r="H1268" s="460"/>
      <c r="I1268" s="461"/>
      <c r="J1268" s="462"/>
      <c r="K1268" s="461"/>
      <c r="L1268" s="463"/>
      <c r="M1268" s="388"/>
      <c r="N1268" s="389"/>
      <c r="O1268" s="390"/>
      <c r="P1268" s="389"/>
      <c r="Q1268" s="391"/>
      <c r="R1268" s="443"/>
      <c r="S1268" s="425">
        <f t="shared" si="467"/>
        <v>0</v>
      </c>
      <c r="T1268" s="392">
        <f t="shared" si="464"/>
        <v>0</v>
      </c>
      <c r="U1268" s="392">
        <f t="shared" si="468"/>
        <v>0</v>
      </c>
      <c r="V1268" s="393">
        <f t="shared" si="469"/>
        <v>0</v>
      </c>
      <c r="W1268" s="444" t="str">
        <f t="shared" si="470"/>
        <v/>
      </c>
      <c r="X1268" s="452" t="str">
        <f t="shared" si="465"/>
        <v/>
      </c>
      <c r="Y1268" s="452" t="str">
        <f t="shared" si="466"/>
        <v/>
      </c>
    </row>
    <row r="1269" spans="1:25" ht="16.5">
      <c r="A1269" s="383">
        <f t="shared" si="471"/>
        <v>46233</v>
      </c>
      <c r="B1269" s="432" t="s">
        <v>804</v>
      </c>
      <c r="C1269" s="458"/>
      <c r="D1269" s="473"/>
      <c r="E1269" s="459"/>
      <c r="F1269" s="506" t="str">
        <f>IF(ISNA(VLOOKUP(D1269,條件!$A$1:$L$65585,5,0)),"",(VLOOKUP(D1269,條件!$A$1:$L$65585,5,0)))</f>
        <v/>
      </c>
      <c r="G1269" s="506" t="str">
        <f>IF(ISNA(VLOOKUP(D1269,條件!$A$1:$L$65585,11,0)),"",(VLOOKUP(D1269,條件!$A$1:$L$65585,11,0)))</f>
        <v/>
      </c>
      <c r="H1269" s="460"/>
      <c r="I1269" s="461"/>
      <c r="J1269" s="462"/>
      <c r="K1269" s="461"/>
      <c r="L1269" s="463"/>
      <c r="M1269" s="388"/>
      <c r="N1269" s="389"/>
      <c r="O1269" s="390"/>
      <c r="P1269" s="389"/>
      <c r="Q1269" s="391"/>
      <c r="R1269" s="443"/>
      <c r="S1269" s="425">
        <f t="shared" si="467"/>
        <v>0</v>
      </c>
      <c r="T1269" s="392">
        <f t="shared" si="464"/>
        <v>0</v>
      </c>
      <c r="U1269" s="392">
        <f t="shared" si="468"/>
        <v>0</v>
      </c>
      <c r="V1269" s="393">
        <f t="shared" si="469"/>
        <v>0</v>
      </c>
      <c r="W1269" s="444" t="str">
        <f t="shared" si="470"/>
        <v/>
      </c>
      <c r="X1269" s="452" t="str">
        <f t="shared" si="465"/>
        <v/>
      </c>
      <c r="Y1269" s="452" t="str">
        <f t="shared" si="466"/>
        <v/>
      </c>
    </row>
    <row r="1270" spans="1:25" ht="16.5">
      <c r="A1270" s="383">
        <f t="shared" si="471"/>
        <v>46233</v>
      </c>
      <c r="B1270" s="398" t="s">
        <v>807</v>
      </c>
      <c r="C1270" s="524"/>
      <c r="D1270" s="525"/>
      <c r="E1270" s="526"/>
      <c r="F1270" s="527"/>
      <c r="G1270" s="527"/>
      <c r="H1270" s="528"/>
      <c r="I1270" s="529">
        <f>COUNTA(I1250:I1269)</f>
        <v>0</v>
      </c>
      <c r="J1270" s="529"/>
      <c r="K1270" s="529"/>
      <c r="L1270" s="530"/>
      <c r="M1270" s="400"/>
      <c r="N1270" s="401">
        <f>SUM(N1250:N1269)</f>
        <v>0</v>
      </c>
      <c r="O1270" s="400"/>
      <c r="P1270" s="401">
        <f>SUM(P1250:P1269)</f>
        <v>0</v>
      </c>
      <c r="Q1270" s="402"/>
      <c r="R1270" s="445"/>
      <c r="S1270" s="426"/>
      <c r="T1270" s="399"/>
      <c r="U1270" s="399">
        <f>SUMIF(U1250:U1269,"&lt;9E307")</f>
        <v>0</v>
      </c>
      <c r="V1270" s="399">
        <f>SUM(V1250:V1269)</f>
        <v>0</v>
      </c>
      <c r="W1270" s="446">
        <f>IF(ISERROR(V1270/U1270),0,(V1270/U1270))</f>
        <v>0</v>
      </c>
      <c r="X1270" s="453">
        <f>SUMIF(X1250:X1269,"&lt;9E307")</f>
        <v>0</v>
      </c>
      <c r="Y1270" s="453">
        <f>SUMIF(Y1250:Y1269,"&lt;9E307")</f>
        <v>0</v>
      </c>
    </row>
    <row r="1271" spans="1:25" ht="16.5">
      <c r="A1271" s="383">
        <f t="shared" si="471"/>
        <v>46233</v>
      </c>
      <c r="B1271" s="432" t="s">
        <v>805</v>
      </c>
      <c r="C1271" s="458"/>
      <c r="D1271" s="473"/>
      <c r="E1271" s="459"/>
      <c r="F1271" s="506" t="str">
        <f>IF(ISNA(VLOOKUP(D1271,條件!$A$1:$L$65585,5,0)),"",(VLOOKUP(D1271,條件!$A$1:$L$65585,5,0)))</f>
        <v/>
      </c>
      <c r="G1271" s="506" t="str">
        <f>IF(ISNA(VLOOKUP(D1271,條件!$A$1:$L$65585,11,0)),"",(VLOOKUP(D1271,條件!$A$1:$L$65585,11,0)))</f>
        <v/>
      </c>
      <c r="H1271" s="460"/>
      <c r="I1271" s="461"/>
      <c r="J1271" s="462"/>
      <c r="K1271" s="461"/>
      <c r="L1271" s="463"/>
      <c r="M1271" s="388"/>
      <c r="N1271" s="389"/>
      <c r="O1271" s="390"/>
      <c r="P1271" s="389"/>
      <c r="Q1271" s="391"/>
      <c r="R1271" s="443"/>
      <c r="S1271" s="425">
        <f>K1271*0.85</f>
        <v>0</v>
      </c>
      <c r="T1271" s="392">
        <f t="shared" ref="T1271:T1290" si="472">IF(J1271="",0,(1440/(J1271/S1271)))</f>
        <v>0</v>
      </c>
      <c r="U1271" s="405">
        <f>T1271*L1271*(N1271+P1271)/24*0.85</f>
        <v>0</v>
      </c>
      <c r="V1271" s="406">
        <f>M1271+O1271</f>
        <v>0</v>
      </c>
      <c r="W1271" s="442" t="str">
        <f>IF(U1271=0,"",((V1271/U1271)))</f>
        <v/>
      </c>
      <c r="X1271" s="452" t="str">
        <f t="shared" ref="X1271:X1290" si="473">IF(ISERROR((U1271/(N1271+P1271)*N1271)/250),"",((U1271/(N1271+P1271)*N1271)/250))</f>
        <v/>
      </c>
      <c r="Y1271" s="452" t="str">
        <f t="shared" ref="Y1271:Y1290" si="474">IF(ISERROR(((U1271/(N1271+P1271)*P1271)/250)),"",(((U1271/(N1271+P1271)*P1271))/250))</f>
        <v/>
      </c>
    </row>
    <row r="1272" spans="1:25" ht="16.5">
      <c r="A1272" s="383">
        <f t="shared" si="471"/>
        <v>46233</v>
      </c>
      <c r="B1272" s="432" t="s">
        <v>805</v>
      </c>
      <c r="C1272" s="458"/>
      <c r="D1272" s="473"/>
      <c r="E1272" s="459"/>
      <c r="F1272" s="506" t="str">
        <f>IF(ISNA(VLOOKUP(D1272,條件!$A$1:$L$65585,5,0)),"",(VLOOKUP(D1272,條件!$A$1:$L$65585,5,0)))</f>
        <v/>
      </c>
      <c r="G1272" s="506" t="str">
        <f>IF(ISNA(VLOOKUP(D1272,條件!$A$1:$L$65585,11,0)),"",(VLOOKUP(D1272,條件!$A$1:$L$65585,11,0)))</f>
        <v/>
      </c>
      <c r="H1272" s="460"/>
      <c r="I1272" s="461"/>
      <c r="J1272" s="462"/>
      <c r="K1272" s="461"/>
      <c r="L1272" s="463"/>
      <c r="M1272" s="388"/>
      <c r="N1272" s="389"/>
      <c r="O1272" s="390"/>
      <c r="P1272" s="389"/>
      <c r="Q1272" s="391"/>
      <c r="R1272" s="443"/>
      <c r="S1272" s="425">
        <f t="shared" ref="S1272:S1290" si="475">K1272*0.85</f>
        <v>0</v>
      </c>
      <c r="T1272" s="392">
        <f t="shared" si="472"/>
        <v>0</v>
      </c>
      <c r="U1272" s="405">
        <f t="shared" ref="U1272:U1290" si="476">T1272*L1272*(N1272+P1272)/24*0.85</f>
        <v>0</v>
      </c>
      <c r="V1272" s="393">
        <f t="shared" ref="V1272:V1290" si="477">M1272+O1272</f>
        <v>0</v>
      </c>
      <c r="W1272" s="442" t="str">
        <f t="shared" ref="W1272:W1290" si="478">IF(U1272=0,"",((V1272/U1272)))</f>
        <v/>
      </c>
      <c r="X1272" s="452" t="str">
        <f t="shared" si="473"/>
        <v/>
      </c>
      <c r="Y1272" s="452" t="str">
        <f t="shared" si="474"/>
        <v/>
      </c>
    </row>
    <row r="1273" spans="1:25" ht="16.5">
      <c r="A1273" s="383">
        <f t="shared" si="471"/>
        <v>46233</v>
      </c>
      <c r="B1273" s="432" t="s">
        <v>805</v>
      </c>
      <c r="C1273" s="458"/>
      <c r="D1273" s="473"/>
      <c r="E1273" s="459"/>
      <c r="F1273" s="506" t="str">
        <f>IF(ISNA(VLOOKUP(D1273,條件!$A$1:$L$65585,5,0)),"",(VLOOKUP(D1273,條件!$A$1:$L$65585,5,0)))</f>
        <v/>
      </c>
      <c r="G1273" s="506" t="str">
        <f>IF(ISNA(VLOOKUP(D1273,條件!$A$1:$L$65585,11,0)),"",(VLOOKUP(D1273,條件!$A$1:$L$65585,11,0)))</f>
        <v/>
      </c>
      <c r="H1273" s="460"/>
      <c r="I1273" s="461"/>
      <c r="J1273" s="462"/>
      <c r="K1273" s="461"/>
      <c r="L1273" s="463"/>
      <c r="M1273" s="388"/>
      <c r="N1273" s="389"/>
      <c r="O1273" s="390"/>
      <c r="P1273" s="389"/>
      <c r="Q1273" s="391"/>
      <c r="R1273" s="443"/>
      <c r="S1273" s="425">
        <f t="shared" si="475"/>
        <v>0</v>
      </c>
      <c r="T1273" s="392">
        <f t="shared" si="472"/>
        <v>0</v>
      </c>
      <c r="U1273" s="405">
        <f t="shared" si="476"/>
        <v>0</v>
      </c>
      <c r="V1273" s="393">
        <f t="shared" si="477"/>
        <v>0</v>
      </c>
      <c r="W1273" s="442" t="str">
        <f t="shared" si="478"/>
        <v/>
      </c>
      <c r="X1273" s="452" t="str">
        <f t="shared" si="473"/>
        <v/>
      </c>
      <c r="Y1273" s="452" t="str">
        <f t="shared" si="474"/>
        <v/>
      </c>
    </row>
    <row r="1274" spans="1:25" ht="16.5">
      <c r="A1274" s="383">
        <f t="shared" si="471"/>
        <v>46233</v>
      </c>
      <c r="B1274" s="432" t="s">
        <v>805</v>
      </c>
      <c r="C1274" s="458"/>
      <c r="D1274" s="473"/>
      <c r="E1274" s="459"/>
      <c r="F1274" s="506" t="str">
        <f>IF(ISNA(VLOOKUP(D1274,條件!$A$1:$L$65585,5,0)),"",(VLOOKUP(D1274,條件!$A$1:$L$65585,5,0)))</f>
        <v/>
      </c>
      <c r="G1274" s="506" t="str">
        <f>IF(ISNA(VLOOKUP(D1274,條件!$A$1:$L$65585,11,0)),"",(VLOOKUP(D1274,條件!$A$1:$L$65585,11,0)))</f>
        <v/>
      </c>
      <c r="H1274" s="460"/>
      <c r="I1274" s="461"/>
      <c r="J1274" s="462"/>
      <c r="K1274" s="461"/>
      <c r="L1274" s="463"/>
      <c r="M1274" s="388"/>
      <c r="N1274" s="389"/>
      <c r="O1274" s="390"/>
      <c r="P1274" s="389"/>
      <c r="Q1274" s="391"/>
      <c r="R1274" s="443"/>
      <c r="S1274" s="425">
        <f t="shared" si="475"/>
        <v>0</v>
      </c>
      <c r="T1274" s="392">
        <f t="shared" si="472"/>
        <v>0</v>
      </c>
      <c r="U1274" s="405">
        <f t="shared" si="476"/>
        <v>0</v>
      </c>
      <c r="V1274" s="393">
        <f t="shared" si="477"/>
        <v>0</v>
      </c>
      <c r="W1274" s="442" t="str">
        <f t="shared" si="478"/>
        <v/>
      </c>
      <c r="X1274" s="452" t="str">
        <f t="shared" si="473"/>
        <v/>
      </c>
      <c r="Y1274" s="452" t="str">
        <f t="shared" si="474"/>
        <v/>
      </c>
    </row>
    <row r="1275" spans="1:25" ht="16.5">
      <c r="A1275" s="383">
        <f t="shared" si="471"/>
        <v>46233</v>
      </c>
      <c r="B1275" s="432" t="s">
        <v>805</v>
      </c>
      <c r="C1275" s="458"/>
      <c r="D1275" s="473"/>
      <c r="E1275" s="459"/>
      <c r="F1275" s="506" t="str">
        <f>IF(ISNA(VLOOKUP(D1275,條件!$A$1:$L$65585,5,0)),"",(VLOOKUP(D1275,條件!$A$1:$L$65585,5,0)))</f>
        <v/>
      </c>
      <c r="G1275" s="506" t="str">
        <f>IF(ISNA(VLOOKUP(D1275,條件!$A$1:$L$65585,11,0)),"",(VLOOKUP(D1275,條件!$A$1:$L$65585,11,0)))</f>
        <v/>
      </c>
      <c r="H1275" s="460"/>
      <c r="I1275" s="461"/>
      <c r="J1275" s="462"/>
      <c r="K1275" s="461"/>
      <c r="L1275" s="463"/>
      <c r="M1275" s="388"/>
      <c r="N1275" s="389"/>
      <c r="O1275" s="390"/>
      <c r="P1275" s="389"/>
      <c r="Q1275" s="391"/>
      <c r="R1275" s="443"/>
      <c r="S1275" s="425">
        <f t="shared" si="475"/>
        <v>0</v>
      </c>
      <c r="T1275" s="392">
        <f t="shared" si="472"/>
        <v>0</v>
      </c>
      <c r="U1275" s="405">
        <f t="shared" si="476"/>
        <v>0</v>
      </c>
      <c r="V1275" s="393">
        <f t="shared" si="477"/>
        <v>0</v>
      </c>
      <c r="W1275" s="442" t="str">
        <f t="shared" si="478"/>
        <v/>
      </c>
      <c r="X1275" s="452" t="str">
        <f t="shared" si="473"/>
        <v/>
      </c>
      <c r="Y1275" s="452" t="str">
        <f t="shared" si="474"/>
        <v/>
      </c>
    </row>
    <row r="1276" spans="1:25" ht="16.5">
      <c r="A1276" s="383">
        <f t="shared" si="471"/>
        <v>46233</v>
      </c>
      <c r="B1276" s="432" t="s">
        <v>805</v>
      </c>
      <c r="C1276" s="458"/>
      <c r="D1276" s="473"/>
      <c r="E1276" s="459"/>
      <c r="F1276" s="506" t="str">
        <f>IF(ISNA(VLOOKUP(D1276,條件!$A$1:$L$65585,5,0)),"",(VLOOKUP(D1276,條件!$A$1:$L$65585,5,0)))</f>
        <v/>
      </c>
      <c r="G1276" s="506" t="str">
        <f>IF(ISNA(VLOOKUP(D1276,條件!$A$1:$L$65585,11,0)),"",(VLOOKUP(D1276,條件!$A$1:$L$65585,11,0)))</f>
        <v/>
      </c>
      <c r="H1276" s="460"/>
      <c r="I1276" s="461"/>
      <c r="J1276" s="462"/>
      <c r="K1276" s="461"/>
      <c r="L1276" s="463"/>
      <c r="M1276" s="388"/>
      <c r="N1276" s="389"/>
      <c r="O1276" s="390"/>
      <c r="P1276" s="389"/>
      <c r="Q1276" s="391"/>
      <c r="R1276" s="443"/>
      <c r="S1276" s="425">
        <f t="shared" si="475"/>
        <v>0</v>
      </c>
      <c r="T1276" s="392">
        <f t="shared" si="472"/>
        <v>0</v>
      </c>
      <c r="U1276" s="405">
        <f t="shared" si="476"/>
        <v>0</v>
      </c>
      <c r="V1276" s="393">
        <f t="shared" si="477"/>
        <v>0</v>
      </c>
      <c r="W1276" s="442" t="str">
        <f t="shared" si="478"/>
        <v/>
      </c>
      <c r="X1276" s="452" t="str">
        <f t="shared" si="473"/>
        <v/>
      </c>
      <c r="Y1276" s="452" t="str">
        <f t="shared" si="474"/>
        <v/>
      </c>
    </row>
    <row r="1277" spans="1:25" ht="16.5">
      <c r="A1277" s="383">
        <f t="shared" si="471"/>
        <v>46233</v>
      </c>
      <c r="B1277" s="432" t="s">
        <v>805</v>
      </c>
      <c r="C1277" s="458"/>
      <c r="D1277" s="473"/>
      <c r="E1277" s="459"/>
      <c r="F1277" s="506" t="str">
        <f>IF(ISNA(VLOOKUP(D1277,條件!$A$1:$L$65585,5,0)),"",(VLOOKUP(D1277,條件!$A$1:$L$65585,5,0)))</f>
        <v/>
      </c>
      <c r="G1277" s="506" t="str">
        <f>IF(ISNA(VLOOKUP(D1277,條件!$A$1:$L$65585,11,0)),"",(VLOOKUP(D1277,條件!$A$1:$L$65585,11,0)))</f>
        <v/>
      </c>
      <c r="H1277" s="460"/>
      <c r="I1277" s="461"/>
      <c r="J1277" s="462"/>
      <c r="K1277" s="461"/>
      <c r="L1277" s="463"/>
      <c r="M1277" s="388"/>
      <c r="N1277" s="389"/>
      <c r="O1277" s="390"/>
      <c r="P1277" s="389"/>
      <c r="Q1277" s="391"/>
      <c r="R1277" s="443"/>
      <c r="S1277" s="425">
        <f t="shared" si="475"/>
        <v>0</v>
      </c>
      <c r="T1277" s="392">
        <f t="shared" si="472"/>
        <v>0</v>
      </c>
      <c r="U1277" s="405">
        <f t="shared" si="476"/>
        <v>0</v>
      </c>
      <c r="V1277" s="393">
        <f t="shared" si="477"/>
        <v>0</v>
      </c>
      <c r="W1277" s="442" t="str">
        <f t="shared" si="478"/>
        <v/>
      </c>
      <c r="X1277" s="452" t="str">
        <f t="shared" si="473"/>
        <v/>
      </c>
      <c r="Y1277" s="452" t="str">
        <f t="shared" si="474"/>
        <v/>
      </c>
    </row>
    <row r="1278" spans="1:25" ht="16.5">
      <c r="A1278" s="383">
        <f t="shared" si="471"/>
        <v>46233</v>
      </c>
      <c r="B1278" s="432" t="s">
        <v>805</v>
      </c>
      <c r="C1278" s="458"/>
      <c r="D1278" s="473"/>
      <c r="E1278" s="459"/>
      <c r="F1278" s="506" t="str">
        <f>IF(ISNA(VLOOKUP(D1278,條件!$A$1:$L$65585,5,0)),"",(VLOOKUP(D1278,條件!$A$1:$L$65585,5,0)))</f>
        <v/>
      </c>
      <c r="G1278" s="506" t="str">
        <f>IF(ISNA(VLOOKUP(D1278,條件!$A$1:$L$65585,11,0)),"",(VLOOKUP(D1278,條件!$A$1:$L$65585,11,0)))</f>
        <v/>
      </c>
      <c r="H1278" s="460"/>
      <c r="I1278" s="461"/>
      <c r="J1278" s="462"/>
      <c r="K1278" s="461"/>
      <c r="L1278" s="463"/>
      <c r="M1278" s="388"/>
      <c r="N1278" s="389"/>
      <c r="O1278" s="390"/>
      <c r="P1278" s="389"/>
      <c r="Q1278" s="391"/>
      <c r="R1278" s="443"/>
      <c r="S1278" s="425">
        <f t="shared" si="475"/>
        <v>0</v>
      </c>
      <c r="T1278" s="392">
        <f t="shared" si="472"/>
        <v>0</v>
      </c>
      <c r="U1278" s="405">
        <f t="shared" si="476"/>
        <v>0</v>
      </c>
      <c r="V1278" s="393">
        <f t="shared" si="477"/>
        <v>0</v>
      </c>
      <c r="W1278" s="442" t="str">
        <f t="shared" si="478"/>
        <v/>
      </c>
      <c r="X1278" s="452" t="str">
        <f t="shared" si="473"/>
        <v/>
      </c>
      <c r="Y1278" s="452" t="str">
        <f t="shared" si="474"/>
        <v/>
      </c>
    </row>
    <row r="1279" spans="1:25" ht="16.5">
      <c r="A1279" s="383">
        <f t="shared" si="471"/>
        <v>46233</v>
      </c>
      <c r="B1279" s="432" t="s">
        <v>805</v>
      </c>
      <c r="C1279" s="458"/>
      <c r="D1279" s="473"/>
      <c r="E1279" s="459"/>
      <c r="F1279" s="506" t="str">
        <f>IF(ISNA(VLOOKUP(D1279,條件!$A$1:$L$65585,5,0)),"",(VLOOKUP(D1279,條件!$A$1:$L$65585,5,0)))</f>
        <v/>
      </c>
      <c r="G1279" s="506" t="str">
        <f>IF(ISNA(VLOOKUP(D1279,條件!$A$1:$L$65585,11,0)),"",(VLOOKUP(D1279,條件!$A$1:$L$65585,11,0)))</f>
        <v/>
      </c>
      <c r="H1279" s="460"/>
      <c r="I1279" s="461"/>
      <c r="J1279" s="462"/>
      <c r="K1279" s="461"/>
      <c r="L1279" s="463"/>
      <c r="M1279" s="388"/>
      <c r="N1279" s="389"/>
      <c r="O1279" s="390"/>
      <c r="P1279" s="389"/>
      <c r="Q1279" s="391"/>
      <c r="R1279" s="443"/>
      <c r="S1279" s="425">
        <f t="shared" si="475"/>
        <v>0</v>
      </c>
      <c r="T1279" s="392">
        <f t="shared" si="472"/>
        <v>0</v>
      </c>
      <c r="U1279" s="405">
        <f t="shared" si="476"/>
        <v>0</v>
      </c>
      <c r="V1279" s="393">
        <f t="shared" si="477"/>
        <v>0</v>
      </c>
      <c r="W1279" s="442" t="str">
        <f t="shared" si="478"/>
        <v/>
      </c>
      <c r="X1279" s="452" t="str">
        <f t="shared" si="473"/>
        <v/>
      </c>
      <c r="Y1279" s="452" t="str">
        <f t="shared" si="474"/>
        <v/>
      </c>
    </row>
    <row r="1280" spans="1:25" ht="16.5">
      <c r="A1280" s="383">
        <f t="shared" si="471"/>
        <v>46233</v>
      </c>
      <c r="B1280" s="432" t="s">
        <v>805</v>
      </c>
      <c r="C1280" s="458"/>
      <c r="D1280" s="473"/>
      <c r="E1280" s="459"/>
      <c r="F1280" s="506" t="str">
        <f>IF(ISNA(VLOOKUP(D1280,條件!$A$1:$L$65585,5,0)),"",(VLOOKUP(D1280,條件!$A$1:$L$65585,5,0)))</f>
        <v/>
      </c>
      <c r="G1280" s="506" t="str">
        <f>IF(ISNA(VLOOKUP(D1280,條件!$A$1:$L$65585,11,0)),"",(VLOOKUP(D1280,條件!$A$1:$L$65585,11,0)))</f>
        <v/>
      </c>
      <c r="H1280" s="460"/>
      <c r="I1280" s="461"/>
      <c r="J1280" s="462"/>
      <c r="K1280" s="461"/>
      <c r="L1280" s="463"/>
      <c r="M1280" s="388"/>
      <c r="N1280" s="389"/>
      <c r="O1280" s="390"/>
      <c r="P1280" s="389"/>
      <c r="Q1280" s="391"/>
      <c r="R1280" s="443"/>
      <c r="S1280" s="425">
        <f t="shared" si="475"/>
        <v>0</v>
      </c>
      <c r="T1280" s="392">
        <f t="shared" si="472"/>
        <v>0</v>
      </c>
      <c r="U1280" s="405">
        <f t="shared" si="476"/>
        <v>0</v>
      </c>
      <c r="V1280" s="393">
        <f t="shared" si="477"/>
        <v>0</v>
      </c>
      <c r="W1280" s="442" t="str">
        <f t="shared" si="478"/>
        <v/>
      </c>
      <c r="X1280" s="452" t="str">
        <f t="shared" si="473"/>
        <v/>
      </c>
      <c r="Y1280" s="452" t="str">
        <f t="shared" si="474"/>
        <v/>
      </c>
    </row>
    <row r="1281" spans="1:25" ht="16.5">
      <c r="A1281" s="383">
        <f t="shared" si="471"/>
        <v>46233</v>
      </c>
      <c r="B1281" s="432" t="s">
        <v>805</v>
      </c>
      <c r="C1281" s="458"/>
      <c r="D1281" s="473"/>
      <c r="E1281" s="459"/>
      <c r="F1281" s="506" t="str">
        <f>IF(ISNA(VLOOKUP(D1281,條件!$A$1:$L$65585,5,0)),"",(VLOOKUP(D1281,條件!$A$1:$L$65585,5,0)))</f>
        <v/>
      </c>
      <c r="G1281" s="506" t="str">
        <f>IF(ISNA(VLOOKUP(D1281,條件!$A$1:$L$65585,11,0)),"",(VLOOKUP(D1281,條件!$A$1:$L$65585,11,0)))</f>
        <v/>
      </c>
      <c r="H1281" s="460"/>
      <c r="I1281" s="461"/>
      <c r="J1281" s="462"/>
      <c r="K1281" s="461"/>
      <c r="L1281" s="463"/>
      <c r="M1281" s="388"/>
      <c r="N1281" s="389"/>
      <c r="O1281" s="390"/>
      <c r="P1281" s="389"/>
      <c r="Q1281" s="391"/>
      <c r="R1281" s="443"/>
      <c r="S1281" s="425">
        <f t="shared" si="475"/>
        <v>0</v>
      </c>
      <c r="T1281" s="392">
        <f t="shared" si="472"/>
        <v>0</v>
      </c>
      <c r="U1281" s="405">
        <f t="shared" si="476"/>
        <v>0</v>
      </c>
      <c r="V1281" s="393">
        <f t="shared" si="477"/>
        <v>0</v>
      </c>
      <c r="W1281" s="442" t="str">
        <f t="shared" si="478"/>
        <v/>
      </c>
      <c r="X1281" s="452" t="str">
        <f t="shared" si="473"/>
        <v/>
      </c>
      <c r="Y1281" s="452" t="str">
        <f t="shared" si="474"/>
        <v/>
      </c>
    </row>
    <row r="1282" spans="1:25" ht="16.5">
      <c r="A1282" s="383">
        <f t="shared" si="471"/>
        <v>46233</v>
      </c>
      <c r="B1282" s="432" t="s">
        <v>805</v>
      </c>
      <c r="C1282" s="458"/>
      <c r="D1282" s="473"/>
      <c r="E1282" s="459"/>
      <c r="F1282" s="506" t="str">
        <f>IF(ISNA(VLOOKUP(D1282,條件!$A$1:$L$65585,5,0)),"",(VLOOKUP(D1282,條件!$A$1:$L$65585,5,0)))</f>
        <v/>
      </c>
      <c r="G1282" s="506" t="str">
        <f>IF(ISNA(VLOOKUP(D1282,條件!$A$1:$L$65585,11,0)),"",(VLOOKUP(D1282,條件!$A$1:$L$65585,11,0)))</f>
        <v/>
      </c>
      <c r="H1282" s="460"/>
      <c r="I1282" s="461"/>
      <c r="J1282" s="462"/>
      <c r="K1282" s="461"/>
      <c r="L1282" s="463"/>
      <c r="M1282" s="388"/>
      <c r="N1282" s="389"/>
      <c r="O1282" s="390"/>
      <c r="P1282" s="389"/>
      <c r="Q1282" s="391"/>
      <c r="R1282" s="443"/>
      <c r="S1282" s="425">
        <f t="shared" si="475"/>
        <v>0</v>
      </c>
      <c r="T1282" s="392">
        <f t="shared" si="472"/>
        <v>0</v>
      </c>
      <c r="U1282" s="392">
        <f t="shared" si="476"/>
        <v>0</v>
      </c>
      <c r="V1282" s="393">
        <f t="shared" si="477"/>
        <v>0</v>
      </c>
      <c r="W1282" s="444" t="str">
        <f t="shared" si="478"/>
        <v/>
      </c>
      <c r="X1282" s="452" t="str">
        <f t="shared" si="473"/>
        <v/>
      </c>
      <c r="Y1282" s="452" t="str">
        <f t="shared" si="474"/>
        <v/>
      </c>
    </row>
    <row r="1283" spans="1:25" ht="16.5">
      <c r="A1283" s="383">
        <f t="shared" si="471"/>
        <v>46233</v>
      </c>
      <c r="B1283" s="432" t="s">
        <v>805</v>
      </c>
      <c r="C1283" s="458"/>
      <c r="D1283" s="473"/>
      <c r="E1283" s="459"/>
      <c r="F1283" s="506" t="str">
        <f>IF(ISNA(VLOOKUP(D1283,條件!$A$1:$L$65585,5,0)),"",(VLOOKUP(D1283,條件!$A$1:$L$65585,5,0)))</f>
        <v/>
      </c>
      <c r="G1283" s="506" t="str">
        <f>IF(ISNA(VLOOKUP(D1283,條件!$A$1:$L$65585,11,0)),"",(VLOOKUP(D1283,條件!$A$1:$L$65585,11,0)))</f>
        <v/>
      </c>
      <c r="H1283" s="460"/>
      <c r="I1283" s="461"/>
      <c r="J1283" s="462"/>
      <c r="K1283" s="461"/>
      <c r="L1283" s="463"/>
      <c r="M1283" s="388"/>
      <c r="N1283" s="389"/>
      <c r="O1283" s="390"/>
      <c r="P1283" s="389"/>
      <c r="Q1283" s="391"/>
      <c r="R1283" s="443"/>
      <c r="S1283" s="425">
        <f t="shared" si="475"/>
        <v>0</v>
      </c>
      <c r="T1283" s="392">
        <f t="shared" si="472"/>
        <v>0</v>
      </c>
      <c r="U1283" s="392">
        <f t="shared" si="476"/>
        <v>0</v>
      </c>
      <c r="V1283" s="393">
        <f t="shared" si="477"/>
        <v>0</v>
      </c>
      <c r="W1283" s="444" t="str">
        <f t="shared" si="478"/>
        <v/>
      </c>
      <c r="X1283" s="452" t="str">
        <f t="shared" si="473"/>
        <v/>
      </c>
      <c r="Y1283" s="452" t="str">
        <f t="shared" si="474"/>
        <v/>
      </c>
    </row>
    <row r="1284" spans="1:25" ht="16.5">
      <c r="A1284" s="383">
        <f t="shared" si="471"/>
        <v>46233</v>
      </c>
      <c r="B1284" s="432" t="s">
        <v>805</v>
      </c>
      <c r="C1284" s="458"/>
      <c r="D1284" s="473"/>
      <c r="E1284" s="459"/>
      <c r="F1284" s="506" t="str">
        <f>IF(ISNA(VLOOKUP(D1284,條件!$A$1:$L$65585,5,0)),"",(VLOOKUP(D1284,條件!$A$1:$L$65585,5,0)))</f>
        <v/>
      </c>
      <c r="G1284" s="506" t="str">
        <f>IF(ISNA(VLOOKUP(D1284,條件!$A$1:$L$65585,11,0)),"",(VLOOKUP(D1284,條件!$A$1:$L$65585,11,0)))</f>
        <v/>
      </c>
      <c r="H1284" s="460"/>
      <c r="I1284" s="461"/>
      <c r="J1284" s="462"/>
      <c r="K1284" s="461"/>
      <c r="L1284" s="463"/>
      <c r="M1284" s="388"/>
      <c r="N1284" s="389"/>
      <c r="O1284" s="390"/>
      <c r="P1284" s="389"/>
      <c r="Q1284" s="391"/>
      <c r="R1284" s="443"/>
      <c r="S1284" s="425">
        <f t="shared" si="475"/>
        <v>0</v>
      </c>
      <c r="T1284" s="392">
        <f t="shared" si="472"/>
        <v>0</v>
      </c>
      <c r="U1284" s="392">
        <f t="shared" si="476"/>
        <v>0</v>
      </c>
      <c r="V1284" s="393">
        <f t="shared" si="477"/>
        <v>0</v>
      </c>
      <c r="W1284" s="444" t="str">
        <f t="shared" si="478"/>
        <v/>
      </c>
      <c r="X1284" s="452" t="str">
        <f t="shared" si="473"/>
        <v/>
      </c>
      <c r="Y1284" s="452" t="str">
        <f t="shared" si="474"/>
        <v/>
      </c>
    </row>
    <row r="1285" spans="1:25" ht="16.5">
      <c r="A1285" s="383">
        <f t="shared" si="471"/>
        <v>46233</v>
      </c>
      <c r="B1285" s="432" t="s">
        <v>805</v>
      </c>
      <c r="C1285" s="458"/>
      <c r="D1285" s="473"/>
      <c r="E1285" s="459"/>
      <c r="F1285" s="506" t="str">
        <f>IF(ISNA(VLOOKUP(D1285,條件!$A$1:$L$65585,5,0)),"",(VLOOKUP(D1285,條件!$A$1:$L$65585,5,0)))</f>
        <v/>
      </c>
      <c r="G1285" s="506" t="str">
        <f>IF(ISNA(VLOOKUP(D1285,條件!$A$1:$L$65585,11,0)),"",(VLOOKUP(D1285,條件!$A$1:$L$65585,11,0)))</f>
        <v/>
      </c>
      <c r="H1285" s="460"/>
      <c r="I1285" s="461"/>
      <c r="J1285" s="462"/>
      <c r="K1285" s="461"/>
      <c r="L1285" s="463"/>
      <c r="M1285" s="388"/>
      <c r="N1285" s="389"/>
      <c r="O1285" s="390"/>
      <c r="P1285" s="389"/>
      <c r="Q1285" s="391"/>
      <c r="R1285" s="443"/>
      <c r="S1285" s="425">
        <f t="shared" si="475"/>
        <v>0</v>
      </c>
      <c r="T1285" s="392">
        <f t="shared" si="472"/>
        <v>0</v>
      </c>
      <c r="U1285" s="392">
        <f t="shared" si="476"/>
        <v>0</v>
      </c>
      <c r="V1285" s="393">
        <f t="shared" si="477"/>
        <v>0</v>
      </c>
      <c r="W1285" s="444" t="str">
        <f t="shared" si="478"/>
        <v/>
      </c>
      <c r="X1285" s="452" t="str">
        <f t="shared" si="473"/>
        <v/>
      </c>
      <c r="Y1285" s="452" t="str">
        <f t="shared" si="474"/>
        <v/>
      </c>
    </row>
    <row r="1286" spans="1:25" ht="16.5">
      <c r="A1286" s="383">
        <f t="shared" si="471"/>
        <v>46233</v>
      </c>
      <c r="B1286" s="432" t="s">
        <v>805</v>
      </c>
      <c r="C1286" s="458"/>
      <c r="D1286" s="473"/>
      <c r="E1286" s="459"/>
      <c r="F1286" s="506" t="str">
        <f>IF(ISNA(VLOOKUP(D1286,條件!$A$1:$L$65585,5,0)),"",(VLOOKUP(D1286,條件!$A$1:$L$65585,5,0)))</f>
        <v/>
      </c>
      <c r="G1286" s="506" t="str">
        <f>IF(ISNA(VLOOKUP(D1286,條件!$A$1:$L$65585,11,0)),"",(VLOOKUP(D1286,條件!$A$1:$L$65585,11,0)))</f>
        <v/>
      </c>
      <c r="H1286" s="460"/>
      <c r="I1286" s="461"/>
      <c r="J1286" s="462"/>
      <c r="K1286" s="461"/>
      <c r="L1286" s="463"/>
      <c r="M1286" s="388"/>
      <c r="N1286" s="389"/>
      <c r="O1286" s="390"/>
      <c r="P1286" s="389"/>
      <c r="Q1286" s="391"/>
      <c r="R1286" s="443"/>
      <c r="S1286" s="425">
        <f t="shared" si="475"/>
        <v>0</v>
      </c>
      <c r="T1286" s="392">
        <f t="shared" si="472"/>
        <v>0</v>
      </c>
      <c r="U1286" s="392">
        <f t="shared" si="476"/>
        <v>0</v>
      </c>
      <c r="V1286" s="393">
        <f t="shared" si="477"/>
        <v>0</v>
      </c>
      <c r="W1286" s="444" t="str">
        <f t="shared" si="478"/>
        <v/>
      </c>
      <c r="X1286" s="452" t="str">
        <f t="shared" si="473"/>
        <v/>
      </c>
      <c r="Y1286" s="452" t="str">
        <f t="shared" si="474"/>
        <v/>
      </c>
    </row>
    <row r="1287" spans="1:25" ht="16.5">
      <c r="A1287" s="383">
        <f t="shared" si="471"/>
        <v>46233</v>
      </c>
      <c r="B1287" s="432" t="s">
        <v>805</v>
      </c>
      <c r="C1287" s="458"/>
      <c r="D1287" s="473"/>
      <c r="E1287" s="459"/>
      <c r="F1287" s="506" t="str">
        <f>IF(ISNA(VLOOKUP(D1287,條件!$A$1:$L$65585,5,0)),"",(VLOOKUP(D1287,條件!$A$1:$L$65585,5,0)))</f>
        <v/>
      </c>
      <c r="G1287" s="506" t="str">
        <f>IF(ISNA(VLOOKUP(D1287,條件!$A$1:$L$65585,11,0)),"",(VLOOKUP(D1287,條件!$A$1:$L$65585,11,0)))</f>
        <v/>
      </c>
      <c r="H1287" s="460"/>
      <c r="I1287" s="461"/>
      <c r="J1287" s="462"/>
      <c r="K1287" s="461"/>
      <c r="L1287" s="463"/>
      <c r="M1287" s="388"/>
      <c r="N1287" s="389"/>
      <c r="O1287" s="390"/>
      <c r="P1287" s="389"/>
      <c r="Q1287" s="391"/>
      <c r="R1287" s="443"/>
      <c r="S1287" s="425">
        <f t="shared" si="475"/>
        <v>0</v>
      </c>
      <c r="T1287" s="392">
        <f t="shared" si="472"/>
        <v>0</v>
      </c>
      <c r="U1287" s="392">
        <f t="shared" si="476"/>
        <v>0</v>
      </c>
      <c r="V1287" s="393">
        <f t="shared" si="477"/>
        <v>0</v>
      </c>
      <c r="W1287" s="444" t="str">
        <f t="shared" si="478"/>
        <v/>
      </c>
      <c r="X1287" s="452" t="str">
        <f t="shared" si="473"/>
        <v/>
      </c>
      <c r="Y1287" s="452" t="str">
        <f t="shared" si="474"/>
        <v/>
      </c>
    </row>
    <row r="1288" spans="1:25" ht="16.5">
      <c r="A1288" s="383">
        <f t="shared" si="471"/>
        <v>46233</v>
      </c>
      <c r="B1288" s="432" t="s">
        <v>805</v>
      </c>
      <c r="C1288" s="458"/>
      <c r="D1288" s="473"/>
      <c r="E1288" s="459"/>
      <c r="F1288" s="506" t="str">
        <f>IF(ISNA(VLOOKUP(D1288,條件!$A$1:$L$65585,5,0)),"",(VLOOKUP(D1288,條件!$A$1:$L$65585,5,0)))</f>
        <v/>
      </c>
      <c r="G1288" s="506" t="str">
        <f>IF(ISNA(VLOOKUP(D1288,條件!$A$1:$L$65585,11,0)),"",(VLOOKUP(D1288,條件!$A$1:$L$65585,11,0)))</f>
        <v/>
      </c>
      <c r="H1288" s="460"/>
      <c r="I1288" s="461"/>
      <c r="J1288" s="462"/>
      <c r="K1288" s="461"/>
      <c r="L1288" s="463"/>
      <c r="M1288" s="388"/>
      <c r="N1288" s="389"/>
      <c r="O1288" s="390"/>
      <c r="P1288" s="389"/>
      <c r="Q1288" s="391"/>
      <c r="R1288" s="443"/>
      <c r="S1288" s="425">
        <f t="shared" si="475"/>
        <v>0</v>
      </c>
      <c r="T1288" s="392">
        <f t="shared" si="472"/>
        <v>0</v>
      </c>
      <c r="U1288" s="392">
        <f t="shared" si="476"/>
        <v>0</v>
      </c>
      <c r="V1288" s="393">
        <f t="shared" si="477"/>
        <v>0</v>
      </c>
      <c r="W1288" s="444" t="str">
        <f t="shared" si="478"/>
        <v/>
      </c>
      <c r="X1288" s="452" t="str">
        <f t="shared" si="473"/>
        <v/>
      </c>
      <c r="Y1288" s="452" t="str">
        <f t="shared" si="474"/>
        <v/>
      </c>
    </row>
    <row r="1289" spans="1:25" ht="16.5">
      <c r="A1289" s="383">
        <f t="shared" si="471"/>
        <v>46233</v>
      </c>
      <c r="B1289" s="432" t="s">
        <v>805</v>
      </c>
      <c r="C1289" s="458"/>
      <c r="D1289" s="473"/>
      <c r="E1289" s="459"/>
      <c r="F1289" s="506" t="str">
        <f>IF(ISNA(VLOOKUP(D1289,條件!$A$1:$L$65585,5,0)),"",(VLOOKUP(D1289,條件!$A$1:$L$65585,5,0)))</f>
        <v/>
      </c>
      <c r="G1289" s="506" t="str">
        <f>IF(ISNA(VLOOKUP(D1289,條件!$A$1:$L$65585,11,0)),"",(VLOOKUP(D1289,條件!$A$1:$L$65585,11,0)))</f>
        <v/>
      </c>
      <c r="H1289" s="460"/>
      <c r="I1289" s="461"/>
      <c r="J1289" s="462"/>
      <c r="K1289" s="461"/>
      <c r="L1289" s="463"/>
      <c r="M1289" s="388"/>
      <c r="N1289" s="389"/>
      <c r="O1289" s="390"/>
      <c r="P1289" s="389"/>
      <c r="Q1289" s="391"/>
      <c r="R1289" s="443"/>
      <c r="S1289" s="425">
        <f t="shared" si="475"/>
        <v>0</v>
      </c>
      <c r="T1289" s="392">
        <f t="shared" si="472"/>
        <v>0</v>
      </c>
      <c r="U1289" s="392">
        <f t="shared" si="476"/>
        <v>0</v>
      </c>
      <c r="V1289" s="393">
        <f t="shared" si="477"/>
        <v>0</v>
      </c>
      <c r="W1289" s="444" t="str">
        <f t="shared" si="478"/>
        <v/>
      </c>
      <c r="X1289" s="452" t="str">
        <f t="shared" si="473"/>
        <v/>
      </c>
      <c r="Y1289" s="452" t="str">
        <f t="shared" si="474"/>
        <v/>
      </c>
    </row>
    <row r="1290" spans="1:25" ht="16.5">
      <c r="A1290" s="383">
        <f t="shared" si="471"/>
        <v>46233</v>
      </c>
      <c r="B1290" s="432" t="s">
        <v>805</v>
      </c>
      <c r="C1290" s="458"/>
      <c r="D1290" s="473"/>
      <c r="E1290" s="459"/>
      <c r="F1290" s="506" t="str">
        <f>IF(ISNA(VLOOKUP(D1290,條件!$A$1:$L$65585,5,0)),"",(VLOOKUP(D1290,條件!$A$1:$L$65585,5,0)))</f>
        <v/>
      </c>
      <c r="G1290" s="506" t="str">
        <f>IF(ISNA(VLOOKUP(D1290,條件!$A$1:$L$65585,11,0)),"",(VLOOKUP(D1290,條件!$A$1:$L$65585,11,0)))</f>
        <v/>
      </c>
      <c r="H1290" s="460"/>
      <c r="I1290" s="461"/>
      <c r="J1290" s="462"/>
      <c r="K1290" s="461"/>
      <c r="L1290" s="463"/>
      <c r="M1290" s="388"/>
      <c r="N1290" s="389"/>
      <c r="O1290" s="390"/>
      <c r="P1290" s="389"/>
      <c r="Q1290" s="391"/>
      <c r="R1290" s="443"/>
      <c r="S1290" s="425">
        <f t="shared" si="475"/>
        <v>0</v>
      </c>
      <c r="T1290" s="392">
        <f t="shared" si="472"/>
        <v>0</v>
      </c>
      <c r="U1290" s="392">
        <f t="shared" si="476"/>
        <v>0</v>
      </c>
      <c r="V1290" s="393">
        <f t="shared" si="477"/>
        <v>0</v>
      </c>
      <c r="W1290" s="444" t="str">
        <f t="shared" si="478"/>
        <v/>
      </c>
      <c r="X1290" s="452" t="str">
        <f t="shared" si="473"/>
        <v/>
      </c>
      <c r="Y1290" s="452" t="str">
        <f t="shared" si="474"/>
        <v/>
      </c>
    </row>
    <row r="1291" spans="1:25" ht="16.5">
      <c r="A1291" s="383">
        <f t="shared" si="471"/>
        <v>46233</v>
      </c>
      <c r="B1291" s="398" t="s">
        <v>803</v>
      </c>
      <c r="C1291" s="524"/>
      <c r="D1291" s="525"/>
      <c r="E1291" s="526"/>
      <c r="F1291" s="527">
        <v>0</v>
      </c>
      <c r="G1291" s="527"/>
      <c r="H1291" s="528"/>
      <c r="I1291" s="529">
        <f>COUNTA(I1271:I1290)</f>
        <v>0</v>
      </c>
      <c r="J1291" s="529"/>
      <c r="K1291" s="529"/>
      <c r="L1291" s="530"/>
      <c r="M1291" s="400"/>
      <c r="N1291" s="401">
        <f>SUM(N1271:N1290)</f>
        <v>0</v>
      </c>
      <c r="O1291" s="400"/>
      <c r="P1291" s="401">
        <f>SUM(P1271:P1290)</f>
        <v>0</v>
      </c>
      <c r="Q1291" s="402"/>
      <c r="R1291" s="445"/>
      <c r="S1291" s="427"/>
      <c r="T1291" s="403"/>
      <c r="U1291" s="399">
        <f>SUMIF(U1271:U1290,"&lt;9E307")</f>
        <v>0</v>
      </c>
      <c r="V1291" s="399">
        <f>SUM(V1271:V1290)</f>
        <v>0</v>
      </c>
      <c r="W1291" s="446">
        <f>IF(ISERROR(V1291/U1291),0,(V1291/U1291))</f>
        <v>0</v>
      </c>
      <c r="X1291" s="453">
        <f>SUMIF(X1271:X1290,"&lt;9E307")</f>
        <v>0</v>
      </c>
      <c r="Y1291" s="453">
        <f>SUMIF(Y1271:Y1290,"&lt;9E307")</f>
        <v>0</v>
      </c>
    </row>
    <row r="1292" spans="1:25" ht="16.5">
      <c r="A1292" s="383">
        <f t="shared" si="471"/>
        <v>46233</v>
      </c>
      <c r="B1292" s="404" t="s">
        <v>806</v>
      </c>
      <c r="C1292" s="531"/>
      <c r="D1292" s="532"/>
      <c r="E1292" s="533"/>
      <c r="F1292" s="534"/>
      <c r="G1292" s="534"/>
      <c r="H1292" s="535"/>
      <c r="I1292" s="536">
        <f>SUM(I1270,I1291)</f>
        <v>0</v>
      </c>
      <c r="J1292" s="536"/>
      <c r="K1292" s="536"/>
      <c r="L1292" s="537"/>
      <c r="M1292" s="419"/>
      <c r="N1292" s="420">
        <f>SUM(N1270,N1291)</f>
        <v>0</v>
      </c>
      <c r="O1292" s="419"/>
      <c r="P1292" s="420">
        <f>SUM(P1270,P1291)</f>
        <v>0</v>
      </c>
      <c r="Q1292" s="421"/>
      <c r="R1292" s="447"/>
      <c r="S1292" s="428"/>
      <c r="T1292" s="394"/>
      <c r="U1292" s="394">
        <f t="shared" ref="U1292:V1292" si="479">SUM(U1270,U1291)</f>
        <v>0</v>
      </c>
      <c r="V1292" s="394">
        <f t="shared" si="479"/>
        <v>0</v>
      </c>
      <c r="W1292" s="448">
        <f>IF(ISERROR(V1292/U1292),0,V1292/U1292)</f>
        <v>0</v>
      </c>
      <c r="X1292" s="454">
        <f>SUM(X1270,X1291)</f>
        <v>0</v>
      </c>
      <c r="Y1292" s="454">
        <f>SUM(Y1270,Y1291)</f>
        <v>0</v>
      </c>
    </row>
    <row r="1293" spans="1:25" ht="16.5">
      <c r="A1293" s="449">
        <f>A1292+1</f>
        <v>46234</v>
      </c>
      <c r="B1293" s="431" t="s">
        <v>804</v>
      </c>
      <c r="C1293" s="538"/>
      <c r="D1293" s="539"/>
      <c r="E1293" s="540"/>
      <c r="F1293" s="541" t="str">
        <f>IF(ISNA(VLOOKUP(D1293,條件!$A$1:$L$65585,5,0)),"",(VLOOKUP(D1293,條件!$A$1:$L$65585,5,0)))</f>
        <v/>
      </c>
      <c r="G1293" s="541" t="str">
        <f>IF(ISNA(VLOOKUP(D1293,條件!$A$1:$L$65585,11,0)),"",(VLOOKUP(D1293,條件!$A$1:$L$65585,11,0)))</f>
        <v/>
      </c>
      <c r="H1293" s="542"/>
      <c r="I1293" s="543"/>
      <c r="J1293" s="462"/>
      <c r="K1293" s="543"/>
      <c r="L1293" s="544"/>
      <c r="M1293" s="407"/>
      <c r="N1293" s="408"/>
      <c r="O1293" s="409"/>
      <c r="P1293" s="408"/>
      <c r="Q1293" s="410"/>
      <c r="R1293" s="441"/>
      <c r="S1293" s="424">
        <f>K1293*0.85</f>
        <v>0</v>
      </c>
      <c r="T1293" s="405">
        <f t="shared" ref="T1293:T1312" si="480">IF(J1293="",0,(1440/(J1293/S1293)))</f>
        <v>0</v>
      </c>
      <c r="U1293" s="405">
        <f>T1293*L1293*(N1293+P1293)/24*0.85</f>
        <v>0</v>
      </c>
      <c r="V1293" s="406">
        <f>M1293+O1293</f>
        <v>0</v>
      </c>
      <c r="W1293" s="442" t="str">
        <f>IF(U1293=0,"",((V1293/U1293)))</f>
        <v/>
      </c>
      <c r="X1293" s="452" t="str">
        <f t="shared" ref="X1293:X1312" si="481">IF(ISERROR((U1293/(N1293+P1293)*N1293)/250),"",((U1293/(N1293+P1293)*N1293)/250))</f>
        <v/>
      </c>
      <c r="Y1293" s="452" t="str">
        <f t="shared" ref="Y1293:Y1312" si="482">IF(ISERROR(((U1293/(N1293+P1293)*P1293)/250)),"",(((U1293/(N1293+P1293)*P1293))/250))</f>
        <v/>
      </c>
    </row>
    <row r="1294" spans="1:25" ht="16.5">
      <c r="A1294" s="383">
        <f>A1293</f>
        <v>46234</v>
      </c>
      <c r="B1294" s="432" t="s">
        <v>804</v>
      </c>
      <c r="C1294" s="458"/>
      <c r="D1294" s="473"/>
      <c r="E1294" s="459"/>
      <c r="F1294" s="506" t="str">
        <f>IF(ISNA(VLOOKUP(D1294,條件!$A$1:$L$65585,5,0)),"",(VLOOKUP(D1294,條件!$A$1:$L$65585,5,0)))</f>
        <v/>
      </c>
      <c r="G1294" s="506" t="str">
        <f>IF(ISNA(VLOOKUP(D1294,條件!$A$1:$L$65585,11,0)),"",(VLOOKUP(D1294,條件!$A$1:$L$65585,11,0)))</f>
        <v/>
      </c>
      <c r="H1294" s="460"/>
      <c r="I1294" s="461"/>
      <c r="J1294" s="462"/>
      <c r="K1294" s="461"/>
      <c r="L1294" s="463"/>
      <c r="M1294" s="388"/>
      <c r="N1294" s="389"/>
      <c r="O1294" s="390"/>
      <c r="P1294" s="389"/>
      <c r="Q1294" s="410"/>
      <c r="R1294" s="443"/>
      <c r="S1294" s="425">
        <f t="shared" ref="S1294:S1312" si="483">K1294*0.85</f>
        <v>0</v>
      </c>
      <c r="T1294" s="392">
        <f t="shared" si="480"/>
        <v>0</v>
      </c>
      <c r="U1294" s="405">
        <f t="shared" ref="U1294:U1312" si="484">T1294*L1294*(N1294+P1294)/24*0.85</f>
        <v>0</v>
      </c>
      <c r="V1294" s="393">
        <f t="shared" ref="V1294:V1312" si="485">M1294+O1294</f>
        <v>0</v>
      </c>
      <c r="W1294" s="442" t="str">
        <f t="shared" ref="W1294:W1312" si="486">IF(U1294=0,"",((V1294/U1294)))</f>
        <v/>
      </c>
      <c r="X1294" s="452" t="str">
        <f t="shared" si="481"/>
        <v/>
      </c>
      <c r="Y1294" s="452" t="str">
        <f t="shared" si="482"/>
        <v/>
      </c>
    </row>
    <row r="1295" spans="1:25" ht="16.5">
      <c r="A1295" s="383">
        <f t="shared" ref="A1295:A1335" si="487">A1294</f>
        <v>46234</v>
      </c>
      <c r="B1295" s="432" t="s">
        <v>804</v>
      </c>
      <c r="C1295" s="458"/>
      <c r="D1295" s="473"/>
      <c r="E1295" s="459"/>
      <c r="F1295" s="506" t="str">
        <f>IF(ISNA(VLOOKUP(D1295,條件!$A$1:$L$65585,5,0)),"",(VLOOKUP(D1295,條件!$A$1:$L$65585,5,0)))</f>
        <v/>
      </c>
      <c r="G1295" s="506" t="str">
        <f>IF(ISNA(VLOOKUP(D1295,條件!$A$1:$L$65585,11,0)),"",(VLOOKUP(D1295,條件!$A$1:$L$65585,11,0)))</f>
        <v/>
      </c>
      <c r="H1295" s="460"/>
      <c r="I1295" s="461"/>
      <c r="J1295" s="462"/>
      <c r="K1295" s="461"/>
      <c r="L1295" s="463"/>
      <c r="M1295" s="388"/>
      <c r="N1295" s="389"/>
      <c r="O1295" s="390"/>
      <c r="P1295" s="389"/>
      <c r="Q1295" s="410"/>
      <c r="R1295" s="443"/>
      <c r="S1295" s="425">
        <f t="shared" si="483"/>
        <v>0</v>
      </c>
      <c r="T1295" s="392">
        <f t="shared" si="480"/>
        <v>0</v>
      </c>
      <c r="U1295" s="405">
        <f t="shared" si="484"/>
        <v>0</v>
      </c>
      <c r="V1295" s="393">
        <f t="shared" si="485"/>
        <v>0</v>
      </c>
      <c r="W1295" s="442" t="str">
        <f t="shared" si="486"/>
        <v/>
      </c>
      <c r="X1295" s="452" t="str">
        <f t="shared" si="481"/>
        <v/>
      </c>
      <c r="Y1295" s="452" t="str">
        <f t="shared" si="482"/>
        <v/>
      </c>
    </row>
    <row r="1296" spans="1:25" ht="16.5">
      <c r="A1296" s="383">
        <f t="shared" si="487"/>
        <v>46234</v>
      </c>
      <c r="B1296" s="432" t="s">
        <v>804</v>
      </c>
      <c r="C1296" s="458"/>
      <c r="D1296" s="473"/>
      <c r="E1296" s="459"/>
      <c r="F1296" s="506" t="str">
        <f>IF(ISNA(VLOOKUP(D1296,條件!$A$1:$L$65585,5,0)),"",(VLOOKUP(D1296,條件!$A$1:$L$65585,5,0)))</f>
        <v/>
      </c>
      <c r="G1296" s="506" t="str">
        <f>IF(ISNA(VLOOKUP(D1296,條件!$A$1:$L$65585,11,0)),"",(VLOOKUP(D1296,條件!$A$1:$L$65585,11,0)))</f>
        <v/>
      </c>
      <c r="H1296" s="460"/>
      <c r="I1296" s="461"/>
      <c r="J1296" s="462"/>
      <c r="K1296" s="461"/>
      <c r="L1296" s="463"/>
      <c r="M1296" s="388"/>
      <c r="N1296" s="389"/>
      <c r="O1296" s="390"/>
      <c r="P1296" s="389"/>
      <c r="Q1296" s="410"/>
      <c r="R1296" s="443"/>
      <c r="S1296" s="425">
        <f t="shared" si="483"/>
        <v>0</v>
      </c>
      <c r="T1296" s="392">
        <f t="shared" si="480"/>
        <v>0</v>
      </c>
      <c r="U1296" s="405">
        <f t="shared" si="484"/>
        <v>0</v>
      </c>
      <c r="V1296" s="393">
        <f t="shared" si="485"/>
        <v>0</v>
      </c>
      <c r="W1296" s="442" t="str">
        <f t="shared" si="486"/>
        <v/>
      </c>
      <c r="X1296" s="452" t="str">
        <f t="shared" si="481"/>
        <v/>
      </c>
      <c r="Y1296" s="452" t="str">
        <f t="shared" si="482"/>
        <v/>
      </c>
    </row>
    <row r="1297" spans="1:25" ht="16.5">
      <c r="A1297" s="383">
        <f t="shared" si="487"/>
        <v>46234</v>
      </c>
      <c r="B1297" s="432" t="s">
        <v>804</v>
      </c>
      <c r="C1297" s="458"/>
      <c r="D1297" s="473"/>
      <c r="E1297" s="459"/>
      <c r="F1297" s="506" t="str">
        <f>IF(ISNA(VLOOKUP(D1297,條件!$A$1:$L$65585,5,0)),"",(VLOOKUP(D1297,條件!$A$1:$L$65585,5,0)))</f>
        <v/>
      </c>
      <c r="G1297" s="506" t="str">
        <f>IF(ISNA(VLOOKUP(D1297,條件!$A$1:$L$65585,11,0)),"",(VLOOKUP(D1297,條件!$A$1:$L$65585,11,0)))</f>
        <v/>
      </c>
      <c r="H1297" s="460"/>
      <c r="I1297" s="461"/>
      <c r="J1297" s="462"/>
      <c r="K1297" s="461"/>
      <c r="L1297" s="463"/>
      <c r="M1297" s="388"/>
      <c r="N1297" s="389"/>
      <c r="O1297" s="390"/>
      <c r="P1297" s="389"/>
      <c r="Q1297" s="410"/>
      <c r="R1297" s="443"/>
      <c r="S1297" s="425">
        <f t="shared" si="483"/>
        <v>0</v>
      </c>
      <c r="T1297" s="392">
        <f t="shared" si="480"/>
        <v>0</v>
      </c>
      <c r="U1297" s="405">
        <f t="shared" si="484"/>
        <v>0</v>
      </c>
      <c r="V1297" s="393">
        <f t="shared" si="485"/>
        <v>0</v>
      </c>
      <c r="W1297" s="442" t="str">
        <f t="shared" si="486"/>
        <v/>
      </c>
      <c r="X1297" s="452" t="str">
        <f t="shared" si="481"/>
        <v/>
      </c>
      <c r="Y1297" s="452" t="str">
        <f t="shared" si="482"/>
        <v/>
      </c>
    </row>
    <row r="1298" spans="1:25" ht="16.5">
      <c r="A1298" s="383">
        <f t="shared" si="487"/>
        <v>46234</v>
      </c>
      <c r="B1298" s="432" t="s">
        <v>804</v>
      </c>
      <c r="C1298" s="458"/>
      <c r="D1298" s="473"/>
      <c r="E1298" s="459"/>
      <c r="F1298" s="506" t="str">
        <f>IF(ISNA(VLOOKUP(D1298,條件!$A$1:$L$65585,5,0)),"",(VLOOKUP(D1298,條件!$A$1:$L$65585,5,0)))</f>
        <v/>
      </c>
      <c r="G1298" s="506" t="str">
        <f>IF(ISNA(VLOOKUP(D1298,條件!$A$1:$L$65585,11,0)),"",(VLOOKUP(D1298,條件!$A$1:$L$65585,11,0)))</f>
        <v/>
      </c>
      <c r="H1298" s="460"/>
      <c r="I1298" s="461"/>
      <c r="J1298" s="462"/>
      <c r="K1298" s="461"/>
      <c r="L1298" s="463"/>
      <c r="M1298" s="388"/>
      <c r="N1298" s="389"/>
      <c r="O1298" s="390"/>
      <c r="P1298" s="389"/>
      <c r="Q1298" s="410"/>
      <c r="R1298" s="443"/>
      <c r="S1298" s="425">
        <f t="shared" si="483"/>
        <v>0</v>
      </c>
      <c r="T1298" s="392">
        <f t="shared" si="480"/>
        <v>0</v>
      </c>
      <c r="U1298" s="405">
        <f t="shared" si="484"/>
        <v>0</v>
      </c>
      <c r="V1298" s="393">
        <f t="shared" si="485"/>
        <v>0</v>
      </c>
      <c r="W1298" s="442" t="str">
        <f t="shared" si="486"/>
        <v/>
      </c>
      <c r="X1298" s="452" t="str">
        <f t="shared" si="481"/>
        <v/>
      </c>
      <c r="Y1298" s="452" t="str">
        <f t="shared" si="482"/>
        <v/>
      </c>
    </row>
    <row r="1299" spans="1:25" ht="16.5">
      <c r="A1299" s="383">
        <f t="shared" si="487"/>
        <v>46234</v>
      </c>
      <c r="B1299" s="432" t="s">
        <v>804</v>
      </c>
      <c r="C1299" s="458"/>
      <c r="D1299" s="473"/>
      <c r="E1299" s="459"/>
      <c r="F1299" s="506" t="str">
        <f>IF(ISNA(VLOOKUP(D1299,條件!$A$1:$L$65585,5,0)),"",(VLOOKUP(D1299,條件!$A$1:$L$65585,5,0)))</f>
        <v/>
      </c>
      <c r="G1299" s="506" t="str">
        <f>IF(ISNA(VLOOKUP(D1299,條件!$A$1:$L$65585,11,0)),"",(VLOOKUP(D1299,條件!$A$1:$L$65585,11,0)))</f>
        <v/>
      </c>
      <c r="H1299" s="460"/>
      <c r="I1299" s="461"/>
      <c r="J1299" s="462"/>
      <c r="K1299" s="461"/>
      <c r="L1299" s="463"/>
      <c r="M1299" s="388"/>
      <c r="N1299" s="389"/>
      <c r="O1299" s="390"/>
      <c r="P1299" s="389"/>
      <c r="Q1299" s="410"/>
      <c r="R1299" s="443"/>
      <c r="S1299" s="425">
        <f t="shared" si="483"/>
        <v>0</v>
      </c>
      <c r="T1299" s="392">
        <f t="shared" si="480"/>
        <v>0</v>
      </c>
      <c r="U1299" s="405">
        <f t="shared" si="484"/>
        <v>0</v>
      </c>
      <c r="V1299" s="393">
        <f t="shared" si="485"/>
        <v>0</v>
      </c>
      <c r="W1299" s="442" t="str">
        <f t="shared" si="486"/>
        <v/>
      </c>
      <c r="X1299" s="452" t="str">
        <f t="shared" si="481"/>
        <v/>
      </c>
      <c r="Y1299" s="452" t="str">
        <f t="shared" si="482"/>
        <v/>
      </c>
    </row>
    <row r="1300" spans="1:25" ht="16.5">
      <c r="A1300" s="383">
        <f t="shared" si="487"/>
        <v>46234</v>
      </c>
      <c r="B1300" s="432" t="s">
        <v>804</v>
      </c>
      <c r="C1300" s="458"/>
      <c r="D1300" s="473"/>
      <c r="E1300" s="459"/>
      <c r="F1300" s="506" t="str">
        <f>IF(ISNA(VLOOKUP(D1300,條件!$A$1:$L$65585,5,0)),"",(VLOOKUP(D1300,條件!$A$1:$L$65585,5,0)))</f>
        <v/>
      </c>
      <c r="G1300" s="506" t="str">
        <f>IF(ISNA(VLOOKUP(D1300,條件!$A$1:$L$65585,11,0)),"",(VLOOKUP(D1300,條件!$A$1:$L$65585,11,0)))</f>
        <v/>
      </c>
      <c r="H1300" s="460"/>
      <c r="I1300" s="461"/>
      <c r="J1300" s="462"/>
      <c r="K1300" s="461"/>
      <c r="L1300" s="463"/>
      <c r="M1300" s="388"/>
      <c r="N1300" s="389"/>
      <c r="O1300" s="390"/>
      <c r="P1300" s="389"/>
      <c r="Q1300" s="410"/>
      <c r="R1300" s="443"/>
      <c r="S1300" s="425">
        <f t="shared" si="483"/>
        <v>0</v>
      </c>
      <c r="T1300" s="392">
        <f t="shared" si="480"/>
        <v>0</v>
      </c>
      <c r="U1300" s="405">
        <f t="shared" si="484"/>
        <v>0</v>
      </c>
      <c r="V1300" s="393">
        <f t="shared" si="485"/>
        <v>0</v>
      </c>
      <c r="W1300" s="442" t="str">
        <f t="shared" si="486"/>
        <v/>
      </c>
      <c r="X1300" s="452" t="str">
        <f t="shared" si="481"/>
        <v/>
      </c>
      <c r="Y1300" s="452" t="str">
        <f t="shared" si="482"/>
        <v/>
      </c>
    </row>
    <row r="1301" spans="1:25" ht="16.5">
      <c r="A1301" s="383">
        <f t="shared" si="487"/>
        <v>46234</v>
      </c>
      <c r="B1301" s="432" t="s">
        <v>804</v>
      </c>
      <c r="C1301" s="458"/>
      <c r="D1301" s="473"/>
      <c r="E1301" s="459"/>
      <c r="F1301" s="506" t="str">
        <f>IF(ISNA(VLOOKUP(D1301,條件!$A$1:$L$65585,5,0)),"",(VLOOKUP(D1301,條件!$A$1:$L$65585,5,0)))</f>
        <v/>
      </c>
      <c r="G1301" s="506" t="str">
        <f>IF(ISNA(VLOOKUP(D1301,條件!$A$1:$L$65585,11,0)),"",(VLOOKUP(D1301,條件!$A$1:$L$65585,11,0)))</f>
        <v/>
      </c>
      <c r="H1301" s="460"/>
      <c r="I1301" s="461"/>
      <c r="J1301" s="462"/>
      <c r="K1301" s="461"/>
      <c r="L1301" s="463"/>
      <c r="M1301" s="388"/>
      <c r="N1301" s="389"/>
      <c r="O1301" s="390"/>
      <c r="P1301" s="389"/>
      <c r="Q1301" s="410"/>
      <c r="R1301" s="443"/>
      <c r="S1301" s="425">
        <f t="shared" si="483"/>
        <v>0</v>
      </c>
      <c r="T1301" s="392">
        <f t="shared" si="480"/>
        <v>0</v>
      </c>
      <c r="U1301" s="405">
        <f t="shared" si="484"/>
        <v>0</v>
      </c>
      <c r="V1301" s="393">
        <f t="shared" si="485"/>
        <v>0</v>
      </c>
      <c r="W1301" s="442" t="str">
        <f t="shared" si="486"/>
        <v/>
      </c>
      <c r="X1301" s="452" t="str">
        <f t="shared" si="481"/>
        <v/>
      </c>
      <c r="Y1301" s="452" t="str">
        <f t="shared" si="482"/>
        <v/>
      </c>
    </row>
    <row r="1302" spans="1:25" ht="16.5">
      <c r="A1302" s="383">
        <f t="shared" si="487"/>
        <v>46234</v>
      </c>
      <c r="B1302" s="432" t="s">
        <v>804</v>
      </c>
      <c r="C1302" s="458"/>
      <c r="D1302" s="473"/>
      <c r="E1302" s="459"/>
      <c r="F1302" s="506" t="str">
        <f>IF(ISNA(VLOOKUP(D1302,條件!$A$1:$L$65585,5,0)),"",(VLOOKUP(D1302,條件!$A$1:$L$65585,5,0)))</f>
        <v/>
      </c>
      <c r="G1302" s="506" t="str">
        <f>IF(ISNA(VLOOKUP(D1302,條件!$A$1:$L$65585,11,0)),"",(VLOOKUP(D1302,條件!$A$1:$L$65585,11,0)))</f>
        <v/>
      </c>
      <c r="H1302" s="460"/>
      <c r="I1302" s="461"/>
      <c r="J1302" s="462"/>
      <c r="K1302" s="461"/>
      <c r="L1302" s="463"/>
      <c r="M1302" s="388"/>
      <c r="N1302" s="389"/>
      <c r="O1302" s="390"/>
      <c r="P1302" s="389"/>
      <c r="Q1302" s="410"/>
      <c r="R1302" s="443"/>
      <c r="S1302" s="425">
        <f t="shared" si="483"/>
        <v>0</v>
      </c>
      <c r="T1302" s="392">
        <f t="shared" si="480"/>
        <v>0</v>
      </c>
      <c r="U1302" s="405">
        <f t="shared" si="484"/>
        <v>0</v>
      </c>
      <c r="V1302" s="393">
        <f t="shared" si="485"/>
        <v>0</v>
      </c>
      <c r="W1302" s="442" t="str">
        <f t="shared" si="486"/>
        <v/>
      </c>
      <c r="X1302" s="452" t="str">
        <f t="shared" si="481"/>
        <v/>
      </c>
      <c r="Y1302" s="452" t="str">
        <f t="shared" si="482"/>
        <v/>
      </c>
    </row>
    <row r="1303" spans="1:25" ht="16.5">
      <c r="A1303" s="383">
        <f t="shared" si="487"/>
        <v>46234</v>
      </c>
      <c r="B1303" s="432" t="s">
        <v>804</v>
      </c>
      <c r="C1303" s="458"/>
      <c r="D1303" s="473"/>
      <c r="E1303" s="459"/>
      <c r="F1303" s="506" t="str">
        <f>IF(ISNA(VLOOKUP(D1303,條件!$A$1:$L$65585,5,0)),"",(VLOOKUP(D1303,條件!$A$1:$L$65585,5,0)))</f>
        <v/>
      </c>
      <c r="G1303" s="506" t="str">
        <f>IF(ISNA(VLOOKUP(D1303,條件!$A$1:$L$65585,11,0)),"",(VLOOKUP(D1303,條件!$A$1:$L$65585,11,0)))</f>
        <v/>
      </c>
      <c r="H1303" s="460"/>
      <c r="I1303" s="461"/>
      <c r="J1303" s="462"/>
      <c r="K1303" s="461"/>
      <c r="L1303" s="463"/>
      <c r="M1303" s="388"/>
      <c r="N1303" s="389"/>
      <c r="O1303" s="390"/>
      <c r="P1303" s="389"/>
      <c r="Q1303" s="410"/>
      <c r="R1303" s="443"/>
      <c r="S1303" s="425">
        <f t="shared" si="483"/>
        <v>0</v>
      </c>
      <c r="T1303" s="392">
        <f t="shared" si="480"/>
        <v>0</v>
      </c>
      <c r="U1303" s="405">
        <f t="shared" si="484"/>
        <v>0</v>
      </c>
      <c r="V1303" s="393">
        <f t="shared" si="485"/>
        <v>0</v>
      </c>
      <c r="W1303" s="442" t="str">
        <f t="shared" si="486"/>
        <v/>
      </c>
      <c r="X1303" s="452" t="str">
        <f t="shared" si="481"/>
        <v/>
      </c>
      <c r="Y1303" s="452" t="str">
        <f t="shared" si="482"/>
        <v/>
      </c>
    </row>
    <row r="1304" spans="1:25" ht="16.5">
      <c r="A1304" s="383">
        <f t="shared" si="487"/>
        <v>46234</v>
      </c>
      <c r="B1304" s="432" t="s">
        <v>804</v>
      </c>
      <c r="C1304" s="458"/>
      <c r="D1304" s="473"/>
      <c r="E1304" s="459"/>
      <c r="F1304" s="506" t="str">
        <f>IF(ISNA(VLOOKUP(D1304,條件!$A$1:$L$65585,5,0)),"",(VLOOKUP(D1304,條件!$A$1:$L$65585,5,0)))</f>
        <v/>
      </c>
      <c r="G1304" s="506" t="str">
        <f>IF(ISNA(VLOOKUP(D1304,條件!$A$1:$L$65585,11,0)),"",(VLOOKUP(D1304,條件!$A$1:$L$65585,11,0)))</f>
        <v/>
      </c>
      <c r="H1304" s="460"/>
      <c r="I1304" s="461"/>
      <c r="J1304" s="462"/>
      <c r="K1304" s="461"/>
      <c r="L1304" s="463"/>
      <c r="M1304" s="388"/>
      <c r="N1304" s="389"/>
      <c r="O1304" s="390"/>
      <c r="P1304" s="389"/>
      <c r="Q1304" s="410"/>
      <c r="R1304" s="443"/>
      <c r="S1304" s="425">
        <f t="shared" si="483"/>
        <v>0</v>
      </c>
      <c r="T1304" s="392">
        <f t="shared" si="480"/>
        <v>0</v>
      </c>
      <c r="U1304" s="392">
        <f t="shared" si="484"/>
        <v>0</v>
      </c>
      <c r="V1304" s="393">
        <f t="shared" si="485"/>
        <v>0</v>
      </c>
      <c r="W1304" s="442" t="str">
        <f t="shared" si="486"/>
        <v/>
      </c>
      <c r="X1304" s="452" t="str">
        <f t="shared" si="481"/>
        <v/>
      </c>
      <c r="Y1304" s="452" t="str">
        <f t="shared" si="482"/>
        <v/>
      </c>
    </row>
    <row r="1305" spans="1:25" ht="16.5">
      <c r="A1305" s="383">
        <f t="shared" si="487"/>
        <v>46234</v>
      </c>
      <c r="B1305" s="432" t="s">
        <v>804</v>
      </c>
      <c r="C1305" s="458"/>
      <c r="D1305" s="473"/>
      <c r="E1305" s="459"/>
      <c r="F1305" s="506" t="str">
        <f>IF(ISNA(VLOOKUP(D1305,條件!$A$1:$L$65585,5,0)),"",(VLOOKUP(D1305,條件!$A$1:$L$65585,5,0)))</f>
        <v/>
      </c>
      <c r="G1305" s="506" t="str">
        <f>IF(ISNA(VLOOKUP(D1305,條件!$A$1:$L$65585,11,0)),"",(VLOOKUP(D1305,條件!$A$1:$L$65585,11,0)))</f>
        <v/>
      </c>
      <c r="H1305" s="460"/>
      <c r="I1305" s="461"/>
      <c r="J1305" s="462"/>
      <c r="K1305" s="461"/>
      <c r="L1305" s="463"/>
      <c r="M1305" s="388"/>
      <c r="N1305" s="389"/>
      <c r="O1305" s="390"/>
      <c r="P1305" s="389"/>
      <c r="Q1305" s="410"/>
      <c r="R1305" s="443"/>
      <c r="S1305" s="425">
        <f t="shared" si="483"/>
        <v>0</v>
      </c>
      <c r="T1305" s="392">
        <f t="shared" si="480"/>
        <v>0</v>
      </c>
      <c r="U1305" s="392">
        <f t="shared" si="484"/>
        <v>0</v>
      </c>
      <c r="V1305" s="393">
        <f t="shared" si="485"/>
        <v>0</v>
      </c>
      <c r="W1305" s="444" t="str">
        <f t="shared" si="486"/>
        <v/>
      </c>
      <c r="X1305" s="452" t="str">
        <f t="shared" si="481"/>
        <v/>
      </c>
      <c r="Y1305" s="452" t="str">
        <f t="shared" si="482"/>
        <v/>
      </c>
    </row>
    <row r="1306" spans="1:25" ht="16.5">
      <c r="A1306" s="383">
        <f t="shared" si="487"/>
        <v>46234</v>
      </c>
      <c r="B1306" s="432" t="s">
        <v>804</v>
      </c>
      <c r="C1306" s="458"/>
      <c r="D1306" s="473"/>
      <c r="E1306" s="459"/>
      <c r="F1306" s="506" t="str">
        <f>IF(ISNA(VLOOKUP(D1306,條件!$A$1:$L$65585,5,0)),"",(VLOOKUP(D1306,條件!$A$1:$L$65585,5,0)))</f>
        <v/>
      </c>
      <c r="G1306" s="506" t="str">
        <f>IF(ISNA(VLOOKUP(D1306,條件!$A$1:$L$65585,11,0)),"",(VLOOKUP(D1306,條件!$A$1:$L$65585,11,0)))</f>
        <v/>
      </c>
      <c r="H1306" s="460"/>
      <c r="I1306" s="461"/>
      <c r="J1306" s="462"/>
      <c r="K1306" s="461"/>
      <c r="L1306" s="463"/>
      <c r="M1306" s="388"/>
      <c r="N1306" s="389"/>
      <c r="O1306" s="390"/>
      <c r="P1306" s="389"/>
      <c r="Q1306" s="410"/>
      <c r="R1306" s="443"/>
      <c r="S1306" s="425">
        <f t="shared" si="483"/>
        <v>0</v>
      </c>
      <c r="T1306" s="392">
        <f t="shared" si="480"/>
        <v>0</v>
      </c>
      <c r="U1306" s="392">
        <f t="shared" si="484"/>
        <v>0</v>
      </c>
      <c r="V1306" s="393">
        <f t="shared" si="485"/>
        <v>0</v>
      </c>
      <c r="W1306" s="444" t="str">
        <f t="shared" si="486"/>
        <v/>
      </c>
      <c r="X1306" s="452" t="str">
        <f t="shared" si="481"/>
        <v/>
      </c>
      <c r="Y1306" s="452" t="str">
        <f t="shared" si="482"/>
        <v/>
      </c>
    </row>
    <row r="1307" spans="1:25" ht="16.5">
      <c r="A1307" s="383">
        <f t="shared" si="487"/>
        <v>46234</v>
      </c>
      <c r="B1307" s="432" t="s">
        <v>804</v>
      </c>
      <c r="C1307" s="458"/>
      <c r="D1307" s="473"/>
      <c r="E1307" s="459"/>
      <c r="F1307" s="506" t="str">
        <f>IF(ISNA(VLOOKUP(D1307,條件!$A$1:$L$65585,5,0)),"",(VLOOKUP(D1307,條件!$A$1:$L$65585,5,0)))</f>
        <v/>
      </c>
      <c r="G1307" s="506" t="str">
        <f>IF(ISNA(VLOOKUP(D1307,條件!$A$1:$L$65585,11,0)),"",(VLOOKUP(D1307,條件!$A$1:$L$65585,11,0)))</f>
        <v/>
      </c>
      <c r="H1307" s="460"/>
      <c r="I1307" s="461"/>
      <c r="J1307" s="462"/>
      <c r="K1307" s="461"/>
      <c r="L1307" s="463"/>
      <c r="M1307" s="388"/>
      <c r="N1307" s="389"/>
      <c r="O1307" s="390"/>
      <c r="P1307" s="389"/>
      <c r="Q1307" s="410"/>
      <c r="R1307" s="443"/>
      <c r="S1307" s="425">
        <f t="shared" si="483"/>
        <v>0</v>
      </c>
      <c r="T1307" s="392">
        <f t="shared" si="480"/>
        <v>0</v>
      </c>
      <c r="U1307" s="392">
        <f t="shared" si="484"/>
        <v>0</v>
      </c>
      <c r="V1307" s="393">
        <f t="shared" si="485"/>
        <v>0</v>
      </c>
      <c r="W1307" s="444" t="str">
        <f t="shared" si="486"/>
        <v/>
      </c>
      <c r="X1307" s="452" t="str">
        <f t="shared" si="481"/>
        <v/>
      </c>
      <c r="Y1307" s="452" t="str">
        <f t="shared" si="482"/>
        <v/>
      </c>
    </row>
    <row r="1308" spans="1:25" ht="16.5">
      <c r="A1308" s="383">
        <f t="shared" si="487"/>
        <v>46234</v>
      </c>
      <c r="B1308" s="432" t="s">
        <v>804</v>
      </c>
      <c r="C1308" s="458"/>
      <c r="D1308" s="473"/>
      <c r="E1308" s="459"/>
      <c r="F1308" s="506" t="str">
        <f>IF(ISNA(VLOOKUP(D1308,條件!$A$1:$L$65585,5,0)),"",(VLOOKUP(D1308,條件!$A$1:$L$65585,5,0)))</f>
        <v/>
      </c>
      <c r="G1308" s="506" t="str">
        <f>IF(ISNA(VLOOKUP(D1308,條件!$A$1:$L$65585,11,0)),"",(VLOOKUP(D1308,條件!$A$1:$L$65585,11,0)))</f>
        <v/>
      </c>
      <c r="H1308" s="460"/>
      <c r="I1308" s="461"/>
      <c r="J1308" s="462"/>
      <c r="K1308" s="461"/>
      <c r="L1308" s="463"/>
      <c r="M1308" s="388"/>
      <c r="N1308" s="389"/>
      <c r="O1308" s="390"/>
      <c r="P1308" s="389"/>
      <c r="Q1308" s="410"/>
      <c r="R1308" s="443"/>
      <c r="S1308" s="425">
        <f t="shared" si="483"/>
        <v>0</v>
      </c>
      <c r="T1308" s="392">
        <f t="shared" si="480"/>
        <v>0</v>
      </c>
      <c r="U1308" s="392">
        <f t="shared" si="484"/>
        <v>0</v>
      </c>
      <c r="V1308" s="393">
        <f t="shared" si="485"/>
        <v>0</v>
      </c>
      <c r="W1308" s="444" t="str">
        <f t="shared" si="486"/>
        <v/>
      </c>
      <c r="X1308" s="452" t="str">
        <f t="shared" si="481"/>
        <v/>
      </c>
      <c r="Y1308" s="452" t="str">
        <f t="shared" si="482"/>
        <v/>
      </c>
    </row>
    <row r="1309" spans="1:25" ht="16.5">
      <c r="A1309" s="383">
        <f t="shared" si="487"/>
        <v>46234</v>
      </c>
      <c r="B1309" s="432" t="s">
        <v>804</v>
      </c>
      <c r="C1309" s="458"/>
      <c r="D1309" s="473"/>
      <c r="E1309" s="459"/>
      <c r="F1309" s="506" t="str">
        <f>IF(ISNA(VLOOKUP(D1309,條件!$A$1:$L$65585,5,0)),"",(VLOOKUP(D1309,條件!$A$1:$L$65585,5,0)))</f>
        <v/>
      </c>
      <c r="G1309" s="506" t="str">
        <f>IF(ISNA(VLOOKUP(D1309,條件!$A$1:$L$65585,11,0)),"",(VLOOKUP(D1309,條件!$A$1:$L$65585,11,0)))</f>
        <v/>
      </c>
      <c r="H1309" s="460"/>
      <c r="I1309" s="461"/>
      <c r="J1309" s="462"/>
      <c r="K1309" s="461"/>
      <c r="L1309" s="463"/>
      <c r="M1309" s="388"/>
      <c r="N1309" s="389"/>
      <c r="O1309" s="390"/>
      <c r="P1309" s="389"/>
      <c r="Q1309" s="391"/>
      <c r="R1309" s="443"/>
      <c r="S1309" s="425">
        <f t="shared" si="483"/>
        <v>0</v>
      </c>
      <c r="T1309" s="392">
        <f t="shared" si="480"/>
        <v>0</v>
      </c>
      <c r="U1309" s="392">
        <f t="shared" si="484"/>
        <v>0</v>
      </c>
      <c r="V1309" s="393">
        <f t="shared" si="485"/>
        <v>0</v>
      </c>
      <c r="W1309" s="444" t="str">
        <f t="shared" si="486"/>
        <v/>
      </c>
      <c r="X1309" s="452" t="str">
        <f t="shared" si="481"/>
        <v/>
      </c>
      <c r="Y1309" s="452" t="str">
        <f t="shared" si="482"/>
        <v/>
      </c>
    </row>
    <row r="1310" spans="1:25" ht="16.5">
      <c r="A1310" s="383">
        <f t="shared" si="487"/>
        <v>46234</v>
      </c>
      <c r="B1310" s="432" t="s">
        <v>804</v>
      </c>
      <c r="C1310" s="458"/>
      <c r="D1310" s="473"/>
      <c r="E1310" s="459"/>
      <c r="F1310" s="506" t="str">
        <f>IF(ISNA(VLOOKUP(D1310,條件!$A$1:$L$65585,5,0)),"",(VLOOKUP(D1310,條件!$A$1:$L$65585,5,0)))</f>
        <v/>
      </c>
      <c r="G1310" s="506" t="str">
        <f>IF(ISNA(VLOOKUP(D1310,條件!$A$1:$L$65585,11,0)),"",(VLOOKUP(D1310,條件!$A$1:$L$65585,11,0)))</f>
        <v/>
      </c>
      <c r="H1310" s="460"/>
      <c r="I1310" s="461"/>
      <c r="J1310" s="462"/>
      <c r="K1310" s="461"/>
      <c r="L1310" s="463"/>
      <c r="M1310" s="388"/>
      <c r="N1310" s="389"/>
      <c r="O1310" s="390"/>
      <c r="P1310" s="389"/>
      <c r="Q1310" s="391"/>
      <c r="R1310" s="443"/>
      <c r="S1310" s="425">
        <f t="shared" si="483"/>
        <v>0</v>
      </c>
      <c r="T1310" s="392">
        <f t="shared" si="480"/>
        <v>0</v>
      </c>
      <c r="U1310" s="392">
        <f t="shared" si="484"/>
        <v>0</v>
      </c>
      <c r="V1310" s="393">
        <f t="shared" si="485"/>
        <v>0</v>
      </c>
      <c r="W1310" s="444" t="str">
        <f t="shared" si="486"/>
        <v/>
      </c>
      <c r="X1310" s="452" t="str">
        <f t="shared" si="481"/>
        <v/>
      </c>
      <c r="Y1310" s="452" t="str">
        <f t="shared" si="482"/>
        <v/>
      </c>
    </row>
    <row r="1311" spans="1:25" ht="16.5">
      <c r="A1311" s="383">
        <f t="shared" si="487"/>
        <v>46234</v>
      </c>
      <c r="B1311" s="432" t="s">
        <v>804</v>
      </c>
      <c r="C1311" s="458"/>
      <c r="D1311" s="473"/>
      <c r="E1311" s="459"/>
      <c r="F1311" s="506" t="str">
        <f>IF(ISNA(VLOOKUP(D1311,條件!$A$1:$L$65585,5,0)),"",(VLOOKUP(D1311,條件!$A$1:$L$65585,5,0)))</f>
        <v/>
      </c>
      <c r="G1311" s="506" t="str">
        <f>IF(ISNA(VLOOKUP(D1311,條件!$A$1:$L$65585,11,0)),"",(VLOOKUP(D1311,條件!$A$1:$L$65585,11,0)))</f>
        <v/>
      </c>
      <c r="H1311" s="460"/>
      <c r="I1311" s="461"/>
      <c r="J1311" s="462"/>
      <c r="K1311" s="461"/>
      <c r="L1311" s="463"/>
      <c r="M1311" s="388"/>
      <c r="N1311" s="389"/>
      <c r="O1311" s="390"/>
      <c r="P1311" s="389"/>
      <c r="Q1311" s="391"/>
      <c r="R1311" s="443"/>
      <c r="S1311" s="425">
        <f t="shared" si="483"/>
        <v>0</v>
      </c>
      <c r="T1311" s="392">
        <f t="shared" si="480"/>
        <v>0</v>
      </c>
      <c r="U1311" s="392">
        <f t="shared" si="484"/>
        <v>0</v>
      </c>
      <c r="V1311" s="393">
        <f t="shared" si="485"/>
        <v>0</v>
      </c>
      <c r="W1311" s="444" t="str">
        <f t="shared" si="486"/>
        <v/>
      </c>
      <c r="X1311" s="452" t="str">
        <f t="shared" si="481"/>
        <v/>
      </c>
      <c r="Y1311" s="452" t="str">
        <f t="shared" si="482"/>
        <v/>
      </c>
    </row>
    <row r="1312" spans="1:25" ht="16.5">
      <c r="A1312" s="383">
        <f t="shared" si="487"/>
        <v>46234</v>
      </c>
      <c r="B1312" s="432" t="s">
        <v>804</v>
      </c>
      <c r="C1312" s="458"/>
      <c r="D1312" s="473"/>
      <c r="E1312" s="459"/>
      <c r="F1312" s="506" t="str">
        <f>IF(ISNA(VLOOKUP(D1312,條件!$A$1:$L$65585,5,0)),"",(VLOOKUP(D1312,條件!$A$1:$L$65585,5,0)))</f>
        <v/>
      </c>
      <c r="G1312" s="506" t="str">
        <f>IF(ISNA(VLOOKUP(D1312,條件!$A$1:$L$65585,11,0)),"",(VLOOKUP(D1312,條件!$A$1:$L$65585,11,0)))</f>
        <v/>
      </c>
      <c r="H1312" s="460"/>
      <c r="I1312" s="461"/>
      <c r="J1312" s="462"/>
      <c r="K1312" s="461"/>
      <c r="L1312" s="463"/>
      <c r="M1312" s="388"/>
      <c r="N1312" s="389"/>
      <c r="O1312" s="390"/>
      <c r="P1312" s="389"/>
      <c r="Q1312" s="391"/>
      <c r="R1312" s="443"/>
      <c r="S1312" s="425">
        <f t="shared" si="483"/>
        <v>0</v>
      </c>
      <c r="T1312" s="392">
        <f t="shared" si="480"/>
        <v>0</v>
      </c>
      <c r="U1312" s="392">
        <f t="shared" si="484"/>
        <v>0</v>
      </c>
      <c r="V1312" s="393">
        <f t="shared" si="485"/>
        <v>0</v>
      </c>
      <c r="W1312" s="444" t="str">
        <f t="shared" si="486"/>
        <v/>
      </c>
      <c r="X1312" s="452" t="str">
        <f t="shared" si="481"/>
        <v/>
      </c>
      <c r="Y1312" s="452" t="str">
        <f t="shared" si="482"/>
        <v/>
      </c>
    </row>
    <row r="1313" spans="1:25" ht="16.5">
      <c r="A1313" s="383">
        <f t="shared" si="487"/>
        <v>46234</v>
      </c>
      <c r="B1313" s="398" t="s">
        <v>807</v>
      </c>
      <c r="C1313" s="524"/>
      <c r="D1313" s="525"/>
      <c r="E1313" s="526"/>
      <c r="F1313" s="527"/>
      <c r="G1313" s="527"/>
      <c r="H1313" s="528"/>
      <c r="I1313" s="529">
        <f>COUNTA(I1293:I1312)</f>
        <v>0</v>
      </c>
      <c r="J1313" s="529"/>
      <c r="K1313" s="529"/>
      <c r="L1313" s="530"/>
      <c r="M1313" s="400"/>
      <c r="N1313" s="401">
        <f>SUM(N1293:N1312)</f>
        <v>0</v>
      </c>
      <c r="O1313" s="400"/>
      <c r="P1313" s="401">
        <f>SUM(P1293:P1312)</f>
        <v>0</v>
      </c>
      <c r="Q1313" s="402"/>
      <c r="R1313" s="445"/>
      <c r="S1313" s="426"/>
      <c r="T1313" s="399"/>
      <c r="U1313" s="399">
        <f>SUMIF(U1293:U1312,"&lt;9E307")</f>
        <v>0</v>
      </c>
      <c r="V1313" s="399">
        <f>SUM(V1293:V1312)</f>
        <v>0</v>
      </c>
      <c r="W1313" s="446">
        <f>IF(ISERROR(V1313/U1313),0,(V1313/U1313))</f>
        <v>0</v>
      </c>
      <c r="X1313" s="453">
        <f>SUMIF(X1293:X1312,"&lt;9E307")</f>
        <v>0</v>
      </c>
      <c r="Y1313" s="453">
        <f>SUMIF(Y1293:Y1312,"&lt;9E307")</f>
        <v>0</v>
      </c>
    </row>
    <row r="1314" spans="1:25" ht="16.5">
      <c r="A1314" s="383">
        <f t="shared" si="487"/>
        <v>46234</v>
      </c>
      <c r="B1314" s="432" t="s">
        <v>805</v>
      </c>
      <c r="C1314" s="458"/>
      <c r="D1314" s="473"/>
      <c r="E1314" s="459"/>
      <c r="F1314" s="506" t="str">
        <f>IF(ISNA(VLOOKUP(D1314,條件!$A$1:$L$65585,5,0)),"",(VLOOKUP(D1314,條件!$A$1:$L$65585,5,0)))</f>
        <v/>
      </c>
      <c r="G1314" s="506" t="str">
        <f>IF(ISNA(VLOOKUP(D1314,條件!$A$1:$L$65585,11,0)),"",(VLOOKUP(D1314,條件!$A$1:$L$65585,11,0)))</f>
        <v/>
      </c>
      <c r="H1314" s="460"/>
      <c r="I1314" s="461"/>
      <c r="J1314" s="462"/>
      <c r="K1314" s="461"/>
      <c r="L1314" s="463"/>
      <c r="M1314" s="388"/>
      <c r="N1314" s="389"/>
      <c r="O1314" s="390"/>
      <c r="P1314" s="389"/>
      <c r="Q1314" s="391"/>
      <c r="R1314" s="443"/>
      <c r="S1314" s="425">
        <f>K1314*0.85</f>
        <v>0</v>
      </c>
      <c r="T1314" s="392">
        <f t="shared" ref="T1314:T1333" si="488">IF(J1314="",0,(1440/(J1314/S1314)))</f>
        <v>0</v>
      </c>
      <c r="U1314" s="405">
        <f>T1314*L1314*(N1314+P1314)/24*0.85</f>
        <v>0</v>
      </c>
      <c r="V1314" s="406">
        <f>M1314+O1314</f>
        <v>0</v>
      </c>
      <c r="W1314" s="442" t="str">
        <f>IF(U1314=0,"",((V1314/U1314)))</f>
        <v/>
      </c>
      <c r="X1314" s="452" t="str">
        <f t="shared" ref="X1314:X1333" si="489">IF(ISERROR((U1314/(N1314+P1314)*N1314)/250),"",((U1314/(N1314+P1314)*N1314)/250))</f>
        <v/>
      </c>
      <c r="Y1314" s="452" t="str">
        <f t="shared" ref="Y1314:Y1333" si="490">IF(ISERROR(((U1314/(N1314+P1314)*P1314)/250)),"",(((U1314/(N1314+P1314)*P1314))/250))</f>
        <v/>
      </c>
    </row>
    <row r="1315" spans="1:25" ht="16.5">
      <c r="A1315" s="383">
        <f t="shared" si="487"/>
        <v>46234</v>
      </c>
      <c r="B1315" s="432" t="s">
        <v>805</v>
      </c>
      <c r="C1315" s="458"/>
      <c r="D1315" s="473"/>
      <c r="E1315" s="459"/>
      <c r="F1315" s="506" t="str">
        <f>IF(ISNA(VLOOKUP(D1315,條件!$A$1:$L$65585,5,0)),"",(VLOOKUP(D1315,條件!$A$1:$L$65585,5,0)))</f>
        <v/>
      </c>
      <c r="G1315" s="506" t="str">
        <f>IF(ISNA(VLOOKUP(D1315,條件!$A$1:$L$65585,11,0)),"",(VLOOKUP(D1315,條件!$A$1:$L$65585,11,0)))</f>
        <v/>
      </c>
      <c r="H1315" s="460"/>
      <c r="I1315" s="461"/>
      <c r="J1315" s="462"/>
      <c r="K1315" s="461"/>
      <c r="L1315" s="463"/>
      <c r="M1315" s="388"/>
      <c r="N1315" s="389"/>
      <c r="O1315" s="390"/>
      <c r="P1315" s="389"/>
      <c r="Q1315" s="391"/>
      <c r="R1315" s="443"/>
      <c r="S1315" s="425">
        <f t="shared" ref="S1315:S1333" si="491">K1315*0.85</f>
        <v>0</v>
      </c>
      <c r="T1315" s="392">
        <f t="shared" si="488"/>
        <v>0</v>
      </c>
      <c r="U1315" s="405">
        <f t="shared" ref="U1315:U1333" si="492">T1315*L1315*(N1315+P1315)/24*0.85</f>
        <v>0</v>
      </c>
      <c r="V1315" s="393">
        <f t="shared" ref="V1315:V1333" si="493">M1315+O1315</f>
        <v>0</v>
      </c>
      <c r="W1315" s="442" t="str">
        <f t="shared" ref="W1315:W1333" si="494">IF(U1315=0,"",((V1315/U1315)))</f>
        <v/>
      </c>
      <c r="X1315" s="452" t="str">
        <f t="shared" si="489"/>
        <v/>
      </c>
      <c r="Y1315" s="452" t="str">
        <f t="shared" si="490"/>
        <v/>
      </c>
    </row>
    <row r="1316" spans="1:25" ht="16.5">
      <c r="A1316" s="383">
        <f t="shared" si="487"/>
        <v>46234</v>
      </c>
      <c r="B1316" s="432" t="s">
        <v>805</v>
      </c>
      <c r="C1316" s="458"/>
      <c r="D1316" s="473"/>
      <c r="E1316" s="459"/>
      <c r="F1316" s="506" t="str">
        <f>IF(ISNA(VLOOKUP(D1316,條件!$A$1:$L$65585,5,0)),"",(VLOOKUP(D1316,條件!$A$1:$L$65585,5,0)))</f>
        <v/>
      </c>
      <c r="G1316" s="506" t="str">
        <f>IF(ISNA(VLOOKUP(D1316,條件!$A$1:$L$65585,11,0)),"",(VLOOKUP(D1316,條件!$A$1:$L$65585,11,0)))</f>
        <v/>
      </c>
      <c r="H1316" s="460"/>
      <c r="I1316" s="461"/>
      <c r="J1316" s="462"/>
      <c r="K1316" s="461"/>
      <c r="L1316" s="463"/>
      <c r="M1316" s="388"/>
      <c r="N1316" s="389"/>
      <c r="O1316" s="390"/>
      <c r="P1316" s="389"/>
      <c r="Q1316" s="391"/>
      <c r="R1316" s="443"/>
      <c r="S1316" s="425">
        <f t="shared" si="491"/>
        <v>0</v>
      </c>
      <c r="T1316" s="392">
        <f t="shared" si="488"/>
        <v>0</v>
      </c>
      <c r="U1316" s="405">
        <f t="shared" si="492"/>
        <v>0</v>
      </c>
      <c r="V1316" s="393">
        <f t="shared" si="493"/>
        <v>0</v>
      </c>
      <c r="W1316" s="442" t="str">
        <f t="shared" si="494"/>
        <v/>
      </c>
      <c r="X1316" s="452" t="str">
        <f t="shared" si="489"/>
        <v/>
      </c>
      <c r="Y1316" s="452" t="str">
        <f t="shared" si="490"/>
        <v/>
      </c>
    </row>
    <row r="1317" spans="1:25" ht="16.5">
      <c r="A1317" s="383">
        <f t="shared" si="487"/>
        <v>46234</v>
      </c>
      <c r="B1317" s="432" t="s">
        <v>805</v>
      </c>
      <c r="C1317" s="458"/>
      <c r="D1317" s="473"/>
      <c r="E1317" s="459"/>
      <c r="F1317" s="506" t="str">
        <f>IF(ISNA(VLOOKUP(D1317,條件!$A$1:$L$65585,5,0)),"",(VLOOKUP(D1317,條件!$A$1:$L$65585,5,0)))</f>
        <v/>
      </c>
      <c r="G1317" s="506" t="str">
        <f>IF(ISNA(VLOOKUP(D1317,條件!$A$1:$L$65585,11,0)),"",(VLOOKUP(D1317,條件!$A$1:$L$65585,11,0)))</f>
        <v/>
      </c>
      <c r="H1317" s="460"/>
      <c r="I1317" s="461"/>
      <c r="J1317" s="462"/>
      <c r="K1317" s="461"/>
      <c r="L1317" s="463"/>
      <c r="M1317" s="388"/>
      <c r="N1317" s="389"/>
      <c r="O1317" s="390"/>
      <c r="P1317" s="389"/>
      <c r="Q1317" s="391"/>
      <c r="R1317" s="443"/>
      <c r="S1317" s="425">
        <f t="shared" si="491"/>
        <v>0</v>
      </c>
      <c r="T1317" s="392">
        <f t="shared" si="488"/>
        <v>0</v>
      </c>
      <c r="U1317" s="405">
        <f t="shared" si="492"/>
        <v>0</v>
      </c>
      <c r="V1317" s="393">
        <f t="shared" si="493"/>
        <v>0</v>
      </c>
      <c r="W1317" s="442" t="str">
        <f t="shared" si="494"/>
        <v/>
      </c>
      <c r="X1317" s="452" t="str">
        <f t="shared" si="489"/>
        <v/>
      </c>
      <c r="Y1317" s="452" t="str">
        <f t="shared" si="490"/>
        <v/>
      </c>
    </row>
    <row r="1318" spans="1:25" ht="16.5">
      <c r="A1318" s="383">
        <f t="shared" si="487"/>
        <v>46234</v>
      </c>
      <c r="B1318" s="432" t="s">
        <v>805</v>
      </c>
      <c r="C1318" s="458"/>
      <c r="D1318" s="473"/>
      <c r="E1318" s="459"/>
      <c r="F1318" s="506" t="str">
        <f>IF(ISNA(VLOOKUP(D1318,條件!$A$1:$L$65585,5,0)),"",(VLOOKUP(D1318,條件!$A$1:$L$65585,5,0)))</f>
        <v/>
      </c>
      <c r="G1318" s="506" t="str">
        <f>IF(ISNA(VLOOKUP(D1318,條件!$A$1:$L$65585,11,0)),"",(VLOOKUP(D1318,條件!$A$1:$L$65585,11,0)))</f>
        <v/>
      </c>
      <c r="H1318" s="460"/>
      <c r="I1318" s="461"/>
      <c r="J1318" s="462"/>
      <c r="K1318" s="461"/>
      <c r="L1318" s="463"/>
      <c r="M1318" s="388"/>
      <c r="N1318" s="389"/>
      <c r="O1318" s="390"/>
      <c r="P1318" s="389"/>
      <c r="Q1318" s="391"/>
      <c r="R1318" s="443"/>
      <c r="S1318" s="425">
        <f t="shared" si="491"/>
        <v>0</v>
      </c>
      <c r="T1318" s="392">
        <f t="shared" si="488"/>
        <v>0</v>
      </c>
      <c r="U1318" s="405">
        <f t="shared" si="492"/>
        <v>0</v>
      </c>
      <c r="V1318" s="393">
        <f t="shared" si="493"/>
        <v>0</v>
      </c>
      <c r="W1318" s="442" t="str">
        <f t="shared" si="494"/>
        <v/>
      </c>
      <c r="X1318" s="452" t="str">
        <f t="shared" si="489"/>
        <v/>
      </c>
      <c r="Y1318" s="452" t="str">
        <f t="shared" si="490"/>
        <v/>
      </c>
    </row>
    <row r="1319" spans="1:25" ht="16.5">
      <c r="A1319" s="383">
        <f t="shared" si="487"/>
        <v>46234</v>
      </c>
      <c r="B1319" s="432" t="s">
        <v>805</v>
      </c>
      <c r="C1319" s="458"/>
      <c r="D1319" s="473"/>
      <c r="E1319" s="459"/>
      <c r="F1319" s="506" t="str">
        <f>IF(ISNA(VLOOKUP(D1319,條件!$A$1:$L$65585,5,0)),"",(VLOOKUP(D1319,條件!$A$1:$L$65585,5,0)))</f>
        <v/>
      </c>
      <c r="G1319" s="506" t="str">
        <f>IF(ISNA(VLOOKUP(D1319,條件!$A$1:$L$65585,11,0)),"",(VLOOKUP(D1319,條件!$A$1:$L$65585,11,0)))</f>
        <v/>
      </c>
      <c r="H1319" s="460"/>
      <c r="I1319" s="461"/>
      <c r="J1319" s="462"/>
      <c r="K1319" s="461"/>
      <c r="L1319" s="463"/>
      <c r="M1319" s="388"/>
      <c r="N1319" s="389"/>
      <c r="O1319" s="390"/>
      <c r="P1319" s="389"/>
      <c r="Q1319" s="391"/>
      <c r="R1319" s="443"/>
      <c r="S1319" s="425">
        <f t="shared" si="491"/>
        <v>0</v>
      </c>
      <c r="T1319" s="392">
        <f t="shared" si="488"/>
        <v>0</v>
      </c>
      <c r="U1319" s="405">
        <f t="shared" si="492"/>
        <v>0</v>
      </c>
      <c r="V1319" s="393">
        <f t="shared" si="493"/>
        <v>0</v>
      </c>
      <c r="W1319" s="442" t="str">
        <f t="shared" si="494"/>
        <v/>
      </c>
      <c r="X1319" s="452" t="str">
        <f t="shared" si="489"/>
        <v/>
      </c>
      <c r="Y1319" s="452" t="str">
        <f t="shared" si="490"/>
        <v/>
      </c>
    </row>
    <row r="1320" spans="1:25" ht="16.5">
      <c r="A1320" s="383">
        <f t="shared" si="487"/>
        <v>46234</v>
      </c>
      <c r="B1320" s="432" t="s">
        <v>805</v>
      </c>
      <c r="C1320" s="458"/>
      <c r="D1320" s="473"/>
      <c r="E1320" s="459"/>
      <c r="F1320" s="506" t="str">
        <f>IF(ISNA(VLOOKUP(D1320,條件!$A$1:$L$65585,5,0)),"",(VLOOKUP(D1320,條件!$A$1:$L$65585,5,0)))</f>
        <v/>
      </c>
      <c r="G1320" s="506" t="str">
        <f>IF(ISNA(VLOOKUP(D1320,條件!$A$1:$L$65585,11,0)),"",(VLOOKUP(D1320,條件!$A$1:$L$65585,11,0)))</f>
        <v/>
      </c>
      <c r="H1320" s="460"/>
      <c r="I1320" s="461"/>
      <c r="J1320" s="462"/>
      <c r="K1320" s="461"/>
      <c r="L1320" s="463"/>
      <c r="M1320" s="388"/>
      <c r="N1320" s="389"/>
      <c r="O1320" s="390"/>
      <c r="P1320" s="389"/>
      <c r="Q1320" s="391"/>
      <c r="R1320" s="443"/>
      <c r="S1320" s="425">
        <f t="shared" si="491"/>
        <v>0</v>
      </c>
      <c r="T1320" s="392">
        <f t="shared" si="488"/>
        <v>0</v>
      </c>
      <c r="U1320" s="405">
        <f t="shared" si="492"/>
        <v>0</v>
      </c>
      <c r="V1320" s="393">
        <f t="shared" si="493"/>
        <v>0</v>
      </c>
      <c r="W1320" s="442" t="str">
        <f t="shared" si="494"/>
        <v/>
      </c>
      <c r="X1320" s="452" t="str">
        <f t="shared" si="489"/>
        <v/>
      </c>
      <c r="Y1320" s="452" t="str">
        <f t="shared" si="490"/>
        <v/>
      </c>
    </row>
    <row r="1321" spans="1:25" ht="16.5">
      <c r="A1321" s="383">
        <f t="shared" si="487"/>
        <v>46234</v>
      </c>
      <c r="B1321" s="432" t="s">
        <v>805</v>
      </c>
      <c r="C1321" s="458"/>
      <c r="D1321" s="473"/>
      <c r="E1321" s="459"/>
      <c r="F1321" s="506" t="str">
        <f>IF(ISNA(VLOOKUP(D1321,條件!$A$1:$L$65585,5,0)),"",(VLOOKUP(D1321,條件!$A$1:$L$65585,5,0)))</f>
        <v/>
      </c>
      <c r="G1321" s="506" t="str">
        <f>IF(ISNA(VLOOKUP(D1321,條件!$A$1:$L$65585,11,0)),"",(VLOOKUP(D1321,條件!$A$1:$L$65585,11,0)))</f>
        <v/>
      </c>
      <c r="H1321" s="460"/>
      <c r="I1321" s="461"/>
      <c r="J1321" s="462"/>
      <c r="K1321" s="461"/>
      <c r="L1321" s="463"/>
      <c r="M1321" s="388"/>
      <c r="N1321" s="389"/>
      <c r="O1321" s="390"/>
      <c r="P1321" s="389"/>
      <c r="Q1321" s="391"/>
      <c r="R1321" s="443"/>
      <c r="S1321" s="425">
        <f t="shared" si="491"/>
        <v>0</v>
      </c>
      <c r="T1321" s="392">
        <f t="shared" si="488"/>
        <v>0</v>
      </c>
      <c r="U1321" s="405">
        <f t="shared" si="492"/>
        <v>0</v>
      </c>
      <c r="V1321" s="393">
        <f t="shared" si="493"/>
        <v>0</v>
      </c>
      <c r="W1321" s="442" t="str">
        <f t="shared" si="494"/>
        <v/>
      </c>
      <c r="X1321" s="452" t="str">
        <f t="shared" si="489"/>
        <v/>
      </c>
      <c r="Y1321" s="452" t="str">
        <f t="shared" si="490"/>
        <v/>
      </c>
    </row>
    <row r="1322" spans="1:25" ht="16.5">
      <c r="A1322" s="383">
        <f t="shared" si="487"/>
        <v>46234</v>
      </c>
      <c r="B1322" s="432" t="s">
        <v>805</v>
      </c>
      <c r="C1322" s="458"/>
      <c r="D1322" s="473"/>
      <c r="E1322" s="459"/>
      <c r="F1322" s="506" t="str">
        <f>IF(ISNA(VLOOKUP(D1322,條件!$A$1:$L$65585,5,0)),"",(VLOOKUP(D1322,條件!$A$1:$L$65585,5,0)))</f>
        <v/>
      </c>
      <c r="G1322" s="506" t="str">
        <f>IF(ISNA(VLOOKUP(D1322,條件!$A$1:$L$65585,11,0)),"",(VLOOKUP(D1322,條件!$A$1:$L$65585,11,0)))</f>
        <v/>
      </c>
      <c r="H1322" s="460"/>
      <c r="I1322" s="461"/>
      <c r="J1322" s="462"/>
      <c r="K1322" s="461"/>
      <c r="L1322" s="463"/>
      <c r="M1322" s="388"/>
      <c r="N1322" s="389"/>
      <c r="O1322" s="390"/>
      <c r="P1322" s="389"/>
      <c r="Q1322" s="391"/>
      <c r="R1322" s="443"/>
      <c r="S1322" s="425">
        <f t="shared" si="491"/>
        <v>0</v>
      </c>
      <c r="T1322" s="392">
        <f t="shared" si="488"/>
        <v>0</v>
      </c>
      <c r="U1322" s="405">
        <f t="shared" si="492"/>
        <v>0</v>
      </c>
      <c r="V1322" s="393">
        <f t="shared" si="493"/>
        <v>0</v>
      </c>
      <c r="W1322" s="442" t="str">
        <f t="shared" si="494"/>
        <v/>
      </c>
      <c r="X1322" s="452" t="str">
        <f t="shared" si="489"/>
        <v/>
      </c>
      <c r="Y1322" s="452" t="str">
        <f t="shared" si="490"/>
        <v/>
      </c>
    </row>
    <row r="1323" spans="1:25" ht="16.5">
      <c r="A1323" s="383">
        <f t="shared" si="487"/>
        <v>46234</v>
      </c>
      <c r="B1323" s="432" t="s">
        <v>805</v>
      </c>
      <c r="C1323" s="458"/>
      <c r="D1323" s="473"/>
      <c r="E1323" s="459"/>
      <c r="F1323" s="506" t="str">
        <f>IF(ISNA(VLOOKUP(D1323,條件!$A$1:$L$65585,5,0)),"",(VLOOKUP(D1323,條件!$A$1:$L$65585,5,0)))</f>
        <v/>
      </c>
      <c r="G1323" s="506" t="str">
        <f>IF(ISNA(VLOOKUP(D1323,條件!$A$1:$L$65585,11,0)),"",(VLOOKUP(D1323,條件!$A$1:$L$65585,11,0)))</f>
        <v/>
      </c>
      <c r="H1323" s="460"/>
      <c r="I1323" s="461"/>
      <c r="J1323" s="462"/>
      <c r="K1323" s="461"/>
      <c r="L1323" s="463"/>
      <c r="M1323" s="388"/>
      <c r="N1323" s="389"/>
      <c r="O1323" s="390"/>
      <c r="P1323" s="389"/>
      <c r="Q1323" s="391"/>
      <c r="R1323" s="443"/>
      <c r="S1323" s="425">
        <f t="shared" si="491"/>
        <v>0</v>
      </c>
      <c r="T1323" s="392">
        <f t="shared" si="488"/>
        <v>0</v>
      </c>
      <c r="U1323" s="405">
        <f t="shared" si="492"/>
        <v>0</v>
      </c>
      <c r="V1323" s="393">
        <f t="shared" si="493"/>
        <v>0</v>
      </c>
      <c r="W1323" s="442" t="str">
        <f t="shared" si="494"/>
        <v/>
      </c>
      <c r="X1323" s="452" t="str">
        <f t="shared" si="489"/>
        <v/>
      </c>
      <c r="Y1323" s="452" t="str">
        <f t="shared" si="490"/>
        <v/>
      </c>
    </row>
    <row r="1324" spans="1:25" ht="16.5">
      <c r="A1324" s="383">
        <f t="shared" si="487"/>
        <v>46234</v>
      </c>
      <c r="B1324" s="432" t="s">
        <v>805</v>
      </c>
      <c r="C1324" s="458"/>
      <c r="D1324" s="473"/>
      <c r="E1324" s="459"/>
      <c r="F1324" s="506" t="str">
        <f>IF(ISNA(VLOOKUP(D1324,條件!$A$1:$L$65585,5,0)),"",(VLOOKUP(D1324,條件!$A$1:$L$65585,5,0)))</f>
        <v/>
      </c>
      <c r="G1324" s="506" t="str">
        <f>IF(ISNA(VLOOKUP(D1324,條件!$A$1:$L$65585,11,0)),"",(VLOOKUP(D1324,條件!$A$1:$L$65585,11,0)))</f>
        <v/>
      </c>
      <c r="H1324" s="460"/>
      <c r="I1324" s="461"/>
      <c r="J1324" s="462"/>
      <c r="K1324" s="461"/>
      <c r="L1324" s="463"/>
      <c r="M1324" s="388"/>
      <c r="N1324" s="389"/>
      <c r="O1324" s="390"/>
      <c r="P1324" s="389"/>
      <c r="Q1324" s="391"/>
      <c r="R1324" s="443"/>
      <c r="S1324" s="425">
        <f t="shared" si="491"/>
        <v>0</v>
      </c>
      <c r="T1324" s="392">
        <f t="shared" si="488"/>
        <v>0</v>
      </c>
      <c r="U1324" s="405">
        <f t="shared" si="492"/>
        <v>0</v>
      </c>
      <c r="V1324" s="393">
        <f t="shared" si="493"/>
        <v>0</v>
      </c>
      <c r="W1324" s="442" t="str">
        <f t="shared" si="494"/>
        <v/>
      </c>
      <c r="X1324" s="452" t="str">
        <f t="shared" si="489"/>
        <v/>
      </c>
      <c r="Y1324" s="452" t="str">
        <f t="shared" si="490"/>
        <v/>
      </c>
    </row>
    <row r="1325" spans="1:25" ht="16.5">
      <c r="A1325" s="383">
        <f t="shared" si="487"/>
        <v>46234</v>
      </c>
      <c r="B1325" s="432" t="s">
        <v>805</v>
      </c>
      <c r="C1325" s="458"/>
      <c r="D1325" s="473"/>
      <c r="E1325" s="459"/>
      <c r="F1325" s="506" t="str">
        <f>IF(ISNA(VLOOKUP(D1325,條件!$A$1:$L$65585,5,0)),"",(VLOOKUP(D1325,條件!$A$1:$L$65585,5,0)))</f>
        <v/>
      </c>
      <c r="G1325" s="506" t="str">
        <f>IF(ISNA(VLOOKUP(D1325,條件!$A$1:$L$65585,11,0)),"",(VLOOKUP(D1325,條件!$A$1:$L$65585,11,0)))</f>
        <v/>
      </c>
      <c r="H1325" s="460"/>
      <c r="I1325" s="461"/>
      <c r="J1325" s="462"/>
      <c r="K1325" s="461"/>
      <c r="L1325" s="463"/>
      <c r="M1325" s="388"/>
      <c r="N1325" s="389"/>
      <c r="O1325" s="390"/>
      <c r="P1325" s="389"/>
      <c r="Q1325" s="391"/>
      <c r="R1325" s="443"/>
      <c r="S1325" s="425">
        <f t="shared" si="491"/>
        <v>0</v>
      </c>
      <c r="T1325" s="392">
        <f t="shared" si="488"/>
        <v>0</v>
      </c>
      <c r="U1325" s="392">
        <f t="shared" si="492"/>
        <v>0</v>
      </c>
      <c r="V1325" s="393">
        <f t="shared" si="493"/>
        <v>0</v>
      </c>
      <c r="W1325" s="444" t="str">
        <f t="shared" si="494"/>
        <v/>
      </c>
      <c r="X1325" s="452" t="str">
        <f t="shared" si="489"/>
        <v/>
      </c>
      <c r="Y1325" s="452" t="str">
        <f t="shared" si="490"/>
        <v/>
      </c>
    </row>
    <row r="1326" spans="1:25" ht="16.5">
      <c r="A1326" s="383">
        <f t="shared" si="487"/>
        <v>46234</v>
      </c>
      <c r="B1326" s="432" t="s">
        <v>805</v>
      </c>
      <c r="C1326" s="458"/>
      <c r="D1326" s="473"/>
      <c r="E1326" s="459"/>
      <c r="F1326" s="506" t="str">
        <f>IF(ISNA(VLOOKUP(D1326,條件!$A$1:$L$65585,5,0)),"",(VLOOKUP(D1326,條件!$A$1:$L$65585,5,0)))</f>
        <v/>
      </c>
      <c r="G1326" s="506" t="str">
        <f>IF(ISNA(VLOOKUP(D1326,條件!$A$1:$L$65585,11,0)),"",(VLOOKUP(D1326,條件!$A$1:$L$65585,11,0)))</f>
        <v/>
      </c>
      <c r="H1326" s="460"/>
      <c r="I1326" s="461"/>
      <c r="J1326" s="462"/>
      <c r="K1326" s="461"/>
      <c r="L1326" s="463"/>
      <c r="M1326" s="388"/>
      <c r="N1326" s="389"/>
      <c r="O1326" s="390"/>
      <c r="P1326" s="389"/>
      <c r="Q1326" s="391"/>
      <c r="R1326" s="443"/>
      <c r="S1326" s="425">
        <f t="shared" si="491"/>
        <v>0</v>
      </c>
      <c r="T1326" s="392">
        <f t="shared" si="488"/>
        <v>0</v>
      </c>
      <c r="U1326" s="392">
        <f t="shared" si="492"/>
        <v>0</v>
      </c>
      <c r="V1326" s="393">
        <f t="shared" si="493"/>
        <v>0</v>
      </c>
      <c r="W1326" s="444" t="str">
        <f t="shared" si="494"/>
        <v/>
      </c>
      <c r="X1326" s="452" t="str">
        <f t="shared" si="489"/>
        <v/>
      </c>
      <c r="Y1326" s="452" t="str">
        <f t="shared" si="490"/>
        <v/>
      </c>
    </row>
    <row r="1327" spans="1:25" ht="16.5">
      <c r="A1327" s="383">
        <f t="shared" si="487"/>
        <v>46234</v>
      </c>
      <c r="B1327" s="432" t="s">
        <v>805</v>
      </c>
      <c r="C1327" s="458"/>
      <c r="D1327" s="473"/>
      <c r="E1327" s="459"/>
      <c r="F1327" s="506" t="str">
        <f>IF(ISNA(VLOOKUP(D1327,條件!$A$1:$L$65585,5,0)),"",(VLOOKUP(D1327,條件!$A$1:$L$65585,5,0)))</f>
        <v/>
      </c>
      <c r="G1327" s="506" t="str">
        <f>IF(ISNA(VLOOKUP(D1327,條件!$A$1:$L$65585,11,0)),"",(VLOOKUP(D1327,條件!$A$1:$L$65585,11,0)))</f>
        <v/>
      </c>
      <c r="H1327" s="460"/>
      <c r="I1327" s="461"/>
      <c r="J1327" s="462"/>
      <c r="K1327" s="461"/>
      <c r="L1327" s="463"/>
      <c r="M1327" s="388"/>
      <c r="N1327" s="389"/>
      <c r="O1327" s="390"/>
      <c r="P1327" s="389"/>
      <c r="Q1327" s="391"/>
      <c r="R1327" s="443"/>
      <c r="S1327" s="425">
        <f t="shared" si="491"/>
        <v>0</v>
      </c>
      <c r="T1327" s="392">
        <f t="shared" si="488"/>
        <v>0</v>
      </c>
      <c r="U1327" s="392">
        <f t="shared" si="492"/>
        <v>0</v>
      </c>
      <c r="V1327" s="393">
        <f t="shared" si="493"/>
        <v>0</v>
      </c>
      <c r="W1327" s="444" t="str">
        <f t="shared" si="494"/>
        <v/>
      </c>
      <c r="X1327" s="452" t="str">
        <f t="shared" si="489"/>
        <v/>
      </c>
      <c r="Y1327" s="452" t="str">
        <f t="shared" si="490"/>
        <v/>
      </c>
    </row>
    <row r="1328" spans="1:25" ht="16.5">
      <c r="A1328" s="383">
        <f t="shared" si="487"/>
        <v>46234</v>
      </c>
      <c r="B1328" s="432" t="s">
        <v>805</v>
      </c>
      <c r="C1328" s="458"/>
      <c r="D1328" s="473"/>
      <c r="E1328" s="459"/>
      <c r="F1328" s="506" t="str">
        <f>IF(ISNA(VLOOKUP(D1328,條件!$A$1:$L$65585,5,0)),"",(VLOOKUP(D1328,條件!$A$1:$L$65585,5,0)))</f>
        <v/>
      </c>
      <c r="G1328" s="506" t="str">
        <f>IF(ISNA(VLOOKUP(D1328,條件!$A$1:$L$65585,11,0)),"",(VLOOKUP(D1328,條件!$A$1:$L$65585,11,0)))</f>
        <v/>
      </c>
      <c r="H1328" s="460"/>
      <c r="I1328" s="461"/>
      <c r="J1328" s="462"/>
      <c r="K1328" s="461"/>
      <c r="L1328" s="463"/>
      <c r="M1328" s="388"/>
      <c r="N1328" s="389"/>
      <c r="O1328" s="390"/>
      <c r="P1328" s="389"/>
      <c r="Q1328" s="391"/>
      <c r="R1328" s="443"/>
      <c r="S1328" s="425">
        <f t="shared" si="491"/>
        <v>0</v>
      </c>
      <c r="T1328" s="392">
        <f t="shared" si="488"/>
        <v>0</v>
      </c>
      <c r="U1328" s="392">
        <f t="shared" si="492"/>
        <v>0</v>
      </c>
      <c r="V1328" s="393">
        <f t="shared" si="493"/>
        <v>0</v>
      </c>
      <c r="W1328" s="444" t="str">
        <f t="shared" si="494"/>
        <v/>
      </c>
      <c r="X1328" s="452" t="str">
        <f t="shared" si="489"/>
        <v/>
      </c>
      <c r="Y1328" s="452" t="str">
        <f t="shared" si="490"/>
        <v/>
      </c>
    </row>
    <row r="1329" spans="1:25" ht="16.5">
      <c r="A1329" s="383">
        <f t="shared" si="487"/>
        <v>46234</v>
      </c>
      <c r="B1329" s="432" t="s">
        <v>805</v>
      </c>
      <c r="C1329" s="458"/>
      <c r="D1329" s="473"/>
      <c r="E1329" s="459"/>
      <c r="F1329" s="506" t="str">
        <f>IF(ISNA(VLOOKUP(D1329,條件!$A$1:$L$65585,5,0)),"",(VLOOKUP(D1329,條件!$A$1:$L$65585,5,0)))</f>
        <v/>
      </c>
      <c r="G1329" s="506" t="str">
        <f>IF(ISNA(VLOOKUP(D1329,條件!$A$1:$L$65585,11,0)),"",(VLOOKUP(D1329,條件!$A$1:$L$65585,11,0)))</f>
        <v/>
      </c>
      <c r="H1329" s="460"/>
      <c r="I1329" s="461"/>
      <c r="J1329" s="462"/>
      <c r="K1329" s="461"/>
      <c r="L1329" s="463"/>
      <c r="M1329" s="388"/>
      <c r="N1329" s="389"/>
      <c r="O1329" s="390"/>
      <c r="P1329" s="389"/>
      <c r="Q1329" s="391"/>
      <c r="R1329" s="443"/>
      <c r="S1329" s="425">
        <f t="shared" si="491"/>
        <v>0</v>
      </c>
      <c r="T1329" s="392">
        <f t="shared" si="488"/>
        <v>0</v>
      </c>
      <c r="U1329" s="392">
        <f t="shared" si="492"/>
        <v>0</v>
      </c>
      <c r="V1329" s="393">
        <f t="shared" si="493"/>
        <v>0</v>
      </c>
      <c r="W1329" s="444" t="str">
        <f t="shared" si="494"/>
        <v/>
      </c>
      <c r="X1329" s="452" t="str">
        <f t="shared" si="489"/>
        <v/>
      </c>
      <c r="Y1329" s="452" t="str">
        <f t="shared" si="490"/>
        <v/>
      </c>
    </row>
    <row r="1330" spans="1:25" ht="16.5">
      <c r="A1330" s="383">
        <f t="shared" si="487"/>
        <v>46234</v>
      </c>
      <c r="B1330" s="432" t="s">
        <v>805</v>
      </c>
      <c r="C1330" s="458"/>
      <c r="D1330" s="473"/>
      <c r="E1330" s="459"/>
      <c r="F1330" s="506" t="str">
        <f>IF(ISNA(VLOOKUP(D1330,條件!$A$1:$L$65585,5,0)),"",(VLOOKUP(D1330,條件!$A$1:$L$65585,5,0)))</f>
        <v/>
      </c>
      <c r="G1330" s="506" t="str">
        <f>IF(ISNA(VLOOKUP(D1330,條件!$A$1:$L$65585,11,0)),"",(VLOOKUP(D1330,條件!$A$1:$L$65585,11,0)))</f>
        <v/>
      </c>
      <c r="H1330" s="460"/>
      <c r="I1330" s="461"/>
      <c r="J1330" s="462"/>
      <c r="K1330" s="461"/>
      <c r="L1330" s="463"/>
      <c r="M1330" s="388"/>
      <c r="N1330" s="389"/>
      <c r="O1330" s="390"/>
      <c r="P1330" s="389"/>
      <c r="Q1330" s="391"/>
      <c r="R1330" s="443"/>
      <c r="S1330" s="425">
        <f t="shared" si="491"/>
        <v>0</v>
      </c>
      <c r="T1330" s="392">
        <f t="shared" si="488"/>
        <v>0</v>
      </c>
      <c r="U1330" s="392">
        <f t="shared" si="492"/>
        <v>0</v>
      </c>
      <c r="V1330" s="393">
        <f t="shared" si="493"/>
        <v>0</v>
      </c>
      <c r="W1330" s="444" t="str">
        <f t="shared" si="494"/>
        <v/>
      </c>
      <c r="X1330" s="452" t="str">
        <f t="shared" si="489"/>
        <v/>
      </c>
      <c r="Y1330" s="452" t="str">
        <f t="shared" si="490"/>
        <v/>
      </c>
    </row>
    <row r="1331" spans="1:25" ht="16.5">
      <c r="A1331" s="383">
        <f t="shared" si="487"/>
        <v>46234</v>
      </c>
      <c r="B1331" s="432" t="s">
        <v>805</v>
      </c>
      <c r="C1331" s="458"/>
      <c r="D1331" s="473"/>
      <c r="E1331" s="459"/>
      <c r="F1331" s="506" t="str">
        <f>IF(ISNA(VLOOKUP(D1331,條件!$A$1:$L$65585,5,0)),"",(VLOOKUP(D1331,條件!$A$1:$L$65585,5,0)))</f>
        <v/>
      </c>
      <c r="G1331" s="506" t="str">
        <f>IF(ISNA(VLOOKUP(D1331,條件!$A$1:$L$65585,11,0)),"",(VLOOKUP(D1331,條件!$A$1:$L$65585,11,0)))</f>
        <v/>
      </c>
      <c r="H1331" s="460"/>
      <c r="I1331" s="461"/>
      <c r="J1331" s="462"/>
      <c r="K1331" s="461"/>
      <c r="L1331" s="463"/>
      <c r="M1331" s="388"/>
      <c r="N1331" s="389"/>
      <c r="O1331" s="390"/>
      <c r="P1331" s="389"/>
      <c r="Q1331" s="391"/>
      <c r="R1331" s="443"/>
      <c r="S1331" s="425">
        <f t="shared" si="491"/>
        <v>0</v>
      </c>
      <c r="T1331" s="392">
        <f t="shared" si="488"/>
        <v>0</v>
      </c>
      <c r="U1331" s="392">
        <f t="shared" si="492"/>
        <v>0</v>
      </c>
      <c r="V1331" s="393">
        <f t="shared" si="493"/>
        <v>0</v>
      </c>
      <c r="W1331" s="444" t="str">
        <f t="shared" si="494"/>
        <v/>
      </c>
      <c r="X1331" s="452" t="str">
        <f t="shared" si="489"/>
        <v/>
      </c>
      <c r="Y1331" s="452" t="str">
        <f t="shared" si="490"/>
        <v/>
      </c>
    </row>
    <row r="1332" spans="1:25" ht="16.5">
      <c r="A1332" s="383">
        <f t="shared" si="487"/>
        <v>46234</v>
      </c>
      <c r="B1332" s="432" t="s">
        <v>805</v>
      </c>
      <c r="C1332" s="458"/>
      <c r="D1332" s="473"/>
      <c r="E1332" s="459"/>
      <c r="F1332" s="506" t="str">
        <f>IF(ISNA(VLOOKUP(D1332,條件!$A$1:$L$65585,5,0)),"",(VLOOKUP(D1332,條件!$A$1:$L$65585,5,0)))</f>
        <v/>
      </c>
      <c r="G1332" s="506" t="str">
        <f>IF(ISNA(VLOOKUP(D1332,條件!$A$1:$L$65585,11,0)),"",(VLOOKUP(D1332,條件!$A$1:$L$65585,11,0)))</f>
        <v/>
      </c>
      <c r="H1332" s="460"/>
      <c r="I1332" s="461"/>
      <c r="J1332" s="462"/>
      <c r="K1332" s="461"/>
      <c r="L1332" s="463"/>
      <c r="M1332" s="388"/>
      <c r="N1332" s="389"/>
      <c r="O1332" s="390"/>
      <c r="P1332" s="389"/>
      <c r="Q1332" s="391"/>
      <c r="R1332" s="443"/>
      <c r="S1332" s="425">
        <f t="shared" si="491"/>
        <v>0</v>
      </c>
      <c r="T1332" s="392">
        <f t="shared" si="488"/>
        <v>0</v>
      </c>
      <c r="U1332" s="392">
        <f t="shared" si="492"/>
        <v>0</v>
      </c>
      <c r="V1332" s="393">
        <f t="shared" si="493"/>
        <v>0</v>
      </c>
      <c r="W1332" s="444" t="str">
        <f t="shared" si="494"/>
        <v/>
      </c>
      <c r="X1332" s="452" t="str">
        <f t="shared" si="489"/>
        <v/>
      </c>
      <c r="Y1332" s="452" t="str">
        <f t="shared" si="490"/>
        <v/>
      </c>
    </row>
    <row r="1333" spans="1:25" ht="16.5">
      <c r="A1333" s="383">
        <f t="shared" si="487"/>
        <v>46234</v>
      </c>
      <c r="B1333" s="432" t="s">
        <v>805</v>
      </c>
      <c r="C1333" s="458"/>
      <c r="D1333" s="473"/>
      <c r="E1333" s="459"/>
      <c r="F1333" s="506" t="str">
        <f>IF(ISNA(VLOOKUP(D1333,條件!$A$1:$L$65585,5,0)),"",(VLOOKUP(D1333,條件!$A$1:$L$65585,5,0)))</f>
        <v/>
      </c>
      <c r="G1333" s="506" t="str">
        <f>IF(ISNA(VLOOKUP(D1333,條件!$A$1:$L$65585,11,0)),"",(VLOOKUP(D1333,條件!$A$1:$L$65585,11,0)))</f>
        <v/>
      </c>
      <c r="H1333" s="460"/>
      <c r="I1333" s="461"/>
      <c r="J1333" s="462"/>
      <c r="K1333" s="461"/>
      <c r="L1333" s="463"/>
      <c r="M1333" s="388"/>
      <c r="N1333" s="389"/>
      <c r="O1333" s="390"/>
      <c r="P1333" s="389"/>
      <c r="Q1333" s="391"/>
      <c r="R1333" s="443"/>
      <c r="S1333" s="425">
        <f t="shared" si="491"/>
        <v>0</v>
      </c>
      <c r="T1333" s="392">
        <f t="shared" si="488"/>
        <v>0</v>
      </c>
      <c r="U1333" s="392">
        <f t="shared" si="492"/>
        <v>0</v>
      </c>
      <c r="V1333" s="393">
        <f t="shared" si="493"/>
        <v>0</v>
      </c>
      <c r="W1333" s="444" t="str">
        <f t="shared" si="494"/>
        <v/>
      </c>
      <c r="X1333" s="452" t="str">
        <f t="shared" si="489"/>
        <v/>
      </c>
      <c r="Y1333" s="452" t="str">
        <f t="shared" si="490"/>
        <v/>
      </c>
    </row>
    <row r="1334" spans="1:25" ht="16.5">
      <c r="A1334" s="383">
        <f t="shared" si="487"/>
        <v>46234</v>
      </c>
      <c r="B1334" s="398" t="s">
        <v>803</v>
      </c>
      <c r="C1334" s="524"/>
      <c r="D1334" s="525"/>
      <c r="E1334" s="526"/>
      <c r="F1334" s="527">
        <v>0</v>
      </c>
      <c r="G1334" s="527"/>
      <c r="H1334" s="528"/>
      <c r="I1334" s="529">
        <f>COUNTA(I1314:I1333)</f>
        <v>0</v>
      </c>
      <c r="J1334" s="529"/>
      <c r="K1334" s="529"/>
      <c r="L1334" s="530"/>
      <c r="M1334" s="400"/>
      <c r="N1334" s="401">
        <f>SUM(N1314:N1333)</f>
        <v>0</v>
      </c>
      <c r="O1334" s="400"/>
      <c r="P1334" s="401">
        <f>SUM(P1314:P1333)</f>
        <v>0</v>
      </c>
      <c r="Q1334" s="402"/>
      <c r="R1334" s="445"/>
      <c r="S1334" s="427"/>
      <c r="T1334" s="403"/>
      <c r="U1334" s="399">
        <f>SUMIF(U1314:U1333,"&lt;9E307")</f>
        <v>0</v>
      </c>
      <c r="V1334" s="399">
        <f>SUM(V1314:V1333)</f>
        <v>0</v>
      </c>
      <c r="W1334" s="446">
        <f>IF(ISERROR(V1334/U1334),0,(V1334/U1334))</f>
        <v>0</v>
      </c>
      <c r="X1334" s="453">
        <f>SUMIF(X1314:X1333,"&lt;9E307")</f>
        <v>0</v>
      </c>
      <c r="Y1334" s="453">
        <f>SUMIF(Y1314:Y1333,"&lt;9E307")</f>
        <v>0</v>
      </c>
    </row>
    <row r="1335" spans="1:25" ht="16.5">
      <c r="A1335" s="383">
        <f t="shared" si="487"/>
        <v>46234</v>
      </c>
      <c r="B1335" s="404" t="s">
        <v>806</v>
      </c>
      <c r="C1335" s="531"/>
      <c r="D1335" s="532"/>
      <c r="E1335" s="533"/>
      <c r="F1335" s="534"/>
      <c r="G1335" s="534"/>
      <c r="H1335" s="535"/>
      <c r="I1335" s="536">
        <f>SUM(I1313,I1334)</f>
        <v>0</v>
      </c>
      <c r="J1335" s="536"/>
      <c r="K1335" s="536"/>
      <c r="L1335" s="537"/>
      <c r="M1335" s="419"/>
      <c r="N1335" s="420">
        <f>SUM(N1313,N1334)</f>
        <v>0</v>
      </c>
      <c r="O1335" s="419"/>
      <c r="P1335" s="420">
        <f>SUM(P1313,P1334)</f>
        <v>0</v>
      </c>
      <c r="Q1335" s="421"/>
      <c r="R1335" s="447"/>
      <c r="S1335" s="428"/>
      <c r="T1335" s="394"/>
      <c r="U1335" s="394">
        <f t="shared" ref="U1335:V1335" si="495">SUM(U1313,U1334)</f>
        <v>0</v>
      </c>
      <c r="V1335" s="394">
        <f t="shared" si="495"/>
        <v>0</v>
      </c>
      <c r="W1335" s="448">
        <f>IF(ISERROR(V1335/U1335),0,V1335/U1335)</f>
        <v>0</v>
      </c>
      <c r="X1335" s="454">
        <f>SUM(X1313,X1334)</f>
        <v>0</v>
      </c>
      <c r="Y1335" s="454">
        <f>SUM(Y1313,Y1334)</f>
        <v>0</v>
      </c>
    </row>
  </sheetData>
  <mergeCells count="1">
    <mergeCell ref="S1:Y1"/>
  </mergeCells>
  <phoneticPr fontId="5" type="noConversion"/>
  <dataValidations count="1">
    <dataValidation type="list" allowBlank="1" showInputMessage="1" showErrorMessage="1" sqref="Q1314:R1333 Q132:R151 Q153:R172 Q24:R43 Q3:R22 Q46:R65 Q67:R86 Q1293:R1312 Q89:R108 Q175:R194 Q196:R215 Q218:R237 Q239:R258 Q261:R280 Q304:R323 Q325:R344 Q347:R366 Q368:R387 Q390:R409 Q411:R430 Q433:R452 Q454:R473 Q476:R495 Q497:R516 Q519:R538 Q540:R559 Q562:R581 Q583:R602 Q605:R624 Q626:R645 Q648:R667 Q669:R688 Q691:R710 Q712:R731 Q734:R753 Q755:R774 Q777:R796 Q798:R817 Q820:R839 Q841:R860 Q863:R882 Q884:R903 Q906:R925 Q927:R946 Q949:R968 Q970:R989 Q992:R1011 Q1013:R1032 Q1035:R1054 Q1056:R1075 Q1078:R1097 Q1099:R1118 Q1121:R1140 Q1142:R1161 Q1164:R1183 Q1185:R1204 Q1207:R1226 Q1228:R1247 Q1250:R1269 Q1271:R1290 Q110:R129 Q282:R301">
      <formula1>FADIS</formula1>
    </dataValidation>
  </dataValidations>
  <pageMargins left="0.23622047244094491" right="0.19685039370078741" top="0.35433070866141736" bottom="0.74803149606299213" header="0.31496062992125984" footer="0.31496062992125984"/>
  <pageSetup paperSize="9" scale="68" orientation="landscape" r:id="rId1"/>
  <headerFooter>
    <oddFooter>第 &amp;P 頁 &amp;R&amp;A</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FF00"/>
  </sheetPr>
  <dimension ref="A1:O95"/>
  <sheetViews>
    <sheetView workbookViewId="0">
      <pane ySplit="3" topLeftCell="A4" activePane="bottomLeft" state="frozen"/>
      <selection activeCell="C29" sqref="C29"/>
      <selection pane="bottomLeft" activeCell="N9" sqref="N9"/>
    </sheetView>
  </sheetViews>
  <sheetFormatPr defaultRowHeight="16.5"/>
  <cols>
    <col min="1" max="1" width="6.375" customWidth="1"/>
    <col min="2" max="2" width="6.125" style="237" customWidth="1"/>
    <col min="3" max="3" width="9" style="318" customWidth="1"/>
    <col min="4" max="4" width="10.625" customWidth="1"/>
    <col min="5" max="5" width="36.125" customWidth="1"/>
    <col min="6" max="6" width="9.25" style="318" customWidth="1"/>
    <col min="7" max="7" width="30.5" customWidth="1"/>
    <col min="8" max="8" width="12.875" style="237" customWidth="1"/>
    <col min="9" max="9" width="9.5" customWidth="1"/>
    <col min="10" max="10" width="10.125" style="237" customWidth="1"/>
  </cols>
  <sheetData>
    <row r="1" spans="1:15" ht="28.5" customHeight="1">
      <c r="A1" s="886" t="s">
        <v>338</v>
      </c>
      <c r="B1" s="886"/>
      <c r="C1" s="886"/>
      <c r="D1" s="886"/>
      <c r="E1" s="886"/>
      <c r="F1" s="886"/>
      <c r="G1" s="886"/>
      <c r="H1" s="886"/>
      <c r="I1" s="886"/>
      <c r="J1" s="886"/>
    </row>
    <row r="2" spans="1:15" ht="21" customHeight="1" thickBot="1">
      <c r="A2" s="887"/>
      <c r="B2" s="887"/>
      <c r="C2" s="887"/>
      <c r="D2" s="887"/>
      <c r="E2" s="301"/>
      <c r="F2" s="302"/>
      <c r="G2" s="301"/>
      <c r="H2" s="303"/>
      <c r="I2" s="888">
        <f>'１１直送'!A3</f>
        <v>46204</v>
      </c>
      <c r="J2" s="888"/>
    </row>
    <row r="3" spans="1:15" ht="33.75" thickBot="1">
      <c r="A3" s="304" t="s">
        <v>339</v>
      </c>
      <c r="B3" s="305" t="s">
        <v>340</v>
      </c>
      <c r="C3" s="306" t="s">
        <v>341</v>
      </c>
      <c r="D3" s="307" t="s">
        <v>342</v>
      </c>
      <c r="E3" s="307" t="s">
        <v>343</v>
      </c>
      <c r="F3" s="308" t="s">
        <v>344</v>
      </c>
      <c r="G3" s="307" t="s">
        <v>345</v>
      </c>
      <c r="H3" s="307" t="s">
        <v>346</v>
      </c>
      <c r="I3" s="307" t="s">
        <v>347</v>
      </c>
      <c r="J3" s="307" t="s">
        <v>348</v>
      </c>
    </row>
    <row r="4" spans="1:15" ht="33.75" thickBot="1">
      <c r="A4" s="309">
        <v>1</v>
      </c>
      <c r="B4" s="310" t="s">
        <v>2904</v>
      </c>
      <c r="C4" s="311">
        <v>46204</v>
      </c>
      <c r="D4" s="310" t="s">
        <v>985</v>
      </c>
      <c r="E4" s="312" t="s">
        <v>2909</v>
      </c>
      <c r="F4" s="313" t="s">
        <v>2905</v>
      </c>
      <c r="G4" s="312" t="s">
        <v>2906</v>
      </c>
      <c r="H4" s="314">
        <v>46204</v>
      </c>
      <c r="I4" s="310" t="s">
        <v>2907</v>
      </c>
      <c r="J4" s="310" t="s">
        <v>2908</v>
      </c>
    </row>
    <row r="5" spans="1:15" ht="19.5" thickBot="1">
      <c r="A5" s="309">
        <v>2</v>
      </c>
      <c r="B5" s="310" t="s">
        <v>2904</v>
      </c>
      <c r="C5" s="311">
        <v>46204</v>
      </c>
      <c r="D5" s="310" t="s">
        <v>1475</v>
      </c>
      <c r="E5" s="312" t="s">
        <v>2949</v>
      </c>
      <c r="F5" s="313" t="s">
        <v>2905</v>
      </c>
      <c r="G5" s="312" t="s">
        <v>2950</v>
      </c>
      <c r="H5" s="314">
        <v>46204</v>
      </c>
      <c r="I5" s="310" t="s">
        <v>1475</v>
      </c>
      <c r="J5" s="310" t="s">
        <v>1475</v>
      </c>
    </row>
    <row r="6" spans="1:15" ht="19.5" thickBot="1">
      <c r="A6" s="309">
        <v>3</v>
      </c>
      <c r="B6" s="310" t="s">
        <v>2904</v>
      </c>
      <c r="C6" s="311">
        <v>46205</v>
      </c>
      <c r="D6" s="310" t="s">
        <v>985</v>
      </c>
      <c r="E6" s="315" t="s">
        <v>2996</v>
      </c>
      <c r="F6" s="313" t="s">
        <v>2905</v>
      </c>
      <c r="G6" s="312" t="s">
        <v>2997</v>
      </c>
      <c r="H6" s="314">
        <v>46205</v>
      </c>
      <c r="I6" s="310" t="s">
        <v>2986</v>
      </c>
      <c r="J6" s="310" t="s">
        <v>2986</v>
      </c>
    </row>
    <row r="7" spans="1:15" ht="19.5" thickBot="1">
      <c r="A7" s="309">
        <v>4</v>
      </c>
      <c r="B7" s="310" t="s">
        <v>2904</v>
      </c>
      <c r="C7" s="311">
        <v>46205</v>
      </c>
      <c r="D7" s="310" t="s">
        <v>20</v>
      </c>
      <c r="E7" s="312" t="s">
        <v>3049</v>
      </c>
      <c r="F7" s="313" t="s">
        <v>3050</v>
      </c>
      <c r="G7" s="312" t="s">
        <v>3051</v>
      </c>
      <c r="H7" s="314">
        <v>46205</v>
      </c>
      <c r="I7" s="310" t="s">
        <v>20</v>
      </c>
      <c r="J7" s="310" t="s">
        <v>3052</v>
      </c>
    </row>
    <row r="8" spans="1:15" ht="19.5" thickBot="1">
      <c r="A8" s="309">
        <v>5</v>
      </c>
      <c r="B8" s="310"/>
      <c r="C8" s="311"/>
      <c r="D8" s="310"/>
      <c r="E8" s="312"/>
      <c r="F8" s="313"/>
      <c r="G8" s="312"/>
      <c r="H8" s="311"/>
      <c r="I8" s="310"/>
      <c r="J8" s="310"/>
    </row>
    <row r="9" spans="1:15" ht="19.5" thickBot="1">
      <c r="A9" s="309">
        <v>6</v>
      </c>
      <c r="B9" s="310"/>
      <c r="C9" s="311"/>
      <c r="D9" s="310"/>
      <c r="E9" s="315"/>
      <c r="F9" s="313"/>
      <c r="G9" s="312"/>
      <c r="H9" s="314"/>
      <c r="I9" s="310"/>
      <c r="J9" s="310"/>
    </row>
    <row r="10" spans="1:15" ht="19.5" thickBot="1">
      <c r="A10" s="309">
        <v>7</v>
      </c>
      <c r="B10" s="310"/>
      <c r="C10" s="311"/>
      <c r="D10" s="310"/>
      <c r="E10" s="312"/>
      <c r="F10" s="313"/>
      <c r="G10" s="312"/>
      <c r="H10" s="314"/>
      <c r="I10" s="310"/>
      <c r="J10" s="310"/>
    </row>
    <row r="11" spans="1:15" ht="19.5" thickBot="1">
      <c r="A11" s="309">
        <v>8</v>
      </c>
      <c r="B11" s="310"/>
      <c r="C11" s="311"/>
      <c r="D11" s="310"/>
      <c r="E11" s="312"/>
      <c r="F11" s="313"/>
      <c r="G11" s="312"/>
      <c r="H11" s="316"/>
      <c r="I11" s="310"/>
      <c r="J11" s="310"/>
    </row>
    <row r="12" spans="1:15" ht="19.5" thickBot="1">
      <c r="A12" s="309">
        <v>9</v>
      </c>
      <c r="B12" s="310"/>
      <c r="C12" s="311"/>
      <c r="D12" s="310"/>
      <c r="E12" s="312"/>
      <c r="F12" s="313"/>
      <c r="G12" s="312"/>
      <c r="H12" s="316"/>
      <c r="I12" s="310"/>
      <c r="J12" s="310"/>
      <c r="O12" s="317"/>
    </row>
    <row r="13" spans="1:15" ht="19.5" thickBot="1">
      <c r="A13" s="309">
        <v>10</v>
      </c>
      <c r="B13" s="310"/>
      <c r="C13" s="311"/>
      <c r="D13" s="310"/>
      <c r="E13" s="312"/>
      <c r="F13" s="313"/>
      <c r="G13" s="312"/>
      <c r="H13" s="316"/>
      <c r="I13" s="310"/>
      <c r="J13" s="310"/>
      <c r="O13" s="317"/>
    </row>
    <row r="14" spans="1:15" ht="19.5" thickBot="1">
      <c r="A14" s="309">
        <v>11</v>
      </c>
      <c r="B14" s="310"/>
      <c r="C14" s="311"/>
      <c r="D14" s="310"/>
      <c r="E14" s="312"/>
      <c r="F14" s="313"/>
      <c r="G14" s="312"/>
      <c r="H14" s="316"/>
      <c r="I14" s="310"/>
      <c r="J14" s="310"/>
      <c r="O14" s="317"/>
    </row>
    <row r="15" spans="1:15" ht="19.5" thickBot="1">
      <c r="A15" s="309">
        <v>12</v>
      </c>
      <c r="B15" s="310"/>
      <c r="C15" s="311"/>
      <c r="D15" s="310"/>
      <c r="E15" s="312"/>
      <c r="F15" s="313"/>
      <c r="G15" s="312"/>
      <c r="H15" s="316"/>
      <c r="I15" s="310"/>
      <c r="J15" s="310"/>
      <c r="O15" s="317"/>
    </row>
    <row r="16" spans="1:15" ht="19.5" thickBot="1">
      <c r="A16" s="309">
        <v>13</v>
      </c>
      <c r="B16" s="310"/>
      <c r="C16" s="311"/>
      <c r="D16" s="310"/>
      <c r="E16" s="312"/>
      <c r="F16" s="313"/>
      <c r="G16" s="312"/>
      <c r="H16" s="316"/>
      <c r="I16" s="310"/>
      <c r="J16" s="310"/>
      <c r="O16" s="317"/>
    </row>
    <row r="17" spans="1:15" ht="19.5" thickBot="1">
      <c r="A17" s="309">
        <v>14</v>
      </c>
      <c r="B17" s="310"/>
      <c r="C17" s="311"/>
      <c r="D17" s="310"/>
      <c r="E17" s="312"/>
      <c r="F17" s="313"/>
      <c r="G17" s="312"/>
      <c r="H17" s="316"/>
      <c r="I17" s="310"/>
      <c r="J17" s="310"/>
      <c r="O17" s="317"/>
    </row>
    <row r="18" spans="1:15" ht="19.5" thickBot="1">
      <c r="A18" s="309">
        <v>15</v>
      </c>
      <c r="B18" s="310"/>
      <c r="C18" s="311"/>
      <c r="D18" s="310"/>
      <c r="E18" s="312"/>
      <c r="F18" s="313"/>
      <c r="G18" s="312"/>
      <c r="H18" s="316"/>
      <c r="I18" s="310"/>
      <c r="J18" s="310"/>
      <c r="O18" s="317"/>
    </row>
    <row r="19" spans="1:15" ht="19.5" thickBot="1">
      <c r="A19" s="309">
        <v>16</v>
      </c>
      <c r="B19" s="310"/>
      <c r="C19" s="311"/>
      <c r="D19" s="310"/>
      <c r="E19" s="312"/>
      <c r="F19" s="313"/>
      <c r="G19" s="312"/>
      <c r="H19" s="316"/>
      <c r="I19" s="310"/>
      <c r="J19" s="310"/>
      <c r="O19" s="317"/>
    </row>
    <row r="20" spans="1:15" ht="19.5" thickBot="1">
      <c r="A20" s="309">
        <v>17</v>
      </c>
      <c r="B20" s="310"/>
      <c r="C20" s="311"/>
      <c r="D20" s="310"/>
      <c r="E20" s="312"/>
      <c r="F20" s="313"/>
      <c r="G20" s="312"/>
      <c r="H20" s="316"/>
      <c r="I20" s="310"/>
      <c r="J20" s="310"/>
      <c r="O20" s="317"/>
    </row>
    <row r="21" spans="1:15" ht="19.5" thickBot="1">
      <c r="A21" s="309">
        <v>18</v>
      </c>
      <c r="B21" s="310"/>
      <c r="C21" s="311"/>
      <c r="D21" s="310"/>
      <c r="E21" s="312"/>
      <c r="F21" s="313"/>
      <c r="G21" s="312"/>
      <c r="H21" s="316"/>
      <c r="I21" s="310"/>
      <c r="J21" s="310"/>
      <c r="O21" s="317"/>
    </row>
    <row r="22" spans="1:15" ht="19.5" thickBot="1">
      <c r="A22" s="309">
        <v>19</v>
      </c>
      <c r="B22" s="310"/>
      <c r="C22" s="311"/>
      <c r="D22" s="310"/>
      <c r="E22" s="312"/>
      <c r="F22" s="313"/>
      <c r="G22" s="312"/>
      <c r="H22" s="316"/>
      <c r="I22" s="310"/>
      <c r="J22" s="310"/>
      <c r="O22" s="317"/>
    </row>
    <row r="23" spans="1:15" ht="19.5" thickBot="1">
      <c r="A23" s="309">
        <v>20</v>
      </c>
      <c r="B23" s="310"/>
      <c r="C23" s="311"/>
      <c r="D23" s="310"/>
      <c r="E23" s="312"/>
      <c r="F23" s="313"/>
      <c r="G23" s="312"/>
      <c r="H23" s="316"/>
      <c r="I23" s="310"/>
      <c r="J23" s="310"/>
      <c r="O23" s="317"/>
    </row>
    <row r="24" spans="1:15" ht="19.5" thickBot="1">
      <c r="A24" s="309">
        <v>21</v>
      </c>
      <c r="B24" s="310"/>
      <c r="C24" s="311"/>
      <c r="D24" s="310"/>
      <c r="E24" s="312"/>
      <c r="F24" s="313"/>
      <c r="G24" s="312"/>
      <c r="H24" s="316"/>
      <c r="I24" s="310"/>
      <c r="J24" s="310"/>
      <c r="O24" s="317"/>
    </row>
    <row r="25" spans="1:15" ht="19.5" thickBot="1">
      <c r="A25" s="309">
        <v>22</v>
      </c>
      <c r="B25" s="310"/>
      <c r="C25" s="311"/>
      <c r="D25" s="310"/>
      <c r="E25" s="312"/>
      <c r="F25" s="313"/>
      <c r="G25" s="312"/>
      <c r="H25" s="316"/>
      <c r="I25" s="310"/>
      <c r="J25" s="310"/>
      <c r="O25" s="317"/>
    </row>
    <row r="26" spans="1:15" ht="19.5" thickBot="1">
      <c r="A26" s="309">
        <v>23</v>
      </c>
      <c r="B26" s="310"/>
      <c r="C26" s="311"/>
      <c r="D26" s="310"/>
      <c r="E26" s="312"/>
      <c r="F26" s="313"/>
      <c r="G26" s="312"/>
      <c r="H26" s="316"/>
      <c r="I26" s="310"/>
      <c r="J26" s="310"/>
      <c r="O26" s="317"/>
    </row>
    <row r="27" spans="1:15" ht="19.5" thickBot="1">
      <c r="A27" s="309">
        <v>24</v>
      </c>
      <c r="B27" s="310"/>
      <c r="C27" s="311"/>
      <c r="D27" s="310"/>
      <c r="E27" s="312"/>
      <c r="F27" s="313"/>
      <c r="G27" s="312"/>
      <c r="H27" s="316"/>
      <c r="I27" s="310"/>
      <c r="J27" s="310"/>
      <c r="O27" s="317"/>
    </row>
    <row r="28" spans="1:15" ht="19.5" thickBot="1">
      <c r="A28" s="309">
        <v>25</v>
      </c>
      <c r="B28" s="310"/>
      <c r="C28" s="311"/>
      <c r="D28" s="310"/>
      <c r="E28" s="312"/>
      <c r="F28" s="313"/>
      <c r="G28" s="312"/>
      <c r="H28" s="316"/>
      <c r="I28" s="310"/>
      <c r="J28" s="310"/>
      <c r="O28" s="317"/>
    </row>
    <row r="29" spans="1:15" ht="19.5" thickBot="1">
      <c r="A29" s="309">
        <v>26</v>
      </c>
      <c r="B29" s="310"/>
      <c r="C29" s="311"/>
      <c r="D29" s="310"/>
      <c r="E29" s="312"/>
      <c r="F29" s="313"/>
      <c r="G29" s="312"/>
      <c r="H29" s="316"/>
      <c r="I29" s="310"/>
      <c r="J29" s="310"/>
      <c r="O29" s="317"/>
    </row>
    <row r="30" spans="1:15" ht="19.5" thickBot="1">
      <c r="A30" s="309">
        <v>27</v>
      </c>
      <c r="B30" s="310"/>
      <c r="C30" s="311"/>
      <c r="D30" s="310"/>
      <c r="E30" s="312"/>
      <c r="F30" s="313"/>
      <c r="G30" s="312"/>
      <c r="H30" s="316"/>
      <c r="I30" s="310"/>
      <c r="J30" s="310"/>
      <c r="O30" s="317"/>
    </row>
    <row r="31" spans="1:15" ht="19.5" thickBot="1">
      <c r="A31" s="309">
        <v>28</v>
      </c>
      <c r="B31" s="310"/>
      <c r="C31" s="311"/>
      <c r="D31" s="310"/>
      <c r="E31" s="312"/>
      <c r="F31" s="313"/>
      <c r="G31" s="312"/>
      <c r="H31" s="316"/>
      <c r="I31" s="310"/>
      <c r="J31" s="310"/>
      <c r="O31" s="317"/>
    </row>
    <row r="32" spans="1:15" ht="19.5" thickBot="1">
      <c r="A32" s="309">
        <v>29</v>
      </c>
      <c r="B32" s="310"/>
      <c r="C32" s="311"/>
      <c r="D32" s="310"/>
      <c r="E32" s="312"/>
      <c r="F32" s="313"/>
      <c r="G32" s="312"/>
      <c r="H32" s="316"/>
      <c r="I32" s="310"/>
      <c r="J32" s="310"/>
      <c r="O32" s="317"/>
    </row>
    <row r="33" spans="1:15" ht="19.5" thickBot="1">
      <c r="A33" s="309">
        <v>30</v>
      </c>
      <c r="B33" s="310"/>
      <c r="C33" s="311"/>
      <c r="D33" s="310"/>
      <c r="E33" s="312"/>
      <c r="F33" s="313"/>
      <c r="G33" s="312"/>
      <c r="H33" s="316"/>
      <c r="I33" s="310"/>
      <c r="J33" s="310"/>
      <c r="O33" s="317"/>
    </row>
    <row r="34" spans="1:15" ht="19.5" thickBot="1">
      <c r="A34" s="309">
        <v>31</v>
      </c>
      <c r="B34" s="310"/>
      <c r="C34" s="311"/>
      <c r="D34" s="310"/>
      <c r="E34" s="312"/>
      <c r="F34" s="313"/>
      <c r="G34" s="312"/>
      <c r="H34" s="316"/>
      <c r="I34" s="310"/>
      <c r="J34" s="310"/>
      <c r="O34" s="317"/>
    </row>
    <row r="35" spans="1:15" ht="19.5" thickBot="1">
      <c r="A35" s="309">
        <v>32</v>
      </c>
      <c r="B35" s="310"/>
      <c r="C35" s="311"/>
      <c r="D35" s="310"/>
      <c r="E35" s="312"/>
      <c r="F35" s="313"/>
      <c r="G35" s="312"/>
      <c r="H35" s="316"/>
      <c r="I35" s="310"/>
      <c r="J35" s="310"/>
      <c r="O35" s="317"/>
    </row>
    <row r="36" spans="1:15" ht="19.5" thickBot="1">
      <c r="A36" s="309">
        <v>33</v>
      </c>
      <c r="B36" s="310"/>
      <c r="C36" s="311"/>
      <c r="D36" s="310"/>
      <c r="E36" s="312"/>
      <c r="F36" s="313"/>
      <c r="G36" s="312"/>
      <c r="H36" s="316"/>
      <c r="I36" s="310"/>
      <c r="J36" s="310"/>
      <c r="O36" s="317"/>
    </row>
    <row r="37" spans="1:15" ht="19.5" thickBot="1">
      <c r="A37" s="309">
        <v>34</v>
      </c>
      <c r="B37" s="310"/>
      <c r="C37" s="311"/>
      <c r="D37" s="310"/>
      <c r="E37" s="312"/>
      <c r="F37" s="313"/>
      <c r="G37" s="312"/>
      <c r="H37" s="316"/>
      <c r="I37" s="310"/>
      <c r="J37" s="310"/>
      <c r="O37" s="317"/>
    </row>
    <row r="38" spans="1:15" ht="19.5" thickBot="1">
      <c r="A38" s="309">
        <v>35</v>
      </c>
      <c r="B38" s="310"/>
      <c r="C38" s="311"/>
      <c r="D38" s="310"/>
      <c r="E38" s="312"/>
      <c r="F38" s="313"/>
      <c r="G38" s="312"/>
      <c r="H38" s="316"/>
      <c r="I38" s="310"/>
      <c r="J38" s="310"/>
      <c r="O38" s="317"/>
    </row>
    <row r="39" spans="1:15" ht="19.5" thickBot="1">
      <c r="A39" s="309">
        <v>36</v>
      </c>
      <c r="B39" s="310"/>
      <c r="C39" s="311"/>
      <c r="D39" s="310"/>
      <c r="E39" s="312"/>
      <c r="F39" s="313"/>
      <c r="G39" s="312"/>
      <c r="H39" s="316"/>
      <c r="I39" s="310"/>
      <c r="J39" s="310"/>
      <c r="O39" s="317"/>
    </row>
    <row r="40" spans="1:15" ht="19.5" thickBot="1">
      <c r="A40" s="309">
        <v>37</v>
      </c>
      <c r="B40" s="310"/>
      <c r="C40" s="311"/>
      <c r="D40" s="310"/>
      <c r="E40" s="312"/>
      <c r="F40" s="313"/>
      <c r="G40" s="312"/>
      <c r="H40" s="316"/>
      <c r="I40" s="310"/>
      <c r="J40" s="310"/>
      <c r="O40" s="317"/>
    </row>
    <row r="41" spans="1:15" ht="19.5" thickBot="1">
      <c r="A41" s="309">
        <v>38</v>
      </c>
      <c r="B41" s="310"/>
      <c r="C41" s="311"/>
      <c r="D41" s="310"/>
      <c r="E41" s="312"/>
      <c r="F41" s="313"/>
      <c r="G41" s="312"/>
      <c r="H41" s="316"/>
      <c r="I41" s="310"/>
      <c r="J41" s="310"/>
      <c r="O41" s="317"/>
    </row>
    <row r="42" spans="1:15" ht="19.5" thickBot="1">
      <c r="A42" s="309">
        <v>39</v>
      </c>
      <c r="B42" s="310"/>
      <c r="C42" s="311"/>
      <c r="D42" s="310"/>
      <c r="E42" s="312"/>
      <c r="F42" s="313"/>
      <c r="G42" s="312"/>
      <c r="H42" s="316"/>
      <c r="I42" s="310"/>
      <c r="J42" s="310"/>
      <c r="O42" s="317"/>
    </row>
    <row r="43" spans="1:15" ht="19.5" thickBot="1">
      <c r="A43" s="309">
        <v>40</v>
      </c>
      <c r="B43" s="310"/>
      <c r="C43" s="311"/>
      <c r="D43" s="310"/>
      <c r="E43" s="312"/>
      <c r="F43" s="313"/>
      <c r="G43" s="312"/>
      <c r="H43" s="316"/>
      <c r="I43" s="310"/>
      <c r="J43" s="310"/>
      <c r="O43" s="317"/>
    </row>
    <row r="44" spans="1:15" ht="19.5" thickBot="1">
      <c r="A44" s="309">
        <v>41</v>
      </c>
      <c r="B44" s="310"/>
      <c r="C44" s="311"/>
      <c r="D44" s="310"/>
      <c r="E44" s="312"/>
      <c r="F44" s="313"/>
      <c r="G44" s="312"/>
      <c r="H44" s="316"/>
      <c r="I44" s="310"/>
      <c r="J44" s="310"/>
      <c r="O44" s="317"/>
    </row>
    <row r="45" spans="1:15" ht="19.5" thickBot="1">
      <c r="A45" s="309">
        <v>42</v>
      </c>
      <c r="B45" s="310"/>
      <c r="C45" s="311"/>
      <c r="D45" s="310"/>
      <c r="E45" s="312"/>
      <c r="F45" s="313"/>
      <c r="G45" s="312"/>
      <c r="H45" s="316"/>
      <c r="I45" s="310"/>
      <c r="J45" s="310"/>
      <c r="O45" s="317"/>
    </row>
    <row r="46" spans="1:15" ht="19.5" thickBot="1">
      <c r="A46" s="309">
        <v>43</v>
      </c>
      <c r="B46" s="310"/>
      <c r="C46" s="311"/>
      <c r="D46" s="310"/>
      <c r="E46" s="312"/>
      <c r="F46" s="313"/>
      <c r="G46" s="312"/>
      <c r="H46" s="316"/>
      <c r="I46" s="310"/>
      <c r="J46" s="310"/>
      <c r="O46" s="317"/>
    </row>
    <row r="47" spans="1:15" ht="19.5" thickBot="1">
      <c r="A47" s="309">
        <v>44</v>
      </c>
      <c r="B47" s="310"/>
      <c r="C47" s="311"/>
      <c r="D47" s="310"/>
      <c r="E47" s="312"/>
      <c r="F47" s="313"/>
      <c r="G47" s="312"/>
      <c r="H47" s="316"/>
      <c r="I47" s="310"/>
      <c r="J47" s="310"/>
      <c r="O47" s="317"/>
    </row>
    <row r="48" spans="1:15" ht="19.5" thickBot="1">
      <c r="A48" s="309">
        <v>45</v>
      </c>
      <c r="B48" s="310"/>
      <c r="C48" s="311"/>
      <c r="D48" s="310"/>
      <c r="E48" s="312"/>
      <c r="F48" s="313"/>
      <c r="G48" s="312"/>
      <c r="H48" s="316"/>
      <c r="I48" s="310"/>
      <c r="J48" s="310"/>
      <c r="O48" s="317"/>
    </row>
    <row r="49" spans="1:15" ht="19.5" thickBot="1">
      <c r="A49" s="309">
        <v>46</v>
      </c>
      <c r="B49" s="310"/>
      <c r="C49" s="311"/>
      <c r="D49" s="310"/>
      <c r="E49" s="312"/>
      <c r="F49" s="313"/>
      <c r="G49" s="312"/>
      <c r="H49" s="316"/>
      <c r="I49" s="310"/>
      <c r="J49" s="310"/>
      <c r="O49" s="317"/>
    </row>
    <row r="50" spans="1:15" ht="19.5" thickBot="1">
      <c r="A50" s="309">
        <v>47</v>
      </c>
      <c r="B50" s="310"/>
      <c r="C50" s="311"/>
      <c r="D50" s="310"/>
      <c r="E50" s="312"/>
      <c r="F50" s="313"/>
      <c r="G50" s="312"/>
      <c r="H50" s="316"/>
      <c r="I50" s="310"/>
      <c r="J50" s="310"/>
      <c r="O50" s="317"/>
    </row>
    <row r="51" spans="1:15" ht="19.5" thickBot="1">
      <c r="A51" s="309">
        <v>48</v>
      </c>
      <c r="B51" s="310"/>
      <c r="C51" s="311"/>
      <c r="D51" s="310"/>
      <c r="E51" s="312"/>
      <c r="F51" s="313"/>
      <c r="G51" s="312"/>
      <c r="H51" s="316"/>
      <c r="I51" s="310"/>
      <c r="J51" s="310"/>
      <c r="O51" s="317"/>
    </row>
    <row r="52" spans="1:15" ht="19.5" thickBot="1">
      <c r="A52" s="309">
        <v>49</v>
      </c>
      <c r="B52" s="310"/>
      <c r="C52" s="311"/>
      <c r="D52" s="310"/>
      <c r="E52" s="312"/>
      <c r="F52" s="313"/>
      <c r="G52" s="312"/>
      <c r="H52" s="316"/>
      <c r="I52" s="310"/>
      <c r="J52" s="310"/>
      <c r="O52" s="317"/>
    </row>
    <row r="53" spans="1:15" ht="19.5" thickBot="1">
      <c r="A53" s="309">
        <v>50</v>
      </c>
      <c r="B53" s="310"/>
      <c r="C53" s="311"/>
      <c r="D53" s="310"/>
      <c r="E53" s="312"/>
      <c r="F53" s="313"/>
      <c r="G53" s="312"/>
      <c r="H53" s="316"/>
      <c r="I53" s="310"/>
      <c r="J53" s="310"/>
      <c r="O53" s="317"/>
    </row>
    <row r="54" spans="1:15" ht="19.5" thickBot="1">
      <c r="A54" s="309">
        <v>51</v>
      </c>
      <c r="B54" s="310"/>
      <c r="C54" s="311"/>
      <c r="D54" s="310"/>
      <c r="E54" s="312"/>
      <c r="F54" s="313"/>
      <c r="G54" s="312"/>
      <c r="H54" s="316"/>
      <c r="I54" s="310"/>
      <c r="J54" s="310"/>
      <c r="O54" s="317"/>
    </row>
    <row r="55" spans="1:15" ht="19.5" thickBot="1">
      <c r="A55" s="309">
        <v>52</v>
      </c>
      <c r="B55" s="310"/>
      <c r="C55" s="311"/>
      <c r="D55" s="310"/>
      <c r="E55" s="312"/>
      <c r="F55" s="313"/>
      <c r="G55" s="312"/>
      <c r="H55" s="316"/>
      <c r="I55" s="310"/>
      <c r="J55" s="310"/>
      <c r="O55" s="317"/>
    </row>
    <row r="56" spans="1:15" ht="19.5" thickBot="1">
      <c r="A56" s="309">
        <v>53</v>
      </c>
      <c r="B56" s="310"/>
      <c r="C56" s="311"/>
      <c r="D56" s="310"/>
      <c r="E56" s="312"/>
      <c r="F56" s="313"/>
      <c r="G56" s="312"/>
      <c r="H56" s="316"/>
      <c r="I56" s="310"/>
      <c r="J56" s="310"/>
      <c r="O56" s="317"/>
    </row>
    <row r="57" spans="1:15" ht="19.5" thickBot="1">
      <c r="A57" s="309">
        <v>54</v>
      </c>
      <c r="B57" s="310"/>
      <c r="C57" s="311"/>
      <c r="D57" s="310"/>
      <c r="E57" s="312"/>
      <c r="F57" s="313"/>
      <c r="G57" s="312"/>
      <c r="H57" s="316"/>
      <c r="I57" s="310"/>
      <c r="J57" s="310"/>
      <c r="O57" s="317"/>
    </row>
    <row r="58" spans="1:15" ht="19.5" thickBot="1">
      <c r="A58" s="309">
        <v>55</v>
      </c>
      <c r="B58" s="310"/>
      <c r="C58" s="311"/>
      <c r="D58" s="310"/>
      <c r="E58" s="312"/>
      <c r="F58" s="313"/>
      <c r="G58" s="312"/>
      <c r="H58" s="316"/>
      <c r="I58" s="310"/>
      <c r="J58" s="310"/>
      <c r="O58" s="317"/>
    </row>
    <row r="59" spans="1:15" ht="19.5" thickBot="1">
      <c r="A59" s="309">
        <v>56</v>
      </c>
      <c r="B59" s="310"/>
      <c r="C59" s="311"/>
      <c r="D59" s="310"/>
      <c r="E59" s="312"/>
      <c r="F59" s="313"/>
      <c r="G59" s="312"/>
      <c r="H59" s="316"/>
      <c r="I59" s="310"/>
      <c r="J59" s="310"/>
      <c r="O59" s="317"/>
    </row>
    <row r="60" spans="1:15" ht="19.5" thickBot="1">
      <c r="A60" s="309">
        <v>57</v>
      </c>
      <c r="B60" s="310"/>
      <c r="C60" s="311"/>
      <c r="D60" s="310"/>
      <c r="E60" s="312"/>
      <c r="F60" s="313"/>
      <c r="G60" s="312"/>
      <c r="H60" s="316"/>
      <c r="I60" s="310"/>
      <c r="J60" s="310"/>
      <c r="O60" s="317"/>
    </row>
    <row r="61" spans="1:15" ht="19.5" thickBot="1">
      <c r="A61" s="309">
        <v>58</v>
      </c>
      <c r="B61" s="310"/>
      <c r="C61" s="311"/>
      <c r="D61" s="310"/>
      <c r="E61" s="312"/>
      <c r="F61" s="313"/>
      <c r="G61" s="312"/>
      <c r="H61" s="316"/>
      <c r="I61" s="310"/>
      <c r="J61" s="310"/>
      <c r="O61" s="317"/>
    </row>
    <row r="62" spans="1:15" ht="19.5" thickBot="1">
      <c r="A62" s="309">
        <v>59</v>
      </c>
      <c r="B62" s="310"/>
      <c r="C62" s="311"/>
      <c r="D62" s="310"/>
      <c r="E62" s="312"/>
      <c r="F62" s="313"/>
      <c r="G62" s="312"/>
      <c r="H62" s="316"/>
      <c r="I62" s="310"/>
      <c r="J62" s="310"/>
      <c r="O62" s="317"/>
    </row>
    <row r="63" spans="1:15" ht="19.5" thickBot="1">
      <c r="A63" s="309">
        <v>60</v>
      </c>
      <c r="B63" s="310"/>
      <c r="C63" s="311"/>
      <c r="D63" s="310"/>
      <c r="E63" s="312"/>
      <c r="F63" s="313"/>
      <c r="G63" s="312"/>
      <c r="H63" s="316"/>
      <c r="I63" s="310"/>
      <c r="J63" s="310"/>
      <c r="O63" s="317"/>
    </row>
    <row r="64" spans="1:15" ht="19.5" thickBot="1">
      <c r="A64" s="309">
        <v>61</v>
      </c>
      <c r="B64" s="310"/>
      <c r="C64" s="311"/>
      <c r="D64" s="310"/>
      <c r="E64" s="312"/>
      <c r="F64" s="313"/>
      <c r="G64" s="312"/>
      <c r="H64" s="316"/>
      <c r="I64" s="310"/>
      <c r="J64" s="310"/>
      <c r="O64" s="317"/>
    </row>
    <row r="65" spans="1:15" ht="19.5" thickBot="1">
      <c r="A65" s="309">
        <v>62</v>
      </c>
      <c r="B65" s="310"/>
      <c r="C65" s="311"/>
      <c r="D65" s="310"/>
      <c r="E65" s="312"/>
      <c r="F65" s="313"/>
      <c r="G65" s="312"/>
      <c r="H65" s="316"/>
      <c r="I65" s="310"/>
      <c r="J65" s="310"/>
      <c r="O65" s="317"/>
    </row>
    <row r="66" spans="1:15" ht="19.5" thickBot="1">
      <c r="A66" s="309">
        <v>63</v>
      </c>
      <c r="B66" s="310"/>
      <c r="C66" s="311"/>
      <c r="D66" s="310"/>
      <c r="E66" s="312"/>
      <c r="F66" s="313"/>
      <c r="G66" s="312"/>
      <c r="H66" s="316"/>
      <c r="I66" s="310"/>
      <c r="J66" s="310"/>
      <c r="O66" s="317"/>
    </row>
    <row r="67" spans="1:15" ht="19.5" thickBot="1">
      <c r="A67" s="309">
        <v>64</v>
      </c>
      <c r="B67" s="310"/>
      <c r="C67" s="311"/>
      <c r="D67" s="310"/>
      <c r="E67" s="312"/>
      <c r="F67" s="313"/>
      <c r="G67" s="312"/>
      <c r="H67" s="316"/>
      <c r="I67" s="310"/>
      <c r="J67" s="310"/>
      <c r="O67" s="317"/>
    </row>
    <row r="68" spans="1:15" ht="19.5" thickBot="1">
      <c r="A68" s="309">
        <v>65</v>
      </c>
      <c r="B68" s="310"/>
      <c r="C68" s="311"/>
      <c r="D68" s="310"/>
      <c r="E68" s="312"/>
      <c r="F68" s="313"/>
      <c r="G68" s="312"/>
      <c r="H68" s="316"/>
      <c r="I68" s="310"/>
      <c r="J68" s="310"/>
      <c r="O68" s="317"/>
    </row>
    <row r="69" spans="1:15" ht="19.5" thickBot="1">
      <c r="A69" s="309">
        <v>66</v>
      </c>
      <c r="B69" s="310"/>
      <c r="C69" s="311"/>
      <c r="D69" s="310"/>
      <c r="E69" s="312"/>
      <c r="F69" s="313"/>
      <c r="G69" s="312"/>
      <c r="H69" s="316"/>
      <c r="I69" s="310"/>
      <c r="J69" s="310"/>
      <c r="O69" s="317"/>
    </row>
    <row r="70" spans="1:15" ht="19.5" thickBot="1">
      <c r="A70" s="309">
        <v>67</v>
      </c>
      <c r="B70" s="310"/>
      <c r="C70" s="311"/>
      <c r="D70" s="310"/>
      <c r="E70" s="312"/>
      <c r="F70" s="313"/>
      <c r="G70" s="312"/>
      <c r="H70" s="316"/>
      <c r="I70" s="310"/>
      <c r="J70" s="310"/>
      <c r="O70" s="317"/>
    </row>
    <row r="71" spans="1:15" ht="19.5" thickBot="1">
      <c r="A71" s="309">
        <v>68</v>
      </c>
      <c r="B71" s="310"/>
      <c r="C71" s="311"/>
      <c r="D71" s="310"/>
      <c r="E71" s="312"/>
      <c r="F71" s="313"/>
      <c r="G71" s="312"/>
      <c r="H71" s="316"/>
      <c r="I71" s="310"/>
      <c r="J71" s="310"/>
      <c r="O71" s="317"/>
    </row>
    <row r="72" spans="1:15" ht="19.5" thickBot="1">
      <c r="A72" s="309">
        <v>69</v>
      </c>
      <c r="B72" s="310"/>
      <c r="C72" s="311"/>
      <c r="D72" s="310"/>
      <c r="E72" s="312"/>
      <c r="F72" s="313"/>
      <c r="G72" s="312"/>
      <c r="H72" s="316"/>
      <c r="I72" s="310"/>
      <c r="J72" s="310"/>
      <c r="O72" s="317"/>
    </row>
    <row r="73" spans="1:15" ht="19.5" thickBot="1">
      <c r="A73" s="309">
        <v>70</v>
      </c>
      <c r="B73" s="310"/>
      <c r="C73" s="311"/>
      <c r="D73" s="310"/>
      <c r="E73" s="312"/>
      <c r="F73" s="313"/>
      <c r="G73" s="312"/>
      <c r="H73" s="316"/>
      <c r="I73" s="310"/>
      <c r="J73" s="310"/>
      <c r="O73" s="317"/>
    </row>
    <row r="74" spans="1:15" ht="19.5" thickBot="1">
      <c r="A74" s="309">
        <v>71</v>
      </c>
      <c r="B74" s="310"/>
      <c r="C74" s="311"/>
      <c r="D74" s="310"/>
      <c r="E74" s="312"/>
      <c r="F74" s="313"/>
      <c r="G74" s="312"/>
      <c r="H74" s="316"/>
      <c r="I74" s="310"/>
      <c r="J74" s="310"/>
      <c r="O74" s="317"/>
    </row>
    <row r="75" spans="1:15" ht="19.5" thickBot="1">
      <c r="A75" s="309">
        <v>72</v>
      </c>
      <c r="B75" s="310"/>
      <c r="C75" s="311"/>
      <c r="D75" s="310"/>
      <c r="E75" s="312"/>
      <c r="F75" s="313"/>
      <c r="G75" s="312"/>
      <c r="H75" s="316"/>
      <c r="I75" s="310"/>
      <c r="J75" s="310"/>
      <c r="O75" s="317"/>
    </row>
    <row r="76" spans="1:15" ht="19.5" thickBot="1">
      <c r="A76" s="309">
        <v>73</v>
      </c>
      <c r="B76" s="310"/>
      <c r="C76" s="311"/>
      <c r="D76" s="310"/>
      <c r="E76" s="312"/>
      <c r="F76" s="313"/>
      <c r="G76" s="312"/>
      <c r="H76" s="316"/>
      <c r="I76" s="310"/>
      <c r="J76" s="310"/>
      <c r="O76" s="317"/>
    </row>
    <row r="77" spans="1:15" ht="19.5" thickBot="1">
      <c r="A77" s="309">
        <v>74</v>
      </c>
      <c r="B77" s="310"/>
      <c r="C77" s="311"/>
      <c r="D77" s="310"/>
      <c r="E77" s="312"/>
      <c r="F77" s="313"/>
      <c r="G77" s="312"/>
      <c r="H77" s="316"/>
      <c r="I77" s="310"/>
      <c r="J77" s="310"/>
      <c r="O77" s="317"/>
    </row>
    <row r="78" spans="1:15" ht="19.5" thickBot="1">
      <c r="A78" s="309">
        <v>75</v>
      </c>
      <c r="B78" s="310"/>
      <c r="C78" s="311"/>
      <c r="D78" s="310"/>
      <c r="E78" s="312"/>
      <c r="F78" s="313"/>
      <c r="G78" s="312"/>
      <c r="H78" s="316"/>
      <c r="I78" s="310"/>
      <c r="J78" s="310"/>
      <c r="O78" s="317"/>
    </row>
    <row r="79" spans="1:15" ht="19.5" thickBot="1">
      <c r="A79" s="309">
        <v>76</v>
      </c>
      <c r="B79" s="310"/>
      <c r="C79" s="311"/>
      <c r="D79" s="310"/>
      <c r="E79" s="312"/>
      <c r="F79" s="313"/>
      <c r="G79" s="312"/>
      <c r="H79" s="316"/>
      <c r="I79" s="310"/>
      <c r="J79" s="310"/>
      <c r="O79" s="317"/>
    </row>
    <row r="80" spans="1:15" ht="19.5" thickBot="1">
      <c r="A80" s="309">
        <v>77</v>
      </c>
      <c r="B80" s="310"/>
      <c r="C80" s="311"/>
      <c r="D80" s="310"/>
      <c r="E80" s="312"/>
      <c r="F80" s="313"/>
      <c r="G80" s="312"/>
      <c r="H80" s="316"/>
      <c r="I80" s="310"/>
      <c r="J80" s="310"/>
      <c r="O80" s="317"/>
    </row>
    <row r="81" spans="1:15" ht="19.5" thickBot="1">
      <c r="A81" s="309">
        <v>78</v>
      </c>
      <c r="B81" s="310"/>
      <c r="C81" s="311"/>
      <c r="D81" s="310"/>
      <c r="E81" s="312"/>
      <c r="F81" s="313"/>
      <c r="G81" s="312"/>
      <c r="H81" s="316"/>
      <c r="I81" s="310"/>
      <c r="J81" s="310"/>
      <c r="O81" s="317"/>
    </row>
    <row r="82" spans="1:15" ht="19.5" thickBot="1">
      <c r="A82" s="309">
        <v>79</v>
      </c>
      <c r="B82" s="310"/>
      <c r="C82" s="311"/>
      <c r="D82" s="310"/>
      <c r="E82" s="312"/>
      <c r="F82" s="313"/>
      <c r="G82" s="312"/>
      <c r="H82" s="316"/>
      <c r="I82" s="310"/>
      <c r="J82" s="310"/>
      <c r="O82" s="317"/>
    </row>
    <row r="83" spans="1:15" ht="19.5" thickBot="1">
      <c r="A83" s="309">
        <v>80</v>
      </c>
      <c r="B83" s="310"/>
      <c r="C83" s="311"/>
      <c r="D83" s="310"/>
      <c r="E83" s="312"/>
      <c r="F83" s="313"/>
      <c r="G83" s="312"/>
      <c r="H83" s="316"/>
      <c r="I83" s="310"/>
      <c r="J83" s="310"/>
      <c r="O83" s="317"/>
    </row>
    <row r="84" spans="1:15" ht="19.5" thickBot="1">
      <c r="A84" s="309">
        <v>81</v>
      </c>
      <c r="B84" s="310"/>
      <c r="C84" s="311"/>
      <c r="D84" s="310"/>
      <c r="E84" s="312"/>
      <c r="F84" s="313"/>
      <c r="G84" s="312"/>
      <c r="H84" s="316"/>
      <c r="I84" s="310"/>
      <c r="J84" s="310"/>
      <c r="O84" s="317"/>
    </row>
    <row r="85" spans="1:15" ht="19.5" thickBot="1">
      <c r="A85" s="309">
        <v>82</v>
      </c>
      <c r="B85" s="310"/>
      <c r="C85" s="311"/>
      <c r="D85" s="310"/>
      <c r="E85" s="312"/>
      <c r="F85" s="313"/>
      <c r="G85" s="312"/>
      <c r="H85" s="316"/>
      <c r="I85" s="310"/>
      <c r="J85" s="310"/>
      <c r="O85" s="317"/>
    </row>
    <row r="86" spans="1:15" ht="19.5" thickBot="1">
      <c r="A86" s="309">
        <v>83</v>
      </c>
      <c r="B86" s="310"/>
      <c r="C86" s="311"/>
      <c r="D86" s="310"/>
      <c r="E86" s="312"/>
      <c r="F86" s="313"/>
      <c r="G86" s="312"/>
      <c r="H86" s="316"/>
      <c r="I86" s="310"/>
      <c r="J86" s="310"/>
      <c r="O86" s="317"/>
    </row>
    <row r="87" spans="1:15" ht="19.5" thickBot="1">
      <c r="A87" s="309">
        <v>84</v>
      </c>
      <c r="B87" s="310"/>
      <c r="C87" s="311"/>
      <c r="D87" s="310"/>
      <c r="E87" s="312"/>
      <c r="F87" s="313"/>
      <c r="G87" s="312"/>
      <c r="H87" s="316"/>
      <c r="I87" s="310"/>
      <c r="J87" s="310"/>
      <c r="O87" s="317"/>
    </row>
    <row r="88" spans="1:15" ht="19.5" thickBot="1">
      <c r="A88" s="309">
        <v>85</v>
      </c>
      <c r="B88" s="310"/>
      <c r="C88" s="311"/>
      <c r="D88" s="310"/>
      <c r="E88" s="312"/>
      <c r="F88" s="313"/>
      <c r="G88" s="312"/>
      <c r="H88" s="316"/>
      <c r="I88" s="310"/>
      <c r="J88" s="310"/>
      <c r="O88" s="317"/>
    </row>
    <row r="89" spans="1:15" ht="19.5" thickBot="1">
      <c r="A89" s="309">
        <v>86</v>
      </c>
      <c r="B89" s="310"/>
      <c r="C89" s="311"/>
      <c r="D89" s="310"/>
      <c r="E89" s="312"/>
      <c r="F89" s="313"/>
      <c r="G89" s="312"/>
      <c r="H89" s="316"/>
      <c r="I89" s="310"/>
      <c r="J89" s="310"/>
      <c r="O89" s="317"/>
    </row>
    <row r="90" spans="1:15" ht="19.5" thickBot="1">
      <c r="A90" s="309">
        <v>87</v>
      </c>
      <c r="B90" s="310"/>
      <c r="C90" s="311"/>
      <c r="D90" s="310"/>
      <c r="E90" s="312"/>
      <c r="F90" s="313"/>
      <c r="G90" s="312"/>
      <c r="H90" s="316"/>
      <c r="I90" s="310"/>
      <c r="J90" s="310"/>
      <c r="O90" s="317"/>
    </row>
    <row r="91" spans="1:15" ht="19.5" thickBot="1">
      <c r="A91" s="309">
        <v>88</v>
      </c>
      <c r="B91" s="310"/>
      <c r="C91" s="311"/>
      <c r="D91" s="310"/>
      <c r="E91" s="312"/>
      <c r="F91" s="313"/>
      <c r="G91" s="312"/>
      <c r="H91" s="316"/>
      <c r="I91" s="310"/>
      <c r="J91" s="310"/>
      <c r="O91" s="317"/>
    </row>
    <row r="92" spans="1:15" ht="19.5" thickBot="1">
      <c r="A92" s="309">
        <v>89</v>
      </c>
      <c r="B92" s="310"/>
      <c r="C92" s="311"/>
      <c r="D92" s="310"/>
      <c r="E92" s="312"/>
      <c r="F92" s="313"/>
      <c r="G92" s="312"/>
      <c r="H92" s="316"/>
      <c r="I92" s="310"/>
      <c r="J92" s="310"/>
      <c r="O92" s="317"/>
    </row>
    <row r="93" spans="1:15" ht="19.5" thickBot="1">
      <c r="A93" s="309">
        <v>90</v>
      </c>
      <c r="B93" s="310"/>
      <c r="C93" s="311"/>
      <c r="D93" s="310"/>
      <c r="E93" s="312"/>
      <c r="F93" s="313"/>
      <c r="G93" s="312"/>
      <c r="H93" s="316"/>
      <c r="I93" s="310"/>
      <c r="J93" s="310"/>
    </row>
    <row r="94" spans="1:15">
      <c r="E94" s="319" t="s">
        <v>349</v>
      </c>
    </row>
    <row r="95" spans="1:15" ht="18.75">
      <c r="A95" s="889" t="s">
        <v>350</v>
      </c>
      <c r="B95" s="889"/>
      <c r="C95" s="889"/>
      <c r="D95" s="889"/>
      <c r="E95" s="889"/>
      <c r="F95" s="889"/>
      <c r="G95" s="889"/>
      <c r="H95" s="889"/>
      <c r="I95" s="889"/>
      <c r="J95" s="889"/>
    </row>
  </sheetData>
  <mergeCells count="4">
    <mergeCell ref="A1:J1"/>
    <mergeCell ref="A2:D2"/>
    <mergeCell ref="I2:J2"/>
    <mergeCell ref="A95:J95"/>
  </mergeCells>
  <phoneticPr fontId="5" type="noConversion"/>
  <dataValidations count="1">
    <dataValidation type="list" allowBlank="1" showInputMessage="1" showErrorMessage="1" sqref="D4:D93 I4:I93 J5">
      <formula1>值班主管</formula1>
    </dataValidation>
  </dataValidations>
  <pageMargins left="0.36" right="0.24" top="0.33" bottom="0.74803149606299213" header="0.31496062992125984" footer="0.31496062992125984"/>
  <pageSetup paperSize="9" orientation="landscape"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95"/>
  <sheetViews>
    <sheetView workbookViewId="0">
      <pane xSplit="1" ySplit="8" topLeftCell="B9" activePane="bottomRight" state="frozen"/>
      <selection pane="topRight" activeCell="B1" sqref="B1"/>
      <selection pane="bottomLeft" activeCell="A9" sqref="A9"/>
      <selection pane="bottomRight" activeCell="E15" sqref="E15"/>
    </sheetView>
  </sheetViews>
  <sheetFormatPr defaultRowHeight="16.5"/>
  <cols>
    <col min="1" max="1" width="15.875" customWidth="1"/>
    <col min="2" max="2" width="7.375" customWidth="1"/>
    <col min="3" max="3" width="10.75" customWidth="1"/>
    <col min="4" max="4" width="5.875" customWidth="1"/>
    <col min="5" max="5" width="98.5" customWidth="1"/>
  </cols>
  <sheetData>
    <row r="1" spans="1:5" ht="28.5" thickBot="1">
      <c r="A1" s="886" t="s">
        <v>1125</v>
      </c>
      <c r="B1" s="886"/>
      <c r="C1" s="886"/>
      <c r="D1" s="886"/>
      <c r="E1" s="886"/>
    </row>
    <row r="2" spans="1:5" ht="33.75" thickBot="1">
      <c r="A2" s="304" t="s">
        <v>1126</v>
      </c>
      <c r="B2" s="305" t="s">
        <v>1127</v>
      </c>
      <c r="C2" s="306" t="s">
        <v>1128</v>
      </c>
      <c r="D2" s="306" t="s">
        <v>1134</v>
      </c>
      <c r="E2" s="307" t="s">
        <v>1129</v>
      </c>
    </row>
    <row r="3" spans="1:5" ht="20.25" customHeight="1" thickBot="1">
      <c r="A3" s="890">
        <f>'１１直送'!A3</f>
        <v>46204</v>
      </c>
      <c r="B3" s="554" t="s">
        <v>1130</v>
      </c>
      <c r="C3" s="555" t="s">
        <v>2860</v>
      </c>
      <c r="D3" s="555" t="s">
        <v>2858</v>
      </c>
      <c r="E3" s="556" t="s">
        <v>2859</v>
      </c>
    </row>
    <row r="4" spans="1:5" ht="20.25" customHeight="1" thickBot="1">
      <c r="A4" s="891"/>
      <c r="B4" s="554" t="s">
        <v>1131</v>
      </c>
      <c r="C4" s="555" t="s">
        <v>2901</v>
      </c>
      <c r="D4" s="555" t="s">
        <v>2902</v>
      </c>
      <c r="E4" s="556" t="s">
        <v>2903</v>
      </c>
    </row>
    <row r="5" spans="1:5" ht="20.25" customHeight="1" thickBot="1">
      <c r="A5" s="892"/>
      <c r="B5" s="554" t="s">
        <v>1132</v>
      </c>
      <c r="C5" s="555" t="s">
        <v>2946</v>
      </c>
      <c r="D5" s="555" t="s">
        <v>2947</v>
      </c>
      <c r="E5" s="556" t="s">
        <v>2948</v>
      </c>
    </row>
    <row r="6" spans="1:5" ht="20.25" customHeight="1" thickBot="1">
      <c r="A6" s="890">
        <f>A3+1</f>
        <v>46205</v>
      </c>
      <c r="B6" s="554" t="s">
        <v>1130</v>
      </c>
      <c r="C6" s="555" t="s">
        <v>2990</v>
      </c>
      <c r="D6" s="555" t="s">
        <v>2858</v>
      </c>
      <c r="E6" s="556" t="s">
        <v>2859</v>
      </c>
    </row>
    <row r="7" spans="1:5" ht="20.25" customHeight="1" thickBot="1">
      <c r="A7" s="891"/>
      <c r="B7" s="554" t="s">
        <v>1131</v>
      </c>
      <c r="C7" s="555" t="s">
        <v>3000</v>
      </c>
      <c r="D7" s="555" t="s">
        <v>2999</v>
      </c>
      <c r="E7" s="556" t="s">
        <v>2998</v>
      </c>
    </row>
    <row r="8" spans="1:5" ht="20.25" customHeight="1" thickBot="1">
      <c r="A8" s="892"/>
      <c r="B8" s="554" t="s">
        <v>1132</v>
      </c>
      <c r="C8" s="555" t="s">
        <v>3053</v>
      </c>
      <c r="D8" s="555" t="s">
        <v>2999</v>
      </c>
      <c r="E8" s="556" t="s">
        <v>3054</v>
      </c>
    </row>
    <row r="9" spans="1:5" ht="20.25" customHeight="1" thickBot="1">
      <c r="A9" s="890">
        <f t="shared" ref="A9" si="0">A6+1</f>
        <v>46206</v>
      </c>
      <c r="B9" s="554" t="s">
        <v>1130</v>
      </c>
      <c r="C9" s="555">
        <v>0.40277777777777773</v>
      </c>
      <c r="D9" s="555"/>
      <c r="E9" s="556"/>
    </row>
    <row r="10" spans="1:5" ht="20.25" customHeight="1" thickBot="1">
      <c r="A10" s="891"/>
      <c r="B10" s="554" t="s">
        <v>1131</v>
      </c>
      <c r="C10" s="555">
        <v>0.81458333333333333</v>
      </c>
      <c r="D10" s="555"/>
      <c r="E10" s="556"/>
    </row>
    <row r="11" spans="1:5" ht="20.25" customHeight="1" thickBot="1">
      <c r="A11" s="892"/>
      <c r="B11" s="554" t="s">
        <v>1132</v>
      </c>
      <c r="C11" s="555">
        <v>8.4027777777777771E-2</v>
      </c>
      <c r="D11" s="555"/>
      <c r="E11" s="556"/>
    </row>
    <row r="12" spans="1:5" ht="20.25" customHeight="1" thickBot="1">
      <c r="A12" s="890">
        <f t="shared" ref="A12" si="1">A9+1</f>
        <v>46207</v>
      </c>
      <c r="B12" s="554" t="s">
        <v>1130</v>
      </c>
      <c r="C12" s="555">
        <v>0.60416666666666663</v>
      </c>
      <c r="D12" s="555"/>
      <c r="E12" s="556"/>
    </row>
    <row r="13" spans="1:5" ht="20.25" customHeight="1" thickBot="1">
      <c r="A13" s="891"/>
      <c r="B13" s="554" t="s">
        <v>1131</v>
      </c>
      <c r="C13" s="555">
        <v>0.70000000000000007</v>
      </c>
      <c r="D13" s="555"/>
      <c r="E13" s="557"/>
    </row>
    <row r="14" spans="1:5" ht="20.25" customHeight="1" thickBot="1">
      <c r="A14" s="892"/>
      <c r="B14" s="554" t="s">
        <v>1132</v>
      </c>
      <c r="C14" s="555">
        <v>0.11180555555555556</v>
      </c>
      <c r="D14" s="555"/>
      <c r="E14" s="556"/>
    </row>
    <row r="15" spans="1:5" ht="20.25" customHeight="1" thickBot="1">
      <c r="A15" s="890">
        <f t="shared" ref="A15" si="2">A12+1</f>
        <v>46208</v>
      </c>
      <c r="B15" s="554" t="s">
        <v>1130</v>
      </c>
      <c r="C15" s="555">
        <v>0.57152777777777775</v>
      </c>
      <c r="D15" s="555"/>
      <c r="E15" s="556"/>
    </row>
    <row r="16" spans="1:5" ht="20.25" customHeight="1" thickBot="1">
      <c r="A16" s="891"/>
      <c r="B16" s="554" t="s">
        <v>1131</v>
      </c>
      <c r="C16" s="555">
        <v>0.72986111111111107</v>
      </c>
      <c r="D16" s="555"/>
      <c r="E16" s="557"/>
    </row>
    <row r="17" spans="1:5" ht="20.25" customHeight="1" thickBot="1">
      <c r="A17" s="892"/>
      <c r="B17" s="554" t="s">
        <v>1132</v>
      </c>
      <c r="C17" s="555">
        <v>9.0277777777777776E-2</v>
      </c>
      <c r="D17" s="555"/>
      <c r="E17" s="557"/>
    </row>
    <row r="18" spans="1:5" ht="20.25" customHeight="1" thickBot="1">
      <c r="A18" s="890">
        <f t="shared" ref="A18" si="3">A15+1</f>
        <v>46209</v>
      </c>
      <c r="B18" s="554" t="s">
        <v>1130</v>
      </c>
      <c r="C18" s="555">
        <v>0.44236111111111115</v>
      </c>
      <c r="D18" s="555"/>
      <c r="E18" s="556"/>
    </row>
    <row r="19" spans="1:5" ht="20.25" customHeight="1" thickBot="1">
      <c r="A19" s="891"/>
      <c r="B19" s="554" t="s">
        <v>1131</v>
      </c>
      <c r="C19" s="555">
        <v>0.71319444444444446</v>
      </c>
      <c r="D19" s="555"/>
      <c r="E19" s="556"/>
    </row>
    <row r="20" spans="1:5" ht="20.25" customHeight="1" thickBot="1">
      <c r="A20" s="892"/>
      <c r="B20" s="554" t="s">
        <v>1132</v>
      </c>
      <c r="C20" s="555">
        <v>4.7916666666666663E-2</v>
      </c>
      <c r="D20" s="555"/>
      <c r="E20" s="557"/>
    </row>
    <row r="21" spans="1:5" ht="20.25" customHeight="1" thickBot="1">
      <c r="A21" s="890">
        <f t="shared" ref="A21" si="4">A18+1</f>
        <v>46210</v>
      </c>
      <c r="B21" s="554" t="s">
        <v>1130</v>
      </c>
      <c r="C21" s="555">
        <v>0.3576388888888889</v>
      </c>
      <c r="D21" s="555"/>
      <c r="E21" s="556"/>
    </row>
    <row r="22" spans="1:5" ht="20.25" customHeight="1" thickBot="1">
      <c r="A22" s="891"/>
      <c r="B22" s="554" t="s">
        <v>1131</v>
      </c>
      <c r="C22" s="555">
        <v>0.69861111111111107</v>
      </c>
      <c r="D22" s="555"/>
      <c r="E22" s="556"/>
    </row>
    <row r="23" spans="1:5" ht="20.25" customHeight="1" thickBot="1">
      <c r="A23" s="892"/>
      <c r="B23" s="554" t="s">
        <v>1132</v>
      </c>
      <c r="C23" s="555">
        <v>0.1111111111111111</v>
      </c>
      <c r="D23" s="555"/>
      <c r="E23" s="557"/>
    </row>
    <row r="24" spans="1:5" ht="20.25" customHeight="1" thickBot="1">
      <c r="A24" s="890">
        <f t="shared" ref="A24" si="5">A21+1</f>
        <v>46211</v>
      </c>
      <c r="B24" s="554" t="s">
        <v>1130</v>
      </c>
      <c r="C24" s="555">
        <v>0.4236111111111111</v>
      </c>
      <c r="D24" s="555"/>
      <c r="E24" s="557"/>
    </row>
    <row r="25" spans="1:5" ht="20.25" customHeight="1" thickBot="1">
      <c r="A25" s="891"/>
      <c r="B25" s="554" t="s">
        <v>1131</v>
      </c>
      <c r="C25" s="555">
        <v>0.78680555555555554</v>
      </c>
      <c r="D25" s="555"/>
      <c r="E25" s="556"/>
    </row>
    <row r="26" spans="1:5" ht="20.25" customHeight="1" thickBot="1">
      <c r="A26" s="892"/>
      <c r="B26" s="554" t="s">
        <v>1132</v>
      </c>
      <c r="C26" s="555">
        <v>0.12222222222222223</v>
      </c>
      <c r="D26" s="555"/>
      <c r="E26" s="557"/>
    </row>
    <row r="27" spans="1:5" ht="20.25" customHeight="1" thickBot="1">
      <c r="A27" s="890">
        <f t="shared" ref="A27" si="6">A24+1</f>
        <v>46212</v>
      </c>
      <c r="B27" s="554" t="s">
        <v>1130</v>
      </c>
      <c r="C27" s="555">
        <v>0.375</v>
      </c>
      <c r="D27" s="555"/>
      <c r="E27" s="556"/>
    </row>
    <row r="28" spans="1:5" ht="20.25" customHeight="1" thickBot="1">
      <c r="A28" s="891"/>
      <c r="B28" s="554" t="s">
        <v>1131</v>
      </c>
      <c r="C28" s="555">
        <v>0.73541666666666661</v>
      </c>
      <c r="D28" s="555"/>
      <c r="E28" s="556"/>
    </row>
    <row r="29" spans="1:5" ht="20.25" customHeight="1" thickBot="1">
      <c r="A29" s="892"/>
      <c r="B29" s="554" t="s">
        <v>1132</v>
      </c>
      <c r="C29" s="555">
        <v>7.5694444444444439E-2</v>
      </c>
      <c r="D29" s="555"/>
      <c r="E29" s="557"/>
    </row>
    <row r="30" spans="1:5" ht="20.25" customHeight="1" thickBot="1">
      <c r="A30" s="890">
        <f t="shared" ref="A30" si="7">A27+1</f>
        <v>46213</v>
      </c>
      <c r="B30" s="554" t="s">
        <v>1130</v>
      </c>
      <c r="C30" s="555">
        <v>0.4368055555555555</v>
      </c>
      <c r="D30" s="555"/>
      <c r="E30" s="557"/>
    </row>
    <row r="31" spans="1:5" ht="20.25" customHeight="1" thickBot="1">
      <c r="A31" s="891"/>
      <c r="B31" s="554" t="s">
        <v>1131</v>
      </c>
      <c r="C31" s="555">
        <v>0.7368055555555556</v>
      </c>
      <c r="D31" s="555"/>
      <c r="E31" s="556"/>
    </row>
    <row r="32" spans="1:5" ht="20.25" customHeight="1" thickBot="1">
      <c r="A32" s="892"/>
      <c r="B32" s="554" t="s">
        <v>1132</v>
      </c>
      <c r="C32" s="555">
        <v>0.1173611111111111</v>
      </c>
      <c r="D32" s="555"/>
      <c r="E32" s="557"/>
    </row>
    <row r="33" spans="1:10" ht="20.25" customHeight="1" thickBot="1">
      <c r="A33" s="890">
        <f t="shared" ref="A33" si="8">A30+1</f>
        <v>46214</v>
      </c>
      <c r="B33" s="554" t="s">
        <v>1130</v>
      </c>
      <c r="C33" s="555">
        <v>0.4375</v>
      </c>
      <c r="D33" s="555"/>
      <c r="E33" s="556"/>
    </row>
    <row r="34" spans="1:10" ht="20.25" customHeight="1" thickBot="1">
      <c r="A34" s="891"/>
      <c r="B34" s="554" t="s">
        <v>1131</v>
      </c>
      <c r="C34" s="555">
        <v>0.98472222222222217</v>
      </c>
      <c r="D34" s="555"/>
      <c r="E34" s="557"/>
    </row>
    <row r="35" spans="1:10" ht="20.25" customHeight="1" thickBot="1">
      <c r="A35" s="892"/>
      <c r="B35" s="554" t="s">
        <v>1132</v>
      </c>
      <c r="C35" s="555">
        <v>2.4999999999999998E-2</v>
      </c>
      <c r="D35" s="555"/>
      <c r="E35" s="556"/>
    </row>
    <row r="36" spans="1:10" ht="20.25" customHeight="1" thickBot="1">
      <c r="A36" s="890">
        <f t="shared" ref="A36" si="9">A33+1</f>
        <v>46215</v>
      </c>
      <c r="B36" s="554" t="s">
        <v>1130</v>
      </c>
      <c r="C36" s="555">
        <v>0.63888888888888895</v>
      </c>
      <c r="D36" s="555"/>
      <c r="E36" s="556"/>
    </row>
    <row r="37" spans="1:10" ht="20.25" customHeight="1" thickBot="1">
      <c r="A37" s="891"/>
      <c r="B37" s="554" t="s">
        <v>1131</v>
      </c>
      <c r="C37" s="555">
        <v>0.82638888888888884</v>
      </c>
      <c r="D37" s="555"/>
      <c r="E37" s="557"/>
    </row>
    <row r="38" spans="1:10" ht="20.25" customHeight="1" thickBot="1">
      <c r="A38" s="892"/>
      <c r="B38" s="554" t="s">
        <v>1132</v>
      </c>
      <c r="C38" s="555">
        <v>0.19652777777777777</v>
      </c>
      <c r="D38" s="555"/>
      <c r="E38" s="556"/>
    </row>
    <row r="39" spans="1:10" ht="20.25" customHeight="1" thickBot="1">
      <c r="A39" s="890">
        <f t="shared" ref="A39" si="10">A36+1</f>
        <v>46216</v>
      </c>
      <c r="B39" s="554" t="s">
        <v>1130</v>
      </c>
      <c r="C39" s="555">
        <v>0.53263888888888888</v>
      </c>
      <c r="D39" s="555"/>
      <c r="E39" s="557"/>
    </row>
    <row r="40" spans="1:10" ht="20.25" customHeight="1" thickBot="1">
      <c r="A40" s="891"/>
      <c r="B40" s="554" t="s">
        <v>1131</v>
      </c>
      <c r="C40" s="555">
        <v>0.83888888888888891</v>
      </c>
      <c r="D40" s="555"/>
      <c r="E40" s="556"/>
    </row>
    <row r="41" spans="1:10" ht="20.25" customHeight="1" thickBot="1">
      <c r="A41" s="892"/>
      <c r="B41" s="554" t="s">
        <v>1132</v>
      </c>
      <c r="C41" s="555">
        <v>0.10208333333333335</v>
      </c>
      <c r="D41" s="555"/>
      <c r="E41" s="557"/>
    </row>
    <row r="42" spans="1:10" ht="20.25" customHeight="1" thickBot="1">
      <c r="A42" s="890">
        <f t="shared" ref="A42" si="11">A39+1</f>
        <v>46217</v>
      </c>
      <c r="B42" s="554" t="s">
        <v>1130</v>
      </c>
      <c r="C42" s="555">
        <v>0.53749999999999998</v>
      </c>
      <c r="D42" s="555"/>
      <c r="E42" s="556"/>
    </row>
    <row r="43" spans="1:10" ht="20.25" customHeight="1" thickBot="1">
      <c r="A43" s="891"/>
      <c r="B43" s="554" t="s">
        <v>1131</v>
      </c>
      <c r="C43" s="555">
        <v>0.71527777777777779</v>
      </c>
      <c r="D43" s="555"/>
      <c r="E43" s="556"/>
    </row>
    <row r="44" spans="1:10" ht="20.25" customHeight="1" thickBot="1">
      <c r="A44" s="892"/>
      <c r="B44" s="554" t="s">
        <v>1132</v>
      </c>
      <c r="C44" s="555">
        <v>0.11388888888888889</v>
      </c>
      <c r="D44" s="555"/>
      <c r="E44" s="557"/>
    </row>
    <row r="45" spans="1:10" ht="20.25" customHeight="1" thickBot="1">
      <c r="A45" s="890">
        <f t="shared" ref="A45" si="12">A42+1</f>
        <v>46218</v>
      </c>
      <c r="B45" s="554" t="s">
        <v>1130</v>
      </c>
      <c r="C45" s="555">
        <v>0.37083333333333335</v>
      </c>
      <c r="D45" s="555"/>
      <c r="E45" s="557"/>
    </row>
    <row r="46" spans="1:10" ht="20.25" customHeight="1" thickBot="1">
      <c r="A46" s="891"/>
      <c r="B46" s="554" t="s">
        <v>1131</v>
      </c>
      <c r="C46" s="555">
        <v>0.6743055555555556</v>
      </c>
      <c r="D46" s="555"/>
      <c r="E46" s="556"/>
    </row>
    <row r="47" spans="1:10" ht="20.25" customHeight="1" thickBot="1">
      <c r="A47" s="892"/>
      <c r="B47" s="554" t="s">
        <v>1132</v>
      </c>
      <c r="C47" s="555">
        <v>0.12291666666666667</v>
      </c>
      <c r="D47" s="555"/>
      <c r="E47" s="556"/>
    </row>
    <row r="48" spans="1:10" ht="20.25" customHeight="1" thickBot="1">
      <c r="A48" s="890">
        <f t="shared" ref="A48" si="13">A45+1</f>
        <v>46219</v>
      </c>
      <c r="B48" s="554" t="s">
        <v>1130</v>
      </c>
      <c r="C48" s="555">
        <v>0.44444444444444442</v>
      </c>
      <c r="D48" s="555"/>
      <c r="E48" s="556"/>
      <c r="J48" t="s">
        <v>1133</v>
      </c>
    </row>
    <row r="49" spans="1:5" ht="20.25" customHeight="1" thickBot="1">
      <c r="A49" s="891"/>
      <c r="B49" s="554" t="s">
        <v>1131</v>
      </c>
      <c r="C49" s="555">
        <v>0.74444444444444446</v>
      </c>
      <c r="D49" s="555"/>
      <c r="E49" s="556"/>
    </row>
    <row r="50" spans="1:5" ht="20.25" customHeight="1" thickBot="1">
      <c r="A50" s="892"/>
      <c r="B50" s="554" t="s">
        <v>1132</v>
      </c>
      <c r="C50" s="555">
        <v>1.1805555555555555E-2</v>
      </c>
      <c r="D50" s="555"/>
      <c r="E50" s="557"/>
    </row>
    <row r="51" spans="1:5" ht="20.25" customHeight="1" thickBot="1">
      <c r="A51" s="890">
        <f t="shared" ref="A51" si="14">A48+1</f>
        <v>46220</v>
      </c>
      <c r="B51" s="554" t="s">
        <v>1130</v>
      </c>
      <c r="C51" s="555">
        <v>0.58333333333333337</v>
      </c>
      <c r="D51" s="555"/>
      <c r="E51" s="556"/>
    </row>
    <row r="52" spans="1:5" ht="20.25" customHeight="1" thickBot="1">
      <c r="A52" s="891"/>
      <c r="B52" s="554" t="s">
        <v>1131</v>
      </c>
      <c r="C52" s="555">
        <v>0.8027777777777777</v>
      </c>
      <c r="D52" s="555"/>
      <c r="E52" s="557"/>
    </row>
    <row r="53" spans="1:5" ht="20.25" customHeight="1" thickBot="1">
      <c r="A53" s="892"/>
      <c r="B53" s="554" t="s">
        <v>1132</v>
      </c>
      <c r="C53" s="555">
        <v>5.9027777777777783E-2</v>
      </c>
      <c r="D53" s="555"/>
      <c r="E53" s="557"/>
    </row>
    <row r="54" spans="1:5" ht="20.25" customHeight="1" thickBot="1">
      <c r="A54" s="890">
        <f t="shared" ref="A54" si="15">A51+1</f>
        <v>46221</v>
      </c>
      <c r="B54" s="554" t="s">
        <v>1130</v>
      </c>
      <c r="C54" s="555">
        <v>0.40069444444444446</v>
      </c>
      <c r="D54" s="555"/>
      <c r="E54" s="556"/>
    </row>
    <row r="55" spans="1:5" ht="20.25" customHeight="1" thickBot="1">
      <c r="A55" s="891"/>
      <c r="B55" s="554" t="s">
        <v>1131</v>
      </c>
      <c r="C55" s="555">
        <v>0.70763888888888893</v>
      </c>
      <c r="D55" s="555"/>
      <c r="E55" s="556"/>
    </row>
    <row r="56" spans="1:5" ht="20.25" customHeight="1" thickBot="1">
      <c r="A56" s="892"/>
      <c r="B56" s="554" t="s">
        <v>1132</v>
      </c>
      <c r="C56" s="555">
        <v>0.3125</v>
      </c>
      <c r="D56" s="555"/>
      <c r="E56" s="557"/>
    </row>
    <row r="57" spans="1:5" ht="20.25" customHeight="1" thickBot="1">
      <c r="A57" s="890">
        <f t="shared" ref="A57" si="16">A54+1</f>
        <v>46222</v>
      </c>
      <c r="B57" s="554" t="s">
        <v>1130</v>
      </c>
      <c r="C57" s="555">
        <v>0.37916666666666665</v>
      </c>
      <c r="D57" s="555"/>
      <c r="E57" s="556"/>
    </row>
    <row r="58" spans="1:5" ht="20.25" customHeight="1" thickBot="1">
      <c r="A58" s="891"/>
      <c r="B58" s="554" t="s">
        <v>1131</v>
      </c>
      <c r="C58" s="555">
        <v>0.6958333333333333</v>
      </c>
      <c r="D58" s="555"/>
      <c r="E58" s="557"/>
    </row>
    <row r="59" spans="1:5" ht="20.25" customHeight="1" thickBot="1">
      <c r="A59" s="892"/>
      <c r="B59" s="554" t="s">
        <v>1132</v>
      </c>
      <c r="C59" s="555">
        <v>0.2986111111111111</v>
      </c>
      <c r="D59" s="555"/>
      <c r="E59" s="557"/>
    </row>
    <row r="60" spans="1:5" ht="20.25" customHeight="1" thickBot="1">
      <c r="A60" s="890">
        <f t="shared" ref="A60" si="17">A57+1</f>
        <v>46223</v>
      </c>
      <c r="B60" s="554" t="s">
        <v>1130</v>
      </c>
      <c r="C60" s="555">
        <v>0.39583333333333331</v>
      </c>
      <c r="D60" s="555"/>
      <c r="E60" s="557"/>
    </row>
    <row r="61" spans="1:5" ht="20.25" customHeight="1" thickBot="1">
      <c r="A61" s="891"/>
      <c r="B61" s="554" t="s">
        <v>1131</v>
      </c>
      <c r="C61" s="555">
        <v>0.67499999999999993</v>
      </c>
      <c r="D61" s="555"/>
      <c r="E61" s="556"/>
    </row>
    <row r="62" spans="1:5" ht="20.25" customHeight="1" thickBot="1">
      <c r="A62" s="892"/>
      <c r="B62" s="554" t="s">
        <v>1132</v>
      </c>
      <c r="C62" s="555">
        <v>5.8333333333333327E-2</v>
      </c>
      <c r="D62" s="555"/>
      <c r="E62" s="556"/>
    </row>
    <row r="63" spans="1:5" ht="20.25" customHeight="1" thickBot="1">
      <c r="A63" s="890">
        <f t="shared" ref="A63" si="18">A60+1</f>
        <v>46224</v>
      </c>
      <c r="B63" s="554" t="s">
        <v>1130</v>
      </c>
      <c r="C63" s="555">
        <v>0.35694444444444445</v>
      </c>
      <c r="D63" s="555"/>
      <c r="E63" s="556"/>
    </row>
    <row r="64" spans="1:5" ht="20.25" customHeight="1" thickBot="1">
      <c r="A64" s="891"/>
      <c r="B64" s="554" t="s">
        <v>1131</v>
      </c>
      <c r="C64" s="555">
        <v>0.72222222222222221</v>
      </c>
      <c r="D64" s="555"/>
      <c r="E64" s="557"/>
    </row>
    <row r="65" spans="1:5" ht="20.25" customHeight="1" thickBot="1">
      <c r="A65" s="892"/>
      <c r="B65" s="554" t="s">
        <v>1132</v>
      </c>
      <c r="C65" s="555">
        <v>8.7500000000000008E-2</v>
      </c>
      <c r="D65" s="555"/>
      <c r="E65" s="556"/>
    </row>
    <row r="66" spans="1:5" ht="20.25" customHeight="1" thickBot="1">
      <c r="A66" s="890">
        <f t="shared" ref="A66" si="19">A63+1</f>
        <v>46225</v>
      </c>
      <c r="B66" s="554" t="s">
        <v>1130</v>
      </c>
      <c r="C66" s="555">
        <v>0.38472222222222219</v>
      </c>
      <c r="D66" s="555"/>
      <c r="E66" s="556"/>
    </row>
    <row r="67" spans="1:5" ht="20.25" customHeight="1" thickBot="1">
      <c r="A67" s="891"/>
      <c r="B67" s="554" t="s">
        <v>1131</v>
      </c>
      <c r="C67" s="555">
        <v>0.75763888888888886</v>
      </c>
      <c r="D67" s="555"/>
      <c r="E67" s="557"/>
    </row>
    <row r="68" spans="1:5" ht="20.25" customHeight="1" thickBot="1">
      <c r="A68" s="892"/>
      <c r="B68" s="554" t="s">
        <v>1132</v>
      </c>
      <c r="C68" s="555">
        <v>9.930555555555555E-2</v>
      </c>
      <c r="D68" s="555"/>
      <c r="E68" s="556"/>
    </row>
    <row r="69" spans="1:5" ht="20.25" customHeight="1" thickBot="1">
      <c r="A69" s="890">
        <f t="shared" ref="A69" si="20">A66+1</f>
        <v>46226</v>
      </c>
      <c r="B69" s="554" t="s">
        <v>1130</v>
      </c>
      <c r="C69" s="555">
        <v>0.57222222222222219</v>
      </c>
      <c r="D69" s="555"/>
      <c r="E69" s="556"/>
    </row>
    <row r="70" spans="1:5" ht="20.25" customHeight="1" thickBot="1">
      <c r="A70" s="891"/>
      <c r="B70" s="554" t="s">
        <v>1131</v>
      </c>
      <c r="C70" s="555">
        <v>0.97083333333333333</v>
      </c>
      <c r="D70" s="555"/>
      <c r="E70" s="556"/>
    </row>
    <row r="71" spans="1:5" ht="20.25" customHeight="1" thickBot="1">
      <c r="A71" s="892"/>
      <c r="B71" s="554" t="s">
        <v>1132</v>
      </c>
      <c r="C71" s="555">
        <v>5.9722222222222225E-2</v>
      </c>
      <c r="D71" s="555"/>
      <c r="E71" s="557"/>
    </row>
    <row r="72" spans="1:5" ht="20.25" customHeight="1" thickBot="1">
      <c r="A72" s="890">
        <f t="shared" ref="A72" si="21">A69+1</f>
        <v>46227</v>
      </c>
      <c r="B72" s="554" t="s">
        <v>1130</v>
      </c>
      <c r="C72" s="555">
        <v>0.58333333333333337</v>
      </c>
      <c r="D72" s="555"/>
      <c r="E72" s="556"/>
    </row>
    <row r="73" spans="1:5" ht="20.25" customHeight="1" thickBot="1">
      <c r="A73" s="891"/>
      <c r="B73" s="554" t="s">
        <v>1131</v>
      </c>
      <c r="C73" s="555">
        <v>0.875</v>
      </c>
      <c r="D73" s="555"/>
      <c r="E73" s="557"/>
    </row>
    <row r="74" spans="1:5" ht="20.25" customHeight="1" thickBot="1">
      <c r="A74" s="892"/>
      <c r="B74" s="554" t="s">
        <v>1132</v>
      </c>
      <c r="C74" s="555">
        <v>7.2222222222222229E-2</v>
      </c>
      <c r="D74" s="555"/>
      <c r="E74" s="556"/>
    </row>
    <row r="75" spans="1:5" ht="20.25" customHeight="1" thickBot="1">
      <c r="A75" s="890">
        <f t="shared" ref="A75" si="22">A72+1</f>
        <v>46228</v>
      </c>
      <c r="B75" s="554" t="s">
        <v>1130</v>
      </c>
      <c r="C75" s="555">
        <v>0.55555555555555558</v>
      </c>
      <c r="D75" s="555"/>
      <c r="E75" s="556"/>
    </row>
    <row r="76" spans="1:5" ht="20.25" customHeight="1" thickBot="1">
      <c r="A76" s="891"/>
      <c r="B76" s="554" t="s">
        <v>1131</v>
      </c>
      <c r="C76" s="555">
        <v>0.4680555555555555</v>
      </c>
      <c r="D76" s="555"/>
      <c r="E76" s="556"/>
    </row>
    <row r="77" spans="1:5" ht="20.25" customHeight="1" thickBot="1">
      <c r="A77" s="892"/>
      <c r="B77" s="554" t="s">
        <v>1132</v>
      </c>
      <c r="C77" s="555">
        <v>4.6527777777777779E-2</v>
      </c>
      <c r="D77" s="555"/>
      <c r="E77" s="556"/>
    </row>
    <row r="78" spans="1:5" ht="20.25" customHeight="1" thickBot="1">
      <c r="A78" s="890">
        <f t="shared" ref="A78" si="23">A75+1</f>
        <v>46229</v>
      </c>
      <c r="B78" s="554" t="s">
        <v>1130</v>
      </c>
      <c r="C78" s="555">
        <v>0.4375</v>
      </c>
      <c r="D78" s="555"/>
      <c r="E78" s="556"/>
    </row>
    <row r="79" spans="1:5" ht="20.25" customHeight="1" thickBot="1">
      <c r="A79" s="891"/>
      <c r="B79" s="554" t="s">
        <v>1131</v>
      </c>
      <c r="C79" s="555">
        <v>0.8881944444444444</v>
      </c>
      <c r="D79" s="555"/>
      <c r="E79" s="556"/>
    </row>
    <row r="80" spans="1:5" ht="20.25" customHeight="1" thickBot="1">
      <c r="A80" s="892"/>
      <c r="B80" s="554" t="s">
        <v>1132</v>
      </c>
      <c r="C80" s="555">
        <v>4.3055555555555562E-2</v>
      </c>
      <c r="D80" s="555"/>
      <c r="E80" s="556"/>
    </row>
    <row r="81" spans="1:5" ht="20.25" customHeight="1" thickBot="1">
      <c r="A81" s="890">
        <f t="shared" ref="A81" si="24">A78+1</f>
        <v>46230</v>
      </c>
      <c r="B81" s="554" t="s">
        <v>1130</v>
      </c>
      <c r="C81" s="555">
        <v>0.4513888888888889</v>
      </c>
      <c r="D81" s="555"/>
      <c r="E81" s="557"/>
    </row>
    <row r="82" spans="1:5" ht="20.25" customHeight="1" thickBot="1">
      <c r="A82" s="891"/>
      <c r="B82" s="554" t="s">
        <v>1131</v>
      </c>
      <c r="C82" s="555">
        <v>0.85833333333333339</v>
      </c>
      <c r="D82" s="555"/>
      <c r="E82" s="557"/>
    </row>
    <row r="83" spans="1:5" ht="20.25" customHeight="1" thickBot="1">
      <c r="A83" s="892"/>
      <c r="B83" s="554" t="s">
        <v>1132</v>
      </c>
      <c r="C83" s="555">
        <v>5.8333333333333327E-2</v>
      </c>
      <c r="D83" s="555"/>
      <c r="E83" s="556"/>
    </row>
    <row r="84" spans="1:5" ht="20.25" customHeight="1" thickBot="1">
      <c r="A84" s="890">
        <f t="shared" ref="A84" si="25">A81+1</f>
        <v>46231</v>
      </c>
      <c r="B84" s="554" t="s">
        <v>1130</v>
      </c>
      <c r="C84" s="555">
        <v>0.57152777777777775</v>
      </c>
      <c r="D84" s="555"/>
      <c r="E84" s="556"/>
    </row>
    <row r="85" spans="1:5" ht="20.25" customHeight="1" thickBot="1">
      <c r="A85" s="891"/>
      <c r="B85" s="554" t="s">
        <v>1131</v>
      </c>
      <c r="C85" s="555">
        <v>0.71805555555555556</v>
      </c>
      <c r="D85" s="555"/>
      <c r="E85" s="556"/>
    </row>
    <row r="86" spans="1:5" ht="20.25" customHeight="1" thickBot="1">
      <c r="A86" s="892"/>
      <c r="B86" s="554" t="s">
        <v>1132</v>
      </c>
      <c r="C86" s="555">
        <v>0.10972222222222222</v>
      </c>
      <c r="D86" s="555"/>
      <c r="E86" s="556"/>
    </row>
    <row r="87" spans="1:5" ht="20.25" customHeight="1" thickBot="1">
      <c r="A87" s="890">
        <f t="shared" ref="A87" si="26">A84+1</f>
        <v>46232</v>
      </c>
      <c r="B87" s="554" t="s">
        <v>1130</v>
      </c>
      <c r="C87" s="555">
        <v>0.6118055555555556</v>
      </c>
      <c r="D87" s="555"/>
      <c r="E87" s="556"/>
    </row>
    <row r="88" spans="1:5" ht="20.25" customHeight="1" thickBot="1">
      <c r="A88" s="891"/>
      <c r="B88" s="554" t="s">
        <v>1131</v>
      </c>
      <c r="C88" s="555">
        <v>0.87777777777777777</v>
      </c>
      <c r="D88" s="555"/>
      <c r="E88" s="557"/>
    </row>
    <row r="89" spans="1:5" ht="20.25" customHeight="1" thickBot="1">
      <c r="A89" s="892"/>
      <c r="B89" s="554" t="s">
        <v>1132</v>
      </c>
      <c r="C89" s="555">
        <v>0.28541666666666665</v>
      </c>
      <c r="D89" s="555"/>
      <c r="E89" s="557"/>
    </row>
    <row r="90" spans="1:5" ht="20.25" customHeight="1" thickBot="1">
      <c r="A90" s="890">
        <f t="shared" ref="A90" si="27">A87+1</f>
        <v>46233</v>
      </c>
      <c r="B90" s="554" t="s">
        <v>1130</v>
      </c>
      <c r="C90" s="555">
        <v>0.51041666666666663</v>
      </c>
      <c r="D90" s="555"/>
      <c r="E90" s="556"/>
    </row>
    <row r="91" spans="1:5" ht="20.25" customHeight="1" thickBot="1">
      <c r="A91" s="891"/>
      <c r="B91" s="554" t="s">
        <v>1131</v>
      </c>
      <c r="C91" s="555">
        <v>0.87013888888888891</v>
      </c>
      <c r="D91" s="555"/>
      <c r="E91" s="557"/>
    </row>
    <row r="92" spans="1:5" ht="20.25" customHeight="1" thickBot="1">
      <c r="A92" s="892"/>
      <c r="B92" s="554" t="s">
        <v>1132</v>
      </c>
      <c r="C92" s="555">
        <v>2.361111111111111E-2</v>
      </c>
      <c r="D92" s="555"/>
      <c r="E92" s="557"/>
    </row>
    <row r="93" spans="1:5" ht="20.25" customHeight="1" thickBot="1">
      <c r="A93" s="890">
        <f t="shared" ref="A93" si="28">A90+1</f>
        <v>46234</v>
      </c>
      <c r="B93" s="554" t="s">
        <v>1130</v>
      </c>
      <c r="C93" s="555">
        <v>0.36527777777777781</v>
      </c>
      <c r="D93" s="555"/>
      <c r="E93" s="556"/>
    </row>
    <row r="94" spans="1:5" ht="20.25" customHeight="1" thickBot="1">
      <c r="A94" s="891"/>
      <c r="B94" s="554" t="s">
        <v>1131</v>
      </c>
      <c r="C94" s="555">
        <v>0.9243055555555556</v>
      </c>
      <c r="D94" s="555"/>
      <c r="E94" s="557"/>
    </row>
    <row r="95" spans="1:5" ht="20.25" customHeight="1" thickBot="1">
      <c r="A95" s="892"/>
      <c r="B95" s="554" t="s">
        <v>1132</v>
      </c>
      <c r="C95" s="555">
        <v>0.30138888888888887</v>
      </c>
      <c r="D95" s="555"/>
      <c r="E95" s="556"/>
    </row>
  </sheetData>
  <mergeCells count="32">
    <mergeCell ref="A90:A92"/>
    <mergeCell ref="A93:A95"/>
    <mergeCell ref="A72:A74"/>
    <mergeCell ref="A75:A77"/>
    <mergeCell ref="A78:A80"/>
    <mergeCell ref="A81:A83"/>
    <mergeCell ref="A84:A86"/>
    <mergeCell ref="A87:A89"/>
    <mergeCell ref="A69:A71"/>
    <mergeCell ref="A36:A38"/>
    <mergeCell ref="A39:A41"/>
    <mergeCell ref="A42:A44"/>
    <mergeCell ref="A45:A47"/>
    <mergeCell ref="A48:A50"/>
    <mergeCell ref="A51:A53"/>
    <mergeCell ref="A54:A56"/>
    <mergeCell ref="A57:A59"/>
    <mergeCell ref="A60:A62"/>
    <mergeCell ref="A63:A65"/>
    <mergeCell ref="A66:A68"/>
    <mergeCell ref="A33:A35"/>
    <mergeCell ref="A1:E1"/>
    <mergeCell ref="A3:A5"/>
    <mergeCell ref="A6:A8"/>
    <mergeCell ref="A9:A11"/>
    <mergeCell ref="A12:A14"/>
    <mergeCell ref="A15:A17"/>
    <mergeCell ref="A18:A20"/>
    <mergeCell ref="A21:A23"/>
    <mergeCell ref="A24:A26"/>
    <mergeCell ref="A27:A29"/>
    <mergeCell ref="A30:A32"/>
  </mergeCells>
  <phoneticPr fontId="5" type="noConversion"/>
  <pageMargins left="0.51181102362204722" right="0.27559055118110237" top="0.23622047244094491" bottom="0.39370078740157483" header="0.23622047244094491" footer="0.19685039370078741"/>
  <pageSetup paperSize="9" scale="95" orientation="landscape" horizontalDpi="4294967293" verticalDpi="0" r:id="rId1"/>
  <headerFooter>
    <oddFooter>&amp;A&amp;R第 &amp;P 頁</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G466"/>
  <sheetViews>
    <sheetView showGridLines="0" zoomScale="110" zoomScaleNormal="110" workbookViewId="0">
      <pane xSplit="3" ySplit="1" topLeftCell="D12" activePane="bottomRight" state="frozen"/>
      <selection activeCell="F12" sqref="F12"/>
      <selection pane="topRight" activeCell="F12" sqref="F12"/>
      <selection pane="bottomLeft" activeCell="F12" sqref="F12"/>
      <selection pane="bottomRight" activeCell="H36" sqref="H36"/>
    </sheetView>
  </sheetViews>
  <sheetFormatPr defaultRowHeight="21" customHeight="1"/>
  <cols>
    <col min="1" max="1" width="8.875" style="224" customWidth="1"/>
    <col min="2" max="2" width="13.625" style="235" customWidth="1"/>
    <col min="3" max="3" width="12.25" style="227" customWidth="1"/>
    <col min="4" max="7" width="12.875" style="235" customWidth="1"/>
    <col min="8" max="16384" width="9" style="227"/>
  </cols>
  <sheetData>
    <row r="1" spans="1:7" s="224" customFormat="1" ht="21" customHeight="1" thickBot="1">
      <c r="A1" s="220" t="s">
        <v>91</v>
      </c>
      <c r="B1" s="221" t="s">
        <v>108</v>
      </c>
      <c r="C1" s="222" t="s">
        <v>169</v>
      </c>
      <c r="D1" s="223" t="s">
        <v>170</v>
      </c>
      <c r="E1" s="223" t="s">
        <v>171</v>
      </c>
      <c r="F1" s="223" t="s">
        <v>171</v>
      </c>
      <c r="G1" s="223" t="s">
        <v>172</v>
      </c>
    </row>
    <row r="2" spans="1:7" ht="18" customHeight="1">
      <c r="A2" s="893">
        <f>'１１直送'!A3</f>
        <v>46204</v>
      </c>
      <c r="B2" s="896" t="s">
        <v>173</v>
      </c>
      <c r="C2" s="896" t="s">
        <v>174</v>
      </c>
      <c r="D2" s="228"/>
      <c r="E2" s="226"/>
      <c r="F2" s="226"/>
      <c r="G2" s="226"/>
    </row>
    <row r="3" spans="1:7" ht="18" customHeight="1">
      <c r="A3" s="893"/>
      <c r="B3" s="896"/>
      <c r="C3" s="897"/>
      <c r="D3" s="225" t="s">
        <v>2864</v>
      </c>
      <c r="E3" s="225" t="s">
        <v>2864</v>
      </c>
      <c r="F3" s="225" t="s">
        <v>2864</v>
      </c>
      <c r="G3" s="225" t="s">
        <v>2864</v>
      </c>
    </row>
    <row r="4" spans="1:7" ht="18" customHeight="1">
      <c r="A4" s="894"/>
      <c r="B4" s="896"/>
      <c r="C4" s="898" t="s">
        <v>175</v>
      </c>
      <c r="D4" s="228"/>
      <c r="E4" s="228"/>
      <c r="F4" s="228"/>
      <c r="G4" s="228"/>
    </row>
    <row r="5" spans="1:7" ht="18" customHeight="1">
      <c r="A5" s="894"/>
      <c r="B5" s="896"/>
      <c r="C5" s="897"/>
      <c r="D5" s="225" t="s">
        <v>2864</v>
      </c>
      <c r="E5" s="225" t="s">
        <v>2864</v>
      </c>
      <c r="F5" s="225" t="s">
        <v>2864</v>
      </c>
      <c r="G5" s="225" t="s">
        <v>2864</v>
      </c>
    </row>
    <row r="6" spans="1:7" ht="18" customHeight="1">
      <c r="A6" s="894"/>
      <c r="B6" s="896"/>
      <c r="C6" s="896" t="s">
        <v>176</v>
      </c>
      <c r="D6" s="228"/>
      <c r="E6" s="228"/>
      <c r="F6" s="228"/>
      <c r="G6" s="228"/>
    </row>
    <row r="7" spans="1:7" ht="18" customHeight="1">
      <c r="A7" s="894"/>
      <c r="B7" s="896"/>
      <c r="C7" s="897"/>
      <c r="D7" s="225" t="s">
        <v>2864</v>
      </c>
      <c r="E7" s="225" t="s">
        <v>2864</v>
      </c>
      <c r="F7" s="225" t="s">
        <v>2864</v>
      </c>
      <c r="G7" s="225" t="s">
        <v>2864</v>
      </c>
    </row>
    <row r="8" spans="1:7" ht="18" customHeight="1">
      <c r="A8" s="894"/>
      <c r="B8" s="899" t="s">
        <v>177</v>
      </c>
      <c r="C8" s="379" t="s">
        <v>178</v>
      </c>
      <c r="D8" s="231"/>
      <c r="E8" s="231"/>
      <c r="F8" s="231"/>
      <c r="G8" s="231"/>
    </row>
    <row r="9" spans="1:7" ht="18" customHeight="1">
      <c r="A9" s="894"/>
      <c r="B9" s="899"/>
      <c r="C9" s="379" t="s">
        <v>179</v>
      </c>
      <c r="D9" s="1035" t="s">
        <v>2864</v>
      </c>
      <c r="E9" s="1035" t="s">
        <v>2864</v>
      </c>
      <c r="F9" s="1035" t="s">
        <v>2864</v>
      </c>
      <c r="G9" s="1035" t="s">
        <v>2864</v>
      </c>
    </row>
    <row r="10" spans="1:7" ht="18" customHeight="1">
      <c r="A10" s="894"/>
      <c r="B10" s="896" t="s">
        <v>180</v>
      </c>
      <c r="C10" s="380" t="s">
        <v>181</v>
      </c>
      <c r="D10" s="229" t="s">
        <v>2861</v>
      </c>
      <c r="E10" s="229" t="s">
        <v>896</v>
      </c>
      <c r="F10" s="229" t="s">
        <v>2895</v>
      </c>
      <c r="G10" s="229" t="s">
        <v>2895</v>
      </c>
    </row>
    <row r="11" spans="1:7" ht="18" customHeight="1">
      <c r="A11" s="894"/>
      <c r="B11" s="896"/>
      <c r="C11" s="807" t="s">
        <v>185</v>
      </c>
      <c r="D11" s="231" t="s">
        <v>2863</v>
      </c>
      <c r="E11" s="231" t="s">
        <v>895</v>
      </c>
      <c r="F11" s="231" t="s">
        <v>2897</v>
      </c>
      <c r="G11" s="231" t="s">
        <v>2897</v>
      </c>
    </row>
    <row r="12" spans="1:7" ht="18" customHeight="1">
      <c r="A12" s="894"/>
      <c r="B12" s="896"/>
      <c r="C12" s="381" t="s">
        <v>182</v>
      </c>
      <c r="D12" s="231"/>
      <c r="E12" s="231"/>
      <c r="F12" s="231"/>
      <c r="G12" s="231"/>
    </row>
    <row r="13" spans="1:7" ht="18" customHeight="1">
      <c r="A13" s="894"/>
      <c r="B13" s="896"/>
      <c r="C13" s="900" t="s">
        <v>183</v>
      </c>
      <c r="D13" s="225" t="s">
        <v>2891</v>
      </c>
      <c r="E13" s="225" t="s">
        <v>2894</v>
      </c>
      <c r="F13" s="225" t="s">
        <v>2894</v>
      </c>
      <c r="G13" s="225" t="s">
        <v>2899</v>
      </c>
    </row>
    <row r="14" spans="1:7" ht="18" customHeight="1">
      <c r="A14" s="894"/>
      <c r="B14" s="896"/>
      <c r="C14" s="901"/>
      <c r="D14" s="231" t="s">
        <v>2862</v>
      </c>
      <c r="E14" s="231" t="s">
        <v>1502</v>
      </c>
      <c r="F14" s="231" t="s">
        <v>2898</v>
      </c>
      <c r="G14" s="231" t="s">
        <v>2898</v>
      </c>
    </row>
    <row r="15" spans="1:7" ht="18" customHeight="1">
      <c r="A15" s="894"/>
      <c r="B15" s="896"/>
      <c r="C15" s="902" t="s">
        <v>184</v>
      </c>
      <c r="D15" s="231" t="s">
        <v>881</v>
      </c>
      <c r="E15" s="231" t="s">
        <v>2892</v>
      </c>
      <c r="F15" s="231" t="s">
        <v>884</v>
      </c>
      <c r="G15" s="231" t="s">
        <v>879</v>
      </c>
    </row>
    <row r="16" spans="1:7" ht="18" customHeight="1" thickBot="1">
      <c r="A16" s="895"/>
      <c r="B16" s="896"/>
      <c r="C16" s="900"/>
      <c r="D16" s="234" t="s">
        <v>1022</v>
      </c>
      <c r="E16" s="234" t="s">
        <v>2893</v>
      </c>
      <c r="F16" s="234" t="s">
        <v>1482</v>
      </c>
      <c r="G16" s="234" t="s">
        <v>2900</v>
      </c>
    </row>
    <row r="17" spans="1:7" ht="18" customHeight="1">
      <c r="A17" s="903">
        <f>A2+1</f>
        <v>46205</v>
      </c>
      <c r="B17" s="905" t="s">
        <v>173</v>
      </c>
      <c r="C17" s="905" t="s">
        <v>174</v>
      </c>
      <c r="D17" s="228"/>
      <c r="E17" s="228"/>
      <c r="F17" s="228"/>
      <c r="G17" s="228"/>
    </row>
    <row r="18" spans="1:7" ht="18" customHeight="1">
      <c r="A18" s="904"/>
      <c r="B18" s="906"/>
      <c r="C18" s="907"/>
      <c r="D18" s="225" t="s">
        <v>2864</v>
      </c>
      <c r="E18" s="225" t="s">
        <v>2864</v>
      </c>
      <c r="F18" s="225" t="s">
        <v>2864</v>
      </c>
      <c r="G18" s="225" t="s">
        <v>1065</v>
      </c>
    </row>
    <row r="19" spans="1:7" ht="18" customHeight="1">
      <c r="A19" s="903"/>
      <c r="B19" s="906"/>
      <c r="C19" s="905" t="s">
        <v>175</v>
      </c>
      <c r="D19" s="228"/>
      <c r="E19" s="228"/>
      <c r="F19" s="228"/>
      <c r="G19" s="228"/>
    </row>
    <row r="20" spans="1:7" ht="18" customHeight="1">
      <c r="A20" s="903"/>
      <c r="B20" s="906"/>
      <c r="C20" s="907"/>
      <c r="D20" s="225" t="s">
        <v>2864</v>
      </c>
      <c r="E20" s="229" t="s">
        <v>2864</v>
      </c>
      <c r="F20" s="229" t="s">
        <v>2864</v>
      </c>
      <c r="G20" s="229" t="s">
        <v>1065</v>
      </c>
    </row>
    <row r="21" spans="1:7" ht="18" customHeight="1">
      <c r="A21" s="903"/>
      <c r="B21" s="906"/>
      <c r="C21" s="906" t="s">
        <v>176</v>
      </c>
      <c r="D21" s="228"/>
      <c r="E21" s="225"/>
      <c r="F21" s="225"/>
      <c r="G21" s="225"/>
    </row>
    <row r="22" spans="1:7" ht="18" customHeight="1">
      <c r="A22" s="903"/>
      <c r="B22" s="906"/>
      <c r="C22" s="907"/>
      <c r="D22" s="225" t="s">
        <v>2864</v>
      </c>
      <c r="E22" s="229" t="s">
        <v>2864</v>
      </c>
      <c r="F22" s="229" t="s">
        <v>2864</v>
      </c>
      <c r="G22" s="229" t="s">
        <v>1065</v>
      </c>
    </row>
    <row r="23" spans="1:7" ht="18" customHeight="1">
      <c r="A23" s="903"/>
      <c r="B23" s="908" t="s">
        <v>177</v>
      </c>
      <c r="C23" s="230" t="s">
        <v>178</v>
      </c>
      <c r="D23" s="231"/>
      <c r="E23" s="231"/>
      <c r="F23" s="231"/>
      <c r="G23" s="231"/>
    </row>
    <row r="24" spans="1:7" ht="18" customHeight="1">
      <c r="A24" s="903"/>
      <c r="B24" s="908"/>
      <c r="C24" s="230" t="s">
        <v>179</v>
      </c>
      <c r="D24" s="1035" t="s">
        <v>2864</v>
      </c>
      <c r="E24" s="231" t="s">
        <v>2864</v>
      </c>
      <c r="F24" s="231" t="s">
        <v>2864</v>
      </c>
      <c r="G24" s="231" t="s">
        <v>1065</v>
      </c>
    </row>
    <row r="25" spans="1:7" ht="18" customHeight="1">
      <c r="A25" s="903"/>
      <c r="B25" s="906" t="s">
        <v>180</v>
      </c>
      <c r="C25" s="232" t="s">
        <v>181</v>
      </c>
      <c r="D25" s="229" t="s">
        <v>2961</v>
      </c>
      <c r="E25" s="229" t="s">
        <v>2961</v>
      </c>
      <c r="F25" s="229" t="s">
        <v>2897</v>
      </c>
      <c r="G25" s="229" t="s">
        <v>2896</v>
      </c>
    </row>
    <row r="26" spans="1:7" ht="18" customHeight="1">
      <c r="A26" s="903"/>
      <c r="B26" s="906"/>
      <c r="C26" s="486" t="s">
        <v>1064</v>
      </c>
      <c r="D26" s="231" t="s">
        <v>2863</v>
      </c>
      <c r="E26" s="231" t="s">
        <v>2863</v>
      </c>
      <c r="F26" s="231" t="s">
        <v>2995</v>
      </c>
      <c r="G26" s="231" t="s">
        <v>914</v>
      </c>
    </row>
    <row r="27" spans="1:7" ht="18" customHeight="1">
      <c r="A27" s="903"/>
      <c r="B27" s="906"/>
      <c r="C27" s="233" t="s">
        <v>182</v>
      </c>
      <c r="D27" s="231"/>
      <c r="E27" s="231"/>
      <c r="F27" s="231"/>
      <c r="G27" s="231"/>
    </row>
    <row r="28" spans="1:7" ht="18" customHeight="1">
      <c r="A28" s="903"/>
      <c r="B28" s="906"/>
      <c r="C28" s="909" t="s">
        <v>183</v>
      </c>
      <c r="D28" s="225" t="s">
        <v>2962</v>
      </c>
      <c r="E28" s="225" t="s">
        <v>880</v>
      </c>
      <c r="F28" s="225" t="s">
        <v>880</v>
      </c>
      <c r="G28" s="225" t="s">
        <v>1672</v>
      </c>
    </row>
    <row r="29" spans="1:7" ht="18" customHeight="1">
      <c r="A29" s="903"/>
      <c r="B29" s="906"/>
      <c r="C29" s="910"/>
      <c r="D29" s="231" t="s">
        <v>2862</v>
      </c>
      <c r="E29" s="231" t="s">
        <v>2862</v>
      </c>
      <c r="F29" s="231" t="s">
        <v>2898</v>
      </c>
      <c r="G29" s="231" t="s">
        <v>904</v>
      </c>
    </row>
    <row r="30" spans="1:7" ht="18" customHeight="1">
      <c r="A30" s="903"/>
      <c r="B30" s="906"/>
      <c r="C30" s="911" t="s">
        <v>184</v>
      </c>
      <c r="D30" s="231" t="s">
        <v>881</v>
      </c>
      <c r="E30" s="231" t="s">
        <v>884</v>
      </c>
      <c r="F30" s="231" t="s">
        <v>884</v>
      </c>
      <c r="G30" s="231" t="s">
        <v>883</v>
      </c>
    </row>
    <row r="31" spans="1:7" ht="18" customHeight="1" thickBot="1">
      <c r="A31" s="903"/>
      <c r="B31" s="907"/>
      <c r="C31" s="910"/>
      <c r="D31" s="234" t="s">
        <v>1486</v>
      </c>
      <c r="E31" s="234" t="s">
        <v>1482</v>
      </c>
      <c r="F31" s="234" t="s">
        <v>1482</v>
      </c>
      <c r="G31" s="234" t="s">
        <v>879</v>
      </c>
    </row>
    <row r="32" spans="1:7" ht="18" customHeight="1">
      <c r="A32" s="912">
        <f>A17+1</f>
        <v>46206</v>
      </c>
      <c r="B32" s="896" t="s">
        <v>173</v>
      </c>
      <c r="C32" s="896" t="s">
        <v>174</v>
      </c>
      <c r="D32" s="225"/>
      <c r="E32" s="225"/>
      <c r="F32" s="225"/>
      <c r="G32" s="225"/>
    </row>
    <row r="33" spans="1:7" ht="18" customHeight="1">
      <c r="A33" s="912"/>
      <c r="B33" s="896"/>
      <c r="C33" s="897"/>
      <c r="D33" s="225"/>
      <c r="E33" s="225"/>
      <c r="F33" s="225"/>
      <c r="G33" s="225"/>
    </row>
    <row r="34" spans="1:7" ht="18" customHeight="1">
      <c r="A34" s="913"/>
      <c r="B34" s="896"/>
      <c r="C34" s="898" t="s">
        <v>175</v>
      </c>
      <c r="D34" s="228"/>
      <c r="E34" s="228"/>
      <c r="F34" s="228"/>
      <c r="G34" s="228"/>
    </row>
    <row r="35" spans="1:7" ht="18" customHeight="1">
      <c r="A35" s="913"/>
      <c r="B35" s="896"/>
      <c r="C35" s="897"/>
      <c r="D35" s="229"/>
      <c r="E35" s="229"/>
      <c r="F35" s="229"/>
      <c r="G35" s="229"/>
    </row>
    <row r="36" spans="1:7" ht="18" customHeight="1">
      <c r="A36" s="913"/>
      <c r="B36" s="896"/>
      <c r="C36" s="896" t="s">
        <v>176</v>
      </c>
      <c r="D36" s="225"/>
      <c r="E36" s="225"/>
      <c r="F36" s="225"/>
      <c r="G36" s="225"/>
    </row>
    <row r="37" spans="1:7" ht="18" customHeight="1">
      <c r="A37" s="913"/>
      <c r="B37" s="896"/>
      <c r="C37" s="897"/>
      <c r="D37" s="229"/>
      <c r="E37" s="229"/>
      <c r="F37" s="229"/>
      <c r="G37" s="229"/>
    </row>
    <row r="38" spans="1:7" ht="18" customHeight="1">
      <c r="A38" s="913"/>
      <c r="B38" s="899" t="s">
        <v>177</v>
      </c>
      <c r="C38" s="379" t="s">
        <v>178</v>
      </c>
      <c r="D38" s="231"/>
      <c r="E38" s="231"/>
      <c r="F38" s="231"/>
      <c r="G38" s="231"/>
    </row>
    <row r="39" spans="1:7" ht="18" customHeight="1">
      <c r="A39" s="913"/>
      <c r="B39" s="899"/>
      <c r="C39" s="379" t="s">
        <v>179</v>
      </c>
      <c r="D39" s="231"/>
      <c r="E39" s="231"/>
      <c r="F39" s="231"/>
      <c r="G39" s="231"/>
    </row>
    <row r="40" spans="1:7" ht="18" customHeight="1">
      <c r="A40" s="913"/>
      <c r="B40" s="896" t="s">
        <v>180</v>
      </c>
      <c r="C40" s="380" t="s">
        <v>181</v>
      </c>
      <c r="D40" s="229"/>
      <c r="E40" s="229"/>
      <c r="F40" s="229"/>
      <c r="G40" s="229"/>
    </row>
    <row r="41" spans="1:7" ht="18" customHeight="1">
      <c r="A41" s="913"/>
      <c r="B41" s="896"/>
      <c r="C41" s="382" t="s">
        <v>185</v>
      </c>
      <c r="D41" s="231"/>
      <c r="E41" s="231"/>
      <c r="F41" s="231"/>
      <c r="G41" s="231"/>
    </row>
    <row r="42" spans="1:7" ht="18" customHeight="1">
      <c r="A42" s="913"/>
      <c r="B42" s="896"/>
      <c r="C42" s="381" t="s">
        <v>182</v>
      </c>
      <c r="D42" s="231"/>
      <c r="E42" s="231"/>
      <c r="F42" s="231"/>
      <c r="G42" s="231"/>
    </row>
    <row r="43" spans="1:7" ht="18" customHeight="1">
      <c r="A43" s="913"/>
      <c r="B43" s="896"/>
      <c r="C43" s="900" t="s">
        <v>183</v>
      </c>
      <c r="D43" s="225"/>
      <c r="E43" s="225"/>
      <c r="F43" s="225"/>
      <c r="G43" s="225"/>
    </row>
    <row r="44" spans="1:7" ht="18" customHeight="1">
      <c r="A44" s="913"/>
      <c r="B44" s="896"/>
      <c r="C44" s="901"/>
      <c r="D44" s="231"/>
      <c r="E44" s="231"/>
      <c r="F44" s="231"/>
      <c r="G44" s="231"/>
    </row>
    <row r="45" spans="1:7" ht="18" customHeight="1">
      <c r="A45" s="913"/>
      <c r="B45" s="896"/>
      <c r="C45" s="902" t="s">
        <v>184</v>
      </c>
      <c r="D45" s="231"/>
      <c r="E45" s="231"/>
      <c r="F45" s="231"/>
      <c r="G45" s="231"/>
    </row>
    <row r="46" spans="1:7" ht="18" customHeight="1" thickBot="1">
      <c r="A46" s="914"/>
      <c r="B46" s="896"/>
      <c r="C46" s="900"/>
      <c r="D46" s="234"/>
      <c r="E46" s="234"/>
      <c r="F46" s="234"/>
      <c r="G46" s="234"/>
    </row>
    <row r="47" spans="1:7" ht="18" customHeight="1">
      <c r="A47" s="903">
        <f>A32+1</f>
        <v>46207</v>
      </c>
      <c r="B47" s="905" t="s">
        <v>173</v>
      </c>
      <c r="C47" s="905" t="s">
        <v>174</v>
      </c>
      <c r="D47" s="228"/>
      <c r="E47" s="228"/>
      <c r="F47" s="228"/>
      <c r="G47" s="228"/>
    </row>
    <row r="48" spans="1:7" ht="18" customHeight="1">
      <c r="A48" s="904"/>
      <c r="B48" s="906"/>
      <c r="C48" s="907"/>
      <c r="D48" s="229"/>
      <c r="E48" s="229"/>
      <c r="F48" s="225"/>
      <c r="G48" s="225"/>
    </row>
    <row r="49" spans="1:7" ht="18" customHeight="1">
      <c r="A49" s="903"/>
      <c r="B49" s="906"/>
      <c r="C49" s="905" t="s">
        <v>175</v>
      </c>
      <c r="D49" s="228"/>
      <c r="E49" s="228"/>
      <c r="F49" s="228"/>
      <c r="G49" s="228"/>
    </row>
    <row r="50" spans="1:7" ht="18" customHeight="1">
      <c r="A50" s="903"/>
      <c r="B50" s="906"/>
      <c r="C50" s="907"/>
      <c r="D50" s="229"/>
      <c r="E50" s="229"/>
      <c r="F50" s="229"/>
      <c r="G50" s="229"/>
    </row>
    <row r="51" spans="1:7" ht="18" customHeight="1">
      <c r="A51" s="903"/>
      <c r="B51" s="906"/>
      <c r="C51" s="906" t="s">
        <v>176</v>
      </c>
      <c r="D51" s="225"/>
      <c r="E51" s="225"/>
      <c r="F51" s="228"/>
      <c r="G51" s="228"/>
    </row>
    <row r="52" spans="1:7" ht="18" customHeight="1">
      <c r="A52" s="903"/>
      <c r="B52" s="906"/>
      <c r="C52" s="907"/>
      <c r="D52" s="225"/>
      <c r="E52" s="225"/>
      <c r="F52" s="229"/>
      <c r="G52" s="229"/>
    </row>
    <row r="53" spans="1:7" ht="18" customHeight="1">
      <c r="A53" s="903"/>
      <c r="B53" s="908" t="s">
        <v>177</v>
      </c>
      <c r="C53" s="230" t="s">
        <v>178</v>
      </c>
      <c r="D53" s="231"/>
      <c r="E53" s="231"/>
      <c r="F53" s="231"/>
      <c r="G53" s="231"/>
    </row>
    <row r="54" spans="1:7" ht="18" customHeight="1">
      <c r="A54" s="903"/>
      <c r="B54" s="908"/>
      <c r="C54" s="230" t="s">
        <v>179</v>
      </c>
      <c r="D54" s="231"/>
      <c r="E54" s="231"/>
      <c r="F54" s="231"/>
      <c r="G54" s="231"/>
    </row>
    <row r="55" spans="1:7" ht="18" customHeight="1">
      <c r="A55" s="903"/>
      <c r="B55" s="906" t="s">
        <v>180</v>
      </c>
      <c r="C55" s="438" t="s">
        <v>181</v>
      </c>
      <c r="D55" s="229"/>
      <c r="E55" s="229"/>
      <c r="F55" s="229"/>
      <c r="G55" s="229"/>
    </row>
    <row r="56" spans="1:7" ht="18" customHeight="1">
      <c r="A56" s="903"/>
      <c r="B56" s="906"/>
      <c r="C56" s="486" t="s">
        <v>1064</v>
      </c>
      <c r="D56" s="231"/>
      <c r="E56" s="231"/>
      <c r="F56" s="231"/>
      <c r="G56" s="231"/>
    </row>
    <row r="57" spans="1:7" ht="18" customHeight="1">
      <c r="A57" s="903"/>
      <c r="B57" s="906"/>
      <c r="C57" s="233" t="s">
        <v>182</v>
      </c>
      <c r="D57" s="231"/>
      <c r="E57" s="231"/>
      <c r="F57" s="231"/>
      <c r="G57" s="231"/>
    </row>
    <row r="58" spans="1:7" ht="18" customHeight="1">
      <c r="A58" s="903"/>
      <c r="B58" s="906"/>
      <c r="C58" s="909" t="s">
        <v>183</v>
      </c>
      <c r="D58" s="225"/>
      <c r="E58" s="225"/>
      <c r="F58" s="225"/>
      <c r="G58" s="225"/>
    </row>
    <row r="59" spans="1:7" ht="18" customHeight="1">
      <c r="A59" s="903"/>
      <c r="B59" s="906"/>
      <c r="C59" s="910"/>
      <c r="D59" s="231"/>
      <c r="E59" s="231"/>
      <c r="F59" s="231"/>
      <c r="G59" s="231"/>
    </row>
    <row r="60" spans="1:7" ht="18" customHeight="1">
      <c r="A60" s="903"/>
      <c r="B60" s="906"/>
      <c r="C60" s="911" t="s">
        <v>184</v>
      </c>
      <c r="D60" s="231"/>
      <c r="E60" s="231"/>
      <c r="F60" s="231"/>
      <c r="G60" s="231"/>
    </row>
    <row r="61" spans="1:7" ht="18" customHeight="1" thickBot="1">
      <c r="A61" s="903"/>
      <c r="B61" s="907"/>
      <c r="C61" s="910"/>
      <c r="D61" s="234"/>
      <c r="E61" s="234"/>
      <c r="F61" s="234"/>
      <c r="G61" s="234"/>
    </row>
    <row r="62" spans="1:7" ht="18" customHeight="1">
      <c r="A62" s="912">
        <f>A47+1</f>
        <v>46208</v>
      </c>
      <c r="B62" s="896" t="s">
        <v>173</v>
      </c>
      <c r="C62" s="896" t="s">
        <v>174</v>
      </c>
      <c r="D62" s="225"/>
      <c r="E62" s="225"/>
      <c r="F62" s="225"/>
      <c r="G62" s="225"/>
    </row>
    <row r="63" spans="1:7" ht="18" customHeight="1">
      <c r="A63" s="912"/>
      <c r="B63" s="896"/>
      <c r="C63" s="897"/>
      <c r="D63" s="225"/>
      <c r="E63" s="225"/>
      <c r="F63" s="225"/>
      <c r="G63" s="225"/>
    </row>
    <row r="64" spans="1:7" ht="18" customHeight="1">
      <c r="A64" s="913"/>
      <c r="B64" s="896"/>
      <c r="C64" s="898" t="s">
        <v>175</v>
      </c>
      <c r="D64" s="228"/>
      <c r="E64" s="228"/>
      <c r="F64" s="228"/>
      <c r="G64" s="228"/>
    </row>
    <row r="65" spans="1:7" ht="18" customHeight="1">
      <c r="A65" s="913"/>
      <c r="B65" s="896"/>
      <c r="C65" s="897"/>
      <c r="D65" s="229"/>
      <c r="E65" s="229"/>
      <c r="F65" s="229"/>
      <c r="G65" s="229"/>
    </row>
    <row r="66" spans="1:7" ht="18" customHeight="1">
      <c r="A66" s="913"/>
      <c r="B66" s="896"/>
      <c r="C66" s="896" t="s">
        <v>176</v>
      </c>
      <c r="D66" s="225"/>
      <c r="E66" s="225"/>
      <c r="F66" s="225"/>
      <c r="G66" s="225"/>
    </row>
    <row r="67" spans="1:7" ht="18" customHeight="1">
      <c r="A67" s="913"/>
      <c r="B67" s="896"/>
      <c r="C67" s="897"/>
      <c r="D67" s="229"/>
      <c r="E67" s="229"/>
      <c r="F67" s="229"/>
      <c r="G67" s="229"/>
    </row>
    <row r="68" spans="1:7" ht="18" customHeight="1">
      <c r="A68" s="913"/>
      <c r="B68" s="899" t="s">
        <v>177</v>
      </c>
      <c r="C68" s="379" t="s">
        <v>178</v>
      </c>
      <c r="D68" s="231"/>
      <c r="E68" s="231"/>
      <c r="F68" s="231"/>
      <c r="G68" s="231"/>
    </row>
    <row r="69" spans="1:7" ht="18" customHeight="1">
      <c r="A69" s="913"/>
      <c r="B69" s="899"/>
      <c r="C69" s="379" t="s">
        <v>179</v>
      </c>
      <c r="D69" s="231"/>
      <c r="E69" s="231"/>
      <c r="F69" s="231"/>
      <c r="G69" s="231"/>
    </row>
    <row r="70" spans="1:7" ht="18" customHeight="1">
      <c r="A70" s="913"/>
      <c r="B70" s="896" t="s">
        <v>180</v>
      </c>
      <c r="C70" s="436" t="s">
        <v>181</v>
      </c>
      <c r="D70" s="229"/>
      <c r="E70" s="229"/>
      <c r="F70" s="229"/>
      <c r="G70" s="229"/>
    </row>
    <row r="71" spans="1:7" ht="18" customHeight="1">
      <c r="A71" s="913"/>
      <c r="B71" s="896"/>
      <c r="C71" s="437" t="s">
        <v>185</v>
      </c>
      <c r="D71" s="231"/>
      <c r="E71" s="231"/>
      <c r="F71" s="231"/>
      <c r="G71" s="231"/>
    </row>
    <row r="72" spans="1:7" ht="18" customHeight="1">
      <c r="A72" s="913"/>
      <c r="B72" s="896"/>
      <c r="C72" s="381" t="s">
        <v>182</v>
      </c>
      <c r="D72" s="231"/>
      <c r="E72" s="231"/>
      <c r="F72" s="231"/>
      <c r="G72" s="231"/>
    </row>
    <row r="73" spans="1:7" ht="18" customHeight="1">
      <c r="A73" s="913"/>
      <c r="B73" s="896"/>
      <c r="C73" s="900" t="s">
        <v>183</v>
      </c>
      <c r="D73" s="225"/>
      <c r="E73" s="225"/>
      <c r="F73" s="225"/>
      <c r="G73" s="225"/>
    </row>
    <row r="74" spans="1:7" ht="18" customHeight="1">
      <c r="A74" s="913"/>
      <c r="B74" s="896"/>
      <c r="C74" s="901"/>
      <c r="D74" s="231"/>
      <c r="E74" s="231"/>
      <c r="F74" s="231"/>
      <c r="G74" s="231"/>
    </row>
    <row r="75" spans="1:7" ht="18" customHeight="1">
      <c r="A75" s="913"/>
      <c r="B75" s="896"/>
      <c r="C75" s="902" t="s">
        <v>184</v>
      </c>
      <c r="D75" s="231"/>
      <c r="E75" s="231"/>
      <c r="F75" s="231"/>
      <c r="G75" s="231"/>
    </row>
    <row r="76" spans="1:7" ht="18" customHeight="1" thickBot="1">
      <c r="A76" s="914"/>
      <c r="B76" s="896"/>
      <c r="C76" s="900"/>
      <c r="D76" s="234"/>
      <c r="E76" s="234"/>
      <c r="F76" s="234"/>
      <c r="G76" s="234"/>
    </row>
    <row r="77" spans="1:7" ht="18" customHeight="1">
      <c r="A77" s="903">
        <f>A62+1</f>
        <v>46209</v>
      </c>
      <c r="B77" s="905" t="s">
        <v>173</v>
      </c>
      <c r="C77" s="905" t="s">
        <v>174</v>
      </c>
      <c r="D77" s="228"/>
      <c r="E77" s="228"/>
      <c r="F77" s="228"/>
      <c r="G77" s="228"/>
    </row>
    <row r="78" spans="1:7" ht="18" customHeight="1">
      <c r="A78" s="904"/>
      <c r="B78" s="906"/>
      <c r="C78" s="907"/>
      <c r="D78" s="225"/>
      <c r="E78" s="225"/>
      <c r="F78" s="225"/>
      <c r="G78" s="225"/>
    </row>
    <row r="79" spans="1:7" ht="18" customHeight="1">
      <c r="A79" s="903"/>
      <c r="B79" s="906"/>
      <c r="C79" s="905" t="s">
        <v>175</v>
      </c>
      <c r="D79" s="228"/>
      <c r="E79" s="228"/>
      <c r="F79" s="228"/>
      <c r="G79" s="228"/>
    </row>
    <row r="80" spans="1:7" ht="18" customHeight="1">
      <c r="A80" s="903"/>
      <c r="B80" s="906"/>
      <c r="C80" s="907"/>
      <c r="D80" s="229"/>
      <c r="E80" s="229"/>
      <c r="F80" s="229"/>
      <c r="G80" s="229"/>
    </row>
    <row r="81" spans="1:7" ht="18" customHeight="1">
      <c r="A81" s="903"/>
      <c r="B81" s="906"/>
      <c r="C81" s="906" t="s">
        <v>176</v>
      </c>
      <c r="D81" s="225"/>
      <c r="E81" s="225"/>
      <c r="F81" s="225"/>
      <c r="G81" s="225"/>
    </row>
    <row r="82" spans="1:7" ht="18" customHeight="1">
      <c r="A82" s="903"/>
      <c r="B82" s="906"/>
      <c r="C82" s="907"/>
      <c r="D82" s="229"/>
      <c r="E82" s="229"/>
      <c r="F82" s="229"/>
      <c r="G82" s="229"/>
    </row>
    <row r="83" spans="1:7" ht="18" customHeight="1">
      <c r="A83" s="903"/>
      <c r="B83" s="908" t="s">
        <v>177</v>
      </c>
      <c r="C83" s="230" t="s">
        <v>178</v>
      </c>
      <c r="D83" s="231"/>
      <c r="E83" s="231"/>
      <c r="F83" s="231"/>
      <c r="G83" s="231"/>
    </row>
    <row r="84" spans="1:7" ht="18" customHeight="1">
      <c r="A84" s="903"/>
      <c r="B84" s="908"/>
      <c r="C84" s="230" t="s">
        <v>179</v>
      </c>
      <c r="D84" s="231"/>
      <c r="E84" s="231"/>
      <c r="F84" s="231"/>
      <c r="G84" s="231"/>
    </row>
    <row r="85" spans="1:7" ht="18" customHeight="1">
      <c r="A85" s="903"/>
      <c r="B85" s="906" t="s">
        <v>180</v>
      </c>
      <c r="C85" s="438" t="s">
        <v>181</v>
      </c>
      <c r="D85" s="229"/>
      <c r="E85" s="229"/>
      <c r="F85" s="229"/>
      <c r="G85" s="229"/>
    </row>
    <row r="86" spans="1:7" ht="18" customHeight="1">
      <c r="A86" s="903"/>
      <c r="B86" s="906"/>
      <c r="C86" s="486" t="s">
        <v>1064</v>
      </c>
      <c r="D86" s="231"/>
      <c r="E86" s="231"/>
      <c r="F86" s="231"/>
      <c r="G86" s="231"/>
    </row>
    <row r="87" spans="1:7" ht="18" customHeight="1">
      <c r="A87" s="903"/>
      <c r="B87" s="906"/>
      <c r="C87" s="233" t="s">
        <v>182</v>
      </c>
      <c r="D87" s="231"/>
      <c r="E87" s="231"/>
      <c r="F87" s="231"/>
      <c r="G87" s="231"/>
    </row>
    <row r="88" spans="1:7" ht="18" customHeight="1">
      <c r="A88" s="903"/>
      <c r="B88" s="906"/>
      <c r="C88" s="909" t="s">
        <v>183</v>
      </c>
      <c r="D88" s="225"/>
      <c r="E88" s="225"/>
      <c r="F88" s="225"/>
      <c r="G88" s="225"/>
    </row>
    <row r="89" spans="1:7" ht="18" customHeight="1">
      <c r="A89" s="903"/>
      <c r="B89" s="906"/>
      <c r="C89" s="910"/>
      <c r="D89" s="231"/>
      <c r="E89" s="231"/>
      <c r="F89" s="231"/>
      <c r="G89" s="231"/>
    </row>
    <row r="90" spans="1:7" ht="18" customHeight="1">
      <c r="A90" s="903"/>
      <c r="B90" s="906"/>
      <c r="C90" s="911" t="s">
        <v>184</v>
      </c>
      <c r="D90" s="231"/>
      <c r="E90" s="231"/>
      <c r="F90" s="231"/>
      <c r="G90" s="231"/>
    </row>
    <row r="91" spans="1:7" ht="18" customHeight="1" thickBot="1">
      <c r="A91" s="903"/>
      <c r="B91" s="907"/>
      <c r="C91" s="910"/>
      <c r="D91" s="234"/>
      <c r="E91" s="234"/>
      <c r="F91" s="234"/>
      <c r="G91" s="234"/>
    </row>
    <row r="92" spans="1:7" ht="18" customHeight="1">
      <c r="A92" s="912">
        <f>A77+1</f>
        <v>46210</v>
      </c>
      <c r="B92" s="896" t="s">
        <v>173</v>
      </c>
      <c r="C92" s="896" t="s">
        <v>174</v>
      </c>
      <c r="D92" s="225"/>
      <c r="E92" s="225"/>
      <c r="F92" s="225"/>
      <c r="G92" s="225"/>
    </row>
    <row r="93" spans="1:7" ht="18" customHeight="1">
      <c r="A93" s="912"/>
      <c r="B93" s="896"/>
      <c r="C93" s="897"/>
      <c r="D93" s="225"/>
      <c r="E93" s="225"/>
      <c r="F93" s="225"/>
      <c r="G93" s="225"/>
    </row>
    <row r="94" spans="1:7" ht="18" customHeight="1">
      <c r="A94" s="913"/>
      <c r="B94" s="896"/>
      <c r="C94" s="898" t="s">
        <v>175</v>
      </c>
      <c r="D94" s="228"/>
      <c r="E94" s="228"/>
      <c r="F94" s="228"/>
      <c r="G94" s="228"/>
    </row>
    <row r="95" spans="1:7" ht="18" customHeight="1">
      <c r="A95" s="913"/>
      <c r="B95" s="896"/>
      <c r="C95" s="897"/>
      <c r="D95" s="229"/>
      <c r="E95" s="229"/>
      <c r="F95" s="229"/>
      <c r="G95" s="229"/>
    </row>
    <row r="96" spans="1:7" ht="18" customHeight="1">
      <c r="A96" s="913"/>
      <c r="B96" s="896"/>
      <c r="C96" s="896" t="s">
        <v>176</v>
      </c>
      <c r="D96" s="225"/>
      <c r="E96" s="225"/>
      <c r="F96" s="225"/>
      <c r="G96" s="225"/>
    </row>
    <row r="97" spans="1:7" ht="18" customHeight="1">
      <c r="A97" s="913"/>
      <c r="B97" s="896"/>
      <c r="C97" s="897"/>
      <c r="D97" s="229"/>
      <c r="E97" s="229"/>
      <c r="F97" s="229"/>
      <c r="G97" s="229"/>
    </row>
    <row r="98" spans="1:7" ht="18" customHeight="1">
      <c r="A98" s="913"/>
      <c r="B98" s="899" t="s">
        <v>177</v>
      </c>
      <c r="C98" s="379" t="s">
        <v>178</v>
      </c>
      <c r="D98" s="231"/>
      <c r="E98" s="231"/>
      <c r="F98" s="231"/>
      <c r="G98" s="231"/>
    </row>
    <row r="99" spans="1:7" ht="18" customHeight="1">
      <c r="A99" s="913"/>
      <c r="B99" s="899"/>
      <c r="C99" s="379" t="s">
        <v>179</v>
      </c>
      <c r="D99" s="231"/>
      <c r="E99" s="231"/>
      <c r="F99" s="231"/>
      <c r="G99" s="231"/>
    </row>
    <row r="100" spans="1:7" ht="18" customHeight="1">
      <c r="A100" s="913"/>
      <c r="B100" s="896" t="s">
        <v>180</v>
      </c>
      <c r="C100" s="436" t="s">
        <v>181</v>
      </c>
      <c r="D100" s="229"/>
      <c r="E100" s="229"/>
      <c r="F100" s="229"/>
      <c r="G100" s="229"/>
    </row>
    <row r="101" spans="1:7" ht="18" customHeight="1">
      <c r="A101" s="913"/>
      <c r="B101" s="896"/>
      <c r="C101" s="437" t="s">
        <v>185</v>
      </c>
      <c r="D101" s="231"/>
      <c r="E101" s="231"/>
      <c r="F101" s="231"/>
      <c r="G101" s="231"/>
    </row>
    <row r="102" spans="1:7" ht="18" customHeight="1">
      <c r="A102" s="913"/>
      <c r="B102" s="896"/>
      <c r="C102" s="381" t="s">
        <v>182</v>
      </c>
      <c r="D102" s="231"/>
      <c r="E102" s="231"/>
      <c r="F102" s="231"/>
      <c r="G102" s="231"/>
    </row>
    <row r="103" spans="1:7" ht="18" customHeight="1">
      <c r="A103" s="913"/>
      <c r="B103" s="896"/>
      <c r="C103" s="900" t="s">
        <v>183</v>
      </c>
      <c r="D103" s="225"/>
      <c r="E103" s="225"/>
      <c r="F103" s="225"/>
      <c r="G103" s="225"/>
    </row>
    <row r="104" spans="1:7" ht="18" customHeight="1">
      <c r="A104" s="913"/>
      <c r="B104" s="896"/>
      <c r="C104" s="901"/>
      <c r="D104" s="231"/>
      <c r="E104" s="231"/>
      <c r="F104" s="231"/>
      <c r="G104" s="231"/>
    </row>
    <row r="105" spans="1:7" ht="18" customHeight="1">
      <c r="A105" s="913"/>
      <c r="B105" s="896"/>
      <c r="C105" s="902" t="s">
        <v>184</v>
      </c>
      <c r="D105" s="231"/>
      <c r="E105" s="231"/>
      <c r="F105" s="231"/>
      <c r="G105" s="231"/>
    </row>
    <row r="106" spans="1:7" ht="18" customHeight="1" thickBot="1">
      <c r="A106" s="914"/>
      <c r="B106" s="896"/>
      <c r="C106" s="900"/>
      <c r="D106" s="234"/>
      <c r="E106" s="234"/>
      <c r="F106" s="234"/>
      <c r="G106" s="234"/>
    </row>
    <row r="107" spans="1:7" ht="18" customHeight="1">
      <c r="A107" s="903">
        <f>A92+1</f>
        <v>46211</v>
      </c>
      <c r="B107" s="905" t="s">
        <v>173</v>
      </c>
      <c r="C107" s="905" t="s">
        <v>174</v>
      </c>
      <c r="D107" s="228"/>
      <c r="E107" s="228"/>
      <c r="F107" s="228"/>
      <c r="G107" s="228"/>
    </row>
    <row r="108" spans="1:7" ht="18" customHeight="1">
      <c r="A108" s="904"/>
      <c r="B108" s="906"/>
      <c r="C108" s="907"/>
      <c r="D108" s="225"/>
      <c r="E108" s="225"/>
      <c r="F108" s="225"/>
      <c r="G108" s="225"/>
    </row>
    <row r="109" spans="1:7" ht="18" customHeight="1">
      <c r="A109" s="903"/>
      <c r="B109" s="906"/>
      <c r="C109" s="905" t="s">
        <v>175</v>
      </c>
      <c r="D109" s="228"/>
      <c r="E109" s="228"/>
      <c r="F109" s="228"/>
      <c r="G109" s="228"/>
    </row>
    <row r="110" spans="1:7" ht="18" customHeight="1">
      <c r="A110" s="903"/>
      <c r="B110" s="906"/>
      <c r="C110" s="907"/>
      <c r="D110" s="229"/>
      <c r="E110" s="229"/>
      <c r="F110" s="229"/>
      <c r="G110" s="229"/>
    </row>
    <row r="111" spans="1:7" ht="18" customHeight="1">
      <c r="A111" s="903"/>
      <c r="B111" s="906"/>
      <c r="C111" s="906" t="s">
        <v>176</v>
      </c>
      <c r="D111" s="225"/>
      <c r="E111" s="225"/>
      <c r="F111" s="225"/>
      <c r="G111" s="225"/>
    </row>
    <row r="112" spans="1:7" ht="18" customHeight="1">
      <c r="A112" s="903"/>
      <c r="B112" s="906"/>
      <c r="C112" s="907"/>
      <c r="D112" s="229"/>
      <c r="E112" s="229"/>
      <c r="F112" s="229"/>
      <c r="G112" s="229"/>
    </row>
    <row r="113" spans="1:7" ht="18" customHeight="1">
      <c r="A113" s="903"/>
      <c r="B113" s="908" t="s">
        <v>177</v>
      </c>
      <c r="C113" s="230" t="s">
        <v>178</v>
      </c>
      <c r="D113" s="231"/>
      <c r="E113" s="231"/>
      <c r="F113" s="231"/>
      <c r="G113" s="231"/>
    </row>
    <row r="114" spans="1:7" ht="18" customHeight="1">
      <c r="A114" s="903"/>
      <c r="B114" s="908"/>
      <c r="C114" s="230" t="s">
        <v>179</v>
      </c>
      <c r="D114" s="231"/>
      <c r="E114" s="231"/>
      <c r="F114" s="231"/>
      <c r="G114" s="231"/>
    </row>
    <row r="115" spans="1:7" ht="18" customHeight="1">
      <c r="A115" s="903"/>
      <c r="B115" s="906" t="s">
        <v>180</v>
      </c>
      <c r="C115" s="438" t="s">
        <v>181</v>
      </c>
      <c r="D115" s="229"/>
      <c r="E115" s="229"/>
      <c r="F115" s="229"/>
      <c r="G115" s="229"/>
    </row>
    <row r="116" spans="1:7" ht="18" customHeight="1">
      <c r="A116" s="903"/>
      <c r="B116" s="906"/>
      <c r="C116" s="486" t="s">
        <v>1064</v>
      </c>
      <c r="D116" s="231"/>
      <c r="E116" s="231"/>
      <c r="F116" s="231"/>
      <c r="G116" s="231"/>
    </row>
    <row r="117" spans="1:7" ht="18" customHeight="1">
      <c r="A117" s="903"/>
      <c r="B117" s="906"/>
      <c r="C117" s="233" t="s">
        <v>182</v>
      </c>
      <c r="D117" s="231"/>
      <c r="E117" s="231"/>
      <c r="F117" s="231"/>
      <c r="G117" s="231"/>
    </row>
    <row r="118" spans="1:7" ht="18" customHeight="1">
      <c r="A118" s="903"/>
      <c r="B118" s="906"/>
      <c r="C118" s="909" t="s">
        <v>183</v>
      </c>
      <c r="D118" s="225"/>
      <c r="E118" s="225"/>
      <c r="F118" s="225"/>
      <c r="G118" s="225"/>
    </row>
    <row r="119" spans="1:7" ht="18" customHeight="1">
      <c r="A119" s="903"/>
      <c r="B119" s="906"/>
      <c r="C119" s="910"/>
      <c r="D119" s="231"/>
      <c r="E119" s="231"/>
      <c r="F119" s="231"/>
      <c r="G119" s="231"/>
    </row>
    <row r="120" spans="1:7" ht="18" customHeight="1">
      <c r="A120" s="903"/>
      <c r="B120" s="906"/>
      <c r="C120" s="911" t="s">
        <v>184</v>
      </c>
      <c r="D120" s="231"/>
      <c r="E120" s="231"/>
      <c r="F120" s="231"/>
      <c r="G120" s="231"/>
    </row>
    <row r="121" spans="1:7" ht="18" customHeight="1" thickBot="1">
      <c r="A121" s="903"/>
      <c r="B121" s="907"/>
      <c r="C121" s="910"/>
      <c r="D121" s="234"/>
      <c r="E121" s="234"/>
      <c r="F121" s="234"/>
      <c r="G121" s="234"/>
    </row>
    <row r="122" spans="1:7" ht="18" customHeight="1">
      <c r="A122" s="912">
        <f>A107+1</f>
        <v>46212</v>
      </c>
      <c r="B122" s="896" t="s">
        <v>173</v>
      </c>
      <c r="C122" s="896" t="s">
        <v>174</v>
      </c>
      <c r="D122" s="225"/>
      <c r="E122" s="225"/>
      <c r="F122" s="225"/>
      <c r="G122" s="225"/>
    </row>
    <row r="123" spans="1:7" ht="18" customHeight="1">
      <c r="A123" s="912"/>
      <c r="B123" s="896"/>
      <c r="C123" s="897"/>
      <c r="D123" s="225"/>
      <c r="E123" s="225"/>
      <c r="F123" s="225"/>
      <c r="G123" s="225"/>
    </row>
    <row r="124" spans="1:7" ht="18" customHeight="1">
      <c r="A124" s="913"/>
      <c r="B124" s="896"/>
      <c r="C124" s="898" t="s">
        <v>175</v>
      </c>
      <c r="D124" s="228"/>
      <c r="E124" s="228"/>
      <c r="F124" s="228"/>
      <c r="G124" s="228"/>
    </row>
    <row r="125" spans="1:7" ht="18" customHeight="1">
      <c r="A125" s="913"/>
      <c r="B125" s="896"/>
      <c r="C125" s="897"/>
      <c r="D125" s="229"/>
      <c r="E125" s="229"/>
      <c r="F125" s="229"/>
      <c r="G125" s="229"/>
    </row>
    <row r="126" spans="1:7" ht="18" customHeight="1">
      <c r="A126" s="913"/>
      <c r="B126" s="896"/>
      <c r="C126" s="896" t="s">
        <v>176</v>
      </c>
      <c r="D126" s="225"/>
      <c r="E126" s="225"/>
      <c r="F126" s="225"/>
      <c r="G126" s="225"/>
    </row>
    <row r="127" spans="1:7" ht="18" customHeight="1">
      <c r="A127" s="913"/>
      <c r="B127" s="896"/>
      <c r="C127" s="897"/>
      <c r="D127" s="229"/>
      <c r="E127" s="229"/>
      <c r="F127" s="229"/>
      <c r="G127" s="229"/>
    </row>
    <row r="128" spans="1:7" ht="18" customHeight="1">
      <c r="A128" s="913"/>
      <c r="B128" s="899" t="s">
        <v>177</v>
      </c>
      <c r="C128" s="379" t="s">
        <v>178</v>
      </c>
      <c r="D128" s="231"/>
      <c r="E128" s="231"/>
      <c r="F128" s="231"/>
      <c r="G128" s="231"/>
    </row>
    <row r="129" spans="1:7" ht="18" customHeight="1">
      <c r="A129" s="913"/>
      <c r="B129" s="899"/>
      <c r="C129" s="379" t="s">
        <v>179</v>
      </c>
      <c r="D129" s="231"/>
      <c r="E129" s="231"/>
      <c r="F129" s="231"/>
      <c r="G129" s="231"/>
    </row>
    <row r="130" spans="1:7" ht="18" customHeight="1">
      <c r="A130" s="913"/>
      <c r="B130" s="896" t="s">
        <v>180</v>
      </c>
      <c r="C130" s="436" t="s">
        <v>181</v>
      </c>
      <c r="D130" s="229"/>
      <c r="E130" s="229"/>
      <c r="F130" s="229"/>
      <c r="G130" s="229"/>
    </row>
    <row r="131" spans="1:7" ht="18" customHeight="1">
      <c r="A131" s="913"/>
      <c r="B131" s="896"/>
      <c r="C131" s="437" t="s">
        <v>185</v>
      </c>
      <c r="D131" s="231"/>
      <c r="E131" s="231"/>
      <c r="F131" s="231"/>
      <c r="G131" s="231"/>
    </row>
    <row r="132" spans="1:7" ht="18" customHeight="1">
      <c r="A132" s="913"/>
      <c r="B132" s="896"/>
      <c r="C132" s="381" t="s">
        <v>182</v>
      </c>
      <c r="D132" s="231"/>
      <c r="E132" s="231"/>
      <c r="F132" s="231"/>
      <c r="G132" s="231"/>
    </row>
    <row r="133" spans="1:7" ht="18" customHeight="1">
      <c r="A133" s="913"/>
      <c r="B133" s="896"/>
      <c r="C133" s="900" t="s">
        <v>183</v>
      </c>
      <c r="D133" s="225"/>
      <c r="E133" s="225"/>
      <c r="F133" s="225"/>
      <c r="G133" s="231"/>
    </row>
    <row r="134" spans="1:7" ht="18" customHeight="1">
      <c r="A134" s="913"/>
      <c r="B134" s="896"/>
      <c r="C134" s="901"/>
      <c r="D134" s="231"/>
      <c r="E134" s="231"/>
      <c r="F134" s="231"/>
      <c r="G134" s="231"/>
    </row>
    <row r="135" spans="1:7" ht="18" customHeight="1">
      <c r="A135" s="913"/>
      <c r="B135" s="896"/>
      <c r="C135" s="902" t="s">
        <v>184</v>
      </c>
      <c r="D135" s="231"/>
      <c r="E135" s="231"/>
      <c r="F135" s="231"/>
      <c r="G135" s="231"/>
    </row>
    <row r="136" spans="1:7" ht="18" customHeight="1" thickBot="1">
      <c r="A136" s="914"/>
      <c r="B136" s="896"/>
      <c r="C136" s="900"/>
      <c r="D136" s="234"/>
      <c r="E136" s="234"/>
      <c r="F136" s="234"/>
      <c r="G136" s="234"/>
    </row>
    <row r="137" spans="1:7" ht="18" customHeight="1">
      <c r="A137" s="903">
        <f>A122+1</f>
        <v>46213</v>
      </c>
      <c r="B137" s="905" t="s">
        <v>173</v>
      </c>
      <c r="C137" s="905" t="s">
        <v>174</v>
      </c>
      <c r="D137" s="228"/>
      <c r="E137" s="228"/>
      <c r="F137" s="228"/>
      <c r="G137" s="228"/>
    </row>
    <row r="138" spans="1:7" ht="18" customHeight="1">
      <c r="A138" s="904"/>
      <c r="B138" s="906"/>
      <c r="C138" s="907"/>
      <c r="D138" s="225"/>
      <c r="E138" s="225"/>
      <c r="F138" s="225"/>
      <c r="G138" s="225"/>
    </row>
    <row r="139" spans="1:7" ht="18" customHeight="1">
      <c r="A139" s="903"/>
      <c r="B139" s="906"/>
      <c r="C139" s="905" t="s">
        <v>175</v>
      </c>
      <c r="D139" s="228"/>
      <c r="E139" s="228"/>
      <c r="F139" s="228"/>
      <c r="G139" s="228"/>
    </row>
    <row r="140" spans="1:7" ht="18" customHeight="1">
      <c r="A140" s="903"/>
      <c r="B140" s="906"/>
      <c r="C140" s="907"/>
      <c r="D140" s="229"/>
      <c r="E140" s="229"/>
      <c r="F140" s="229"/>
      <c r="G140" s="229"/>
    </row>
    <row r="141" spans="1:7" ht="18" customHeight="1">
      <c r="A141" s="903"/>
      <c r="B141" s="906"/>
      <c r="C141" s="906" t="s">
        <v>176</v>
      </c>
      <c r="D141" s="225"/>
      <c r="E141" s="225"/>
      <c r="F141" s="225"/>
      <c r="G141" s="225"/>
    </row>
    <row r="142" spans="1:7" ht="18" customHeight="1">
      <c r="A142" s="903"/>
      <c r="B142" s="906"/>
      <c r="C142" s="907"/>
      <c r="D142" s="229"/>
      <c r="E142" s="229"/>
      <c r="F142" s="229"/>
      <c r="G142" s="229"/>
    </row>
    <row r="143" spans="1:7" ht="18" customHeight="1">
      <c r="A143" s="903"/>
      <c r="B143" s="908" t="s">
        <v>177</v>
      </c>
      <c r="C143" s="230" t="s">
        <v>178</v>
      </c>
      <c r="D143" s="231"/>
      <c r="E143" s="231"/>
      <c r="F143" s="231"/>
      <c r="G143" s="231"/>
    </row>
    <row r="144" spans="1:7" ht="18" customHeight="1">
      <c r="A144" s="903"/>
      <c r="B144" s="908"/>
      <c r="C144" s="230" t="s">
        <v>179</v>
      </c>
      <c r="D144" s="231"/>
      <c r="E144" s="231"/>
      <c r="F144" s="231"/>
      <c r="G144" s="231"/>
    </row>
    <row r="145" spans="1:7" ht="18" customHeight="1">
      <c r="A145" s="903"/>
      <c r="B145" s="906" t="s">
        <v>180</v>
      </c>
      <c r="C145" s="438" t="s">
        <v>181</v>
      </c>
      <c r="D145" s="229"/>
      <c r="E145" s="229"/>
      <c r="F145" s="229"/>
      <c r="G145" s="229"/>
    </row>
    <row r="146" spans="1:7" ht="18" customHeight="1">
      <c r="A146" s="903"/>
      <c r="B146" s="906"/>
      <c r="C146" s="486" t="s">
        <v>1064</v>
      </c>
      <c r="D146" s="231"/>
      <c r="E146" s="231"/>
      <c r="F146" s="231"/>
      <c r="G146" s="231"/>
    </row>
    <row r="147" spans="1:7" ht="18" customHeight="1">
      <c r="A147" s="903"/>
      <c r="B147" s="906"/>
      <c r="C147" s="233" t="s">
        <v>182</v>
      </c>
      <c r="D147" s="231"/>
      <c r="E147" s="231"/>
      <c r="F147" s="231"/>
      <c r="G147" s="231"/>
    </row>
    <row r="148" spans="1:7" ht="18" customHeight="1">
      <c r="A148" s="903"/>
      <c r="B148" s="906"/>
      <c r="C148" s="909" t="s">
        <v>183</v>
      </c>
      <c r="D148" s="225"/>
      <c r="E148" s="225"/>
      <c r="F148" s="225"/>
      <c r="G148" s="225"/>
    </row>
    <row r="149" spans="1:7" ht="18" customHeight="1">
      <c r="A149" s="903"/>
      <c r="B149" s="906"/>
      <c r="C149" s="910"/>
      <c r="D149" s="231"/>
      <c r="E149" s="231"/>
      <c r="F149" s="231"/>
      <c r="G149" s="231"/>
    </row>
    <row r="150" spans="1:7" ht="18" customHeight="1">
      <c r="A150" s="903"/>
      <c r="B150" s="906"/>
      <c r="C150" s="911" t="s">
        <v>184</v>
      </c>
      <c r="D150" s="231"/>
      <c r="E150" s="231"/>
      <c r="F150" s="231"/>
      <c r="G150" s="231"/>
    </row>
    <row r="151" spans="1:7" ht="18" customHeight="1" thickBot="1">
      <c r="A151" s="903"/>
      <c r="B151" s="907"/>
      <c r="C151" s="910"/>
      <c r="D151" s="234"/>
      <c r="E151" s="234"/>
      <c r="F151" s="234"/>
      <c r="G151" s="234"/>
    </row>
    <row r="152" spans="1:7" ht="18" customHeight="1">
      <c r="A152" s="912">
        <f>A137+1</f>
        <v>46214</v>
      </c>
      <c r="B152" s="896" t="s">
        <v>173</v>
      </c>
      <c r="C152" s="896" t="s">
        <v>174</v>
      </c>
      <c r="D152" s="225"/>
      <c r="E152" s="225"/>
      <c r="F152" s="225"/>
      <c r="G152" s="225"/>
    </row>
    <row r="153" spans="1:7" ht="18" customHeight="1">
      <c r="A153" s="912"/>
      <c r="B153" s="896"/>
      <c r="C153" s="897"/>
      <c r="D153" s="225"/>
      <c r="E153" s="225"/>
      <c r="F153" s="225"/>
      <c r="G153" s="225"/>
    </row>
    <row r="154" spans="1:7" ht="18" customHeight="1">
      <c r="A154" s="913"/>
      <c r="B154" s="896"/>
      <c r="C154" s="898" t="s">
        <v>175</v>
      </c>
      <c r="D154" s="228"/>
      <c r="E154" s="228"/>
      <c r="F154" s="228"/>
      <c r="G154" s="228"/>
    </row>
    <row r="155" spans="1:7" ht="18" customHeight="1">
      <c r="A155" s="913"/>
      <c r="B155" s="896"/>
      <c r="C155" s="897"/>
      <c r="D155" s="229"/>
      <c r="E155" s="229"/>
      <c r="F155" s="229"/>
      <c r="G155" s="229"/>
    </row>
    <row r="156" spans="1:7" ht="18" customHeight="1">
      <c r="A156" s="913"/>
      <c r="B156" s="896"/>
      <c r="C156" s="896" t="s">
        <v>176</v>
      </c>
      <c r="D156" s="225"/>
      <c r="E156" s="225"/>
      <c r="F156" s="225"/>
      <c r="G156" s="225"/>
    </row>
    <row r="157" spans="1:7" ht="18" customHeight="1">
      <c r="A157" s="913"/>
      <c r="B157" s="896"/>
      <c r="C157" s="897"/>
      <c r="D157" s="229"/>
      <c r="E157" s="229"/>
      <c r="F157" s="229"/>
      <c r="G157" s="229"/>
    </row>
    <row r="158" spans="1:7" ht="18" customHeight="1">
      <c r="A158" s="913"/>
      <c r="B158" s="899" t="s">
        <v>177</v>
      </c>
      <c r="C158" s="379" t="s">
        <v>178</v>
      </c>
      <c r="D158" s="231"/>
      <c r="E158" s="231"/>
      <c r="F158" s="231"/>
      <c r="G158" s="231"/>
    </row>
    <row r="159" spans="1:7" ht="18" customHeight="1">
      <c r="A159" s="913"/>
      <c r="B159" s="899"/>
      <c r="C159" s="379" t="s">
        <v>179</v>
      </c>
      <c r="D159" s="231"/>
      <c r="E159" s="231"/>
      <c r="F159" s="231"/>
      <c r="G159" s="231"/>
    </row>
    <row r="160" spans="1:7" ht="18" customHeight="1">
      <c r="A160" s="913"/>
      <c r="B160" s="896" t="s">
        <v>180</v>
      </c>
      <c r="C160" s="436" t="s">
        <v>181</v>
      </c>
      <c r="D160" s="229"/>
      <c r="E160" s="229"/>
      <c r="F160" s="229"/>
      <c r="G160" s="229"/>
    </row>
    <row r="161" spans="1:7" ht="18" customHeight="1">
      <c r="A161" s="913"/>
      <c r="B161" s="896"/>
      <c r="C161" s="437" t="s">
        <v>185</v>
      </c>
      <c r="D161" s="231"/>
      <c r="E161" s="231"/>
      <c r="F161" s="231"/>
      <c r="G161" s="231"/>
    </row>
    <row r="162" spans="1:7" ht="18" customHeight="1">
      <c r="A162" s="913"/>
      <c r="B162" s="896"/>
      <c r="C162" s="381" t="s">
        <v>182</v>
      </c>
      <c r="D162" s="231"/>
      <c r="E162" s="231"/>
      <c r="F162" s="231"/>
      <c r="G162" s="231"/>
    </row>
    <row r="163" spans="1:7" ht="18" customHeight="1">
      <c r="A163" s="913"/>
      <c r="B163" s="896"/>
      <c r="C163" s="900" t="s">
        <v>183</v>
      </c>
      <c r="D163" s="225"/>
      <c r="E163" s="225"/>
      <c r="F163" s="225"/>
      <c r="G163" s="231"/>
    </row>
    <row r="164" spans="1:7" ht="18" customHeight="1">
      <c r="A164" s="913"/>
      <c r="B164" s="896"/>
      <c r="C164" s="901"/>
      <c r="D164" s="231"/>
      <c r="E164" s="231"/>
      <c r="F164" s="231"/>
      <c r="G164" s="231"/>
    </row>
    <row r="165" spans="1:7" ht="18" customHeight="1">
      <c r="A165" s="913"/>
      <c r="B165" s="896"/>
      <c r="C165" s="902" t="s">
        <v>184</v>
      </c>
      <c r="D165" s="231"/>
      <c r="E165" s="231"/>
      <c r="F165" s="231"/>
      <c r="G165" s="231"/>
    </row>
    <row r="166" spans="1:7" ht="18" customHeight="1" thickBot="1">
      <c r="A166" s="914"/>
      <c r="B166" s="896"/>
      <c r="C166" s="900"/>
      <c r="D166" s="234"/>
      <c r="E166" s="234"/>
      <c r="F166" s="234"/>
      <c r="G166" s="234"/>
    </row>
    <row r="167" spans="1:7" ht="18" customHeight="1">
      <c r="A167" s="903">
        <f>A152+1</f>
        <v>46215</v>
      </c>
      <c r="B167" s="905" t="s">
        <v>173</v>
      </c>
      <c r="C167" s="905" t="s">
        <v>174</v>
      </c>
      <c r="D167" s="228"/>
      <c r="E167" s="228"/>
      <c r="F167" s="228"/>
      <c r="G167" s="228"/>
    </row>
    <row r="168" spans="1:7" ht="18" customHeight="1">
      <c r="A168" s="904"/>
      <c r="B168" s="906"/>
      <c r="C168" s="907"/>
      <c r="D168" s="225"/>
      <c r="E168" s="225"/>
      <c r="F168" s="225"/>
      <c r="G168" s="225"/>
    </row>
    <row r="169" spans="1:7" ht="18" customHeight="1">
      <c r="A169" s="903"/>
      <c r="B169" s="906"/>
      <c r="C169" s="905" t="s">
        <v>175</v>
      </c>
      <c r="D169" s="228"/>
      <c r="E169" s="228"/>
      <c r="F169" s="228"/>
      <c r="G169" s="228"/>
    </row>
    <row r="170" spans="1:7" ht="18" customHeight="1">
      <c r="A170" s="903"/>
      <c r="B170" s="906"/>
      <c r="C170" s="907"/>
      <c r="D170" s="229"/>
      <c r="E170" s="229"/>
      <c r="F170" s="229"/>
      <c r="G170" s="229"/>
    </row>
    <row r="171" spans="1:7" ht="18" customHeight="1">
      <c r="A171" s="903"/>
      <c r="B171" s="906"/>
      <c r="C171" s="906" t="s">
        <v>176</v>
      </c>
      <c r="D171" s="225"/>
      <c r="E171" s="225"/>
      <c r="F171" s="225"/>
      <c r="G171" s="225"/>
    </row>
    <row r="172" spans="1:7" ht="18" customHeight="1">
      <c r="A172" s="903"/>
      <c r="B172" s="906"/>
      <c r="C172" s="907"/>
      <c r="D172" s="229"/>
      <c r="E172" s="229"/>
      <c r="F172" s="229"/>
      <c r="G172" s="229"/>
    </row>
    <row r="173" spans="1:7" ht="18" customHeight="1">
      <c r="A173" s="903"/>
      <c r="B173" s="908" t="s">
        <v>177</v>
      </c>
      <c r="C173" s="230" t="s">
        <v>178</v>
      </c>
      <c r="D173" s="231"/>
      <c r="E173" s="231"/>
      <c r="F173" s="231"/>
      <c r="G173" s="231"/>
    </row>
    <row r="174" spans="1:7" ht="18" customHeight="1">
      <c r="A174" s="903"/>
      <c r="B174" s="908"/>
      <c r="C174" s="230" t="s">
        <v>179</v>
      </c>
      <c r="D174" s="231"/>
      <c r="E174" s="231"/>
      <c r="F174" s="231"/>
      <c r="G174" s="231"/>
    </row>
    <row r="175" spans="1:7" ht="18" customHeight="1">
      <c r="A175" s="903"/>
      <c r="B175" s="906" t="s">
        <v>180</v>
      </c>
      <c r="C175" s="438" t="s">
        <v>181</v>
      </c>
      <c r="D175" s="229"/>
      <c r="E175" s="229"/>
      <c r="F175" s="229"/>
      <c r="G175" s="229"/>
    </row>
    <row r="176" spans="1:7" ht="18" customHeight="1">
      <c r="A176" s="903"/>
      <c r="B176" s="906"/>
      <c r="C176" s="486" t="s">
        <v>1064</v>
      </c>
      <c r="D176" s="231"/>
      <c r="E176" s="231"/>
      <c r="F176" s="231"/>
      <c r="G176" s="231"/>
    </row>
    <row r="177" spans="1:7" ht="18" customHeight="1">
      <c r="A177" s="903"/>
      <c r="B177" s="906"/>
      <c r="C177" s="233" t="s">
        <v>182</v>
      </c>
      <c r="D177" s="231"/>
      <c r="E177" s="231"/>
      <c r="F177" s="231"/>
      <c r="G177" s="231"/>
    </row>
    <row r="178" spans="1:7" ht="18" customHeight="1">
      <c r="A178" s="903"/>
      <c r="B178" s="906"/>
      <c r="C178" s="909" t="s">
        <v>183</v>
      </c>
      <c r="D178" s="225"/>
      <c r="E178" s="225"/>
      <c r="F178" s="225"/>
      <c r="G178" s="225"/>
    </row>
    <row r="179" spans="1:7" ht="18" customHeight="1">
      <c r="A179" s="903"/>
      <c r="B179" s="906"/>
      <c r="C179" s="910"/>
      <c r="D179" s="231"/>
      <c r="E179" s="231"/>
      <c r="F179" s="231"/>
      <c r="G179" s="231"/>
    </row>
    <row r="180" spans="1:7" ht="18" customHeight="1">
      <c r="A180" s="903"/>
      <c r="B180" s="906"/>
      <c r="C180" s="911" t="s">
        <v>184</v>
      </c>
      <c r="D180" s="231"/>
      <c r="E180" s="231"/>
      <c r="F180" s="231"/>
      <c r="G180" s="231"/>
    </row>
    <row r="181" spans="1:7" ht="18" customHeight="1" thickBot="1">
      <c r="A181" s="903"/>
      <c r="B181" s="907"/>
      <c r="C181" s="910"/>
      <c r="D181" s="234"/>
      <c r="E181" s="234"/>
      <c r="F181" s="234"/>
      <c r="G181" s="234"/>
    </row>
    <row r="182" spans="1:7" ht="18" customHeight="1">
      <c r="A182" s="912">
        <f>A167+1</f>
        <v>46216</v>
      </c>
      <c r="B182" s="896" t="s">
        <v>173</v>
      </c>
      <c r="C182" s="896" t="s">
        <v>174</v>
      </c>
      <c r="D182" s="225"/>
      <c r="E182" s="225"/>
      <c r="F182" s="225"/>
      <c r="G182" s="225"/>
    </row>
    <row r="183" spans="1:7" ht="18" customHeight="1">
      <c r="A183" s="912"/>
      <c r="B183" s="896"/>
      <c r="C183" s="897"/>
      <c r="D183" s="225"/>
      <c r="E183" s="225"/>
      <c r="F183" s="225"/>
      <c r="G183" s="225"/>
    </row>
    <row r="184" spans="1:7" ht="18" customHeight="1">
      <c r="A184" s="913"/>
      <c r="B184" s="896"/>
      <c r="C184" s="898" t="s">
        <v>175</v>
      </c>
      <c r="D184" s="228"/>
      <c r="E184" s="228"/>
      <c r="F184" s="228"/>
      <c r="G184" s="228"/>
    </row>
    <row r="185" spans="1:7" ht="18" customHeight="1">
      <c r="A185" s="913"/>
      <c r="B185" s="896"/>
      <c r="C185" s="897"/>
      <c r="D185" s="229"/>
      <c r="E185" s="229"/>
      <c r="F185" s="229"/>
      <c r="G185" s="229"/>
    </row>
    <row r="186" spans="1:7" ht="18" customHeight="1">
      <c r="A186" s="913"/>
      <c r="B186" s="896"/>
      <c r="C186" s="896" t="s">
        <v>176</v>
      </c>
      <c r="D186" s="225"/>
      <c r="E186" s="225"/>
      <c r="F186" s="225"/>
      <c r="G186" s="225"/>
    </row>
    <row r="187" spans="1:7" ht="18" customHeight="1">
      <c r="A187" s="913"/>
      <c r="B187" s="896"/>
      <c r="C187" s="897"/>
      <c r="D187" s="229"/>
      <c r="E187" s="229"/>
      <c r="F187" s="229"/>
      <c r="G187" s="229"/>
    </row>
    <row r="188" spans="1:7" ht="18" customHeight="1">
      <c r="A188" s="913"/>
      <c r="B188" s="899" t="s">
        <v>177</v>
      </c>
      <c r="C188" s="379" t="s">
        <v>178</v>
      </c>
      <c r="D188" s="231"/>
      <c r="E188" s="231"/>
      <c r="F188" s="231"/>
      <c r="G188" s="231"/>
    </row>
    <row r="189" spans="1:7" ht="18" customHeight="1">
      <c r="A189" s="913"/>
      <c r="B189" s="899"/>
      <c r="C189" s="379" t="s">
        <v>179</v>
      </c>
      <c r="D189" s="231"/>
      <c r="E189" s="231"/>
      <c r="F189" s="231"/>
      <c r="G189" s="231"/>
    </row>
    <row r="190" spans="1:7" ht="18" customHeight="1">
      <c r="A190" s="913"/>
      <c r="B190" s="896" t="s">
        <v>180</v>
      </c>
      <c r="C190" s="436" t="s">
        <v>181</v>
      </c>
      <c r="D190" s="229"/>
      <c r="E190" s="229"/>
      <c r="F190" s="229"/>
      <c r="G190" s="229"/>
    </row>
    <row r="191" spans="1:7" ht="18" customHeight="1">
      <c r="A191" s="913"/>
      <c r="B191" s="896"/>
      <c r="C191" s="437" t="s">
        <v>185</v>
      </c>
      <c r="D191" s="231"/>
      <c r="E191" s="231"/>
      <c r="F191" s="231"/>
      <c r="G191" s="231"/>
    </row>
    <row r="192" spans="1:7" ht="18" customHeight="1">
      <c r="A192" s="913"/>
      <c r="B192" s="896"/>
      <c r="C192" s="381" t="s">
        <v>182</v>
      </c>
      <c r="D192" s="231"/>
      <c r="E192" s="231"/>
      <c r="F192" s="231"/>
      <c r="G192" s="231"/>
    </row>
    <row r="193" spans="1:7" ht="18" customHeight="1">
      <c r="A193" s="913"/>
      <c r="B193" s="896"/>
      <c r="C193" s="900" t="s">
        <v>183</v>
      </c>
      <c r="D193" s="225"/>
      <c r="E193" s="225"/>
      <c r="F193" s="225"/>
      <c r="G193" s="231"/>
    </row>
    <row r="194" spans="1:7" ht="18" customHeight="1">
      <c r="A194" s="913"/>
      <c r="B194" s="896"/>
      <c r="C194" s="901"/>
      <c r="D194" s="231"/>
      <c r="E194" s="231"/>
      <c r="F194" s="231"/>
      <c r="G194" s="231"/>
    </row>
    <row r="195" spans="1:7" ht="18" customHeight="1">
      <c r="A195" s="913"/>
      <c r="B195" s="896"/>
      <c r="C195" s="902" t="s">
        <v>184</v>
      </c>
      <c r="D195" s="231"/>
      <c r="E195" s="231"/>
      <c r="F195" s="231"/>
      <c r="G195" s="231"/>
    </row>
    <row r="196" spans="1:7" ht="18" customHeight="1" thickBot="1">
      <c r="A196" s="914"/>
      <c r="B196" s="896"/>
      <c r="C196" s="900"/>
      <c r="D196" s="234"/>
      <c r="E196" s="234"/>
      <c r="F196" s="234"/>
      <c r="G196" s="234"/>
    </row>
    <row r="197" spans="1:7" ht="18" customHeight="1">
      <c r="A197" s="903">
        <f>A182+1</f>
        <v>46217</v>
      </c>
      <c r="B197" s="905" t="s">
        <v>173</v>
      </c>
      <c r="C197" s="905" t="s">
        <v>174</v>
      </c>
      <c r="D197" s="228"/>
      <c r="E197" s="228"/>
      <c r="F197" s="228"/>
      <c r="G197" s="228"/>
    </row>
    <row r="198" spans="1:7" ht="18" customHeight="1">
      <c r="A198" s="904"/>
      <c r="B198" s="906"/>
      <c r="C198" s="907"/>
      <c r="D198" s="225"/>
      <c r="E198" s="225"/>
      <c r="F198" s="225"/>
      <c r="G198" s="225"/>
    </row>
    <row r="199" spans="1:7" ht="18" customHeight="1">
      <c r="A199" s="903"/>
      <c r="B199" s="906"/>
      <c r="C199" s="905" t="s">
        <v>175</v>
      </c>
      <c r="D199" s="228"/>
      <c r="E199" s="228"/>
      <c r="F199" s="228"/>
      <c r="G199" s="228"/>
    </row>
    <row r="200" spans="1:7" ht="18" customHeight="1">
      <c r="A200" s="903"/>
      <c r="B200" s="906"/>
      <c r="C200" s="907"/>
      <c r="D200" s="229"/>
      <c r="E200" s="229"/>
      <c r="F200" s="229"/>
      <c r="G200" s="229"/>
    </row>
    <row r="201" spans="1:7" ht="18" customHeight="1">
      <c r="A201" s="903"/>
      <c r="B201" s="906"/>
      <c r="C201" s="906" t="s">
        <v>176</v>
      </c>
      <c r="D201" s="225"/>
      <c r="E201" s="225"/>
      <c r="F201" s="225"/>
      <c r="G201" s="225"/>
    </row>
    <row r="202" spans="1:7" ht="18" customHeight="1">
      <c r="A202" s="903"/>
      <c r="B202" s="906"/>
      <c r="C202" s="907"/>
      <c r="D202" s="229"/>
      <c r="E202" s="229"/>
      <c r="F202" s="229"/>
      <c r="G202" s="229"/>
    </row>
    <row r="203" spans="1:7" ht="18" customHeight="1">
      <c r="A203" s="903"/>
      <c r="B203" s="908" t="s">
        <v>177</v>
      </c>
      <c r="C203" s="230" t="s">
        <v>178</v>
      </c>
      <c r="D203" s="231"/>
      <c r="E203" s="231"/>
      <c r="F203" s="231"/>
      <c r="G203" s="231"/>
    </row>
    <row r="204" spans="1:7" ht="18" customHeight="1">
      <c r="A204" s="903"/>
      <c r="B204" s="908"/>
      <c r="C204" s="230" t="s">
        <v>179</v>
      </c>
      <c r="D204" s="231"/>
      <c r="E204" s="231"/>
      <c r="F204" s="231"/>
      <c r="G204" s="231"/>
    </row>
    <row r="205" spans="1:7" ht="18" customHeight="1">
      <c r="A205" s="903"/>
      <c r="B205" s="906" t="s">
        <v>180</v>
      </c>
      <c r="C205" s="438" t="s">
        <v>181</v>
      </c>
      <c r="D205" s="229"/>
      <c r="E205" s="229"/>
      <c r="F205" s="229"/>
      <c r="G205" s="229"/>
    </row>
    <row r="206" spans="1:7" ht="18" customHeight="1">
      <c r="A206" s="903"/>
      <c r="B206" s="906"/>
      <c r="C206" s="486" t="s">
        <v>1064</v>
      </c>
      <c r="D206" s="231"/>
      <c r="E206" s="231"/>
      <c r="F206" s="231"/>
      <c r="G206" s="231"/>
    </row>
    <row r="207" spans="1:7" ht="18" customHeight="1">
      <c r="A207" s="903"/>
      <c r="B207" s="906"/>
      <c r="C207" s="233" t="s">
        <v>182</v>
      </c>
      <c r="D207" s="231"/>
      <c r="E207" s="231"/>
      <c r="F207" s="231"/>
      <c r="G207" s="231"/>
    </row>
    <row r="208" spans="1:7" ht="18" customHeight="1">
      <c r="A208" s="903"/>
      <c r="B208" s="906"/>
      <c r="C208" s="909" t="s">
        <v>183</v>
      </c>
      <c r="D208" s="225"/>
      <c r="E208" s="225"/>
      <c r="F208" s="225"/>
      <c r="G208" s="225"/>
    </row>
    <row r="209" spans="1:7" ht="18" customHeight="1">
      <c r="A209" s="903"/>
      <c r="B209" s="906"/>
      <c r="C209" s="910"/>
      <c r="D209" s="231"/>
      <c r="E209" s="231"/>
      <c r="F209" s="231"/>
      <c r="G209" s="231"/>
    </row>
    <row r="210" spans="1:7" ht="18" customHeight="1">
      <c r="A210" s="903"/>
      <c r="B210" s="906"/>
      <c r="C210" s="911" t="s">
        <v>184</v>
      </c>
      <c r="D210" s="231"/>
      <c r="E210" s="231"/>
      <c r="F210" s="231"/>
      <c r="G210" s="231"/>
    </row>
    <row r="211" spans="1:7" ht="18" customHeight="1" thickBot="1">
      <c r="A211" s="903"/>
      <c r="B211" s="907"/>
      <c r="C211" s="910"/>
      <c r="D211" s="234"/>
      <c r="E211" s="234"/>
      <c r="F211" s="234"/>
      <c r="G211" s="234"/>
    </row>
    <row r="212" spans="1:7" ht="18" customHeight="1">
      <c r="A212" s="912">
        <f>A197+1</f>
        <v>46218</v>
      </c>
      <c r="B212" s="896" t="s">
        <v>173</v>
      </c>
      <c r="C212" s="896" t="s">
        <v>174</v>
      </c>
      <c r="D212" s="225"/>
      <c r="E212" s="225"/>
      <c r="F212" s="225"/>
      <c r="G212" s="225"/>
    </row>
    <row r="213" spans="1:7" ht="18" customHeight="1">
      <c r="A213" s="912"/>
      <c r="B213" s="896"/>
      <c r="C213" s="897"/>
      <c r="D213" s="225"/>
      <c r="E213" s="225"/>
      <c r="F213" s="225"/>
      <c r="G213" s="225"/>
    </row>
    <row r="214" spans="1:7" ht="18" customHeight="1">
      <c r="A214" s="913"/>
      <c r="B214" s="896"/>
      <c r="C214" s="898" t="s">
        <v>175</v>
      </c>
      <c r="D214" s="228"/>
      <c r="E214" s="228"/>
      <c r="F214" s="228"/>
      <c r="G214" s="228"/>
    </row>
    <row r="215" spans="1:7" ht="18" customHeight="1">
      <c r="A215" s="913"/>
      <c r="B215" s="896"/>
      <c r="C215" s="897"/>
      <c r="D215" s="229"/>
      <c r="E215" s="229"/>
      <c r="F215" s="229"/>
      <c r="G215" s="229"/>
    </row>
    <row r="216" spans="1:7" ht="18" customHeight="1">
      <c r="A216" s="913"/>
      <c r="B216" s="896"/>
      <c r="C216" s="896" t="s">
        <v>176</v>
      </c>
      <c r="D216" s="225"/>
      <c r="E216" s="225"/>
      <c r="F216" s="225"/>
      <c r="G216" s="225"/>
    </row>
    <row r="217" spans="1:7" ht="18" customHeight="1">
      <c r="A217" s="913"/>
      <c r="B217" s="896"/>
      <c r="C217" s="897"/>
      <c r="D217" s="229"/>
      <c r="E217" s="229"/>
      <c r="F217" s="229"/>
      <c r="G217" s="229"/>
    </row>
    <row r="218" spans="1:7" ht="18" customHeight="1">
      <c r="A218" s="913"/>
      <c r="B218" s="899" t="s">
        <v>177</v>
      </c>
      <c r="C218" s="379" t="s">
        <v>178</v>
      </c>
      <c r="D218" s="231"/>
      <c r="E218" s="231"/>
      <c r="F218" s="231"/>
      <c r="G218" s="231"/>
    </row>
    <row r="219" spans="1:7" ht="18" customHeight="1">
      <c r="A219" s="913"/>
      <c r="B219" s="899"/>
      <c r="C219" s="379" t="s">
        <v>179</v>
      </c>
      <c r="D219" s="231"/>
      <c r="E219" s="231"/>
      <c r="F219" s="231"/>
      <c r="G219" s="231"/>
    </row>
    <row r="220" spans="1:7" ht="18" customHeight="1">
      <c r="A220" s="913"/>
      <c r="B220" s="896" t="s">
        <v>180</v>
      </c>
      <c r="C220" s="436" t="s">
        <v>181</v>
      </c>
      <c r="D220" s="229"/>
      <c r="E220" s="229"/>
      <c r="F220" s="229"/>
      <c r="G220" s="229"/>
    </row>
    <row r="221" spans="1:7" ht="18" customHeight="1">
      <c r="A221" s="913"/>
      <c r="B221" s="896"/>
      <c r="C221" s="437" t="s">
        <v>185</v>
      </c>
      <c r="D221" s="231"/>
      <c r="E221" s="231"/>
      <c r="F221" s="231"/>
      <c r="G221" s="231"/>
    </row>
    <row r="222" spans="1:7" ht="18" customHeight="1">
      <c r="A222" s="913"/>
      <c r="B222" s="896"/>
      <c r="C222" s="381" t="s">
        <v>182</v>
      </c>
      <c r="D222" s="231"/>
      <c r="E222" s="231"/>
      <c r="F222" s="231"/>
      <c r="G222" s="231"/>
    </row>
    <row r="223" spans="1:7" ht="18" customHeight="1">
      <c r="A223" s="913"/>
      <c r="B223" s="896"/>
      <c r="C223" s="900" t="s">
        <v>183</v>
      </c>
      <c r="D223" s="225"/>
      <c r="E223" s="225"/>
      <c r="F223" s="225"/>
      <c r="G223" s="231"/>
    </row>
    <row r="224" spans="1:7" ht="18" customHeight="1">
      <c r="A224" s="913"/>
      <c r="B224" s="896"/>
      <c r="C224" s="901"/>
      <c r="D224" s="231"/>
      <c r="E224" s="231"/>
      <c r="F224" s="231"/>
      <c r="G224" s="231"/>
    </row>
    <row r="225" spans="1:7" ht="18" customHeight="1">
      <c r="A225" s="913"/>
      <c r="B225" s="896"/>
      <c r="C225" s="902" t="s">
        <v>184</v>
      </c>
      <c r="D225" s="231"/>
      <c r="E225" s="231"/>
      <c r="F225" s="231"/>
      <c r="G225" s="231"/>
    </row>
    <row r="226" spans="1:7" ht="18" customHeight="1" thickBot="1">
      <c r="A226" s="914"/>
      <c r="B226" s="896"/>
      <c r="C226" s="900"/>
      <c r="D226" s="234"/>
      <c r="E226" s="234"/>
      <c r="F226" s="234"/>
      <c r="G226" s="234"/>
    </row>
    <row r="227" spans="1:7" ht="18" customHeight="1">
      <c r="A227" s="903">
        <f>A212+1</f>
        <v>46219</v>
      </c>
      <c r="B227" s="905" t="s">
        <v>173</v>
      </c>
      <c r="C227" s="905" t="s">
        <v>174</v>
      </c>
      <c r="D227" s="228"/>
      <c r="E227" s="228"/>
      <c r="F227" s="228"/>
      <c r="G227" s="228"/>
    </row>
    <row r="228" spans="1:7" ht="18" customHeight="1">
      <c r="A228" s="904"/>
      <c r="B228" s="906"/>
      <c r="C228" s="907"/>
      <c r="D228" s="225"/>
      <c r="E228" s="225"/>
      <c r="F228" s="225"/>
      <c r="G228" s="225"/>
    </row>
    <row r="229" spans="1:7" ht="18" customHeight="1">
      <c r="A229" s="903"/>
      <c r="B229" s="906"/>
      <c r="C229" s="905" t="s">
        <v>175</v>
      </c>
      <c r="D229" s="228"/>
      <c r="E229" s="228"/>
      <c r="F229" s="228"/>
      <c r="G229" s="228"/>
    </row>
    <row r="230" spans="1:7" ht="18" customHeight="1">
      <c r="A230" s="903"/>
      <c r="B230" s="906"/>
      <c r="C230" s="907"/>
      <c r="D230" s="229"/>
      <c r="E230" s="229"/>
      <c r="F230" s="229"/>
      <c r="G230" s="229"/>
    </row>
    <row r="231" spans="1:7" ht="18" customHeight="1">
      <c r="A231" s="903"/>
      <c r="B231" s="906"/>
      <c r="C231" s="906" t="s">
        <v>176</v>
      </c>
      <c r="D231" s="225"/>
      <c r="E231" s="225"/>
      <c r="F231" s="225"/>
      <c r="G231" s="225"/>
    </row>
    <row r="232" spans="1:7" ht="18" customHeight="1">
      <c r="A232" s="903"/>
      <c r="B232" s="906"/>
      <c r="C232" s="907"/>
      <c r="D232" s="229"/>
      <c r="E232" s="229"/>
      <c r="F232" s="229"/>
      <c r="G232" s="229"/>
    </row>
    <row r="233" spans="1:7" ht="18" customHeight="1">
      <c r="A233" s="903"/>
      <c r="B233" s="908" t="s">
        <v>177</v>
      </c>
      <c r="C233" s="230" t="s">
        <v>178</v>
      </c>
      <c r="D233" s="231"/>
      <c r="E233" s="231"/>
      <c r="F233" s="231"/>
      <c r="G233" s="231"/>
    </row>
    <row r="234" spans="1:7" ht="18" customHeight="1">
      <c r="A234" s="903"/>
      <c r="B234" s="908"/>
      <c r="C234" s="230" t="s">
        <v>179</v>
      </c>
      <c r="D234" s="231"/>
      <c r="E234" s="231"/>
      <c r="F234" s="231"/>
      <c r="G234" s="231"/>
    </row>
    <row r="235" spans="1:7" ht="18" customHeight="1">
      <c r="A235" s="903"/>
      <c r="B235" s="906" t="s">
        <v>180</v>
      </c>
      <c r="C235" s="438" t="s">
        <v>181</v>
      </c>
      <c r="D235" s="229"/>
      <c r="E235" s="229"/>
      <c r="F235" s="229"/>
      <c r="G235" s="229"/>
    </row>
    <row r="236" spans="1:7" ht="18" customHeight="1">
      <c r="A236" s="903"/>
      <c r="B236" s="906"/>
      <c r="C236" s="438" t="s">
        <v>181</v>
      </c>
      <c r="D236" s="231"/>
      <c r="E236" s="231"/>
      <c r="F236" s="231"/>
      <c r="G236" s="231"/>
    </row>
    <row r="237" spans="1:7" ht="18" customHeight="1">
      <c r="A237" s="903"/>
      <c r="B237" s="906"/>
      <c r="C237" s="233" t="s">
        <v>182</v>
      </c>
      <c r="D237" s="231"/>
      <c r="E237" s="231"/>
      <c r="F237" s="231"/>
      <c r="G237" s="231"/>
    </row>
    <row r="238" spans="1:7" ht="18" customHeight="1">
      <c r="A238" s="903"/>
      <c r="B238" s="906"/>
      <c r="C238" s="909" t="s">
        <v>183</v>
      </c>
      <c r="D238" s="225"/>
      <c r="E238" s="225"/>
      <c r="F238" s="225"/>
      <c r="G238" s="225"/>
    </row>
    <row r="239" spans="1:7" ht="18" customHeight="1">
      <c r="A239" s="903"/>
      <c r="B239" s="906"/>
      <c r="C239" s="910"/>
      <c r="D239" s="231"/>
      <c r="E239" s="231"/>
      <c r="F239" s="231"/>
      <c r="G239" s="231"/>
    </row>
    <row r="240" spans="1:7" ht="18" customHeight="1">
      <c r="A240" s="903"/>
      <c r="B240" s="906"/>
      <c r="C240" s="911" t="s">
        <v>184</v>
      </c>
      <c r="D240" s="231"/>
      <c r="E240" s="231"/>
      <c r="F240" s="231"/>
      <c r="G240" s="231"/>
    </row>
    <row r="241" spans="1:7" ht="18" customHeight="1" thickBot="1">
      <c r="A241" s="903"/>
      <c r="B241" s="907"/>
      <c r="C241" s="910"/>
      <c r="D241" s="234"/>
      <c r="E241" s="234"/>
      <c r="F241" s="234"/>
      <c r="G241" s="234"/>
    </row>
    <row r="242" spans="1:7" ht="18" customHeight="1">
      <c r="A242" s="912">
        <f>A227+1</f>
        <v>46220</v>
      </c>
      <c r="B242" s="896" t="s">
        <v>173</v>
      </c>
      <c r="C242" s="896" t="s">
        <v>174</v>
      </c>
      <c r="D242" s="225"/>
      <c r="E242" s="225"/>
      <c r="F242" s="225"/>
      <c r="G242" s="225"/>
    </row>
    <row r="243" spans="1:7" ht="18" customHeight="1">
      <c r="A243" s="912"/>
      <c r="B243" s="896"/>
      <c r="C243" s="897"/>
      <c r="D243" s="225"/>
      <c r="E243" s="225"/>
      <c r="F243" s="225"/>
      <c r="G243" s="225"/>
    </row>
    <row r="244" spans="1:7" ht="18" customHeight="1">
      <c r="A244" s="913"/>
      <c r="B244" s="896"/>
      <c r="C244" s="898" t="s">
        <v>175</v>
      </c>
      <c r="D244" s="228"/>
      <c r="E244" s="228"/>
      <c r="F244" s="228"/>
      <c r="G244" s="228"/>
    </row>
    <row r="245" spans="1:7" ht="18" customHeight="1">
      <c r="A245" s="913"/>
      <c r="B245" s="896"/>
      <c r="C245" s="897"/>
      <c r="D245" s="229"/>
      <c r="E245" s="229"/>
      <c r="F245" s="229"/>
      <c r="G245" s="229"/>
    </row>
    <row r="246" spans="1:7" ht="18" customHeight="1">
      <c r="A246" s="913"/>
      <c r="B246" s="896"/>
      <c r="C246" s="896" t="s">
        <v>176</v>
      </c>
      <c r="D246" s="225"/>
      <c r="E246" s="225"/>
      <c r="F246" s="225"/>
      <c r="G246" s="225"/>
    </row>
    <row r="247" spans="1:7" ht="18" customHeight="1">
      <c r="A247" s="913"/>
      <c r="B247" s="896"/>
      <c r="C247" s="897"/>
      <c r="D247" s="229"/>
      <c r="E247" s="229"/>
      <c r="F247" s="229"/>
      <c r="G247" s="229"/>
    </row>
    <row r="248" spans="1:7" ht="18" customHeight="1">
      <c r="A248" s="913"/>
      <c r="B248" s="899" t="s">
        <v>177</v>
      </c>
      <c r="C248" s="379" t="s">
        <v>178</v>
      </c>
      <c r="D248" s="231"/>
      <c r="E248" s="231"/>
      <c r="F248" s="231"/>
      <c r="G248" s="231"/>
    </row>
    <row r="249" spans="1:7" ht="18" customHeight="1">
      <c r="A249" s="913"/>
      <c r="B249" s="899"/>
      <c r="C249" s="379" t="s">
        <v>179</v>
      </c>
      <c r="D249" s="231"/>
      <c r="E249" s="231"/>
      <c r="F249" s="231"/>
      <c r="G249" s="231"/>
    </row>
    <row r="250" spans="1:7" ht="18" customHeight="1">
      <c r="A250" s="913"/>
      <c r="B250" s="896" t="s">
        <v>180</v>
      </c>
      <c r="C250" s="436" t="s">
        <v>181</v>
      </c>
      <c r="D250" s="229"/>
      <c r="E250" s="229"/>
      <c r="F250" s="229"/>
      <c r="G250" s="229"/>
    </row>
    <row r="251" spans="1:7" ht="18" customHeight="1">
      <c r="A251" s="913"/>
      <c r="B251" s="896"/>
      <c r="C251" s="437" t="s">
        <v>185</v>
      </c>
      <c r="D251" s="231"/>
      <c r="E251" s="231"/>
      <c r="F251" s="231"/>
      <c r="G251" s="231"/>
    </row>
    <row r="252" spans="1:7" ht="18" customHeight="1">
      <c r="A252" s="913"/>
      <c r="B252" s="896"/>
      <c r="C252" s="381" t="s">
        <v>182</v>
      </c>
      <c r="D252" s="231"/>
      <c r="E252" s="231"/>
      <c r="F252" s="231"/>
      <c r="G252" s="231"/>
    </row>
    <row r="253" spans="1:7" ht="18" customHeight="1">
      <c r="A253" s="913"/>
      <c r="B253" s="896"/>
      <c r="C253" s="900" t="s">
        <v>183</v>
      </c>
      <c r="D253" s="225"/>
      <c r="E253" s="225"/>
      <c r="F253" s="225"/>
      <c r="G253" s="231"/>
    </row>
    <row r="254" spans="1:7" ht="18" customHeight="1">
      <c r="A254" s="913"/>
      <c r="B254" s="896"/>
      <c r="C254" s="901"/>
      <c r="D254" s="231"/>
      <c r="E254" s="231"/>
      <c r="F254" s="231"/>
      <c r="G254" s="231"/>
    </row>
    <row r="255" spans="1:7" ht="18" customHeight="1">
      <c r="A255" s="913"/>
      <c r="B255" s="896"/>
      <c r="C255" s="902" t="s">
        <v>184</v>
      </c>
      <c r="D255" s="231"/>
      <c r="E255" s="231"/>
      <c r="F255" s="231"/>
      <c r="G255" s="231"/>
    </row>
    <row r="256" spans="1:7" ht="18" customHeight="1" thickBot="1">
      <c r="A256" s="914"/>
      <c r="B256" s="896"/>
      <c r="C256" s="900"/>
      <c r="D256" s="234"/>
      <c r="E256" s="234"/>
      <c r="F256" s="234"/>
      <c r="G256" s="234"/>
    </row>
    <row r="257" spans="1:7" ht="18" customHeight="1">
      <c r="A257" s="903">
        <f>A242+1</f>
        <v>46221</v>
      </c>
      <c r="B257" s="905" t="s">
        <v>173</v>
      </c>
      <c r="C257" s="905" t="s">
        <v>174</v>
      </c>
      <c r="D257" s="228"/>
      <c r="E257" s="228"/>
      <c r="F257" s="228"/>
      <c r="G257" s="228"/>
    </row>
    <row r="258" spans="1:7" ht="18" customHeight="1">
      <c r="A258" s="904"/>
      <c r="B258" s="906"/>
      <c r="C258" s="907"/>
      <c r="D258" s="225"/>
      <c r="E258" s="225"/>
      <c r="F258" s="225"/>
      <c r="G258" s="225"/>
    </row>
    <row r="259" spans="1:7" ht="18" customHeight="1">
      <c r="A259" s="903"/>
      <c r="B259" s="906"/>
      <c r="C259" s="905" t="s">
        <v>175</v>
      </c>
      <c r="D259" s="228"/>
      <c r="E259" s="228"/>
      <c r="F259" s="228"/>
      <c r="G259" s="228"/>
    </row>
    <row r="260" spans="1:7" ht="18" customHeight="1">
      <c r="A260" s="903"/>
      <c r="B260" s="906"/>
      <c r="C260" s="907"/>
      <c r="D260" s="229"/>
      <c r="E260" s="229"/>
      <c r="F260" s="229"/>
      <c r="G260" s="229"/>
    </row>
    <row r="261" spans="1:7" ht="18" customHeight="1">
      <c r="A261" s="903"/>
      <c r="B261" s="906"/>
      <c r="C261" s="906" t="s">
        <v>176</v>
      </c>
      <c r="D261" s="225"/>
      <c r="E261" s="225"/>
      <c r="F261" s="225"/>
      <c r="G261" s="225"/>
    </row>
    <row r="262" spans="1:7" ht="18" customHeight="1">
      <c r="A262" s="903"/>
      <c r="B262" s="906"/>
      <c r="C262" s="907"/>
      <c r="D262" s="229"/>
      <c r="E262" s="229"/>
      <c r="F262" s="229"/>
      <c r="G262" s="229"/>
    </row>
    <row r="263" spans="1:7" ht="18" customHeight="1">
      <c r="A263" s="903"/>
      <c r="B263" s="908" t="s">
        <v>177</v>
      </c>
      <c r="C263" s="230" t="s">
        <v>178</v>
      </c>
      <c r="D263" s="231"/>
      <c r="E263" s="231"/>
      <c r="F263" s="231"/>
      <c r="G263" s="231"/>
    </row>
    <row r="264" spans="1:7" ht="18" customHeight="1">
      <c r="A264" s="903"/>
      <c r="B264" s="908"/>
      <c r="C264" s="230" t="s">
        <v>179</v>
      </c>
      <c r="D264" s="231"/>
      <c r="E264" s="231"/>
      <c r="F264" s="231"/>
      <c r="G264" s="231"/>
    </row>
    <row r="265" spans="1:7" ht="18" customHeight="1">
      <c r="A265" s="903"/>
      <c r="B265" s="906" t="s">
        <v>180</v>
      </c>
      <c r="C265" s="438" t="s">
        <v>181</v>
      </c>
      <c r="D265" s="229"/>
      <c r="E265" s="229"/>
      <c r="F265" s="229"/>
      <c r="G265" s="229"/>
    </row>
    <row r="266" spans="1:7" ht="18" customHeight="1">
      <c r="A266" s="903"/>
      <c r="B266" s="906"/>
      <c r="C266" s="438" t="s">
        <v>181</v>
      </c>
      <c r="D266" s="231"/>
      <c r="E266" s="231"/>
      <c r="F266" s="231"/>
      <c r="G266" s="231"/>
    </row>
    <row r="267" spans="1:7" ht="18" customHeight="1">
      <c r="A267" s="903"/>
      <c r="B267" s="906"/>
      <c r="C267" s="233" t="s">
        <v>182</v>
      </c>
      <c r="D267" s="231"/>
      <c r="E267" s="231"/>
      <c r="F267" s="231"/>
      <c r="G267" s="231"/>
    </row>
    <row r="268" spans="1:7" ht="18" customHeight="1">
      <c r="A268" s="903"/>
      <c r="B268" s="906"/>
      <c r="C268" s="909" t="s">
        <v>183</v>
      </c>
      <c r="D268" s="225"/>
      <c r="E268" s="225"/>
      <c r="F268" s="225"/>
      <c r="G268" s="225"/>
    </row>
    <row r="269" spans="1:7" ht="18" customHeight="1">
      <c r="A269" s="903"/>
      <c r="B269" s="906"/>
      <c r="C269" s="910"/>
      <c r="D269" s="231"/>
      <c r="E269" s="231"/>
      <c r="F269" s="231"/>
      <c r="G269" s="231"/>
    </row>
    <row r="270" spans="1:7" ht="18" customHeight="1">
      <c r="A270" s="903"/>
      <c r="B270" s="906"/>
      <c r="C270" s="911" t="s">
        <v>184</v>
      </c>
      <c r="D270" s="231"/>
      <c r="E270" s="231"/>
      <c r="F270" s="231"/>
      <c r="G270" s="231"/>
    </row>
    <row r="271" spans="1:7" ht="18" customHeight="1" thickBot="1">
      <c r="A271" s="903"/>
      <c r="B271" s="907"/>
      <c r="C271" s="910"/>
      <c r="D271" s="234"/>
      <c r="E271" s="234"/>
      <c r="F271" s="234"/>
      <c r="G271" s="234"/>
    </row>
    <row r="272" spans="1:7" ht="18" customHeight="1">
      <c r="A272" s="912">
        <f>A257+1</f>
        <v>46222</v>
      </c>
      <c r="B272" s="896" t="s">
        <v>173</v>
      </c>
      <c r="C272" s="896" t="s">
        <v>174</v>
      </c>
      <c r="D272" s="225"/>
      <c r="E272" s="225"/>
      <c r="F272" s="225"/>
      <c r="G272" s="225"/>
    </row>
    <row r="273" spans="1:7" ht="18" customHeight="1">
      <c r="A273" s="912"/>
      <c r="B273" s="896"/>
      <c r="C273" s="897"/>
      <c r="D273" s="225"/>
      <c r="E273" s="225"/>
      <c r="F273" s="225"/>
      <c r="G273" s="225"/>
    </row>
    <row r="274" spans="1:7" ht="18" customHeight="1">
      <c r="A274" s="913"/>
      <c r="B274" s="896"/>
      <c r="C274" s="898" t="s">
        <v>175</v>
      </c>
      <c r="D274" s="228"/>
      <c r="E274" s="228"/>
      <c r="F274" s="228"/>
      <c r="G274" s="228"/>
    </row>
    <row r="275" spans="1:7" ht="18" customHeight="1">
      <c r="A275" s="913"/>
      <c r="B275" s="896"/>
      <c r="C275" s="897"/>
      <c r="D275" s="229"/>
      <c r="E275" s="229"/>
      <c r="F275" s="229"/>
      <c r="G275" s="229"/>
    </row>
    <row r="276" spans="1:7" ht="18" customHeight="1">
      <c r="A276" s="913"/>
      <c r="B276" s="896"/>
      <c r="C276" s="896" t="s">
        <v>176</v>
      </c>
      <c r="D276" s="225"/>
      <c r="E276" s="225"/>
      <c r="F276" s="225"/>
      <c r="G276" s="225"/>
    </row>
    <row r="277" spans="1:7" ht="18" customHeight="1">
      <c r="A277" s="913"/>
      <c r="B277" s="896"/>
      <c r="C277" s="897"/>
      <c r="D277" s="229"/>
      <c r="E277" s="229"/>
      <c r="F277" s="229"/>
      <c r="G277" s="229"/>
    </row>
    <row r="278" spans="1:7" ht="18" customHeight="1">
      <c r="A278" s="913"/>
      <c r="B278" s="899" t="s">
        <v>177</v>
      </c>
      <c r="C278" s="379" t="s">
        <v>178</v>
      </c>
      <c r="D278" s="231"/>
      <c r="E278" s="231"/>
      <c r="F278" s="231"/>
      <c r="G278" s="231"/>
    </row>
    <row r="279" spans="1:7" ht="18" customHeight="1">
      <c r="A279" s="913"/>
      <c r="B279" s="899"/>
      <c r="C279" s="379" t="s">
        <v>179</v>
      </c>
      <c r="D279" s="231"/>
      <c r="E279" s="231"/>
      <c r="F279" s="231"/>
      <c r="G279" s="231"/>
    </row>
    <row r="280" spans="1:7" ht="18" customHeight="1">
      <c r="A280" s="913"/>
      <c r="B280" s="896" t="s">
        <v>180</v>
      </c>
      <c r="C280" s="436" t="s">
        <v>181</v>
      </c>
      <c r="D280" s="229"/>
      <c r="E280" s="229"/>
      <c r="F280" s="229"/>
      <c r="G280" s="229"/>
    </row>
    <row r="281" spans="1:7" ht="18" customHeight="1">
      <c r="A281" s="913"/>
      <c r="B281" s="896"/>
      <c r="C281" s="437" t="s">
        <v>185</v>
      </c>
      <c r="D281" s="231"/>
      <c r="E281" s="231"/>
      <c r="F281" s="231"/>
      <c r="G281" s="231"/>
    </row>
    <row r="282" spans="1:7" ht="18" customHeight="1">
      <c r="A282" s="913"/>
      <c r="B282" s="896"/>
      <c r="C282" s="381" t="s">
        <v>182</v>
      </c>
      <c r="D282" s="231"/>
      <c r="E282" s="231"/>
      <c r="F282" s="231"/>
      <c r="G282" s="231"/>
    </row>
    <row r="283" spans="1:7" ht="18" customHeight="1">
      <c r="A283" s="913"/>
      <c r="B283" s="896"/>
      <c r="C283" s="900" t="s">
        <v>183</v>
      </c>
      <c r="D283" s="225"/>
      <c r="E283" s="225"/>
      <c r="F283" s="225"/>
      <c r="G283" s="231"/>
    </row>
    <row r="284" spans="1:7" ht="18" customHeight="1">
      <c r="A284" s="913"/>
      <c r="B284" s="896"/>
      <c r="C284" s="901"/>
      <c r="D284" s="231"/>
      <c r="E284" s="231"/>
      <c r="F284" s="231"/>
      <c r="G284" s="231"/>
    </row>
    <row r="285" spans="1:7" ht="18" customHeight="1">
      <c r="A285" s="913"/>
      <c r="B285" s="896"/>
      <c r="C285" s="902" t="s">
        <v>184</v>
      </c>
      <c r="D285" s="231"/>
      <c r="E285" s="231"/>
      <c r="F285" s="231"/>
      <c r="G285" s="231"/>
    </row>
    <row r="286" spans="1:7" ht="18" customHeight="1" thickBot="1">
      <c r="A286" s="914"/>
      <c r="B286" s="896"/>
      <c r="C286" s="900"/>
      <c r="D286" s="234"/>
      <c r="E286" s="234"/>
      <c r="F286" s="234"/>
      <c r="G286" s="234"/>
    </row>
    <row r="287" spans="1:7" ht="18" customHeight="1">
      <c r="A287" s="903">
        <f>A272+1</f>
        <v>46223</v>
      </c>
      <c r="B287" s="905" t="s">
        <v>173</v>
      </c>
      <c r="C287" s="905" t="s">
        <v>174</v>
      </c>
      <c r="D287" s="228"/>
      <c r="E287" s="228"/>
      <c r="F287" s="228"/>
      <c r="G287" s="228"/>
    </row>
    <row r="288" spans="1:7" ht="18" customHeight="1">
      <c r="A288" s="904"/>
      <c r="B288" s="906"/>
      <c r="C288" s="907"/>
      <c r="D288" s="225"/>
      <c r="E288" s="225"/>
      <c r="F288" s="225"/>
      <c r="G288" s="225"/>
    </row>
    <row r="289" spans="1:7" ht="18" customHeight="1">
      <c r="A289" s="903"/>
      <c r="B289" s="906"/>
      <c r="C289" s="905" t="s">
        <v>175</v>
      </c>
      <c r="D289" s="228"/>
      <c r="E289" s="228"/>
      <c r="F289" s="228"/>
      <c r="G289" s="228"/>
    </row>
    <row r="290" spans="1:7" ht="18" customHeight="1">
      <c r="A290" s="903"/>
      <c r="B290" s="906"/>
      <c r="C290" s="907"/>
      <c r="D290" s="229"/>
      <c r="E290" s="229"/>
      <c r="F290" s="229"/>
      <c r="G290" s="229"/>
    </row>
    <row r="291" spans="1:7" ht="18" customHeight="1">
      <c r="A291" s="903"/>
      <c r="B291" s="906"/>
      <c r="C291" s="906" t="s">
        <v>176</v>
      </c>
      <c r="D291" s="225"/>
      <c r="E291" s="225"/>
      <c r="F291" s="225"/>
      <c r="G291" s="225"/>
    </row>
    <row r="292" spans="1:7" ht="18" customHeight="1">
      <c r="A292" s="903"/>
      <c r="B292" s="906"/>
      <c r="C292" s="907"/>
      <c r="D292" s="229"/>
      <c r="E292" s="229"/>
      <c r="F292" s="229"/>
      <c r="G292" s="229"/>
    </row>
    <row r="293" spans="1:7" ht="18" customHeight="1">
      <c r="A293" s="903"/>
      <c r="B293" s="908" t="s">
        <v>177</v>
      </c>
      <c r="C293" s="230" t="s">
        <v>178</v>
      </c>
      <c r="D293" s="231"/>
      <c r="E293" s="231"/>
      <c r="F293" s="231"/>
      <c r="G293" s="231"/>
    </row>
    <row r="294" spans="1:7" ht="18" customHeight="1">
      <c r="A294" s="903"/>
      <c r="B294" s="908"/>
      <c r="C294" s="230" t="s">
        <v>179</v>
      </c>
      <c r="D294" s="231"/>
      <c r="E294" s="231"/>
      <c r="F294" s="231"/>
      <c r="G294" s="231"/>
    </row>
    <row r="295" spans="1:7" ht="18" customHeight="1">
      <c r="A295" s="903"/>
      <c r="B295" s="906" t="s">
        <v>180</v>
      </c>
      <c r="C295" s="438" t="s">
        <v>181</v>
      </c>
      <c r="D295" s="229"/>
      <c r="E295" s="229"/>
      <c r="F295" s="229"/>
      <c r="G295" s="229"/>
    </row>
    <row r="296" spans="1:7" ht="18" customHeight="1">
      <c r="A296" s="903"/>
      <c r="B296" s="906"/>
      <c r="C296" s="438" t="s">
        <v>181</v>
      </c>
      <c r="D296" s="231"/>
      <c r="E296" s="231"/>
      <c r="F296" s="231"/>
      <c r="G296" s="231"/>
    </row>
    <row r="297" spans="1:7" ht="18" customHeight="1">
      <c r="A297" s="903"/>
      <c r="B297" s="906"/>
      <c r="C297" s="233" t="s">
        <v>182</v>
      </c>
      <c r="D297" s="231"/>
      <c r="E297" s="231"/>
      <c r="F297" s="231"/>
      <c r="G297" s="231"/>
    </row>
    <row r="298" spans="1:7" ht="18" customHeight="1">
      <c r="A298" s="903"/>
      <c r="B298" s="906"/>
      <c r="C298" s="909" t="s">
        <v>183</v>
      </c>
      <c r="D298" s="225"/>
      <c r="E298" s="225"/>
      <c r="F298" s="225"/>
      <c r="G298" s="225"/>
    </row>
    <row r="299" spans="1:7" ht="18" customHeight="1">
      <c r="A299" s="903"/>
      <c r="B299" s="906"/>
      <c r="C299" s="910"/>
      <c r="D299" s="231"/>
      <c r="E299" s="231"/>
      <c r="F299" s="231"/>
      <c r="G299" s="231"/>
    </row>
    <row r="300" spans="1:7" ht="18" customHeight="1">
      <c r="A300" s="903"/>
      <c r="B300" s="906"/>
      <c r="C300" s="911" t="s">
        <v>184</v>
      </c>
      <c r="D300" s="231"/>
      <c r="E300" s="231"/>
      <c r="F300" s="231"/>
      <c r="G300" s="231"/>
    </row>
    <row r="301" spans="1:7" ht="18" customHeight="1" thickBot="1">
      <c r="A301" s="903"/>
      <c r="B301" s="907"/>
      <c r="C301" s="910"/>
      <c r="D301" s="234"/>
      <c r="E301" s="234"/>
      <c r="F301" s="234"/>
      <c r="G301" s="234"/>
    </row>
    <row r="302" spans="1:7" ht="18" customHeight="1">
      <c r="A302" s="912">
        <f>A287+1</f>
        <v>46224</v>
      </c>
      <c r="B302" s="896" t="s">
        <v>173</v>
      </c>
      <c r="C302" s="896" t="s">
        <v>174</v>
      </c>
      <c r="D302" s="225"/>
      <c r="E302" s="225"/>
      <c r="F302" s="225"/>
      <c r="G302" s="225"/>
    </row>
    <row r="303" spans="1:7" ht="18" customHeight="1">
      <c r="A303" s="912"/>
      <c r="B303" s="896"/>
      <c r="C303" s="897"/>
      <c r="D303" s="225"/>
      <c r="E303" s="225"/>
      <c r="F303" s="225"/>
      <c r="G303" s="225"/>
    </row>
    <row r="304" spans="1:7" ht="18" customHeight="1">
      <c r="A304" s="913"/>
      <c r="B304" s="896"/>
      <c r="C304" s="898" t="s">
        <v>175</v>
      </c>
      <c r="D304" s="228"/>
      <c r="E304" s="228"/>
      <c r="F304" s="228"/>
      <c r="G304" s="228"/>
    </row>
    <row r="305" spans="1:7" ht="18" customHeight="1">
      <c r="A305" s="913"/>
      <c r="B305" s="896"/>
      <c r="C305" s="897"/>
      <c r="D305" s="229"/>
      <c r="E305" s="229"/>
      <c r="F305" s="229"/>
      <c r="G305" s="229"/>
    </row>
    <row r="306" spans="1:7" ht="18" customHeight="1">
      <c r="A306" s="913"/>
      <c r="B306" s="896"/>
      <c r="C306" s="896" t="s">
        <v>176</v>
      </c>
      <c r="D306" s="225"/>
      <c r="E306" s="225"/>
      <c r="F306" s="225"/>
      <c r="G306" s="225"/>
    </row>
    <row r="307" spans="1:7" ht="18" customHeight="1">
      <c r="A307" s="913"/>
      <c r="B307" s="896"/>
      <c r="C307" s="897"/>
      <c r="D307" s="229"/>
      <c r="E307" s="229"/>
      <c r="F307" s="229"/>
      <c r="G307" s="229"/>
    </row>
    <row r="308" spans="1:7" ht="18" customHeight="1">
      <c r="A308" s="913"/>
      <c r="B308" s="899" t="s">
        <v>177</v>
      </c>
      <c r="C308" s="379" t="s">
        <v>178</v>
      </c>
      <c r="D308" s="231"/>
      <c r="E308" s="231"/>
      <c r="F308" s="231"/>
      <c r="G308" s="231"/>
    </row>
    <row r="309" spans="1:7" ht="18" customHeight="1">
      <c r="A309" s="913"/>
      <c r="B309" s="899"/>
      <c r="C309" s="379" t="s">
        <v>179</v>
      </c>
      <c r="D309" s="231"/>
      <c r="E309" s="231"/>
      <c r="F309" s="231"/>
      <c r="G309" s="231"/>
    </row>
    <row r="310" spans="1:7" ht="18" customHeight="1">
      <c r="A310" s="913"/>
      <c r="B310" s="896" t="s">
        <v>180</v>
      </c>
      <c r="C310" s="436" t="s">
        <v>181</v>
      </c>
      <c r="D310" s="229"/>
      <c r="E310" s="229"/>
      <c r="F310" s="229"/>
      <c r="G310" s="229"/>
    </row>
    <row r="311" spans="1:7" ht="18" customHeight="1">
      <c r="A311" s="913"/>
      <c r="B311" s="896"/>
      <c r="C311" s="437" t="s">
        <v>185</v>
      </c>
      <c r="D311" s="231"/>
      <c r="E311" s="231"/>
      <c r="F311" s="231"/>
      <c r="G311" s="231"/>
    </row>
    <row r="312" spans="1:7" ht="18" customHeight="1">
      <c r="A312" s="913"/>
      <c r="B312" s="896"/>
      <c r="C312" s="381" t="s">
        <v>182</v>
      </c>
      <c r="D312" s="231"/>
      <c r="E312" s="231"/>
      <c r="F312" s="231"/>
      <c r="G312" s="231"/>
    </row>
    <row r="313" spans="1:7" ht="18" customHeight="1">
      <c r="A313" s="913"/>
      <c r="B313" s="896"/>
      <c r="C313" s="900" t="s">
        <v>183</v>
      </c>
      <c r="D313" s="225"/>
      <c r="E313" s="225"/>
      <c r="F313" s="225"/>
      <c r="G313" s="231"/>
    </row>
    <row r="314" spans="1:7" ht="18" customHeight="1">
      <c r="A314" s="913"/>
      <c r="B314" s="896"/>
      <c r="C314" s="901"/>
      <c r="D314" s="231"/>
      <c r="E314" s="231"/>
      <c r="F314" s="231"/>
      <c r="G314" s="231"/>
    </row>
    <row r="315" spans="1:7" ht="18" customHeight="1">
      <c r="A315" s="913"/>
      <c r="B315" s="896"/>
      <c r="C315" s="902" t="s">
        <v>184</v>
      </c>
      <c r="D315" s="231"/>
      <c r="E315" s="231"/>
      <c r="F315" s="231"/>
      <c r="G315" s="231"/>
    </row>
    <row r="316" spans="1:7" ht="18" customHeight="1" thickBot="1">
      <c r="A316" s="914"/>
      <c r="B316" s="896"/>
      <c r="C316" s="900"/>
      <c r="D316" s="234"/>
      <c r="E316" s="234"/>
      <c r="F316" s="234"/>
      <c r="G316" s="234"/>
    </row>
    <row r="317" spans="1:7" ht="18" customHeight="1">
      <c r="A317" s="903">
        <f>A302+1</f>
        <v>46225</v>
      </c>
      <c r="B317" s="905" t="s">
        <v>173</v>
      </c>
      <c r="C317" s="905" t="s">
        <v>174</v>
      </c>
      <c r="D317" s="228"/>
      <c r="E317" s="228"/>
      <c r="F317" s="228"/>
      <c r="G317" s="228"/>
    </row>
    <row r="318" spans="1:7" ht="18" customHeight="1">
      <c r="A318" s="904"/>
      <c r="B318" s="906"/>
      <c r="C318" s="907"/>
      <c r="D318" s="225"/>
      <c r="E318" s="225"/>
      <c r="F318" s="225"/>
      <c r="G318" s="225"/>
    </row>
    <row r="319" spans="1:7" ht="18" customHeight="1">
      <c r="A319" s="903"/>
      <c r="B319" s="906"/>
      <c r="C319" s="905" t="s">
        <v>175</v>
      </c>
      <c r="D319" s="228"/>
      <c r="E319" s="228"/>
      <c r="F319" s="228"/>
      <c r="G319" s="228"/>
    </row>
    <row r="320" spans="1:7" ht="18" customHeight="1">
      <c r="A320" s="903"/>
      <c r="B320" s="906"/>
      <c r="C320" s="907"/>
      <c r="D320" s="229"/>
      <c r="E320" s="229"/>
      <c r="F320" s="229"/>
      <c r="G320" s="229"/>
    </row>
    <row r="321" spans="1:7" ht="18" customHeight="1">
      <c r="A321" s="903"/>
      <c r="B321" s="906"/>
      <c r="C321" s="906" t="s">
        <v>176</v>
      </c>
      <c r="D321" s="225"/>
      <c r="E321" s="225"/>
      <c r="F321" s="225"/>
      <c r="G321" s="225"/>
    </row>
    <row r="322" spans="1:7" ht="18" customHeight="1">
      <c r="A322" s="903"/>
      <c r="B322" s="906"/>
      <c r="C322" s="907"/>
      <c r="D322" s="229"/>
      <c r="E322" s="229"/>
      <c r="F322" s="229"/>
      <c r="G322" s="229"/>
    </row>
    <row r="323" spans="1:7" ht="18" customHeight="1">
      <c r="A323" s="903"/>
      <c r="B323" s="908" t="s">
        <v>177</v>
      </c>
      <c r="C323" s="230" t="s">
        <v>178</v>
      </c>
      <c r="D323" s="231"/>
      <c r="E323" s="231"/>
      <c r="F323" s="231"/>
      <c r="G323" s="231"/>
    </row>
    <row r="324" spans="1:7" ht="18" customHeight="1">
      <c r="A324" s="903"/>
      <c r="B324" s="908"/>
      <c r="C324" s="230" t="s">
        <v>179</v>
      </c>
      <c r="D324" s="231"/>
      <c r="E324" s="231"/>
      <c r="F324" s="231"/>
      <c r="G324" s="231"/>
    </row>
    <row r="325" spans="1:7" ht="18" customHeight="1">
      <c r="A325" s="903"/>
      <c r="B325" s="906" t="s">
        <v>180</v>
      </c>
      <c r="C325" s="438" t="s">
        <v>181</v>
      </c>
      <c r="D325" s="229"/>
      <c r="E325" s="229"/>
      <c r="F325" s="229"/>
      <c r="G325" s="229"/>
    </row>
    <row r="326" spans="1:7" ht="18" customHeight="1">
      <c r="A326" s="903"/>
      <c r="B326" s="906"/>
      <c r="C326" s="438" t="s">
        <v>181</v>
      </c>
      <c r="D326" s="231"/>
      <c r="E326" s="231"/>
      <c r="F326" s="231"/>
      <c r="G326" s="231"/>
    </row>
    <row r="327" spans="1:7" ht="18" customHeight="1">
      <c r="A327" s="903"/>
      <c r="B327" s="906"/>
      <c r="C327" s="233" t="s">
        <v>182</v>
      </c>
      <c r="D327" s="231"/>
      <c r="E327" s="231"/>
      <c r="F327" s="231"/>
      <c r="G327" s="231"/>
    </row>
    <row r="328" spans="1:7" ht="18" customHeight="1">
      <c r="A328" s="903"/>
      <c r="B328" s="906"/>
      <c r="C328" s="909" t="s">
        <v>183</v>
      </c>
      <c r="D328" s="225"/>
      <c r="E328" s="225"/>
      <c r="F328" s="225"/>
      <c r="G328" s="225"/>
    </row>
    <row r="329" spans="1:7" ht="18" customHeight="1">
      <c r="A329" s="903"/>
      <c r="B329" s="906"/>
      <c r="C329" s="910"/>
      <c r="D329" s="231"/>
      <c r="E329" s="231"/>
      <c r="F329" s="231"/>
      <c r="G329" s="231"/>
    </row>
    <row r="330" spans="1:7" ht="18" customHeight="1">
      <c r="A330" s="903"/>
      <c r="B330" s="906"/>
      <c r="C330" s="911" t="s">
        <v>184</v>
      </c>
      <c r="D330" s="231"/>
      <c r="E330" s="231"/>
      <c r="F330" s="231"/>
      <c r="G330" s="231"/>
    </row>
    <row r="331" spans="1:7" ht="18" customHeight="1" thickBot="1">
      <c r="A331" s="903"/>
      <c r="B331" s="907"/>
      <c r="C331" s="910"/>
      <c r="D331" s="234"/>
      <c r="E331" s="234"/>
      <c r="F331" s="234"/>
      <c r="G331" s="234"/>
    </row>
    <row r="332" spans="1:7" ht="18" customHeight="1">
      <c r="A332" s="912">
        <f>A317+1</f>
        <v>46226</v>
      </c>
      <c r="B332" s="896" t="s">
        <v>173</v>
      </c>
      <c r="C332" s="896" t="s">
        <v>174</v>
      </c>
      <c r="D332" s="225"/>
      <c r="E332" s="225"/>
      <c r="F332" s="225"/>
      <c r="G332" s="225"/>
    </row>
    <row r="333" spans="1:7" ht="18" customHeight="1">
      <c r="A333" s="912"/>
      <c r="B333" s="896"/>
      <c r="C333" s="897"/>
      <c r="D333" s="225"/>
      <c r="E333" s="225"/>
      <c r="F333" s="225"/>
      <c r="G333" s="225"/>
    </row>
    <row r="334" spans="1:7" ht="18" customHeight="1">
      <c r="A334" s="913"/>
      <c r="B334" s="896"/>
      <c r="C334" s="898" t="s">
        <v>175</v>
      </c>
      <c r="D334" s="228"/>
      <c r="E334" s="228"/>
      <c r="F334" s="228"/>
      <c r="G334" s="228"/>
    </row>
    <row r="335" spans="1:7" ht="18" customHeight="1">
      <c r="A335" s="913"/>
      <c r="B335" s="896"/>
      <c r="C335" s="897"/>
      <c r="D335" s="229"/>
      <c r="E335" s="229"/>
      <c r="F335" s="229"/>
      <c r="G335" s="229"/>
    </row>
    <row r="336" spans="1:7" ht="18" customHeight="1">
      <c r="A336" s="913"/>
      <c r="B336" s="896"/>
      <c r="C336" s="896" t="s">
        <v>176</v>
      </c>
      <c r="D336" s="225"/>
      <c r="E336" s="225"/>
      <c r="F336" s="225"/>
      <c r="G336" s="225"/>
    </row>
    <row r="337" spans="1:7" ht="18" customHeight="1">
      <c r="A337" s="913"/>
      <c r="B337" s="896"/>
      <c r="C337" s="897"/>
      <c r="D337" s="229"/>
      <c r="E337" s="229"/>
      <c r="F337" s="229"/>
      <c r="G337" s="229"/>
    </row>
    <row r="338" spans="1:7" ht="18" customHeight="1">
      <c r="A338" s="913"/>
      <c r="B338" s="899" t="s">
        <v>177</v>
      </c>
      <c r="C338" s="379" t="s">
        <v>178</v>
      </c>
      <c r="D338" s="231"/>
      <c r="E338" s="231"/>
      <c r="F338" s="231"/>
      <c r="G338" s="231"/>
    </row>
    <row r="339" spans="1:7" ht="18" customHeight="1">
      <c r="A339" s="913"/>
      <c r="B339" s="899"/>
      <c r="C339" s="379" t="s">
        <v>179</v>
      </c>
      <c r="D339" s="231"/>
      <c r="E339" s="231"/>
      <c r="F339" s="231"/>
      <c r="G339" s="231"/>
    </row>
    <row r="340" spans="1:7" ht="18" customHeight="1">
      <c r="A340" s="913"/>
      <c r="B340" s="896" t="s">
        <v>180</v>
      </c>
      <c r="C340" s="436" t="s">
        <v>181</v>
      </c>
      <c r="D340" s="229"/>
      <c r="E340" s="229"/>
      <c r="F340" s="229"/>
      <c r="G340" s="229"/>
    </row>
    <row r="341" spans="1:7" ht="18" customHeight="1">
      <c r="A341" s="913"/>
      <c r="B341" s="896"/>
      <c r="C341" s="437" t="s">
        <v>185</v>
      </c>
      <c r="D341" s="231"/>
      <c r="E341" s="231"/>
      <c r="F341" s="231"/>
      <c r="G341" s="231"/>
    </row>
    <row r="342" spans="1:7" ht="18" customHeight="1">
      <c r="A342" s="913"/>
      <c r="B342" s="896"/>
      <c r="C342" s="381" t="s">
        <v>182</v>
      </c>
      <c r="D342" s="231"/>
      <c r="E342" s="231"/>
      <c r="F342" s="231"/>
      <c r="G342" s="231"/>
    </row>
    <row r="343" spans="1:7" ht="18" customHeight="1">
      <c r="A343" s="913"/>
      <c r="B343" s="896"/>
      <c r="C343" s="900" t="s">
        <v>183</v>
      </c>
      <c r="D343" s="225"/>
      <c r="E343" s="225"/>
      <c r="F343" s="225"/>
      <c r="G343" s="231"/>
    </row>
    <row r="344" spans="1:7" ht="18" customHeight="1">
      <c r="A344" s="913"/>
      <c r="B344" s="896"/>
      <c r="C344" s="901"/>
      <c r="D344" s="231"/>
      <c r="E344" s="231"/>
      <c r="F344" s="231"/>
      <c r="G344" s="231"/>
    </row>
    <row r="345" spans="1:7" ht="18" customHeight="1">
      <c r="A345" s="913"/>
      <c r="B345" s="896"/>
      <c r="C345" s="902" t="s">
        <v>184</v>
      </c>
      <c r="D345" s="231"/>
      <c r="E345" s="231"/>
      <c r="F345" s="231"/>
      <c r="G345" s="231"/>
    </row>
    <row r="346" spans="1:7" ht="18" customHeight="1" thickBot="1">
      <c r="A346" s="914"/>
      <c r="B346" s="896"/>
      <c r="C346" s="900"/>
      <c r="D346" s="234"/>
      <c r="E346" s="234"/>
      <c r="F346" s="234"/>
      <c r="G346" s="234"/>
    </row>
    <row r="347" spans="1:7" ht="18" customHeight="1">
      <c r="A347" s="903">
        <f>A332+1</f>
        <v>46227</v>
      </c>
      <c r="B347" s="905" t="s">
        <v>173</v>
      </c>
      <c r="C347" s="905" t="s">
        <v>174</v>
      </c>
      <c r="D347" s="228"/>
      <c r="E347" s="228"/>
      <c r="F347" s="228"/>
      <c r="G347" s="228"/>
    </row>
    <row r="348" spans="1:7" ht="18" customHeight="1">
      <c r="A348" s="904"/>
      <c r="B348" s="906"/>
      <c r="C348" s="907"/>
      <c r="D348" s="225"/>
      <c r="E348" s="225"/>
      <c r="F348" s="225"/>
      <c r="G348" s="225"/>
    </row>
    <row r="349" spans="1:7" ht="18" customHeight="1">
      <c r="A349" s="903"/>
      <c r="B349" s="906"/>
      <c r="C349" s="905" t="s">
        <v>175</v>
      </c>
      <c r="D349" s="228"/>
      <c r="E349" s="228"/>
      <c r="F349" s="228"/>
      <c r="G349" s="228"/>
    </row>
    <row r="350" spans="1:7" ht="18" customHeight="1">
      <c r="A350" s="903"/>
      <c r="B350" s="906"/>
      <c r="C350" s="907"/>
      <c r="D350" s="229"/>
      <c r="E350" s="229"/>
      <c r="F350" s="229"/>
      <c r="G350" s="229"/>
    </row>
    <row r="351" spans="1:7" ht="18" customHeight="1">
      <c r="A351" s="903"/>
      <c r="B351" s="906"/>
      <c r="C351" s="906" t="s">
        <v>176</v>
      </c>
      <c r="D351" s="225"/>
      <c r="E351" s="225"/>
      <c r="F351" s="225"/>
      <c r="G351" s="225"/>
    </row>
    <row r="352" spans="1:7" ht="18" customHeight="1">
      <c r="A352" s="903"/>
      <c r="B352" s="906"/>
      <c r="C352" s="907"/>
      <c r="D352" s="229"/>
      <c r="E352" s="229"/>
      <c r="F352" s="229"/>
      <c r="G352" s="229"/>
    </row>
    <row r="353" spans="1:7" ht="18" customHeight="1">
      <c r="A353" s="903"/>
      <c r="B353" s="908" t="s">
        <v>177</v>
      </c>
      <c r="C353" s="230" t="s">
        <v>178</v>
      </c>
      <c r="D353" s="231"/>
      <c r="E353" s="231"/>
      <c r="F353" s="231"/>
      <c r="G353" s="231"/>
    </row>
    <row r="354" spans="1:7" ht="18" customHeight="1">
      <c r="A354" s="903"/>
      <c r="B354" s="908"/>
      <c r="C354" s="230" t="s">
        <v>179</v>
      </c>
      <c r="D354" s="231"/>
      <c r="E354" s="231"/>
      <c r="F354" s="231"/>
      <c r="G354" s="231"/>
    </row>
    <row r="355" spans="1:7" ht="18" customHeight="1">
      <c r="A355" s="903"/>
      <c r="B355" s="906" t="s">
        <v>180</v>
      </c>
      <c r="C355" s="438" t="s">
        <v>181</v>
      </c>
      <c r="D355" s="229"/>
      <c r="E355" s="229"/>
      <c r="F355" s="229"/>
      <c r="G355" s="229"/>
    </row>
    <row r="356" spans="1:7" ht="18" customHeight="1">
      <c r="A356" s="903"/>
      <c r="B356" s="906"/>
      <c r="C356" s="438" t="s">
        <v>181</v>
      </c>
      <c r="D356" s="231"/>
      <c r="E356" s="231"/>
      <c r="F356" s="231"/>
      <c r="G356" s="231"/>
    </row>
    <row r="357" spans="1:7" ht="18" customHeight="1">
      <c r="A357" s="903"/>
      <c r="B357" s="906"/>
      <c r="C357" s="233" t="s">
        <v>182</v>
      </c>
      <c r="D357" s="231"/>
      <c r="E357" s="231"/>
      <c r="F357" s="231"/>
      <c r="G357" s="231"/>
    </row>
    <row r="358" spans="1:7" ht="18" customHeight="1">
      <c r="A358" s="903"/>
      <c r="B358" s="906"/>
      <c r="C358" s="909" t="s">
        <v>183</v>
      </c>
      <c r="D358" s="225"/>
      <c r="E358" s="225"/>
      <c r="F358" s="225"/>
      <c r="G358" s="225"/>
    </row>
    <row r="359" spans="1:7" ht="18" customHeight="1">
      <c r="A359" s="903"/>
      <c r="B359" s="906"/>
      <c r="C359" s="910"/>
      <c r="D359" s="231"/>
      <c r="E359" s="231"/>
      <c r="F359" s="231"/>
      <c r="G359" s="231"/>
    </row>
    <row r="360" spans="1:7" ht="18" customHeight="1">
      <c r="A360" s="903"/>
      <c r="B360" s="906"/>
      <c r="C360" s="911" t="s">
        <v>184</v>
      </c>
      <c r="D360" s="231"/>
      <c r="E360" s="231"/>
      <c r="F360" s="231"/>
      <c r="G360" s="231"/>
    </row>
    <row r="361" spans="1:7" ht="18" customHeight="1" thickBot="1">
      <c r="A361" s="903"/>
      <c r="B361" s="907"/>
      <c r="C361" s="910"/>
      <c r="D361" s="234"/>
      <c r="E361" s="234"/>
      <c r="F361" s="234"/>
      <c r="G361" s="234"/>
    </row>
    <row r="362" spans="1:7" ht="18" customHeight="1">
      <c r="A362" s="912">
        <f>A347+1</f>
        <v>46228</v>
      </c>
      <c r="B362" s="896" t="s">
        <v>173</v>
      </c>
      <c r="C362" s="896" t="s">
        <v>174</v>
      </c>
      <c r="D362" s="225"/>
      <c r="E362" s="225"/>
      <c r="F362" s="225"/>
      <c r="G362" s="225"/>
    </row>
    <row r="363" spans="1:7" ht="18" customHeight="1">
      <c r="A363" s="912"/>
      <c r="B363" s="896"/>
      <c r="C363" s="897"/>
      <c r="D363" s="225"/>
      <c r="E363" s="225"/>
      <c r="F363" s="225"/>
      <c r="G363" s="225"/>
    </row>
    <row r="364" spans="1:7" ht="18" customHeight="1">
      <c r="A364" s="913"/>
      <c r="B364" s="896"/>
      <c r="C364" s="898" t="s">
        <v>175</v>
      </c>
      <c r="D364" s="228"/>
      <c r="E364" s="228"/>
      <c r="F364" s="228"/>
      <c r="G364" s="228"/>
    </row>
    <row r="365" spans="1:7" ht="18" customHeight="1">
      <c r="A365" s="913"/>
      <c r="B365" s="896"/>
      <c r="C365" s="897"/>
      <c r="D365" s="229"/>
      <c r="E365" s="229"/>
      <c r="F365" s="229"/>
      <c r="G365" s="229"/>
    </row>
    <row r="366" spans="1:7" ht="18" customHeight="1">
      <c r="A366" s="913"/>
      <c r="B366" s="896"/>
      <c r="C366" s="896" t="s">
        <v>176</v>
      </c>
      <c r="D366" s="225"/>
      <c r="E366" s="225"/>
      <c r="F366" s="225"/>
      <c r="G366" s="225"/>
    </row>
    <row r="367" spans="1:7" ht="18" customHeight="1">
      <c r="A367" s="913"/>
      <c r="B367" s="896"/>
      <c r="C367" s="897"/>
      <c r="D367" s="229"/>
      <c r="E367" s="229"/>
      <c r="F367" s="229"/>
      <c r="G367" s="229"/>
    </row>
    <row r="368" spans="1:7" ht="18" customHeight="1">
      <c r="A368" s="913"/>
      <c r="B368" s="899" t="s">
        <v>177</v>
      </c>
      <c r="C368" s="379" t="s">
        <v>178</v>
      </c>
      <c r="D368" s="231"/>
      <c r="E368" s="231"/>
      <c r="F368" s="231"/>
      <c r="G368" s="231"/>
    </row>
    <row r="369" spans="1:7" ht="18" customHeight="1">
      <c r="A369" s="913"/>
      <c r="B369" s="899"/>
      <c r="C369" s="379" t="s">
        <v>179</v>
      </c>
      <c r="D369" s="231"/>
      <c r="E369" s="231"/>
      <c r="F369" s="231"/>
      <c r="G369" s="231"/>
    </row>
    <row r="370" spans="1:7" ht="18" customHeight="1">
      <c r="A370" s="913"/>
      <c r="B370" s="896" t="s">
        <v>180</v>
      </c>
      <c r="C370" s="436" t="s">
        <v>181</v>
      </c>
      <c r="D370" s="229"/>
      <c r="E370" s="229"/>
      <c r="F370" s="229"/>
      <c r="G370" s="229"/>
    </row>
    <row r="371" spans="1:7" ht="18" customHeight="1">
      <c r="A371" s="913"/>
      <c r="B371" s="896"/>
      <c r="C371" s="437" t="s">
        <v>185</v>
      </c>
      <c r="D371" s="231"/>
      <c r="E371" s="231"/>
      <c r="F371" s="231"/>
      <c r="G371" s="231"/>
    </row>
    <row r="372" spans="1:7" ht="18" customHeight="1">
      <c r="A372" s="913"/>
      <c r="B372" s="896"/>
      <c r="C372" s="381" t="s">
        <v>182</v>
      </c>
      <c r="D372" s="231"/>
      <c r="E372" s="231"/>
      <c r="F372" s="231"/>
      <c r="G372" s="231"/>
    </row>
    <row r="373" spans="1:7" ht="18" customHeight="1">
      <c r="A373" s="913"/>
      <c r="B373" s="896"/>
      <c r="C373" s="900" t="s">
        <v>183</v>
      </c>
      <c r="D373" s="225"/>
      <c r="E373" s="225"/>
      <c r="F373" s="225"/>
      <c r="G373" s="231"/>
    </row>
    <row r="374" spans="1:7" ht="18" customHeight="1">
      <c r="A374" s="913"/>
      <c r="B374" s="896"/>
      <c r="C374" s="901"/>
      <c r="D374" s="231"/>
      <c r="E374" s="231"/>
      <c r="F374" s="231"/>
      <c r="G374" s="231"/>
    </row>
    <row r="375" spans="1:7" ht="18" customHeight="1">
      <c r="A375" s="913"/>
      <c r="B375" s="896"/>
      <c r="C375" s="902" t="s">
        <v>184</v>
      </c>
      <c r="D375" s="231"/>
      <c r="E375" s="231"/>
      <c r="F375" s="231"/>
      <c r="G375" s="231"/>
    </row>
    <row r="376" spans="1:7" ht="18" customHeight="1" thickBot="1">
      <c r="A376" s="914"/>
      <c r="B376" s="896"/>
      <c r="C376" s="900"/>
      <c r="D376" s="234"/>
      <c r="E376" s="234"/>
      <c r="F376" s="234"/>
      <c r="G376" s="234"/>
    </row>
    <row r="377" spans="1:7" ht="18" customHeight="1">
      <c r="A377" s="903">
        <f>A362+1</f>
        <v>46229</v>
      </c>
      <c r="B377" s="905" t="s">
        <v>173</v>
      </c>
      <c r="C377" s="905" t="s">
        <v>174</v>
      </c>
      <c r="D377" s="228"/>
      <c r="E377" s="228"/>
      <c r="F377" s="228"/>
      <c r="G377" s="228"/>
    </row>
    <row r="378" spans="1:7" ht="18" customHeight="1">
      <c r="A378" s="904"/>
      <c r="B378" s="906"/>
      <c r="C378" s="907"/>
      <c r="D378" s="225"/>
      <c r="E378" s="225"/>
      <c r="F378" s="225"/>
      <c r="G378" s="225"/>
    </row>
    <row r="379" spans="1:7" ht="18" customHeight="1">
      <c r="A379" s="903"/>
      <c r="B379" s="906"/>
      <c r="C379" s="905" t="s">
        <v>175</v>
      </c>
      <c r="D379" s="228"/>
      <c r="E379" s="228"/>
      <c r="F379" s="228"/>
      <c r="G379" s="228"/>
    </row>
    <row r="380" spans="1:7" ht="18" customHeight="1">
      <c r="A380" s="903"/>
      <c r="B380" s="906"/>
      <c r="C380" s="907"/>
      <c r="D380" s="229"/>
      <c r="E380" s="229"/>
      <c r="F380" s="229"/>
      <c r="G380" s="229"/>
    </row>
    <row r="381" spans="1:7" ht="18" customHeight="1">
      <c r="A381" s="903"/>
      <c r="B381" s="906"/>
      <c r="C381" s="906" t="s">
        <v>176</v>
      </c>
      <c r="D381" s="225"/>
      <c r="E381" s="225"/>
      <c r="F381" s="225"/>
      <c r="G381" s="225"/>
    </row>
    <row r="382" spans="1:7" ht="18" customHeight="1">
      <c r="A382" s="903"/>
      <c r="B382" s="906"/>
      <c r="C382" s="907"/>
      <c r="D382" s="229"/>
      <c r="E382" s="229"/>
      <c r="F382" s="229"/>
      <c r="G382" s="229"/>
    </row>
    <row r="383" spans="1:7" ht="18" customHeight="1">
      <c r="A383" s="903"/>
      <c r="B383" s="908" t="s">
        <v>177</v>
      </c>
      <c r="C383" s="230" t="s">
        <v>178</v>
      </c>
      <c r="D383" s="231"/>
      <c r="E383" s="231"/>
      <c r="F383" s="231"/>
      <c r="G383" s="231"/>
    </row>
    <row r="384" spans="1:7" ht="18" customHeight="1">
      <c r="A384" s="903"/>
      <c r="B384" s="908"/>
      <c r="C384" s="230" t="s">
        <v>179</v>
      </c>
      <c r="D384" s="231"/>
      <c r="E384" s="231"/>
      <c r="F384" s="231"/>
      <c r="G384" s="231"/>
    </row>
    <row r="385" spans="1:7" ht="18" customHeight="1">
      <c r="A385" s="903"/>
      <c r="B385" s="906" t="s">
        <v>180</v>
      </c>
      <c r="C385" s="438" t="s">
        <v>181</v>
      </c>
      <c r="D385" s="229"/>
      <c r="E385" s="229"/>
      <c r="F385" s="229"/>
      <c r="G385" s="229"/>
    </row>
    <row r="386" spans="1:7" ht="18" customHeight="1">
      <c r="A386" s="903"/>
      <c r="B386" s="906"/>
      <c r="C386" s="438" t="s">
        <v>181</v>
      </c>
      <c r="D386" s="231"/>
      <c r="E386" s="231"/>
      <c r="F386" s="231"/>
      <c r="G386" s="231"/>
    </row>
    <row r="387" spans="1:7" ht="18" customHeight="1">
      <c r="A387" s="903"/>
      <c r="B387" s="906"/>
      <c r="C387" s="233" t="s">
        <v>182</v>
      </c>
      <c r="D387" s="231"/>
      <c r="E387" s="231"/>
      <c r="F387" s="231"/>
      <c r="G387" s="231"/>
    </row>
    <row r="388" spans="1:7" ht="18" customHeight="1">
      <c r="A388" s="903"/>
      <c r="B388" s="906"/>
      <c r="C388" s="909" t="s">
        <v>183</v>
      </c>
      <c r="D388" s="225"/>
      <c r="E388" s="225"/>
      <c r="F388" s="225"/>
      <c r="G388" s="225"/>
    </row>
    <row r="389" spans="1:7" ht="18" customHeight="1">
      <c r="A389" s="903"/>
      <c r="B389" s="906"/>
      <c r="C389" s="910"/>
      <c r="D389" s="231"/>
      <c r="E389" s="231"/>
      <c r="F389" s="231"/>
      <c r="G389" s="231"/>
    </row>
    <row r="390" spans="1:7" ht="18" customHeight="1">
      <c r="A390" s="903"/>
      <c r="B390" s="906"/>
      <c r="C390" s="911" t="s">
        <v>184</v>
      </c>
      <c r="D390" s="231"/>
      <c r="E390" s="231"/>
      <c r="F390" s="231"/>
      <c r="G390" s="231"/>
    </row>
    <row r="391" spans="1:7" ht="18" customHeight="1" thickBot="1">
      <c r="A391" s="903"/>
      <c r="B391" s="907"/>
      <c r="C391" s="910"/>
      <c r="D391" s="234"/>
      <c r="E391" s="234"/>
      <c r="F391" s="234"/>
      <c r="G391" s="234"/>
    </row>
    <row r="392" spans="1:7" ht="18" customHeight="1">
      <c r="A392" s="912">
        <f>A377+1</f>
        <v>46230</v>
      </c>
      <c r="B392" s="896" t="s">
        <v>173</v>
      </c>
      <c r="C392" s="896" t="s">
        <v>174</v>
      </c>
      <c r="D392" s="225"/>
      <c r="E392" s="225"/>
      <c r="F392" s="225"/>
      <c r="G392" s="225"/>
    </row>
    <row r="393" spans="1:7" ht="18" customHeight="1">
      <c r="A393" s="912"/>
      <c r="B393" s="896"/>
      <c r="C393" s="897"/>
      <c r="D393" s="225"/>
      <c r="E393" s="225"/>
      <c r="F393" s="225"/>
      <c r="G393" s="225"/>
    </row>
    <row r="394" spans="1:7" ht="18" customHeight="1">
      <c r="A394" s="913"/>
      <c r="B394" s="896"/>
      <c r="C394" s="898" t="s">
        <v>175</v>
      </c>
      <c r="D394" s="228"/>
      <c r="E394" s="228"/>
      <c r="F394" s="228"/>
      <c r="G394" s="228"/>
    </row>
    <row r="395" spans="1:7" ht="18" customHeight="1">
      <c r="A395" s="913"/>
      <c r="B395" s="896"/>
      <c r="C395" s="897"/>
      <c r="D395" s="229"/>
      <c r="E395" s="229"/>
      <c r="F395" s="229"/>
      <c r="G395" s="229"/>
    </row>
    <row r="396" spans="1:7" ht="18" customHeight="1">
      <c r="A396" s="913"/>
      <c r="B396" s="896"/>
      <c r="C396" s="896" t="s">
        <v>176</v>
      </c>
      <c r="D396" s="225"/>
      <c r="E396" s="225"/>
      <c r="F396" s="225"/>
      <c r="G396" s="225"/>
    </row>
    <row r="397" spans="1:7" ht="18" customHeight="1">
      <c r="A397" s="913"/>
      <c r="B397" s="896"/>
      <c r="C397" s="897"/>
      <c r="D397" s="229"/>
      <c r="E397" s="229"/>
      <c r="F397" s="229"/>
      <c r="G397" s="229"/>
    </row>
    <row r="398" spans="1:7" ht="18" customHeight="1">
      <c r="A398" s="913"/>
      <c r="B398" s="899" t="s">
        <v>177</v>
      </c>
      <c r="C398" s="379" t="s">
        <v>178</v>
      </c>
      <c r="D398" s="231"/>
      <c r="E398" s="231"/>
      <c r="F398" s="231"/>
      <c r="G398" s="231"/>
    </row>
    <row r="399" spans="1:7" ht="18" customHeight="1">
      <c r="A399" s="913"/>
      <c r="B399" s="899"/>
      <c r="C399" s="379" t="s">
        <v>179</v>
      </c>
      <c r="D399" s="231"/>
      <c r="E399" s="231"/>
      <c r="F399" s="231"/>
      <c r="G399" s="231"/>
    </row>
    <row r="400" spans="1:7" ht="18" customHeight="1">
      <c r="A400" s="913"/>
      <c r="B400" s="896" t="s">
        <v>180</v>
      </c>
      <c r="C400" s="436" t="s">
        <v>181</v>
      </c>
      <c r="D400" s="229"/>
      <c r="E400" s="229"/>
      <c r="F400" s="229"/>
      <c r="G400" s="229"/>
    </row>
    <row r="401" spans="1:7" ht="18" customHeight="1">
      <c r="A401" s="913"/>
      <c r="B401" s="896"/>
      <c r="C401" s="437" t="s">
        <v>185</v>
      </c>
      <c r="D401" s="231"/>
      <c r="E401" s="231"/>
      <c r="F401" s="231"/>
      <c r="G401" s="231"/>
    </row>
    <row r="402" spans="1:7" ht="18" customHeight="1">
      <c r="A402" s="913"/>
      <c r="B402" s="896"/>
      <c r="C402" s="381" t="s">
        <v>182</v>
      </c>
      <c r="D402" s="231"/>
      <c r="E402" s="231"/>
      <c r="F402" s="231"/>
      <c r="G402" s="231"/>
    </row>
    <row r="403" spans="1:7" ht="18" customHeight="1">
      <c r="A403" s="913"/>
      <c r="B403" s="896"/>
      <c r="C403" s="900" t="s">
        <v>183</v>
      </c>
      <c r="D403" s="225"/>
      <c r="E403" s="225"/>
      <c r="F403" s="225"/>
      <c r="G403" s="231"/>
    </row>
    <row r="404" spans="1:7" ht="18" customHeight="1">
      <c r="A404" s="913"/>
      <c r="B404" s="896"/>
      <c r="C404" s="901"/>
      <c r="D404" s="231"/>
      <c r="E404" s="231"/>
      <c r="F404" s="231"/>
      <c r="G404" s="231"/>
    </row>
    <row r="405" spans="1:7" ht="18" customHeight="1">
      <c r="A405" s="913"/>
      <c r="B405" s="896"/>
      <c r="C405" s="902" t="s">
        <v>184</v>
      </c>
      <c r="D405" s="231"/>
      <c r="E405" s="231"/>
      <c r="F405" s="231"/>
      <c r="G405" s="231"/>
    </row>
    <row r="406" spans="1:7" ht="18" customHeight="1" thickBot="1">
      <c r="A406" s="914"/>
      <c r="B406" s="896"/>
      <c r="C406" s="900"/>
      <c r="D406" s="234"/>
      <c r="E406" s="234"/>
      <c r="F406" s="234"/>
      <c r="G406" s="234"/>
    </row>
    <row r="407" spans="1:7" ht="18" customHeight="1">
      <c r="A407" s="903">
        <f>A392+1</f>
        <v>46231</v>
      </c>
      <c r="B407" s="905" t="s">
        <v>173</v>
      </c>
      <c r="C407" s="905" t="s">
        <v>174</v>
      </c>
      <c r="D407" s="228"/>
      <c r="E407" s="228"/>
      <c r="F407" s="228"/>
      <c r="G407" s="228"/>
    </row>
    <row r="408" spans="1:7" ht="18" customHeight="1">
      <c r="A408" s="904"/>
      <c r="B408" s="906"/>
      <c r="C408" s="907"/>
      <c r="D408" s="225"/>
      <c r="E408" s="225"/>
      <c r="F408" s="225"/>
      <c r="G408" s="225"/>
    </row>
    <row r="409" spans="1:7" ht="18" customHeight="1">
      <c r="A409" s="903"/>
      <c r="B409" s="906"/>
      <c r="C409" s="905" t="s">
        <v>175</v>
      </c>
      <c r="D409" s="228"/>
      <c r="E409" s="228"/>
      <c r="F409" s="228"/>
      <c r="G409" s="228"/>
    </row>
    <row r="410" spans="1:7" ht="18" customHeight="1">
      <c r="A410" s="903"/>
      <c r="B410" s="906"/>
      <c r="C410" s="907"/>
      <c r="D410" s="229"/>
      <c r="E410" s="229"/>
      <c r="F410" s="229"/>
      <c r="G410" s="229"/>
    </row>
    <row r="411" spans="1:7" ht="18" customHeight="1">
      <c r="A411" s="903"/>
      <c r="B411" s="906"/>
      <c r="C411" s="906" t="s">
        <v>176</v>
      </c>
      <c r="D411" s="225"/>
      <c r="E411" s="225"/>
      <c r="F411" s="225"/>
      <c r="G411" s="225"/>
    </row>
    <row r="412" spans="1:7" ht="18" customHeight="1">
      <c r="A412" s="903"/>
      <c r="B412" s="906"/>
      <c r="C412" s="907"/>
      <c r="D412" s="229"/>
      <c r="E412" s="229"/>
      <c r="F412" s="229"/>
      <c r="G412" s="229"/>
    </row>
    <row r="413" spans="1:7" ht="18" customHeight="1">
      <c r="A413" s="903"/>
      <c r="B413" s="908" t="s">
        <v>177</v>
      </c>
      <c r="C413" s="230" t="s">
        <v>178</v>
      </c>
      <c r="D413" s="231"/>
      <c r="E413" s="231"/>
      <c r="F413" s="231"/>
      <c r="G413" s="231"/>
    </row>
    <row r="414" spans="1:7" ht="18" customHeight="1">
      <c r="A414" s="903"/>
      <c r="B414" s="908"/>
      <c r="C414" s="230" t="s">
        <v>179</v>
      </c>
      <c r="D414" s="231"/>
      <c r="E414" s="231"/>
      <c r="F414" s="231"/>
      <c r="G414" s="231"/>
    </row>
    <row r="415" spans="1:7" ht="18" customHeight="1">
      <c r="A415" s="903"/>
      <c r="B415" s="906" t="s">
        <v>180</v>
      </c>
      <c r="C415" s="438" t="s">
        <v>181</v>
      </c>
      <c r="D415" s="229"/>
      <c r="E415" s="229"/>
      <c r="F415" s="229"/>
      <c r="G415" s="229"/>
    </row>
    <row r="416" spans="1:7" ht="18" customHeight="1">
      <c r="A416" s="903"/>
      <c r="B416" s="906"/>
      <c r="C416" s="438" t="s">
        <v>181</v>
      </c>
      <c r="D416" s="231"/>
      <c r="E416" s="231"/>
      <c r="F416" s="231"/>
      <c r="G416" s="231"/>
    </row>
    <row r="417" spans="1:7" ht="18" customHeight="1">
      <c r="A417" s="903"/>
      <c r="B417" s="906"/>
      <c r="C417" s="233" t="s">
        <v>182</v>
      </c>
      <c r="D417" s="231"/>
      <c r="E417" s="231"/>
      <c r="F417" s="231"/>
      <c r="G417" s="231"/>
    </row>
    <row r="418" spans="1:7" ht="18" customHeight="1">
      <c r="A418" s="903"/>
      <c r="B418" s="906"/>
      <c r="C418" s="909" t="s">
        <v>183</v>
      </c>
      <c r="D418" s="225"/>
      <c r="E418" s="225"/>
      <c r="F418" s="225"/>
      <c r="G418" s="225"/>
    </row>
    <row r="419" spans="1:7" ht="18" customHeight="1">
      <c r="A419" s="903"/>
      <c r="B419" s="906"/>
      <c r="C419" s="910"/>
      <c r="D419" s="231"/>
      <c r="E419" s="231"/>
      <c r="F419" s="231"/>
      <c r="G419" s="231"/>
    </row>
    <row r="420" spans="1:7" ht="18" customHeight="1">
      <c r="A420" s="903"/>
      <c r="B420" s="906"/>
      <c r="C420" s="911" t="s">
        <v>184</v>
      </c>
      <c r="D420" s="231"/>
      <c r="E420" s="231"/>
      <c r="F420" s="231"/>
      <c r="G420" s="231"/>
    </row>
    <row r="421" spans="1:7" ht="18" customHeight="1" thickBot="1">
      <c r="A421" s="903"/>
      <c r="B421" s="907"/>
      <c r="C421" s="910"/>
      <c r="D421" s="234"/>
      <c r="E421" s="234"/>
      <c r="F421" s="234"/>
      <c r="G421" s="234"/>
    </row>
    <row r="422" spans="1:7" ht="18" customHeight="1">
      <c r="A422" s="912">
        <f>A407+1</f>
        <v>46232</v>
      </c>
      <c r="B422" s="896" t="s">
        <v>173</v>
      </c>
      <c r="C422" s="896" t="s">
        <v>174</v>
      </c>
      <c r="D422" s="225"/>
      <c r="E422" s="225"/>
      <c r="F422" s="225"/>
      <c r="G422" s="225"/>
    </row>
    <row r="423" spans="1:7" ht="18" customHeight="1">
      <c r="A423" s="912"/>
      <c r="B423" s="896"/>
      <c r="C423" s="897"/>
      <c r="D423" s="225"/>
      <c r="E423" s="225"/>
      <c r="F423" s="225"/>
      <c r="G423" s="225"/>
    </row>
    <row r="424" spans="1:7" ht="18" customHeight="1">
      <c r="A424" s="913"/>
      <c r="B424" s="896"/>
      <c r="C424" s="898" t="s">
        <v>175</v>
      </c>
      <c r="D424" s="228"/>
      <c r="E424" s="228"/>
      <c r="F424" s="228"/>
      <c r="G424" s="228"/>
    </row>
    <row r="425" spans="1:7" ht="18" customHeight="1">
      <c r="A425" s="913"/>
      <c r="B425" s="896"/>
      <c r="C425" s="897"/>
      <c r="D425" s="229"/>
      <c r="E425" s="229"/>
      <c r="F425" s="229"/>
      <c r="G425" s="229"/>
    </row>
    <row r="426" spans="1:7" ht="18" customHeight="1">
      <c r="A426" s="913"/>
      <c r="B426" s="896"/>
      <c r="C426" s="896" t="s">
        <v>176</v>
      </c>
      <c r="D426" s="225"/>
      <c r="E426" s="225"/>
      <c r="F426" s="225"/>
      <c r="G426" s="225"/>
    </row>
    <row r="427" spans="1:7" ht="18" customHeight="1">
      <c r="A427" s="913"/>
      <c r="B427" s="896"/>
      <c r="C427" s="897"/>
      <c r="D427" s="229"/>
      <c r="E427" s="229"/>
      <c r="F427" s="229"/>
      <c r="G427" s="229"/>
    </row>
    <row r="428" spans="1:7" ht="18" customHeight="1">
      <c r="A428" s="913"/>
      <c r="B428" s="899" t="s">
        <v>177</v>
      </c>
      <c r="C428" s="379" t="s">
        <v>178</v>
      </c>
      <c r="D428" s="231"/>
      <c r="E428" s="231"/>
      <c r="F428" s="231"/>
      <c r="G428" s="231"/>
    </row>
    <row r="429" spans="1:7" ht="18" customHeight="1">
      <c r="A429" s="913"/>
      <c r="B429" s="899"/>
      <c r="C429" s="379" t="s">
        <v>179</v>
      </c>
      <c r="D429" s="231"/>
      <c r="E429" s="231"/>
      <c r="F429" s="231"/>
      <c r="G429" s="231"/>
    </row>
    <row r="430" spans="1:7" ht="18" customHeight="1">
      <c r="A430" s="913"/>
      <c r="B430" s="896" t="s">
        <v>180</v>
      </c>
      <c r="C430" s="436" t="s">
        <v>181</v>
      </c>
      <c r="D430" s="229"/>
      <c r="E430" s="229"/>
      <c r="F430" s="229"/>
      <c r="G430" s="229"/>
    </row>
    <row r="431" spans="1:7" ht="18" customHeight="1">
      <c r="A431" s="913"/>
      <c r="B431" s="896"/>
      <c r="C431" s="437" t="s">
        <v>185</v>
      </c>
      <c r="D431" s="231"/>
      <c r="E431" s="231"/>
      <c r="F431" s="231"/>
      <c r="G431" s="231"/>
    </row>
    <row r="432" spans="1:7" ht="18" customHeight="1">
      <c r="A432" s="913"/>
      <c r="B432" s="896"/>
      <c r="C432" s="381" t="s">
        <v>182</v>
      </c>
      <c r="D432" s="231"/>
      <c r="E432" s="231"/>
      <c r="F432" s="231"/>
      <c r="G432" s="231"/>
    </row>
    <row r="433" spans="1:7" ht="18" customHeight="1">
      <c r="A433" s="913"/>
      <c r="B433" s="896"/>
      <c r="C433" s="900" t="s">
        <v>183</v>
      </c>
      <c r="D433" s="225"/>
      <c r="E433" s="225"/>
      <c r="F433" s="225"/>
      <c r="G433" s="231"/>
    </row>
    <row r="434" spans="1:7" ht="18" customHeight="1">
      <c r="A434" s="913"/>
      <c r="B434" s="896"/>
      <c r="C434" s="901"/>
      <c r="D434" s="231"/>
      <c r="E434" s="231"/>
      <c r="F434" s="231"/>
      <c r="G434" s="231"/>
    </row>
    <row r="435" spans="1:7" ht="18" customHeight="1">
      <c r="A435" s="913"/>
      <c r="B435" s="896"/>
      <c r="C435" s="902" t="s">
        <v>184</v>
      </c>
      <c r="D435" s="231"/>
      <c r="E435" s="231"/>
      <c r="F435" s="231"/>
      <c r="G435" s="231"/>
    </row>
    <row r="436" spans="1:7" ht="18" customHeight="1" thickBot="1">
      <c r="A436" s="914"/>
      <c r="B436" s="896"/>
      <c r="C436" s="900"/>
      <c r="D436" s="234"/>
      <c r="E436" s="234"/>
      <c r="F436" s="234"/>
      <c r="G436" s="234"/>
    </row>
    <row r="437" spans="1:7" ht="18" customHeight="1">
      <c r="A437" s="903">
        <f>A422+1</f>
        <v>46233</v>
      </c>
      <c r="B437" s="905" t="s">
        <v>173</v>
      </c>
      <c r="C437" s="905" t="s">
        <v>174</v>
      </c>
      <c r="D437" s="228"/>
      <c r="E437" s="228"/>
      <c r="F437" s="228"/>
      <c r="G437" s="228"/>
    </row>
    <row r="438" spans="1:7" ht="18" customHeight="1">
      <c r="A438" s="904"/>
      <c r="B438" s="906"/>
      <c r="C438" s="907"/>
      <c r="D438" s="225"/>
      <c r="E438" s="225"/>
      <c r="F438" s="225"/>
      <c r="G438" s="225"/>
    </row>
    <row r="439" spans="1:7" ht="18" customHeight="1">
      <c r="A439" s="903"/>
      <c r="B439" s="906"/>
      <c r="C439" s="905" t="s">
        <v>175</v>
      </c>
      <c r="D439" s="228"/>
      <c r="E439" s="228"/>
      <c r="F439" s="228"/>
      <c r="G439" s="228"/>
    </row>
    <row r="440" spans="1:7" ht="18" customHeight="1">
      <c r="A440" s="903"/>
      <c r="B440" s="906"/>
      <c r="C440" s="907"/>
      <c r="D440" s="229"/>
      <c r="E440" s="229"/>
      <c r="F440" s="229"/>
      <c r="G440" s="229"/>
    </row>
    <row r="441" spans="1:7" ht="18" customHeight="1">
      <c r="A441" s="903"/>
      <c r="B441" s="906"/>
      <c r="C441" s="906" t="s">
        <v>176</v>
      </c>
      <c r="D441" s="225"/>
      <c r="E441" s="225"/>
      <c r="F441" s="225"/>
      <c r="G441" s="225"/>
    </row>
    <row r="442" spans="1:7" ht="18" customHeight="1">
      <c r="A442" s="903"/>
      <c r="B442" s="906"/>
      <c r="C442" s="907"/>
      <c r="D442" s="229"/>
      <c r="E442" s="229"/>
      <c r="F442" s="229"/>
      <c r="G442" s="229"/>
    </row>
    <row r="443" spans="1:7" ht="18" customHeight="1">
      <c r="A443" s="903"/>
      <c r="B443" s="908" t="s">
        <v>177</v>
      </c>
      <c r="C443" s="230" t="s">
        <v>178</v>
      </c>
      <c r="D443" s="231"/>
      <c r="E443" s="231"/>
      <c r="F443" s="231"/>
      <c r="G443" s="231"/>
    </row>
    <row r="444" spans="1:7" ht="18" customHeight="1">
      <c r="A444" s="903"/>
      <c r="B444" s="908"/>
      <c r="C444" s="230" t="s">
        <v>179</v>
      </c>
      <c r="D444" s="231"/>
      <c r="E444" s="231"/>
      <c r="F444" s="231"/>
      <c r="G444" s="231"/>
    </row>
    <row r="445" spans="1:7" ht="18" customHeight="1">
      <c r="A445" s="903"/>
      <c r="B445" s="906" t="s">
        <v>180</v>
      </c>
      <c r="C445" s="438" t="s">
        <v>181</v>
      </c>
      <c r="D445" s="229"/>
      <c r="E445" s="229"/>
      <c r="F445" s="229"/>
      <c r="G445" s="229"/>
    </row>
    <row r="446" spans="1:7" ht="18" customHeight="1">
      <c r="A446" s="903"/>
      <c r="B446" s="906"/>
      <c r="C446" s="438" t="s">
        <v>181</v>
      </c>
      <c r="D446" s="231"/>
      <c r="E446" s="231"/>
      <c r="F446" s="231"/>
      <c r="G446" s="231"/>
    </row>
    <row r="447" spans="1:7" ht="18" customHeight="1">
      <c r="A447" s="903"/>
      <c r="B447" s="906"/>
      <c r="C447" s="233" t="s">
        <v>182</v>
      </c>
      <c r="D447" s="231"/>
      <c r="E447" s="231"/>
      <c r="F447" s="231"/>
      <c r="G447" s="231"/>
    </row>
    <row r="448" spans="1:7" ht="18" customHeight="1">
      <c r="A448" s="903"/>
      <c r="B448" s="906"/>
      <c r="C448" s="909" t="s">
        <v>183</v>
      </c>
      <c r="D448" s="225"/>
      <c r="E448" s="225"/>
      <c r="F448" s="225"/>
      <c r="G448" s="225"/>
    </row>
    <row r="449" spans="1:7" ht="18" customHeight="1">
      <c r="A449" s="903"/>
      <c r="B449" s="906"/>
      <c r="C449" s="910"/>
      <c r="D449" s="231"/>
      <c r="E449" s="231"/>
      <c r="F449" s="231"/>
      <c r="G449" s="231"/>
    </row>
    <row r="450" spans="1:7" ht="18" customHeight="1">
      <c r="A450" s="903"/>
      <c r="B450" s="906"/>
      <c r="C450" s="911" t="s">
        <v>184</v>
      </c>
      <c r="D450" s="231"/>
      <c r="E450" s="231"/>
      <c r="F450" s="231"/>
      <c r="G450" s="231"/>
    </row>
    <row r="451" spans="1:7" ht="18" customHeight="1" thickBot="1">
      <c r="A451" s="903"/>
      <c r="B451" s="907"/>
      <c r="C451" s="910"/>
      <c r="D451" s="234"/>
      <c r="E451" s="234"/>
      <c r="F451" s="234"/>
      <c r="G451" s="234"/>
    </row>
    <row r="452" spans="1:7" ht="18" customHeight="1">
      <c r="A452" s="912">
        <f>A437+1</f>
        <v>46234</v>
      </c>
      <c r="B452" s="896" t="s">
        <v>173</v>
      </c>
      <c r="C452" s="896" t="s">
        <v>174</v>
      </c>
      <c r="D452" s="225"/>
      <c r="E452" s="225"/>
      <c r="F452" s="225"/>
      <c r="G452" s="225"/>
    </row>
    <row r="453" spans="1:7" ht="18" customHeight="1">
      <c r="A453" s="912"/>
      <c r="B453" s="896"/>
      <c r="C453" s="897"/>
      <c r="D453" s="225"/>
      <c r="E453" s="225"/>
      <c r="F453" s="225"/>
      <c r="G453" s="225"/>
    </row>
    <row r="454" spans="1:7" ht="18" customHeight="1">
      <c r="A454" s="913"/>
      <c r="B454" s="896"/>
      <c r="C454" s="898" t="s">
        <v>175</v>
      </c>
      <c r="D454" s="228"/>
      <c r="E454" s="228"/>
      <c r="F454" s="228"/>
      <c r="G454" s="228"/>
    </row>
    <row r="455" spans="1:7" ht="18" customHeight="1">
      <c r="A455" s="913"/>
      <c r="B455" s="896"/>
      <c r="C455" s="897"/>
      <c r="D455" s="229"/>
      <c r="E455" s="229"/>
      <c r="F455" s="229"/>
      <c r="G455" s="229"/>
    </row>
    <row r="456" spans="1:7" ht="18" customHeight="1">
      <c r="A456" s="913"/>
      <c r="B456" s="896"/>
      <c r="C456" s="896" t="s">
        <v>176</v>
      </c>
      <c r="D456" s="225"/>
      <c r="E456" s="225"/>
      <c r="F456" s="225"/>
      <c r="G456" s="225"/>
    </row>
    <row r="457" spans="1:7" ht="18" customHeight="1">
      <c r="A457" s="913"/>
      <c r="B457" s="896"/>
      <c r="C457" s="897"/>
      <c r="D457" s="229"/>
      <c r="E457" s="229"/>
      <c r="F457" s="229"/>
      <c r="G457" s="229"/>
    </row>
    <row r="458" spans="1:7" ht="18" customHeight="1">
      <c r="A458" s="913"/>
      <c r="B458" s="899" t="s">
        <v>177</v>
      </c>
      <c r="C458" s="379" t="s">
        <v>178</v>
      </c>
      <c r="D458" s="231"/>
      <c r="E458" s="231"/>
      <c r="F458" s="231"/>
      <c r="G458" s="231"/>
    </row>
    <row r="459" spans="1:7" ht="18" customHeight="1">
      <c r="A459" s="913"/>
      <c r="B459" s="899"/>
      <c r="C459" s="379" t="s">
        <v>179</v>
      </c>
      <c r="D459" s="231"/>
      <c r="E459" s="231"/>
      <c r="F459" s="231"/>
      <c r="G459" s="231"/>
    </row>
    <row r="460" spans="1:7" ht="18" customHeight="1">
      <c r="A460" s="913"/>
      <c r="B460" s="896" t="s">
        <v>180</v>
      </c>
      <c r="C460" s="436" t="s">
        <v>181</v>
      </c>
      <c r="D460" s="229"/>
      <c r="E460" s="229"/>
      <c r="F460" s="229"/>
      <c r="G460" s="229"/>
    </row>
    <row r="461" spans="1:7" ht="18" customHeight="1">
      <c r="A461" s="913"/>
      <c r="B461" s="896"/>
      <c r="C461" s="437" t="s">
        <v>185</v>
      </c>
      <c r="D461" s="231"/>
      <c r="E461" s="231"/>
      <c r="F461" s="231"/>
      <c r="G461" s="231"/>
    </row>
    <row r="462" spans="1:7" ht="18" customHeight="1">
      <c r="A462" s="913"/>
      <c r="B462" s="896"/>
      <c r="C462" s="381" t="s">
        <v>182</v>
      </c>
      <c r="D462" s="231"/>
      <c r="E462" s="231"/>
      <c r="F462" s="231"/>
      <c r="G462" s="231"/>
    </row>
    <row r="463" spans="1:7" ht="18" customHeight="1">
      <c r="A463" s="913"/>
      <c r="B463" s="896"/>
      <c r="C463" s="900" t="s">
        <v>183</v>
      </c>
      <c r="D463" s="225"/>
      <c r="E463" s="225"/>
      <c r="F463" s="225"/>
      <c r="G463" s="231"/>
    </row>
    <row r="464" spans="1:7" ht="18" customHeight="1">
      <c r="A464" s="913"/>
      <c r="B464" s="896"/>
      <c r="C464" s="901"/>
      <c r="D464" s="231"/>
      <c r="E464" s="231"/>
      <c r="F464" s="231"/>
      <c r="G464" s="231"/>
    </row>
    <row r="465" spans="1:7" ht="18" customHeight="1">
      <c r="A465" s="913"/>
      <c r="B465" s="896"/>
      <c r="C465" s="902" t="s">
        <v>184</v>
      </c>
      <c r="D465" s="231"/>
      <c r="E465" s="231"/>
      <c r="F465" s="231"/>
      <c r="G465" s="231"/>
    </row>
    <row r="466" spans="1:7" ht="18" customHeight="1" thickBot="1">
      <c r="A466" s="914"/>
      <c r="B466" s="896"/>
      <c r="C466" s="900"/>
      <c r="D466" s="234"/>
      <c r="E466" s="234"/>
      <c r="F466" s="234"/>
      <c r="G466" s="234"/>
    </row>
  </sheetData>
  <mergeCells count="279">
    <mergeCell ref="A452:A466"/>
    <mergeCell ref="B452:B457"/>
    <mergeCell ref="C452:C453"/>
    <mergeCell ref="C454:C455"/>
    <mergeCell ref="C456:C457"/>
    <mergeCell ref="B458:B459"/>
    <mergeCell ref="B460:B466"/>
    <mergeCell ref="C463:C464"/>
    <mergeCell ref="C465:C466"/>
    <mergeCell ref="A437:A451"/>
    <mergeCell ref="B437:B442"/>
    <mergeCell ref="C437:C438"/>
    <mergeCell ref="C439:C440"/>
    <mergeCell ref="C441:C442"/>
    <mergeCell ref="B443:B444"/>
    <mergeCell ref="B445:B451"/>
    <mergeCell ref="C448:C449"/>
    <mergeCell ref="C450:C451"/>
    <mergeCell ref="A422:A436"/>
    <mergeCell ref="B422:B427"/>
    <mergeCell ref="C422:C423"/>
    <mergeCell ref="C424:C425"/>
    <mergeCell ref="C426:C427"/>
    <mergeCell ref="B428:B429"/>
    <mergeCell ref="B430:B436"/>
    <mergeCell ref="C433:C434"/>
    <mergeCell ref="C435:C436"/>
    <mergeCell ref="A407:A421"/>
    <mergeCell ref="B407:B412"/>
    <mergeCell ref="C407:C408"/>
    <mergeCell ref="C409:C410"/>
    <mergeCell ref="C411:C412"/>
    <mergeCell ref="B413:B414"/>
    <mergeCell ref="B415:B421"/>
    <mergeCell ref="C418:C419"/>
    <mergeCell ref="C420:C421"/>
    <mergeCell ref="A392:A406"/>
    <mergeCell ref="B392:B397"/>
    <mergeCell ref="C392:C393"/>
    <mergeCell ref="C394:C395"/>
    <mergeCell ref="C396:C397"/>
    <mergeCell ref="B398:B399"/>
    <mergeCell ref="B400:B406"/>
    <mergeCell ref="C403:C404"/>
    <mergeCell ref="C405:C406"/>
    <mergeCell ref="A377:A391"/>
    <mergeCell ref="B377:B382"/>
    <mergeCell ref="C377:C378"/>
    <mergeCell ref="C379:C380"/>
    <mergeCell ref="C381:C382"/>
    <mergeCell ref="B383:B384"/>
    <mergeCell ref="B385:B391"/>
    <mergeCell ref="C388:C389"/>
    <mergeCell ref="C390:C391"/>
    <mergeCell ref="A362:A376"/>
    <mergeCell ref="B362:B367"/>
    <mergeCell ref="C362:C363"/>
    <mergeCell ref="C364:C365"/>
    <mergeCell ref="C366:C367"/>
    <mergeCell ref="B368:B369"/>
    <mergeCell ref="B370:B376"/>
    <mergeCell ref="C373:C374"/>
    <mergeCell ref="C375:C376"/>
    <mergeCell ref="A347:A361"/>
    <mergeCell ref="B347:B352"/>
    <mergeCell ref="C347:C348"/>
    <mergeCell ref="C349:C350"/>
    <mergeCell ref="C351:C352"/>
    <mergeCell ref="B353:B354"/>
    <mergeCell ref="B355:B361"/>
    <mergeCell ref="C358:C359"/>
    <mergeCell ref="C360:C361"/>
    <mergeCell ref="A332:A346"/>
    <mergeCell ref="B332:B337"/>
    <mergeCell ref="C332:C333"/>
    <mergeCell ref="C334:C335"/>
    <mergeCell ref="C336:C337"/>
    <mergeCell ref="B338:B339"/>
    <mergeCell ref="B340:B346"/>
    <mergeCell ref="C343:C344"/>
    <mergeCell ref="C345:C346"/>
    <mergeCell ref="A317:A331"/>
    <mergeCell ref="B317:B322"/>
    <mergeCell ref="C317:C318"/>
    <mergeCell ref="C319:C320"/>
    <mergeCell ref="C321:C322"/>
    <mergeCell ref="B323:B324"/>
    <mergeCell ref="B325:B331"/>
    <mergeCell ref="C328:C329"/>
    <mergeCell ref="C330:C331"/>
    <mergeCell ref="A302:A316"/>
    <mergeCell ref="B302:B307"/>
    <mergeCell ref="C302:C303"/>
    <mergeCell ref="C304:C305"/>
    <mergeCell ref="C306:C307"/>
    <mergeCell ref="B308:B309"/>
    <mergeCell ref="B310:B316"/>
    <mergeCell ref="C313:C314"/>
    <mergeCell ref="C315:C316"/>
    <mergeCell ref="A287:A301"/>
    <mergeCell ref="B287:B292"/>
    <mergeCell ref="C287:C288"/>
    <mergeCell ref="C289:C290"/>
    <mergeCell ref="C291:C292"/>
    <mergeCell ref="B293:B294"/>
    <mergeCell ref="B295:B301"/>
    <mergeCell ref="C298:C299"/>
    <mergeCell ref="C300:C301"/>
    <mergeCell ref="A272:A286"/>
    <mergeCell ref="B272:B277"/>
    <mergeCell ref="C272:C273"/>
    <mergeCell ref="C274:C275"/>
    <mergeCell ref="C276:C277"/>
    <mergeCell ref="B278:B279"/>
    <mergeCell ref="B280:B286"/>
    <mergeCell ref="C283:C284"/>
    <mergeCell ref="C285:C286"/>
    <mergeCell ref="A257:A271"/>
    <mergeCell ref="B257:B262"/>
    <mergeCell ref="C257:C258"/>
    <mergeCell ref="C259:C260"/>
    <mergeCell ref="C261:C262"/>
    <mergeCell ref="B263:B264"/>
    <mergeCell ref="B265:B271"/>
    <mergeCell ref="C268:C269"/>
    <mergeCell ref="C270:C271"/>
    <mergeCell ref="A242:A256"/>
    <mergeCell ref="B242:B247"/>
    <mergeCell ref="C242:C243"/>
    <mergeCell ref="C244:C245"/>
    <mergeCell ref="C246:C247"/>
    <mergeCell ref="B248:B249"/>
    <mergeCell ref="B250:B256"/>
    <mergeCell ref="C253:C254"/>
    <mergeCell ref="C255:C256"/>
    <mergeCell ref="A227:A241"/>
    <mergeCell ref="B227:B232"/>
    <mergeCell ref="C227:C228"/>
    <mergeCell ref="C229:C230"/>
    <mergeCell ref="C231:C232"/>
    <mergeCell ref="B233:B234"/>
    <mergeCell ref="B235:B241"/>
    <mergeCell ref="C238:C239"/>
    <mergeCell ref="C240:C241"/>
    <mergeCell ref="A212:A226"/>
    <mergeCell ref="B212:B217"/>
    <mergeCell ref="C212:C213"/>
    <mergeCell ref="C214:C215"/>
    <mergeCell ref="C216:C217"/>
    <mergeCell ref="B218:B219"/>
    <mergeCell ref="B220:B226"/>
    <mergeCell ref="C223:C224"/>
    <mergeCell ref="C225:C226"/>
    <mergeCell ref="A197:A211"/>
    <mergeCell ref="B197:B202"/>
    <mergeCell ref="C197:C198"/>
    <mergeCell ref="C199:C200"/>
    <mergeCell ref="C201:C202"/>
    <mergeCell ref="B203:B204"/>
    <mergeCell ref="B205:B211"/>
    <mergeCell ref="C208:C209"/>
    <mergeCell ref="C210:C211"/>
    <mergeCell ref="A182:A196"/>
    <mergeCell ref="B182:B187"/>
    <mergeCell ref="C182:C183"/>
    <mergeCell ref="C184:C185"/>
    <mergeCell ref="C186:C187"/>
    <mergeCell ref="B188:B189"/>
    <mergeCell ref="B190:B196"/>
    <mergeCell ref="C193:C194"/>
    <mergeCell ref="C195:C196"/>
    <mergeCell ref="A167:A181"/>
    <mergeCell ref="B167:B172"/>
    <mergeCell ref="C167:C168"/>
    <mergeCell ref="C169:C170"/>
    <mergeCell ref="C171:C172"/>
    <mergeCell ref="B173:B174"/>
    <mergeCell ref="B175:B181"/>
    <mergeCell ref="C178:C179"/>
    <mergeCell ref="C180:C181"/>
    <mergeCell ref="A152:A166"/>
    <mergeCell ref="B152:B157"/>
    <mergeCell ref="C152:C153"/>
    <mergeCell ref="C154:C155"/>
    <mergeCell ref="C156:C157"/>
    <mergeCell ref="B158:B159"/>
    <mergeCell ref="B160:B166"/>
    <mergeCell ref="C163:C164"/>
    <mergeCell ref="C165:C166"/>
    <mergeCell ref="A137:A151"/>
    <mergeCell ref="B137:B142"/>
    <mergeCell ref="C137:C138"/>
    <mergeCell ref="C139:C140"/>
    <mergeCell ref="C141:C142"/>
    <mergeCell ref="B143:B144"/>
    <mergeCell ref="B145:B151"/>
    <mergeCell ref="C148:C149"/>
    <mergeCell ref="C150:C151"/>
    <mergeCell ref="A122:A136"/>
    <mergeCell ref="B122:B127"/>
    <mergeCell ref="C122:C123"/>
    <mergeCell ref="C124:C125"/>
    <mergeCell ref="C126:C127"/>
    <mergeCell ref="B128:B129"/>
    <mergeCell ref="B130:B136"/>
    <mergeCell ref="C133:C134"/>
    <mergeCell ref="C135:C136"/>
    <mergeCell ref="A107:A121"/>
    <mergeCell ref="B107:B112"/>
    <mergeCell ref="C107:C108"/>
    <mergeCell ref="C109:C110"/>
    <mergeCell ref="C111:C112"/>
    <mergeCell ref="B113:B114"/>
    <mergeCell ref="B115:B121"/>
    <mergeCell ref="C118:C119"/>
    <mergeCell ref="C120:C121"/>
    <mergeCell ref="A92:A106"/>
    <mergeCell ref="B92:B97"/>
    <mergeCell ref="C92:C93"/>
    <mergeCell ref="C94:C95"/>
    <mergeCell ref="C96:C97"/>
    <mergeCell ref="B98:B99"/>
    <mergeCell ref="B100:B106"/>
    <mergeCell ref="C103:C104"/>
    <mergeCell ref="C105:C106"/>
    <mergeCell ref="A77:A91"/>
    <mergeCell ref="B77:B82"/>
    <mergeCell ref="C77:C78"/>
    <mergeCell ref="C79:C80"/>
    <mergeCell ref="C81:C82"/>
    <mergeCell ref="B83:B84"/>
    <mergeCell ref="B85:B91"/>
    <mergeCell ref="C88:C89"/>
    <mergeCell ref="C90:C91"/>
    <mergeCell ref="A62:A76"/>
    <mergeCell ref="B62:B67"/>
    <mergeCell ref="C62:C63"/>
    <mergeCell ref="C64:C65"/>
    <mergeCell ref="C66:C67"/>
    <mergeCell ref="B68:B69"/>
    <mergeCell ref="B70:B76"/>
    <mergeCell ref="C73:C74"/>
    <mergeCell ref="C75:C76"/>
    <mergeCell ref="A47:A61"/>
    <mergeCell ref="B47:B52"/>
    <mergeCell ref="C47:C48"/>
    <mergeCell ref="C49:C50"/>
    <mergeCell ref="C51:C52"/>
    <mergeCell ref="B53:B54"/>
    <mergeCell ref="B55:B61"/>
    <mergeCell ref="C58:C59"/>
    <mergeCell ref="C60:C61"/>
    <mergeCell ref="A32:A46"/>
    <mergeCell ref="B32:B37"/>
    <mergeCell ref="C32:C33"/>
    <mergeCell ref="C34:C35"/>
    <mergeCell ref="C36:C37"/>
    <mergeCell ref="B38:B39"/>
    <mergeCell ref="B40:B46"/>
    <mergeCell ref="C43:C44"/>
    <mergeCell ref="C45:C46"/>
    <mergeCell ref="A17:A31"/>
    <mergeCell ref="B17:B22"/>
    <mergeCell ref="C17:C18"/>
    <mergeCell ref="C19:C20"/>
    <mergeCell ref="C21:C22"/>
    <mergeCell ref="B23:B24"/>
    <mergeCell ref="B25:B31"/>
    <mergeCell ref="C28:C29"/>
    <mergeCell ref="C30:C31"/>
    <mergeCell ref="A2:A16"/>
    <mergeCell ref="B2:B7"/>
    <mergeCell ref="C2:C3"/>
    <mergeCell ref="C4:C5"/>
    <mergeCell ref="C6:C7"/>
    <mergeCell ref="B8:B9"/>
    <mergeCell ref="B10:B16"/>
    <mergeCell ref="C13:C14"/>
    <mergeCell ref="C15:C16"/>
  </mergeCells>
  <phoneticPr fontId="5" type="noConversion"/>
  <dataValidations count="4">
    <dataValidation type="list" allowBlank="1" showInputMessage="1" sqref="D252:G252 D312:G312 D12:G12 D57:G57 D162:G162 D297:G297 D402:G402 D72:G72 D447:G447 D117:G117 D147:G147 D432:G432 D282:G282 D132:G132 D192:G192 D42:G42 D177:G177 D222:G222 D207:G207 D237:G237 D87:G87 D267:G267 D102:G102 D342:G342 D327:G327 D372:G372 D357:G357 D387:G387 D417:G417 D462:G462 F27:G27 D27">
      <formula1>包裝員</formula1>
    </dataValidation>
    <dataValidation type="list" allowBlank="1" showInputMessage="1" showErrorMessage="1" sqref="D242:G247 D257:G262 D122:G127 D272:G277 D422:G427 D9:G9 D107:G112 D437:G442 F47:G52 D212:G217 D77:G82 D152:G157 D392:G397 D47:E47 D182:G187 D287:G292 D332:G337 D227:G232 D377:G382 D407:G412 D92:G97 D137:G142 D302:G307 D197:G202 D362:G367 D317:G322 D62:G67 D347:G352 D167:G172 D452:G457 D32:G37 D49:E52 D2:G7 D17:G22 D24">
      <formula1>外觀</formula1>
    </dataValidation>
    <dataValidation type="list" allowBlank="1" showInputMessage="1" showErrorMessage="1" sqref="D38:G41 D338:G341 D398:G401 D88:G89 D158:G161 D428:G431 D238:G239 D308:G311 D328:G329 D368:G371 D48:E48 D463:G464 D73:G74 D103:G104 D58:G59 D268:G269 D263:G266 D208:G209 D283:G284 D298:G299 D323:G326 D293:G296 D358:G359 D388:G389 D383:G386 D418:G419 D413:G416 D433:G434 D353:G356 D133:G134 D163:G164 D278:G281 D233:G236 D128:G131 D403:G404 F23:G26 D178:G179 D83:G86 D68:G71 D253:G254 D43:G44 D203:G206 D313:G314 D173:G176 D148:G149 D193:G194 D248:G251 D143:G146 D343:G344 D373:G374 D188:G191 D223:G224 D218:G221 D458:G461 D448:G449 D443:G446 D118:G119 D53:G56 E23:E27 D10:G11 D98:G101 D113:G116 D13:G14 D8:G8 D28:G29 D25:D26 D23">
      <formula1>包裝員</formula1>
    </dataValidation>
    <dataValidation type="list" allowBlank="1" showInputMessage="1" showErrorMessage="1" sqref="D60:G61 D15:G16 D465:G466 D120:G121 D45:G46 D75:G76 D90:G91 D105:G106 D135:G136 D150:G151 D165:G166 D180:G181 D195:G196 D210:G211 D225:G226 D240:G241 D255:G256 D270:G271 D285:G286 D300:G301 D315:G316 D330:G331 D345:G346 D360:G361 D375:G376 D390:G391 D405:G406 D420:G421 D435:G436 D450:G451 D30:G31">
      <formula1>編織</formula1>
    </dataValidation>
  </dataValidations>
  <pageMargins left="0.74803149606299213" right="0.74803149606299213" top="0.51181102362204722" bottom="0.98425196850393704" header="0.51181102362204722" footer="0.51181102362204722"/>
  <pageSetup paperSize="9" orientation="portrait" r:id="rId1"/>
  <headerFooter alignWithMargins="0">
    <oddFooter>第 &amp;P 頁 &amp;R&amp;A</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indexed="63"/>
    <pageSetUpPr fitToPage="1"/>
  </sheetPr>
  <dimension ref="A1:AG65"/>
  <sheetViews>
    <sheetView showGridLines="0" zoomScale="70" zoomScaleNormal="70" zoomScaleSheetLayoutView="75" workbookViewId="0">
      <selection activeCell="L25" sqref="L25"/>
    </sheetView>
  </sheetViews>
  <sheetFormatPr defaultColWidth="9" defaultRowHeight="25.5"/>
  <cols>
    <col min="1" max="1" width="16" style="257" customWidth="1"/>
    <col min="2" max="2" width="10.875" style="257" bestFit="1" customWidth="1"/>
    <col min="3" max="3" width="14" style="258" customWidth="1"/>
    <col min="4" max="4" width="44.75" style="258" customWidth="1"/>
    <col min="5" max="5" width="11.375" style="258" customWidth="1"/>
    <col min="6" max="6" width="9" style="257" customWidth="1"/>
    <col min="7" max="7" width="46.875" style="257" customWidth="1"/>
    <col min="8" max="8" width="26.75" style="258" customWidth="1"/>
    <col min="9" max="9" width="6.875" style="240" customWidth="1"/>
    <col min="10" max="10" width="6.125" style="240" customWidth="1"/>
    <col min="11" max="11" width="9.75" style="240" customWidth="1"/>
    <col min="12" max="12" width="16.25" style="240" customWidth="1"/>
    <col min="13" max="13" width="12.125" style="240" customWidth="1"/>
    <col min="14" max="14" width="13.875" style="240" customWidth="1"/>
    <col min="15" max="15" width="16.375" style="240" hidden="1" customWidth="1"/>
    <col min="16" max="18" width="16.5" style="240" customWidth="1"/>
    <col min="19" max="19" width="17.875" style="240" customWidth="1"/>
    <col min="20" max="22" width="9" style="241" customWidth="1"/>
    <col min="23" max="23" width="11.125" style="241" customWidth="1"/>
    <col min="24" max="25" width="9" style="241" customWidth="1"/>
    <col min="26" max="26" width="11.25" style="241" customWidth="1"/>
    <col min="27" max="27" width="12.375" style="241" customWidth="1"/>
    <col min="28" max="33" width="9" style="241" customWidth="1"/>
    <col min="34" max="34" width="9" style="240" customWidth="1"/>
    <col min="35" max="16384" width="9" style="240"/>
  </cols>
  <sheetData>
    <row r="1" spans="1:33" s="238" customFormat="1" ht="33" customHeight="1" thickTop="1" thickBot="1">
      <c r="A1" s="915" t="s">
        <v>193</v>
      </c>
      <c r="B1" s="979"/>
      <c r="C1" s="980">
        <v>46205</v>
      </c>
      <c r="D1" s="981"/>
      <c r="E1" s="915" t="s">
        <v>2743</v>
      </c>
      <c r="F1" s="979"/>
      <c r="G1" s="982" t="s">
        <v>3055</v>
      </c>
      <c r="H1" s="981"/>
      <c r="T1" s="239"/>
      <c r="U1" s="239"/>
      <c r="V1" s="239"/>
      <c r="W1" s="239"/>
      <c r="X1" s="239"/>
      <c r="Y1" s="239"/>
      <c r="Z1" s="239"/>
      <c r="AA1" s="239"/>
      <c r="AB1" s="239"/>
      <c r="AC1" s="239"/>
      <c r="AD1" s="239"/>
      <c r="AE1" s="239"/>
      <c r="AF1" s="239"/>
      <c r="AG1" s="239"/>
    </row>
    <row r="2" spans="1:33" ht="30" customHeight="1" thickTop="1">
      <c r="A2" s="983" t="s">
        <v>2744</v>
      </c>
      <c r="B2" s="257" t="s">
        <v>2745</v>
      </c>
      <c r="C2" s="595">
        <v>1</v>
      </c>
      <c r="D2" s="984"/>
      <c r="E2" s="257" t="s">
        <v>2746</v>
      </c>
      <c r="F2" s="985"/>
      <c r="G2" s="986" t="s">
        <v>2747</v>
      </c>
      <c r="H2" s="985">
        <f>C2+F2</f>
        <v>1</v>
      </c>
    </row>
    <row r="3" spans="1:33" ht="32.25" customHeight="1" thickBot="1">
      <c r="A3" s="242" t="s">
        <v>2748</v>
      </c>
      <c r="B3" s="596"/>
      <c r="C3" s="597"/>
      <c r="D3" s="1040" t="s">
        <v>3056</v>
      </c>
      <c r="E3" s="598" t="s">
        <v>165</v>
      </c>
      <c r="F3" s="243"/>
      <c r="G3" s="633" t="s">
        <v>2985</v>
      </c>
      <c r="H3" s="599"/>
      <c r="L3" s="987" t="s">
        <v>2749</v>
      </c>
      <c r="T3" s="244" t="s">
        <v>2750</v>
      </c>
    </row>
    <row r="4" spans="1:33" ht="21" customHeight="1">
      <c r="A4" s="988" t="s">
        <v>2751</v>
      </c>
      <c r="B4" s="989"/>
      <c r="C4" s="989"/>
      <c r="D4" s="989"/>
      <c r="E4" s="989"/>
      <c r="F4" s="989"/>
      <c r="G4" s="989"/>
      <c r="H4" s="990"/>
      <c r="K4" s="258" t="s">
        <v>187</v>
      </c>
      <c r="L4" s="258" t="s">
        <v>188</v>
      </c>
      <c r="M4" s="258" t="s">
        <v>2752</v>
      </c>
      <c r="N4" s="580" t="s">
        <v>2753</v>
      </c>
      <c r="O4" s="258" t="s">
        <v>1478</v>
      </c>
      <c r="P4" s="257" t="s">
        <v>1479</v>
      </c>
      <c r="Q4" s="257" t="s">
        <v>1480</v>
      </c>
      <c r="R4" s="257" t="s">
        <v>2754</v>
      </c>
      <c r="S4" s="257" t="s">
        <v>2755</v>
      </c>
      <c r="T4" s="245" t="s">
        <v>2756</v>
      </c>
      <c r="U4" s="246" t="s">
        <v>188</v>
      </c>
      <c r="V4" s="246" t="s">
        <v>287</v>
      </c>
      <c r="W4" s="246" t="s">
        <v>225</v>
      </c>
      <c r="X4" s="246" t="s">
        <v>2757</v>
      </c>
      <c r="Y4" s="246" t="s">
        <v>226</v>
      </c>
      <c r="Z4" s="247">
        <v>42551</v>
      </c>
      <c r="AA4" s="246" t="s">
        <v>2758</v>
      </c>
      <c r="AB4" s="246" t="s">
        <v>227</v>
      </c>
      <c r="AC4" s="246" t="s">
        <v>228</v>
      </c>
      <c r="AD4" s="246" t="s">
        <v>229</v>
      </c>
      <c r="AE4" s="246" t="s">
        <v>230</v>
      </c>
      <c r="AF4" s="246" t="s">
        <v>231</v>
      </c>
      <c r="AG4" s="248" t="s">
        <v>232</v>
      </c>
    </row>
    <row r="5" spans="1:33">
      <c r="A5" s="991" t="s">
        <v>1625</v>
      </c>
      <c r="B5" s="627" t="s">
        <v>117</v>
      </c>
      <c r="C5" s="585">
        <v>0.36805555555555558</v>
      </c>
      <c r="D5" s="585" t="s">
        <v>3066</v>
      </c>
      <c r="E5" s="596" t="s">
        <v>1637</v>
      </c>
      <c r="F5" s="584" t="s">
        <v>2815</v>
      </c>
      <c r="G5" s="585" t="s">
        <v>3057</v>
      </c>
      <c r="H5" s="789" t="s">
        <v>2759</v>
      </c>
      <c r="J5" s="992"/>
      <c r="K5" s="993" t="s">
        <v>1049</v>
      </c>
      <c r="L5" s="993" t="s">
        <v>2760</v>
      </c>
      <c r="M5" s="994">
        <v>245</v>
      </c>
      <c r="N5" s="582" t="str">
        <f t="shared" ref="N5:N11" si="0">IF(M5="","",(TEXT(INT(M5/60),"00") &amp; ":" &amp; TEXT(MOD(M5,60),"00")))</f>
        <v>04:05</v>
      </c>
      <c r="O5" s="995"/>
      <c r="P5" s="996">
        <v>0.19791666666666666</v>
      </c>
      <c r="Q5" s="997">
        <f t="shared" ref="Q5:Q11" si="1">IF(P5="","",N5+P5)</f>
        <v>0.36805555555555552</v>
      </c>
      <c r="R5" s="997">
        <f t="shared" ref="R5:R11" si="2">IF(Q5="","",N5+Q5)</f>
        <v>0.53819444444444442</v>
      </c>
      <c r="S5" s="997">
        <f t="shared" ref="S5:S11" si="3">IF(Q5="","",N5+R5)</f>
        <v>0.70833333333333326</v>
      </c>
      <c r="T5" s="250" t="s">
        <v>1054</v>
      </c>
      <c r="U5" s="998" t="s">
        <v>2761</v>
      </c>
      <c r="V5" s="999" t="s">
        <v>137</v>
      </c>
      <c r="W5" s="1000"/>
      <c r="X5" s="1001" t="str">
        <f t="shared" ref="X5:X10" si="4">IF(W5="","",(TEXT(INT(W5/60),"00") &amp; ":" &amp; TEXT(MOD(W5,60),"00")))</f>
        <v/>
      </c>
      <c r="Y5" s="1002"/>
      <c r="Z5" s="1003">
        <v>0.89166666666666672</v>
      </c>
      <c r="AA5" s="1001" t="str">
        <f t="shared" ref="AA5:AG10" si="5">IF(W5="","",(($X5)+Z5))</f>
        <v/>
      </c>
      <c r="AB5" s="1001" t="str">
        <f t="shared" si="5"/>
        <v/>
      </c>
      <c r="AC5" s="1001" t="str">
        <f t="shared" si="5"/>
        <v/>
      </c>
      <c r="AD5" s="1001" t="e">
        <f t="shared" si="5"/>
        <v>#VALUE!</v>
      </c>
      <c r="AE5" s="1001" t="str">
        <f t="shared" si="5"/>
        <v/>
      </c>
      <c r="AF5" s="1001" t="str">
        <f t="shared" si="5"/>
        <v/>
      </c>
      <c r="AG5" s="1004" t="str">
        <f t="shared" si="5"/>
        <v/>
      </c>
    </row>
    <row r="6" spans="1:33">
      <c r="A6" s="991" t="s">
        <v>1624</v>
      </c>
      <c r="B6" s="627" t="s">
        <v>117</v>
      </c>
      <c r="C6" s="587">
        <v>0.39583333333333331</v>
      </c>
      <c r="D6" s="585" t="s">
        <v>3065</v>
      </c>
      <c r="E6" s="586" t="s">
        <v>2714</v>
      </c>
      <c r="F6" s="584" t="s">
        <v>2815</v>
      </c>
      <c r="G6" s="585" t="s">
        <v>3058</v>
      </c>
      <c r="H6" s="789" t="s">
        <v>2762</v>
      </c>
      <c r="J6" s="992"/>
      <c r="K6" s="993" t="s">
        <v>1624</v>
      </c>
      <c r="L6" s="993" t="s">
        <v>2763</v>
      </c>
      <c r="M6" s="994">
        <v>246</v>
      </c>
      <c r="N6" s="582" t="str">
        <f t="shared" si="0"/>
        <v>04:06</v>
      </c>
      <c r="O6" s="583"/>
      <c r="P6" s="996">
        <v>0.22638888888888889</v>
      </c>
      <c r="Q6" s="997">
        <f t="shared" si="1"/>
        <v>0.3972222222222222</v>
      </c>
      <c r="R6" s="997">
        <f t="shared" si="2"/>
        <v>0.56805555555555554</v>
      </c>
      <c r="S6" s="997">
        <f t="shared" si="3"/>
        <v>0.73888888888888882</v>
      </c>
      <c r="T6" s="250" t="s">
        <v>1055</v>
      </c>
      <c r="U6" s="998" t="s">
        <v>2764</v>
      </c>
      <c r="V6" s="999"/>
      <c r="W6" s="1000"/>
      <c r="X6" s="1001" t="str">
        <f t="shared" si="4"/>
        <v/>
      </c>
      <c r="Y6" s="1002"/>
      <c r="Z6" s="1003">
        <v>0.75486111111111109</v>
      </c>
      <c r="AA6" s="1001" t="str">
        <f t="shared" si="5"/>
        <v/>
      </c>
      <c r="AB6" s="1001" t="str">
        <f t="shared" si="5"/>
        <v/>
      </c>
      <c r="AC6" s="1001" t="str">
        <f t="shared" si="5"/>
        <v/>
      </c>
      <c r="AD6" s="1001" t="e">
        <f t="shared" si="5"/>
        <v>#VALUE!</v>
      </c>
      <c r="AE6" s="1001" t="str">
        <f t="shared" si="5"/>
        <v/>
      </c>
      <c r="AF6" s="1001" t="str">
        <f t="shared" si="5"/>
        <v/>
      </c>
      <c r="AG6" s="1004" t="str">
        <f t="shared" si="5"/>
        <v/>
      </c>
    </row>
    <row r="7" spans="1:33">
      <c r="A7" s="991" t="s">
        <v>1826</v>
      </c>
      <c r="B7" s="584" t="s">
        <v>117</v>
      </c>
      <c r="C7" s="585">
        <v>0.41666666666666669</v>
      </c>
      <c r="D7" s="585" t="s">
        <v>3064</v>
      </c>
      <c r="E7" s="596" t="s">
        <v>2721</v>
      </c>
      <c r="F7" s="627" t="s">
        <v>2815</v>
      </c>
      <c r="G7" s="585" t="s">
        <v>3059</v>
      </c>
      <c r="H7" s="790" t="s">
        <v>2765</v>
      </c>
      <c r="I7" s="992"/>
      <c r="J7" s="992"/>
      <c r="K7" s="993" t="s">
        <v>1826</v>
      </c>
      <c r="L7" s="993" t="s">
        <v>2766</v>
      </c>
      <c r="M7" s="994">
        <v>286</v>
      </c>
      <c r="N7" s="582" t="str">
        <f t="shared" si="0"/>
        <v>04:46</v>
      </c>
      <c r="O7" s="995"/>
      <c r="P7" s="996">
        <v>0.21666666666666667</v>
      </c>
      <c r="Q7" s="997">
        <f t="shared" si="1"/>
        <v>0.41527777777777775</v>
      </c>
      <c r="R7" s="997">
        <f t="shared" si="2"/>
        <v>0.61388888888888882</v>
      </c>
      <c r="S7" s="997">
        <f t="shared" si="3"/>
        <v>0.81249999999999989</v>
      </c>
      <c r="T7" s="250" t="s">
        <v>235</v>
      </c>
      <c r="U7" s="998" t="s">
        <v>2767</v>
      </c>
      <c r="V7" s="999" t="s">
        <v>197</v>
      </c>
      <c r="W7" s="1000">
        <v>499</v>
      </c>
      <c r="X7" s="1001" t="str">
        <f t="shared" si="4"/>
        <v>08:19</v>
      </c>
      <c r="Y7" s="1002">
        <v>2.885771543086173</v>
      </c>
      <c r="Z7" s="1003">
        <v>0.76875000000000004</v>
      </c>
      <c r="AA7" s="1001">
        <f t="shared" si="5"/>
        <v>1.1152777777777778</v>
      </c>
      <c r="AB7" s="1001">
        <f t="shared" si="5"/>
        <v>1.4618055555555556</v>
      </c>
      <c r="AC7" s="1001">
        <f t="shared" si="5"/>
        <v>1.8083333333333333</v>
      </c>
      <c r="AD7" s="1001">
        <f t="shared" si="5"/>
        <v>2.1548611111111109</v>
      </c>
      <c r="AE7" s="1001">
        <f t="shared" si="5"/>
        <v>2.5013888888888887</v>
      </c>
      <c r="AF7" s="1001">
        <f t="shared" si="5"/>
        <v>2.8479166666666664</v>
      </c>
      <c r="AG7" s="1004">
        <f t="shared" si="5"/>
        <v>3.1944444444444442</v>
      </c>
    </row>
    <row r="8" spans="1:33">
      <c r="A8" s="991" t="s">
        <v>1630</v>
      </c>
      <c r="B8" s="627" t="s">
        <v>115</v>
      </c>
      <c r="C8" s="585">
        <v>0.4513888888888889</v>
      </c>
      <c r="D8" s="588" t="s">
        <v>909</v>
      </c>
      <c r="E8" s="596" t="s">
        <v>1045</v>
      </c>
      <c r="F8" s="627" t="s">
        <v>2815</v>
      </c>
      <c r="G8" s="585" t="s">
        <v>3060</v>
      </c>
      <c r="H8" s="790" t="s">
        <v>2884</v>
      </c>
      <c r="I8" s="992"/>
      <c r="J8" s="992"/>
      <c r="K8" s="993" t="s">
        <v>1630</v>
      </c>
      <c r="L8" s="993" t="s">
        <v>2724</v>
      </c>
      <c r="M8" s="994">
        <v>400</v>
      </c>
      <c r="N8" s="582" t="str">
        <f t="shared" si="0"/>
        <v>06:40</v>
      </c>
      <c r="O8" s="995"/>
      <c r="P8" s="996">
        <v>0.17361111111111113</v>
      </c>
      <c r="Q8" s="997">
        <f t="shared" si="1"/>
        <v>0.45138888888888895</v>
      </c>
      <c r="R8" s="997">
        <f t="shared" si="2"/>
        <v>0.72916666666666674</v>
      </c>
      <c r="S8" s="997">
        <f t="shared" si="3"/>
        <v>1.0069444444444446</v>
      </c>
      <c r="T8" s="250" t="s">
        <v>236</v>
      </c>
      <c r="U8" s="998"/>
      <c r="V8" s="999" t="s">
        <v>197</v>
      </c>
      <c r="W8" s="1000"/>
      <c r="X8" s="1001" t="str">
        <f t="shared" si="4"/>
        <v/>
      </c>
      <c r="Y8" s="1002"/>
      <c r="Z8" s="1003"/>
      <c r="AA8" s="1001" t="str">
        <f t="shared" si="5"/>
        <v/>
      </c>
      <c r="AB8" s="1001" t="str">
        <f t="shared" si="5"/>
        <v/>
      </c>
      <c r="AC8" s="1001" t="str">
        <f t="shared" si="5"/>
        <v/>
      </c>
      <c r="AD8" s="1001" t="str">
        <f t="shared" si="5"/>
        <v/>
      </c>
      <c r="AE8" s="1001" t="str">
        <f t="shared" si="5"/>
        <v/>
      </c>
      <c r="AF8" s="1001" t="str">
        <f t="shared" si="5"/>
        <v/>
      </c>
      <c r="AG8" s="1004" t="str">
        <f t="shared" si="5"/>
        <v/>
      </c>
    </row>
    <row r="9" spans="1:33">
      <c r="A9" s="991" t="s">
        <v>2023</v>
      </c>
      <c r="B9" s="627" t="s">
        <v>117</v>
      </c>
      <c r="C9" s="585">
        <v>0.4826388888888889</v>
      </c>
      <c r="D9" s="1005" t="s">
        <v>3067</v>
      </c>
      <c r="E9" s="1006"/>
      <c r="F9" s="627"/>
      <c r="G9" s="585"/>
      <c r="H9" s="790"/>
      <c r="I9" s="992"/>
      <c r="J9" s="992"/>
      <c r="K9" s="993" t="s">
        <v>2023</v>
      </c>
      <c r="L9" s="993" t="s">
        <v>2768</v>
      </c>
      <c r="M9" s="994">
        <v>218</v>
      </c>
      <c r="N9" s="582" t="str">
        <f t="shared" si="0"/>
        <v>03:38</v>
      </c>
      <c r="O9" s="583"/>
      <c r="P9" s="996">
        <v>0.33055555555555555</v>
      </c>
      <c r="Q9" s="997">
        <f t="shared" si="1"/>
        <v>0.4819444444444444</v>
      </c>
      <c r="R9" s="997">
        <f t="shared" si="2"/>
        <v>0.6333333333333333</v>
      </c>
      <c r="S9" s="997">
        <f t="shared" si="3"/>
        <v>0.78472222222222221</v>
      </c>
      <c r="T9" s="250" t="s">
        <v>237</v>
      </c>
      <c r="U9" s="998" t="s">
        <v>2769</v>
      </c>
      <c r="V9" s="999" t="s">
        <v>195</v>
      </c>
      <c r="W9" s="1000">
        <v>531</v>
      </c>
      <c r="X9" s="1001" t="str">
        <f t="shared" si="4"/>
        <v>08:51</v>
      </c>
      <c r="Y9" s="1002">
        <v>2.7118644067796609</v>
      </c>
      <c r="Z9" s="1003">
        <v>0.8305555555555556</v>
      </c>
      <c r="AA9" s="1001">
        <f t="shared" si="5"/>
        <v>1.1993055555555556</v>
      </c>
      <c r="AB9" s="1001">
        <f t="shared" si="5"/>
        <v>1.5680555555555555</v>
      </c>
      <c r="AC9" s="1001">
        <f t="shared" si="5"/>
        <v>1.9368055555555554</v>
      </c>
      <c r="AD9" s="1001">
        <f t="shared" si="5"/>
        <v>2.3055555555555554</v>
      </c>
      <c r="AE9" s="1001">
        <f t="shared" si="5"/>
        <v>2.6743055555555553</v>
      </c>
      <c r="AF9" s="1001">
        <f t="shared" si="5"/>
        <v>3.0430555555555552</v>
      </c>
      <c r="AG9" s="1004">
        <f t="shared" si="5"/>
        <v>3.4118055555555551</v>
      </c>
    </row>
    <row r="10" spans="1:33" ht="25.5" customHeight="1">
      <c r="A10" s="991" t="s">
        <v>1626</v>
      </c>
      <c r="B10" s="627" t="s">
        <v>117</v>
      </c>
      <c r="C10" s="585">
        <v>0.46527777777777773</v>
      </c>
      <c r="D10" s="585" t="s">
        <v>3063</v>
      </c>
      <c r="E10" s="596"/>
      <c r="F10" s="627"/>
      <c r="G10" s="585"/>
      <c r="H10" s="790"/>
      <c r="I10" s="992"/>
      <c r="J10" s="992"/>
      <c r="K10" s="993" t="s">
        <v>1626</v>
      </c>
      <c r="L10" s="993" t="s">
        <v>2770</v>
      </c>
      <c r="M10" s="994">
        <v>247</v>
      </c>
      <c r="N10" s="582" t="str">
        <f t="shared" si="0"/>
        <v>04:07</v>
      </c>
      <c r="O10" s="995"/>
      <c r="P10" s="996">
        <v>0.29305555555555557</v>
      </c>
      <c r="Q10" s="997">
        <f t="shared" si="1"/>
        <v>0.46458333333333335</v>
      </c>
      <c r="R10" s="997">
        <f t="shared" si="2"/>
        <v>0.63611111111111107</v>
      </c>
      <c r="S10" s="997">
        <f t="shared" si="3"/>
        <v>0.8076388888888888</v>
      </c>
      <c r="T10" s="250" t="s">
        <v>191</v>
      </c>
      <c r="U10" s="998" t="s">
        <v>2771</v>
      </c>
      <c r="V10" s="999" t="s">
        <v>137</v>
      </c>
      <c r="W10" s="1000">
        <v>471</v>
      </c>
      <c r="X10" s="1001" t="str">
        <f t="shared" si="4"/>
        <v>07:51</v>
      </c>
      <c r="Y10" s="1002">
        <v>3.057324840764331</v>
      </c>
      <c r="Z10" s="1003">
        <v>0.93125000000000002</v>
      </c>
      <c r="AA10" s="1001">
        <f t="shared" si="5"/>
        <v>1.2583333333333333</v>
      </c>
      <c r="AB10" s="1001">
        <f t="shared" si="5"/>
        <v>1.5854166666666667</v>
      </c>
      <c r="AC10" s="1001">
        <f t="shared" si="5"/>
        <v>1.9125000000000001</v>
      </c>
      <c r="AD10" s="1001">
        <f t="shared" si="5"/>
        <v>2.2395833333333335</v>
      </c>
      <c r="AE10" s="1001">
        <f t="shared" si="5"/>
        <v>2.5666666666666669</v>
      </c>
      <c r="AF10" s="1001">
        <f t="shared" si="5"/>
        <v>2.8937500000000003</v>
      </c>
      <c r="AG10" s="1004">
        <f t="shared" si="5"/>
        <v>3.2208333333333337</v>
      </c>
    </row>
    <row r="11" spans="1:33" ht="25.5" customHeight="1" thickBot="1">
      <c r="A11" s="991" t="s">
        <v>1549</v>
      </c>
      <c r="B11" s="584" t="s">
        <v>117</v>
      </c>
      <c r="C11" s="585">
        <v>0.34027777777777773</v>
      </c>
      <c r="D11" s="588" t="s">
        <v>3062</v>
      </c>
      <c r="E11" s="596" t="s">
        <v>1677</v>
      </c>
      <c r="F11" s="627" t="s">
        <v>2815</v>
      </c>
      <c r="G11" s="585" t="s">
        <v>3061</v>
      </c>
      <c r="H11" s="790" t="s">
        <v>2772</v>
      </c>
      <c r="I11" s="992"/>
      <c r="J11" s="992"/>
      <c r="K11" s="258" t="s">
        <v>1549</v>
      </c>
      <c r="L11" s="258" t="s">
        <v>2773</v>
      </c>
      <c r="M11" s="994">
        <v>247</v>
      </c>
      <c r="N11" s="582" t="str">
        <f t="shared" si="0"/>
        <v>04:07</v>
      </c>
      <c r="O11" s="583"/>
      <c r="P11" s="996">
        <v>0.34166666666666662</v>
      </c>
      <c r="Q11" s="997">
        <f t="shared" si="1"/>
        <v>0.5131944444444444</v>
      </c>
      <c r="R11" s="997">
        <f t="shared" si="2"/>
        <v>0.68472222222222212</v>
      </c>
      <c r="S11" s="1007">
        <f t="shared" si="3"/>
        <v>0.85624999999999984</v>
      </c>
      <c r="T11" s="250"/>
      <c r="U11" s="998"/>
      <c r="V11" s="999"/>
      <c r="W11" s="1000"/>
      <c r="X11" s="1001"/>
      <c r="Y11" s="1002"/>
      <c r="Z11" s="1003"/>
      <c r="AA11" s="1001"/>
      <c r="AB11" s="1001"/>
      <c r="AC11" s="1001"/>
      <c r="AD11" s="1001"/>
      <c r="AE11" s="1001"/>
      <c r="AF11" s="1001"/>
      <c r="AG11" s="1004"/>
    </row>
    <row r="12" spans="1:33" ht="28.5" customHeight="1">
      <c r="A12" s="253" t="s">
        <v>2774</v>
      </c>
      <c r="B12" s="254"/>
      <c r="C12" s="1008"/>
      <c r="D12" s="1009"/>
      <c r="E12" s="1009"/>
      <c r="F12" s="1009"/>
      <c r="G12" s="1009"/>
      <c r="H12" s="1010"/>
      <c r="K12" s="1011"/>
      <c r="L12" s="1012"/>
      <c r="M12" s="1013"/>
      <c r="N12" s="1013"/>
      <c r="O12" s="1014"/>
      <c r="P12" s="1014"/>
      <c r="Q12" s="1014"/>
      <c r="R12" s="1014"/>
      <c r="S12" s="1014"/>
      <c r="T12" s="251"/>
      <c r="U12" s="1015"/>
      <c r="V12" s="999"/>
      <c r="W12" s="1000"/>
      <c r="X12" s="1001"/>
      <c r="Y12" s="1002"/>
      <c r="Z12" s="1003"/>
      <c r="AA12" s="1001"/>
      <c r="AB12" s="1001"/>
      <c r="AC12" s="1001"/>
      <c r="AD12" s="1001"/>
      <c r="AE12" s="1001"/>
      <c r="AF12" s="1001"/>
      <c r="AG12" s="1004"/>
    </row>
    <row r="13" spans="1:33" ht="28.5" customHeight="1">
      <c r="A13" s="1016" t="s">
        <v>114</v>
      </c>
      <c r="B13" s="1017" t="s">
        <v>137</v>
      </c>
      <c r="C13" s="756" t="s">
        <v>3084</v>
      </c>
      <c r="D13" s="501"/>
      <c r="E13" s="501"/>
      <c r="F13" s="504"/>
      <c r="G13" s="504"/>
      <c r="H13" s="505"/>
      <c r="K13" s="1018" t="s">
        <v>1637</v>
      </c>
      <c r="L13" s="1018" t="s">
        <v>2654</v>
      </c>
      <c r="M13" s="994">
        <v>515</v>
      </c>
      <c r="N13" s="582" t="str">
        <f t="shared" ref="N13:N18" si="6">IF(M13="","",(TEXT(INT(M13/60),"00") &amp; ":" &amp; TEXT(MOD(M13,60),"00")))</f>
        <v>08:35</v>
      </c>
      <c r="O13" s="583"/>
      <c r="P13" s="996">
        <v>0.19444444444444445</v>
      </c>
      <c r="Q13" s="997">
        <f t="shared" ref="Q13:Q18" si="7">IF(P13="","",N13+P13)</f>
        <v>0.55208333333333337</v>
      </c>
      <c r="R13" s="997">
        <f t="shared" ref="R13:R18" si="8">IF(Q13="","",N13+Q13)</f>
        <v>0.90972222222222232</v>
      </c>
      <c r="S13" s="997">
        <f t="shared" ref="S13:S18" si="9">IF(Q13="","",N13+R13)</f>
        <v>1.2673611111111112</v>
      </c>
      <c r="T13" s="251"/>
      <c r="U13" s="1015"/>
      <c r="V13" s="999"/>
      <c r="W13" s="1000"/>
      <c r="X13" s="1001"/>
      <c r="Y13" s="1002"/>
      <c r="Z13" s="1003"/>
      <c r="AA13" s="1001"/>
      <c r="AB13" s="1001"/>
      <c r="AC13" s="1001"/>
      <c r="AD13" s="1001"/>
      <c r="AE13" s="1001"/>
      <c r="AF13" s="1001"/>
      <c r="AG13" s="252"/>
    </row>
    <row r="14" spans="1:33" ht="28.5" customHeight="1">
      <c r="A14" s="1016" t="s">
        <v>1490</v>
      </c>
      <c r="B14" s="1017" t="s">
        <v>195</v>
      </c>
      <c r="C14" s="600" t="s">
        <v>3083</v>
      </c>
      <c r="D14" s="501"/>
      <c r="E14" s="501"/>
      <c r="F14" s="504"/>
      <c r="G14" s="504"/>
      <c r="H14" s="505"/>
      <c r="K14" s="1018"/>
      <c r="L14" s="1018"/>
      <c r="M14" s="994"/>
      <c r="N14" s="582"/>
      <c r="O14" s="583"/>
      <c r="P14" s="996"/>
      <c r="Q14" s="997"/>
      <c r="R14" s="997"/>
      <c r="S14" s="997"/>
      <c r="T14" s="251"/>
      <c r="U14" s="1015"/>
      <c r="V14" s="999"/>
      <c r="W14" s="1000"/>
      <c r="X14" s="1001"/>
      <c r="Y14" s="1002"/>
      <c r="Z14" s="1003"/>
      <c r="AA14" s="1001"/>
      <c r="AB14" s="1001"/>
      <c r="AC14" s="1001"/>
      <c r="AD14" s="1001"/>
      <c r="AE14" s="1001"/>
      <c r="AF14" s="1001"/>
      <c r="AG14" s="252"/>
    </row>
    <row r="15" spans="1:33" ht="28.5" customHeight="1">
      <c r="A15" s="1016" t="s">
        <v>116</v>
      </c>
      <c r="B15" s="1017" t="s">
        <v>146</v>
      </c>
      <c r="C15" s="600" t="s">
        <v>1065</v>
      </c>
      <c r="D15" s="501"/>
      <c r="E15" s="501"/>
      <c r="F15" s="504"/>
      <c r="G15" s="504"/>
      <c r="H15" s="505"/>
      <c r="K15" s="1018" t="s">
        <v>2714</v>
      </c>
      <c r="L15" s="1018" t="s">
        <v>2712</v>
      </c>
      <c r="M15" s="581">
        <v>664</v>
      </c>
      <c r="N15" s="582" t="str">
        <f t="shared" si="6"/>
        <v>11:04</v>
      </c>
      <c r="O15" s="583"/>
      <c r="P15" s="996">
        <v>0.96527777777777779</v>
      </c>
      <c r="Q15" s="997">
        <f t="shared" si="7"/>
        <v>1.4263888888888889</v>
      </c>
      <c r="R15" s="997">
        <f t="shared" si="8"/>
        <v>1.8875</v>
      </c>
      <c r="S15" s="997">
        <f t="shared" si="9"/>
        <v>2.348611111111111</v>
      </c>
      <c r="T15" s="251"/>
      <c r="U15" s="1015"/>
      <c r="V15" s="999"/>
      <c r="W15" s="1000"/>
      <c r="X15" s="1001"/>
      <c r="Y15" s="1002"/>
      <c r="Z15" s="1003"/>
      <c r="AA15" s="1001"/>
      <c r="AB15" s="1001"/>
      <c r="AC15" s="1001"/>
      <c r="AD15" s="1001"/>
      <c r="AE15" s="1001"/>
      <c r="AF15" s="1001"/>
      <c r="AG15" s="252"/>
    </row>
    <row r="16" spans="1:33" ht="28.5" customHeight="1">
      <c r="A16" s="1016" t="s">
        <v>165</v>
      </c>
      <c r="B16" s="1017" t="s">
        <v>238</v>
      </c>
      <c r="C16" s="502" t="s">
        <v>3016</v>
      </c>
      <c r="D16" s="501"/>
      <c r="E16" s="501"/>
      <c r="F16" s="504"/>
      <c r="G16" s="504"/>
      <c r="H16" s="505"/>
      <c r="K16" s="1018" t="s">
        <v>2721</v>
      </c>
      <c r="L16" s="1018" t="s">
        <v>2718</v>
      </c>
      <c r="M16" s="581">
        <v>596</v>
      </c>
      <c r="N16" s="582" t="str">
        <f t="shared" si="6"/>
        <v>09:56</v>
      </c>
      <c r="O16" s="583"/>
      <c r="P16" s="996">
        <v>0.1111111111111111</v>
      </c>
      <c r="Q16" s="997">
        <f t="shared" si="7"/>
        <v>0.52500000000000002</v>
      </c>
      <c r="R16" s="997">
        <f t="shared" si="8"/>
        <v>0.93888888888888888</v>
      </c>
      <c r="S16" s="997">
        <f t="shared" si="9"/>
        <v>1.3527777777777779</v>
      </c>
      <c r="T16" s="251"/>
      <c r="U16" s="1015"/>
      <c r="V16" s="999"/>
      <c r="W16" s="1000"/>
      <c r="X16" s="1001"/>
      <c r="Y16" s="1002"/>
      <c r="Z16" s="1003"/>
      <c r="AA16" s="1001"/>
      <c r="AB16" s="1001"/>
      <c r="AC16" s="1001"/>
      <c r="AD16" s="1001"/>
      <c r="AE16" s="1001"/>
      <c r="AF16" s="1001"/>
      <c r="AG16" s="252"/>
    </row>
    <row r="17" spans="1:33" ht="28.5" customHeight="1">
      <c r="A17" s="1016" t="s">
        <v>120</v>
      </c>
      <c r="B17" s="1017" t="s">
        <v>196</v>
      </c>
      <c r="C17" s="502" t="s">
        <v>2984</v>
      </c>
      <c r="D17" s="501"/>
      <c r="E17" s="501"/>
      <c r="F17" s="504"/>
      <c r="G17" s="504"/>
      <c r="H17" s="505"/>
      <c r="K17" s="1018"/>
      <c r="L17" s="1018"/>
      <c r="M17" s="581"/>
      <c r="N17" s="582"/>
      <c r="O17" s="583"/>
      <c r="P17" s="996"/>
      <c r="Q17" s="997"/>
      <c r="R17" s="997"/>
      <c r="S17" s="997"/>
      <c r="T17" s="251"/>
      <c r="U17" s="1015"/>
      <c r="V17" s="999"/>
      <c r="W17" s="1000"/>
      <c r="X17" s="1001"/>
      <c r="Y17" s="1002"/>
      <c r="Z17" s="1003"/>
      <c r="AA17" s="1001"/>
      <c r="AB17" s="1001"/>
      <c r="AC17" s="1001"/>
      <c r="AD17" s="1001"/>
      <c r="AE17" s="1001"/>
      <c r="AF17" s="1001"/>
      <c r="AG17" s="252"/>
    </row>
    <row r="18" spans="1:33" ht="28.5" customHeight="1">
      <c r="A18" s="1016" t="s">
        <v>1616</v>
      </c>
      <c r="B18" s="1017" t="s">
        <v>1673</v>
      </c>
      <c r="C18" s="501" t="s">
        <v>2854</v>
      </c>
      <c r="D18" s="501"/>
      <c r="E18" s="501"/>
      <c r="F18" s="504"/>
      <c r="G18" s="504"/>
      <c r="H18" s="505"/>
      <c r="K18" s="1018" t="s">
        <v>1567</v>
      </c>
      <c r="L18" s="1018" t="s">
        <v>2776</v>
      </c>
      <c r="M18" s="581">
        <v>306</v>
      </c>
      <c r="N18" s="582" t="str">
        <f t="shared" si="6"/>
        <v>05:06</v>
      </c>
      <c r="O18" s="583"/>
      <c r="P18" s="996">
        <v>0.2986111111111111</v>
      </c>
      <c r="Q18" s="997">
        <f t="shared" si="7"/>
        <v>0.51111111111111107</v>
      </c>
      <c r="R18" s="997">
        <f t="shared" si="8"/>
        <v>0.72361111111111109</v>
      </c>
      <c r="S18" s="997">
        <f t="shared" si="9"/>
        <v>0.93611111111111112</v>
      </c>
      <c r="T18" s="251"/>
      <c r="U18" s="1015"/>
      <c r="V18" s="999"/>
      <c r="W18" s="1000"/>
      <c r="X18" s="1001"/>
      <c r="Y18" s="1002"/>
      <c r="Z18" s="1003"/>
      <c r="AA18" s="1001"/>
      <c r="AB18" s="1001"/>
      <c r="AC18" s="1001"/>
      <c r="AD18" s="1001"/>
      <c r="AE18" s="1001"/>
      <c r="AF18" s="1001"/>
      <c r="AG18" s="252"/>
    </row>
    <row r="19" spans="1:33" ht="28.5" customHeight="1">
      <c r="A19" s="1016"/>
      <c r="B19" s="1017" t="s">
        <v>2777</v>
      </c>
      <c r="C19" s="501" t="s">
        <v>3082</v>
      </c>
      <c r="D19" s="501"/>
      <c r="E19" s="501"/>
      <c r="F19" s="504"/>
      <c r="G19" s="504"/>
      <c r="H19" s="505"/>
      <c r="T19" s="251"/>
      <c r="U19" s="1015"/>
      <c r="V19" s="999"/>
      <c r="W19" s="1000"/>
      <c r="X19" s="1001"/>
      <c r="Y19" s="1002"/>
      <c r="Z19" s="1003"/>
      <c r="AA19" s="1001"/>
      <c r="AB19" s="1001"/>
      <c r="AC19" s="1001"/>
      <c r="AD19" s="1001"/>
      <c r="AE19" s="1001"/>
      <c r="AF19" s="1001"/>
      <c r="AG19" s="252"/>
    </row>
    <row r="20" spans="1:33" ht="28.5" customHeight="1">
      <c r="A20" s="1016" t="s">
        <v>1674</v>
      </c>
      <c r="B20" s="1017" t="s">
        <v>1675</v>
      </c>
      <c r="C20" s="600" t="s">
        <v>3081</v>
      </c>
      <c r="D20" s="501"/>
      <c r="E20" s="501"/>
      <c r="F20" s="504"/>
      <c r="G20" s="504"/>
      <c r="H20" s="505"/>
      <c r="K20" s="1020" t="s">
        <v>1677</v>
      </c>
      <c r="L20" s="1020" t="s">
        <v>2788</v>
      </c>
      <c r="M20" s="581">
        <v>285</v>
      </c>
      <c r="N20" s="582" t="str">
        <f t="shared" ref="N20" si="10">IF(M20="","",(TEXT(INT(M20/60),"00") &amp; ":" &amp; TEXT(MOD(M20,60),"00")))</f>
        <v>04:45</v>
      </c>
      <c r="O20" s="1019"/>
      <c r="P20" s="996">
        <v>0.25</v>
      </c>
      <c r="Q20" s="997">
        <f t="shared" ref="Q20" si="11">IF(P20="","",N20+P20)</f>
        <v>0.44791666666666663</v>
      </c>
      <c r="R20" s="997">
        <f t="shared" ref="R20" si="12">IF(Q20="","",N20+Q20)</f>
        <v>0.64583333333333326</v>
      </c>
      <c r="S20" s="997">
        <f t="shared" ref="S20" si="13">IF(Q20="","",N20+R20)</f>
        <v>0.84374999999999989</v>
      </c>
      <c r="T20" s="251"/>
      <c r="U20" s="1015"/>
      <c r="V20" s="999"/>
      <c r="W20" s="1000"/>
      <c r="X20" s="1001"/>
      <c r="Y20" s="1002"/>
      <c r="Z20" s="1003"/>
      <c r="AA20" s="1001"/>
      <c r="AB20" s="1001"/>
      <c r="AC20" s="1001"/>
      <c r="AD20" s="1001"/>
      <c r="AE20" s="1001"/>
      <c r="AF20" s="1001"/>
      <c r="AG20" s="252"/>
    </row>
    <row r="21" spans="1:33" ht="28.5" customHeight="1">
      <c r="A21" s="1016"/>
      <c r="B21" s="1017" t="s">
        <v>2779</v>
      </c>
      <c r="C21" s="600" t="s">
        <v>2780</v>
      </c>
      <c r="D21" s="501"/>
      <c r="E21" s="501"/>
      <c r="F21" s="504"/>
      <c r="G21" s="1021"/>
      <c r="H21" s="505"/>
      <c r="T21" s="251"/>
      <c r="U21" s="1015"/>
      <c r="V21" s="999"/>
      <c r="W21" s="1000"/>
      <c r="X21" s="1001"/>
      <c r="Y21" s="1002"/>
      <c r="Z21" s="1003"/>
      <c r="AA21" s="1001"/>
      <c r="AB21" s="1001"/>
      <c r="AC21" s="1001"/>
      <c r="AD21" s="1001"/>
      <c r="AE21" s="1001"/>
      <c r="AF21" s="1001"/>
      <c r="AG21" s="252"/>
    </row>
    <row r="22" spans="1:33" ht="28.5" customHeight="1">
      <c r="A22" s="1016"/>
      <c r="B22" s="1017" t="s">
        <v>2781</v>
      </c>
      <c r="C22" s="501" t="s">
        <v>2782</v>
      </c>
      <c r="D22" s="501"/>
      <c r="E22" s="501"/>
      <c r="F22" s="504"/>
      <c r="G22" s="1021"/>
      <c r="H22" s="505"/>
      <c r="T22" s="251"/>
      <c r="U22" s="1015"/>
      <c r="V22" s="999"/>
      <c r="W22" s="1000"/>
      <c r="X22" s="1001"/>
      <c r="Y22" s="1002"/>
      <c r="Z22" s="1003"/>
      <c r="AA22" s="1001"/>
      <c r="AB22" s="1001"/>
      <c r="AC22" s="1001"/>
      <c r="AD22" s="1001"/>
      <c r="AE22" s="1001"/>
      <c r="AF22" s="1001"/>
      <c r="AG22" s="252"/>
    </row>
    <row r="23" spans="1:33" ht="28.5" customHeight="1">
      <c r="A23" s="1016" t="s">
        <v>147</v>
      </c>
      <c r="B23" s="1017" t="s">
        <v>2783</v>
      </c>
      <c r="C23" s="501" t="s">
        <v>3036</v>
      </c>
      <c r="D23" s="501"/>
      <c r="E23" s="501"/>
      <c r="F23" s="504"/>
      <c r="G23" s="1021"/>
      <c r="H23" s="505"/>
      <c r="T23" s="251"/>
      <c r="U23" s="1015"/>
      <c r="V23" s="999"/>
      <c r="W23" s="1000"/>
      <c r="X23" s="1001"/>
      <c r="Y23" s="1002"/>
      <c r="Z23" s="1003"/>
      <c r="AA23" s="1001"/>
      <c r="AB23" s="1001"/>
      <c r="AC23" s="1001"/>
      <c r="AD23" s="1001"/>
      <c r="AE23" s="1001"/>
      <c r="AF23" s="1001"/>
      <c r="AG23" s="252"/>
    </row>
    <row r="24" spans="1:33" ht="28.5" customHeight="1">
      <c r="A24" s="1016"/>
      <c r="B24" s="1017" t="s">
        <v>2784</v>
      </c>
      <c r="C24" s="501" t="s">
        <v>2785</v>
      </c>
      <c r="D24" s="501"/>
      <c r="E24" s="501"/>
      <c r="F24" s="504"/>
      <c r="G24" s="1021"/>
      <c r="H24" s="505"/>
      <c r="T24" s="251"/>
      <c r="U24" s="1015"/>
      <c r="V24" s="999"/>
      <c r="W24" s="1000"/>
      <c r="X24" s="1001"/>
      <c r="Y24" s="1002"/>
      <c r="Z24" s="1003"/>
      <c r="AA24" s="1001"/>
      <c r="AB24" s="1001"/>
      <c r="AC24" s="1001"/>
      <c r="AD24" s="1001"/>
      <c r="AE24" s="1001"/>
      <c r="AF24" s="1001"/>
      <c r="AG24" s="252"/>
    </row>
    <row r="25" spans="1:33" ht="28.5" customHeight="1">
      <c r="A25" s="1016"/>
      <c r="B25" s="1017" t="s">
        <v>2786</v>
      </c>
      <c r="C25" s="600" t="s">
        <v>2819</v>
      </c>
      <c r="D25" s="501"/>
      <c r="E25" s="501"/>
      <c r="F25" s="504"/>
      <c r="G25" s="1021"/>
      <c r="H25" s="505"/>
      <c r="T25" s="251"/>
      <c r="U25" s="1015"/>
      <c r="V25" s="999"/>
      <c r="W25" s="1000"/>
      <c r="X25" s="1001"/>
      <c r="Y25" s="1002"/>
      <c r="Z25" s="1003"/>
      <c r="AA25" s="1001"/>
      <c r="AB25" s="1001"/>
      <c r="AC25" s="1001"/>
      <c r="AD25" s="1001"/>
      <c r="AE25" s="1001"/>
      <c r="AF25" s="1001"/>
      <c r="AG25" s="252"/>
    </row>
    <row r="26" spans="1:33">
      <c r="A26" s="1016"/>
      <c r="B26" s="1017" t="s">
        <v>2787</v>
      </c>
      <c r="C26" s="600" t="s">
        <v>3039</v>
      </c>
      <c r="D26" s="600"/>
      <c r="E26" s="501"/>
      <c r="F26" s="504"/>
      <c r="G26" s="1021"/>
      <c r="H26" s="505"/>
      <c r="T26" s="251"/>
      <c r="U26" s="1015"/>
      <c r="V26" s="999"/>
      <c r="W26" s="1000"/>
      <c r="X26" s="1001"/>
      <c r="Y26" s="1002"/>
      <c r="Z26" s="1003"/>
      <c r="AA26" s="1001"/>
      <c r="AB26" s="1001"/>
      <c r="AC26" s="1001"/>
      <c r="AD26" s="1001"/>
      <c r="AE26" s="1001"/>
      <c r="AF26" s="1001"/>
      <c r="AG26" s="252"/>
    </row>
    <row r="27" spans="1:33">
      <c r="A27" s="1016"/>
      <c r="B27" s="1017" t="s">
        <v>2789</v>
      </c>
      <c r="C27" s="600" t="s">
        <v>3041</v>
      </c>
      <c r="D27" s="600"/>
      <c r="E27" s="501"/>
      <c r="F27" s="504"/>
      <c r="G27" s="1021"/>
      <c r="H27" s="505"/>
      <c r="T27" s="251"/>
      <c r="U27" s="1015"/>
      <c r="V27" s="999"/>
      <c r="W27" s="1000"/>
      <c r="X27" s="1001"/>
      <c r="Y27" s="1002"/>
      <c r="Z27" s="1003"/>
      <c r="AA27" s="1001"/>
      <c r="AB27" s="1001"/>
      <c r="AC27" s="1001"/>
      <c r="AD27" s="1001"/>
      <c r="AE27" s="1001"/>
      <c r="AF27" s="1001"/>
      <c r="AG27" s="252"/>
    </row>
    <row r="28" spans="1:33">
      <c r="A28" s="1016" t="s">
        <v>3024</v>
      </c>
      <c r="B28" s="1017" t="s">
        <v>2790</v>
      </c>
      <c r="C28" s="600" t="s">
        <v>3086</v>
      </c>
      <c r="D28" s="600"/>
      <c r="E28" s="501"/>
      <c r="F28" s="504"/>
      <c r="G28" s="1021"/>
      <c r="H28" s="505"/>
      <c r="T28" s="251"/>
      <c r="U28" s="1015"/>
      <c r="V28" s="999"/>
      <c r="W28" s="1000"/>
      <c r="X28" s="1001"/>
      <c r="Y28" s="1002"/>
      <c r="Z28" s="1003"/>
      <c r="AA28" s="1001"/>
      <c r="AB28" s="1001"/>
      <c r="AC28" s="1001"/>
      <c r="AD28" s="1001"/>
      <c r="AE28" s="1001"/>
      <c r="AF28" s="1001"/>
      <c r="AG28" s="252"/>
    </row>
    <row r="29" spans="1:33">
      <c r="A29" s="1016" t="s">
        <v>3031</v>
      </c>
      <c r="B29" s="1029" t="s">
        <v>3032</v>
      </c>
      <c r="C29" s="500" t="s">
        <v>3034</v>
      </c>
      <c r="D29" s="501"/>
      <c r="E29" s="501"/>
      <c r="F29" s="633"/>
      <c r="G29" s="633"/>
      <c r="H29" s="1023"/>
      <c r="T29" s="251"/>
      <c r="U29" s="1015"/>
      <c r="V29" s="999"/>
      <c r="W29" s="1000"/>
      <c r="X29" s="1001"/>
      <c r="Y29" s="1002"/>
      <c r="Z29" s="1003"/>
      <c r="AA29" s="1001"/>
      <c r="AB29" s="1001"/>
      <c r="AC29" s="1001"/>
      <c r="AD29" s="1001"/>
      <c r="AE29" s="1001"/>
      <c r="AF29" s="1001"/>
      <c r="AG29" s="252"/>
    </row>
    <row r="30" spans="1:33">
      <c r="A30" s="1024"/>
      <c r="B30" s="1029"/>
      <c r="C30" s="1041"/>
      <c r="D30" s="502"/>
      <c r="E30" s="501"/>
      <c r="F30" s="504"/>
      <c r="G30" s="504"/>
      <c r="H30" s="505"/>
      <c r="T30" s="999"/>
      <c r="U30" s="1025"/>
      <c r="V30" s="999"/>
      <c r="W30" s="999"/>
      <c r="X30" s="1001"/>
      <c r="Y30" s="1002"/>
      <c r="Z30" s="1001"/>
      <c r="AA30" s="1001"/>
      <c r="AB30" s="1001"/>
      <c r="AC30" s="1001"/>
      <c r="AD30" s="1001"/>
      <c r="AE30" s="1001"/>
      <c r="AF30" s="1001"/>
      <c r="AG30" s="1001"/>
    </row>
    <row r="31" spans="1:33">
      <c r="A31" s="1043"/>
      <c r="B31" s="1044" t="s">
        <v>2851</v>
      </c>
      <c r="C31" s="500" t="s">
        <v>3044</v>
      </c>
      <c r="D31" s="500"/>
      <c r="E31" s="500"/>
      <c r="F31" s="1022"/>
      <c r="G31" s="1022"/>
      <c r="H31" s="1026"/>
      <c r="T31" s="999"/>
      <c r="U31" s="1025"/>
      <c r="V31" s="999"/>
      <c r="W31" s="999"/>
      <c r="X31" s="1001"/>
      <c r="Y31" s="1002"/>
      <c r="Z31" s="1001"/>
      <c r="AA31" s="1001"/>
      <c r="AB31" s="1001"/>
      <c r="AC31" s="1001"/>
      <c r="AD31" s="1001"/>
      <c r="AE31" s="1001"/>
      <c r="AF31" s="1001"/>
      <c r="AG31" s="1001"/>
    </row>
    <row r="32" spans="1:33">
      <c r="A32" s="1045" t="s">
        <v>1571</v>
      </c>
      <c r="B32" s="1044" t="s">
        <v>1570</v>
      </c>
      <c r="C32" s="500" t="s">
        <v>3047</v>
      </c>
      <c r="D32" s="500"/>
      <c r="E32" s="500"/>
      <c r="F32" s="1022"/>
      <c r="G32" s="1022"/>
      <c r="H32" s="505"/>
      <c r="T32" s="999"/>
      <c r="U32" s="1025"/>
      <c r="V32" s="999"/>
      <c r="W32" s="999"/>
      <c r="X32" s="1001"/>
      <c r="Y32" s="1002"/>
      <c r="Z32" s="1001"/>
      <c r="AA32" s="1001"/>
      <c r="AB32" s="1001"/>
      <c r="AC32" s="1001"/>
      <c r="AD32" s="1001"/>
      <c r="AE32" s="1001"/>
      <c r="AF32" s="1001"/>
      <c r="AG32" s="1001"/>
    </row>
    <row r="33" spans="1:33">
      <c r="A33" s="1027"/>
      <c r="B33" s="1017"/>
      <c r="C33" s="600"/>
      <c r="D33" s="500"/>
      <c r="E33" s="500"/>
      <c r="F33" s="1022"/>
      <c r="G33" s="1022"/>
      <c r="H33" s="505"/>
      <c r="T33" s="999"/>
      <c r="U33" s="1025"/>
      <c r="V33" s="999"/>
      <c r="W33" s="999"/>
      <c r="X33" s="1001"/>
      <c r="Y33" s="1002"/>
      <c r="Z33" s="1001"/>
      <c r="AA33" s="1001"/>
      <c r="AB33" s="1001"/>
      <c r="AC33" s="1001"/>
      <c r="AD33" s="1001"/>
      <c r="AE33" s="1001"/>
      <c r="AF33" s="1001"/>
      <c r="AG33" s="1001"/>
    </row>
    <row r="34" spans="1:33">
      <c r="A34" s="1027"/>
      <c r="B34" s="1017"/>
      <c r="C34" s="600"/>
      <c r="D34" s="500"/>
      <c r="E34" s="500"/>
      <c r="F34" s="1022"/>
      <c r="G34" s="1022"/>
      <c r="H34" s="505"/>
      <c r="T34" s="999"/>
      <c r="U34" s="1025"/>
      <c r="V34" s="999"/>
      <c r="W34" s="999"/>
      <c r="X34" s="1001"/>
      <c r="Y34" s="1002"/>
      <c r="Z34" s="1001"/>
      <c r="AA34" s="1001"/>
      <c r="AB34" s="1001"/>
      <c r="AC34" s="1001"/>
      <c r="AD34" s="1001"/>
      <c r="AE34" s="1001"/>
      <c r="AF34" s="1001"/>
      <c r="AG34" s="1001"/>
    </row>
    <row r="35" spans="1:33" ht="25.5" customHeight="1">
      <c r="A35" s="1028"/>
      <c r="B35" s="1029" t="s">
        <v>2792</v>
      </c>
      <c r="C35" s="500" t="s">
        <v>2793</v>
      </c>
      <c r="D35" s="501"/>
      <c r="E35" s="501"/>
      <c r="F35" s="504"/>
      <c r="G35" s="504"/>
      <c r="H35" s="505"/>
      <c r="T35" s="999"/>
      <c r="U35" s="1025"/>
      <c r="V35" s="999"/>
      <c r="W35" s="999"/>
      <c r="X35" s="1001"/>
      <c r="Y35" s="1002"/>
      <c r="Z35" s="1001"/>
      <c r="AA35" s="1001"/>
      <c r="AB35" s="1001"/>
      <c r="AC35" s="1001"/>
      <c r="AD35" s="1001"/>
      <c r="AE35" s="1001"/>
      <c r="AF35" s="1001"/>
      <c r="AG35" s="1001"/>
    </row>
    <row r="36" spans="1:33" ht="33.950000000000003" customHeight="1">
      <c r="A36" s="1028"/>
      <c r="B36" s="1017" t="s">
        <v>2791</v>
      </c>
      <c r="C36" s="502" t="s">
        <v>2794</v>
      </c>
      <c r="D36" s="501"/>
      <c r="E36" s="501"/>
      <c r="F36" s="504"/>
      <c r="G36" s="504"/>
      <c r="H36" s="505"/>
      <c r="T36" s="999"/>
      <c r="U36" s="1025"/>
      <c r="V36" s="999"/>
      <c r="W36" s="999"/>
      <c r="X36" s="1001"/>
      <c r="Y36" s="1002"/>
      <c r="Z36" s="1001"/>
      <c r="AA36" s="1001"/>
      <c r="AB36" s="1001"/>
      <c r="AC36" s="1001"/>
      <c r="AD36" s="1001"/>
      <c r="AE36" s="1001"/>
      <c r="AF36" s="1001"/>
      <c r="AG36" s="1001"/>
    </row>
    <row r="37" spans="1:33">
      <c r="A37" s="1016"/>
      <c r="B37" s="1017"/>
      <c r="C37" s="502" t="s">
        <v>2795</v>
      </c>
      <c r="D37" s="501"/>
      <c r="E37" s="1030"/>
      <c r="F37" s="1031"/>
      <c r="G37" s="1031"/>
      <c r="H37" s="505"/>
      <c r="T37" s="999"/>
      <c r="U37" s="1025"/>
      <c r="V37" s="999"/>
      <c r="W37" s="999"/>
      <c r="X37" s="1001"/>
      <c r="Y37" s="1002"/>
      <c r="Z37" s="1001"/>
      <c r="AA37" s="1001"/>
      <c r="AB37" s="1001"/>
      <c r="AC37" s="1001"/>
      <c r="AD37" s="1001"/>
      <c r="AE37" s="1001"/>
      <c r="AF37" s="1001"/>
      <c r="AG37" s="1001"/>
    </row>
    <row r="38" spans="1:33">
      <c r="A38" s="632"/>
      <c r="B38" s="1029" t="s">
        <v>2792</v>
      </c>
      <c r="C38" s="500" t="s">
        <v>2796</v>
      </c>
      <c r="D38" s="1030"/>
      <c r="E38" s="501"/>
      <c r="F38" s="504"/>
      <c r="G38" s="504"/>
      <c r="H38" s="505"/>
      <c r="T38" s="999"/>
      <c r="U38" s="1025"/>
      <c r="V38" s="999"/>
      <c r="W38" s="999"/>
      <c r="X38" s="1001"/>
      <c r="Y38" s="1002"/>
      <c r="Z38" s="1001"/>
      <c r="AA38" s="1001"/>
      <c r="AB38" s="1001"/>
      <c r="AC38" s="1001"/>
      <c r="AD38" s="1001"/>
      <c r="AE38" s="1001"/>
      <c r="AF38" s="1001"/>
      <c r="AG38" s="1001"/>
    </row>
    <row r="39" spans="1:33">
      <c r="A39" s="632"/>
      <c r="B39" s="1029" t="s">
        <v>2792</v>
      </c>
      <c r="C39" s="1030" t="s">
        <v>2797</v>
      </c>
      <c r="D39" s="501"/>
      <c r="E39" s="600"/>
      <c r="F39" s="601"/>
      <c r="G39" s="601"/>
      <c r="H39" s="505"/>
      <c r="T39" s="999"/>
      <c r="U39" s="1025"/>
      <c r="V39" s="999"/>
      <c r="W39" s="999"/>
      <c r="X39" s="1001"/>
      <c r="Y39" s="1002"/>
      <c r="Z39" s="1001"/>
      <c r="AA39" s="1001"/>
      <c r="AB39" s="1001"/>
      <c r="AC39" s="1001"/>
      <c r="AD39" s="1001"/>
      <c r="AE39" s="1001"/>
      <c r="AF39" s="1001"/>
      <c r="AG39" s="1001"/>
    </row>
    <row r="40" spans="1:33">
      <c r="A40" s="632"/>
      <c r="B40" s="1017" t="s">
        <v>2791</v>
      </c>
      <c r="C40" s="600" t="s">
        <v>2798</v>
      </c>
      <c r="D40" s="600"/>
      <c r="E40" s="501"/>
      <c r="F40" s="504"/>
      <c r="G40" s="504"/>
      <c r="H40" s="505"/>
      <c r="T40" s="999"/>
      <c r="U40" s="1025"/>
      <c r="V40" s="999"/>
      <c r="W40" s="999"/>
      <c r="X40" s="1001"/>
      <c r="Y40" s="1002"/>
      <c r="Z40" s="1001"/>
      <c r="AA40" s="1001"/>
      <c r="AB40" s="1001"/>
      <c r="AC40" s="1001"/>
      <c r="AD40" s="1001"/>
      <c r="AE40" s="1001"/>
      <c r="AF40" s="1001"/>
      <c r="AG40" s="1001"/>
    </row>
    <row r="41" spans="1:33" ht="39.75" customHeight="1">
      <c r="A41" s="255"/>
      <c r="B41" s="1017" t="s">
        <v>2799</v>
      </c>
      <c r="C41" s="500" t="s">
        <v>2800</v>
      </c>
      <c r="D41" s="501"/>
      <c r="E41" s="501"/>
      <c r="F41" s="504"/>
      <c r="G41" s="504"/>
      <c r="H41" s="505"/>
    </row>
    <row r="42" spans="1:33">
      <c r="A42" s="255"/>
      <c r="B42" s="635" t="s">
        <v>2791</v>
      </c>
      <c r="C42" s="501" t="s">
        <v>2801</v>
      </c>
      <c r="D42" s="501"/>
      <c r="E42" s="501"/>
      <c r="F42" s="504"/>
      <c r="G42" s="504"/>
      <c r="H42" s="505"/>
    </row>
    <row r="43" spans="1:33">
      <c r="A43" s="255"/>
      <c r="B43" s="635" t="s">
        <v>2791</v>
      </c>
      <c r="C43" s="501" t="s">
        <v>2802</v>
      </c>
      <c r="D43" s="501"/>
      <c r="E43" s="501"/>
      <c r="F43" s="504"/>
      <c r="G43" s="504"/>
      <c r="H43" s="505"/>
    </row>
    <row r="44" spans="1:33">
      <c r="A44" s="255"/>
      <c r="B44" s="635" t="s">
        <v>2791</v>
      </c>
      <c r="C44" s="501" t="s">
        <v>2803</v>
      </c>
      <c r="D44" s="501"/>
      <c r="E44" s="501"/>
      <c r="F44" s="504"/>
      <c r="G44" s="504"/>
      <c r="H44" s="505"/>
    </row>
    <row r="45" spans="1:33" ht="31.5" customHeight="1">
      <c r="A45" s="255"/>
      <c r="B45" s="635" t="s">
        <v>2799</v>
      </c>
      <c r="C45" s="501" t="s">
        <v>2804</v>
      </c>
      <c r="D45" s="501"/>
      <c r="E45" s="501"/>
      <c r="F45" s="504"/>
      <c r="G45" s="504"/>
      <c r="H45" s="505"/>
    </row>
    <row r="46" spans="1:33" ht="32.25">
      <c r="A46" s="255"/>
      <c r="B46" s="635" t="s">
        <v>2791</v>
      </c>
      <c r="C46" s="501" t="s">
        <v>2805</v>
      </c>
      <c r="D46" s="501"/>
      <c r="E46" s="601"/>
      <c r="F46" s="601"/>
      <c r="G46" s="504"/>
      <c r="H46" s="505"/>
      <c r="K46" s="259"/>
      <c r="L46" s="259"/>
      <c r="M46" s="259"/>
      <c r="N46" s="259"/>
      <c r="O46" s="259"/>
      <c r="P46" s="259"/>
      <c r="Q46" s="259"/>
      <c r="R46" s="259"/>
    </row>
    <row r="47" spans="1:33" ht="24.75" customHeight="1">
      <c r="A47" s="255"/>
      <c r="B47" s="635" t="s">
        <v>2791</v>
      </c>
      <c r="C47" s="501" t="s">
        <v>2806</v>
      </c>
      <c r="D47" s="501"/>
      <c r="E47" s="601"/>
      <c r="F47" s="601"/>
      <c r="G47" s="504"/>
      <c r="H47" s="505"/>
    </row>
    <row r="48" spans="1:33" ht="24.75" customHeight="1">
      <c r="A48" s="632"/>
      <c r="B48" s="635" t="s">
        <v>2791</v>
      </c>
      <c r="C48" s="501" t="s">
        <v>2807</v>
      </c>
      <c r="D48" s="501"/>
      <c r="E48" s="501"/>
      <c r="F48" s="504"/>
      <c r="G48" s="504"/>
      <c r="H48" s="634"/>
      <c r="S48" s="259"/>
    </row>
    <row r="49" spans="1:33" ht="24.75" customHeight="1">
      <c r="A49" s="632"/>
      <c r="B49" s="635" t="s">
        <v>2791</v>
      </c>
      <c r="C49" s="501" t="s">
        <v>2808</v>
      </c>
      <c r="D49" s="501"/>
      <c r="E49" s="501"/>
      <c r="F49" s="504"/>
      <c r="G49" s="504"/>
      <c r="H49" s="634"/>
    </row>
    <row r="50" spans="1:33" ht="24.75" customHeight="1">
      <c r="A50" s="255"/>
      <c r="B50" s="635" t="s">
        <v>2791</v>
      </c>
      <c r="C50" s="501" t="s">
        <v>2809</v>
      </c>
      <c r="D50" s="501"/>
      <c r="E50" s="501"/>
      <c r="F50" s="504"/>
      <c r="G50" s="504"/>
      <c r="H50" s="505"/>
    </row>
    <row r="51" spans="1:33" ht="24.75" customHeight="1" thickBot="1">
      <c r="A51" s="255"/>
      <c r="B51" s="635" t="s">
        <v>2791</v>
      </c>
      <c r="C51" s="501" t="s">
        <v>2810</v>
      </c>
      <c r="D51" s="501"/>
      <c r="E51" s="501"/>
      <c r="F51" s="504"/>
      <c r="G51" s="504"/>
      <c r="H51" s="505"/>
    </row>
    <row r="52" spans="1:33" ht="33" thickBot="1">
      <c r="A52" s="1032" t="s">
        <v>2811</v>
      </c>
      <c r="B52" s="1033"/>
      <c r="C52" s="1034"/>
      <c r="D52" s="256" t="s">
        <v>20</v>
      </c>
      <c r="E52" s="1032" t="s">
        <v>2812</v>
      </c>
      <c r="F52" s="1034"/>
      <c r="G52" s="256" t="s">
        <v>1477</v>
      </c>
      <c r="H52" s="256"/>
    </row>
    <row r="53" spans="1:33" s="259" customFormat="1" ht="38.25" customHeight="1">
      <c r="A53" s="257"/>
      <c r="B53" s="257"/>
      <c r="C53" s="258"/>
      <c r="D53" s="258"/>
      <c r="E53" s="258"/>
      <c r="F53" s="257"/>
      <c r="G53" s="257"/>
      <c r="H53" s="258"/>
      <c r="K53" s="240"/>
      <c r="L53" s="240"/>
      <c r="M53" s="240"/>
      <c r="N53" s="240"/>
      <c r="O53" s="240"/>
      <c r="P53" s="240"/>
      <c r="Q53" s="240"/>
      <c r="R53" s="240"/>
      <c r="S53" s="240"/>
      <c r="T53" s="241"/>
      <c r="U53" s="241"/>
      <c r="V53" s="241"/>
      <c r="W53" s="241"/>
      <c r="X53" s="241"/>
      <c r="Y53" s="241"/>
      <c r="Z53" s="241"/>
      <c r="AA53" s="241"/>
      <c r="AB53" s="241"/>
      <c r="AC53" s="241"/>
      <c r="AD53" s="241"/>
      <c r="AE53" s="241"/>
      <c r="AF53" s="241"/>
      <c r="AG53" s="241"/>
    </row>
    <row r="65" spans="20:33" ht="30.95" customHeight="1">
      <c r="T65" s="260"/>
      <c r="U65" s="260"/>
      <c r="V65" s="260"/>
      <c r="W65" s="260"/>
      <c r="X65" s="260"/>
      <c r="Y65" s="260"/>
      <c r="Z65" s="260"/>
      <c r="AA65" s="260"/>
      <c r="AB65" s="260"/>
      <c r="AC65" s="260"/>
      <c r="AD65" s="260"/>
      <c r="AE65" s="260"/>
      <c r="AF65" s="260"/>
      <c r="AG65" s="260" t="s">
        <v>2814</v>
      </c>
    </row>
  </sheetData>
  <mergeCells count="8">
    <mergeCell ref="A52:C52"/>
    <mergeCell ref="E52:F52"/>
    <mergeCell ref="G1:H1"/>
    <mergeCell ref="A4:H4"/>
    <mergeCell ref="A1:B1"/>
    <mergeCell ref="C1:D1"/>
    <mergeCell ref="E1:F1"/>
    <mergeCell ref="C12:H12"/>
  </mergeCells>
  <phoneticPr fontId="5" type="noConversion"/>
  <conditionalFormatting sqref="A13:A34">
    <cfRule type="cellIs" dxfId="167" priority="14" stopIfTrue="1" operator="equal">
      <formula>"跳車"</formula>
    </cfRule>
  </conditionalFormatting>
  <conditionalFormatting sqref="A37:A52 A32:A34">
    <cfRule type="cellIs" dxfId="166" priority="7" stopIfTrue="1" operator="equal">
      <formula>"跳車"</formula>
    </cfRule>
  </conditionalFormatting>
  <conditionalFormatting sqref="U5:U40">
    <cfRule type="cellIs" dxfId="165" priority="4" stopIfTrue="1" operator="equal">
      <formula>"FINAL"</formula>
    </cfRule>
    <cfRule type="cellIs" dxfId="164" priority="5" stopIfTrue="1" operator="equal">
      <formula>"清車"</formula>
    </cfRule>
    <cfRule type="cellIs" dxfId="163" priority="6" stopIfTrue="1" operator="equal">
      <formula>"改紡"</formula>
    </cfRule>
  </conditionalFormatting>
  <dataValidations count="2">
    <dataValidation type="list" allowBlank="1" showInputMessage="1" showErrorMessage="1" sqref="G52 D52">
      <formula1>值班主管</formula1>
    </dataValidation>
    <dataValidation type="list" allowBlank="1" showInputMessage="1" showErrorMessage="1" sqref="G1:H1">
      <formula1>班別</formula1>
    </dataValidation>
  </dataValidations>
  <printOptions horizontalCentered="1" verticalCentered="1"/>
  <pageMargins left="0.31496062992125984" right="0.11811023622047245" top="0.62992125984251968" bottom="0.59055118110236227" header="0.27559055118110237" footer="0.31496062992125984"/>
  <pageSetup paperSize="9" scale="55" orientation="portrait" horizontalDpi="4294967293" r:id="rId1"/>
  <headerFooter alignWithMargins="0">
    <oddHeader>&amp;C&amp;"標楷體,標準"&amp;20撚二科 主管工作交接表</oddHeader>
    <oddFooter>&amp;R&amp;F&amp;D&amp;T</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indexed="11"/>
    <pageSetUpPr fitToPage="1"/>
  </sheetPr>
  <dimension ref="A1:H11"/>
  <sheetViews>
    <sheetView showGridLines="0" workbookViewId="0">
      <selection activeCell="F13" sqref="F13"/>
    </sheetView>
  </sheetViews>
  <sheetFormatPr defaultRowHeight="18.75" customHeight="1"/>
  <cols>
    <col min="1" max="1" width="9" style="172"/>
    <col min="2" max="2" width="9.5" style="159" customWidth="1"/>
    <col min="3" max="3" width="11.25" style="159" customWidth="1"/>
    <col min="4" max="4" width="10.125" style="159" customWidth="1"/>
    <col min="5" max="5" width="5.375" style="159" customWidth="1"/>
    <col min="6" max="6" width="90.625" style="298" customWidth="1"/>
    <col min="7" max="7" width="10.125" style="159" customWidth="1"/>
    <col min="8" max="8" width="24.875" style="159" customWidth="1"/>
    <col min="9" max="16384" width="9" style="172"/>
  </cols>
  <sheetData>
    <row r="1" spans="1:8" ht="18.95" customHeight="1" thickTop="1">
      <c r="A1" s="916">
        <v>45841</v>
      </c>
      <c r="B1" s="164" t="s">
        <v>1551</v>
      </c>
      <c r="C1" s="165" t="s">
        <v>1027</v>
      </c>
      <c r="D1" s="166" t="s">
        <v>2867</v>
      </c>
      <c r="E1" s="166" t="s">
        <v>137</v>
      </c>
      <c r="F1" s="167" t="s">
        <v>2869</v>
      </c>
      <c r="G1" s="493"/>
      <c r="H1" s="509"/>
    </row>
    <row r="2" spans="1:8" ht="18.95" customHeight="1">
      <c r="A2" s="916"/>
      <c r="B2" s="173"/>
      <c r="C2" s="177"/>
      <c r="D2" s="175"/>
      <c r="E2" s="175"/>
      <c r="F2" s="513"/>
      <c r="G2" s="457"/>
      <c r="H2" s="510"/>
    </row>
    <row r="3" spans="1:8" ht="18.95" customHeight="1">
      <c r="A3" s="916"/>
      <c r="B3" s="173"/>
      <c r="C3" s="183"/>
      <c r="D3" s="175"/>
      <c r="E3" s="175"/>
      <c r="F3" s="513"/>
      <c r="G3" s="457"/>
      <c r="H3" s="733"/>
    </row>
    <row r="4" spans="1:8" ht="18.95" customHeight="1">
      <c r="A4" s="916"/>
      <c r="B4" s="173"/>
      <c r="C4" s="183"/>
      <c r="D4" s="175"/>
      <c r="E4" s="175"/>
      <c r="F4" s="513"/>
      <c r="G4" s="457"/>
      <c r="H4" s="510"/>
    </row>
    <row r="5" spans="1:8" ht="18.95" customHeight="1">
      <c r="A5" s="917"/>
      <c r="B5" s="173"/>
      <c r="C5" s="186"/>
      <c r="D5" s="175"/>
      <c r="E5" s="175"/>
      <c r="F5" s="187"/>
      <c r="G5" s="507"/>
      <c r="H5" s="510"/>
    </row>
    <row r="6" spans="1:8" ht="18.95" customHeight="1">
      <c r="A6" s="917"/>
      <c r="B6" s="173"/>
      <c r="C6" s="590"/>
      <c r="D6" s="512"/>
      <c r="E6" s="512"/>
      <c r="F6" s="513"/>
      <c r="G6" s="507"/>
      <c r="H6" s="510"/>
    </row>
    <row r="7" spans="1:8" ht="18.95" customHeight="1">
      <c r="A7" s="917"/>
      <c r="B7" s="173"/>
      <c r="C7" s="590"/>
      <c r="D7" s="512"/>
      <c r="E7" s="512"/>
      <c r="F7" s="513"/>
      <c r="G7" s="507"/>
      <c r="H7" s="510"/>
    </row>
    <row r="8" spans="1:8" ht="18.95" customHeight="1">
      <c r="A8" s="917"/>
      <c r="B8" s="173"/>
      <c r="C8" s="590"/>
      <c r="D8" s="512"/>
      <c r="E8" s="512"/>
      <c r="F8" s="513"/>
      <c r="G8" s="507"/>
      <c r="H8" s="510"/>
    </row>
    <row r="9" spans="1:8" ht="18.95" customHeight="1">
      <c r="A9" s="917"/>
      <c r="B9" s="173"/>
      <c r="C9" s="511"/>
      <c r="D9" s="191"/>
      <c r="E9" s="512"/>
      <c r="F9" s="513"/>
      <c r="G9" s="507"/>
      <c r="H9" s="508"/>
    </row>
    <row r="10" spans="1:8" ht="18.95" customHeight="1" thickBot="1">
      <c r="A10" s="917"/>
      <c r="B10" s="205"/>
      <c r="C10" s="628"/>
      <c r="D10" s="207"/>
      <c r="E10" s="207"/>
      <c r="F10" s="629"/>
      <c r="G10" s="630"/>
      <c r="H10" s="631"/>
    </row>
    <row r="11" spans="1:8" ht="18.75" customHeight="1" thickTop="1"/>
  </sheetData>
  <mergeCells count="1">
    <mergeCell ref="A1:A10"/>
  </mergeCells>
  <phoneticPr fontId="5" type="noConversion"/>
  <conditionalFormatting sqref="D5:D10">
    <cfRule type="cellIs" dxfId="162" priority="314" stopIfTrue="1" operator="equal">
      <formula>"改紡"</formula>
    </cfRule>
    <cfRule type="cellIs" dxfId="161" priority="315" stopIfTrue="1" operator="equal">
      <formula>"final停"</formula>
    </cfRule>
    <cfRule type="cellIs" dxfId="160" priority="316" stopIfTrue="1" operator="equal">
      <formula>"了機"</formula>
    </cfRule>
  </conditionalFormatting>
  <conditionalFormatting sqref="D5:D10">
    <cfRule type="cellIs" dxfId="159" priority="313" stopIfTrue="1" operator="equal">
      <formula>"跳車"</formula>
    </cfRule>
  </conditionalFormatting>
  <conditionalFormatting sqref="D3:D4">
    <cfRule type="cellIs" dxfId="158" priority="8" stopIfTrue="1" operator="equal">
      <formula>"跳車"</formula>
    </cfRule>
  </conditionalFormatting>
  <conditionalFormatting sqref="D2:D4">
    <cfRule type="cellIs" dxfId="157" priority="5" stopIfTrue="1" operator="equal">
      <formula>"改紡"</formula>
    </cfRule>
    <cfRule type="cellIs" dxfId="156" priority="6" stopIfTrue="1" operator="equal">
      <formula>"final停"</formula>
    </cfRule>
    <cfRule type="cellIs" dxfId="155" priority="7" stopIfTrue="1" operator="equal">
      <formula>"了機"</formula>
    </cfRule>
  </conditionalFormatting>
  <conditionalFormatting sqref="D1">
    <cfRule type="cellIs" dxfId="154" priority="4" stopIfTrue="1" operator="equal">
      <formula>"跳車"</formula>
    </cfRule>
  </conditionalFormatting>
  <conditionalFormatting sqref="D1">
    <cfRule type="cellIs" dxfId="153" priority="1" stopIfTrue="1" operator="equal">
      <formula>"改紡"</formula>
    </cfRule>
    <cfRule type="cellIs" dxfId="152" priority="2" stopIfTrue="1" operator="equal">
      <formula>"final停"</formula>
    </cfRule>
    <cfRule type="cellIs" dxfId="151" priority="3" stopIfTrue="1" operator="equal">
      <formula>"了機"</formula>
    </cfRule>
  </conditionalFormatting>
  <dataValidations count="4">
    <dataValidation type="list" allowBlank="1" showInputMessage="1" sqref="H3 H9:H10">
      <formula1>DTY紙管</formula1>
    </dataValidation>
    <dataValidation type="list" allowBlank="1" showInputMessage="1" sqref="C1:C10">
      <formula1>INDEX(機台,,MATCH(B1,工程師,0))</formula1>
    </dataValidation>
    <dataValidation type="list" allowBlank="1" showInputMessage="1" showErrorMessage="1" sqref="D1:D10">
      <formula1>製程項目</formula1>
    </dataValidation>
    <dataValidation type="list" allowBlank="1" showInputMessage="1" showErrorMessage="1" sqref="B1:B10">
      <formula1>工程師</formula1>
    </dataValidation>
  </dataValidations>
  <pageMargins left="0.5" right="0.45" top="1" bottom="1" header="0.5" footer="0.5"/>
  <pageSetup paperSize="9" scale="80" orientation="landscape" horizontalDpi="4294967293" r:id="rId1"/>
  <headerFooter alignWithMargins="0">
    <oddHeader>&amp;A</oddHead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36"/>
  <sheetViews>
    <sheetView zoomScale="85" zoomScaleNormal="85" workbookViewId="0">
      <pane ySplit="11" topLeftCell="A12" activePane="bottomLeft" state="frozen"/>
      <selection activeCell="D9" sqref="D9"/>
      <selection pane="bottomLeft" activeCell="N11" sqref="N11"/>
    </sheetView>
  </sheetViews>
  <sheetFormatPr defaultRowHeight="29.25" customHeight="1"/>
  <cols>
    <col min="1" max="1" width="5.75" style="296" customWidth="1"/>
    <col min="2" max="2" width="13.625" style="296" customWidth="1"/>
    <col min="3" max="4" width="13.25" style="296" customWidth="1"/>
    <col min="5" max="5" width="16.125" style="296" customWidth="1"/>
    <col min="6" max="6" width="48" style="297" customWidth="1"/>
    <col min="7" max="7" width="26.75" style="296" customWidth="1"/>
    <col min="8" max="16384" width="9" style="292"/>
  </cols>
  <sheetData>
    <row r="1" spans="1:7" ht="29.25" customHeight="1">
      <c r="A1" s="290" t="s">
        <v>92</v>
      </c>
      <c r="B1" s="290" t="s">
        <v>91</v>
      </c>
      <c r="C1" s="290" t="s">
        <v>261</v>
      </c>
      <c r="D1" s="290" t="s">
        <v>240</v>
      </c>
      <c r="E1" s="290" t="s">
        <v>94</v>
      </c>
      <c r="F1" s="291" t="s">
        <v>262</v>
      </c>
      <c r="G1" s="290" t="s">
        <v>248</v>
      </c>
    </row>
    <row r="2" spans="1:7" ht="31.5" customHeight="1">
      <c r="A2" s="293">
        <v>1</v>
      </c>
      <c r="B2" s="294"/>
      <c r="C2" s="293"/>
      <c r="D2" s="293"/>
      <c r="E2" s="484"/>
      <c r="F2" s="295"/>
      <c r="G2" s="293"/>
    </row>
    <row r="3" spans="1:7" ht="27" customHeight="1">
      <c r="A3" s="293">
        <v>2</v>
      </c>
      <c r="B3" s="294"/>
      <c r="C3" s="293"/>
      <c r="D3" s="293"/>
      <c r="E3" s="484"/>
      <c r="F3" s="295"/>
      <c r="G3" s="293"/>
    </row>
    <row r="4" spans="1:7" ht="27" customHeight="1">
      <c r="A4" s="293">
        <v>3</v>
      </c>
      <c r="B4" s="294"/>
      <c r="C4" s="293"/>
      <c r="D4" s="293"/>
      <c r="E4" s="484"/>
      <c r="F4" s="295"/>
      <c r="G4" s="293"/>
    </row>
    <row r="5" spans="1:7" ht="27" customHeight="1">
      <c r="A5" s="293">
        <v>4</v>
      </c>
      <c r="B5" s="294"/>
      <c r="C5" s="293"/>
      <c r="D5" s="293"/>
      <c r="E5" s="484"/>
      <c r="F5" s="295"/>
      <c r="G5" s="293"/>
    </row>
    <row r="6" spans="1:7" ht="27" customHeight="1">
      <c r="A6" s="293">
        <v>5</v>
      </c>
      <c r="B6" s="294"/>
      <c r="C6" s="293"/>
      <c r="D6" s="293"/>
      <c r="E6" s="484"/>
      <c r="F6" s="295"/>
      <c r="G6" s="293"/>
    </row>
    <row r="7" spans="1:7" ht="27" customHeight="1">
      <c r="A7" s="293">
        <v>6</v>
      </c>
      <c r="B7" s="294"/>
      <c r="C7" s="293"/>
      <c r="D7" s="293"/>
      <c r="E7" s="484"/>
      <c r="F7" s="295"/>
      <c r="G7" s="293"/>
    </row>
    <row r="8" spans="1:7" ht="27" customHeight="1">
      <c r="A8" s="293">
        <v>7</v>
      </c>
      <c r="B8" s="294"/>
      <c r="C8" s="293"/>
      <c r="D8" s="293"/>
      <c r="E8" s="484"/>
      <c r="F8" s="295"/>
      <c r="G8" s="293"/>
    </row>
    <row r="9" spans="1:7" ht="27" customHeight="1">
      <c r="A9" s="293">
        <v>8</v>
      </c>
      <c r="B9" s="294"/>
      <c r="C9" s="293"/>
      <c r="D9" s="293"/>
      <c r="E9" s="484"/>
      <c r="F9" s="295"/>
      <c r="G9" s="293"/>
    </row>
    <row r="10" spans="1:7" ht="27" customHeight="1">
      <c r="A10" s="293">
        <v>9</v>
      </c>
      <c r="B10" s="294"/>
      <c r="C10" s="293"/>
      <c r="D10" s="293"/>
      <c r="E10" s="484"/>
      <c r="F10" s="295"/>
      <c r="G10" s="293"/>
    </row>
    <row r="11" spans="1:7" ht="27" customHeight="1">
      <c r="A11" s="293">
        <v>10</v>
      </c>
      <c r="B11" s="294"/>
      <c r="C11" s="293"/>
      <c r="D11" s="293"/>
      <c r="E11" s="484"/>
      <c r="F11" s="295"/>
      <c r="G11" s="293"/>
    </row>
    <row r="12" spans="1:7" ht="27" customHeight="1">
      <c r="A12" s="293">
        <v>11</v>
      </c>
      <c r="B12" s="294"/>
      <c r="C12" s="293"/>
      <c r="D12" s="293"/>
      <c r="E12" s="484"/>
      <c r="F12" s="295"/>
      <c r="G12" s="293"/>
    </row>
    <row r="13" spans="1:7" ht="27" customHeight="1">
      <c r="A13" s="293">
        <v>12</v>
      </c>
      <c r="B13" s="294"/>
      <c r="C13" s="293"/>
      <c r="D13" s="293"/>
      <c r="E13" s="484"/>
      <c r="F13" s="295"/>
      <c r="G13" s="293"/>
    </row>
    <row r="14" spans="1:7" ht="27" customHeight="1">
      <c r="A14" s="293">
        <v>13</v>
      </c>
      <c r="B14" s="294"/>
      <c r="C14" s="293"/>
      <c r="D14" s="293"/>
      <c r="E14" s="484"/>
      <c r="F14" s="295"/>
      <c r="G14" s="293"/>
    </row>
    <row r="15" spans="1:7" ht="27" customHeight="1">
      <c r="A15" s="293">
        <v>14</v>
      </c>
      <c r="B15" s="294"/>
      <c r="C15" s="293"/>
      <c r="D15" s="293"/>
      <c r="E15" s="484"/>
      <c r="F15" s="295"/>
      <c r="G15" s="293"/>
    </row>
    <row r="16" spans="1:7" ht="27" customHeight="1">
      <c r="A16" s="293" t="s">
        <v>263</v>
      </c>
      <c r="B16" s="294"/>
      <c r="C16" s="293"/>
      <c r="D16" s="293"/>
      <c r="E16" s="484"/>
      <c r="F16" s="295"/>
      <c r="G16" s="293"/>
    </row>
    <row r="17" spans="1:7" ht="27" customHeight="1">
      <c r="A17" s="293" t="s">
        <v>264</v>
      </c>
      <c r="B17" s="294"/>
      <c r="C17" s="293"/>
      <c r="D17" s="293"/>
      <c r="E17" s="484"/>
      <c r="F17" s="295"/>
      <c r="G17" s="293"/>
    </row>
    <row r="18" spans="1:7" ht="27" customHeight="1">
      <c r="A18" s="293" t="s">
        <v>265</v>
      </c>
      <c r="B18" s="294"/>
      <c r="C18" s="293"/>
      <c r="D18" s="293"/>
      <c r="E18" s="484"/>
      <c r="F18" s="295"/>
      <c r="G18" s="293"/>
    </row>
    <row r="19" spans="1:7" ht="27" customHeight="1">
      <c r="A19" s="293" t="s">
        <v>266</v>
      </c>
      <c r="B19" s="294"/>
      <c r="C19" s="293"/>
      <c r="D19" s="293"/>
      <c r="E19" s="484"/>
      <c r="F19" s="295"/>
      <c r="G19" s="293"/>
    </row>
    <row r="20" spans="1:7" ht="27" customHeight="1">
      <c r="A20" s="293" t="s">
        <v>267</v>
      </c>
      <c r="B20" s="294"/>
      <c r="C20" s="293"/>
      <c r="D20" s="293"/>
      <c r="E20" s="484"/>
      <c r="F20" s="295"/>
      <c r="G20" s="293"/>
    </row>
    <row r="21" spans="1:7" ht="27" customHeight="1">
      <c r="A21" s="293">
        <v>20</v>
      </c>
      <c r="B21" s="294"/>
      <c r="C21" s="293"/>
      <c r="D21" s="293"/>
      <c r="E21" s="484"/>
      <c r="F21" s="295"/>
      <c r="G21" s="293"/>
    </row>
    <row r="22" spans="1:7" ht="27" customHeight="1">
      <c r="A22" s="293" t="s">
        <v>268</v>
      </c>
      <c r="B22" s="294"/>
      <c r="C22" s="293"/>
      <c r="D22" s="293"/>
      <c r="E22" s="484"/>
      <c r="F22" s="295"/>
      <c r="G22" s="293"/>
    </row>
    <row r="23" spans="1:7" ht="27" customHeight="1">
      <c r="A23" s="293" t="s">
        <v>269</v>
      </c>
      <c r="B23" s="294"/>
      <c r="C23" s="293"/>
      <c r="D23" s="293"/>
      <c r="E23" s="484"/>
      <c r="F23" s="295"/>
      <c r="G23" s="293"/>
    </row>
    <row r="24" spans="1:7" ht="27" customHeight="1">
      <c r="A24" s="293" t="s">
        <v>270</v>
      </c>
      <c r="B24" s="294"/>
      <c r="C24" s="293"/>
      <c r="D24" s="293"/>
      <c r="E24" s="484"/>
      <c r="F24" s="295"/>
      <c r="G24" s="293"/>
    </row>
    <row r="25" spans="1:7" ht="27" customHeight="1">
      <c r="A25" s="293" t="s">
        <v>271</v>
      </c>
      <c r="B25" s="294"/>
      <c r="C25" s="293"/>
      <c r="D25" s="293"/>
      <c r="E25" s="484"/>
      <c r="F25" s="295"/>
      <c r="G25" s="293"/>
    </row>
    <row r="26" spans="1:7" ht="27" customHeight="1">
      <c r="A26" s="293" t="s">
        <v>272</v>
      </c>
      <c r="B26" s="294"/>
      <c r="C26" s="293"/>
      <c r="D26" s="293"/>
      <c r="E26" s="484"/>
      <c r="F26" s="295"/>
      <c r="G26" s="293"/>
    </row>
    <row r="27" spans="1:7" ht="27" customHeight="1">
      <c r="A27" s="293" t="s">
        <v>273</v>
      </c>
      <c r="B27" s="294"/>
      <c r="C27" s="293"/>
      <c r="D27" s="293"/>
      <c r="E27" s="484"/>
      <c r="F27" s="295"/>
      <c r="G27" s="293"/>
    </row>
    <row r="28" spans="1:7" ht="27" customHeight="1">
      <c r="A28" s="293" t="s">
        <v>274</v>
      </c>
      <c r="B28" s="294"/>
      <c r="C28" s="293"/>
      <c r="D28" s="293"/>
      <c r="E28" s="484"/>
      <c r="F28" s="295"/>
      <c r="G28" s="293"/>
    </row>
    <row r="29" spans="1:7" ht="27" customHeight="1">
      <c r="A29" s="293" t="s">
        <v>275</v>
      </c>
      <c r="B29" s="294"/>
      <c r="C29" s="293"/>
      <c r="D29" s="293"/>
      <c r="E29" s="484"/>
      <c r="F29" s="295"/>
      <c r="G29" s="293"/>
    </row>
    <row r="30" spans="1:7" ht="27" customHeight="1">
      <c r="A30" s="293" t="s">
        <v>276</v>
      </c>
      <c r="B30" s="294"/>
      <c r="C30" s="293"/>
      <c r="D30" s="293"/>
      <c r="E30" s="484"/>
      <c r="F30" s="295"/>
      <c r="G30" s="293"/>
    </row>
    <row r="31" spans="1:7" ht="27" customHeight="1">
      <c r="A31" s="293" t="s">
        <v>277</v>
      </c>
      <c r="B31" s="294"/>
      <c r="C31" s="293"/>
      <c r="D31" s="293"/>
      <c r="E31" s="484"/>
      <c r="F31" s="295"/>
      <c r="G31" s="293"/>
    </row>
    <row r="32" spans="1:7" ht="27" customHeight="1">
      <c r="A32" s="293" t="s">
        <v>278</v>
      </c>
      <c r="B32" s="294"/>
      <c r="C32" s="293"/>
      <c r="D32" s="293"/>
      <c r="E32" s="484"/>
      <c r="F32" s="295"/>
      <c r="G32" s="293"/>
    </row>
    <row r="33" spans="1:7" ht="27" customHeight="1">
      <c r="A33" s="293" t="s">
        <v>279</v>
      </c>
      <c r="B33" s="294"/>
      <c r="C33" s="293"/>
      <c r="D33" s="293"/>
      <c r="E33" s="484"/>
      <c r="F33" s="295"/>
      <c r="G33" s="293"/>
    </row>
    <row r="34" spans="1:7" ht="29.25" customHeight="1">
      <c r="A34" s="293" t="s">
        <v>280</v>
      </c>
      <c r="B34" s="294"/>
      <c r="C34" s="293"/>
      <c r="D34" s="293"/>
      <c r="E34" s="484"/>
      <c r="F34" s="295"/>
      <c r="G34" s="293"/>
    </row>
    <row r="35" spans="1:7" ht="29.25" customHeight="1">
      <c r="A35" s="293" t="s">
        <v>281</v>
      </c>
      <c r="B35" s="294"/>
      <c r="C35" s="293"/>
      <c r="D35" s="293"/>
      <c r="E35" s="484"/>
      <c r="F35" s="295"/>
      <c r="G35" s="293"/>
    </row>
    <row r="36" spans="1:7" ht="29.25" customHeight="1">
      <c r="A36" s="293" t="s">
        <v>282</v>
      </c>
      <c r="B36" s="294"/>
      <c r="C36" s="293"/>
      <c r="D36" s="293"/>
      <c r="E36" s="484"/>
      <c r="F36" s="295"/>
      <c r="G36" s="293"/>
    </row>
  </sheetData>
  <phoneticPr fontId="5" type="noConversion"/>
  <conditionalFormatting sqref="E2:E36">
    <cfRule type="cellIs" dxfId="150" priority="1" stopIfTrue="1" operator="equal">
      <formula>"FINAL"</formula>
    </cfRule>
    <cfRule type="cellIs" dxfId="149" priority="2" stopIfTrue="1" operator="equal">
      <formula>"清車"</formula>
    </cfRule>
    <cfRule type="cellIs" dxfId="148" priority="3" stopIfTrue="1" operator="equal">
      <formula>"改紡"</formula>
    </cfRule>
  </conditionalFormatting>
  <dataValidations count="1">
    <dataValidation type="list" allowBlank="1" showInputMessage="1" showErrorMessage="1" sqref="C2:C36">
      <formula1>值班主管</formula1>
    </dataValidation>
  </dataValidations>
  <pageMargins left="0.31496062992125984" right="0.19685039370078741" top="0.74803149606299213" bottom="0.67" header="0.31496062992125984" footer="0.19"/>
  <pageSetup paperSize="9" orientation="landscape" r:id="rId1"/>
  <headerFooter>
    <oddHeader>&amp;L&amp;"標楷體,粗斜體"&amp;18&amp;U更新日期：   ／　&amp;C&amp;"標楷體,粗體"&amp;24包裝狀況</oddHeader>
    <oddFooter>&amp;L列印日期：&amp;D列印時間：&amp;T&amp;R第&amp;P頁；共&amp;N頁</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7030A0"/>
  </sheetPr>
  <dimension ref="A1:U313"/>
  <sheetViews>
    <sheetView showGridLines="0" zoomScale="80" zoomScaleNormal="80" workbookViewId="0">
      <pane xSplit="1" ySplit="2" topLeftCell="B3" activePane="bottomRight" state="frozen"/>
      <selection activeCell="F12" sqref="F12"/>
      <selection pane="topRight" activeCell="F12" sqref="F12"/>
      <selection pane="bottomLeft" activeCell="F12" sqref="F12"/>
      <selection pane="bottomRight" activeCell="A13" sqref="A13:A22"/>
    </sheetView>
  </sheetViews>
  <sheetFormatPr defaultRowHeight="15.75"/>
  <cols>
    <col min="1" max="1" width="8.125" style="23" customWidth="1"/>
    <col min="2" max="2" width="5.5" style="65" customWidth="1"/>
    <col min="3" max="3" width="8.625" style="65" customWidth="1"/>
    <col min="4" max="4" width="11.625" style="65" customWidth="1"/>
    <col min="5" max="5" width="5.875" style="65" bestFit="1" customWidth="1"/>
    <col min="6" max="6" width="18.875" style="65" customWidth="1"/>
    <col min="7" max="7" width="8" style="65" bestFit="1" customWidth="1"/>
    <col min="8" max="8" width="9.625" style="65" customWidth="1"/>
    <col min="9" max="9" width="11.75" style="65" customWidth="1"/>
    <col min="10" max="10" width="10" style="65" bestFit="1" customWidth="1"/>
    <col min="11" max="11" width="12.125" style="65" bestFit="1" customWidth="1"/>
    <col min="12" max="12" width="31.125" style="66" customWidth="1"/>
    <col min="13" max="16384" width="9" style="32"/>
  </cols>
  <sheetData>
    <row r="1" spans="1:12" s="22" customFormat="1" ht="27" customHeight="1" thickBot="1">
      <c r="A1" s="21"/>
      <c r="B1" s="921" t="s">
        <v>90</v>
      </c>
      <c r="C1" s="921"/>
      <c r="D1" s="921"/>
      <c r="E1" s="921"/>
      <c r="F1" s="921"/>
      <c r="G1" s="921"/>
      <c r="H1" s="921"/>
      <c r="I1" s="921"/>
      <c r="J1" s="921"/>
      <c r="K1" s="921"/>
      <c r="L1" s="921"/>
    </row>
    <row r="2" spans="1:12" s="23" customFormat="1" ht="21.75" customHeight="1" thickTop="1" thickBot="1">
      <c r="A2" s="23" t="s">
        <v>91</v>
      </c>
      <c r="B2" s="24" t="s">
        <v>92</v>
      </c>
      <c r="C2" s="25" t="s">
        <v>93</v>
      </c>
      <c r="D2" s="25" t="s">
        <v>94</v>
      </c>
      <c r="E2" s="25" t="s">
        <v>95</v>
      </c>
      <c r="F2" s="26" t="s">
        <v>96</v>
      </c>
      <c r="G2" s="26" t="s">
        <v>97</v>
      </c>
      <c r="H2" s="26" t="s">
        <v>98</v>
      </c>
      <c r="I2" s="26" t="s">
        <v>99</v>
      </c>
      <c r="J2" s="26" t="s">
        <v>100</v>
      </c>
      <c r="K2" s="26" t="s">
        <v>101</v>
      </c>
      <c r="L2" s="27" t="s">
        <v>102</v>
      </c>
    </row>
    <row r="3" spans="1:12" ht="21.75" customHeight="1" thickTop="1">
      <c r="A3" s="918">
        <v>46204</v>
      </c>
      <c r="B3" s="28"/>
      <c r="C3" s="29"/>
      <c r="D3" s="30"/>
      <c r="E3" s="29"/>
      <c r="F3" s="29"/>
      <c r="G3" s="29"/>
      <c r="H3" s="29"/>
      <c r="I3" s="29"/>
      <c r="J3" s="29"/>
      <c r="K3" s="29"/>
      <c r="L3" s="31"/>
    </row>
    <row r="4" spans="1:12" ht="21.75" customHeight="1">
      <c r="A4" s="919"/>
      <c r="B4" s="33"/>
      <c r="C4" s="34"/>
      <c r="D4" s="35"/>
      <c r="E4" s="36"/>
      <c r="F4" s="34"/>
      <c r="G4" s="34"/>
      <c r="H4" s="34"/>
      <c r="I4" s="34"/>
      <c r="J4" s="36"/>
      <c r="K4" s="36"/>
      <c r="L4" s="37"/>
    </row>
    <row r="5" spans="1:12" ht="21.75" customHeight="1">
      <c r="A5" s="919"/>
      <c r="B5" s="33"/>
      <c r="C5" s="36"/>
      <c r="D5" s="35"/>
      <c r="E5" s="34"/>
      <c r="F5" s="34"/>
      <c r="G5" s="34"/>
      <c r="H5" s="34"/>
      <c r="I5" s="34"/>
      <c r="J5" s="36"/>
      <c r="K5" s="36"/>
      <c r="L5" s="37"/>
    </row>
    <row r="6" spans="1:12" ht="21.75" customHeight="1">
      <c r="A6" s="919"/>
      <c r="B6" s="33"/>
      <c r="C6" s="36"/>
      <c r="D6" s="35"/>
      <c r="E6" s="34"/>
      <c r="F6" s="34"/>
      <c r="G6" s="34"/>
      <c r="H6" s="34"/>
      <c r="I6" s="34"/>
      <c r="J6" s="36"/>
      <c r="K6" s="36"/>
      <c r="L6" s="37"/>
    </row>
    <row r="7" spans="1:12" ht="21.75" customHeight="1">
      <c r="A7" s="919"/>
      <c r="B7" s="33"/>
      <c r="C7" s="36"/>
      <c r="D7" s="35"/>
      <c r="E7" s="34"/>
      <c r="F7" s="34"/>
      <c r="G7" s="34"/>
      <c r="H7" s="34"/>
      <c r="I7" s="34"/>
      <c r="J7" s="36"/>
      <c r="K7" s="36"/>
      <c r="L7" s="37"/>
    </row>
    <row r="8" spans="1:12" ht="21.75" customHeight="1">
      <c r="A8" s="919"/>
      <c r="B8" s="33"/>
      <c r="C8" s="36"/>
      <c r="D8" s="35"/>
      <c r="E8" s="34"/>
      <c r="F8" s="34"/>
      <c r="G8" s="34"/>
      <c r="H8" s="34"/>
      <c r="I8" s="34"/>
      <c r="J8" s="36"/>
      <c r="K8" s="36"/>
      <c r="L8" s="37"/>
    </row>
    <row r="9" spans="1:12" ht="21.75" customHeight="1">
      <c r="A9" s="919"/>
      <c r="B9" s="33"/>
      <c r="C9" s="36"/>
      <c r="D9" s="35"/>
      <c r="E9" s="34"/>
      <c r="F9" s="34"/>
      <c r="G9" s="34"/>
      <c r="H9" s="34"/>
      <c r="I9" s="34"/>
      <c r="J9" s="36"/>
      <c r="K9" s="36"/>
      <c r="L9" s="37"/>
    </row>
    <row r="10" spans="1:12" ht="21.75" customHeight="1">
      <c r="A10" s="919"/>
      <c r="B10" s="33"/>
      <c r="C10" s="36"/>
      <c r="D10" s="35"/>
      <c r="E10" s="34"/>
      <c r="F10" s="34"/>
      <c r="G10" s="34"/>
      <c r="H10" s="34"/>
      <c r="I10" s="34"/>
      <c r="J10" s="36"/>
      <c r="K10" s="36"/>
      <c r="L10" s="37"/>
    </row>
    <row r="11" spans="1:12" ht="21.75" customHeight="1">
      <c r="A11" s="919"/>
      <c r="B11" s="33"/>
      <c r="C11" s="36"/>
      <c r="D11" s="35"/>
      <c r="E11" s="34"/>
      <c r="F11" s="34"/>
      <c r="G11" s="34"/>
      <c r="H11" s="34"/>
      <c r="I11" s="34"/>
      <c r="J11" s="36"/>
      <c r="K11" s="36"/>
      <c r="L11" s="37"/>
    </row>
    <row r="12" spans="1:12" ht="21.75" customHeight="1" thickBot="1">
      <c r="A12" s="920"/>
      <c r="B12" s="38"/>
      <c r="C12" s="39"/>
      <c r="D12" s="40"/>
      <c r="E12" s="41"/>
      <c r="F12" s="41"/>
      <c r="G12" s="41"/>
      <c r="H12" s="41"/>
      <c r="I12" s="41"/>
      <c r="J12" s="39"/>
      <c r="K12" s="39"/>
      <c r="L12" s="42"/>
    </row>
    <row r="13" spans="1:12" ht="21.75" customHeight="1" thickTop="1">
      <c r="A13" s="922">
        <f>A3+1</f>
        <v>46205</v>
      </c>
      <c r="B13" s="43"/>
      <c r="C13" s="44"/>
      <c r="D13" s="45"/>
      <c r="E13" s="44"/>
      <c r="F13" s="44"/>
      <c r="G13" s="44"/>
      <c r="H13" s="44"/>
      <c r="I13" s="44"/>
      <c r="J13" s="44"/>
      <c r="K13" s="44"/>
      <c r="L13" s="46"/>
    </row>
    <row r="14" spans="1:12" ht="21.75" customHeight="1">
      <c r="A14" s="922"/>
      <c r="B14" s="47"/>
      <c r="C14" s="48"/>
      <c r="D14" s="49"/>
      <c r="E14" s="48"/>
      <c r="F14" s="48"/>
      <c r="G14" s="48"/>
      <c r="H14" s="48"/>
      <c r="I14" s="48"/>
      <c r="J14" s="44"/>
      <c r="K14" s="44"/>
      <c r="L14" s="50"/>
    </row>
    <row r="15" spans="1:12" ht="21.75" customHeight="1">
      <c r="A15" s="922"/>
      <c r="B15" s="47"/>
      <c r="C15" s="48"/>
      <c r="D15" s="49"/>
      <c r="E15" s="48"/>
      <c r="F15" s="48"/>
      <c r="G15" s="48"/>
      <c r="H15" s="48"/>
      <c r="I15" s="48"/>
      <c r="J15" s="44"/>
      <c r="K15" s="44"/>
      <c r="L15" s="50"/>
    </row>
    <row r="16" spans="1:12" ht="21.75" customHeight="1">
      <c r="A16" s="922"/>
      <c r="B16" s="47"/>
      <c r="C16" s="48"/>
      <c r="D16" s="49"/>
      <c r="E16" s="48"/>
      <c r="F16" s="44"/>
      <c r="G16" s="48"/>
      <c r="H16" s="48"/>
      <c r="I16" s="48"/>
      <c r="J16" s="44"/>
      <c r="K16" s="44"/>
      <c r="L16" s="50"/>
    </row>
    <row r="17" spans="1:21" ht="21.75" customHeight="1">
      <c r="A17" s="922"/>
      <c r="B17" s="47"/>
      <c r="C17" s="48"/>
      <c r="D17" s="49"/>
      <c r="E17" s="48"/>
      <c r="F17" s="48"/>
      <c r="G17" s="48"/>
      <c r="H17" s="48"/>
      <c r="I17" s="48"/>
      <c r="J17" s="44"/>
      <c r="K17" s="44"/>
      <c r="L17" s="50"/>
    </row>
    <row r="18" spans="1:21" ht="21.75" customHeight="1">
      <c r="A18" s="922"/>
      <c r="B18" s="47"/>
      <c r="C18" s="48"/>
      <c r="D18" s="45"/>
      <c r="E18" s="44"/>
      <c r="F18" s="44"/>
      <c r="G18" s="44"/>
      <c r="H18" s="48"/>
      <c r="I18" s="48"/>
      <c r="J18" s="44"/>
      <c r="K18" s="44"/>
      <c r="L18" s="50"/>
    </row>
    <row r="19" spans="1:21" ht="21.75" customHeight="1">
      <c r="A19" s="922"/>
      <c r="B19" s="47"/>
      <c r="C19" s="48"/>
      <c r="D19" s="49"/>
      <c r="E19" s="48"/>
      <c r="F19" s="48"/>
      <c r="G19" s="48"/>
      <c r="H19" s="48"/>
      <c r="I19" s="48"/>
      <c r="J19" s="44"/>
      <c r="K19" s="44"/>
      <c r="L19" s="50"/>
    </row>
    <row r="20" spans="1:21" ht="21.75" customHeight="1">
      <c r="A20" s="922"/>
      <c r="B20" s="47"/>
      <c r="C20" s="48"/>
      <c r="D20" s="49"/>
      <c r="E20" s="48"/>
      <c r="F20" s="48"/>
      <c r="G20" s="48"/>
      <c r="H20" s="48"/>
      <c r="I20" s="48"/>
      <c r="J20" s="48"/>
      <c r="K20" s="48"/>
      <c r="L20" s="50"/>
      <c r="Q20" s="503"/>
      <c r="R20" s="503"/>
      <c r="S20" s="503"/>
      <c r="T20" s="503"/>
    </row>
    <row r="21" spans="1:21" ht="21.75" customHeight="1">
      <c r="A21" s="922"/>
      <c r="B21" s="47"/>
      <c r="C21" s="48"/>
      <c r="D21" s="45"/>
      <c r="E21" s="44"/>
      <c r="F21" s="44"/>
      <c r="G21" s="48"/>
      <c r="H21" s="48"/>
      <c r="I21" s="48"/>
      <c r="J21" s="48"/>
      <c r="K21" s="48"/>
      <c r="L21" s="50"/>
      <c r="S21" s="503"/>
      <c r="T21" s="503"/>
      <c r="U21" s="503"/>
    </row>
    <row r="22" spans="1:21" ht="21.75" customHeight="1" thickBot="1">
      <c r="A22" s="923"/>
      <c r="B22" s="51"/>
      <c r="C22" s="52"/>
      <c r="D22" s="53"/>
      <c r="E22" s="52"/>
      <c r="F22" s="52"/>
      <c r="G22" s="52"/>
      <c r="H22" s="52"/>
      <c r="I22" s="52"/>
      <c r="J22" s="52"/>
      <c r="K22" s="52"/>
      <c r="L22" s="54"/>
    </row>
    <row r="23" spans="1:21" ht="21.75" customHeight="1" thickTop="1">
      <c r="A23" s="918">
        <f>A13+1</f>
        <v>46206</v>
      </c>
      <c r="B23" s="55"/>
      <c r="C23" s="36"/>
      <c r="D23" s="56"/>
      <c r="E23" s="36"/>
      <c r="F23" s="36"/>
      <c r="G23" s="36"/>
      <c r="H23" s="36"/>
      <c r="I23" s="36"/>
      <c r="J23" s="36"/>
      <c r="K23" s="36"/>
      <c r="L23" s="57"/>
    </row>
    <row r="24" spans="1:21" ht="21.75" customHeight="1">
      <c r="A24" s="919"/>
      <c r="B24" s="33"/>
      <c r="C24" s="36"/>
      <c r="D24" s="56"/>
      <c r="E24" s="36"/>
      <c r="F24" s="34"/>
      <c r="G24" s="34"/>
      <c r="H24" s="34"/>
      <c r="I24" s="34"/>
      <c r="J24" s="36"/>
      <c r="K24" s="36"/>
      <c r="L24" s="37"/>
    </row>
    <row r="25" spans="1:21" ht="21.75" customHeight="1">
      <c r="A25" s="919"/>
      <c r="B25" s="33"/>
      <c r="C25" s="36"/>
      <c r="D25" s="35"/>
      <c r="E25" s="34"/>
      <c r="F25" s="34"/>
      <c r="G25" s="34"/>
      <c r="H25" s="34"/>
      <c r="I25" s="34"/>
      <c r="J25" s="36"/>
      <c r="K25" s="36"/>
      <c r="L25" s="37"/>
    </row>
    <row r="26" spans="1:21" ht="21.75" customHeight="1">
      <c r="A26" s="919"/>
      <c r="B26" s="33"/>
      <c r="C26" s="34"/>
      <c r="D26" s="35"/>
      <c r="E26" s="34"/>
      <c r="F26" s="36"/>
      <c r="G26" s="34"/>
      <c r="H26" s="34"/>
      <c r="I26" s="34"/>
      <c r="J26" s="36"/>
      <c r="K26" s="36"/>
      <c r="L26" s="37"/>
    </row>
    <row r="27" spans="1:21" ht="21.75" customHeight="1">
      <c r="A27" s="919"/>
      <c r="B27" s="33"/>
      <c r="C27" s="34"/>
      <c r="D27" s="35"/>
      <c r="E27" s="34"/>
      <c r="F27" s="36"/>
      <c r="G27" s="34"/>
      <c r="H27" s="34"/>
      <c r="I27" s="34"/>
      <c r="J27" s="36"/>
      <c r="K27" s="36"/>
      <c r="L27" s="37"/>
    </row>
    <row r="28" spans="1:21" ht="21.75" customHeight="1">
      <c r="A28" s="919"/>
      <c r="B28" s="33"/>
      <c r="C28" s="34"/>
      <c r="D28" s="35"/>
      <c r="E28" s="34"/>
      <c r="F28" s="34"/>
      <c r="G28" s="34"/>
      <c r="H28" s="34"/>
      <c r="I28" s="34"/>
      <c r="J28" s="36"/>
      <c r="K28" s="36"/>
      <c r="L28" s="37"/>
    </row>
    <row r="29" spans="1:21" ht="21.75" customHeight="1">
      <c r="A29" s="919"/>
      <c r="B29" s="33"/>
      <c r="C29" s="34"/>
      <c r="D29" s="35"/>
      <c r="E29" s="34"/>
      <c r="F29" s="34"/>
      <c r="G29" s="34"/>
      <c r="H29" s="34"/>
      <c r="I29" s="34"/>
      <c r="J29" s="34"/>
      <c r="K29" s="34"/>
      <c r="L29" s="37"/>
    </row>
    <row r="30" spans="1:21" ht="21.75" customHeight="1">
      <c r="A30" s="919"/>
      <c r="B30" s="33"/>
      <c r="C30" s="34"/>
      <c r="D30" s="35"/>
      <c r="E30" s="34"/>
      <c r="F30" s="34"/>
      <c r="G30" s="34"/>
      <c r="H30" s="34"/>
      <c r="I30" s="34"/>
      <c r="J30" s="34"/>
      <c r="K30" s="34"/>
      <c r="L30" s="37"/>
    </row>
    <row r="31" spans="1:21" ht="21.75" customHeight="1">
      <c r="A31" s="919"/>
      <c r="B31" s="33"/>
      <c r="C31" s="34"/>
      <c r="D31" s="35"/>
      <c r="E31" s="34"/>
      <c r="F31" s="34"/>
      <c r="G31" s="34"/>
      <c r="H31" s="34"/>
      <c r="I31" s="34"/>
      <c r="J31" s="34"/>
      <c r="K31" s="34"/>
      <c r="L31" s="37"/>
    </row>
    <row r="32" spans="1:21" ht="21.75" customHeight="1" thickBot="1">
      <c r="A32" s="920"/>
      <c r="B32" s="38"/>
      <c r="C32" s="41"/>
      <c r="D32" s="40"/>
      <c r="E32" s="41"/>
      <c r="F32" s="41"/>
      <c r="G32" s="41"/>
      <c r="H32" s="41"/>
      <c r="I32" s="41"/>
      <c r="J32" s="41"/>
      <c r="K32" s="41"/>
      <c r="L32" s="42"/>
    </row>
    <row r="33" spans="1:12" ht="30" customHeight="1" thickTop="1">
      <c r="A33" s="924">
        <f>A23+1</f>
        <v>46207</v>
      </c>
      <c r="B33" s="43"/>
      <c r="C33" s="44"/>
      <c r="D33" s="45"/>
      <c r="E33" s="44"/>
      <c r="F33" s="44"/>
      <c r="G33" s="44"/>
      <c r="H33" s="44"/>
      <c r="I33" s="44"/>
      <c r="J33" s="44"/>
      <c r="K33" s="44"/>
      <c r="L33" s="46"/>
    </row>
    <row r="34" spans="1:12" ht="21.75" customHeight="1">
      <c r="A34" s="922"/>
      <c r="B34" s="47"/>
      <c r="C34" s="44"/>
      <c r="D34" s="45"/>
      <c r="E34" s="48"/>
      <c r="F34" s="48"/>
      <c r="G34" s="48"/>
      <c r="H34" s="48"/>
      <c r="I34" s="48"/>
      <c r="J34" s="44"/>
      <c r="K34" s="44"/>
      <c r="L34" s="50"/>
    </row>
    <row r="35" spans="1:12" ht="21.75" customHeight="1">
      <c r="A35" s="922"/>
      <c r="B35" s="47"/>
      <c r="C35" s="44"/>
      <c r="D35" s="49"/>
      <c r="E35" s="48"/>
      <c r="F35" s="48"/>
      <c r="G35" s="48"/>
      <c r="H35" s="48"/>
      <c r="I35" s="48"/>
      <c r="J35" s="44"/>
      <c r="K35" s="44"/>
      <c r="L35" s="50"/>
    </row>
    <row r="36" spans="1:12" ht="21.75" customHeight="1">
      <c r="A36" s="922"/>
      <c r="B36" s="47"/>
      <c r="C36" s="44"/>
      <c r="D36" s="49"/>
      <c r="E36" s="48"/>
      <c r="F36" s="48"/>
      <c r="G36" s="48"/>
      <c r="H36" s="48"/>
      <c r="I36" s="48"/>
      <c r="J36" s="44"/>
      <c r="K36" s="44"/>
      <c r="L36" s="50"/>
    </row>
    <row r="37" spans="1:12" ht="33" customHeight="1">
      <c r="A37" s="922"/>
      <c r="B37" s="47"/>
      <c r="C37" s="44"/>
      <c r="D37" s="49"/>
      <c r="E37" s="48"/>
      <c r="F37" s="48"/>
      <c r="G37" s="48"/>
      <c r="H37" s="48"/>
      <c r="I37" s="48"/>
      <c r="J37" s="44"/>
      <c r="K37" s="44"/>
      <c r="L37" s="50"/>
    </row>
    <row r="38" spans="1:12" ht="21.75" customHeight="1">
      <c r="A38" s="922"/>
      <c r="B38" s="47"/>
      <c r="C38" s="44"/>
      <c r="D38" s="49"/>
      <c r="E38" s="48"/>
      <c r="F38" s="48"/>
      <c r="G38" s="48"/>
      <c r="H38" s="48"/>
      <c r="I38" s="48"/>
      <c r="J38" s="44"/>
      <c r="K38" s="44"/>
      <c r="L38" s="50"/>
    </row>
    <row r="39" spans="1:12" ht="21.75" customHeight="1">
      <c r="A39" s="922"/>
      <c r="B39" s="47"/>
      <c r="C39" s="44"/>
      <c r="D39" s="45"/>
      <c r="E39" s="48"/>
      <c r="F39" s="48"/>
      <c r="G39" s="48"/>
      <c r="H39" s="48"/>
      <c r="I39" s="48"/>
      <c r="J39" s="44"/>
      <c r="K39" s="44"/>
      <c r="L39" s="50"/>
    </row>
    <row r="40" spans="1:12" ht="21.75" customHeight="1">
      <c r="A40" s="922"/>
      <c r="B40" s="47"/>
      <c r="C40" s="44"/>
      <c r="D40" s="49"/>
      <c r="E40" s="48"/>
      <c r="F40" s="48"/>
      <c r="G40" s="48"/>
      <c r="H40" s="48"/>
      <c r="I40" s="48"/>
      <c r="J40" s="48"/>
      <c r="K40" s="48"/>
      <c r="L40" s="50"/>
    </row>
    <row r="41" spans="1:12" ht="21.75" customHeight="1">
      <c r="A41" s="922"/>
      <c r="B41" s="47"/>
      <c r="C41" s="48"/>
      <c r="D41" s="49"/>
      <c r="E41" s="48"/>
      <c r="F41" s="48"/>
      <c r="G41" s="48"/>
      <c r="H41" s="48"/>
      <c r="I41" s="48"/>
      <c r="J41" s="48"/>
      <c r="K41" s="48"/>
      <c r="L41" s="50"/>
    </row>
    <row r="42" spans="1:12" ht="21.75" customHeight="1" thickBot="1">
      <c r="A42" s="923"/>
      <c r="B42" s="51"/>
      <c r="C42" s="52"/>
      <c r="D42" s="53"/>
      <c r="E42" s="52"/>
      <c r="F42" s="52"/>
      <c r="G42" s="52"/>
      <c r="H42" s="52"/>
      <c r="I42" s="52"/>
      <c r="J42" s="52"/>
      <c r="K42" s="52"/>
      <c r="L42" s="54"/>
    </row>
    <row r="43" spans="1:12" ht="30" customHeight="1" thickTop="1">
      <c r="A43" s="918">
        <f>A33+1</f>
        <v>46208</v>
      </c>
      <c r="B43" s="55"/>
      <c r="C43" s="36"/>
      <c r="D43" s="56"/>
      <c r="E43" s="36"/>
      <c r="F43" s="36"/>
      <c r="G43" s="36"/>
      <c r="H43" s="36"/>
      <c r="I43" s="36"/>
      <c r="J43" s="36"/>
      <c r="K43" s="36"/>
      <c r="L43" s="57"/>
    </row>
    <row r="44" spans="1:12" ht="21.75" customHeight="1">
      <c r="A44" s="919"/>
      <c r="B44" s="33"/>
      <c r="C44" s="34"/>
      <c r="D44" s="35"/>
      <c r="E44" s="34"/>
      <c r="F44" s="34"/>
      <c r="G44" s="34"/>
      <c r="H44" s="34"/>
      <c r="I44" s="34"/>
      <c r="J44" s="36"/>
      <c r="K44" s="36"/>
      <c r="L44" s="37"/>
    </row>
    <row r="45" spans="1:12" ht="21.75" customHeight="1">
      <c r="A45" s="919"/>
      <c r="B45" s="33"/>
      <c r="C45" s="34"/>
      <c r="D45" s="35"/>
      <c r="E45" s="34"/>
      <c r="F45" s="34"/>
      <c r="G45" s="34"/>
      <c r="H45" s="34"/>
      <c r="I45" s="34"/>
      <c r="J45" s="36"/>
      <c r="K45" s="36"/>
      <c r="L45" s="37"/>
    </row>
    <row r="46" spans="1:12" ht="21.75" customHeight="1">
      <c r="A46" s="919"/>
      <c r="B46" s="33"/>
      <c r="C46" s="34"/>
      <c r="D46" s="35"/>
      <c r="E46" s="34"/>
      <c r="F46" s="34"/>
      <c r="G46" s="34"/>
      <c r="H46" s="34"/>
      <c r="I46" s="34"/>
      <c r="J46" s="36"/>
      <c r="K46" s="36"/>
      <c r="L46" s="37"/>
    </row>
    <row r="47" spans="1:12" ht="30" customHeight="1">
      <c r="A47" s="919"/>
      <c r="B47" s="33"/>
      <c r="C47" s="34"/>
      <c r="D47" s="35"/>
      <c r="E47" s="34"/>
      <c r="F47" s="34" t="s">
        <v>1030</v>
      </c>
      <c r="G47" s="34"/>
      <c r="H47" s="34"/>
      <c r="I47" s="34"/>
      <c r="J47" s="36"/>
      <c r="K47" s="36"/>
      <c r="L47" s="37"/>
    </row>
    <row r="48" spans="1:12" ht="21.75" customHeight="1">
      <c r="A48" s="919"/>
      <c r="B48" s="33"/>
      <c r="C48" s="34"/>
      <c r="D48" s="35"/>
      <c r="E48" s="34"/>
      <c r="F48" s="34"/>
      <c r="G48" s="34"/>
      <c r="H48" s="34"/>
      <c r="I48" s="34"/>
      <c r="J48" s="36"/>
      <c r="K48" s="36"/>
      <c r="L48" s="37"/>
    </row>
    <row r="49" spans="1:12" ht="21.75" customHeight="1">
      <c r="A49" s="919"/>
      <c r="B49" s="33"/>
      <c r="C49" s="34"/>
      <c r="D49" s="35"/>
      <c r="E49" s="34"/>
      <c r="F49" s="34"/>
      <c r="G49" s="34"/>
      <c r="H49" s="34"/>
      <c r="I49" s="34"/>
      <c r="J49" s="36"/>
      <c r="K49" s="36"/>
      <c r="L49" s="37"/>
    </row>
    <row r="50" spans="1:12" ht="21.75" customHeight="1">
      <c r="A50" s="919"/>
      <c r="B50" s="33"/>
      <c r="C50" s="34"/>
      <c r="D50" s="35"/>
      <c r="E50" s="34"/>
      <c r="F50" s="34"/>
      <c r="G50" s="34"/>
      <c r="H50" s="34"/>
      <c r="I50" s="34"/>
      <c r="J50" s="34"/>
      <c r="K50" s="34"/>
      <c r="L50" s="37"/>
    </row>
    <row r="51" spans="1:12" ht="21.75" customHeight="1">
      <c r="A51" s="919"/>
      <c r="B51" s="33"/>
      <c r="C51" s="34"/>
      <c r="D51" s="35"/>
      <c r="E51" s="34"/>
      <c r="F51" s="34"/>
      <c r="G51" s="34"/>
      <c r="H51" s="34"/>
      <c r="I51" s="34"/>
      <c r="J51" s="34"/>
      <c r="K51" s="34"/>
      <c r="L51" s="37"/>
    </row>
    <row r="52" spans="1:12" ht="21.75" customHeight="1" thickBot="1">
      <c r="A52" s="920"/>
      <c r="B52" s="38"/>
      <c r="C52" s="41"/>
      <c r="D52" s="40"/>
      <c r="E52" s="41"/>
      <c r="F52" s="41"/>
      <c r="G52" s="41"/>
      <c r="H52" s="41"/>
      <c r="I52" s="41"/>
      <c r="J52" s="41"/>
      <c r="K52" s="41"/>
      <c r="L52" s="42"/>
    </row>
    <row r="53" spans="1:12" ht="21.75" customHeight="1" thickTop="1">
      <c r="A53" s="924">
        <f>A43+1</f>
        <v>46209</v>
      </c>
      <c r="B53" s="43"/>
      <c r="C53" s="48"/>
      <c r="D53" s="49"/>
      <c r="E53" s="48"/>
      <c r="F53" s="48"/>
      <c r="G53" s="48"/>
      <c r="H53" s="44"/>
      <c r="I53" s="44"/>
      <c r="J53" s="44"/>
      <c r="K53" s="44"/>
      <c r="L53" s="46"/>
    </row>
    <row r="54" spans="1:12" ht="21.75" customHeight="1">
      <c r="A54" s="922"/>
      <c r="B54" s="47"/>
      <c r="C54" s="48"/>
      <c r="D54" s="49"/>
      <c r="E54" s="48"/>
      <c r="F54" s="48"/>
      <c r="G54" s="48"/>
      <c r="H54" s="48"/>
      <c r="I54" s="48"/>
      <c r="J54" s="48"/>
      <c r="K54" s="44"/>
      <c r="L54" s="50"/>
    </row>
    <row r="55" spans="1:12" ht="21.75" customHeight="1">
      <c r="A55" s="922"/>
      <c r="B55" s="47"/>
      <c r="C55" s="48"/>
      <c r="D55" s="49"/>
      <c r="E55" s="48"/>
      <c r="F55" s="48"/>
      <c r="G55" s="48"/>
      <c r="H55" s="48"/>
      <c r="I55" s="48"/>
      <c r="J55" s="48"/>
      <c r="K55" s="44"/>
      <c r="L55" s="50"/>
    </row>
    <row r="56" spans="1:12" ht="21.75" customHeight="1">
      <c r="A56" s="922"/>
      <c r="B56" s="47"/>
      <c r="C56" s="48"/>
      <c r="D56" s="49"/>
      <c r="E56" s="48"/>
      <c r="F56" s="48"/>
      <c r="G56" s="48"/>
      <c r="H56" s="48"/>
      <c r="I56" s="48"/>
      <c r="J56" s="44"/>
      <c r="K56" s="44"/>
      <c r="L56" s="50"/>
    </row>
    <row r="57" spans="1:12" ht="21.75" customHeight="1">
      <c r="A57" s="922"/>
      <c r="B57" s="47"/>
      <c r="C57" s="48"/>
      <c r="D57" s="49"/>
      <c r="E57" s="48"/>
      <c r="F57" s="48"/>
      <c r="G57" s="48"/>
      <c r="H57" s="48"/>
      <c r="I57" s="48"/>
      <c r="J57" s="48"/>
      <c r="K57" s="48"/>
      <c r="L57" s="50"/>
    </row>
    <row r="58" spans="1:12" ht="21.75" customHeight="1">
      <c r="A58" s="922"/>
      <c r="B58" s="47"/>
      <c r="C58" s="48"/>
      <c r="D58" s="49"/>
      <c r="E58" s="48"/>
      <c r="F58" s="48"/>
      <c r="G58" s="48"/>
      <c r="H58" s="48"/>
      <c r="I58" s="48"/>
      <c r="J58" s="48"/>
      <c r="K58" s="48"/>
      <c r="L58" s="50"/>
    </row>
    <row r="59" spans="1:12" ht="21.75" customHeight="1">
      <c r="A59" s="922"/>
      <c r="B59" s="47"/>
      <c r="C59" s="48"/>
      <c r="D59" s="49"/>
      <c r="E59" s="48"/>
      <c r="F59" s="48"/>
      <c r="G59" s="48"/>
      <c r="H59" s="48"/>
      <c r="I59" s="48"/>
      <c r="J59" s="48"/>
      <c r="K59" s="48"/>
      <c r="L59" s="50"/>
    </row>
    <row r="60" spans="1:12" ht="21.75" customHeight="1">
      <c r="A60" s="922"/>
      <c r="B60" s="47"/>
      <c r="C60" s="48"/>
      <c r="D60" s="49"/>
      <c r="E60" s="48"/>
      <c r="F60" s="48"/>
      <c r="G60" s="48"/>
      <c r="H60" s="48"/>
      <c r="I60" s="48"/>
      <c r="J60" s="48"/>
      <c r="K60" s="48"/>
      <c r="L60" s="50"/>
    </row>
    <row r="61" spans="1:12" ht="21.75" customHeight="1">
      <c r="A61" s="922"/>
      <c r="B61" s="47"/>
      <c r="C61" s="48"/>
      <c r="D61" s="49"/>
      <c r="E61" s="48"/>
      <c r="F61" s="48"/>
      <c r="G61" s="48"/>
      <c r="H61" s="48"/>
      <c r="I61" s="48"/>
      <c r="J61" s="48"/>
      <c r="K61" s="48"/>
      <c r="L61" s="50"/>
    </row>
    <row r="62" spans="1:12" ht="21.75" customHeight="1" thickBot="1">
      <c r="A62" s="923"/>
      <c r="B62" s="51"/>
      <c r="C62" s="52"/>
      <c r="D62" s="53"/>
      <c r="E62" s="52"/>
      <c r="F62" s="52"/>
      <c r="G62" s="52"/>
      <c r="H62" s="52"/>
      <c r="I62" s="52"/>
      <c r="J62" s="52"/>
      <c r="K62" s="52"/>
      <c r="L62" s="54"/>
    </row>
    <row r="63" spans="1:12" ht="21.75" customHeight="1" thickTop="1">
      <c r="A63" s="918">
        <f>A53+1</f>
        <v>46210</v>
      </c>
      <c r="B63" s="55"/>
      <c r="C63" s="36"/>
      <c r="D63" s="56"/>
      <c r="E63" s="36"/>
      <c r="F63" s="36"/>
      <c r="G63" s="36"/>
      <c r="H63" s="36"/>
      <c r="I63" s="36"/>
      <c r="J63" s="36"/>
      <c r="K63" s="36"/>
      <c r="L63" s="57"/>
    </row>
    <row r="64" spans="1:12" ht="21.75" customHeight="1">
      <c r="A64" s="919"/>
      <c r="B64" s="33"/>
      <c r="C64" s="34"/>
      <c r="D64" s="35"/>
      <c r="E64" s="34"/>
      <c r="F64" s="34"/>
      <c r="G64" s="34"/>
      <c r="H64" s="34"/>
      <c r="I64" s="34"/>
      <c r="J64" s="36"/>
      <c r="K64" s="36"/>
      <c r="L64" s="37"/>
    </row>
    <row r="65" spans="1:12" ht="21.75" customHeight="1">
      <c r="A65" s="919"/>
      <c r="B65" s="33"/>
      <c r="C65" s="34"/>
      <c r="D65" s="35"/>
      <c r="E65" s="34"/>
      <c r="F65" s="34"/>
      <c r="G65" s="34"/>
      <c r="H65" s="34"/>
      <c r="I65" s="34"/>
      <c r="J65" s="36"/>
      <c r="K65" s="36"/>
      <c r="L65" s="37"/>
    </row>
    <row r="66" spans="1:12" ht="21.75" customHeight="1">
      <c r="A66" s="919"/>
      <c r="B66" s="33"/>
      <c r="C66" s="34"/>
      <c r="D66" s="35"/>
      <c r="E66" s="34"/>
      <c r="F66" s="34"/>
      <c r="G66" s="34"/>
      <c r="H66" s="34"/>
      <c r="I66" s="34"/>
      <c r="J66" s="34"/>
      <c r="K66" s="58"/>
      <c r="L66" s="37"/>
    </row>
    <row r="67" spans="1:12" ht="21.75" customHeight="1">
      <c r="A67" s="919"/>
      <c r="B67" s="33"/>
      <c r="C67" s="34"/>
      <c r="D67" s="35"/>
      <c r="E67" s="34"/>
      <c r="F67" s="34"/>
      <c r="G67" s="34"/>
      <c r="H67" s="34"/>
      <c r="I67" s="34"/>
      <c r="J67" s="34"/>
      <c r="K67" s="58"/>
      <c r="L67" s="37"/>
    </row>
    <row r="68" spans="1:12" ht="21.75" customHeight="1">
      <c r="A68" s="919"/>
      <c r="B68" s="33"/>
      <c r="C68" s="34"/>
      <c r="D68" s="35"/>
      <c r="E68" s="34"/>
      <c r="F68" s="34"/>
      <c r="G68" s="34"/>
      <c r="H68" s="34"/>
      <c r="I68" s="34"/>
      <c r="J68" s="34"/>
      <c r="K68" s="34"/>
      <c r="L68" s="37"/>
    </row>
    <row r="69" spans="1:12" ht="21.75" customHeight="1">
      <c r="A69" s="919"/>
      <c r="B69" s="33"/>
      <c r="C69" s="34"/>
      <c r="D69" s="35"/>
      <c r="E69" s="34"/>
      <c r="F69" s="34"/>
      <c r="G69" s="34"/>
      <c r="H69" s="34"/>
      <c r="I69" s="34"/>
      <c r="J69" s="34"/>
      <c r="K69" s="34"/>
      <c r="L69" s="37"/>
    </row>
    <row r="70" spans="1:12" ht="21.75" customHeight="1">
      <c r="A70" s="919"/>
      <c r="B70" s="33"/>
      <c r="C70" s="34"/>
      <c r="D70" s="35"/>
      <c r="E70" s="34"/>
      <c r="F70" s="34"/>
      <c r="G70" s="34"/>
      <c r="H70" s="34"/>
      <c r="I70" s="34"/>
      <c r="J70" s="34"/>
      <c r="K70" s="34"/>
      <c r="L70" s="37"/>
    </row>
    <row r="71" spans="1:12" ht="21.75" customHeight="1">
      <c r="A71" s="919"/>
      <c r="B71" s="33"/>
      <c r="C71" s="34"/>
      <c r="D71" s="35"/>
      <c r="E71" s="34"/>
      <c r="F71" s="34"/>
      <c r="G71" s="34"/>
      <c r="H71" s="34"/>
      <c r="I71" s="34"/>
      <c r="J71" s="34"/>
      <c r="K71" s="34"/>
      <c r="L71" s="37"/>
    </row>
    <row r="72" spans="1:12" ht="21.75" customHeight="1" thickBot="1">
      <c r="A72" s="920"/>
      <c r="B72" s="38"/>
      <c r="C72" s="41"/>
      <c r="D72" s="40"/>
      <c r="E72" s="41"/>
      <c r="F72" s="41"/>
      <c r="G72" s="41"/>
      <c r="H72" s="41"/>
      <c r="I72" s="41"/>
      <c r="J72" s="41"/>
      <c r="K72" s="41"/>
      <c r="L72" s="42"/>
    </row>
    <row r="73" spans="1:12" ht="30" customHeight="1" thickTop="1">
      <c r="A73" s="924">
        <f>A63+1</f>
        <v>46211</v>
      </c>
      <c r="B73" s="43"/>
      <c r="C73" s="48"/>
      <c r="D73" s="49"/>
      <c r="E73" s="48"/>
      <c r="F73" s="48"/>
      <c r="G73" s="48"/>
      <c r="H73" s="44"/>
      <c r="I73" s="44"/>
      <c r="J73" s="44"/>
      <c r="K73" s="59"/>
      <c r="L73" s="46"/>
    </row>
    <row r="74" spans="1:12" ht="21.75" customHeight="1">
      <c r="A74" s="922"/>
      <c r="B74" s="47"/>
      <c r="C74" s="48"/>
      <c r="D74" s="49"/>
      <c r="E74" s="48"/>
      <c r="F74" s="48"/>
      <c r="G74" s="48"/>
      <c r="H74" s="48"/>
      <c r="I74" s="48"/>
      <c r="J74" s="44"/>
      <c r="K74" s="44"/>
      <c r="L74" s="60"/>
    </row>
    <row r="75" spans="1:12" ht="21.75" customHeight="1">
      <c r="A75" s="922"/>
      <c r="B75" s="47"/>
      <c r="C75" s="48"/>
      <c r="D75" s="49"/>
      <c r="E75" s="48"/>
      <c r="F75" s="48"/>
      <c r="G75" s="48"/>
      <c r="H75" s="48"/>
      <c r="I75" s="48"/>
      <c r="J75" s="44"/>
      <c r="K75" s="44"/>
      <c r="L75" s="50"/>
    </row>
    <row r="76" spans="1:12" ht="27.75" customHeight="1">
      <c r="A76" s="922"/>
      <c r="B76" s="47"/>
      <c r="C76" s="48"/>
      <c r="D76" s="49"/>
      <c r="E76" s="48"/>
      <c r="F76" s="48"/>
      <c r="G76" s="48"/>
      <c r="H76" s="48"/>
      <c r="I76" s="48"/>
      <c r="J76" s="44"/>
      <c r="K76" s="44"/>
      <c r="L76" s="50"/>
    </row>
    <row r="77" spans="1:12" ht="27.75" customHeight="1">
      <c r="A77" s="922"/>
      <c r="B77" s="47"/>
      <c r="C77" s="48"/>
      <c r="D77" s="49"/>
      <c r="E77" s="48"/>
      <c r="F77" s="48"/>
      <c r="G77" s="48"/>
      <c r="H77" s="48"/>
      <c r="I77" s="48"/>
      <c r="J77" s="44"/>
      <c r="K77" s="44"/>
      <c r="L77" s="50"/>
    </row>
    <row r="78" spans="1:12" ht="21.75" customHeight="1">
      <c r="A78" s="922"/>
      <c r="B78" s="47"/>
      <c r="C78" s="48"/>
      <c r="D78" s="49"/>
      <c r="E78" s="48"/>
      <c r="F78" s="48"/>
      <c r="G78" s="48"/>
      <c r="H78" s="48"/>
      <c r="I78" s="48"/>
      <c r="J78" s="48"/>
      <c r="K78" s="48"/>
      <c r="L78" s="50"/>
    </row>
    <row r="79" spans="1:12" ht="21.75" customHeight="1">
      <c r="A79" s="922"/>
      <c r="B79" s="47"/>
      <c r="C79" s="48"/>
      <c r="D79" s="49"/>
      <c r="E79" s="48"/>
      <c r="F79" s="48"/>
      <c r="G79" s="48"/>
      <c r="H79" s="48"/>
      <c r="I79" s="48"/>
      <c r="J79" s="48"/>
      <c r="K79" s="48"/>
      <c r="L79" s="50"/>
    </row>
    <row r="80" spans="1:12" ht="21.75" customHeight="1">
      <c r="A80" s="922"/>
      <c r="B80" s="47"/>
      <c r="C80" s="48"/>
      <c r="D80" s="49"/>
      <c r="E80" s="48"/>
      <c r="F80" s="48"/>
      <c r="G80" s="48"/>
      <c r="H80" s="48"/>
      <c r="I80" s="48"/>
      <c r="J80" s="48"/>
      <c r="K80" s="48"/>
      <c r="L80" s="50"/>
    </row>
    <row r="81" spans="1:12" ht="21.75" customHeight="1">
      <c r="A81" s="922"/>
      <c r="B81" s="47"/>
      <c r="C81" s="48"/>
      <c r="D81" s="49"/>
      <c r="E81" s="48"/>
      <c r="F81" s="48"/>
      <c r="G81" s="48"/>
      <c r="H81" s="48"/>
      <c r="I81" s="48"/>
      <c r="J81" s="48"/>
      <c r="K81" s="48"/>
      <c r="L81" s="50"/>
    </row>
    <row r="82" spans="1:12" ht="21.75" customHeight="1" thickBot="1">
      <c r="A82" s="923"/>
      <c r="B82" s="51"/>
      <c r="C82" s="52"/>
      <c r="D82" s="53"/>
      <c r="E82" s="52"/>
      <c r="F82" s="52"/>
      <c r="G82" s="52"/>
      <c r="H82" s="52"/>
      <c r="I82" s="52"/>
      <c r="J82" s="52"/>
      <c r="K82" s="52"/>
      <c r="L82" s="54"/>
    </row>
    <row r="83" spans="1:12" ht="21.75" customHeight="1" thickTop="1">
      <c r="A83" s="918">
        <f>A73+1</f>
        <v>46212</v>
      </c>
      <c r="B83" s="55"/>
      <c r="C83" s="34"/>
      <c r="D83" s="35"/>
      <c r="E83" s="34"/>
      <c r="F83" s="34"/>
      <c r="G83" s="34"/>
      <c r="H83" s="36"/>
      <c r="I83" s="34"/>
      <c r="J83" s="61"/>
      <c r="K83" s="61"/>
      <c r="L83" s="57"/>
    </row>
    <row r="84" spans="1:12" ht="21.75" customHeight="1">
      <c r="A84" s="919"/>
      <c r="B84" s="33"/>
      <c r="C84" s="36"/>
      <c r="D84" s="56"/>
      <c r="E84" s="36"/>
      <c r="F84" s="34"/>
      <c r="G84" s="34"/>
      <c r="H84" s="34"/>
      <c r="I84" s="34"/>
      <c r="J84" s="61"/>
      <c r="K84" s="61"/>
      <c r="L84" s="37"/>
    </row>
    <row r="85" spans="1:12" ht="21.75" customHeight="1">
      <c r="A85" s="919"/>
      <c r="B85" s="33"/>
      <c r="C85" s="36"/>
      <c r="D85" s="56"/>
      <c r="E85" s="36"/>
      <c r="F85" s="34"/>
      <c r="G85" s="34"/>
      <c r="H85" s="34"/>
      <c r="I85" s="34"/>
      <c r="J85" s="61"/>
      <c r="K85" s="61"/>
      <c r="L85" s="37"/>
    </row>
    <row r="86" spans="1:12" ht="21.75" customHeight="1">
      <c r="A86" s="919"/>
      <c r="B86" s="33"/>
      <c r="C86" s="34"/>
      <c r="D86" s="35"/>
      <c r="E86" s="34"/>
      <c r="F86" s="34"/>
      <c r="G86" s="34"/>
      <c r="H86" s="34"/>
      <c r="I86" s="34"/>
      <c r="J86" s="36"/>
      <c r="K86" s="61"/>
      <c r="L86" s="37"/>
    </row>
    <row r="87" spans="1:12" ht="21.75" customHeight="1">
      <c r="A87" s="919"/>
      <c r="B87" s="33"/>
      <c r="C87" s="34"/>
      <c r="D87" s="35"/>
      <c r="E87" s="34"/>
      <c r="F87" s="34"/>
      <c r="G87" s="34"/>
      <c r="H87" s="34"/>
      <c r="I87" s="34"/>
      <c r="J87" s="61"/>
      <c r="K87" s="61"/>
      <c r="L87" s="37"/>
    </row>
    <row r="88" spans="1:12" ht="21.75" customHeight="1">
      <c r="A88" s="919"/>
      <c r="B88" s="33"/>
      <c r="C88" s="34"/>
      <c r="D88" s="35"/>
      <c r="E88" s="34"/>
      <c r="F88" s="34"/>
      <c r="G88" s="34"/>
      <c r="H88" s="34"/>
      <c r="I88" s="34"/>
      <c r="J88" s="34"/>
      <c r="K88" s="34"/>
      <c r="L88" s="37"/>
    </row>
    <row r="89" spans="1:12" ht="21.75" customHeight="1">
      <c r="A89" s="919"/>
      <c r="B89" s="33"/>
      <c r="C89" s="34"/>
      <c r="D89" s="35"/>
      <c r="E89" s="34"/>
      <c r="F89" s="34"/>
      <c r="G89" s="34"/>
      <c r="H89" s="34"/>
      <c r="I89" s="34"/>
      <c r="J89" s="34"/>
      <c r="K89" s="34"/>
      <c r="L89" s="37"/>
    </row>
    <row r="90" spans="1:12" ht="21.75" customHeight="1">
      <c r="A90" s="919"/>
      <c r="B90" s="33"/>
      <c r="C90" s="34"/>
      <c r="D90" s="35"/>
      <c r="E90" s="34"/>
      <c r="F90" s="34"/>
      <c r="G90" s="34"/>
      <c r="H90" s="34"/>
      <c r="I90" s="34"/>
      <c r="J90" s="34"/>
      <c r="K90" s="34"/>
      <c r="L90" s="37"/>
    </row>
    <row r="91" spans="1:12" ht="21.75" customHeight="1">
      <c r="A91" s="919"/>
      <c r="B91" s="33"/>
      <c r="C91" s="34"/>
      <c r="D91" s="35"/>
      <c r="E91" s="34"/>
      <c r="F91" s="34"/>
      <c r="G91" s="34"/>
      <c r="H91" s="34"/>
      <c r="I91" s="34"/>
      <c r="J91" s="34"/>
      <c r="K91" s="34"/>
      <c r="L91" s="37"/>
    </row>
    <row r="92" spans="1:12" ht="21.75" customHeight="1" thickBot="1">
      <c r="A92" s="920"/>
      <c r="B92" s="38"/>
      <c r="C92" s="41"/>
      <c r="D92" s="40"/>
      <c r="E92" s="41"/>
      <c r="F92" s="41"/>
      <c r="G92" s="41"/>
      <c r="H92" s="41"/>
      <c r="I92" s="41"/>
      <c r="J92" s="41"/>
      <c r="K92" s="41"/>
      <c r="L92" s="42"/>
    </row>
    <row r="93" spans="1:12" ht="21.75" customHeight="1" thickTop="1">
      <c r="A93" s="924">
        <f>A83+1</f>
        <v>46213</v>
      </c>
      <c r="B93" s="43"/>
      <c r="C93" s="48"/>
      <c r="D93" s="49"/>
      <c r="E93" s="48"/>
      <c r="F93" s="48"/>
      <c r="G93" s="48"/>
      <c r="H93" s="44"/>
      <c r="I93" s="44"/>
      <c r="J93" s="44"/>
      <c r="K93" s="44"/>
      <c r="L93" s="46"/>
    </row>
    <row r="94" spans="1:12" ht="21.75" customHeight="1">
      <c r="A94" s="922"/>
      <c r="B94" s="47"/>
      <c r="C94" s="48"/>
      <c r="D94" s="49"/>
      <c r="E94" s="48"/>
      <c r="F94" s="48"/>
      <c r="G94" s="48"/>
      <c r="H94" s="48"/>
      <c r="I94" s="48"/>
      <c r="J94" s="44"/>
      <c r="K94" s="44"/>
      <c r="L94" s="46"/>
    </row>
    <row r="95" spans="1:12" ht="21.75" customHeight="1">
      <c r="A95" s="922"/>
      <c r="B95" s="47"/>
      <c r="C95" s="48"/>
      <c r="D95" s="49"/>
      <c r="E95" s="48"/>
      <c r="F95" s="48"/>
      <c r="G95" s="48"/>
      <c r="H95" s="48"/>
      <c r="I95" s="48"/>
      <c r="J95" s="44"/>
      <c r="K95" s="44"/>
      <c r="L95" s="46"/>
    </row>
    <row r="96" spans="1:12" ht="21.75" customHeight="1">
      <c r="A96" s="922"/>
      <c r="B96" s="47"/>
      <c r="C96" s="48"/>
      <c r="D96" s="49"/>
      <c r="E96" s="48"/>
      <c r="F96" s="48"/>
      <c r="G96" s="48"/>
      <c r="H96" s="48"/>
      <c r="I96" s="48"/>
      <c r="J96" s="44"/>
      <c r="K96" s="44"/>
      <c r="L96" s="50"/>
    </row>
    <row r="97" spans="1:12" ht="21.75" customHeight="1">
      <c r="A97" s="922"/>
      <c r="B97" s="47"/>
      <c r="C97" s="48"/>
      <c r="D97" s="49"/>
      <c r="E97" s="48"/>
      <c r="F97" s="48"/>
      <c r="G97" s="48"/>
      <c r="H97" s="48"/>
      <c r="I97" s="48"/>
      <c r="J97" s="48"/>
      <c r="K97" s="48"/>
      <c r="L97" s="50"/>
    </row>
    <row r="98" spans="1:12" ht="21.75" customHeight="1">
      <c r="A98" s="922"/>
      <c r="B98" s="47"/>
      <c r="C98" s="48"/>
      <c r="D98" s="49"/>
      <c r="E98" s="48"/>
      <c r="F98" s="48"/>
      <c r="G98" s="48"/>
      <c r="H98" s="48"/>
      <c r="I98" s="48"/>
      <c r="J98" s="48"/>
      <c r="K98" s="48"/>
      <c r="L98" s="50"/>
    </row>
    <row r="99" spans="1:12" ht="21.75" customHeight="1">
      <c r="A99" s="922"/>
      <c r="B99" s="47"/>
      <c r="C99" s="48"/>
      <c r="D99" s="49"/>
      <c r="E99" s="48"/>
      <c r="F99" s="48"/>
      <c r="G99" s="48"/>
      <c r="H99" s="48"/>
      <c r="I99" s="48"/>
      <c r="J99" s="48"/>
      <c r="K99" s="48"/>
      <c r="L99" s="50"/>
    </row>
    <row r="100" spans="1:12" ht="21.75" customHeight="1">
      <c r="A100" s="922"/>
      <c r="B100" s="47"/>
      <c r="C100" s="48"/>
      <c r="D100" s="49"/>
      <c r="E100" s="48"/>
      <c r="F100" s="48"/>
      <c r="G100" s="48"/>
      <c r="H100" s="48"/>
      <c r="I100" s="48"/>
      <c r="J100" s="48"/>
      <c r="K100" s="48"/>
      <c r="L100" s="50"/>
    </row>
    <row r="101" spans="1:12" ht="21.75" customHeight="1">
      <c r="A101" s="922"/>
      <c r="B101" s="47"/>
      <c r="C101" s="48"/>
      <c r="D101" s="49"/>
      <c r="E101" s="48"/>
      <c r="F101" s="48"/>
      <c r="G101" s="48"/>
      <c r="H101" s="48"/>
      <c r="I101" s="48"/>
      <c r="J101" s="48"/>
      <c r="K101" s="48"/>
      <c r="L101" s="50"/>
    </row>
    <row r="102" spans="1:12" ht="21.75" customHeight="1" thickBot="1">
      <c r="A102" s="923"/>
      <c r="B102" s="51"/>
      <c r="C102" s="52"/>
      <c r="D102" s="53"/>
      <c r="E102" s="52"/>
      <c r="F102" s="52"/>
      <c r="G102" s="52"/>
      <c r="H102" s="52"/>
      <c r="I102" s="52"/>
      <c r="J102" s="52"/>
      <c r="K102" s="52"/>
      <c r="L102" s="54"/>
    </row>
    <row r="103" spans="1:12" ht="21.75" customHeight="1" thickTop="1">
      <c r="A103" s="918">
        <f>A93+1</f>
        <v>46214</v>
      </c>
      <c r="B103" s="55"/>
      <c r="C103" s="36"/>
      <c r="D103" s="56"/>
      <c r="E103" s="36"/>
      <c r="F103" s="36"/>
      <c r="G103" s="36"/>
      <c r="H103" s="36"/>
      <c r="I103" s="36"/>
      <c r="J103" s="36"/>
      <c r="K103" s="36"/>
      <c r="L103" s="57"/>
    </row>
    <row r="104" spans="1:12" ht="21.75" customHeight="1">
      <c r="A104" s="919"/>
      <c r="B104" s="33"/>
      <c r="C104" s="34"/>
      <c r="D104" s="35"/>
      <c r="E104" s="34"/>
      <c r="F104" s="34"/>
      <c r="G104" s="34"/>
      <c r="H104" s="34"/>
      <c r="I104" s="34"/>
      <c r="J104" s="36"/>
      <c r="K104" s="36"/>
      <c r="L104" s="37"/>
    </row>
    <row r="105" spans="1:12" ht="21.75" customHeight="1">
      <c r="A105" s="919"/>
      <c r="B105" s="33"/>
      <c r="C105" s="34"/>
      <c r="D105" s="35"/>
      <c r="E105" s="34"/>
      <c r="F105" s="34"/>
      <c r="G105" s="34"/>
      <c r="H105" s="34"/>
      <c r="I105" s="34"/>
      <c r="J105" s="36"/>
      <c r="K105" s="36"/>
      <c r="L105" s="37"/>
    </row>
    <row r="106" spans="1:12" ht="21.75" customHeight="1">
      <c r="A106" s="919"/>
      <c r="B106" s="62"/>
      <c r="C106" s="58"/>
      <c r="D106" s="63"/>
      <c r="E106" s="58"/>
      <c r="F106" s="58"/>
      <c r="G106" s="58"/>
      <c r="H106" s="34"/>
      <c r="I106" s="34"/>
      <c r="J106" s="36"/>
      <c r="K106" s="34"/>
      <c r="L106" s="37"/>
    </row>
    <row r="107" spans="1:12" ht="21.75" customHeight="1">
      <c r="A107" s="919"/>
      <c r="B107" s="62"/>
      <c r="C107" s="58"/>
      <c r="D107" s="63"/>
      <c r="E107" s="58"/>
      <c r="F107" s="58"/>
      <c r="G107" s="58"/>
      <c r="H107" s="34"/>
      <c r="I107" s="34"/>
      <c r="J107" s="36"/>
      <c r="K107" s="34"/>
      <c r="L107" s="37"/>
    </row>
    <row r="108" spans="1:12" ht="21.75" customHeight="1">
      <c r="A108" s="919"/>
      <c r="B108" s="62"/>
      <c r="C108" s="58"/>
      <c r="D108" s="63"/>
      <c r="E108" s="58"/>
      <c r="F108" s="58"/>
      <c r="G108" s="58"/>
      <c r="H108" s="34"/>
      <c r="I108" s="34"/>
      <c r="J108" s="36"/>
      <c r="K108" s="34"/>
      <c r="L108" s="37"/>
    </row>
    <row r="109" spans="1:12" ht="21.75" customHeight="1">
      <c r="A109" s="919"/>
      <c r="B109" s="33"/>
      <c r="C109" s="34"/>
      <c r="D109" s="35"/>
      <c r="E109" s="34"/>
      <c r="F109" s="34"/>
      <c r="G109" s="34"/>
      <c r="H109" s="34"/>
      <c r="I109" s="34"/>
      <c r="J109" s="34"/>
      <c r="K109" s="34"/>
      <c r="L109" s="37"/>
    </row>
    <row r="110" spans="1:12" ht="21.75" customHeight="1">
      <c r="A110" s="919"/>
      <c r="B110" s="33"/>
      <c r="C110" s="34"/>
      <c r="D110" s="35"/>
      <c r="E110" s="34"/>
      <c r="F110" s="34"/>
      <c r="G110" s="34"/>
      <c r="H110" s="34"/>
      <c r="I110" s="34"/>
      <c r="J110" s="34"/>
      <c r="K110" s="34"/>
      <c r="L110" s="37"/>
    </row>
    <row r="111" spans="1:12" ht="21.75" customHeight="1">
      <c r="A111" s="919"/>
      <c r="B111" s="33"/>
      <c r="C111" s="34"/>
      <c r="D111" s="35"/>
      <c r="E111" s="34"/>
      <c r="F111" s="34"/>
      <c r="G111" s="34"/>
      <c r="H111" s="34"/>
      <c r="I111" s="34"/>
      <c r="J111" s="34"/>
      <c r="K111" s="34"/>
      <c r="L111" s="37"/>
    </row>
    <row r="112" spans="1:12" ht="21.75" customHeight="1" thickBot="1">
      <c r="A112" s="920"/>
      <c r="B112" s="38"/>
      <c r="C112" s="41"/>
      <c r="D112" s="40"/>
      <c r="E112" s="41"/>
      <c r="F112" s="41"/>
      <c r="G112" s="41"/>
      <c r="H112" s="41"/>
      <c r="I112" s="41"/>
      <c r="J112" s="41"/>
      <c r="K112" s="41"/>
      <c r="L112" s="42"/>
    </row>
    <row r="113" spans="1:12" ht="21.75" customHeight="1" thickTop="1">
      <c r="A113" s="924">
        <f>A103+1</f>
        <v>46215</v>
      </c>
      <c r="B113" s="43"/>
      <c r="C113" s="48"/>
      <c r="D113" s="49"/>
      <c r="E113" s="48"/>
      <c r="F113" s="48"/>
      <c r="G113" s="48"/>
      <c r="H113" s="44"/>
      <c r="I113" s="44"/>
      <c r="J113" s="44"/>
      <c r="K113" s="44"/>
      <c r="L113" s="46"/>
    </row>
    <row r="114" spans="1:12" ht="21.75" customHeight="1">
      <c r="A114" s="922"/>
      <c r="B114" s="47"/>
      <c r="C114" s="48"/>
      <c r="D114" s="49"/>
      <c r="E114" s="48"/>
      <c r="F114" s="48"/>
      <c r="G114" s="48"/>
      <c r="H114" s="48"/>
      <c r="I114" s="48"/>
      <c r="J114" s="44"/>
      <c r="K114" s="44"/>
      <c r="L114" s="50"/>
    </row>
    <row r="115" spans="1:12" ht="21.75" customHeight="1">
      <c r="A115" s="922"/>
      <c r="B115" s="47"/>
      <c r="C115" s="48"/>
      <c r="D115" s="49"/>
      <c r="E115" s="48"/>
      <c r="F115" s="48"/>
      <c r="G115" s="48"/>
      <c r="H115" s="48"/>
      <c r="I115" s="48"/>
      <c r="J115" s="44"/>
      <c r="K115" s="44"/>
      <c r="L115" s="50"/>
    </row>
    <row r="116" spans="1:12" ht="21.75" customHeight="1">
      <c r="A116" s="922"/>
      <c r="B116" s="47"/>
      <c r="C116" s="48"/>
      <c r="D116" s="49"/>
      <c r="E116" s="48"/>
      <c r="F116" s="48"/>
      <c r="G116" s="48"/>
      <c r="H116" s="48"/>
      <c r="I116" s="48"/>
      <c r="J116" s="44"/>
      <c r="K116" s="48"/>
      <c r="L116" s="50"/>
    </row>
    <row r="117" spans="1:12" ht="21.75" customHeight="1">
      <c r="A117" s="922"/>
      <c r="B117" s="47"/>
      <c r="C117" s="48"/>
      <c r="D117" s="49"/>
      <c r="E117" s="48"/>
      <c r="F117" s="48"/>
      <c r="G117" s="48"/>
      <c r="H117" s="48"/>
      <c r="I117" s="48"/>
      <c r="J117" s="44"/>
      <c r="K117" s="48"/>
      <c r="L117" s="50"/>
    </row>
    <row r="118" spans="1:12" ht="21.75" customHeight="1">
      <c r="A118" s="922"/>
      <c r="B118" s="47"/>
      <c r="C118" s="48"/>
      <c r="D118" s="49"/>
      <c r="E118" s="48"/>
      <c r="F118" s="48"/>
      <c r="G118" s="48"/>
      <c r="H118" s="48"/>
      <c r="I118" s="48"/>
      <c r="J118" s="44"/>
      <c r="K118" s="48"/>
      <c r="L118" s="50"/>
    </row>
    <row r="119" spans="1:12" ht="21.75" customHeight="1">
      <c r="A119" s="922"/>
      <c r="B119" s="47"/>
      <c r="C119" s="48"/>
      <c r="D119" s="49"/>
      <c r="E119" s="48"/>
      <c r="F119" s="48"/>
      <c r="G119" s="48"/>
      <c r="H119" s="48"/>
      <c r="I119" s="48"/>
      <c r="J119" s="48"/>
      <c r="K119" s="48"/>
      <c r="L119" s="50"/>
    </row>
    <row r="120" spans="1:12" ht="21.75" customHeight="1">
      <c r="A120" s="922"/>
      <c r="B120" s="47"/>
      <c r="C120" s="48"/>
      <c r="D120" s="49"/>
      <c r="E120" s="48"/>
      <c r="F120" s="48"/>
      <c r="G120" s="48"/>
      <c r="H120" s="48"/>
      <c r="I120" s="48"/>
      <c r="J120" s="48"/>
      <c r="K120" s="48"/>
      <c r="L120" s="50"/>
    </row>
    <row r="121" spans="1:12" ht="21.75" customHeight="1">
      <c r="A121" s="922"/>
      <c r="B121" s="47"/>
      <c r="C121" s="48"/>
      <c r="D121" s="49"/>
      <c r="E121" s="48"/>
      <c r="F121" s="48"/>
      <c r="G121" s="48"/>
      <c r="H121" s="48"/>
      <c r="I121" s="48"/>
      <c r="J121" s="48"/>
      <c r="K121" s="48"/>
      <c r="L121" s="50"/>
    </row>
    <row r="122" spans="1:12" ht="21.75" customHeight="1" thickBot="1">
      <c r="A122" s="923"/>
      <c r="B122" s="51"/>
      <c r="C122" s="52"/>
      <c r="D122" s="53"/>
      <c r="E122" s="52"/>
      <c r="F122" s="52"/>
      <c r="G122" s="52"/>
      <c r="H122" s="52"/>
      <c r="I122" s="52"/>
      <c r="J122" s="52"/>
      <c r="K122" s="52"/>
      <c r="L122" s="54"/>
    </row>
    <row r="123" spans="1:12" ht="21.75" customHeight="1" thickTop="1">
      <c r="A123" s="918">
        <f>A113+1</f>
        <v>46216</v>
      </c>
      <c r="B123" s="43"/>
      <c r="C123" s="48"/>
      <c r="D123" s="49"/>
      <c r="E123" s="48"/>
      <c r="F123" s="48"/>
      <c r="G123" s="48"/>
      <c r="H123" s="34"/>
      <c r="I123" s="34"/>
      <c r="J123" s="61"/>
      <c r="K123" s="61"/>
      <c r="L123" s="57"/>
    </row>
    <row r="124" spans="1:12" ht="21.75" customHeight="1">
      <c r="A124" s="919"/>
      <c r="B124" s="33"/>
      <c r="C124" s="34"/>
      <c r="D124" s="35"/>
      <c r="E124" s="34"/>
      <c r="F124" s="34"/>
      <c r="G124" s="34"/>
      <c r="H124" s="34"/>
      <c r="I124" s="34"/>
      <c r="J124" s="61"/>
      <c r="K124" s="61"/>
      <c r="L124" s="57"/>
    </row>
    <row r="125" spans="1:12" ht="21.75" customHeight="1">
      <c r="A125" s="919"/>
      <c r="B125" s="33"/>
      <c r="C125" s="34"/>
      <c r="D125" s="35"/>
      <c r="E125" s="34"/>
      <c r="F125" s="34"/>
      <c r="G125" s="34"/>
      <c r="H125" s="34"/>
      <c r="I125" s="34"/>
      <c r="J125" s="61"/>
      <c r="K125" s="61"/>
      <c r="L125" s="57"/>
    </row>
    <row r="126" spans="1:12" ht="21.75" customHeight="1">
      <c r="A126" s="919"/>
      <c r="B126" s="62"/>
      <c r="C126" s="58"/>
      <c r="D126" s="63"/>
      <c r="E126" s="58"/>
      <c r="F126" s="58"/>
      <c r="G126" s="58"/>
      <c r="H126" s="34"/>
      <c r="I126" s="34"/>
      <c r="J126" s="34"/>
      <c r="K126" s="34"/>
      <c r="L126" s="57"/>
    </row>
    <row r="127" spans="1:12" ht="21.75" customHeight="1">
      <c r="A127" s="919"/>
      <c r="B127" s="33"/>
      <c r="C127" s="34"/>
      <c r="D127" s="35"/>
      <c r="E127" s="34"/>
      <c r="F127" s="34"/>
      <c r="G127" s="34"/>
      <c r="H127" s="34"/>
      <c r="I127" s="34"/>
      <c r="J127" s="34"/>
      <c r="K127" s="34"/>
      <c r="L127" s="37"/>
    </row>
    <row r="128" spans="1:12" ht="21.75" customHeight="1">
      <c r="A128" s="919"/>
      <c r="B128" s="33"/>
      <c r="C128" s="34"/>
      <c r="D128" s="35"/>
      <c r="E128" s="34"/>
      <c r="F128" s="34"/>
      <c r="G128" s="34"/>
      <c r="H128" s="34"/>
      <c r="I128" s="34"/>
      <c r="J128" s="34"/>
      <c r="K128" s="34"/>
      <c r="L128" s="37"/>
    </row>
    <row r="129" spans="1:12" ht="21.75" customHeight="1">
      <c r="A129" s="919"/>
      <c r="B129" s="33"/>
      <c r="C129" s="34"/>
      <c r="D129" s="35"/>
      <c r="E129" s="34"/>
      <c r="F129" s="34"/>
      <c r="G129" s="34"/>
      <c r="H129" s="34"/>
      <c r="I129" s="34"/>
      <c r="J129" s="34"/>
      <c r="K129" s="34"/>
      <c r="L129" s="37"/>
    </row>
    <row r="130" spans="1:12" ht="21.75" customHeight="1">
      <c r="A130" s="919"/>
      <c r="B130" s="33"/>
      <c r="C130" s="34"/>
      <c r="D130" s="35"/>
      <c r="E130" s="34"/>
      <c r="F130" s="34"/>
      <c r="G130" s="34"/>
      <c r="H130" s="34"/>
      <c r="I130" s="34"/>
      <c r="J130" s="34"/>
      <c r="K130" s="34"/>
      <c r="L130" s="37"/>
    </row>
    <row r="131" spans="1:12" ht="21.75" customHeight="1">
      <c r="A131" s="919"/>
      <c r="B131" s="33"/>
      <c r="C131" s="34"/>
      <c r="D131" s="35"/>
      <c r="E131" s="34"/>
      <c r="F131" s="34"/>
      <c r="G131" s="34"/>
      <c r="H131" s="34"/>
      <c r="I131" s="34"/>
      <c r="J131" s="34"/>
      <c r="K131" s="34"/>
      <c r="L131" s="37"/>
    </row>
    <row r="132" spans="1:12" ht="21.75" customHeight="1" thickBot="1">
      <c r="A132" s="920"/>
      <c r="B132" s="38"/>
      <c r="C132" s="41"/>
      <c r="D132" s="40"/>
      <c r="E132" s="41"/>
      <c r="F132" s="41"/>
      <c r="G132" s="41"/>
      <c r="H132" s="41"/>
      <c r="I132" s="41"/>
      <c r="J132" s="41"/>
      <c r="K132" s="41"/>
      <c r="L132" s="42"/>
    </row>
    <row r="133" spans="1:12" ht="21.75" customHeight="1" thickTop="1">
      <c r="A133" s="924">
        <f>A123+1</f>
        <v>46217</v>
      </c>
      <c r="B133" s="43"/>
      <c r="C133" s="48"/>
      <c r="D133" s="49"/>
      <c r="E133" s="48"/>
      <c r="F133" s="48"/>
      <c r="G133" s="48"/>
      <c r="H133" s="44"/>
      <c r="I133" s="44"/>
      <c r="J133" s="44"/>
      <c r="K133" s="44"/>
      <c r="L133" s="46"/>
    </row>
    <row r="134" spans="1:12" ht="21.75" customHeight="1">
      <c r="A134" s="922"/>
      <c r="B134" s="47"/>
      <c r="C134" s="48"/>
      <c r="D134" s="49"/>
      <c r="E134" s="48"/>
      <c r="F134" s="48"/>
      <c r="G134" s="48"/>
      <c r="H134" s="48"/>
      <c r="I134" s="48"/>
      <c r="J134" s="48"/>
      <c r="K134" s="48"/>
      <c r="L134" s="50"/>
    </row>
    <row r="135" spans="1:12" ht="21.75" customHeight="1">
      <c r="A135" s="922"/>
      <c r="B135" s="47"/>
      <c r="C135" s="48"/>
      <c r="D135" s="49"/>
      <c r="E135" s="48"/>
      <c r="F135" s="48"/>
      <c r="G135" s="48"/>
      <c r="H135" s="48"/>
      <c r="I135" s="48"/>
      <c r="J135" s="48"/>
      <c r="K135" s="48"/>
      <c r="L135" s="50"/>
    </row>
    <row r="136" spans="1:12" ht="21.75" customHeight="1">
      <c r="A136" s="922"/>
      <c r="B136" s="47"/>
      <c r="C136" s="48"/>
      <c r="D136" s="49"/>
      <c r="E136" s="48"/>
      <c r="F136" s="48"/>
      <c r="G136" s="48"/>
      <c r="H136" s="48"/>
      <c r="I136" s="48"/>
      <c r="J136" s="48"/>
      <c r="K136" s="48"/>
      <c r="L136" s="50"/>
    </row>
    <row r="137" spans="1:12" ht="21.75" customHeight="1">
      <c r="A137" s="922"/>
      <c r="B137" s="47"/>
      <c r="C137" s="48"/>
      <c r="D137" s="49"/>
      <c r="E137" s="48"/>
      <c r="F137" s="48"/>
      <c r="G137" s="48"/>
      <c r="H137" s="48"/>
      <c r="I137" s="48"/>
      <c r="J137" s="48"/>
      <c r="K137" s="48"/>
      <c r="L137" s="50"/>
    </row>
    <row r="138" spans="1:12" ht="21.75" customHeight="1">
      <c r="A138" s="922"/>
      <c r="B138" s="47"/>
      <c r="C138" s="48"/>
      <c r="D138" s="49"/>
      <c r="E138" s="48"/>
      <c r="F138" s="48"/>
      <c r="G138" s="48"/>
      <c r="H138" s="48"/>
      <c r="I138" s="48"/>
      <c r="J138" s="48"/>
      <c r="K138" s="48"/>
      <c r="L138" s="50"/>
    </row>
    <row r="139" spans="1:12" ht="21.75" customHeight="1">
      <c r="A139" s="922"/>
      <c r="B139" s="47"/>
      <c r="C139" s="48"/>
      <c r="D139" s="49"/>
      <c r="E139" s="48"/>
      <c r="F139" s="48"/>
      <c r="G139" s="48"/>
      <c r="H139" s="48"/>
      <c r="I139" s="48"/>
      <c r="J139" s="48"/>
      <c r="K139" s="48"/>
      <c r="L139" s="50"/>
    </row>
    <row r="140" spans="1:12" ht="21.75" customHeight="1">
      <c r="A140" s="922"/>
      <c r="B140" s="47"/>
      <c r="C140" s="48"/>
      <c r="D140" s="49"/>
      <c r="E140" s="48"/>
      <c r="F140" s="48"/>
      <c r="G140" s="48"/>
      <c r="H140" s="48"/>
      <c r="I140" s="48"/>
      <c r="J140" s="48"/>
      <c r="K140" s="48"/>
      <c r="L140" s="50"/>
    </row>
    <row r="141" spans="1:12" ht="21.75" customHeight="1">
      <c r="A141" s="922"/>
      <c r="B141" s="47"/>
      <c r="C141" s="48"/>
      <c r="D141" s="49"/>
      <c r="E141" s="48"/>
      <c r="F141" s="48"/>
      <c r="G141" s="48"/>
      <c r="H141" s="48"/>
      <c r="I141" s="48"/>
      <c r="J141" s="48"/>
      <c r="K141" s="48"/>
      <c r="L141" s="50"/>
    </row>
    <row r="142" spans="1:12" ht="21.75" customHeight="1" thickBot="1">
      <c r="A142" s="923"/>
      <c r="B142" s="51"/>
      <c r="C142" s="52"/>
      <c r="D142" s="53"/>
      <c r="E142" s="52"/>
      <c r="F142" s="52"/>
      <c r="G142" s="52"/>
      <c r="H142" s="52"/>
      <c r="I142" s="52"/>
      <c r="J142" s="52"/>
      <c r="K142" s="52"/>
      <c r="L142" s="54"/>
    </row>
    <row r="143" spans="1:12" ht="21.75" customHeight="1" thickTop="1">
      <c r="A143" s="925">
        <f>A133+1</f>
        <v>46218</v>
      </c>
      <c r="B143" s="33"/>
      <c r="C143" s="34"/>
      <c r="D143" s="35"/>
      <c r="E143" s="34"/>
      <c r="F143" s="34"/>
      <c r="G143" s="34"/>
      <c r="H143" s="36"/>
      <c r="I143" s="36"/>
      <c r="J143" s="36"/>
      <c r="K143" s="36"/>
      <c r="L143" s="57"/>
    </row>
    <row r="144" spans="1:12" ht="21.75" customHeight="1">
      <c r="A144" s="926"/>
      <c r="B144" s="33"/>
      <c r="C144" s="34"/>
      <c r="D144" s="35"/>
      <c r="E144" s="34"/>
      <c r="F144" s="34"/>
      <c r="G144" s="34"/>
      <c r="H144" s="34"/>
      <c r="I144" s="34"/>
      <c r="J144" s="36"/>
      <c r="K144" s="34"/>
      <c r="L144" s="37"/>
    </row>
    <row r="145" spans="1:12" ht="21.75" customHeight="1">
      <c r="A145" s="926"/>
      <c r="B145" s="33"/>
      <c r="C145" s="34"/>
      <c r="D145" s="35"/>
      <c r="E145" s="34"/>
      <c r="F145" s="34"/>
      <c r="G145" s="34"/>
      <c r="H145" s="34"/>
      <c r="I145" s="34"/>
      <c r="J145" s="36"/>
      <c r="K145" s="34"/>
      <c r="L145" s="37"/>
    </row>
    <row r="146" spans="1:12" ht="21.75" customHeight="1">
      <c r="A146" s="926"/>
      <c r="B146" s="33"/>
      <c r="C146" s="34"/>
      <c r="D146" s="35"/>
      <c r="E146" s="34"/>
      <c r="F146" s="34"/>
      <c r="G146" s="34"/>
      <c r="H146" s="34"/>
      <c r="I146" s="34"/>
      <c r="J146" s="36"/>
      <c r="K146" s="34"/>
      <c r="L146" s="37"/>
    </row>
    <row r="147" spans="1:12" ht="21.75" customHeight="1">
      <c r="A147" s="926"/>
      <c r="B147" s="33"/>
      <c r="C147" s="34"/>
      <c r="D147" s="35"/>
      <c r="E147" s="34"/>
      <c r="F147" s="34"/>
      <c r="G147" s="34"/>
      <c r="H147" s="34"/>
      <c r="I147" s="34"/>
      <c r="J147" s="34"/>
      <c r="K147" s="34"/>
      <c r="L147" s="37"/>
    </row>
    <row r="148" spans="1:12" ht="21.75" customHeight="1">
      <c r="A148" s="926"/>
      <c r="B148" s="33"/>
      <c r="C148" s="34"/>
      <c r="D148" s="35"/>
      <c r="E148" s="34"/>
      <c r="F148" s="34"/>
      <c r="G148" s="34"/>
      <c r="H148" s="34"/>
      <c r="I148" s="34"/>
      <c r="J148" s="34"/>
      <c r="K148" s="34"/>
      <c r="L148" s="37"/>
    </row>
    <row r="149" spans="1:12" ht="21.75" customHeight="1">
      <c r="A149" s="926"/>
      <c r="B149" s="33"/>
      <c r="C149" s="34"/>
      <c r="D149" s="35"/>
      <c r="E149" s="34"/>
      <c r="F149" s="34"/>
      <c r="G149" s="34"/>
      <c r="H149" s="34"/>
      <c r="I149" s="34"/>
      <c r="J149" s="34"/>
      <c r="K149" s="34"/>
      <c r="L149" s="37"/>
    </row>
    <row r="150" spans="1:12" ht="21.75" customHeight="1">
      <c r="A150" s="926"/>
      <c r="B150" s="33"/>
      <c r="C150" s="34"/>
      <c r="D150" s="35"/>
      <c r="E150" s="34"/>
      <c r="F150" s="34"/>
      <c r="G150" s="34"/>
      <c r="H150" s="34"/>
      <c r="I150" s="34"/>
      <c r="J150" s="34"/>
      <c r="K150" s="34"/>
      <c r="L150" s="37"/>
    </row>
    <row r="151" spans="1:12" ht="21.75" customHeight="1">
      <c r="A151" s="926"/>
      <c r="B151" s="33"/>
      <c r="C151" s="34"/>
      <c r="D151" s="35"/>
      <c r="E151" s="34"/>
      <c r="F151" s="34"/>
      <c r="G151" s="34"/>
      <c r="H151" s="34"/>
      <c r="I151" s="34"/>
      <c r="J151" s="34"/>
      <c r="K151" s="34"/>
      <c r="L151" s="37"/>
    </row>
    <row r="152" spans="1:12" ht="21.75" customHeight="1" thickBot="1">
      <c r="A152" s="927"/>
      <c r="B152" s="38"/>
      <c r="C152" s="41"/>
      <c r="D152" s="40"/>
      <c r="E152" s="41"/>
      <c r="F152" s="41"/>
      <c r="G152" s="41"/>
      <c r="H152" s="41"/>
      <c r="I152" s="41"/>
      <c r="J152" s="41"/>
      <c r="K152" s="41"/>
      <c r="L152" s="42"/>
    </row>
    <row r="153" spans="1:12" ht="21.75" customHeight="1" thickTop="1">
      <c r="A153" s="924">
        <f>A143+1</f>
        <v>46219</v>
      </c>
      <c r="B153" s="43"/>
      <c r="C153" s="48"/>
      <c r="D153" s="49"/>
      <c r="E153" s="48"/>
      <c r="F153" s="48"/>
      <c r="G153" s="48"/>
      <c r="H153" s="44"/>
      <c r="I153" s="44"/>
      <c r="J153" s="44"/>
      <c r="K153" s="44"/>
      <c r="L153" s="46"/>
    </row>
    <row r="154" spans="1:12" ht="21.75" customHeight="1">
      <c r="A154" s="922"/>
      <c r="B154" s="47"/>
      <c r="C154" s="48"/>
      <c r="D154" s="49"/>
      <c r="E154" s="48"/>
      <c r="F154" s="48"/>
      <c r="G154" s="48"/>
      <c r="H154" s="48"/>
      <c r="I154" s="48"/>
      <c r="J154" s="44"/>
      <c r="K154" s="48"/>
      <c r="L154" s="50"/>
    </row>
    <row r="155" spans="1:12" ht="21.75" customHeight="1">
      <c r="A155" s="922"/>
      <c r="B155" s="47"/>
      <c r="C155" s="48"/>
      <c r="D155" s="49"/>
      <c r="E155" s="48"/>
      <c r="F155" s="48"/>
      <c r="G155" s="48"/>
      <c r="H155" s="48"/>
      <c r="I155" s="48"/>
      <c r="J155" s="48"/>
      <c r="K155" s="48"/>
      <c r="L155" s="50"/>
    </row>
    <row r="156" spans="1:12" ht="21.75" customHeight="1">
      <c r="A156" s="922"/>
      <c r="B156" s="47"/>
      <c r="C156" s="48"/>
      <c r="D156" s="49"/>
      <c r="E156" s="48"/>
      <c r="F156" s="48"/>
      <c r="G156" s="48"/>
      <c r="H156" s="48"/>
      <c r="I156" s="48"/>
      <c r="J156" s="48"/>
      <c r="K156" s="48"/>
      <c r="L156" s="50"/>
    </row>
    <row r="157" spans="1:12" ht="21.75" customHeight="1">
      <c r="A157" s="922"/>
      <c r="B157" s="47"/>
      <c r="C157" s="48"/>
      <c r="D157" s="49"/>
      <c r="E157" s="48"/>
      <c r="F157" s="48"/>
      <c r="G157" s="48"/>
      <c r="H157" s="48"/>
      <c r="I157" s="48"/>
      <c r="J157" s="48"/>
      <c r="K157" s="48"/>
      <c r="L157" s="50"/>
    </row>
    <row r="158" spans="1:12" ht="21.75" customHeight="1">
      <c r="A158" s="922"/>
      <c r="B158" s="47"/>
      <c r="C158" s="48"/>
      <c r="D158" s="49"/>
      <c r="E158" s="48"/>
      <c r="F158" s="48"/>
      <c r="G158" s="48"/>
      <c r="H158" s="48"/>
      <c r="I158" s="48"/>
      <c r="J158" s="48"/>
      <c r="K158" s="48"/>
      <c r="L158" s="50"/>
    </row>
    <row r="159" spans="1:12" ht="21.75" customHeight="1">
      <c r="A159" s="922"/>
      <c r="B159" s="47"/>
      <c r="C159" s="48"/>
      <c r="D159" s="49"/>
      <c r="E159" s="48"/>
      <c r="F159" s="48"/>
      <c r="G159" s="48"/>
      <c r="H159" s="48"/>
      <c r="I159" s="48"/>
      <c r="J159" s="48"/>
      <c r="K159" s="48"/>
      <c r="L159" s="50"/>
    </row>
    <row r="160" spans="1:12" ht="21.75" customHeight="1">
      <c r="A160" s="922"/>
      <c r="B160" s="47"/>
      <c r="C160" s="48"/>
      <c r="D160" s="49"/>
      <c r="E160" s="48"/>
      <c r="F160" s="48"/>
      <c r="G160" s="48"/>
      <c r="H160" s="48"/>
      <c r="I160" s="48"/>
      <c r="J160" s="48"/>
      <c r="K160" s="48"/>
      <c r="L160" s="50"/>
    </row>
    <row r="161" spans="1:12" ht="21.75" customHeight="1">
      <c r="A161" s="922"/>
      <c r="B161" s="47"/>
      <c r="C161" s="48"/>
      <c r="D161" s="49"/>
      <c r="E161" s="48"/>
      <c r="F161" s="48"/>
      <c r="G161" s="48"/>
      <c r="H161" s="48"/>
      <c r="I161" s="48"/>
      <c r="J161" s="48"/>
      <c r="K161" s="48"/>
      <c r="L161" s="50"/>
    </row>
    <row r="162" spans="1:12" ht="21.75" customHeight="1" thickBot="1">
      <c r="A162" s="923"/>
      <c r="B162" s="51"/>
      <c r="C162" s="52"/>
      <c r="D162" s="53"/>
      <c r="E162" s="52"/>
      <c r="F162" s="52"/>
      <c r="G162" s="52"/>
      <c r="H162" s="52"/>
      <c r="I162" s="52"/>
      <c r="J162" s="52"/>
      <c r="K162" s="52"/>
      <c r="L162" s="54"/>
    </row>
    <row r="163" spans="1:12" ht="21.75" customHeight="1" thickTop="1">
      <c r="A163" s="918">
        <f>A153+1</f>
        <v>46220</v>
      </c>
      <c r="B163" s="33"/>
      <c r="C163" s="34"/>
      <c r="D163" s="35"/>
      <c r="E163" s="34"/>
      <c r="F163" s="34"/>
      <c r="G163" s="34"/>
      <c r="H163" s="36"/>
      <c r="I163" s="34"/>
      <c r="J163" s="36"/>
      <c r="K163" s="61"/>
      <c r="L163" s="57"/>
    </row>
    <row r="164" spans="1:12" ht="21.75" customHeight="1">
      <c r="A164" s="919"/>
      <c r="B164" s="33"/>
      <c r="C164" s="34"/>
      <c r="D164" s="35"/>
      <c r="E164" s="34"/>
      <c r="F164" s="34"/>
      <c r="G164" s="34"/>
      <c r="H164" s="34"/>
      <c r="I164" s="34"/>
      <c r="J164" s="36"/>
      <c r="K164" s="61"/>
      <c r="L164" s="37"/>
    </row>
    <row r="165" spans="1:12" ht="21.75" customHeight="1">
      <c r="A165" s="919"/>
      <c r="B165" s="33"/>
      <c r="C165" s="34"/>
      <c r="D165" s="35"/>
      <c r="E165" s="34"/>
      <c r="F165" s="34"/>
      <c r="G165" s="34"/>
      <c r="H165" s="34"/>
      <c r="I165" s="34"/>
      <c r="J165" s="36"/>
      <c r="K165" s="61"/>
      <c r="L165" s="37"/>
    </row>
    <row r="166" spans="1:12" ht="21.75" customHeight="1">
      <c r="A166" s="919"/>
      <c r="B166" s="33"/>
      <c r="C166" s="34"/>
      <c r="D166" s="35"/>
      <c r="E166" s="34"/>
      <c r="F166" s="34"/>
      <c r="G166" s="34"/>
      <c r="H166" s="34"/>
      <c r="I166" s="34"/>
      <c r="J166" s="36"/>
      <c r="K166" s="61"/>
      <c r="L166" s="37"/>
    </row>
    <row r="167" spans="1:12" ht="21.75" customHeight="1">
      <c r="A167" s="919"/>
      <c r="B167" s="33"/>
      <c r="C167" s="34"/>
      <c r="D167" s="35"/>
      <c r="E167" s="34"/>
      <c r="F167" s="34"/>
      <c r="G167" s="34"/>
      <c r="H167" s="34"/>
      <c r="I167" s="34"/>
      <c r="J167" s="36"/>
      <c r="K167" s="61"/>
      <c r="L167" s="37"/>
    </row>
    <row r="168" spans="1:12" ht="21.75" customHeight="1">
      <c r="A168" s="919"/>
      <c r="B168" s="33"/>
      <c r="C168" s="34"/>
      <c r="D168" s="35"/>
      <c r="E168" s="34"/>
      <c r="F168" s="34"/>
      <c r="G168" s="34"/>
      <c r="H168" s="34"/>
      <c r="I168" s="34"/>
      <c r="J168" s="34"/>
      <c r="K168" s="61"/>
      <c r="L168" s="37"/>
    </row>
    <row r="169" spans="1:12" ht="21.75" customHeight="1">
      <c r="A169" s="919"/>
      <c r="B169" s="33"/>
      <c r="C169" s="34"/>
      <c r="D169" s="35"/>
      <c r="E169" s="34"/>
      <c r="F169" s="34"/>
      <c r="G169" s="34"/>
      <c r="H169" s="34"/>
      <c r="I169" s="34"/>
      <c r="J169" s="34"/>
      <c r="K169" s="61"/>
      <c r="L169" s="37"/>
    </row>
    <row r="170" spans="1:12" ht="21.75" customHeight="1">
      <c r="A170" s="919"/>
      <c r="B170" s="33"/>
      <c r="C170" s="34"/>
      <c r="D170" s="35"/>
      <c r="E170" s="34"/>
      <c r="F170" s="34"/>
      <c r="G170" s="34"/>
      <c r="H170" s="34"/>
      <c r="I170" s="34"/>
      <c r="J170" s="34"/>
      <c r="K170" s="34"/>
      <c r="L170" s="37"/>
    </row>
    <row r="171" spans="1:12" ht="21.75" customHeight="1">
      <c r="A171" s="919"/>
      <c r="B171" s="33"/>
      <c r="C171" s="34"/>
      <c r="D171" s="35"/>
      <c r="E171" s="34"/>
      <c r="F171" s="34"/>
      <c r="G171" s="34"/>
      <c r="H171" s="34"/>
      <c r="I171" s="34"/>
      <c r="J171" s="34"/>
      <c r="K171" s="34"/>
      <c r="L171" s="37"/>
    </row>
    <row r="172" spans="1:12" ht="21.75" customHeight="1" thickBot="1">
      <c r="A172" s="920"/>
      <c r="B172" s="38"/>
      <c r="C172" s="41"/>
      <c r="D172" s="40"/>
      <c r="E172" s="41"/>
      <c r="F172" s="41"/>
      <c r="G172" s="41"/>
      <c r="H172" s="41"/>
      <c r="I172" s="41"/>
      <c r="J172" s="41"/>
      <c r="K172" s="41"/>
      <c r="L172" s="42"/>
    </row>
    <row r="173" spans="1:12" ht="21.75" customHeight="1" thickTop="1">
      <c r="A173" s="924">
        <f>A163+1</f>
        <v>46221</v>
      </c>
      <c r="B173" s="43"/>
      <c r="C173" s="48"/>
      <c r="D173" s="49"/>
      <c r="E173" s="48"/>
      <c r="F173" s="48"/>
      <c r="G173" s="48"/>
      <c r="H173" s="48"/>
      <c r="I173" s="48"/>
      <c r="J173" s="44"/>
      <c r="K173" s="48"/>
      <c r="L173" s="50"/>
    </row>
    <row r="174" spans="1:12" ht="21.75" customHeight="1">
      <c r="A174" s="922"/>
      <c r="B174" s="47"/>
      <c r="C174" s="48"/>
      <c r="D174" s="49"/>
      <c r="E174" s="48"/>
      <c r="F174" s="48"/>
      <c r="G174" s="48"/>
      <c r="H174" s="48"/>
      <c r="I174" s="48"/>
      <c r="J174" s="44"/>
      <c r="K174" s="48"/>
      <c r="L174" s="50"/>
    </row>
    <row r="175" spans="1:12" ht="21.75" customHeight="1">
      <c r="A175" s="922"/>
      <c r="B175" s="47"/>
      <c r="C175" s="48"/>
      <c r="D175" s="49"/>
      <c r="E175" s="48"/>
      <c r="F175" s="48"/>
      <c r="G175" s="48"/>
      <c r="H175" s="48"/>
      <c r="I175" s="48"/>
      <c r="J175" s="44"/>
      <c r="K175" s="48"/>
      <c r="L175" s="50"/>
    </row>
    <row r="176" spans="1:12" ht="21.75" customHeight="1">
      <c r="A176" s="922"/>
      <c r="B176" s="47"/>
      <c r="C176" s="48"/>
      <c r="D176" s="49"/>
      <c r="E176" s="48"/>
      <c r="F176" s="48"/>
      <c r="G176" s="48"/>
      <c r="H176" s="48"/>
      <c r="I176" s="48"/>
      <c r="J176" s="44"/>
      <c r="K176" s="48"/>
      <c r="L176" s="50"/>
    </row>
    <row r="177" spans="1:12" ht="21.75" customHeight="1">
      <c r="A177" s="922"/>
      <c r="B177" s="47"/>
      <c r="C177" s="48"/>
      <c r="D177" s="49"/>
      <c r="E177" s="48"/>
      <c r="F177" s="48"/>
      <c r="G177" s="48"/>
      <c r="H177" s="48"/>
      <c r="I177" s="48"/>
      <c r="J177" s="44"/>
      <c r="K177" s="48"/>
      <c r="L177" s="50"/>
    </row>
    <row r="178" spans="1:12" ht="21.75" customHeight="1">
      <c r="A178" s="922"/>
      <c r="B178" s="47"/>
      <c r="C178" s="48"/>
      <c r="D178" s="49"/>
      <c r="E178" s="48"/>
      <c r="F178" s="48"/>
      <c r="G178" s="48"/>
      <c r="H178" s="48"/>
      <c r="I178" s="48"/>
      <c r="J178" s="44"/>
      <c r="K178" s="48"/>
      <c r="L178" s="50"/>
    </row>
    <row r="179" spans="1:12" ht="21.75" customHeight="1">
      <c r="A179" s="922"/>
      <c r="B179" s="47"/>
      <c r="C179" s="48"/>
      <c r="D179" s="49"/>
      <c r="E179" s="48"/>
      <c r="F179" s="48"/>
      <c r="G179" s="48"/>
      <c r="H179" s="48"/>
      <c r="I179" s="48"/>
      <c r="J179" s="44"/>
      <c r="K179" s="48"/>
      <c r="L179" s="50"/>
    </row>
    <row r="180" spans="1:12" ht="21.75" customHeight="1">
      <c r="A180" s="922"/>
      <c r="B180" s="47"/>
      <c r="C180" s="48"/>
      <c r="D180" s="49"/>
      <c r="E180" s="48"/>
      <c r="F180" s="48"/>
      <c r="G180" s="48"/>
      <c r="H180" s="48"/>
      <c r="I180" s="48"/>
      <c r="J180" s="48"/>
      <c r="K180" s="48"/>
      <c r="L180" s="50"/>
    </row>
    <row r="181" spans="1:12" ht="21.75" customHeight="1">
      <c r="A181" s="922"/>
      <c r="B181" s="47"/>
      <c r="C181" s="48"/>
      <c r="D181" s="49"/>
      <c r="E181" s="48"/>
      <c r="F181" s="48"/>
      <c r="G181" s="48"/>
      <c r="H181" s="48"/>
      <c r="I181" s="48"/>
      <c r="J181" s="48"/>
      <c r="K181" s="48"/>
      <c r="L181" s="50"/>
    </row>
    <row r="182" spans="1:12" ht="21.75" customHeight="1" thickBot="1">
      <c r="A182" s="923"/>
      <c r="B182" s="51"/>
      <c r="C182" s="52"/>
      <c r="D182" s="53"/>
      <c r="E182" s="52"/>
      <c r="F182" s="52"/>
      <c r="G182" s="52"/>
      <c r="H182" s="52"/>
      <c r="I182" s="52"/>
      <c r="J182" s="52"/>
      <c r="K182" s="52"/>
      <c r="L182" s="54"/>
    </row>
    <row r="183" spans="1:12" ht="21.75" customHeight="1" thickTop="1">
      <c r="A183" s="918">
        <f>A173+1</f>
        <v>46222</v>
      </c>
      <c r="B183" s="33"/>
      <c r="C183" s="34"/>
      <c r="D183" s="35"/>
      <c r="E183" s="34"/>
      <c r="F183" s="34"/>
      <c r="G183" s="34"/>
      <c r="H183" s="36"/>
      <c r="I183" s="36"/>
      <c r="J183" s="36"/>
      <c r="K183" s="36"/>
      <c r="L183" s="57"/>
    </row>
    <row r="184" spans="1:12" ht="21.75" customHeight="1">
      <c r="A184" s="919"/>
      <c r="B184" s="33"/>
      <c r="C184" s="61"/>
      <c r="D184" s="64"/>
      <c r="E184" s="58"/>
      <c r="F184" s="61"/>
      <c r="G184" s="58"/>
      <c r="H184" s="34"/>
      <c r="I184" s="34"/>
      <c r="J184" s="36"/>
      <c r="K184" s="36"/>
      <c r="L184" s="37"/>
    </row>
    <row r="185" spans="1:12" ht="21.75" customHeight="1">
      <c r="A185" s="919"/>
      <c r="B185" s="33"/>
      <c r="C185" s="61"/>
      <c r="D185" s="64"/>
      <c r="E185" s="58"/>
      <c r="F185" s="61"/>
      <c r="G185" s="58"/>
      <c r="H185" s="34"/>
      <c r="I185" s="34"/>
      <c r="J185" s="36"/>
      <c r="K185" s="36"/>
      <c r="L185" s="37"/>
    </row>
    <row r="186" spans="1:12" ht="21.75" customHeight="1">
      <c r="A186" s="919"/>
      <c r="B186" s="33"/>
      <c r="C186" s="34"/>
      <c r="D186" s="35"/>
      <c r="E186" s="34"/>
      <c r="F186" s="34"/>
      <c r="G186" s="34"/>
      <c r="H186" s="34"/>
      <c r="I186" s="34"/>
      <c r="J186" s="36"/>
      <c r="K186" s="34"/>
      <c r="L186" s="37"/>
    </row>
    <row r="187" spans="1:12" ht="21.75" customHeight="1">
      <c r="A187" s="919"/>
      <c r="B187" s="33"/>
      <c r="C187" s="34"/>
      <c r="D187" s="35"/>
      <c r="E187" s="34"/>
      <c r="F187" s="34"/>
      <c r="G187" s="34"/>
      <c r="H187" s="34"/>
      <c r="I187" s="34"/>
      <c r="J187" s="36"/>
      <c r="K187" s="34"/>
      <c r="L187" s="37"/>
    </row>
    <row r="188" spans="1:12" ht="21.75" customHeight="1">
      <c r="A188" s="919"/>
      <c r="B188" s="33"/>
      <c r="C188" s="34"/>
      <c r="D188" s="35"/>
      <c r="E188" s="34"/>
      <c r="F188" s="34"/>
      <c r="G188" s="34"/>
      <c r="H188" s="34"/>
      <c r="I188" s="34"/>
      <c r="J188" s="36"/>
      <c r="K188" s="34"/>
      <c r="L188" s="37"/>
    </row>
    <row r="189" spans="1:12" ht="21.75" customHeight="1">
      <c r="A189" s="919"/>
      <c r="B189" s="33"/>
      <c r="C189" s="34"/>
      <c r="D189" s="35"/>
      <c r="E189" s="34"/>
      <c r="F189" s="34"/>
      <c r="G189" s="34"/>
      <c r="H189" s="34"/>
      <c r="I189" s="34"/>
      <c r="J189" s="34"/>
      <c r="K189" s="34"/>
      <c r="L189" s="37"/>
    </row>
    <row r="190" spans="1:12" ht="21.75" customHeight="1">
      <c r="A190" s="919"/>
      <c r="B190" s="33"/>
      <c r="C190" s="34"/>
      <c r="D190" s="35"/>
      <c r="E190" s="34"/>
      <c r="F190" s="34"/>
      <c r="G190" s="34"/>
      <c r="H190" s="34"/>
      <c r="I190" s="34"/>
      <c r="J190" s="34"/>
      <c r="K190" s="34"/>
      <c r="L190" s="37"/>
    </row>
    <row r="191" spans="1:12" ht="21.75" customHeight="1">
      <c r="A191" s="919"/>
      <c r="B191" s="33"/>
      <c r="C191" s="34"/>
      <c r="D191" s="35"/>
      <c r="E191" s="34"/>
      <c r="F191" s="34"/>
      <c r="G191" s="34"/>
      <c r="H191" s="34"/>
      <c r="I191" s="34"/>
      <c r="J191" s="34"/>
      <c r="K191" s="34"/>
      <c r="L191" s="37"/>
    </row>
    <row r="192" spans="1:12" ht="21.75" customHeight="1" thickBot="1">
      <c r="A192" s="920"/>
      <c r="B192" s="38"/>
      <c r="C192" s="41"/>
      <c r="D192" s="40"/>
      <c r="E192" s="41"/>
      <c r="F192" s="41"/>
      <c r="G192" s="41"/>
      <c r="H192" s="41"/>
      <c r="I192" s="41"/>
      <c r="J192" s="41"/>
      <c r="K192" s="41"/>
      <c r="L192" s="42"/>
    </row>
    <row r="193" spans="1:12" ht="21.75" customHeight="1" thickTop="1">
      <c r="A193" s="924">
        <f>A183+1</f>
        <v>46223</v>
      </c>
      <c r="B193" s="43"/>
      <c r="C193" s="44"/>
      <c r="D193" s="45"/>
      <c r="E193" s="44"/>
      <c r="F193" s="44"/>
      <c r="G193" s="44"/>
      <c r="H193" s="44"/>
      <c r="I193" s="44"/>
      <c r="J193" s="44"/>
      <c r="K193" s="48"/>
      <c r="L193" s="46"/>
    </row>
    <row r="194" spans="1:12" ht="21.75" customHeight="1">
      <c r="A194" s="922"/>
      <c r="B194" s="47"/>
      <c r="C194" s="48"/>
      <c r="D194" s="49"/>
      <c r="E194" s="48"/>
      <c r="F194" s="48"/>
      <c r="G194" s="48"/>
      <c r="H194" s="48"/>
      <c r="I194" s="48"/>
      <c r="J194" s="48"/>
      <c r="K194" s="48"/>
      <c r="L194" s="50"/>
    </row>
    <row r="195" spans="1:12" ht="21.75" customHeight="1">
      <c r="A195" s="922"/>
      <c r="B195" s="47"/>
      <c r="C195" s="48"/>
      <c r="D195" s="49"/>
      <c r="E195" s="48"/>
      <c r="F195" s="48"/>
      <c r="G195" s="48"/>
      <c r="H195" s="48"/>
      <c r="I195" s="48"/>
      <c r="J195" s="48"/>
      <c r="K195" s="44"/>
      <c r="L195" s="50"/>
    </row>
    <row r="196" spans="1:12" ht="21.75" customHeight="1">
      <c r="A196" s="922"/>
      <c r="B196" s="47"/>
      <c r="C196" s="48"/>
      <c r="D196" s="49"/>
      <c r="E196" s="48"/>
      <c r="F196" s="48"/>
      <c r="G196" s="48"/>
      <c r="H196" s="48"/>
      <c r="I196" s="48"/>
      <c r="J196" s="48"/>
      <c r="K196" s="44"/>
      <c r="L196" s="50"/>
    </row>
    <row r="197" spans="1:12" ht="21.75" customHeight="1">
      <c r="A197" s="922"/>
      <c r="B197" s="47"/>
      <c r="C197" s="48"/>
      <c r="D197" s="49"/>
      <c r="E197" s="48"/>
      <c r="F197" s="48"/>
      <c r="G197" s="48"/>
      <c r="H197" s="48"/>
      <c r="I197" s="48"/>
      <c r="J197" s="48"/>
      <c r="K197" s="44"/>
      <c r="L197" s="50"/>
    </row>
    <row r="198" spans="1:12" ht="21.75" customHeight="1">
      <c r="A198" s="922"/>
      <c r="B198" s="47"/>
      <c r="C198" s="48"/>
      <c r="D198" s="49"/>
      <c r="E198" s="48"/>
      <c r="F198" s="48"/>
      <c r="G198" s="48"/>
      <c r="H198" s="48"/>
      <c r="I198" s="48"/>
      <c r="J198" s="48"/>
      <c r="K198" s="48"/>
      <c r="L198" s="50"/>
    </row>
    <row r="199" spans="1:12" ht="21.75" customHeight="1">
      <c r="A199" s="922"/>
      <c r="B199" s="47"/>
      <c r="C199" s="48"/>
      <c r="D199" s="49"/>
      <c r="E199" s="48"/>
      <c r="F199" s="48"/>
      <c r="G199" s="48"/>
      <c r="H199" s="48"/>
      <c r="I199" s="48"/>
      <c r="J199" s="48"/>
      <c r="K199" s="48"/>
      <c r="L199" s="50"/>
    </row>
    <row r="200" spans="1:12" ht="21.75" customHeight="1">
      <c r="A200" s="922"/>
      <c r="B200" s="47"/>
      <c r="C200" s="48"/>
      <c r="D200" s="49"/>
      <c r="E200" s="48"/>
      <c r="F200" s="48"/>
      <c r="G200" s="48"/>
      <c r="H200" s="48"/>
      <c r="I200" s="48"/>
      <c r="J200" s="48"/>
      <c r="K200" s="48"/>
      <c r="L200" s="50"/>
    </row>
    <row r="201" spans="1:12" ht="21.75" customHeight="1">
      <c r="A201" s="922"/>
      <c r="B201" s="47"/>
      <c r="C201" s="48"/>
      <c r="D201" s="49"/>
      <c r="E201" s="48"/>
      <c r="F201" s="48"/>
      <c r="G201" s="48"/>
      <c r="H201" s="48"/>
      <c r="I201" s="48"/>
      <c r="J201" s="48"/>
      <c r="K201" s="48"/>
      <c r="L201" s="50"/>
    </row>
    <row r="202" spans="1:12" ht="21.75" customHeight="1" thickBot="1">
      <c r="A202" s="923"/>
      <c r="B202" s="51"/>
      <c r="C202" s="52"/>
      <c r="D202" s="53"/>
      <c r="E202" s="52"/>
      <c r="F202" s="52"/>
      <c r="G202" s="52"/>
      <c r="H202" s="52"/>
      <c r="I202" s="52"/>
      <c r="J202" s="52"/>
      <c r="K202" s="52"/>
      <c r="L202" s="54"/>
    </row>
    <row r="203" spans="1:12" ht="21.75" customHeight="1" thickTop="1">
      <c r="A203" s="918">
        <f>A193+1</f>
        <v>46224</v>
      </c>
      <c r="B203" s="33"/>
      <c r="C203" s="34"/>
      <c r="D203" s="35"/>
      <c r="E203" s="34"/>
      <c r="F203" s="34"/>
      <c r="G203" s="34"/>
      <c r="H203" s="36"/>
      <c r="I203" s="36"/>
      <c r="J203" s="36"/>
      <c r="K203" s="36"/>
      <c r="L203" s="57"/>
    </row>
    <row r="204" spans="1:12" ht="21.75" customHeight="1">
      <c r="A204" s="919"/>
      <c r="B204" s="33"/>
      <c r="C204" s="61"/>
      <c r="D204" s="64"/>
      <c r="E204" s="58"/>
      <c r="F204" s="61"/>
      <c r="G204" s="58"/>
      <c r="H204" s="34"/>
      <c r="I204" s="34"/>
      <c r="J204" s="36"/>
      <c r="K204" s="36"/>
      <c r="L204" s="37"/>
    </row>
    <row r="205" spans="1:12" ht="21.75" customHeight="1">
      <c r="A205" s="919"/>
      <c r="B205" s="33"/>
      <c r="C205" s="61"/>
      <c r="D205" s="64"/>
      <c r="E205" s="58"/>
      <c r="F205" s="61"/>
      <c r="G205" s="58"/>
      <c r="H205" s="34"/>
      <c r="I205" s="34"/>
      <c r="J205" s="34"/>
      <c r="K205" s="34"/>
      <c r="L205" s="37"/>
    </row>
    <row r="206" spans="1:12" ht="21.75" customHeight="1">
      <c r="A206" s="919"/>
      <c r="B206" s="33"/>
      <c r="C206" s="34"/>
      <c r="D206" s="35"/>
      <c r="E206" s="34"/>
      <c r="F206" s="34"/>
      <c r="G206" s="34"/>
      <c r="H206" s="34"/>
      <c r="I206" s="34"/>
      <c r="J206" s="34"/>
      <c r="K206" s="34"/>
      <c r="L206" s="37"/>
    </row>
    <row r="207" spans="1:12" ht="21.75" customHeight="1">
      <c r="A207" s="919"/>
      <c r="B207" s="33"/>
      <c r="C207" s="34"/>
      <c r="D207" s="35"/>
      <c r="E207" s="34"/>
      <c r="F207" s="34"/>
      <c r="G207" s="34"/>
      <c r="H207" s="34"/>
      <c r="I207" s="34"/>
      <c r="J207" s="34"/>
      <c r="K207" s="34"/>
      <c r="L207" s="37"/>
    </row>
    <row r="208" spans="1:12" ht="21.75" customHeight="1">
      <c r="A208" s="919"/>
      <c r="B208" s="33"/>
      <c r="C208" s="34"/>
      <c r="D208" s="35"/>
      <c r="E208" s="34"/>
      <c r="F208" s="34"/>
      <c r="G208" s="34"/>
      <c r="H208" s="34"/>
      <c r="I208" s="34"/>
      <c r="J208" s="34"/>
      <c r="K208" s="34"/>
      <c r="L208" s="37"/>
    </row>
    <row r="209" spans="1:12" ht="21.75" customHeight="1">
      <c r="A209" s="919"/>
      <c r="B209" s="33"/>
      <c r="C209" s="34"/>
      <c r="D209" s="35"/>
      <c r="E209" s="34"/>
      <c r="F209" s="34"/>
      <c r="G209" s="34"/>
      <c r="H209" s="34"/>
      <c r="I209" s="34"/>
      <c r="J209" s="34"/>
      <c r="K209" s="34"/>
      <c r="L209" s="37"/>
    </row>
    <row r="210" spans="1:12" ht="21.75" customHeight="1">
      <c r="A210" s="919"/>
      <c r="B210" s="33"/>
      <c r="C210" s="34"/>
      <c r="D210" s="35"/>
      <c r="E210" s="34"/>
      <c r="F210" s="34"/>
      <c r="G210" s="34"/>
      <c r="H210" s="34"/>
      <c r="I210" s="34"/>
      <c r="J210" s="34"/>
      <c r="K210" s="34"/>
      <c r="L210" s="37"/>
    </row>
    <row r="211" spans="1:12" ht="21.75" customHeight="1">
      <c r="A211" s="919"/>
      <c r="B211" s="33"/>
      <c r="C211" s="34"/>
      <c r="D211" s="35"/>
      <c r="E211" s="34"/>
      <c r="F211" s="34"/>
      <c r="G211" s="34"/>
      <c r="H211" s="34"/>
      <c r="I211" s="34"/>
      <c r="J211" s="34"/>
      <c r="K211" s="34"/>
      <c r="L211" s="37"/>
    </row>
    <row r="212" spans="1:12" ht="21.75" customHeight="1" thickBot="1">
      <c r="A212" s="920"/>
      <c r="B212" s="38"/>
      <c r="C212" s="41"/>
      <c r="D212" s="40"/>
      <c r="E212" s="41"/>
      <c r="F212" s="41"/>
      <c r="G212" s="41"/>
      <c r="H212" s="41"/>
      <c r="I212" s="41"/>
      <c r="J212" s="41"/>
      <c r="K212" s="41"/>
      <c r="L212" s="42"/>
    </row>
    <row r="213" spans="1:12" ht="21.75" customHeight="1" thickTop="1">
      <c r="A213" s="924">
        <f>A203+1</f>
        <v>46225</v>
      </c>
      <c r="B213" s="43"/>
      <c r="C213" s="44"/>
      <c r="D213" s="45"/>
      <c r="E213" s="44"/>
      <c r="F213" s="44"/>
      <c r="G213" s="44"/>
      <c r="H213" s="44"/>
      <c r="I213" s="44"/>
      <c r="J213" s="44"/>
      <c r="K213" s="44"/>
      <c r="L213" s="46"/>
    </row>
    <row r="214" spans="1:12" ht="21.75" customHeight="1">
      <c r="A214" s="922"/>
      <c r="B214" s="47"/>
      <c r="C214" s="48"/>
      <c r="D214" s="49"/>
      <c r="E214" s="48"/>
      <c r="F214" s="48"/>
      <c r="G214" s="48"/>
      <c r="H214" s="48"/>
      <c r="I214" s="48"/>
      <c r="J214" s="48"/>
      <c r="K214" s="44"/>
      <c r="L214" s="50"/>
    </row>
    <row r="215" spans="1:12" ht="21.75" customHeight="1">
      <c r="A215" s="922"/>
      <c r="B215" s="47"/>
      <c r="C215" s="48"/>
      <c r="D215" s="45"/>
      <c r="E215" s="44"/>
      <c r="F215" s="44"/>
      <c r="G215" s="48"/>
      <c r="H215" s="48"/>
      <c r="I215" s="48"/>
      <c r="J215" s="48"/>
      <c r="K215" s="44"/>
      <c r="L215" s="50"/>
    </row>
    <row r="216" spans="1:12" ht="21.75" customHeight="1">
      <c r="A216" s="922"/>
      <c r="B216" s="47"/>
      <c r="C216" s="48"/>
      <c r="D216" s="49"/>
      <c r="E216" s="48"/>
      <c r="F216" s="48"/>
      <c r="G216" s="48"/>
      <c r="H216" s="48"/>
      <c r="I216" s="48"/>
      <c r="J216" s="48"/>
      <c r="K216" s="44"/>
      <c r="L216" s="50"/>
    </row>
    <row r="217" spans="1:12" ht="21.75" customHeight="1">
      <c r="A217" s="922"/>
      <c r="B217" s="47"/>
      <c r="C217" s="48"/>
      <c r="D217" s="49"/>
      <c r="E217" s="48"/>
      <c r="F217" s="48"/>
      <c r="G217" s="48"/>
      <c r="H217" s="48"/>
      <c r="I217" s="48"/>
      <c r="J217" s="48"/>
      <c r="K217" s="44"/>
      <c r="L217" s="50"/>
    </row>
    <row r="218" spans="1:12" ht="21.75" customHeight="1">
      <c r="A218" s="922"/>
      <c r="B218" s="47"/>
      <c r="C218" s="48"/>
      <c r="D218" s="49"/>
      <c r="E218" s="48"/>
      <c r="F218" s="48"/>
      <c r="G218" s="48"/>
      <c r="H218" s="48"/>
      <c r="I218" s="48"/>
      <c r="J218" s="48"/>
      <c r="K218" s="48"/>
      <c r="L218" s="50"/>
    </row>
    <row r="219" spans="1:12" ht="21.75" customHeight="1">
      <c r="A219" s="922"/>
      <c r="B219" s="47"/>
      <c r="C219" s="48"/>
      <c r="D219" s="49"/>
      <c r="E219" s="48"/>
      <c r="F219" s="48"/>
      <c r="G219" s="48"/>
      <c r="H219" s="48"/>
      <c r="I219" s="48"/>
      <c r="J219" s="48"/>
      <c r="K219" s="48"/>
      <c r="L219" s="50"/>
    </row>
    <row r="220" spans="1:12" ht="21.75" customHeight="1">
      <c r="A220" s="922"/>
      <c r="B220" s="47"/>
      <c r="C220" s="48"/>
      <c r="D220" s="49"/>
      <c r="E220" s="48"/>
      <c r="F220" s="48"/>
      <c r="G220" s="48"/>
      <c r="H220" s="48"/>
      <c r="I220" s="48"/>
      <c r="J220" s="48"/>
      <c r="K220" s="48"/>
      <c r="L220" s="50"/>
    </row>
    <row r="221" spans="1:12" ht="21.75" customHeight="1">
      <c r="A221" s="922"/>
      <c r="B221" s="47"/>
      <c r="C221" s="48"/>
      <c r="D221" s="49"/>
      <c r="E221" s="48"/>
      <c r="F221" s="48"/>
      <c r="G221" s="48"/>
      <c r="H221" s="48"/>
      <c r="I221" s="48"/>
      <c r="J221" s="48"/>
      <c r="K221" s="48"/>
      <c r="L221" s="50"/>
    </row>
    <row r="222" spans="1:12" ht="21.75" customHeight="1" thickBot="1">
      <c r="A222" s="923"/>
      <c r="B222" s="51"/>
      <c r="C222" s="52"/>
      <c r="D222" s="53"/>
      <c r="E222" s="52"/>
      <c r="F222" s="52"/>
      <c r="G222" s="52"/>
      <c r="H222" s="52"/>
      <c r="I222" s="52"/>
      <c r="J222" s="52"/>
      <c r="K222" s="52"/>
      <c r="L222" s="54"/>
    </row>
    <row r="223" spans="1:12" ht="21.75" customHeight="1" thickTop="1">
      <c r="A223" s="918">
        <f>A213+1</f>
        <v>46226</v>
      </c>
      <c r="B223" s="33"/>
      <c r="C223" s="34"/>
      <c r="D223" s="35"/>
      <c r="E223" s="34"/>
      <c r="F223" s="34"/>
      <c r="G223" s="34"/>
      <c r="H223" s="36"/>
      <c r="I223" s="36"/>
      <c r="J223" s="36"/>
      <c r="K223" s="36"/>
      <c r="L223" s="57"/>
    </row>
    <row r="224" spans="1:12" ht="21.75" customHeight="1">
      <c r="A224" s="919"/>
      <c r="B224" s="33"/>
      <c r="C224" s="61"/>
      <c r="D224" s="64"/>
      <c r="E224" s="58"/>
      <c r="F224" s="61"/>
      <c r="G224" s="58"/>
      <c r="H224" s="34"/>
      <c r="I224" s="34"/>
      <c r="J224" s="36"/>
      <c r="K224" s="36"/>
      <c r="L224" s="37"/>
    </row>
    <row r="225" spans="1:12" ht="21.75" customHeight="1">
      <c r="A225" s="919"/>
      <c r="B225" s="33"/>
      <c r="C225" s="36"/>
      <c r="D225" s="35"/>
      <c r="E225" s="34"/>
      <c r="F225" s="34"/>
      <c r="G225" s="34"/>
      <c r="H225" s="34"/>
      <c r="I225" s="34"/>
      <c r="J225" s="36"/>
      <c r="K225" s="36"/>
      <c r="L225" s="37"/>
    </row>
    <row r="226" spans="1:12" ht="21.75" customHeight="1">
      <c r="A226" s="919"/>
      <c r="B226" s="33"/>
      <c r="C226" s="36"/>
      <c r="D226" s="35"/>
      <c r="E226" s="34"/>
      <c r="F226" s="34"/>
      <c r="G226" s="34"/>
      <c r="H226" s="34"/>
      <c r="I226" s="34"/>
      <c r="J226" s="36"/>
      <c r="K226" s="36"/>
      <c r="L226" s="37"/>
    </row>
    <row r="227" spans="1:12" ht="21.75" customHeight="1">
      <c r="A227" s="919"/>
      <c r="B227" s="33"/>
      <c r="C227" s="36"/>
      <c r="D227" s="35"/>
      <c r="E227" s="34"/>
      <c r="F227" s="34"/>
      <c r="G227" s="34"/>
      <c r="H227" s="34"/>
      <c r="I227" s="34"/>
      <c r="J227" s="36"/>
      <c r="K227" s="36"/>
      <c r="L227" s="37"/>
    </row>
    <row r="228" spans="1:12" ht="21.75" customHeight="1">
      <c r="A228" s="919"/>
      <c r="B228" s="33"/>
      <c r="C228" s="34"/>
      <c r="D228" s="35"/>
      <c r="E228" s="34"/>
      <c r="F228" s="34"/>
      <c r="G228" s="34"/>
      <c r="H228" s="34"/>
      <c r="I228" s="34"/>
      <c r="J228" s="34"/>
      <c r="K228" s="34"/>
      <c r="L228" s="37"/>
    </row>
    <row r="229" spans="1:12" ht="21.75" customHeight="1">
      <c r="A229" s="919"/>
      <c r="B229" s="33"/>
      <c r="C229" s="34"/>
      <c r="D229" s="35"/>
      <c r="E229" s="34"/>
      <c r="F229" s="34"/>
      <c r="G229" s="34"/>
      <c r="H229" s="34"/>
      <c r="I229" s="34"/>
      <c r="J229" s="34"/>
      <c r="K229" s="34"/>
      <c r="L229" s="37"/>
    </row>
    <row r="230" spans="1:12" ht="21.75" customHeight="1">
      <c r="A230" s="919"/>
      <c r="B230" s="33"/>
      <c r="C230" s="34"/>
      <c r="D230" s="35"/>
      <c r="E230" s="34"/>
      <c r="F230" s="34"/>
      <c r="G230" s="34"/>
      <c r="H230" s="34"/>
      <c r="I230" s="34"/>
      <c r="J230" s="34"/>
      <c r="K230" s="34"/>
      <c r="L230" s="37"/>
    </row>
    <row r="231" spans="1:12" ht="21.75" customHeight="1">
      <c r="A231" s="919"/>
      <c r="B231" s="33"/>
      <c r="C231" s="34"/>
      <c r="D231" s="35"/>
      <c r="E231" s="34"/>
      <c r="F231" s="34"/>
      <c r="G231" s="34"/>
      <c r="H231" s="34"/>
      <c r="I231" s="34"/>
      <c r="J231" s="34"/>
      <c r="K231" s="34"/>
      <c r="L231" s="37"/>
    </row>
    <row r="232" spans="1:12" ht="21.75" customHeight="1" thickBot="1">
      <c r="A232" s="920"/>
      <c r="B232" s="38"/>
      <c r="C232" s="41"/>
      <c r="D232" s="40"/>
      <c r="E232" s="41"/>
      <c r="F232" s="41"/>
      <c r="G232" s="41"/>
      <c r="H232" s="41"/>
      <c r="I232" s="41"/>
      <c r="J232" s="41"/>
      <c r="K232" s="41"/>
      <c r="L232" s="42"/>
    </row>
    <row r="233" spans="1:12" ht="21.75" customHeight="1" thickTop="1">
      <c r="A233" s="924">
        <f>A223+1</f>
        <v>46227</v>
      </c>
      <c r="B233" s="43"/>
      <c r="C233" s="44"/>
      <c r="D233" s="45"/>
      <c r="E233" s="44"/>
      <c r="F233" s="44"/>
      <c r="G233" s="44"/>
      <c r="H233" s="44"/>
      <c r="I233" s="44"/>
      <c r="J233" s="44"/>
      <c r="K233" s="44"/>
      <c r="L233" s="46"/>
    </row>
    <row r="234" spans="1:12" ht="21.75" customHeight="1">
      <c r="A234" s="922"/>
      <c r="B234" s="47"/>
      <c r="C234" s="44"/>
      <c r="D234" s="49"/>
      <c r="E234" s="48"/>
      <c r="F234" s="48"/>
      <c r="G234" s="48"/>
      <c r="H234" s="48"/>
      <c r="I234" s="48"/>
      <c r="J234" s="44"/>
      <c r="K234" s="44"/>
      <c r="L234" s="50"/>
    </row>
    <row r="235" spans="1:12" ht="21.75" customHeight="1">
      <c r="A235" s="922"/>
      <c r="B235" s="47"/>
      <c r="C235" s="44"/>
      <c r="D235" s="49"/>
      <c r="E235" s="48"/>
      <c r="F235" s="48"/>
      <c r="G235" s="48"/>
      <c r="H235" s="48"/>
      <c r="I235" s="48"/>
      <c r="J235" s="44"/>
      <c r="K235" s="44"/>
      <c r="L235" s="50"/>
    </row>
    <row r="236" spans="1:12" ht="21.75" customHeight="1">
      <c r="A236" s="922"/>
      <c r="B236" s="47"/>
      <c r="C236" s="44"/>
      <c r="D236" s="49"/>
      <c r="E236" s="48"/>
      <c r="F236" s="48"/>
      <c r="G236" s="48"/>
      <c r="H236" s="48"/>
      <c r="I236" s="48"/>
      <c r="J236" s="44"/>
      <c r="K236" s="44"/>
      <c r="L236" s="50"/>
    </row>
    <row r="237" spans="1:12" ht="21.75" customHeight="1">
      <c r="A237" s="922"/>
      <c r="B237" s="47"/>
      <c r="C237" s="44"/>
      <c r="D237" s="49"/>
      <c r="E237" s="48"/>
      <c r="F237" s="48"/>
      <c r="G237" s="48"/>
      <c r="H237" s="48"/>
      <c r="I237" s="48"/>
      <c r="J237" s="48"/>
      <c r="K237" s="48"/>
      <c r="L237" s="50"/>
    </row>
    <row r="238" spans="1:12" ht="21.75" customHeight="1">
      <c r="A238" s="922"/>
      <c r="B238" s="47"/>
      <c r="C238" s="48"/>
      <c r="D238" s="49"/>
      <c r="E238" s="48"/>
      <c r="F238" s="48"/>
      <c r="G238" s="48"/>
      <c r="H238" s="48"/>
      <c r="I238" s="48"/>
      <c r="J238" s="48"/>
      <c r="K238" s="48"/>
      <c r="L238" s="50"/>
    </row>
    <row r="239" spans="1:12" ht="21.75" customHeight="1">
      <c r="A239" s="922"/>
      <c r="B239" s="47"/>
      <c r="C239" s="48"/>
      <c r="D239" s="49"/>
      <c r="E239" s="48"/>
      <c r="F239" s="48"/>
      <c r="G239" s="48"/>
      <c r="H239" s="48"/>
      <c r="I239" s="48"/>
      <c r="J239" s="48"/>
      <c r="K239" s="48"/>
      <c r="L239" s="50"/>
    </row>
    <row r="240" spans="1:12" ht="21.75" customHeight="1">
      <c r="A240" s="922"/>
      <c r="B240" s="47"/>
      <c r="C240" s="48"/>
      <c r="D240" s="49"/>
      <c r="E240" s="48"/>
      <c r="F240" s="48"/>
      <c r="G240" s="48"/>
      <c r="H240" s="48"/>
      <c r="I240" s="48"/>
      <c r="J240" s="48"/>
      <c r="K240" s="48"/>
      <c r="L240" s="50"/>
    </row>
    <row r="241" spans="1:12" ht="21.75" customHeight="1">
      <c r="A241" s="922"/>
      <c r="B241" s="47"/>
      <c r="C241" s="48"/>
      <c r="D241" s="49"/>
      <c r="E241" s="48"/>
      <c r="F241" s="48"/>
      <c r="G241" s="48"/>
      <c r="H241" s="48"/>
      <c r="I241" s="48"/>
      <c r="J241" s="48"/>
      <c r="K241" s="48"/>
      <c r="L241" s="50"/>
    </row>
    <row r="242" spans="1:12" ht="21.75" customHeight="1" thickBot="1">
      <c r="A242" s="923"/>
      <c r="B242" s="51"/>
      <c r="C242" s="52"/>
      <c r="D242" s="53"/>
      <c r="E242" s="52"/>
      <c r="F242" s="52"/>
      <c r="G242" s="52"/>
      <c r="H242" s="52"/>
      <c r="I242" s="52"/>
      <c r="J242" s="52"/>
      <c r="K242" s="52"/>
      <c r="L242" s="54"/>
    </row>
    <row r="243" spans="1:12" ht="21.75" customHeight="1" thickTop="1">
      <c r="A243" s="918">
        <f>A233+1</f>
        <v>46228</v>
      </c>
      <c r="B243" s="33"/>
      <c r="C243" s="34"/>
      <c r="D243" s="35"/>
      <c r="E243" s="34"/>
      <c r="F243" s="34"/>
      <c r="G243" s="34"/>
      <c r="H243" s="36"/>
      <c r="I243" s="36"/>
      <c r="J243" s="36"/>
      <c r="K243" s="36"/>
      <c r="L243" s="57"/>
    </row>
    <row r="244" spans="1:12" ht="21.75" customHeight="1">
      <c r="A244" s="919"/>
      <c r="B244" s="33"/>
      <c r="C244" s="61"/>
      <c r="D244" s="64"/>
      <c r="E244" s="58"/>
      <c r="F244" s="61"/>
      <c r="G244" s="58"/>
      <c r="H244" s="34"/>
      <c r="I244" s="34"/>
      <c r="J244" s="34"/>
      <c r="K244" s="34"/>
      <c r="L244" s="37"/>
    </row>
    <row r="245" spans="1:12" ht="21.75" customHeight="1">
      <c r="A245" s="919"/>
      <c r="B245" s="33"/>
      <c r="C245" s="36"/>
      <c r="D245" s="35"/>
      <c r="E245" s="34"/>
      <c r="F245" s="34"/>
      <c r="G245" s="34"/>
      <c r="H245" s="34"/>
      <c r="I245" s="34"/>
      <c r="J245" s="34"/>
      <c r="K245" s="34"/>
      <c r="L245" s="37"/>
    </row>
    <row r="246" spans="1:12" ht="21.75" customHeight="1">
      <c r="A246" s="919"/>
      <c r="B246" s="33"/>
      <c r="C246" s="36"/>
      <c r="D246" s="35"/>
      <c r="E246" s="34"/>
      <c r="F246" s="34"/>
      <c r="G246" s="34"/>
      <c r="H246" s="34"/>
      <c r="I246" s="34"/>
      <c r="J246" s="34"/>
      <c r="K246" s="34"/>
      <c r="L246" s="37"/>
    </row>
    <row r="247" spans="1:12" ht="21.75" customHeight="1">
      <c r="A247" s="919"/>
      <c r="B247" s="33"/>
      <c r="C247" s="36"/>
      <c r="D247" s="35"/>
      <c r="E247" s="34"/>
      <c r="F247" s="34"/>
      <c r="G247" s="34"/>
      <c r="H247" s="34"/>
      <c r="I247" s="34"/>
      <c r="J247" s="34"/>
      <c r="K247" s="34"/>
      <c r="L247" s="37"/>
    </row>
    <row r="248" spans="1:12" ht="21.75" customHeight="1">
      <c r="A248" s="919"/>
      <c r="B248" s="33"/>
      <c r="C248" s="34"/>
      <c r="D248" s="35"/>
      <c r="E248" s="34"/>
      <c r="F248" s="34"/>
      <c r="G248" s="34"/>
      <c r="H248" s="34"/>
      <c r="I248" s="34"/>
      <c r="J248" s="34"/>
      <c r="K248" s="34"/>
      <c r="L248" s="37"/>
    </row>
    <row r="249" spans="1:12" ht="21.75" customHeight="1">
      <c r="A249" s="919"/>
      <c r="B249" s="33"/>
      <c r="C249" s="34"/>
      <c r="D249" s="35"/>
      <c r="E249" s="34"/>
      <c r="F249" s="34"/>
      <c r="G249" s="34"/>
      <c r="H249" s="34"/>
      <c r="I249" s="34"/>
      <c r="J249" s="34"/>
      <c r="K249" s="34"/>
      <c r="L249" s="37"/>
    </row>
    <row r="250" spans="1:12" ht="21.75" customHeight="1">
      <c r="A250" s="919"/>
      <c r="B250" s="33"/>
      <c r="C250" s="34"/>
      <c r="D250" s="35"/>
      <c r="E250" s="34"/>
      <c r="F250" s="34"/>
      <c r="G250" s="34"/>
      <c r="H250" s="34"/>
      <c r="I250" s="34"/>
      <c r="J250" s="34"/>
      <c r="K250" s="34"/>
      <c r="L250" s="37"/>
    </row>
    <row r="251" spans="1:12" ht="21.75" customHeight="1">
      <c r="A251" s="919"/>
      <c r="B251" s="33"/>
      <c r="C251" s="34"/>
      <c r="D251" s="35"/>
      <c r="E251" s="34"/>
      <c r="F251" s="34"/>
      <c r="G251" s="34"/>
      <c r="H251" s="34"/>
      <c r="I251" s="34"/>
      <c r="J251" s="34"/>
      <c r="K251" s="34"/>
      <c r="L251" s="37"/>
    </row>
    <row r="252" spans="1:12" ht="21.75" customHeight="1" thickBot="1">
      <c r="A252" s="920"/>
      <c r="B252" s="38"/>
      <c r="C252" s="41"/>
      <c r="D252" s="40"/>
      <c r="E252" s="41"/>
      <c r="F252" s="41"/>
      <c r="G252" s="41"/>
      <c r="H252" s="41"/>
      <c r="I252" s="41"/>
      <c r="J252" s="41"/>
      <c r="K252" s="41"/>
      <c r="L252" s="42"/>
    </row>
    <row r="253" spans="1:12" ht="21.75" customHeight="1" thickTop="1">
      <c r="A253" s="924">
        <f>A243+1</f>
        <v>46229</v>
      </c>
      <c r="B253" s="43"/>
      <c r="C253" s="44"/>
      <c r="D253" s="45"/>
      <c r="E253" s="44"/>
      <c r="F253" s="44"/>
      <c r="G253" s="44"/>
      <c r="H253" s="44"/>
      <c r="I253" s="44"/>
      <c r="J253" s="44"/>
      <c r="K253" s="44"/>
      <c r="L253" s="46"/>
    </row>
    <row r="254" spans="1:12" ht="21.75" customHeight="1">
      <c r="A254" s="922"/>
      <c r="B254" s="47"/>
      <c r="C254" s="44"/>
      <c r="D254" s="49"/>
      <c r="E254" s="48"/>
      <c r="F254" s="48"/>
      <c r="G254" s="48"/>
      <c r="H254" s="48"/>
      <c r="I254" s="48"/>
      <c r="J254" s="44"/>
      <c r="K254" s="44"/>
      <c r="L254" s="50"/>
    </row>
    <row r="255" spans="1:12" ht="21.75" customHeight="1">
      <c r="A255" s="922"/>
      <c r="B255" s="47"/>
      <c r="C255" s="44"/>
      <c r="D255" s="49"/>
      <c r="E255" s="48"/>
      <c r="F255" s="48"/>
      <c r="G255" s="48"/>
      <c r="H255" s="48"/>
      <c r="I255" s="48"/>
      <c r="J255" s="44"/>
      <c r="K255" s="44"/>
      <c r="L255" s="50"/>
    </row>
    <row r="256" spans="1:12" ht="21.75" customHeight="1">
      <c r="A256" s="922"/>
      <c r="B256" s="47"/>
      <c r="C256" s="44"/>
      <c r="D256" s="49"/>
      <c r="E256" s="48"/>
      <c r="F256" s="48"/>
      <c r="G256" s="48"/>
      <c r="H256" s="48"/>
      <c r="I256" s="48"/>
      <c r="J256" s="44"/>
      <c r="K256" s="44"/>
      <c r="L256" s="50"/>
    </row>
    <row r="257" spans="1:12" ht="21.75" customHeight="1">
      <c r="A257" s="922"/>
      <c r="B257" s="47"/>
      <c r="C257" s="44"/>
      <c r="D257" s="49"/>
      <c r="E257" s="48"/>
      <c r="F257" s="48"/>
      <c r="G257" s="48"/>
      <c r="H257" s="48"/>
      <c r="I257" s="48"/>
      <c r="J257" s="48"/>
      <c r="K257" s="48"/>
      <c r="L257" s="50"/>
    </row>
    <row r="258" spans="1:12" ht="21.75" customHeight="1">
      <c r="A258" s="922"/>
      <c r="B258" s="47"/>
      <c r="C258" s="48"/>
      <c r="D258" s="49"/>
      <c r="E258" s="48"/>
      <c r="F258" s="48"/>
      <c r="G258" s="48"/>
      <c r="H258" s="48"/>
      <c r="I258" s="48"/>
      <c r="J258" s="48"/>
      <c r="K258" s="48"/>
      <c r="L258" s="50"/>
    </row>
    <row r="259" spans="1:12" ht="21.75" customHeight="1">
      <c r="A259" s="922"/>
      <c r="B259" s="47"/>
      <c r="C259" s="48"/>
      <c r="D259" s="49"/>
      <c r="E259" s="48"/>
      <c r="F259" s="48"/>
      <c r="G259" s="48"/>
      <c r="H259" s="48"/>
      <c r="I259" s="48"/>
      <c r="J259" s="48"/>
      <c r="K259" s="48"/>
      <c r="L259" s="50"/>
    </row>
    <row r="260" spans="1:12" ht="21.75" customHeight="1">
      <c r="A260" s="922"/>
      <c r="B260" s="47"/>
      <c r="C260" s="48"/>
      <c r="D260" s="49"/>
      <c r="E260" s="48"/>
      <c r="F260" s="48"/>
      <c r="G260" s="48"/>
      <c r="H260" s="48"/>
      <c r="I260" s="48"/>
      <c r="J260" s="48"/>
      <c r="K260" s="48"/>
      <c r="L260" s="50"/>
    </row>
    <row r="261" spans="1:12" ht="21.75" customHeight="1">
      <c r="A261" s="922"/>
      <c r="B261" s="47"/>
      <c r="C261" s="48"/>
      <c r="D261" s="49"/>
      <c r="E261" s="48"/>
      <c r="F261" s="48"/>
      <c r="G261" s="48"/>
      <c r="H261" s="48"/>
      <c r="I261" s="48"/>
      <c r="J261" s="48"/>
      <c r="K261" s="48"/>
      <c r="L261" s="50"/>
    </row>
    <row r="262" spans="1:12" ht="21.75" customHeight="1" thickBot="1">
      <c r="A262" s="923"/>
      <c r="B262" s="51"/>
      <c r="C262" s="52"/>
      <c r="D262" s="53"/>
      <c r="E262" s="52"/>
      <c r="F262" s="52"/>
      <c r="G262" s="52"/>
      <c r="H262" s="52"/>
      <c r="I262" s="52"/>
      <c r="J262" s="52"/>
      <c r="K262" s="52"/>
      <c r="L262" s="54"/>
    </row>
    <row r="263" spans="1:12" ht="21.75" customHeight="1" thickTop="1">
      <c r="A263" s="925">
        <f>A253+1</f>
        <v>46230</v>
      </c>
      <c r="B263" s="55"/>
      <c r="C263" s="36"/>
      <c r="D263" s="56"/>
      <c r="E263" s="36"/>
      <c r="F263" s="36"/>
      <c r="G263" s="36"/>
      <c r="H263" s="36"/>
      <c r="I263" s="36"/>
      <c r="J263" s="36"/>
      <c r="K263" s="36"/>
      <c r="L263" s="57"/>
    </row>
    <row r="264" spans="1:12" ht="21.75" customHeight="1">
      <c r="A264" s="926"/>
      <c r="B264" s="33"/>
      <c r="C264" s="36"/>
      <c r="D264" s="35"/>
      <c r="E264" s="34"/>
      <c r="F264" s="34"/>
      <c r="G264" s="34"/>
      <c r="H264" s="34"/>
      <c r="I264" s="34"/>
      <c r="J264" s="36"/>
      <c r="K264" s="36"/>
      <c r="L264" s="37"/>
    </row>
    <row r="265" spans="1:12" ht="21.75" customHeight="1">
      <c r="A265" s="926"/>
      <c r="B265" s="33"/>
      <c r="C265" s="36"/>
      <c r="D265" s="35"/>
      <c r="E265" s="34"/>
      <c r="F265" s="34"/>
      <c r="G265" s="34"/>
      <c r="H265" s="34"/>
      <c r="I265" s="34"/>
      <c r="J265" s="36"/>
      <c r="K265" s="36"/>
      <c r="L265" s="37"/>
    </row>
    <row r="266" spans="1:12" ht="21.75" customHeight="1">
      <c r="A266" s="926"/>
      <c r="B266" s="33"/>
      <c r="C266" s="36"/>
      <c r="D266" s="35"/>
      <c r="E266" s="34"/>
      <c r="F266" s="34"/>
      <c r="G266" s="34"/>
      <c r="H266" s="34"/>
      <c r="I266" s="34"/>
      <c r="J266" s="36"/>
      <c r="K266" s="36"/>
      <c r="L266" s="37"/>
    </row>
    <row r="267" spans="1:12" ht="21.75" customHeight="1">
      <c r="A267" s="926"/>
      <c r="B267" s="33"/>
      <c r="C267" s="36"/>
      <c r="D267" s="35"/>
      <c r="E267" s="34"/>
      <c r="F267" s="34"/>
      <c r="G267" s="34"/>
      <c r="H267" s="34"/>
      <c r="I267" s="34"/>
      <c r="J267" s="34"/>
      <c r="K267" s="34"/>
      <c r="L267" s="37"/>
    </row>
    <row r="268" spans="1:12" ht="21.75" customHeight="1">
      <c r="A268" s="926"/>
      <c r="B268" s="33"/>
      <c r="C268" s="34"/>
      <c r="D268" s="35"/>
      <c r="E268" s="34"/>
      <c r="F268" s="34"/>
      <c r="G268" s="34"/>
      <c r="H268" s="34"/>
      <c r="I268" s="34"/>
      <c r="J268" s="34"/>
      <c r="K268" s="34"/>
      <c r="L268" s="37"/>
    </row>
    <row r="269" spans="1:12" ht="21.75" customHeight="1">
      <c r="A269" s="926"/>
      <c r="B269" s="33"/>
      <c r="C269" s="34"/>
      <c r="D269" s="35"/>
      <c r="E269" s="34"/>
      <c r="F269" s="34"/>
      <c r="G269" s="34"/>
      <c r="H269" s="34"/>
      <c r="I269" s="34"/>
      <c r="J269" s="34"/>
      <c r="K269" s="34"/>
      <c r="L269" s="37"/>
    </row>
    <row r="270" spans="1:12" ht="21.75" customHeight="1">
      <c r="A270" s="926"/>
      <c r="B270" s="33"/>
      <c r="C270" s="34"/>
      <c r="D270" s="35"/>
      <c r="E270" s="34"/>
      <c r="F270" s="34"/>
      <c r="G270" s="34"/>
      <c r="H270" s="34"/>
      <c r="I270" s="34"/>
      <c r="J270" s="34"/>
      <c r="K270" s="34"/>
      <c r="L270" s="37"/>
    </row>
    <row r="271" spans="1:12" ht="21.75" customHeight="1">
      <c r="A271" s="926"/>
      <c r="B271" s="33"/>
      <c r="C271" s="34"/>
      <c r="D271" s="35"/>
      <c r="E271" s="34"/>
      <c r="F271" s="34"/>
      <c r="G271" s="34"/>
      <c r="H271" s="34"/>
      <c r="I271" s="34"/>
      <c r="J271" s="34"/>
      <c r="K271" s="34"/>
      <c r="L271" s="37"/>
    </row>
    <row r="272" spans="1:12" ht="21.75" customHeight="1" thickBot="1">
      <c r="A272" s="927"/>
      <c r="B272" s="38"/>
      <c r="C272" s="41"/>
      <c r="D272" s="40"/>
      <c r="E272" s="41"/>
      <c r="F272" s="41"/>
      <c r="G272" s="41"/>
      <c r="H272" s="41"/>
      <c r="I272" s="41"/>
      <c r="J272" s="41"/>
      <c r="K272" s="41"/>
      <c r="L272" s="42"/>
    </row>
    <row r="273" spans="1:12" ht="21.75" customHeight="1" thickTop="1">
      <c r="A273" s="924">
        <f>A263+1</f>
        <v>46231</v>
      </c>
      <c r="B273" s="43"/>
      <c r="C273" s="44"/>
      <c r="D273" s="45"/>
      <c r="E273" s="44"/>
      <c r="F273" s="44"/>
      <c r="G273" s="44"/>
      <c r="H273" s="44"/>
      <c r="I273" s="44"/>
      <c r="J273" s="44"/>
      <c r="K273" s="44"/>
      <c r="L273" s="46"/>
    </row>
    <row r="274" spans="1:12" ht="21.75" customHeight="1">
      <c r="A274" s="922"/>
      <c r="B274" s="47"/>
      <c r="C274" s="48"/>
      <c r="D274" s="49"/>
      <c r="E274" s="48"/>
      <c r="F274" s="48"/>
      <c r="G274" s="48"/>
      <c r="H274" s="48"/>
      <c r="I274" s="48"/>
      <c r="J274" s="44"/>
      <c r="K274" s="44"/>
      <c r="L274" s="50"/>
    </row>
    <row r="275" spans="1:12" ht="21.75" customHeight="1">
      <c r="A275" s="922"/>
      <c r="B275" s="47"/>
      <c r="C275" s="44"/>
      <c r="D275" s="49"/>
      <c r="E275" s="48"/>
      <c r="F275" s="48"/>
      <c r="G275" s="48"/>
      <c r="H275" s="48"/>
      <c r="I275" s="48"/>
      <c r="J275" s="44"/>
      <c r="K275" s="44"/>
      <c r="L275" s="50"/>
    </row>
    <row r="276" spans="1:12" ht="21.75" customHeight="1">
      <c r="A276" s="922"/>
      <c r="B276" s="47"/>
      <c r="C276" s="48"/>
      <c r="D276" s="49"/>
      <c r="E276" s="48"/>
      <c r="F276" s="48"/>
      <c r="G276" s="48"/>
      <c r="H276" s="48"/>
      <c r="I276" s="48"/>
      <c r="J276" s="48"/>
      <c r="K276" s="48"/>
      <c r="L276" s="50"/>
    </row>
    <row r="277" spans="1:12" ht="21.75" customHeight="1">
      <c r="A277" s="922"/>
      <c r="B277" s="47"/>
      <c r="C277" s="48"/>
      <c r="D277" s="49"/>
      <c r="E277" s="48"/>
      <c r="F277" s="48"/>
      <c r="G277" s="48"/>
      <c r="H277" s="48"/>
      <c r="I277" s="48"/>
      <c r="J277" s="48"/>
      <c r="K277" s="48"/>
      <c r="L277" s="50"/>
    </row>
    <row r="278" spans="1:12" ht="21.75" customHeight="1">
      <c r="A278" s="922"/>
      <c r="B278" s="47"/>
      <c r="C278" s="48"/>
      <c r="D278" s="49"/>
      <c r="E278" s="48"/>
      <c r="F278" s="48"/>
      <c r="G278" s="48"/>
      <c r="H278" s="48"/>
      <c r="I278" s="48"/>
      <c r="J278" s="48"/>
      <c r="K278" s="48"/>
      <c r="L278" s="50"/>
    </row>
    <row r="279" spans="1:12" ht="21.75" customHeight="1">
      <c r="A279" s="922"/>
      <c r="B279" s="47"/>
      <c r="C279" s="48"/>
      <c r="D279" s="49"/>
      <c r="E279" s="48"/>
      <c r="F279" s="48"/>
      <c r="G279" s="48"/>
      <c r="H279" s="48"/>
      <c r="I279" s="48"/>
      <c r="J279" s="48"/>
      <c r="K279" s="48"/>
      <c r="L279" s="50"/>
    </row>
    <row r="280" spans="1:12" ht="21.75" customHeight="1">
      <c r="A280" s="922"/>
      <c r="B280" s="47"/>
      <c r="C280" s="48"/>
      <c r="D280" s="49"/>
      <c r="E280" s="48"/>
      <c r="F280" s="48"/>
      <c r="G280" s="48"/>
      <c r="H280" s="48"/>
      <c r="I280" s="48"/>
      <c r="J280" s="48"/>
      <c r="K280" s="48"/>
      <c r="L280" s="50"/>
    </row>
    <row r="281" spans="1:12" ht="21.75" customHeight="1">
      <c r="A281" s="922"/>
      <c r="B281" s="47"/>
      <c r="C281" s="48"/>
      <c r="D281" s="49"/>
      <c r="E281" s="48"/>
      <c r="F281" s="48"/>
      <c r="G281" s="48"/>
      <c r="H281" s="48"/>
      <c r="I281" s="48"/>
      <c r="J281" s="48"/>
      <c r="K281" s="48"/>
      <c r="L281" s="50"/>
    </row>
    <row r="282" spans="1:12" ht="21.75" customHeight="1" thickBot="1">
      <c r="A282" s="923"/>
      <c r="B282" s="51"/>
      <c r="C282" s="52"/>
      <c r="D282" s="53"/>
      <c r="E282" s="52"/>
      <c r="F282" s="52"/>
      <c r="G282" s="52"/>
      <c r="H282" s="52"/>
      <c r="I282" s="52"/>
      <c r="J282" s="52"/>
      <c r="K282" s="52"/>
      <c r="L282" s="54"/>
    </row>
    <row r="283" spans="1:12" ht="21.75" customHeight="1" thickTop="1">
      <c r="A283" s="925">
        <f>A273+1</f>
        <v>46232</v>
      </c>
      <c r="B283" s="55"/>
      <c r="C283" s="36"/>
      <c r="D283" s="56"/>
      <c r="E283" s="36"/>
      <c r="F283" s="36"/>
      <c r="G283" s="36"/>
      <c r="H283" s="36"/>
      <c r="I283" s="36"/>
      <c r="J283" s="36"/>
      <c r="K283" s="36"/>
      <c r="L283" s="57"/>
    </row>
    <row r="284" spans="1:12" ht="21.75" customHeight="1">
      <c r="A284" s="926"/>
      <c r="B284" s="33"/>
      <c r="C284" s="34"/>
      <c r="D284" s="35"/>
      <c r="E284" s="34"/>
      <c r="F284" s="34"/>
      <c r="G284" s="34"/>
      <c r="H284" s="34"/>
      <c r="I284" s="34"/>
      <c r="J284" s="36"/>
      <c r="K284" s="36"/>
      <c r="L284" s="37"/>
    </row>
    <row r="285" spans="1:12" ht="21.75" customHeight="1">
      <c r="A285" s="926"/>
      <c r="B285" s="33"/>
      <c r="C285" s="34"/>
      <c r="D285" s="35"/>
      <c r="E285" s="34"/>
      <c r="F285" s="34"/>
      <c r="G285" s="34"/>
      <c r="H285" s="34"/>
      <c r="I285" s="34"/>
      <c r="J285" s="36"/>
      <c r="K285" s="36"/>
      <c r="L285" s="37"/>
    </row>
    <row r="286" spans="1:12" ht="21.75" customHeight="1">
      <c r="A286" s="926"/>
      <c r="B286" s="33"/>
      <c r="C286" s="34"/>
      <c r="D286" s="35"/>
      <c r="E286" s="34"/>
      <c r="F286" s="34"/>
      <c r="G286" s="34"/>
      <c r="H286" s="34"/>
      <c r="I286" s="34"/>
      <c r="J286" s="36"/>
      <c r="K286" s="36"/>
      <c r="L286" s="37"/>
    </row>
    <row r="287" spans="1:12" ht="21.75" customHeight="1">
      <c r="A287" s="926"/>
      <c r="B287" s="33"/>
      <c r="C287" s="34"/>
      <c r="D287" s="35"/>
      <c r="E287" s="34"/>
      <c r="F287" s="34"/>
      <c r="G287" s="34"/>
      <c r="H287" s="34"/>
      <c r="I287" s="34"/>
      <c r="J287" s="34"/>
      <c r="K287" s="34"/>
      <c r="L287" s="37"/>
    </row>
    <row r="288" spans="1:12" ht="21.75" customHeight="1">
      <c r="A288" s="926"/>
      <c r="B288" s="33"/>
      <c r="C288" s="34"/>
      <c r="D288" s="35"/>
      <c r="E288" s="34"/>
      <c r="F288" s="34"/>
      <c r="G288" s="34"/>
      <c r="H288" s="34"/>
      <c r="I288" s="34"/>
      <c r="J288" s="34"/>
      <c r="K288" s="34"/>
      <c r="L288" s="37"/>
    </row>
    <row r="289" spans="1:12" ht="21.75" customHeight="1">
      <c r="A289" s="926"/>
      <c r="B289" s="33"/>
      <c r="C289" s="34"/>
      <c r="D289" s="35"/>
      <c r="E289" s="34"/>
      <c r="F289" s="34"/>
      <c r="G289" s="34"/>
      <c r="H289" s="34"/>
      <c r="I289" s="34"/>
      <c r="J289" s="34"/>
      <c r="K289" s="34"/>
      <c r="L289" s="37"/>
    </row>
    <row r="290" spans="1:12" ht="21.75" customHeight="1">
      <c r="A290" s="926"/>
      <c r="B290" s="33"/>
      <c r="C290" s="34"/>
      <c r="D290" s="35"/>
      <c r="E290" s="34"/>
      <c r="F290" s="34"/>
      <c r="G290" s="34"/>
      <c r="H290" s="34"/>
      <c r="I290" s="34"/>
      <c r="J290" s="34"/>
      <c r="K290" s="34"/>
      <c r="L290" s="37"/>
    </row>
    <row r="291" spans="1:12" ht="21.75" customHeight="1">
      <c r="A291" s="926"/>
      <c r="B291" s="33"/>
      <c r="C291" s="34"/>
      <c r="D291" s="35"/>
      <c r="E291" s="34"/>
      <c r="F291" s="34"/>
      <c r="G291" s="34"/>
      <c r="H291" s="34"/>
      <c r="I291" s="34"/>
      <c r="J291" s="34"/>
      <c r="K291" s="34"/>
      <c r="L291" s="37"/>
    </row>
    <row r="292" spans="1:12" ht="21.75" customHeight="1" thickBot="1">
      <c r="A292" s="927"/>
      <c r="B292" s="38"/>
      <c r="C292" s="41"/>
      <c r="D292" s="40"/>
      <c r="E292" s="41"/>
      <c r="F292" s="41"/>
      <c r="G292" s="41"/>
      <c r="H292" s="41"/>
      <c r="I292" s="41"/>
      <c r="J292" s="41"/>
      <c r="K292" s="41"/>
      <c r="L292" s="42"/>
    </row>
    <row r="293" spans="1:12" ht="21.75" customHeight="1" thickTop="1">
      <c r="A293" s="924">
        <f>A283+1</f>
        <v>46233</v>
      </c>
      <c r="B293" s="43"/>
      <c r="C293" s="44"/>
      <c r="D293" s="45"/>
      <c r="E293" s="44"/>
      <c r="F293" s="44"/>
      <c r="G293" s="44"/>
      <c r="H293" s="44"/>
      <c r="I293" s="44"/>
      <c r="J293" s="44"/>
      <c r="K293" s="44"/>
      <c r="L293" s="46"/>
    </row>
    <row r="294" spans="1:12" ht="21.75" customHeight="1">
      <c r="A294" s="922"/>
      <c r="B294" s="47"/>
      <c r="C294" s="48"/>
      <c r="D294" s="49"/>
      <c r="E294" s="48"/>
      <c r="F294" s="48"/>
      <c r="G294" s="48"/>
      <c r="H294" s="48"/>
      <c r="I294" s="48"/>
      <c r="J294" s="48"/>
      <c r="K294" s="48"/>
      <c r="L294" s="50"/>
    </row>
    <row r="295" spans="1:12" ht="21.75" customHeight="1">
      <c r="A295" s="922"/>
      <c r="B295" s="47"/>
      <c r="C295" s="48"/>
      <c r="D295" s="49"/>
      <c r="E295" s="48"/>
      <c r="F295" s="48"/>
      <c r="G295" s="48"/>
      <c r="H295" s="48"/>
      <c r="I295" s="48"/>
      <c r="J295" s="48"/>
      <c r="K295" s="48"/>
      <c r="L295" s="50"/>
    </row>
    <row r="296" spans="1:12" ht="21.75" customHeight="1">
      <c r="A296" s="922"/>
      <c r="B296" s="47"/>
      <c r="C296" s="48"/>
      <c r="D296" s="49"/>
      <c r="E296" s="48"/>
      <c r="F296" s="48"/>
      <c r="G296" s="48"/>
      <c r="H296" s="48"/>
      <c r="I296" s="48"/>
      <c r="J296" s="48"/>
      <c r="K296" s="48"/>
      <c r="L296" s="50"/>
    </row>
    <row r="297" spans="1:12" ht="21.75" customHeight="1">
      <c r="A297" s="922"/>
      <c r="B297" s="47"/>
      <c r="C297" s="48"/>
      <c r="D297" s="49"/>
      <c r="E297" s="48"/>
      <c r="F297" s="48"/>
      <c r="G297" s="48"/>
      <c r="H297" s="48"/>
      <c r="I297" s="48"/>
      <c r="J297" s="48"/>
      <c r="K297" s="48"/>
      <c r="L297" s="50"/>
    </row>
    <row r="298" spans="1:12" ht="21.75" customHeight="1">
      <c r="A298" s="922"/>
      <c r="B298" s="47"/>
      <c r="C298" s="48"/>
      <c r="D298" s="49"/>
      <c r="E298" s="48"/>
      <c r="F298" s="48"/>
      <c r="G298" s="48"/>
      <c r="H298" s="48"/>
      <c r="I298" s="48"/>
      <c r="J298" s="48"/>
      <c r="K298" s="48"/>
      <c r="L298" s="50"/>
    </row>
    <row r="299" spans="1:12" ht="21.75" customHeight="1">
      <c r="A299" s="922"/>
      <c r="B299" s="47"/>
      <c r="C299" s="48"/>
      <c r="D299" s="49"/>
      <c r="E299" s="48"/>
      <c r="F299" s="48"/>
      <c r="G299" s="48"/>
      <c r="H299" s="48"/>
      <c r="I299" s="48"/>
      <c r="J299" s="48"/>
      <c r="K299" s="48"/>
      <c r="L299" s="50"/>
    </row>
    <row r="300" spans="1:12" ht="21.75" customHeight="1">
      <c r="A300" s="922"/>
      <c r="B300" s="47"/>
      <c r="C300" s="48"/>
      <c r="D300" s="49"/>
      <c r="E300" s="48"/>
      <c r="F300" s="48"/>
      <c r="G300" s="48"/>
      <c r="H300" s="48"/>
      <c r="I300" s="48"/>
      <c r="J300" s="48"/>
      <c r="K300" s="48"/>
      <c r="L300" s="50"/>
    </row>
    <row r="301" spans="1:12" ht="21.75" customHeight="1">
      <c r="A301" s="922"/>
      <c r="B301" s="47"/>
      <c r="C301" s="48"/>
      <c r="D301" s="49"/>
      <c r="E301" s="48"/>
      <c r="F301" s="48"/>
      <c r="G301" s="48"/>
      <c r="H301" s="48"/>
      <c r="I301" s="48"/>
      <c r="J301" s="48"/>
      <c r="K301" s="48"/>
      <c r="L301" s="50"/>
    </row>
    <row r="302" spans="1:12" ht="21.75" customHeight="1" thickBot="1">
      <c r="A302" s="923"/>
      <c r="B302" s="51"/>
      <c r="C302" s="52"/>
      <c r="D302" s="53"/>
      <c r="E302" s="52"/>
      <c r="F302" s="52"/>
      <c r="G302" s="52"/>
      <c r="H302" s="52"/>
      <c r="I302" s="52"/>
      <c r="J302" s="52"/>
      <c r="K302" s="52"/>
      <c r="L302" s="54"/>
    </row>
    <row r="303" spans="1:12" ht="21.75" customHeight="1" thickTop="1">
      <c r="A303" s="925">
        <f>A293+1</f>
        <v>46234</v>
      </c>
      <c r="B303" s="55"/>
      <c r="C303" s="36"/>
      <c r="D303" s="56"/>
      <c r="E303" s="36"/>
      <c r="F303" s="36"/>
      <c r="G303" s="36"/>
      <c r="H303" s="36"/>
      <c r="I303" s="36"/>
      <c r="J303" s="36"/>
      <c r="K303" s="36"/>
      <c r="L303" s="57"/>
    </row>
    <row r="304" spans="1:12" ht="21.75" customHeight="1">
      <c r="A304" s="926"/>
      <c r="B304" s="33"/>
      <c r="C304" s="34"/>
      <c r="D304" s="35"/>
      <c r="E304" s="34"/>
      <c r="F304" s="34"/>
      <c r="G304" s="34"/>
      <c r="H304" s="34"/>
      <c r="I304" s="34"/>
      <c r="J304" s="34"/>
      <c r="K304" s="34"/>
      <c r="L304" s="37"/>
    </row>
    <row r="305" spans="1:12" ht="21.75" customHeight="1">
      <c r="A305" s="926"/>
      <c r="B305" s="33"/>
      <c r="C305" s="34"/>
      <c r="D305" s="35"/>
      <c r="E305" s="34"/>
      <c r="F305" s="34"/>
      <c r="G305" s="34"/>
      <c r="H305" s="34"/>
      <c r="I305" s="34"/>
      <c r="J305" s="34"/>
      <c r="K305" s="34"/>
      <c r="L305" s="37"/>
    </row>
    <row r="306" spans="1:12" ht="21.75" customHeight="1">
      <c r="A306" s="926"/>
      <c r="B306" s="33"/>
      <c r="C306" s="34"/>
      <c r="D306" s="35"/>
      <c r="E306" s="34"/>
      <c r="F306" s="34"/>
      <c r="G306" s="34"/>
      <c r="H306" s="34"/>
      <c r="I306" s="34"/>
      <c r="J306" s="34"/>
      <c r="K306" s="34"/>
      <c r="L306" s="37"/>
    </row>
    <row r="307" spans="1:12" ht="21.75" customHeight="1">
      <c r="A307" s="926"/>
      <c r="B307" s="33"/>
      <c r="C307" s="34"/>
      <c r="D307" s="35"/>
      <c r="E307" s="34"/>
      <c r="F307" s="34"/>
      <c r="G307" s="34"/>
      <c r="H307" s="34"/>
      <c r="I307" s="34"/>
      <c r="J307" s="34"/>
      <c r="K307" s="34"/>
      <c r="L307" s="37"/>
    </row>
    <row r="308" spans="1:12" ht="21.75" customHeight="1">
      <c r="A308" s="926"/>
      <c r="B308" s="33"/>
      <c r="C308" s="34"/>
      <c r="D308" s="35"/>
      <c r="E308" s="34"/>
      <c r="F308" s="34"/>
      <c r="G308" s="34"/>
      <c r="H308" s="34"/>
      <c r="I308" s="34"/>
      <c r="J308" s="34"/>
      <c r="K308" s="34"/>
      <c r="L308" s="37"/>
    </row>
    <row r="309" spans="1:12" ht="21.75" customHeight="1">
      <c r="A309" s="926"/>
      <c r="B309" s="33"/>
      <c r="C309" s="34"/>
      <c r="D309" s="35"/>
      <c r="E309" s="34"/>
      <c r="F309" s="34"/>
      <c r="G309" s="34"/>
      <c r="H309" s="34"/>
      <c r="I309" s="34"/>
      <c r="J309" s="34"/>
      <c r="K309" s="34"/>
      <c r="L309" s="37"/>
    </row>
    <row r="310" spans="1:12" ht="21.75" customHeight="1">
      <c r="A310" s="926"/>
      <c r="B310" s="33"/>
      <c r="C310" s="34"/>
      <c r="D310" s="35"/>
      <c r="E310" s="34"/>
      <c r="F310" s="34"/>
      <c r="G310" s="34"/>
      <c r="H310" s="34"/>
      <c r="I310" s="34"/>
      <c r="J310" s="34"/>
      <c r="K310" s="34"/>
      <c r="L310" s="37"/>
    </row>
    <row r="311" spans="1:12" ht="21.75" customHeight="1">
      <c r="A311" s="926"/>
      <c r="B311" s="33"/>
      <c r="C311" s="34"/>
      <c r="D311" s="35"/>
      <c r="E311" s="34"/>
      <c r="F311" s="34"/>
      <c r="G311" s="34"/>
      <c r="H311" s="34"/>
      <c r="I311" s="34"/>
      <c r="J311" s="34"/>
      <c r="K311" s="34"/>
      <c r="L311" s="37"/>
    </row>
    <row r="312" spans="1:12" ht="21.75" customHeight="1" thickBot="1">
      <c r="A312" s="927"/>
      <c r="B312" s="38"/>
      <c r="C312" s="41"/>
      <c r="D312" s="40"/>
      <c r="E312" s="41"/>
      <c r="F312" s="41"/>
      <c r="G312" s="41"/>
      <c r="H312" s="41"/>
      <c r="I312" s="41"/>
      <c r="J312" s="41"/>
      <c r="K312" s="41"/>
      <c r="L312" s="42"/>
    </row>
    <row r="313" spans="1:12" ht="16.5" thickTop="1"/>
  </sheetData>
  <mergeCells count="32">
    <mergeCell ref="A293:A302"/>
    <mergeCell ref="A303:A312"/>
    <mergeCell ref="A233:A242"/>
    <mergeCell ref="A243:A252"/>
    <mergeCell ref="A253:A262"/>
    <mergeCell ref="A263:A272"/>
    <mergeCell ref="A273:A282"/>
    <mergeCell ref="A283:A292"/>
    <mergeCell ref="A223:A232"/>
    <mergeCell ref="A113:A122"/>
    <mergeCell ref="A123:A132"/>
    <mergeCell ref="A133:A142"/>
    <mergeCell ref="A143:A152"/>
    <mergeCell ref="A153:A162"/>
    <mergeCell ref="A163:A172"/>
    <mergeCell ref="A173:A182"/>
    <mergeCell ref="A183:A192"/>
    <mergeCell ref="A193:A202"/>
    <mergeCell ref="A203:A212"/>
    <mergeCell ref="A213:A222"/>
    <mergeCell ref="A103:A112"/>
    <mergeCell ref="B1:L1"/>
    <mergeCell ref="A3:A12"/>
    <mergeCell ref="A13:A22"/>
    <mergeCell ref="A23:A32"/>
    <mergeCell ref="A33:A42"/>
    <mergeCell ref="A43:A52"/>
    <mergeCell ref="A53:A62"/>
    <mergeCell ref="A63:A72"/>
    <mergeCell ref="A73:A82"/>
    <mergeCell ref="A83:A92"/>
    <mergeCell ref="A93:A102"/>
  </mergeCells>
  <phoneticPr fontId="5" type="noConversion"/>
  <dataValidations disablePrompts="1" count="1">
    <dataValidation type="list" allowBlank="1" showInputMessage="1" showErrorMessage="1" sqref="J157:J312 J3:J154">
      <formula1>值班主管</formula1>
    </dataValidation>
  </dataValidations>
  <pageMargins left="0.47244094488188981" right="0.27559055118110237" top="0.98425196850393704" bottom="0.98425196850393704" header="0.51181102362204722" footer="0.51181102362204722"/>
  <pageSetup paperSize="8" orientation="landscape" r:id="rId1"/>
  <headerFooter alignWithMargins="0">
    <oddFooter>第 &amp;P 頁 &amp;R&amp;A</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2D050"/>
  </sheetPr>
  <dimension ref="A1:I116"/>
  <sheetViews>
    <sheetView showGridLines="0" workbookViewId="0">
      <pane ySplit="3" topLeftCell="A89" activePane="bottomLeft" state="frozen"/>
      <selection pane="bottomLeft" activeCell="B102" sqref="B102"/>
    </sheetView>
  </sheetViews>
  <sheetFormatPr defaultRowHeight="20.25" customHeight="1"/>
  <cols>
    <col min="1" max="1" width="12" style="723" customWidth="1"/>
    <col min="2" max="2" width="7.375" style="723" customWidth="1"/>
    <col min="3" max="3" width="12.25" style="723" customWidth="1"/>
    <col min="4" max="5" width="16" style="723" customWidth="1"/>
    <col min="6" max="7" width="9.125" style="723" customWidth="1"/>
    <col min="8" max="8" width="14.375" style="723" customWidth="1"/>
    <col min="9" max="9" width="17.125" style="723" customWidth="1"/>
    <col min="10" max="16384" width="9" style="723"/>
  </cols>
  <sheetData>
    <row r="1" spans="1:9" ht="20.25" customHeight="1">
      <c r="A1" s="720" t="s">
        <v>0</v>
      </c>
      <c r="B1" s="721" t="s">
        <v>150</v>
      </c>
      <c r="C1" s="721" t="s">
        <v>94</v>
      </c>
      <c r="D1" s="721" t="s">
        <v>242</v>
      </c>
      <c r="E1" s="721" t="s">
        <v>283</v>
      </c>
      <c r="F1" s="721" t="s">
        <v>1652</v>
      </c>
      <c r="G1" s="721" t="s">
        <v>1653</v>
      </c>
      <c r="H1" s="721" t="s">
        <v>1654</v>
      </c>
      <c r="I1" s="722" t="s">
        <v>130</v>
      </c>
    </row>
    <row r="2" spans="1:9" ht="20.25" customHeight="1">
      <c r="A2" s="778" t="s">
        <v>1744</v>
      </c>
      <c r="B2" s="779" t="s">
        <v>1655</v>
      </c>
      <c r="C2" s="779" t="s">
        <v>1656</v>
      </c>
      <c r="D2" s="779" t="s">
        <v>1629</v>
      </c>
      <c r="E2" s="779" t="s">
        <v>1745</v>
      </c>
      <c r="F2" s="779" t="s">
        <v>1746</v>
      </c>
      <c r="G2" s="779" t="s">
        <v>1747</v>
      </c>
      <c r="H2" s="782" t="s">
        <v>1748</v>
      </c>
      <c r="I2" s="780" t="s">
        <v>1749</v>
      </c>
    </row>
    <row r="3" spans="1:9" ht="20.25" customHeight="1">
      <c r="A3" s="724">
        <v>45761</v>
      </c>
      <c r="B3" s="725" t="s">
        <v>1048</v>
      </c>
      <c r="C3" s="725" t="s">
        <v>1657</v>
      </c>
      <c r="D3" s="725" t="s">
        <v>1629</v>
      </c>
      <c r="E3" s="725"/>
      <c r="F3" s="725">
        <v>620</v>
      </c>
      <c r="G3" s="725">
        <v>610</v>
      </c>
      <c r="H3" s="726">
        <v>0.19513888888888889</v>
      </c>
      <c r="I3" s="727" t="s">
        <v>1658</v>
      </c>
    </row>
    <row r="4" spans="1:9" ht="20.25" customHeight="1">
      <c r="A4" s="724">
        <v>45761</v>
      </c>
      <c r="B4" s="725" t="s">
        <v>1046</v>
      </c>
      <c r="C4" s="725" t="s">
        <v>1659</v>
      </c>
      <c r="D4" s="725" t="s">
        <v>1647</v>
      </c>
      <c r="E4" s="725"/>
      <c r="F4" s="725">
        <v>650</v>
      </c>
      <c r="G4" s="725">
        <v>660</v>
      </c>
      <c r="H4" s="725">
        <v>467</v>
      </c>
      <c r="I4" s="727"/>
    </row>
    <row r="5" spans="1:9" ht="20.25" customHeight="1">
      <c r="A5" s="724">
        <v>45761</v>
      </c>
      <c r="B5" s="725" t="s">
        <v>1041</v>
      </c>
      <c r="C5" s="725" t="s">
        <v>1660</v>
      </c>
      <c r="D5" s="725" t="s">
        <v>1647</v>
      </c>
      <c r="E5" s="725"/>
      <c r="F5" s="725">
        <v>670</v>
      </c>
      <c r="G5" s="725">
        <v>680</v>
      </c>
      <c r="H5" s="725">
        <v>455</v>
      </c>
      <c r="I5" s="727"/>
    </row>
    <row r="6" spans="1:9" ht="20.25" customHeight="1">
      <c r="A6" s="724">
        <v>45761</v>
      </c>
      <c r="B6" s="725" t="s">
        <v>1035</v>
      </c>
      <c r="C6" s="725" t="s">
        <v>1661</v>
      </c>
      <c r="D6" s="725" t="s">
        <v>1647</v>
      </c>
      <c r="E6" s="725"/>
      <c r="F6" s="725">
        <v>670</v>
      </c>
      <c r="G6" s="725">
        <v>680</v>
      </c>
      <c r="H6" s="725">
        <v>453</v>
      </c>
      <c r="I6" s="727" t="s">
        <v>1662</v>
      </c>
    </row>
    <row r="7" spans="1:9" ht="20.25" customHeight="1">
      <c r="A7" s="724">
        <v>45761</v>
      </c>
      <c r="B7" s="725" t="s">
        <v>1043</v>
      </c>
      <c r="C7" s="725" t="s">
        <v>1828</v>
      </c>
      <c r="D7" s="725" t="s">
        <v>1647</v>
      </c>
      <c r="E7" s="725"/>
      <c r="F7" s="725">
        <v>650</v>
      </c>
      <c r="G7" s="725">
        <v>660</v>
      </c>
      <c r="H7" s="725">
        <v>467</v>
      </c>
      <c r="I7" s="727"/>
    </row>
    <row r="8" spans="1:9" ht="20.25" customHeight="1">
      <c r="A8" s="724">
        <v>45762</v>
      </c>
      <c r="B8" s="725" t="s">
        <v>1048</v>
      </c>
      <c r="C8" s="725" t="s">
        <v>1657</v>
      </c>
      <c r="D8" s="725" t="s">
        <v>1629</v>
      </c>
      <c r="E8" s="725"/>
      <c r="F8" s="725">
        <v>610</v>
      </c>
      <c r="G8" s="725">
        <v>600</v>
      </c>
      <c r="H8" s="726">
        <v>0.19236111111111112</v>
      </c>
      <c r="I8" s="727" t="s">
        <v>1829</v>
      </c>
    </row>
    <row r="9" spans="1:9" ht="20.25" customHeight="1">
      <c r="A9" s="724">
        <v>45768</v>
      </c>
      <c r="B9" s="725" t="s">
        <v>1043</v>
      </c>
      <c r="C9" s="725" t="s">
        <v>1828</v>
      </c>
      <c r="D9" s="725" t="s">
        <v>1647</v>
      </c>
      <c r="E9" s="725"/>
      <c r="F9" s="725">
        <v>660</v>
      </c>
      <c r="G9" s="725">
        <v>670</v>
      </c>
      <c r="H9" s="725">
        <v>460</v>
      </c>
      <c r="I9" s="727"/>
    </row>
    <row r="10" spans="1:9" ht="20.25" customHeight="1">
      <c r="A10" s="724">
        <v>45768</v>
      </c>
      <c r="B10" s="725" t="s">
        <v>1655</v>
      </c>
      <c r="C10" s="725" t="s">
        <v>1656</v>
      </c>
      <c r="D10" s="725" t="s">
        <v>1629</v>
      </c>
      <c r="E10" s="725"/>
      <c r="F10" s="725">
        <v>660</v>
      </c>
      <c r="G10" s="725">
        <v>670</v>
      </c>
      <c r="H10" s="726">
        <v>0.17986111111111111</v>
      </c>
      <c r="I10" s="727"/>
    </row>
    <row r="11" spans="1:9" ht="20.25" customHeight="1">
      <c r="A11" s="724">
        <v>45768</v>
      </c>
      <c r="B11" s="725" t="s">
        <v>1046</v>
      </c>
      <c r="C11" s="725" t="s">
        <v>1659</v>
      </c>
      <c r="D11" s="725" t="s">
        <v>1647</v>
      </c>
      <c r="E11" s="725"/>
      <c r="F11" s="725">
        <v>660</v>
      </c>
      <c r="G11" s="725">
        <v>670</v>
      </c>
      <c r="H11" s="725">
        <v>460</v>
      </c>
      <c r="I11" s="727"/>
    </row>
    <row r="12" spans="1:9" ht="20.25" customHeight="1">
      <c r="A12" s="724">
        <v>45768</v>
      </c>
      <c r="B12" s="725" t="s">
        <v>1041</v>
      </c>
      <c r="C12" s="725" t="s">
        <v>1660</v>
      </c>
      <c r="D12" s="725" t="s">
        <v>1647</v>
      </c>
      <c r="E12" s="725"/>
      <c r="F12" s="725">
        <v>680</v>
      </c>
      <c r="G12" s="725">
        <v>690</v>
      </c>
      <c r="H12" s="725">
        <v>449</v>
      </c>
      <c r="I12" s="727"/>
    </row>
    <row r="13" spans="1:9" ht="20.25" customHeight="1">
      <c r="A13" s="724">
        <v>45768</v>
      </c>
      <c r="B13" s="725" t="s">
        <v>1035</v>
      </c>
      <c r="C13" s="725" t="s">
        <v>1661</v>
      </c>
      <c r="D13" s="725" t="s">
        <v>1647</v>
      </c>
      <c r="E13" s="725"/>
      <c r="F13" s="725">
        <v>680</v>
      </c>
      <c r="G13" s="725">
        <v>690</v>
      </c>
      <c r="H13" s="725">
        <v>447</v>
      </c>
      <c r="I13" s="727"/>
    </row>
    <row r="14" spans="1:9" ht="20.25" customHeight="1">
      <c r="A14" s="724">
        <v>45888</v>
      </c>
      <c r="B14" s="725" t="s">
        <v>1830</v>
      </c>
      <c r="C14" s="725" t="s">
        <v>1831</v>
      </c>
      <c r="D14" s="725" t="s">
        <v>1670</v>
      </c>
      <c r="E14" s="725" t="s">
        <v>1832</v>
      </c>
      <c r="F14" s="725">
        <v>650</v>
      </c>
      <c r="G14" s="725">
        <v>640</v>
      </c>
      <c r="H14" s="726">
        <v>0.34236111111111112</v>
      </c>
      <c r="I14" s="727"/>
    </row>
    <row r="15" spans="1:9" ht="20.25" customHeight="1">
      <c r="A15" s="724">
        <v>45888</v>
      </c>
      <c r="B15" s="725" t="s">
        <v>1041</v>
      </c>
      <c r="C15" s="725" t="s">
        <v>1833</v>
      </c>
      <c r="D15" s="725" t="s">
        <v>1629</v>
      </c>
      <c r="E15" s="725" t="s">
        <v>1834</v>
      </c>
      <c r="F15" s="725">
        <v>600</v>
      </c>
      <c r="G15" s="725">
        <v>610</v>
      </c>
      <c r="H15" s="725">
        <v>261</v>
      </c>
      <c r="I15" s="727"/>
    </row>
    <row r="16" spans="1:9" ht="20.25" customHeight="1">
      <c r="A16" s="724">
        <v>45888</v>
      </c>
      <c r="B16" s="725" t="s">
        <v>1046</v>
      </c>
      <c r="C16" s="725" t="s">
        <v>1755</v>
      </c>
      <c r="D16" s="725" t="s">
        <v>1670</v>
      </c>
      <c r="E16" s="725" t="s">
        <v>1832</v>
      </c>
      <c r="F16" s="725">
        <v>600</v>
      </c>
      <c r="G16" s="725">
        <v>610</v>
      </c>
      <c r="H16" s="725">
        <v>509</v>
      </c>
      <c r="I16" s="727"/>
    </row>
    <row r="17" spans="1:9" ht="20.25" customHeight="1">
      <c r="A17" s="724">
        <v>45889</v>
      </c>
      <c r="B17" s="725" t="s">
        <v>1830</v>
      </c>
      <c r="C17" s="725" t="s">
        <v>1831</v>
      </c>
      <c r="D17" s="725" t="s">
        <v>1670</v>
      </c>
      <c r="E17" s="725" t="s">
        <v>1832</v>
      </c>
      <c r="F17" s="725">
        <v>640</v>
      </c>
      <c r="G17" s="725">
        <v>630</v>
      </c>
      <c r="H17" s="726">
        <v>0.34722222222222227</v>
      </c>
      <c r="I17" s="727"/>
    </row>
    <row r="18" spans="1:9" ht="20.25" customHeight="1">
      <c r="A18" s="724">
        <v>45894</v>
      </c>
      <c r="B18" s="725" t="s">
        <v>1835</v>
      </c>
      <c r="C18" s="725" t="s">
        <v>1836</v>
      </c>
      <c r="D18" s="725" t="s">
        <v>1685</v>
      </c>
      <c r="E18" s="725" t="s">
        <v>1837</v>
      </c>
      <c r="F18" s="725">
        <v>600</v>
      </c>
      <c r="G18" s="725">
        <v>610</v>
      </c>
      <c r="H18" s="725">
        <v>597</v>
      </c>
      <c r="I18" s="727" t="s">
        <v>1838</v>
      </c>
    </row>
    <row r="19" spans="1:9" ht="20.25" customHeight="1">
      <c r="A19" s="724">
        <v>45894</v>
      </c>
      <c r="B19" s="725" t="s">
        <v>1042</v>
      </c>
      <c r="C19" s="725" t="s">
        <v>1839</v>
      </c>
      <c r="D19" s="725" t="s">
        <v>1696</v>
      </c>
      <c r="E19" s="725" t="s">
        <v>1840</v>
      </c>
      <c r="F19" s="725">
        <v>500</v>
      </c>
      <c r="G19" s="725">
        <v>510</v>
      </c>
      <c r="H19" s="725">
        <v>475</v>
      </c>
      <c r="I19" s="727" t="s">
        <v>1841</v>
      </c>
    </row>
    <row r="20" spans="1:9" ht="20.25" customHeight="1">
      <c r="A20" s="724">
        <v>45894</v>
      </c>
      <c r="B20" s="725" t="s">
        <v>1753</v>
      </c>
      <c r="C20" s="725" t="s">
        <v>1754</v>
      </c>
      <c r="D20" s="725" t="s">
        <v>1643</v>
      </c>
      <c r="E20" s="725" t="s">
        <v>1761</v>
      </c>
      <c r="F20" s="725">
        <v>600</v>
      </c>
      <c r="G20" s="725">
        <v>610</v>
      </c>
      <c r="H20" s="725">
        <v>503</v>
      </c>
      <c r="I20" s="727"/>
    </row>
    <row r="21" spans="1:9" ht="20.25" customHeight="1">
      <c r="A21" s="724">
        <v>45894</v>
      </c>
      <c r="B21" s="725" t="s">
        <v>1041</v>
      </c>
      <c r="C21" s="725" t="s">
        <v>1833</v>
      </c>
      <c r="D21" s="725" t="s">
        <v>1629</v>
      </c>
      <c r="E21" s="725" t="s">
        <v>1834</v>
      </c>
      <c r="F21" s="725">
        <v>610</v>
      </c>
      <c r="G21" s="725">
        <v>620</v>
      </c>
      <c r="H21" s="725">
        <v>257</v>
      </c>
      <c r="I21" s="727"/>
    </row>
    <row r="22" spans="1:9" ht="20.25" customHeight="1">
      <c r="A22" s="724">
        <v>45894</v>
      </c>
      <c r="B22" s="725" t="s">
        <v>1046</v>
      </c>
      <c r="C22" s="725" t="s">
        <v>1755</v>
      </c>
      <c r="D22" s="725" t="s">
        <v>1670</v>
      </c>
      <c r="E22" s="725" t="s">
        <v>1832</v>
      </c>
      <c r="F22" s="725">
        <v>610</v>
      </c>
      <c r="G22" s="725">
        <v>620</v>
      </c>
      <c r="H22" s="725">
        <v>501</v>
      </c>
      <c r="I22" s="727"/>
    </row>
    <row r="23" spans="1:9" ht="20.25" customHeight="1">
      <c r="A23" s="724">
        <v>45894</v>
      </c>
      <c r="B23" s="725" t="s">
        <v>1028</v>
      </c>
      <c r="C23" s="725" t="s">
        <v>1842</v>
      </c>
      <c r="D23" s="725" t="s">
        <v>1648</v>
      </c>
      <c r="E23" s="725" t="s">
        <v>1843</v>
      </c>
      <c r="F23" s="725">
        <v>700</v>
      </c>
      <c r="G23" s="725">
        <v>710</v>
      </c>
      <c r="H23" s="725">
        <v>865</v>
      </c>
      <c r="I23" s="727"/>
    </row>
    <row r="24" spans="1:9" ht="20.25" customHeight="1">
      <c r="A24" s="724">
        <v>45894</v>
      </c>
      <c r="B24" s="725" t="s">
        <v>1049</v>
      </c>
      <c r="C24" s="725" t="s">
        <v>1844</v>
      </c>
      <c r="D24" s="725" t="s">
        <v>1496</v>
      </c>
      <c r="E24" s="725" t="s">
        <v>1496</v>
      </c>
      <c r="F24" s="725">
        <v>500</v>
      </c>
      <c r="G24" s="725">
        <v>510</v>
      </c>
      <c r="H24" s="726">
        <v>0.3298611111111111</v>
      </c>
      <c r="I24" s="727"/>
    </row>
    <row r="25" spans="1:9" ht="20.25" customHeight="1">
      <c r="A25" s="724">
        <v>45894</v>
      </c>
      <c r="B25" s="725" t="s">
        <v>1830</v>
      </c>
      <c r="C25" s="725" t="s">
        <v>1831</v>
      </c>
      <c r="D25" s="725" t="s">
        <v>1670</v>
      </c>
      <c r="E25" s="725" t="s">
        <v>1832</v>
      </c>
      <c r="F25" s="725">
        <v>630</v>
      </c>
      <c r="G25" s="725">
        <v>620</v>
      </c>
      <c r="H25" s="726">
        <v>0.3527777777777778</v>
      </c>
      <c r="I25" s="727"/>
    </row>
    <row r="26" spans="1:9" ht="20.25" customHeight="1">
      <c r="A26" s="724">
        <v>45894</v>
      </c>
      <c r="B26" s="725" t="s">
        <v>1044</v>
      </c>
      <c r="C26" s="725" t="s">
        <v>1845</v>
      </c>
      <c r="D26" s="725" t="s">
        <v>1633</v>
      </c>
      <c r="E26" s="725" t="s">
        <v>1846</v>
      </c>
      <c r="F26" s="725">
        <v>750</v>
      </c>
      <c r="G26" s="725">
        <v>760</v>
      </c>
      <c r="H26" s="725">
        <v>832</v>
      </c>
      <c r="I26" s="727"/>
    </row>
    <row r="27" spans="1:9" ht="20.25" customHeight="1">
      <c r="A27" s="724">
        <v>45897</v>
      </c>
      <c r="B27" s="725" t="s">
        <v>1835</v>
      </c>
      <c r="C27" s="725" t="s">
        <v>1836</v>
      </c>
      <c r="D27" s="725" t="s">
        <v>1685</v>
      </c>
      <c r="E27" s="725" t="s">
        <v>1837</v>
      </c>
      <c r="F27" s="725">
        <v>610</v>
      </c>
      <c r="G27" s="725">
        <v>620</v>
      </c>
      <c r="H27" s="725">
        <v>588</v>
      </c>
      <c r="I27" s="727" t="s">
        <v>1847</v>
      </c>
    </row>
    <row r="28" spans="1:9" ht="20.25" customHeight="1">
      <c r="A28" s="724">
        <v>45897</v>
      </c>
      <c r="B28" s="725" t="s">
        <v>1042</v>
      </c>
      <c r="C28" s="725" t="s">
        <v>1839</v>
      </c>
      <c r="D28" s="725" t="s">
        <v>1696</v>
      </c>
      <c r="E28" s="725" t="s">
        <v>1840</v>
      </c>
      <c r="F28" s="725">
        <v>510</v>
      </c>
      <c r="G28" s="725">
        <v>520</v>
      </c>
      <c r="H28" s="725">
        <v>466</v>
      </c>
      <c r="I28" s="727" t="s">
        <v>1848</v>
      </c>
    </row>
    <row r="29" spans="1:9" ht="20.25" customHeight="1">
      <c r="A29" s="724">
        <v>45897</v>
      </c>
      <c r="B29" s="725" t="s">
        <v>1753</v>
      </c>
      <c r="C29" s="725" t="s">
        <v>1754</v>
      </c>
      <c r="D29" s="725" t="s">
        <v>1643</v>
      </c>
      <c r="E29" s="725" t="s">
        <v>1761</v>
      </c>
      <c r="F29" s="725">
        <v>610</v>
      </c>
      <c r="G29" s="725">
        <v>620</v>
      </c>
      <c r="H29" s="725">
        <v>495</v>
      </c>
      <c r="I29" s="727"/>
    </row>
    <row r="30" spans="1:9" ht="20.25" customHeight="1">
      <c r="A30" s="724">
        <v>45897</v>
      </c>
      <c r="B30" s="725" t="s">
        <v>1041</v>
      </c>
      <c r="C30" s="725" t="s">
        <v>1833</v>
      </c>
      <c r="D30" s="725" t="s">
        <v>1629</v>
      </c>
      <c r="E30" s="725" t="s">
        <v>1834</v>
      </c>
      <c r="F30" s="725">
        <v>620</v>
      </c>
      <c r="G30" s="725">
        <v>630</v>
      </c>
      <c r="H30" s="725">
        <v>253</v>
      </c>
      <c r="I30" s="727" t="s">
        <v>1849</v>
      </c>
    </row>
    <row r="31" spans="1:9" ht="20.25" customHeight="1">
      <c r="A31" s="724">
        <v>45897</v>
      </c>
      <c r="B31" s="725" t="s">
        <v>1046</v>
      </c>
      <c r="C31" s="725" t="s">
        <v>1755</v>
      </c>
      <c r="D31" s="725" t="s">
        <v>1670</v>
      </c>
      <c r="E31" s="725" t="s">
        <v>1832</v>
      </c>
      <c r="F31" s="725">
        <v>620</v>
      </c>
      <c r="G31" s="725">
        <v>630</v>
      </c>
      <c r="H31" s="725">
        <v>493</v>
      </c>
      <c r="I31" s="727"/>
    </row>
    <row r="32" spans="1:9" ht="20.25" customHeight="1">
      <c r="A32" s="724">
        <v>45897</v>
      </c>
      <c r="B32" s="725" t="s">
        <v>1028</v>
      </c>
      <c r="C32" s="725" t="s">
        <v>1842</v>
      </c>
      <c r="D32" s="725" t="s">
        <v>1648</v>
      </c>
      <c r="E32" s="725" t="s">
        <v>1843</v>
      </c>
      <c r="F32" s="725">
        <v>710</v>
      </c>
      <c r="G32" s="725">
        <v>720</v>
      </c>
      <c r="H32" s="725">
        <v>854</v>
      </c>
      <c r="I32" s="727"/>
    </row>
    <row r="33" spans="1:9" ht="20.25" customHeight="1">
      <c r="A33" s="724">
        <v>45897</v>
      </c>
      <c r="B33" s="725" t="s">
        <v>1049</v>
      </c>
      <c r="C33" s="725" t="s">
        <v>1844</v>
      </c>
      <c r="D33" s="725" t="s">
        <v>1496</v>
      </c>
      <c r="E33" s="725" t="s">
        <v>1496</v>
      </c>
      <c r="F33" s="725">
        <v>510</v>
      </c>
      <c r="G33" s="725">
        <v>520</v>
      </c>
      <c r="H33" s="726">
        <v>0.32361111111111113</v>
      </c>
      <c r="I33" s="727"/>
    </row>
    <row r="34" spans="1:9" ht="20.25" customHeight="1">
      <c r="A34" s="724">
        <v>45897</v>
      </c>
      <c r="B34" s="725" t="s">
        <v>1044</v>
      </c>
      <c r="C34" s="725" t="s">
        <v>1845</v>
      </c>
      <c r="D34" s="725" t="s">
        <v>1633</v>
      </c>
      <c r="E34" s="725" t="s">
        <v>1846</v>
      </c>
      <c r="F34" s="725">
        <v>760</v>
      </c>
      <c r="G34" s="725">
        <v>770</v>
      </c>
      <c r="H34" s="725">
        <v>821</v>
      </c>
      <c r="I34" s="727"/>
    </row>
    <row r="35" spans="1:9" ht="20.25" customHeight="1">
      <c r="A35" s="724">
        <v>45897</v>
      </c>
      <c r="B35" s="725" t="s">
        <v>1830</v>
      </c>
      <c r="C35" s="725" t="s">
        <v>1831</v>
      </c>
      <c r="D35" s="725" t="s">
        <v>1670</v>
      </c>
      <c r="E35" s="725" t="s">
        <v>1832</v>
      </c>
      <c r="F35" s="725">
        <v>620</v>
      </c>
      <c r="G35" s="725">
        <v>610</v>
      </c>
      <c r="H35" s="726">
        <v>0.35902777777777778</v>
      </c>
      <c r="I35" s="727"/>
    </row>
    <row r="36" spans="1:9" ht="20.25" customHeight="1">
      <c r="A36" s="778">
        <v>45901</v>
      </c>
      <c r="B36" s="779" t="s">
        <v>1753</v>
      </c>
      <c r="C36" s="779" t="s">
        <v>1754</v>
      </c>
      <c r="D36" s="725" t="s">
        <v>1643</v>
      </c>
      <c r="E36" s="725" t="s">
        <v>1761</v>
      </c>
      <c r="F36" s="779">
        <v>620</v>
      </c>
      <c r="G36" s="779">
        <v>630</v>
      </c>
      <c r="H36" s="779">
        <v>487</v>
      </c>
      <c r="I36" s="780"/>
    </row>
    <row r="37" spans="1:9" ht="20.25" customHeight="1">
      <c r="A37" s="778">
        <v>45901</v>
      </c>
      <c r="B37" s="779" t="s">
        <v>1041</v>
      </c>
      <c r="C37" s="779" t="s">
        <v>1833</v>
      </c>
      <c r="D37" s="725" t="s">
        <v>1629</v>
      </c>
      <c r="E37" s="725" t="s">
        <v>1834</v>
      </c>
      <c r="F37" s="779">
        <v>630</v>
      </c>
      <c r="G37" s="779">
        <v>640</v>
      </c>
      <c r="H37" s="779">
        <v>248</v>
      </c>
      <c r="I37" s="780"/>
    </row>
    <row r="38" spans="1:9" ht="20.25" customHeight="1">
      <c r="A38" s="778">
        <v>45901</v>
      </c>
      <c r="B38" s="779" t="s">
        <v>1046</v>
      </c>
      <c r="C38" s="779" t="s">
        <v>1755</v>
      </c>
      <c r="D38" s="725" t="s">
        <v>1670</v>
      </c>
      <c r="E38" s="725" t="s">
        <v>1832</v>
      </c>
      <c r="F38" s="779">
        <v>630</v>
      </c>
      <c r="G38" s="779">
        <v>640</v>
      </c>
      <c r="H38" s="779">
        <v>486</v>
      </c>
      <c r="I38" s="780"/>
    </row>
    <row r="39" spans="1:9" ht="20.25" customHeight="1">
      <c r="A39" s="778">
        <v>45901</v>
      </c>
      <c r="B39" s="779" t="s">
        <v>1028</v>
      </c>
      <c r="C39" s="779" t="s">
        <v>1842</v>
      </c>
      <c r="D39" s="725" t="s">
        <v>1648</v>
      </c>
      <c r="E39" s="725" t="s">
        <v>1843</v>
      </c>
      <c r="F39" s="779">
        <v>720</v>
      </c>
      <c r="G39" s="779">
        <v>730</v>
      </c>
      <c r="H39" s="779">
        <v>843</v>
      </c>
      <c r="I39" s="780"/>
    </row>
    <row r="40" spans="1:9" ht="20.25" customHeight="1">
      <c r="A40" s="778">
        <v>45901</v>
      </c>
      <c r="B40" s="779" t="s">
        <v>1049</v>
      </c>
      <c r="C40" s="779" t="s">
        <v>1844</v>
      </c>
      <c r="D40" s="725" t="s">
        <v>1496</v>
      </c>
      <c r="E40" s="725" t="s">
        <v>1496</v>
      </c>
      <c r="F40" s="779">
        <v>520</v>
      </c>
      <c r="G40" s="779">
        <v>530</v>
      </c>
      <c r="H40" s="782">
        <v>0.31805555555555554</v>
      </c>
      <c r="I40" s="780"/>
    </row>
    <row r="41" spans="1:9" ht="20.25" customHeight="1">
      <c r="A41" s="778">
        <v>45901</v>
      </c>
      <c r="B41" s="779" t="s">
        <v>1044</v>
      </c>
      <c r="C41" s="779" t="s">
        <v>1845</v>
      </c>
      <c r="D41" s="725" t="s">
        <v>1633</v>
      </c>
      <c r="E41" s="725" t="s">
        <v>1846</v>
      </c>
      <c r="F41" s="779">
        <v>770</v>
      </c>
      <c r="G41" s="779">
        <v>780</v>
      </c>
      <c r="H41" s="779">
        <v>811</v>
      </c>
      <c r="I41" s="780"/>
    </row>
    <row r="42" spans="1:9" ht="20.25" customHeight="1">
      <c r="A42" s="778">
        <v>45901</v>
      </c>
      <c r="B42" s="779" t="s">
        <v>1830</v>
      </c>
      <c r="C42" s="779" t="s">
        <v>1831</v>
      </c>
      <c r="D42" s="725" t="s">
        <v>1670</v>
      </c>
      <c r="E42" s="725" t="s">
        <v>1832</v>
      </c>
      <c r="F42" s="779">
        <v>610</v>
      </c>
      <c r="G42" s="779">
        <v>600</v>
      </c>
      <c r="H42" s="782">
        <v>0.36527777777777781</v>
      </c>
      <c r="I42" s="780"/>
    </row>
    <row r="43" spans="1:9" ht="20.25" customHeight="1">
      <c r="A43" s="778">
        <v>45901</v>
      </c>
      <c r="B43" s="779" t="s">
        <v>1850</v>
      </c>
      <c r="C43" s="779" t="s">
        <v>1831</v>
      </c>
      <c r="D43" s="725" t="s">
        <v>1670</v>
      </c>
      <c r="E43" s="725" t="s">
        <v>1832</v>
      </c>
      <c r="F43" s="779">
        <v>600</v>
      </c>
      <c r="G43" s="779">
        <v>590</v>
      </c>
      <c r="H43" s="782">
        <v>0.37013888888888885</v>
      </c>
      <c r="I43" s="780"/>
    </row>
    <row r="44" spans="1:9" ht="20.25" customHeight="1">
      <c r="A44" s="778">
        <v>45903</v>
      </c>
      <c r="B44" s="725" t="s">
        <v>1851</v>
      </c>
      <c r="C44" s="725" t="s">
        <v>1852</v>
      </c>
      <c r="D44" s="725" t="s">
        <v>1648</v>
      </c>
      <c r="E44" s="725" t="s">
        <v>1853</v>
      </c>
      <c r="F44" s="725">
        <v>650</v>
      </c>
      <c r="G44" s="725">
        <v>670</v>
      </c>
      <c r="H44" s="779">
        <v>918</v>
      </c>
      <c r="I44" s="727" t="s">
        <v>1854</v>
      </c>
    </row>
    <row r="45" spans="1:9" ht="20.25" customHeight="1">
      <c r="A45" s="724">
        <v>45904</v>
      </c>
      <c r="B45" s="725" t="s">
        <v>1035</v>
      </c>
      <c r="C45" s="725" t="s">
        <v>1752</v>
      </c>
      <c r="D45" s="725" t="s">
        <v>1727</v>
      </c>
      <c r="E45" s="725" t="s">
        <v>1855</v>
      </c>
      <c r="F45" s="725">
        <v>600</v>
      </c>
      <c r="G45" s="725">
        <v>610</v>
      </c>
      <c r="H45" s="725">
        <v>811</v>
      </c>
      <c r="I45" s="727"/>
    </row>
    <row r="46" spans="1:9" ht="20.25" customHeight="1">
      <c r="A46" s="778">
        <v>45904</v>
      </c>
      <c r="B46" s="779" t="s">
        <v>1753</v>
      </c>
      <c r="C46" s="779" t="s">
        <v>1754</v>
      </c>
      <c r="D46" s="725" t="s">
        <v>1643</v>
      </c>
      <c r="E46" s="725" t="s">
        <v>1761</v>
      </c>
      <c r="F46" s="779">
        <v>630</v>
      </c>
      <c r="G46" s="779">
        <v>640</v>
      </c>
      <c r="H46" s="779">
        <v>480</v>
      </c>
      <c r="I46" s="727"/>
    </row>
    <row r="47" spans="1:9" ht="20.25" customHeight="1">
      <c r="A47" s="778">
        <v>45904</v>
      </c>
      <c r="B47" s="779" t="s">
        <v>1046</v>
      </c>
      <c r="C47" s="779" t="s">
        <v>1755</v>
      </c>
      <c r="D47" s="725" t="s">
        <v>1670</v>
      </c>
      <c r="E47" s="725" t="s">
        <v>1832</v>
      </c>
      <c r="F47" s="779">
        <v>640</v>
      </c>
      <c r="G47" s="779">
        <v>650</v>
      </c>
      <c r="H47" s="779">
        <v>479</v>
      </c>
      <c r="I47" s="727"/>
    </row>
    <row r="48" spans="1:9" ht="20.25" customHeight="1">
      <c r="A48" s="778">
        <v>45904</v>
      </c>
      <c r="B48" s="779" t="s">
        <v>1049</v>
      </c>
      <c r="C48" s="779" t="s">
        <v>1757</v>
      </c>
      <c r="D48" s="725" t="s">
        <v>1696</v>
      </c>
      <c r="E48" s="725" t="s">
        <v>1856</v>
      </c>
      <c r="F48" s="779">
        <v>530</v>
      </c>
      <c r="G48" s="779">
        <v>650</v>
      </c>
      <c r="H48" s="782">
        <v>0.25972222222222224</v>
      </c>
      <c r="I48" s="727" t="s">
        <v>1857</v>
      </c>
    </row>
    <row r="49" spans="1:9" ht="20.25" customHeight="1">
      <c r="A49" s="778">
        <v>45905</v>
      </c>
      <c r="B49" s="779" t="s">
        <v>1850</v>
      </c>
      <c r="C49" s="779" t="s">
        <v>1831</v>
      </c>
      <c r="D49" s="725" t="s">
        <v>1670</v>
      </c>
      <c r="E49" s="725" t="s">
        <v>1832</v>
      </c>
      <c r="F49" s="779">
        <v>590</v>
      </c>
      <c r="G49" s="779">
        <v>580</v>
      </c>
      <c r="H49" s="782">
        <v>0.37708333333333338</v>
      </c>
      <c r="I49" s="727"/>
    </row>
    <row r="50" spans="1:9" ht="20.25" customHeight="1">
      <c r="A50" s="778">
        <v>45905</v>
      </c>
      <c r="B50" s="779" t="s">
        <v>1830</v>
      </c>
      <c r="C50" s="779" t="s">
        <v>1831</v>
      </c>
      <c r="D50" s="725" t="s">
        <v>1670</v>
      </c>
      <c r="E50" s="725" t="s">
        <v>1832</v>
      </c>
      <c r="F50" s="779">
        <v>600</v>
      </c>
      <c r="G50" s="779">
        <v>590</v>
      </c>
      <c r="H50" s="782">
        <v>0.37152777777777773</v>
      </c>
      <c r="I50" s="727"/>
    </row>
    <row r="51" spans="1:9" ht="20.25" customHeight="1">
      <c r="A51" s="778">
        <v>45908</v>
      </c>
      <c r="B51" s="725" t="s">
        <v>1851</v>
      </c>
      <c r="C51" s="725" t="s">
        <v>1852</v>
      </c>
      <c r="D51" s="725" t="s">
        <v>1648</v>
      </c>
      <c r="E51" s="725" t="s">
        <v>1853</v>
      </c>
      <c r="F51" s="725">
        <v>670</v>
      </c>
      <c r="G51" s="725">
        <v>680</v>
      </c>
      <c r="H51" s="779">
        <v>905</v>
      </c>
      <c r="I51" s="727" t="s">
        <v>1858</v>
      </c>
    </row>
    <row r="52" spans="1:9" ht="20.25" customHeight="1">
      <c r="A52" s="724">
        <v>45909</v>
      </c>
      <c r="B52" s="725" t="s">
        <v>1035</v>
      </c>
      <c r="C52" s="725" t="s">
        <v>1752</v>
      </c>
      <c r="D52" s="725" t="s">
        <v>1727</v>
      </c>
      <c r="E52" s="725" t="s">
        <v>1855</v>
      </c>
      <c r="F52" s="725">
        <v>610</v>
      </c>
      <c r="G52" s="725">
        <v>620</v>
      </c>
      <c r="H52" s="725">
        <v>798</v>
      </c>
      <c r="I52" s="727"/>
    </row>
    <row r="53" spans="1:9" ht="20.25" customHeight="1">
      <c r="A53" s="778">
        <v>45909</v>
      </c>
      <c r="B53" s="779" t="s">
        <v>1753</v>
      </c>
      <c r="C53" s="779" t="s">
        <v>1754</v>
      </c>
      <c r="D53" s="725" t="s">
        <v>1643</v>
      </c>
      <c r="E53" s="725" t="s">
        <v>1761</v>
      </c>
      <c r="F53" s="779">
        <v>640</v>
      </c>
      <c r="G53" s="779">
        <v>650</v>
      </c>
      <c r="H53" s="779">
        <v>473</v>
      </c>
      <c r="I53" s="727" t="s">
        <v>1859</v>
      </c>
    </row>
    <row r="54" spans="1:9" ht="20.25" customHeight="1">
      <c r="A54" s="778">
        <v>45909</v>
      </c>
      <c r="B54" s="779" t="s">
        <v>1046</v>
      </c>
      <c r="C54" s="779" t="s">
        <v>1755</v>
      </c>
      <c r="D54" s="725" t="s">
        <v>1670</v>
      </c>
      <c r="E54" s="725" t="s">
        <v>1832</v>
      </c>
      <c r="F54" s="779">
        <v>650</v>
      </c>
      <c r="G54" s="779">
        <v>660</v>
      </c>
      <c r="H54" s="779">
        <v>472</v>
      </c>
      <c r="I54" s="727" t="s">
        <v>1765</v>
      </c>
    </row>
    <row r="55" spans="1:9" ht="20.25" customHeight="1">
      <c r="A55" s="778">
        <v>45909</v>
      </c>
      <c r="B55" s="779" t="s">
        <v>1039</v>
      </c>
      <c r="C55" s="779" t="s">
        <v>1860</v>
      </c>
      <c r="D55" s="725" t="s">
        <v>1684</v>
      </c>
      <c r="E55" s="725" t="s">
        <v>1861</v>
      </c>
      <c r="F55" s="779">
        <v>650</v>
      </c>
      <c r="G55" s="779">
        <v>660</v>
      </c>
      <c r="H55" s="779">
        <v>932</v>
      </c>
      <c r="I55" s="727"/>
    </row>
    <row r="56" spans="1:9" ht="20.25" customHeight="1">
      <c r="A56" s="778">
        <v>45911</v>
      </c>
      <c r="B56" s="725" t="s">
        <v>1851</v>
      </c>
      <c r="C56" s="725" t="s">
        <v>1852</v>
      </c>
      <c r="D56" s="725" t="s">
        <v>1648</v>
      </c>
      <c r="E56" s="725" t="s">
        <v>1853</v>
      </c>
      <c r="F56" s="725">
        <v>680</v>
      </c>
      <c r="G56" s="725">
        <v>690</v>
      </c>
      <c r="H56" s="779">
        <v>890</v>
      </c>
      <c r="I56" s="727"/>
    </row>
    <row r="57" spans="1:9" ht="20.25" customHeight="1">
      <c r="A57" s="724">
        <v>45911</v>
      </c>
      <c r="B57" s="725" t="s">
        <v>1035</v>
      </c>
      <c r="C57" s="725" t="s">
        <v>1752</v>
      </c>
      <c r="D57" s="725" t="s">
        <v>1727</v>
      </c>
      <c r="E57" s="725" t="s">
        <v>1855</v>
      </c>
      <c r="F57" s="725">
        <v>620</v>
      </c>
      <c r="G57" s="725">
        <v>630</v>
      </c>
      <c r="H57" s="725">
        <v>786</v>
      </c>
      <c r="I57" s="727"/>
    </row>
    <row r="58" spans="1:9" ht="20.25" customHeight="1">
      <c r="A58" s="778">
        <v>45911</v>
      </c>
      <c r="B58" s="779" t="s">
        <v>1753</v>
      </c>
      <c r="C58" s="779" t="s">
        <v>1754</v>
      </c>
      <c r="D58" s="725" t="s">
        <v>1643</v>
      </c>
      <c r="E58" s="725" t="s">
        <v>1761</v>
      </c>
      <c r="F58" s="779">
        <v>650</v>
      </c>
      <c r="G58" s="779">
        <v>660</v>
      </c>
      <c r="H58" s="779">
        <v>466</v>
      </c>
      <c r="I58" s="727"/>
    </row>
    <row r="59" spans="1:9" ht="20.25" customHeight="1">
      <c r="A59" s="778">
        <v>45911</v>
      </c>
      <c r="B59" s="779" t="s">
        <v>1046</v>
      </c>
      <c r="C59" s="779" t="s">
        <v>1755</v>
      </c>
      <c r="D59" s="725" t="s">
        <v>1670</v>
      </c>
      <c r="E59" s="725" t="s">
        <v>1832</v>
      </c>
      <c r="F59" s="779">
        <v>660</v>
      </c>
      <c r="G59" s="779">
        <v>670</v>
      </c>
      <c r="H59" s="779">
        <v>465</v>
      </c>
      <c r="I59" s="727"/>
    </row>
    <row r="60" spans="1:9" ht="20.25" customHeight="1">
      <c r="A60" s="724">
        <v>45916</v>
      </c>
      <c r="B60" s="725" t="s">
        <v>1035</v>
      </c>
      <c r="C60" s="725" t="s">
        <v>1752</v>
      </c>
      <c r="D60" s="725" t="s">
        <v>1727</v>
      </c>
      <c r="E60" s="725" t="s">
        <v>1855</v>
      </c>
      <c r="F60" s="725">
        <v>630</v>
      </c>
      <c r="G60" s="725">
        <v>640</v>
      </c>
      <c r="H60" s="725">
        <v>774</v>
      </c>
      <c r="I60" s="727" t="s">
        <v>1862</v>
      </c>
    </row>
    <row r="61" spans="1:9" ht="20.25" customHeight="1">
      <c r="A61" s="778">
        <v>45916</v>
      </c>
      <c r="B61" s="779" t="s">
        <v>1753</v>
      </c>
      <c r="C61" s="779" t="s">
        <v>1754</v>
      </c>
      <c r="D61" s="725" t="s">
        <v>1643</v>
      </c>
      <c r="E61" s="725" t="s">
        <v>1761</v>
      </c>
      <c r="F61" s="779">
        <v>660</v>
      </c>
      <c r="G61" s="779">
        <v>670</v>
      </c>
      <c r="H61" s="779">
        <v>461</v>
      </c>
      <c r="I61" s="727"/>
    </row>
    <row r="62" spans="1:9" ht="20.25" customHeight="1">
      <c r="A62" s="778">
        <v>45916</v>
      </c>
      <c r="B62" s="779" t="s">
        <v>1046</v>
      </c>
      <c r="C62" s="779" t="s">
        <v>1755</v>
      </c>
      <c r="D62" s="725" t="s">
        <v>1670</v>
      </c>
      <c r="E62" s="725" t="s">
        <v>1832</v>
      </c>
      <c r="F62" s="779">
        <v>670</v>
      </c>
      <c r="G62" s="779">
        <v>680</v>
      </c>
      <c r="H62" s="779">
        <v>459</v>
      </c>
      <c r="I62" s="727" t="s">
        <v>1756</v>
      </c>
    </row>
    <row r="63" spans="1:9" ht="20.25" customHeight="1">
      <c r="A63" s="778">
        <v>45916</v>
      </c>
      <c r="B63" s="779" t="s">
        <v>1049</v>
      </c>
      <c r="C63" s="779" t="s">
        <v>1757</v>
      </c>
      <c r="D63" s="725" t="s">
        <v>1696</v>
      </c>
      <c r="E63" s="725" t="s">
        <v>1856</v>
      </c>
      <c r="F63" s="779">
        <v>650</v>
      </c>
      <c r="G63" s="779">
        <v>660</v>
      </c>
      <c r="H63" s="782">
        <v>0.25555555555555559</v>
      </c>
      <c r="I63" s="727"/>
    </row>
    <row r="64" spans="1:9" ht="20.25" customHeight="1">
      <c r="A64" s="778">
        <v>45917</v>
      </c>
      <c r="B64" s="725" t="s">
        <v>1032</v>
      </c>
      <c r="C64" s="725" t="s">
        <v>1863</v>
      </c>
      <c r="D64" s="725" t="s">
        <v>1685</v>
      </c>
      <c r="E64" s="725" t="s">
        <v>1864</v>
      </c>
      <c r="F64" s="725">
        <v>620</v>
      </c>
      <c r="G64" s="725">
        <v>650</v>
      </c>
      <c r="H64" s="725">
        <v>561</v>
      </c>
      <c r="I64" s="727" t="s">
        <v>1865</v>
      </c>
    </row>
    <row r="65" spans="1:9" ht="20.25" customHeight="1">
      <c r="A65" s="778">
        <v>45918</v>
      </c>
      <c r="B65" s="725" t="s">
        <v>1035</v>
      </c>
      <c r="C65" s="725" t="s">
        <v>1752</v>
      </c>
      <c r="D65" s="725" t="s">
        <v>1727</v>
      </c>
      <c r="E65" s="725" t="s">
        <v>1855</v>
      </c>
      <c r="F65" s="725">
        <v>640</v>
      </c>
      <c r="G65" s="725">
        <v>650</v>
      </c>
      <c r="H65" s="725">
        <v>762</v>
      </c>
      <c r="I65" s="727" t="s">
        <v>1866</v>
      </c>
    </row>
    <row r="66" spans="1:9" ht="20.25" customHeight="1">
      <c r="A66" s="778">
        <v>45918</v>
      </c>
      <c r="B66" s="725" t="s">
        <v>1753</v>
      </c>
      <c r="C66" s="725" t="s">
        <v>1754</v>
      </c>
      <c r="D66" s="725" t="s">
        <v>1643</v>
      </c>
      <c r="E66" s="725" t="s">
        <v>1761</v>
      </c>
      <c r="F66" s="725">
        <v>670</v>
      </c>
      <c r="G66" s="725">
        <v>680</v>
      </c>
      <c r="H66" s="725">
        <v>454</v>
      </c>
      <c r="I66" s="727" t="s">
        <v>1867</v>
      </c>
    </row>
    <row r="67" spans="1:9" ht="20.25" customHeight="1">
      <c r="A67" s="778">
        <v>45918</v>
      </c>
      <c r="B67" s="725" t="s">
        <v>1046</v>
      </c>
      <c r="C67" s="725" t="s">
        <v>1755</v>
      </c>
      <c r="D67" s="725" t="s">
        <v>1670</v>
      </c>
      <c r="E67" s="725" t="s">
        <v>1832</v>
      </c>
      <c r="F67" s="725">
        <v>680</v>
      </c>
      <c r="G67" s="725">
        <v>690</v>
      </c>
      <c r="H67" s="725">
        <v>452</v>
      </c>
      <c r="I67" s="727" t="s">
        <v>1756</v>
      </c>
    </row>
    <row r="68" spans="1:9" ht="20.25" customHeight="1">
      <c r="A68" s="778">
        <v>45918</v>
      </c>
      <c r="B68" s="725" t="s">
        <v>1049</v>
      </c>
      <c r="C68" s="725" t="s">
        <v>1757</v>
      </c>
      <c r="D68" s="725" t="s">
        <v>1696</v>
      </c>
      <c r="E68" s="725" t="s">
        <v>1856</v>
      </c>
      <c r="F68" s="725">
        <v>660</v>
      </c>
      <c r="G68" s="725">
        <v>670</v>
      </c>
      <c r="H68" s="726">
        <v>0.25208333333333333</v>
      </c>
      <c r="I68" s="727"/>
    </row>
    <row r="69" spans="1:9" ht="20.25" customHeight="1">
      <c r="A69" s="778">
        <v>45922</v>
      </c>
      <c r="B69" s="725" t="s">
        <v>1753</v>
      </c>
      <c r="C69" s="725" t="s">
        <v>1754</v>
      </c>
      <c r="D69" s="725" t="s">
        <v>1643</v>
      </c>
      <c r="E69" s="725" t="s">
        <v>1761</v>
      </c>
      <c r="F69" s="725">
        <v>680</v>
      </c>
      <c r="G69" s="725">
        <v>690</v>
      </c>
      <c r="H69" s="725">
        <v>448</v>
      </c>
      <c r="I69" s="727"/>
    </row>
    <row r="70" spans="1:9" ht="20.25" customHeight="1">
      <c r="A70" s="778">
        <v>45922</v>
      </c>
      <c r="B70" s="725" t="s">
        <v>1046</v>
      </c>
      <c r="C70" s="725" t="s">
        <v>1755</v>
      </c>
      <c r="D70" s="725" t="s">
        <v>1670</v>
      </c>
      <c r="E70" s="725" t="s">
        <v>1832</v>
      </c>
      <c r="F70" s="725">
        <v>690</v>
      </c>
      <c r="G70" s="725">
        <v>700</v>
      </c>
      <c r="H70" s="725">
        <v>446</v>
      </c>
      <c r="I70" s="727" t="s">
        <v>1868</v>
      </c>
    </row>
    <row r="71" spans="1:9" ht="20.25" customHeight="1">
      <c r="A71" s="778">
        <v>45922</v>
      </c>
      <c r="B71" s="725" t="s">
        <v>1049</v>
      </c>
      <c r="C71" s="725" t="s">
        <v>1757</v>
      </c>
      <c r="D71" s="725" t="s">
        <v>1696</v>
      </c>
      <c r="E71" s="725" t="s">
        <v>1856</v>
      </c>
      <c r="F71" s="725">
        <v>670</v>
      </c>
      <c r="G71" s="725">
        <v>680</v>
      </c>
      <c r="H71" s="726">
        <v>0.24861111111111112</v>
      </c>
      <c r="I71" s="727" t="s">
        <v>1869</v>
      </c>
    </row>
    <row r="72" spans="1:9" ht="20.25" customHeight="1">
      <c r="A72" s="778">
        <v>45922</v>
      </c>
      <c r="B72" s="725" t="s">
        <v>1870</v>
      </c>
      <c r="C72" s="725" t="s">
        <v>1871</v>
      </c>
      <c r="D72" s="725" t="s">
        <v>1872</v>
      </c>
      <c r="E72" s="725" t="s">
        <v>1873</v>
      </c>
      <c r="F72" s="725">
        <v>600</v>
      </c>
      <c r="G72" s="725">
        <v>610</v>
      </c>
      <c r="H72" s="726">
        <v>0.21180555555555555</v>
      </c>
      <c r="I72" s="727"/>
    </row>
    <row r="73" spans="1:9" ht="20.25" customHeight="1">
      <c r="A73" s="778">
        <v>45923</v>
      </c>
      <c r="B73" s="725" t="s">
        <v>1042</v>
      </c>
      <c r="C73" s="725" t="s">
        <v>1839</v>
      </c>
      <c r="D73" s="725" t="s">
        <v>1696</v>
      </c>
      <c r="E73" s="725" t="s">
        <v>1840</v>
      </c>
      <c r="F73" s="725">
        <v>520</v>
      </c>
      <c r="G73" s="725">
        <v>530</v>
      </c>
      <c r="H73" s="779">
        <v>457</v>
      </c>
      <c r="I73" s="727" t="s">
        <v>1874</v>
      </c>
    </row>
    <row r="74" spans="1:9" ht="20.25" customHeight="1">
      <c r="A74" s="778">
        <v>45923</v>
      </c>
      <c r="B74" s="725" t="s">
        <v>1039</v>
      </c>
      <c r="C74" s="725" t="s">
        <v>1875</v>
      </c>
      <c r="D74" s="725" t="s">
        <v>1648</v>
      </c>
      <c r="E74" s="725" t="s">
        <v>1876</v>
      </c>
      <c r="F74" s="725">
        <v>750</v>
      </c>
      <c r="G74" s="725">
        <v>760</v>
      </c>
      <c r="H74" s="779">
        <v>810</v>
      </c>
      <c r="I74" s="727"/>
    </row>
    <row r="75" spans="1:9" ht="20.25" customHeight="1">
      <c r="A75" s="778">
        <v>45925</v>
      </c>
      <c r="B75" s="725" t="s">
        <v>1039</v>
      </c>
      <c r="C75" s="725" t="s">
        <v>1875</v>
      </c>
      <c r="D75" s="725" t="s">
        <v>1648</v>
      </c>
      <c r="E75" s="725" t="s">
        <v>1876</v>
      </c>
      <c r="F75" s="725">
        <v>760</v>
      </c>
      <c r="G75" s="725">
        <v>770</v>
      </c>
      <c r="H75" s="779">
        <v>800</v>
      </c>
      <c r="I75" s="727"/>
    </row>
    <row r="76" spans="1:9" ht="20.25" customHeight="1">
      <c r="A76" s="724">
        <v>45925</v>
      </c>
      <c r="B76" s="725" t="s">
        <v>1671</v>
      </c>
      <c r="C76" s="725" t="s">
        <v>1877</v>
      </c>
      <c r="D76" s="725" t="s">
        <v>1648</v>
      </c>
      <c r="E76" s="725" t="s">
        <v>1876</v>
      </c>
      <c r="F76" s="725">
        <v>750</v>
      </c>
      <c r="G76" s="725">
        <v>760</v>
      </c>
      <c r="H76" s="725">
        <v>813</v>
      </c>
      <c r="I76" s="727"/>
    </row>
    <row r="77" spans="1:9" ht="20.25" customHeight="1">
      <c r="A77" s="778">
        <v>45925</v>
      </c>
      <c r="B77" s="725" t="s">
        <v>1753</v>
      </c>
      <c r="C77" s="725" t="s">
        <v>1754</v>
      </c>
      <c r="D77" s="725" t="s">
        <v>1643</v>
      </c>
      <c r="E77" s="725" t="s">
        <v>1761</v>
      </c>
      <c r="F77" s="725">
        <v>690</v>
      </c>
      <c r="G77" s="725">
        <v>700</v>
      </c>
      <c r="H77" s="725">
        <v>442</v>
      </c>
      <c r="I77" s="727" t="s">
        <v>1878</v>
      </c>
    </row>
    <row r="78" spans="1:9" ht="20.25" customHeight="1">
      <c r="A78" s="778">
        <v>45925</v>
      </c>
      <c r="B78" s="725" t="s">
        <v>1046</v>
      </c>
      <c r="C78" s="725" t="s">
        <v>1755</v>
      </c>
      <c r="D78" s="725" t="s">
        <v>1670</v>
      </c>
      <c r="E78" s="725" t="s">
        <v>1832</v>
      </c>
      <c r="F78" s="725">
        <v>700</v>
      </c>
      <c r="G78" s="725">
        <v>710</v>
      </c>
      <c r="H78" s="725">
        <v>440</v>
      </c>
      <c r="I78" s="727"/>
    </row>
    <row r="79" spans="1:9" ht="20.25" customHeight="1">
      <c r="A79" s="778">
        <v>45925</v>
      </c>
      <c r="B79" s="725" t="s">
        <v>1049</v>
      </c>
      <c r="C79" s="725" t="s">
        <v>1757</v>
      </c>
      <c r="D79" s="725" t="s">
        <v>1696</v>
      </c>
      <c r="E79" s="725" t="s">
        <v>1856</v>
      </c>
      <c r="F79" s="725">
        <v>680</v>
      </c>
      <c r="G79" s="725">
        <v>690</v>
      </c>
      <c r="H79" s="726">
        <v>0.24513888888888888</v>
      </c>
      <c r="I79" s="727"/>
    </row>
    <row r="80" spans="1:9" ht="20.25" customHeight="1">
      <c r="A80" s="778">
        <v>45930</v>
      </c>
      <c r="B80" s="725" t="s">
        <v>1039</v>
      </c>
      <c r="C80" s="725" t="s">
        <v>1875</v>
      </c>
      <c r="D80" s="725" t="s">
        <v>1648</v>
      </c>
      <c r="E80" s="725" t="s">
        <v>1876</v>
      </c>
      <c r="F80" s="725">
        <v>770</v>
      </c>
      <c r="G80" s="725">
        <v>780</v>
      </c>
      <c r="H80" s="779">
        <v>790</v>
      </c>
      <c r="I80" s="727" t="s">
        <v>1879</v>
      </c>
    </row>
    <row r="81" spans="1:9" ht="20.25" customHeight="1">
      <c r="A81" s="778">
        <v>45932</v>
      </c>
      <c r="B81" s="725" t="s">
        <v>1049</v>
      </c>
      <c r="C81" s="725" t="s">
        <v>1757</v>
      </c>
      <c r="D81" s="725" t="s">
        <v>1696</v>
      </c>
      <c r="E81" s="725" t="s">
        <v>1856</v>
      </c>
      <c r="F81" s="725">
        <v>690</v>
      </c>
      <c r="G81" s="725">
        <v>700</v>
      </c>
      <c r="H81" s="726">
        <v>0.24166666666666667</v>
      </c>
      <c r="I81" s="727"/>
    </row>
    <row r="82" spans="1:9" ht="20.25" customHeight="1">
      <c r="A82" s="778">
        <v>45932</v>
      </c>
      <c r="B82" s="725" t="s">
        <v>1671</v>
      </c>
      <c r="C82" s="725" t="s">
        <v>1877</v>
      </c>
      <c r="D82" s="725" t="s">
        <v>1648</v>
      </c>
      <c r="E82" s="725" t="s">
        <v>1876</v>
      </c>
      <c r="F82" s="725">
        <v>760</v>
      </c>
      <c r="G82" s="725">
        <v>770</v>
      </c>
      <c r="H82" s="725">
        <v>803</v>
      </c>
      <c r="I82" s="727" t="s">
        <v>1879</v>
      </c>
    </row>
    <row r="83" spans="1:9" ht="20.25" customHeight="1">
      <c r="A83" s="788">
        <v>45932</v>
      </c>
      <c r="B83" s="784" t="s">
        <v>1035</v>
      </c>
      <c r="C83" s="784" t="s">
        <v>1880</v>
      </c>
      <c r="D83" s="784" t="s">
        <v>1727</v>
      </c>
      <c r="E83" s="784" t="s">
        <v>1881</v>
      </c>
      <c r="F83" s="784">
        <v>650</v>
      </c>
      <c r="G83" s="784">
        <v>660</v>
      </c>
      <c r="H83" s="784">
        <v>751</v>
      </c>
      <c r="I83" s="785"/>
    </row>
    <row r="84" spans="1:9" ht="20.25" customHeight="1">
      <c r="A84" s="786">
        <v>45937</v>
      </c>
      <c r="B84" s="725" t="s">
        <v>1037</v>
      </c>
      <c r="C84" s="725" t="s">
        <v>1882</v>
      </c>
      <c r="D84" s="725" t="s">
        <v>1635</v>
      </c>
      <c r="E84" s="725" t="s">
        <v>1883</v>
      </c>
      <c r="F84" s="725">
        <v>600</v>
      </c>
      <c r="G84" s="725">
        <v>650</v>
      </c>
      <c r="H84" s="725">
        <v>952</v>
      </c>
      <c r="I84" s="725" t="s">
        <v>1884</v>
      </c>
    </row>
    <row r="85" spans="1:9" ht="20.25" customHeight="1">
      <c r="A85" s="786">
        <v>45938</v>
      </c>
      <c r="B85" s="725" t="s">
        <v>1039</v>
      </c>
      <c r="C85" s="725" t="s">
        <v>1875</v>
      </c>
      <c r="D85" s="725" t="s">
        <v>1648</v>
      </c>
      <c r="E85" s="725" t="s">
        <v>1876</v>
      </c>
      <c r="F85" s="725">
        <v>780</v>
      </c>
      <c r="G85" s="725">
        <v>790</v>
      </c>
      <c r="H85" s="779">
        <v>780</v>
      </c>
      <c r="I85" s="725" t="s">
        <v>1885</v>
      </c>
    </row>
    <row r="86" spans="1:9" ht="20.25" customHeight="1">
      <c r="A86" s="787">
        <v>45944</v>
      </c>
      <c r="B86" s="725" t="s">
        <v>1671</v>
      </c>
      <c r="C86" s="725" t="s">
        <v>1877</v>
      </c>
      <c r="D86" s="725" t="s">
        <v>1648</v>
      </c>
      <c r="E86" s="725" t="s">
        <v>1876</v>
      </c>
      <c r="F86" s="725">
        <v>770</v>
      </c>
      <c r="G86" s="725">
        <v>780</v>
      </c>
      <c r="H86" s="725">
        <v>793</v>
      </c>
      <c r="I86" s="725" t="s">
        <v>1885</v>
      </c>
    </row>
    <row r="87" spans="1:9" ht="20.25" customHeight="1">
      <c r="A87" s="786">
        <v>45944</v>
      </c>
      <c r="B87" s="725" t="s">
        <v>1039</v>
      </c>
      <c r="C87" s="725" t="s">
        <v>1875</v>
      </c>
      <c r="D87" s="725" t="s">
        <v>1648</v>
      </c>
      <c r="E87" s="725" t="s">
        <v>1876</v>
      </c>
      <c r="F87" s="725">
        <v>790</v>
      </c>
      <c r="G87" s="725">
        <v>800</v>
      </c>
      <c r="H87" s="779">
        <v>770</v>
      </c>
      <c r="I87" s="725"/>
    </row>
    <row r="88" spans="1:9" ht="20.25" customHeight="1">
      <c r="A88" s="786">
        <v>45946</v>
      </c>
      <c r="B88" s="786" t="s">
        <v>1043</v>
      </c>
      <c r="C88" s="725" t="s">
        <v>1763</v>
      </c>
      <c r="D88" s="725" t="s">
        <v>1648</v>
      </c>
      <c r="E88" s="725" t="s">
        <v>1764</v>
      </c>
      <c r="F88" s="725">
        <v>700</v>
      </c>
      <c r="G88" s="725">
        <v>710</v>
      </c>
      <c r="H88" s="779">
        <v>863</v>
      </c>
      <c r="I88" s="786"/>
    </row>
    <row r="89" spans="1:9" ht="20.25" customHeight="1">
      <c r="A89" s="786">
        <v>45951</v>
      </c>
      <c r="B89" s="786" t="s">
        <v>1043</v>
      </c>
      <c r="C89" s="725" t="s">
        <v>1763</v>
      </c>
      <c r="D89" s="725" t="s">
        <v>1648</v>
      </c>
      <c r="E89" s="725" t="s">
        <v>1764</v>
      </c>
      <c r="F89" s="725">
        <v>710</v>
      </c>
      <c r="G89" s="725">
        <v>720</v>
      </c>
      <c r="H89" s="779">
        <v>851</v>
      </c>
      <c r="I89" s="725" t="s">
        <v>1886</v>
      </c>
    </row>
    <row r="90" spans="1:9" ht="20.25" customHeight="1">
      <c r="A90" s="778">
        <v>45964</v>
      </c>
      <c r="B90" s="779" t="s">
        <v>1759</v>
      </c>
      <c r="C90" s="779" t="s">
        <v>1760</v>
      </c>
      <c r="D90" s="779" t="s">
        <v>1643</v>
      </c>
      <c r="E90" s="779" t="s">
        <v>1761</v>
      </c>
      <c r="F90" s="779">
        <v>700</v>
      </c>
      <c r="G90" s="779">
        <v>600</v>
      </c>
      <c r="H90" s="725">
        <v>510</v>
      </c>
      <c r="I90" s="780" t="s">
        <v>1762</v>
      </c>
    </row>
    <row r="91" spans="1:9" ht="20.25" customHeight="1">
      <c r="A91" s="778">
        <v>45966</v>
      </c>
      <c r="B91" s="779" t="s">
        <v>1043</v>
      </c>
      <c r="C91" s="779" t="s">
        <v>1763</v>
      </c>
      <c r="D91" s="779" t="s">
        <v>1648</v>
      </c>
      <c r="E91" s="779" t="s">
        <v>1764</v>
      </c>
      <c r="F91" s="779">
        <v>720</v>
      </c>
      <c r="G91" s="779">
        <v>730</v>
      </c>
      <c r="H91" s="725">
        <v>847</v>
      </c>
      <c r="I91" s="780" t="s">
        <v>1765</v>
      </c>
    </row>
    <row r="92" spans="1:9" ht="20.25" customHeight="1">
      <c r="A92" s="778">
        <v>45978</v>
      </c>
      <c r="B92" s="779" t="s">
        <v>1043</v>
      </c>
      <c r="C92" s="779" t="s">
        <v>1763</v>
      </c>
      <c r="D92" s="779" t="s">
        <v>1648</v>
      </c>
      <c r="E92" s="779" t="s">
        <v>1764</v>
      </c>
      <c r="F92" s="779">
        <v>730</v>
      </c>
      <c r="G92" s="779">
        <v>740</v>
      </c>
      <c r="H92" s="725">
        <v>836</v>
      </c>
      <c r="I92" s="780" t="s">
        <v>1756</v>
      </c>
    </row>
    <row r="93" spans="1:9" ht="20.25" customHeight="1">
      <c r="A93" s="778">
        <v>46029</v>
      </c>
      <c r="B93" s="779" t="s">
        <v>1807</v>
      </c>
      <c r="C93" s="779" t="s">
        <v>1808</v>
      </c>
      <c r="D93" s="779" t="s">
        <v>1809</v>
      </c>
      <c r="E93" s="779" t="s">
        <v>1810</v>
      </c>
      <c r="F93" s="779">
        <v>500</v>
      </c>
      <c r="G93" s="779">
        <v>525</v>
      </c>
      <c r="H93" s="725">
        <v>480</v>
      </c>
      <c r="I93" s="780" t="s">
        <v>1811</v>
      </c>
    </row>
    <row r="94" spans="1:9" ht="20.25" customHeight="1">
      <c r="A94" s="778">
        <v>46031</v>
      </c>
      <c r="B94" s="779" t="s">
        <v>1812</v>
      </c>
      <c r="C94" s="779" t="s">
        <v>1813</v>
      </c>
      <c r="D94" s="779" t="s">
        <v>1814</v>
      </c>
      <c r="E94" s="779" t="s">
        <v>1815</v>
      </c>
      <c r="F94" s="779">
        <v>500</v>
      </c>
      <c r="G94" s="779">
        <v>600</v>
      </c>
      <c r="H94" s="725">
        <v>406</v>
      </c>
      <c r="I94" s="780" t="s">
        <v>1816</v>
      </c>
    </row>
    <row r="95" spans="1:9" ht="20.25" customHeight="1">
      <c r="A95" s="778">
        <v>46033</v>
      </c>
      <c r="B95" s="779" t="s">
        <v>1750</v>
      </c>
      <c r="C95" s="779" t="s">
        <v>1817</v>
      </c>
      <c r="D95" s="779" t="s">
        <v>1818</v>
      </c>
      <c r="E95" s="779" t="s">
        <v>1819</v>
      </c>
      <c r="F95" s="779">
        <v>600</v>
      </c>
      <c r="G95" s="779">
        <v>630</v>
      </c>
      <c r="H95" s="725">
        <v>580</v>
      </c>
      <c r="I95" s="780" t="s">
        <v>1751</v>
      </c>
    </row>
    <row r="96" spans="1:9" ht="20.25" customHeight="1">
      <c r="A96" s="778">
        <v>46036</v>
      </c>
      <c r="B96" s="779" t="s">
        <v>1628</v>
      </c>
      <c r="C96" s="779" t="s">
        <v>1820</v>
      </c>
      <c r="D96" s="779" t="s">
        <v>1676</v>
      </c>
      <c r="E96" s="779" t="s">
        <v>1821</v>
      </c>
      <c r="F96" s="779">
        <v>650</v>
      </c>
      <c r="G96" s="779">
        <v>700</v>
      </c>
      <c r="H96" s="725">
        <v>247</v>
      </c>
      <c r="I96" s="780" t="s">
        <v>1758</v>
      </c>
    </row>
    <row r="97" spans="1:9" ht="20.25" customHeight="1">
      <c r="A97" s="778">
        <v>46043</v>
      </c>
      <c r="B97" s="779" t="s">
        <v>1822</v>
      </c>
      <c r="C97" s="779" t="s">
        <v>1823</v>
      </c>
      <c r="D97" s="779" t="s">
        <v>1565</v>
      </c>
      <c r="E97" s="779" t="s">
        <v>1824</v>
      </c>
      <c r="F97" s="779">
        <v>670</v>
      </c>
      <c r="G97" s="779">
        <v>680</v>
      </c>
      <c r="H97" s="725">
        <v>254</v>
      </c>
      <c r="I97" s="780"/>
    </row>
    <row r="98" spans="1:9" ht="20.25" customHeight="1">
      <c r="A98" s="778">
        <v>46043</v>
      </c>
      <c r="B98" s="779" t="s">
        <v>1822</v>
      </c>
      <c r="C98" s="779" t="s">
        <v>1823</v>
      </c>
      <c r="D98" s="779" t="s">
        <v>1565</v>
      </c>
      <c r="E98" s="779" t="s">
        <v>1824</v>
      </c>
      <c r="F98" s="779">
        <v>680</v>
      </c>
      <c r="G98" s="779">
        <v>690</v>
      </c>
      <c r="H98" s="725">
        <v>251</v>
      </c>
      <c r="I98" s="780" t="s">
        <v>1825</v>
      </c>
    </row>
    <row r="99" spans="1:9" ht="20.25" customHeight="1">
      <c r="A99" s="778">
        <v>46051</v>
      </c>
      <c r="B99" s="779" t="s">
        <v>1826</v>
      </c>
      <c r="C99" s="779" t="s">
        <v>1823</v>
      </c>
      <c r="D99" s="779" t="s">
        <v>1565</v>
      </c>
      <c r="E99" s="779" t="s">
        <v>1824</v>
      </c>
      <c r="F99" s="779">
        <v>670</v>
      </c>
      <c r="G99" s="779">
        <v>680</v>
      </c>
      <c r="H99" s="725">
        <v>254</v>
      </c>
      <c r="I99" s="780" t="s">
        <v>1827</v>
      </c>
    </row>
    <row r="100" spans="1:9" ht="20.25" customHeight="1">
      <c r="A100" s="778">
        <v>46058</v>
      </c>
      <c r="B100" s="779" t="s">
        <v>1822</v>
      </c>
      <c r="C100" s="779" t="s">
        <v>1823</v>
      </c>
      <c r="D100" s="779" t="s">
        <v>1565</v>
      </c>
      <c r="E100" s="779" t="s">
        <v>1824</v>
      </c>
      <c r="F100" s="779">
        <v>690</v>
      </c>
      <c r="G100" s="779">
        <v>700</v>
      </c>
      <c r="H100" s="725">
        <v>247</v>
      </c>
      <c r="I100" s="780" t="s">
        <v>1825</v>
      </c>
    </row>
    <row r="101" spans="1:9" ht="20.25" customHeight="1">
      <c r="A101" s="778">
        <v>46058</v>
      </c>
      <c r="B101" s="779" t="s">
        <v>1639</v>
      </c>
      <c r="C101" s="779" t="s">
        <v>1887</v>
      </c>
      <c r="D101" s="779" t="s">
        <v>1568</v>
      </c>
      <c r="E101" s="779" t="s">
        <v>1888</v>
      </c>
      <c r="F101" s="779">
        <v>650</v>
      </c>
      <c r="G101" s="779">
        <v>680</v>
      </c>
      <c r="H101" s="725">
        <v>541</v>
      </c>
      <c r="I101" s="780" t="s">
        <v>1751</v>
      </c>
    </row>
    <row r="102" spans="1:9" ht="20.25" customHeight="1">
      <c r="A102" s="778">
        <v>46058</v>
      </c>
      <c r="B102" s="779" t="s">
        <v>1625</v>
      </c>
      <c r="C102" s="779" t="s">
        <v>1889</v>
      </c>
      <c r="D102" s="779" t="s">
        <v>1890</v>
      </c>
      <c r="E102" s="779" t="s">
        <v>1891</v>
      </c>
      <c r="F102" s="779">
        <v>650</v>
      </c>
      <c r="G102" s="779">
        <v>700</v>
      </c>
      <c r="H102" s="725">
        <v>246</v>
      </c>
      <c r="I102" s="780" t="s">
        <v>1758</v>
      </c>
    </row>
    <row r="103" spans="1:9" ht="20.25" customHeight="1">
      <c r="A103" s="778">
        <v>46062</v>
      </c>
      <c r="B103" s="779" t="s">
        <v>1826</v>
      </c>
      <c r="C103" s="779" t="s">
        <v>1823</v>
      </c>
      <c r="D103" s="779" t="s">
        <v>1565</v>
      </c>
      <c r="E103" s="779" t="s">
        <v>1824</v>
      </c>
      <c r="F103" s="779">
        <v>680</v>
      </c>
      <c r="G103" s="779">
        <v>690</v>
      </c>
      <c r="H103" s="725">
        <v>251</v>
      </c>
      <c r="I103" s="780"/>
    </row>
    <row r="104" spans="1:9" ht="20.25" customHeight="1">
      <c r="A104" s="778"/>
      <c r="B104" s="779"/>
      <c r="C104" s="779"/>
      <c r="D104" s="779"/>
      <c r="E104" s="779"/>
      <c r="F104" s="779"/>
      <c r="G104" s="779"/>
      <c r="H104" s="725"/>
      <c r="I104" s="780"/>
    </row>
    <row r="105" spans="1:9" ht="20.25" customHeight="1">
      <c r="A105" s="778"/>
      <c r="B105" s="779"/>
      <c r="C105" s="779"/>
      <c r="D105" s="779"/>
      <c r="E105" s="779"/>
      <c r="F105" s="779"/>
      <c r="G105" s="779"/>
      <c r="H105" s="725"/>
      <c r="I105" s="780"/>
    </row>
    <row r="106" spans="1:9" ht="20.25" customHeight="1">
      <c r="A106" s="778"/>
      <c r="B106" s="779"/>
      <c r="C106" s="779"/>
      <c r="D106" s="779"/>
      <c r="E106" s="779"/>
      <c r="F106" s="779"/>
      <c r="G106" s="779"/>
      <c r="H106" s="725"/>
      <c r="I106" s="780"/>
    </row>
    <row r="107" spans="1:9" ht="20.25" customHeight="1">
      <c r="A107" s="788"/>
      <c r="B107" s="783"/>
      <c r="C107" s="783"/>
      <c r="D107" s="783"/>
      <c r="E107" s="783"/>
      <c r="F107" s="783"/>
      <c r="G107" s="783"/>
      <c r="H107" s="784"/>
      <c r="I107" s="781"/>
    </row>
    <row r="108" spans="1:9" ht="20.25" customHeight="1">
      <c r="A108" s="778"/>
      <c r="B108" s="779"/>
      <c r="C108" s="779"/>
      <c r="D108" s="779"/>
      <c r="E108" s="779"/>
      <c r="F108" s="779"/>
      <c r="G108" s="779"/>
      <c r="H108" s="725"/>
      <c r="I108" s="780"/>
    </row>
    <row r="109" spans="1:9" ht="20.25" customHeight="1">
      <c r="A109" s="778"/>
      <c r="B109" s="779"/>
      <c r="C109" s="779"/>
      <c r="D109" s="779"/>
      <c r="E109" s="779"/>
      <c r="F109" s="779"/>
      <c r="G109" s="779"/>
      <c r="H109" s="725"/>
      <c r="I109" s="780"/>
    </row>
    <row r="110" spans="1:9" ht="20.25" customHeight="1">
      <c r="A110" s="778"/>
      <c r="B110" s="779"/>
      <c r="C110" s="779"/>
      <c r="D110" s="779"/>
      <c r="E110" s="779"/>
      <c r="F110" s="779"/>
      <c r="G110" s="779"/>
      <c r="H110" s="725"/>
      <c r="I110" s="780"/>
    </row>
    <row r="111" spans="1:9" ht="20.25" customHeight="1">
      <c r="A111" s="778"/>
      <c r="B111" s="779"/>
      <c r="C111" s="779"/>
      <c r="D111" s="779"/>
      <c r="E111" s="779"/>
      <c r="F111" s="779"/>
      <c r="G111" s="779"/>
      <c r="H111" s="725"/>
      <c r="I111" s="780"/>
    </row>
    <row r="112" spans="1:9" ht="20.25" customHeight="1">
      <c r="A112" s="778"/>
      <c r="B112" s="779"/>
      <c r="C112" s="779"/>
      <c r="D112" s="779"/>
      <c r="E112" s="779"/>
      <c r="F112" s="779"/>
      <c r="G112" s="779"/>
      <c r="H112" s="725"/>
      <c r="I112" s="780"/>
    </row>
    <row r="113" spans="1:9" ht="20.25" customHeight="1">
      <c r="A113" s="778"/>
      <c r="B113" s="779"/>
      <c r="C113" s="779"/>
      <c r="D113" s="779"/>
      <c r="E113" s="779"/>
      <c r="F113" s="779"/>
      <c r="G113" s="779"/>
      <c r="H113" s="725"/>
      <c r="I113" s="780"/>
    </row>
    <row r="114" spans="1:9" ht="20.25" customHeight="1">
      <c r="A114" s="778"/>
      <c r="B114" s="779"/>
      <c r="C114" s="779"/>
      <c r="D114" s="779"/>
      <c r="E114" s="779"/>
      <c r="F114" s="779"/>
      <c r="G114" s="779"/>
      <c r="H114" s="725"/>
      <c r="I114" s="780"/>
    </row>
    <row r="115" spans="1:9" ht="20.25" customHeight="1">
      <c r="A115" s="778"/>
      <c r="B115" s="779"/>
      <c r="C115" s="779"/>
      <c r="D115" s="779"/>
      <c r="E115" s="779"/>
      <c r="F115" s="779"/>
      <c r="G115" s="779"/>
      <c r="H115" s="725"/>
      <c r="I115" s="780"/>
    </row>
    <row r="116" spans="1:9" ht="20.25" customHeight="1">
      <c r="A116" s="788"/>
      <c r="B116" s="783"/>
      <c r="C116" s="783"/>
      <c r="D116" s="783"/>
      <c r="E116" s="783"/>
      <c r="F116" s="783"/>
      <c r="G116" s="783"/>
      <c r="H116" s="784"/>
      <c r="I116" s="781"/>
    </row>
  </sheetData>
  <phoneticPr fontId="5" type="noConversion"/>
  <pageMargins left="0.35433070866141736" right="0.23622047244094491" top="0.82677165354330717" bottom="0.74803149606299213" header="0.51181102362204722" footer="0.31496062992125984"/>
  <pageSetup paperSize="9" scale="85" orientation="portrait" horizontalDpi="4294967293" verticalDpi="0" r:id="rId1"/>
  <headerFooter>
    <oddHeader>&amp;A</oddHeader>
    <oddFooter>&amp;C&amp;F&amp;R&amp;D  &amp;T</oddFooter>
  </headerFooter>
  <tableParts count="1">
    <tablePart r:id="rId2"/>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I34"/>
  <sheetViews>
    <sheetView workbookViewId="0">
      <selection activeCell="M23" sqref="M23"/>
    </sheetView>
  </sheetViews>
  <sheetFormatPr defaultRowHeight="15.75"/>
  <cols>
    <col min="1" max="1" width="6.75" style="760" customWidth="1"/>
    <col min="2" max="2" width="8.125" style="760" customWidth="1"/>
    <col min="3" max="3" width="11" style="760" customWidth="1"/>
    <col min="4" max="4" width="14.25" style="760" customWidth="1"/>
    <col min="5" max="5" width="12.5" style="760" customWidth="1"/>
    <col min="6" max="6" width="12.875" style="760" customWidth="1"/>
    <col min="7" max="7" width="26.125" style="760" customWidth="1"/>
    <col min="8" max="8" width="13" style="760" bestFit="1" customWidth="1"/>
    <col min="9" max="9" width="22.375" style="760" customWidth="1"/>
    <col min="10" max="16384" width="9" style="760"/>
  </cols>
  <sheetData>
    <row r="1" spans="1:9" ht="22.5" customHeight="1">
      <c r="A1" s="757" t="s">
        <v>1701</v>
      </c>
      <c r="B1" s="758"/>
      <c r="C1" s="759"/>
      <c r="D1" s="759"/>
      <c r="E1" s="759"/>
      <c r="F1" s="759"/>
      <c r="G1" s="759"/>
      <c r="H1" s="759"/>
      <c r="I1" s="759"/>
    </row>
    <row r="2" spans="1:9" ht="22.5" customHeight="1">
      <c r="A2" s="768" t="s">
        <v>1702</v>
      </c>
      <c r="B2" s="769" t="s">
        <v>187</v>
      </c>
      <c r="C2" s="769" t="s">
        <v>1703</v>
      </c>
      <c r="D2" s="769" t="s">
        <v>1704</v>
      </c>
      <c r="E2" s="769" t="s">
        <v>1705</v>
      </c>
      <c r="F2" s="769" t="s">
        <v>1706</v>
      </c>
      <c r="G2" s="770" t="s">
        <v>1707</v>
      </c>
      <c r="H2" s="771" t="s">
        <v>1708</v>
      </c>
      <c r="I2" s="772" t="s">
        <v>1709</v>
      </c>
    </row>
    <row r="3" spans="1:9">
      <c r="A3" s="765">
        <f>ROW()-2</f>
        <v>1</v>
      </c>
      <c r="B3" s="761" t="s">
        <v>1671</v>
      </c>
      <c r="C3" s="762" t="s">
        <v>1710</v>
      </c>
      <c r="D3" s="762" t="s">
        <v>1711</v>
      </c>
      <c r="E3" s="762" t="s">
        <v>1712</v>
      </c>
      <c r="F3" s="761" t="s">
        <v>1713</v>
      </c>
      <c r="G3" s="763" t="s">
        <v>1714</v>
      </c>
      <c r="H3" s="764">
        <v>7.2</v>
      </c>
      <c r="I3" s="766" t="s">
        <v>1715</v>
      </c>
    </row>
    <row r="4" spans="1:9">
      <c r="A4" s="765">
        <f t="shared" ref="A4:A34" si="0">ROW()-2</f>
        <v>2</v>
      </c>
      <c r="B4" s="761" t="s">
        <v>1716</v>
      </c>
      <c r="C4" s="762" t="s">
        <v>1717</v>
      </c>
      <c r="D4" s="762" t="s">
        <v>1718</v>
      </c>
      <c r="E4" s="762" t="s">
        <v>1719</v>
      </c>
      <c r="F4" s="761" t="s">
        <v>1713</v>
      </c>
      <c r="G4" s="763" t="s">
        <v>1720</v>
      </c>
      <c r="H4" s="764">
        <v>0.5</v>
      </c>
      <c r="I4" s="767" t="s">
        <v>1721</v>
      </c>
    </row>
    <row r="5" spans="1:9" ht="33">
      <c r="A5" s="765">
        <f t="shared" si="0"/>
        <v>3</v>
      </c>
      <c r="B5" s="761" t="s">
        <v>1039</v>
      </c>
      <c r="C5" s="762" t="s">
        <v>1697</v>
      </c>
      <c r="D5" s="762" t="s">
        <v>1722</v>
      </c>
      <c r="E5" s="762" t="s">
        <v>1723</v>
      </c>
      <c r="F5" s="761" t="s">
        <v>1724</v>
      </c>
      <c r="G5" s="763" t="s">
        <v>1725</v>
      </c>
      <c r="H5" s="764">
        <v>3</v>
      </c>
      <c r="I5" s="767" t="s">
        <v>1721</v>
      </c>
    </row>
    <row r="6" spans="1:9">
      <c r="A6" s="765">
        <f t="shared" si="0"/>
        <v>4</v>
      </c>
      <c r="B6" s="761" t="s">
        <v>1035</v>
      </c>
      <c r="C6" s="762" t="s">
        <v>1726</v>
      </c>
      <c r="D6" s="762" t="s">
        <v>1727</v>
      </c>
      <c r="E6" s="762" t="s">
        <v>1728</v>
      </c>
      <c r="F6" s="761" t="s">
        <v>1729</v>
      </c>
      <c r="G6" s="763" t="s">
        <v>1730</v>
      </c>
      <c r="H6" s="764">
        <v>6</v>
      </c>
      <c r="I6" s="767" t="s">
        <v>1731</v>
      </c>
    </row>
    <row r="7" spans="1:9">
      <c r="A7" s="765">
        <f t="shared" si="0"/>
        <v>5</v>
      </c>
      <c r="B7" s="761" t="s">
        <v>1732</v>
      </c>
      <c r="C7" s="762" t="s">
        <v>1698</v>
      </c>
      <c r="D7" s="762" t="s">
        <v>1733</v>
      </c>
      <c r="E7" s="762" t="s">
        <v>1734</v>
      </c>
      <c r="F7" s="761" t="s">
        <v>1729</v>
      </c>
      <c r="G7" s="763" t="s">
        <v>1735</v>
      </c>
      <c r="H7" s="764">
        <v>5.6</v>
      </c>
      <c r="I7" s="767" t="s">
        <v>1721</v>
      </c>
    </row>
    <row r="8" spans="1:9">
      <c r="A8" s="765">
        <f t="shared" si="0"/>
        <v>6</v>
      </c>
      <c r="B8" s="761" t="s">
        <v>1736</v>
      </c>
      <c r="C8" s="762" t="s">
        <v>1737</v>
      </c>
      <c r="D8" s="762" t="s">
        <v>1738</v>
      </c>
      <c r="E8" s="762" t="s">
        <v>1739</v>
      </c>
      <c r="F8" s="761" t="s">
        <v>1729</v>
      </c>
      <c r="G8" s="763" t="s">
        <v>1740</v>
      </c>
      <c r="H8" s="764">
        <v>2.1</v>
      </c>
      <c r="I8" s="767" t="s">
        <v>1721</v>
      </c>
    </row>
    <row r="9" spans="1:9" ht="33">
      <c r="A9" s="765">
        <f t="shared" si="0"/>
        <v>7</v>
      </c>
      <c r="B9" s="761" t="s">
        <v>1037</v>
      </c>
      <c r="C9" s="762" t="s">
        <v>1741</v>
      </c>
      <c r="D9" s="762" t="s">
        <v>1635</v>
      </c>
      <c r="E9" s="762" t="s">
        <v>1728</v>
      </c>
      <c r="F9" s="761" t="s">
        <v>1742</v>
      </c>
      <c r="G9" s="763" t="s">
        <v>1743</v>
      </c>
      <c r="H9" s="764">
        <v>3.5</v>
      </c>
      <c r="I9" s="767" t="s">
        <v>1731</v>
      </c>
    </row>
    <row r="10" spans="1:9">
      <c r="A10" s="765">
        <f t="shared" si="0"/>
        <v>8</v>
      </c>
      <c r="B10" s="761" t="s">
        <v>1766</v>
      </c>
      <c r="C10" s="762" t="s">
        <v>1767</v>
      </c>
      <c r="D10" s="762" t="s">
        <v>1768</v>
      </c>
      <c r="E10" s="762" t="s">
        <v>1769</v>
      </c>
      <c r="F10" s="761" t="s">
        <v>1770</v>
      </c>
      <c r="G10" s="763" t="s">
        <v>1771</v>
      </c>
      <c r="H10" s="764" t="s">
        <v>1772</v>
      </c>
      <c r="I10" s="767" t="s">
        <v>1773</v>
      </c>
    </row>
    <row r="11" spans="1:9">
      <c r="A11" s="765">
        <f t="shared" si="0"/>
        <v>9</v>
      </c>
      <c r="B11" s="761"/>
      <c r="C11" s="762"/>
      <c r="D11" s="762"/>
      <c r="E11" s="762"/>
      <c r="F11" s="761"/>
      <c r="G11" s="763"/>
      <c r="H11" s="764"/>
      <c r="I11" s="767"/>
    </row>
    <row r="12" spans="1:9">
      <c r="A12" s="765">
        <f t="shared" si="0"/>
        <v>10</v>
      </c>
      <c r="B12" s="761"/>
      <c r="C12" s="762"/>
      <c r="D12" s="762"/>
      <c r="E12" s="762"/>
      <c r="F12" s="761"/>
      <c r="G12" s="763"/>
      <c r="H12" s="764"/>
      <c r="I12" s="767"/>
    </row>
    <row r="13" spans="1:9">
      <c r="A13" s="765">
        <f t="shared" si="0"/>
        <v>11</v>
      </c>
      <c r="B13" s="761"/>
      <c r="C13" s="762"/>
      <c r="D13" s="762"/>
      <c r="E13" s="762"/>
      <c r="F13" s="761"/>
      <c r="G13" s="763"/>
      <c r="H13" s="764"/>
      <c r="I13" s="767"/>
    </row>
    <row r="14" spans="1:9">
      <c r="A14" s="765">
        <f t="shared" si="0"/>
        <v>12</v>
      </c>
      <c r="B14" s="761"/>
      <c r="C14" s="762"/>
      <c r="D14" s="762"/>
      <c r="E14" s="762"/>
      <c r="F14" s="761"/>
      <c r="G14" s="763"/>
      <c r="H14" s="764"/>
      <c r="I14" s="767"/>
    </row>
    <row r="15" spans="1:9">
      <c r="A15" s="765">
        <f t="shared" si="0"/>
        <v>13</v>
      </c>
      <c r="B15" s="761"/>
      <c r="C15" s="762"/>
      <c r="D15" s="762"/>
      <c r="E15" s="762"/>
      <c r="F15" s="761"/>
      <c r="G15" s="763"/>
      <c r="H15" s="764"/>
      <c r="I15" s="767"/>
    </row>
    <row r="16" spans="1:9">
      <c r="A16" s="765">
        <f t="shared" si="0"/>
        <v>14</v>
      </c>
      <c r="B16" s="761"/>
      <c r="C16" s="762"/>
      <c r="D16" s="762"/>
      <c r="E16" s="762"/>
      <c r="F16" s="761"/>
      <c r="G16" s="763"/>
      <c r="H16" s="764"/>
      <c r="I16" s="767"/>
    </row>
    <row r="17" spans="1:9">
      <c r="A17" s="765">
        <f t="shared" si="0"/>
        <v>15</v>
      </c>
      <c r="B17" s="761"/>
      <c r="C17" s="762"/>
      <c r="D17" s="762"/>
      <c r="E17" s="762"/>
      <c r="F17" s="761"/>
      <c r="G17" s="763"/>
      <c r="H17" s="764"/>
      <c r="I17" s="767"/>
    </row>
    <row r="18" spans="1:9">
      <c r="A18" s="765">
        <f t="shared" si="0"/>
        <v>16</v>
      </c>
      <c r="B18" s="761"/>
      <c r="C18" s="762"/>
      <c r="D18" s="762"/>
      <c r="E18" s="762"/>
      <c r="F18" s="761"/>
      <c r="G18" s="763"/>
      <c r="H18" s="764"/>
      <c r="I18" s="767"/>
    </row>
    <row r="19" spans="1:9">
      <c r="A19" s="765">
        <f t="shared" si="0"/>
        <v>17</v>
      </c>
      <c r="B19" s="761"/>
      <c r="C19" s="762"/>
      <c r="D19" s="762"/>
      <c r="E19" s="762"/>
      <c r="F19" s="761"/>
      <c r="G19" s="763"/>
      <c r="H19" s="764"/>
      <c r="I19" s="767"/>
    </row>
    <row r="20" spans="1:9">
      <c r="A20" s="765">
        <f t="shared" si="0"/>
        <v>18</v>
      </c>
      <c r="B20" s="761"/>
      <c r="C20" s="762"/>
      <c r="D20" s="762"/>
      <c r="E20" s="762"/>
      <c r="F20" s="761"/>
      <c r="G20" s="763"/>
      <c r="H20" s="764"/>
      <c r="I20" s="767"/>
    </row>
    <row r="21" spans="1:9">
      <c r="A21" s="765">
        <f t="shared" si="0"/>
        <v>19</v>
      </c>
      <c r="B21" s="761"/>
      <c r="C21" s="762"/>
      <c r="D21" s="762"/>
      <c r="E21" s="762"/>
      <c r="F21" s="761"/>
      <c r="G21" s="763"/>
      <c r="H21" s="764"/>
      <c r="I21" s="767"/>
    </row>
    <row r="22" spans="1:9">
      <c r="A22" s="765">
        <f t="shared" si="0"/>
        <v>20</v>
      </c>
      <c r="B22" s="761"/>
      <c r="C22" s="762"/>
      <c r="D22" s="762"/>
      <c r="E22" s="762"/>
      <c r="F22" s="761"/>
      <c r="G22" s="762"/>
      <c r="H22" s="764"/>
      <c r="I22" s="767"/>
    </row>
    <row r="23" spans="1:9">
      <c r="A23" s="765">
        <f t="shared" si="0"/>
        <v>21</v>
      </c>
      <c r="B23" s="761"/>
      <c r="C23" s="762"/>
      <c r="D23" s="762"/>
      <c r="E23" s="762"/>
      <c r="F23" s="761"/>
      <c r="G23" s="762"/>
      <c r="H23" s="764"/>
      <c r="I23" s="767"/>
    </row>
    <row r="24" spans="1:9">
      <c r="A24" s="765">
        <f t="shared" si="0"/>
        <v>22</v>
      </c>
      <c r="B24" s="761"/>
      <c r="C24" s="762"/>
      <c r="D24" s="762"/>
      <c r="E24" s="762"/>
      <c r="F24" s="761"/>
      <c r="G24" s="762"/>
      <c r="H24" s="764"/>
      <c r="I24" s="767"/>
    </row>
    <row r="25" spans="1:9">
      <c r="A25" s="765">
        <f t="shared" si="0"/>
        <v>23</v>
      </c>
      <c r="B25" s="761"/>
      <c r="C25" s="762"/>
      <c r="D25" s="762"/>
      <c r="E25" s="762"/>
      <c r="F25" s="761"/>
      <c r="G25" s="762"/>
      <c r="H25" s="764"/>
      <c r="I25" s="767"/>
    </row>
    <row r="26" spans="1:9">
      <c r="A26" s="765">
        <f t="shared" si="0"/>
        <v>24</v>
      </c>
      <c r="B26" s="761"/>
      <c r="C26" s="762"/>
      <c r="D26" s="762"/>
      <c r="E26" s="762"/>
      <c r="F26" s="761"/>
      <c r="G26" s="762"/>
      <c r="H26" s="764"/>
      <c r="I26" s="767"/>
    </row>
    <row r="27" spans="1:9">
      <c r="A27" s="765">
        <f t="shared" si="0"/>
        <v>25</v>
      </c>
      <c r="B27" s="761"/>
      <c r="C27" s="762"/>
      <c r="D27" s="762"/>
      <c r="E27" s="762"/>
      <c r="F27" s="761"/>
      <c r="G27" s="762"/>
      <c r="H27" s="764"/>
      <c r="I27" s="767"/>
    </row>
    <row r="28" spans="1:9">
      <c r="A28" s="765">
        <f t="shared" si="0"/>
        <v>26</v>
      </c>
      <c r="B28" s="761"/>
      <c r="C28" s="762"/>
      <c r="D28" s="762"/>
      <c r="E28" s="762"/>
      <c r="F28" s="761"/>
      <c r="G28" s="762"/>
      <c r="H28" s="764"/>
      <c r="I28" s="767"/>
    </row>
    <row r="29" spans="1:9">
      <c r="A29" s="765">
        <f t="shared" si="0"/>
        <v>27</v>
      </c>
      <c r="B29" s="761"/>
      <c r="C29" s="762"/>
      <c r="D29" s="762"/>
      <c r="E29" s="762"/>
      <c r="F29" s="761"/>
      <c r="G29" s="762"/>
      <c r="H29" s="764"/>
      <c r="I29" s="767"/>
    </row>
    <row r="30" spans="1:9">
      <c r="A30" s="765">
        <f t="shared" si="0"/>
        <v>28</v>
      </c>
      <c r="B30" s="761"/>
      <c r="C30" s="762"/>
      <c r="D30" s="762"/>
      <c r="E30" s="762"/>
      <c r="F30" s="761"/>
      <c r="G30" s="762"/>
      <c r="H30" s="764"/>
      <c r="I30" s="767"/>
    </row>
    <row r="31" spans="1:9">
      <c r="A31" s="765">
        <f t="shared" si="0"/>
        <v>29</v>
      </c>
      <c r="B31" s="761"/>
      <c r="C31" s="762"/>
      <c r="D31" s="762"/>
      <c r="E31" s="762"/>
      <c r="F31" s="761"/>
      <c r="G31" s="762"/>
      <c r="H31" s="764"/>
      <c r="I31" s="767"/>
    </row>
    <row r="32" spans="1:9">
      <c r="A32" s="765">
        <f t="shared" si="0"/>
        <v>30</v>
      </c>
      <c r="B32" s="761"/>
      <c r="C32" s="762"/>
      <c r="D32" s="762"/>
      <c r="E32" s="762"/>
      <c r="F32" s="761"/>
      <c r="G32" s="762"/>
      <c r="H32" s="764"/>
      <c r="I32" s="767"/>
    </row>
    <row r="33" spans="1:9">
      <c r="A33" s="765">
        <f t="shared" si="0"/>
        <v>31</v>
      </c>
      <c r="B33" s="761"/>
      <c r="C33" s="762"/>
      <c r="D33" s="762"/>
      <c r="E33" s="762"/>
      <c r="F33" s="761"/>
      <c r="G33" s="762"/>
      <c r="H33" s="764"/>
      <c r="I33" s="767"/>
    </row>
    <row r="34" spans="1:9">
      <c r="A34" s="773">
        <f t="shared" si="0"/>
        <v>32</v>
      </c>
      <c r="B34" s="774"/>
      <c r="C34" s="775"/>
      <c r="D34" s="775"/>
      <c r="E34" s="775"/>
      <c r="F34" s="774"/>
      <c r="G34" s="775"/>
      <c r="H34" s="776"/>
      <c r="I34" s="777"/>
    </row>
  </sheetData>
  <phoneticPr fontId="5" type="noConversion"/>
  <pageMargins left="0.39370078740157483" right="0.35433070866141736" top="0.55118110236220474" bottom="0.51181102362204722" header="0.31496062992125984" footer="0.31496062992125984"/>
  <pageSetup paperSize="9" orientation="landscape" horizontalDpi="4294967293" verticalDpi="0" r:id="rId1"/>
  <tableParts count="1">
    <tablePart r:id="rId2"/>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0000"/>
    <pageSetUpPr fitToPage="1"/>
  </sheetPr>
  <dimension ref="A1:M26"/>
  <sheetViews>
    <sheetView zoomScale="40" zoomScaleNormal="40" zoomScaleSheetLayoutView="40" workbookViewId="0">
      <selection activeCell="A3" sqref="A3:M3"/>
    </sheetView>
  </sheetViews>
  <sheetFormatPr defaultColWidth="9" defaultRowHeight="16.5"/>
  <cols>
    <col min="1" max="1" width="18.125" style="791" customWidth="1"/>
    <col min="2" max="2" width="14.125" style="791" customWidth="1"/>
    <col min="3" max="3" width="12.75" style="791" customWidth="1"/>
    <col min="4" max="4" width="13.25" style="791" customWidth="1"/>
    <col min="5" max="5" width="16.5" style="791" customWidth="1"/>
    <col min="6" max="6" width="13.375" style="791" customWidth="1"/>
    <col min="7" max="7" width="15.875" style="791" customWidth="1"/>
    <col min="8" max="8" width="13.625" style="791" customWidth="1"/>
    <col min="9" max="10" width="9" style="791"/>
    <col min="11" max="11" width="17.625" style="791" bestFit="1" customWidth="1"/>
    <col min="12" max="12" width="17.375" style="791" customWidth="1"/>
    <col min="13" max="13" width="19.625" style="791" customWidth="1"/>
    <col min="14" max="16384" width="9" style="791"/>
  </cols>
  <sheetData>
    <row r="1" spans="1:13" ht="67.5">
      <c r="A1" s="928" t="s">
        <v>1774</v>
      </c>
      <c r="B1" s="928"/>
      <c r="C1" s="928"/>
      <c r="D1" s="928"/>
      <c r="E1" s="928"/>
      <c r="F1" s="928"/>
      <c r="G1" s="928"/>
      <c r="H1" s="928"/>
      <c r="I1" s="928"/>
      <c r="J1" s="928"/>
      <c r="K1" s="928"/>
      <c r="L1" s="928"/>
      <c r="M1" s="928"/>
    </row>
    <row r="2" spans="1:13" ht="35.25">
      <c r="A2" s="929" t="s">
        <v>1775</v>
      </c>
      <c r="B2" s="930"/>
      <c r="C2" s="930"/>
      <c r="D2" s="930"/>
      <c r="E2" s="930"/>
      <c r="F2" s="930"/>
      <c r="G2" s="930"/>
      <c r="H2" s="930"/>
      <c r="I2" s="930"/>
      <c r="J2" s="930"/>
      <c r="K2" s="930"/>
      <c r="L2" s="930"/>
      <c r="M2" s="930"/>
    </row>
    <row r="3" spans="1:13" ht="50.25">
      <c r="A3" s="931" t="s">
        <v>1776</v>
      </c>
      <c r="B3" s="931"/>
      <c r="C3" s="931"/>
      <c r="D3" s="931"/>
      <c r="E3" s="931"/>
      <c r="F3" s="931"/>
      <c r="G3" s="931"/>
      <c r="H3" s="931"/>
      <c r="I3" s="931"/>
      <c r="J3" s="931"/>
      <c r="K3" s="931"/>
      <c r="L3" s="931"/>
      <c r="M3" s="931"/>
    </row>
    <row r="4" spans="1:13" ht="43.5" customHeight="1">
      <c r="A4" s="932" t="s">
        <v>1777</v>
      </c>
      <c r="B4" s="932"/>
      <c r="C4" s="932"/>
      <c r="D4" s="932"/>
      <c r="E4" s="932"/>
      <c r="F4" s="932"/>
      <c r="G4" s="932"/>
      <c r="H4" s="932"/>
      <c r="I4" s="932"/>
      <c r="J4" s="932"/>
      <c r="K4" s="932"/>
      <c r="L4" s="932"/>
      <c r="M4" s="932"/>
    </row>
    <row r="5" spans="1:13" ht="70.5" customHeight="1">
      <c r="A5" s="933" t="s">
        <v>1778</v>
      </c>
      <c r="B5" s="935" t="s">
        <v>1779</v>
      </c>
      <c r="C5" s="935"/>
      <c r="D5" s="792" t="s">
        <v>1780</v>
      </c>
      <c r="E5" s="793" t="s">
        <v>1781</v>
      </c>
      <c r="F5" s="936"/>
      <c r="G5" s="936"/>
      <c r="H5" s="936"/>
      <c r="I5" s="936"/>
      <c r="J5" s="937"/>
      <c r="K5" s="794" t="s">
        <v>1782</v>
      </c>
      <c r="L5" s="938"/>
      <c r="M5" s="939"/>
    </row>
    <row r="6" spans="1:13" ht="70.5" customHeight="1">
      <c r="A6" s="934"/>
      <c r="B6" s="940" t="s">
        <v>1783</v>
      </c>
      <c r="C6" s="940"/>
      <c r="D6" s="795" t="s">
        <v>1784</v>
      </c>
      <c r="E6" s="796" t="s">
        <v>1785</v>
      </c>
      <c r="F6" s="941"/>
      <c r="G6" s="941"/>
      <c r="H6" s="941"/>
      <c r="I6" s="941"/>
      <c r="J6" s="941"/>
      <c r="K6" s="941"/>
      <c r="L6" s="941"/>
      <c r="M6" s="942"/>
    </row>
    <row r="7" spans="1:13" s="797" customFormat="1" ht="48.75" customHeight="1">
      <c r="A7" s="946" t="s">
        <v>1786</v>
      </c>
      <c r="B7" s="947"/>
      <c r="C7" s="947"/>
      <c r="D7" s="947"/>
      <c r="E7" s="947"/>
      <c r="F7" s="947"/>
      <c r="G7" s="947"/>
      <c r="H7" s="947"/>
      <c r="I7" s="947"/>
      <c r="J7" s="947"/>
      <c r="K7" s="947"/>
      <c r="L7" s="947"/>
      <c r="M7" s="948"/>
    </row>
    <row r="8" spans="1:13" ht="50.25" customHeight="1">
      <c r="A8" s="949" t="s">
        <v>1787</v>
      </c>
      <c r="B8" s="950"/>
      <c r="C8" s="950"/>
      <c r="D8" s="950"/>
      <c r="E8" s="950"/>
      <c r="F8" s="950"/>
      <c r="G8" s="950"/>
      <c r="H8" s="950"/>
      <c r="I8" s="950"/>
      <c r="J8" s="950"/>
      <c r="K8" s="950"/>
      <c r="L8" s="950"/>
      <c r="M8" s="951"/>
    </row>
    <row r="9" spans="1:13" s="798" customFormat="1" ht="53.25" customHeight="1">
      <c r="A9" s="952" t="s">
        <v>1788</v>
      </c>
      <c r="B9" s="953"/>
      <c r="C9" s="953"/>
      <c r="D9" s="953"/>
      <c r="E9" s="953"/>
      <c r="F9" s="953"/>
      <c r="G9" s="953"/>
      <c r="H9" s="953"/>
      <c r="I9" s="953"/>
      <c r="J9" s="953"/>
      <c r="K9" s="953"/>
      <c r="L9" s="953"/>
      <c r="M9" s="954"/>
    </row>
    <row r="10" spans="1:13" s="798" customFormat="1" ht="53.25" customHeight="1">
      <c r="A10" s="943" t="s">
        <v>1789</v>
      </c>
      <c r="B10" s="944"/>
      <c r="C10" s="944"/>
      <c r="D10" s="944"/>
      <c r="E10" s="944"/>
      <c r="F10" s="944"/>
      <c r="G10" s="944"/>
      <c r="H10" s="944"/>
      <c r="I10" s="944"/>
      <c r="J10" s="944"/>
      <c r="K10" s="944"/>
      <c r="L10" s="944"/>
      <c r="M10" s="945"/>
    </row>
    <row r="11" spans="1:13" s="798" customFormat="1" ht="53.25" customHeight="1">
      <c r="A11" s="943" t="s">
        <v>1790</v>
      </c>
      <c r="B11" s="944"/>
      <c r="C11" s="944"/>
      <c r="D11" s="944"/>
      <c r="E11" s="944"/>
      <c r="F11" s="944"/>
      <c r="G11" s="944"/>
      <c r="H11" s="944"/>
      <c r="I11" s="944"/>
      <c r="J11" s="944"/>
      <c r="K11" s="944"/>
      <c r="L11" s="944"/>
      <c r="M11" s="945"/>
    </row>
    <row r="12" spans="1:13" s="798" customFormat="1" ht="53.25" customHeight="1">
      <c r="A12" s="943" t="s">
        <v>1791</v>
      </c>
      <c r="B12" s="944"/>
      <c r="C12" s="944"/>
      <c r="D12" s="944"/>
      <c r="E12" s="944"/>
      <c r="F12" s="944"/>
      <c r="G12" s="944"/>
      <c r="H12" s="944"/>
      <c r="I12" s="944"/>
      <c r="J12" s="944"/>
      <c r="K12" s="944"/>
      <c r="L12" s="944"/>
      <c r="M12" s="945"/>
    </row>
    <row r="13" spans="1:13" s="798" customFormat="1" ht="53.25" customHeight="1">
      <c r="A13" s="943" t="s">
        <v>1792</v>
      </c>
      <c r="B13" s="944"/>
      <c r="C13" s="944"/>
      <c r="D13" s="944"/>
      <c r="E13" s="944"/>
      <c r="F13" s="944"/>
      <c r="G13" s="944"/>
      <c r="H13" s="944"/>
      <c r="I13" s="944"/>
      <c r="J13" s="944"/>
      <c r="K13" s="944"/>
      <c r="L13" s="944"/>
      <c r="M13" s="945"/>
    </row>
    <row r="14" spans="1:13" s="798" customFormat="1" ht="53.25" customHeight="1">
      <c r="A14" s="943" t="s">
        <v>1793</v>
      </c>
      <c r="B14" s="944"/>
      <c r="C14" s="944"/>
      <c r="D14" s="944"/>
      <c r="E14" s="944"/>
      <c r="F14" s="944"/>
      <c r="G14" s="944"/>
      <c r="H14" s="944"/>
      <c r="I14" s="944"/>
      <c r="J14" s="944"/>
      <c r="K14" s="944"/>
      <c r="L14" s="944"/>
      <c r="M14" s="945"/>
    </row>
    <row r="15" spans="1:13" s="798" customFormat="1" ht="78" customHeight="1">
      <c r="A15" s="955" t="s">
        <v>1794</v>
      </c>
      <c r="B15" s="956"/>
      <c r="C15" s="956"/>
      <c r="D15" s="956"/>
      <c r="E15" s="956"/>
      <c r="F15" s="956"/>
      <c r="G15" s="956"/>
      <c r="H15" s="956"/>
      <c r="I15" s="956"/>
      <c r="J15" s="956"/>
      <c r="K15" s="956"/>
      <c r="L15" s="956"/>
      <c r="M15" s="957"/>
    </row>
    <row r="16" spans="1:13" s="798" customFormat="1" ht="53.25" customHeight="1">
      <c r="A16" s="943" t="s">
        <v>1795</v>
      </c>
      <c r="B16" s="944"/>
      <c r="C16" s="944"/>
      <c r="D16" s="944"/>
      <c r="E16" s="944"/>
      <c r="F16" s="944"/>
      <c r="G16" s="944"/>
      <c r="H16" s="944"/>
      <c r="I16" s="944"/>
      <c r="J16" s="944"/>
      <c r="K16" s="944"/>
      <c r="L16" s="944"/>
      <c r="M16" s="945"/>
    </row>
    <row r="17" spans="1:13" s="798" customFormat="1" ht="53.25" customHeight="1">
      <c r="A17" s="943" t="s">
        <v>1796</v>
      </c>
      <c r="B17" s="944"/>
      <c r="C17" s="944"/>
      <c r="D17" s="944"/>
      <c r="E17" s="944"/>
      <c r="F17" s="944"/>
      <c r="G17" s="944"/>
      <c r="H17" s="944"/>
      <c r="I17" s="944"/>
      <c r="J17" s="944"/>
      <c r="K17" s="944"/>
      <c r="L17" s="944"/>
      <c r="M17" s="945"/>
    </row>
    <row r="18" spans="1:13" s="798" customFormat="1" ht="53.25" customHeight="1">
      <c r="A18" s="943" t="s">
        <v>1797</v>
      </c>
      <c r="B18" s="944"/>
      <c r="C18" s="944"/>
      <c r="D18" s="944"/>
      <c r="E18" s="944"/>
      <c r="F18" s="944"/>
      <c r="G18" s="944"/>
      <c r="H18" s="944"/>
      <c r="I18" s="944"/>
      <c r="J18" s="944"/>
      <c r="K18" s="944"/>
      <c r="L18" s="944"/>
      <c r="M18" s="945"/>
    </row>
    <row r="19" spans="1:13" s="798" customFormat="1" ht="53.25" customHeight="1">
      <c r="A19" s="958" t="s">
        <v>1798</v>
      </c>
      <c r="B19" s="959"/>
      <c r="C19" s="959"/>
      <c r="D19" s="959"/>
      <c r="E19" s="959"/>
      <c r="F19" s="959"/>
      <c r="G19" s="959"/>
      <c r="H19" s="959"/>
      <c r="I19" s="959"/>
      <c r="J19" s="959"/>
      <c r="K19" s="959"/>
      <c r="L19" s="959"/>
      <c r="M19" s="960"/>
    </row>
    <row r="20" spans="1:13" s="798" customFormat="1" ht="200.1" customHeight="1">
      <c r="A20" s="961" t="s">
        <v>1799</v>
      </c>
      <c r="B20" s="962"/>
      <c r="C20" s="962"/>
      <c r="D20" s="962"/>
      <c r="E20" s="962"/>
      <c r="F20" s="962"/>
      <c r="G20" s="962"/>
      <c r="H20" s="962"/>
      <c r="I20" s="962"/>
      <c r="J20" s="962"/>
      <c r="K20" s="962"/>
      <c r="L20" s="962"/>
      <c r="M20" s="963"/>
    </row>
    <row r="21" spans="1:13" s="798" customFormat="1" ht="200.1" customHeight="1">
      <c r="A21" s="964" t="s">
        <v>1800</v>
      </c>
      <c r="B21" s="965"/>
      <c r="C21" s="965"/>
      <c r="D21" s="965"/>
      <c r="E21" s="965"/>
      <c r="F21" s="965"/>
      <c r="G21" s="965"/>
      <c r="H21" s="965"/>
      <c r="I21" s="965"/>
      <c r="J21" s="965"/>
      <c r="K21" s="965"/>
      <c r="L21" s="965"/>
      <c r="M21" s="966"/>
    </row>
    <row r="22" spans="1:13" ht="99.95" customHeight="1">
      <c r="A22" s="967" t="s">
        <v>1801</v>
      </c>
      <c r="B22" s="968"/>
      <c r="C22" s="968"/>
      <c r="D22" s="968"/>
      <c r="E22" s="968"/>
      <c r="F22" s="968"/>
      <c r="G22" s="968"/>
      <c r="H22" s="968"/>
      <c r="I22" s="968"/>
      <c r="J22" s="968"/>
      <c r="K22" s="968"/>
      <c r="L22" s="968"/>
      <c r="M22" s="969"/>
    </row>
    <row r="23" spans="1:13" ht="30">
      <c r="A23" s="970" t="s">
        <v>1802</v>
      </c>
      <c r="B23" s="971"/>
      <c r="C23" s="971"/>
      <c r="D23" s="972"/>
      <c r="E23" s="970" t="s">
        <v>1803</v>
      </c>
      <c r="F23" s="971"/>
      <c r="G23" s="971"/>
      <c r="H23" s="972"/>
      <c r="I23" s="970" t="s">
        <v>1804</v>
      </c>
      <c r="J23" s="971"/>
      <c r="K23" s="971"/>
      <c r="L23" s="971"/>
      <c r="M23" s="972"/>
    </row>
    <row r="24" spans="1:13" ht="120" customHeight="1">
      <c r="A24" s="973"/>
      <c r="B24" s="974"/>
      <c r="C24" s="974"/>
      <c r="D24" s="975"/>
      <c r="E24" s="973"/>
      <c r="F24" s="974"/>
      <c r="G24" s="974"/>
      <c r="H24" s="975"/>
      <c r="I24" s="973"/>
      <c r="J24" s="974"/>
      <c r="K24" s="974"/>
      <c r="L24" s="974"/>
      <c r="M24" s="975"/>
    </row>
    <row r="25" spans="1:13" ht="135" customHeight="1">
      <c r="A25" s="976" t="s">
        <v>1805</v>
      </c>
      <c r="B25" s="977"/>
      <c r="C25" s="977"/>
      <c r="D25" s="977"/>
      <c r="E25" s="977"/>
      <c r="F25" s="977"/>
      <c r="G25" s="977"/>
      <c r="H25" s="977"/>
      <c r="I25" s="977"/>
      <c r="J25" s="977"/>
      <c r="K25" s="977"/>
      <c r="L25" s="977"/>
      <c r="M25" s="978"/>
    </row>
    <row r="26" spans="1:13" ht="166.5" customHeight="1">
      <c r="A26" s="976" t="s">
        <v>1806</v>
      </c>
      <c r="B26" s="977"/>
      <c r="C26" s="977"/>
      <c r="D26" s="977"/>
      <c r="E26" s="977"/>
      <c r="F26" s="977"/>
      <c r="G26" s="977"/>
      <c r="H26" s="977"/>
      <c r="I26" s="977"/>
      <c r="J26" s="977"/>
      <c r="K26" s="977"/>
      <c r="L26" s="977"/>
      <c r="M26" s="978"/>
    </row>
  </sheetData>
  <mergeCells count="34">
    <mergeCell ref="A24:D24"/>
    <mergeCell ref="E24:H24"/>
    <mergeCell ref="I24:M24"/>
    <mergeCell ref="A25:M25"/>
    <mergeCell ref="A26:M26"/>
    <mergeCell ref="A19:M19"/>
    <mergeCell ref="A20:M20"/>
    <mergeCell ref="A21:M21"/>
    <mergeCell ref="A22:M22"/>
    <mergeCell ref="A23:D23"/>
    <mergeCell ref="E23:H23"/>
    <mergeCell ref="I23:M23"/>
    <mergeCell ref="A18:M18"/>
    <mergeCell ref="A7:M7"/>
    <mergeCell ref="A8:M8"/>
    <mergeCell ref="A9:M9"/>
    <mergeCell ref="A10:M10"/>
    <mergeCell ref="A11:M11"/>
    <mergeCell ref="A12:M12"/>
    <mergeCell ref="A13:M13"/>
    <mergeCell ref="A14:M14"/>
    <mergeCell ref="A15:M15"/>
    <mergeCell ref="A16:M16"/>
    <mergeCell ref="A17:M17"/>
    <mergeCell ref="A1:M1"/>
    <mergeCell ref="A2:M2"/>
    <mergeCell ref="A3:M3"/>
    <mergeCell ref="A4:M4"/>
    <mergeCell ref="A5:A6"/>
    <mergeCell ref="B5:C5"/>
    <mergeCell ref="F5:J5"/>
    <mergeCell ref="L5:M5"/>
    <mergeCell ref="B6:C6"/>
    <mergeCell ref="F6:M6"/>
  </mergeCells>
  <phoneticPr fontId="5" type="noConversion"/>
  <printOptions horizontalCentered="1"/>
  <pageMargins left="0.19685039370078741" right="0.19685039370078741" top="0.39370078740157483" bottom="0.19685039370078741" header="0.31496062992125984" footer="0.31496062992125984"/>
  <pageSetup paperSize="9" scale="42" fitToWidth="0"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7" tint="0.39997558519241921"/>
    <pageSetUpPr fitToPage="1"/>
  </sheetPr>
  <dimension ref="A1:M366"/>
  <sheetViews>
    <sheetView workbookViewId="0">
      <pane ySplit="10" topLeftCell="A221" activePane="bottomLeft" state="frozen"/>
      <selection pane="bottomLeft" activeCell="A251" sqref="A251"/>
    </sheetView>
  </sheetViews>
  <sheetFormatPr defaultRowHeight="16.5" outlineLevelRow="1"/>
  <cols>
    <col min="1" max="1" width="13.5" style="559" customWidth="1"/>
    <col min="2" max="2" width="32.375" style="559" customWidth="1"/>
    <col min="3" max="5" width="11" style="574" customWidth="1"/>
    <col min="6" max="6" width="37.25" style="559" customWidth="1"/>
    <col min="7" max="9" width="11" style="574" customWidth="1"/>
    <col min="10" max="10" width="32.625" style="559" customWidth="1"/>
    <col min="11" max="13" width="11" style="574" customWidth="1"/>
    <col min="14" max="16384" width="9" style="560"/>
  </cols>
  <sheetData>
    <row r="1" spans="1:13" s="237" customFormat="1" ht="21.75" customHeight="1">
      <c r="A1" s="563" t="s">
        <v>1153</v>
      </c>
      <c r="B1" s="564" t="s">
        <v>1154</v>
      </c>
      <c r="C1" s="565" t="s">
        <v>1155</v>
      </c>
      <c r="D1" s="565" t="s">
        <v>1156</v>
      </c>
      <c r="E1" s="566" t="s">
        <v>1157</v>
      </c>
      <c r="F1" s="564" t="s">
        <v>1158</v>
      </c>
      <c r="G1" s="565" t="s">
        <v>1155</v>
      </c>
      <c r="H1" s="565" t="s">
        <v>1156</v>
      </c>
      <c r="I1" s="566" t="s">
        <v>1157</v>
      </c>
      <c r="J1" s="564" t="s">
        <v>1159</v>
      </c>
      <c r="K1" s="565" t="s">
        <v>1155</v>
      </c>
      <c r="L1" s="565" t="s">
        <v>1156</v>
      </c>
      <c r="M1" s="566" t="s">
        <v>1157</v>
      </c>
    </row>
    <row r="2" spans="1:13" s="558" customFormat="1" hidden="1" outlineLevel="1">
      <c r="A2" s="567">
        <v>43790</v>
      </c>
      <c r="B2" s="568" t="s">
        <v>1065</v>
      </c>
      <c r="C2" s="569"/>
      <c r="D2" s="570"/>
      <c r="E2" s="571"/>
      <c r="F2" s="568" t="s">
        <v>1084</v>
      </c>
      <c r="G2" s="569"/>
      <c r="H2" s="570"/>
      <c r="I2" s="571"/>
      <c r="J2" s="568" t="s">
        <v>1065</v>
      </c>
      <c r="K2" s="569"/>
      <c r="L2" s="570"/>
      <c r="M2" s="571"/>
    </row>
    <row r="3" spans="1:13" s="558" customFormat="1" hidden="1" outlineLevel="1">
      <c r="A3" s="567"/>
      <c r="B3" s="568"/>
      <c r="C3" s="569"/>
      <c r="D3" s="570"/>
      <c r="E3" s="571"/>
      <c r="F3" s="568" t="s">
        <v>1160</v>
      </c>
      <c r="G3" s="569"/>
      <c r="H3" s="570"/>
      <c r="I3" s="571"/>
      <c r="J3" s="568"/>
      <c r="K3" s="569"/>
      <c r="L3" s="570"/>
      <c r="M3" s="571"/>
    </row>
    <row r="4" spans="1:13" s="558" customFormat="1" hidden="1" outlineLevel="1">
      <c r="A4" s="567">
        <v>43791</v>
      </c>
      <c r="B4" s="568" t="s">
        <v>1161</v>
      </c>
      <c r="C4" s="569"/>
      <c r="D4" s="570"/>
      <c r="E4" s="571"/>
      <c r="F4" s="568" t="s">
        <v>1083</v>
      </c>
      <c r="G4" s="569"/>
      <c r="H4" s="570"/>
      <c r="I4" s="571"/>
      <c r="J4" s="568"/>
      <c r="K4" s="569"/>
      <c r="L4" s="570"/>
      <c r="M4" s="571"/>
    </row>
    <row r="5" spans="1:13" s="558" customFormat="1" hidden="1" outlineLevel="1">
      <c r="A5" s="567">
        <v>43792</v>
      </c>
      <c r="B5" s="568" t="s">
        <v>1082</v>
      </c>
      <c r="C5" s="569"/>
      <c r="D5" s="570"/>
      <c r="E5" s="571"/>
      <c r="F5" s="568" t="s">
        <v>1081</v>
      </c>
      <c r="G5" s="569"/>
      <c r="H5" s="570"/>
      <c r="I5" s="571"/>
      <c r="J5" s="568"/>
      <c r="K5" s="569"/>
      <c r="L5" s="570"/>
      <c r="M5" s="571"/>
    </row>
    <row r="6" spans="1:13" s="558" customFormat="1" hidden="1" outlineLevel="1">
      <c r="A6" s="567"/>
      <c r="B6" s="568"/>
      <c r="C6" s="569"/>
      <c r="D6" s="570"/>
      <c r="E6" s="571"/>
      <c r="F6" s="568" t="s">
        <v>1080</v>
      </c>
      <c r="G6" s="569"/>
      <c r="H6" s="570"/>
      <c r="I6" s="571"/>
      <c r="J6" s="568"/>
      <c r="K6" s="569"/>
      <c r="L6" s="570"/>
      <c r="M6" s="571"/>
    </row>
    <row r="7" spans="1:13" s="558" customFormat="1" hidden="1" outlineLevel="1">
      <c r="A7" s="567">
        <v>43793</v>
      </c>
      <c r="B7" s="568" t="s">
        <v>1065</v>
      </c>
      <c r="C7" s="569"/>
      <c r="D7" s="570"/>
      <c r="E7" s="571"/>
      <c r="F7" s="568" t="s">
        <v>1065</v>
      </c>
      <c r="G7" s="569"/>
      <c r="H7" s="570"/>
      <c r="I7" s="571"/>
      <c r="J7" s="568" t="s">
        <v>1065</v>
      </c>
      <c r="K7" s="569"/>
      <c r="L7" s="570"/>
      <c r="M7" s="571"/>
    </row>
    <row r="8" spans="1:13" s="558" customFormat="1" hidden="1" outlineLevel="1">
      <c r="A8" s="567">
        <v>43794</v>
      </c>
      <c r="B8" s="568" t="s">
        <v>1065</v>
      </c>
      <c r="C8" s="569"/>
      <c r="D8" s="570"/>
      <c r="E8" s="571"/>
      <c r="F8" s="568" t="s">
        <v>1065</v>
      </c>
      <c r="G8" s="569"/>
      <c r="H8" s="570"/>
      <c r="I8" s="571"/>
      <c r="J8" s="568" t="s">
        <v>1065</v>
      </c>
      <c r="K8" s="569"/>
      <c r="L8" s="570"/>
      <c r="M8" s="571"/>
    </row>
    <row r="9" spans="1:13" s="558" customFormat="1" hidden="1" outlineLevel="1">
      <c r="A9" s="567">
        <v>43795</v>
      </c>
      <c r="B9" s="568" t="s">
        <v>1065</v>
      </c>
      <c r="C9" s="569"/>
      <c r="D9" s="570"/>
      <c r="E9" s="571"/>
      <c r="F9" s="568" t="s">
        <v>1065</v>
      </c>
      <c r="G9" s="569"/>
      <c r="H9" s="570"/>
      <c r="I9" s="571"/>
      <c r="J9" s="568" t="s">
        <v>1065</v>
      </c>
      <c r="K9" s="569"/>
      <c r="L9" s="570"/>
      <c r="M9" s="571"/>
    </row>
    <row r="10" spans="1:13" s="558" customFormat="1" hidden="1" outlineLevel="1">
      <c r="A10" s="567">
        <v>43796</v>
      </c>
      <c r="B10" s="568" t="s">
        <v>1065</v>
      </c>
      <c r="C10" s="569"/>
      <c r="D10" s="570"/>
      <c r="E10" s="571"/>
      <c r="F10" s="568" t="s">
        <v>1065</v>
      </c>
      <c r="G10" s="569"/>
      <c r="H10" s="570"/>
      <c r="I10" s="571"/>
      <c r="J10" s="568" t="s">
        <v>1065</v>
      </c>
      <c r="K10" s="569"/>
      <c r="L10" s="570"/>
      <c r="M10" s="571"/>
    </row>
    <row r="11" spans="1:13" s="558" customFormat="1" hidden="1" outlineLevel="1">
      <c r="A11" s="567">
        <v>43797</v>
      </c>
      <c r="B11" s="568" t="s">
        <v>1065</v>
      </c>
      <c r="C11" s="569"/>
      <c r="D11" s="570"/>
      <c r="E11" s="571"/>
      <c r="F11" s="568" t="s">
        <v>1065</v>
      </c>
      <c r="G11" s="569"/>
      <c r="H11" s="570"/>
      <c r="I11" s="571"/>
      <c r="J11" s="568" t="s">
        <v>1065</v>
      </c>
      <c r="K11" s="569"/>
      <c r="L11" s="570"/>
      <c r="M11" s="571"/>
    </row>
    <row r="12" spans="1:13" s="558" customFormat="1" hidden="1" outlineLevel="1">
      <c r="A12" s="567">
        <v>43798</v>
      </c>
      <c r="B12" s="568" t="s">
        <v>1065</v>
      </c>
      <c r="C12" s="569"/>
      <c r="D12" s="570"/>
      <c r="E12" s="571"/>
      <c r="F12" s="568" t="s">
        <v>1065</v>
      </c>
      <c r="G12" s="569"/>
      <c r="H12" s="570"/>
      <c r="I12" s="571"/>
      <c r="J12" s="568" t="s">
        <v>1065</v>
      </c>
      <c r="K12" s="569"/>
      <c r="L12" s="570"/>
      <c r="M12" s="571"/>
    </row>
    <row r="13" spans="1:13" s="558" customFormat="1" hidden="1" outlineLevel="1">
      <c r="A13" s="567">
        <v>43799</v>
      </c>
      <c r="B13" s="568" t="s">
        <v>1065</v>
      </c>
      <c r="C13" s="569"/>
      <c r="D13" s="570"/>
      <c r="E13" s="571"/>
      <c r="F13" s="568" t="s">
        <v>1065</v>
      </c>
      <c r="G13" s="569"/>
      <c r="H13" s="570"/>
      <c r="I13" s="571"/>
      <c r="J13" s="568" t="s">
        <v>1065</v>
      </c>
      <c r="K13" s="569"/>
      <c r="L13" s="570"/>
      <c r="M13" s="571"/>
    </row>
    <row r="14" spans="1:13" s="558" customFormat="1" hidden="1" outlineLevel="1">
      <c r="A14" s="567">
        <v>43800</v>
      </c>
      <c r="B14" s="568" t="s">
        <v>1162</v>
      </c>
      <c r="C14" s="569"/>
      <c r="D14" s="570"/>
      <c r="E14" s="571"/>
      <c r="F14" s="568" t="s">
        <v>1162</v>
      </c>
      <c r="G14" s="569"/>
      <c r="H14" s="570"/>
      <c r="I14" s="571"/>
      <c r="J14" s="568" t="s">
        <v>1162</v>
      </c>
      <c r="K14" s="569"/>
      <c r="L14" s="570"/>
      <c r="M14" s="571"/>
    </row>
    <row r="15" spans="1:13" s="558" customFormat="1" hidden="1" outlineLevel="1">
      <c r="A15" s="567"/>
      <c r="B15" s="568" t="s">
        <v>1162</v>
      </c>
      <c r="C15" s="569"/>
      <c r="D15" s="570"/>
      <c r="E15" s="571"/>
      <c r="F15" s="568" t="s">
        <v>1163</v>
      </c>
      <c r="G15" s="569"/>
      <c r="H15" s="570"/>
      <c r="I15" s="571"/>
      <c r="J15" s="568" t="s">
        <v>1162</v>
      </c>
      <c r="K15" s="569"/>
      <c r="L15" s="570"/>
      <c r="M15" s="571"/>
    </row>
    <row r="16" spans="1:13" s="558" customFormat="1" hidden="1" outlineLevel="1">
      <c r="A16" s="567">
        <v>43801</v>
      </c>
      <c r="B16" s="568" t="s">
        <v>1162</v>
      </c>
      <c r="C16" s="569"/>
      <c r="D16" s="570"/>
      <c r="E16" s="571"/>
      <c r="F16" s="568" t="s">
        <v>1162</v>
      </c>
      <c r="G16" s="569"/>
      <c r="H16" s="570"/>
      <c r="I16" s="571"/>
      <c r="J16" s="568" t="s">
        <v>1164</v>
      </c>
      <c r="K16" s="569"/>
      <c r="L16" s="570"/>
      <c r="M16" s="571"/>
    </row>
    <row r="17" spans="1:13" s="558" customFormat="1" hidden="1" outlineLevel="1">
      <c r="A17" s="567">
        <v>43802</v>
      </c>
      <c r="B17" s="568" t="s">
        <v>1162</v>
      </c>
      <c r="C17" s="569"/>
      <c r="D17" s="570"/>
      <c r="E17" s="571"/>
      <c r="F17" s="568" t="s">
        <v>1165</v>
      </c>
      <c r="G17" s="569"/>
      <c r="H17" s="570"/>
      <c r="I17" s="571"/>
      <c r="J17" s="568" t="s">
        <v>1166</v>
      </c>
      <c r="K17" s="569"/>
      <c r="L17" s="570"/>
      <c r="M17" s="571"/>
    </row>
    <row r="18" spans="1:13" s="558" customFormat="1" hidden="1" outlineLevel="1">
      <c r="A18" s="567">
        <v>43803</v>
      </c>
      <c r="B18" s="568" t="s">
        <v>1162</v>
      </c>
      <c r="C18" s="569"/>
      <c r="D18" s="570"/>
      <c r="E18" s="571"/>
      <c r="F18" s="568" t="s">
        <v>1162</v>
      </c>
      <c r="G18" s="569"/>
      <c r="H18" s="570"/>
      <c r="I18" s="571"/>
      <c r="J18" s="568" t="s">
        <v>1162</v>
      </c>
      <c r="K18" s="569"/>
      <c r="L18" s="570"/>
      <c r="M18" s="571"/>
    </row>
    <row r="19" spans="1:13" s="558" customFormat="1" hidden="1" outlineLevel="1">
      <c r="A19" s="567">
        <v>43804</v>
      </c>
      <c r="B19" s="568" t="s">
        <v>1162</v>
      </c>
      <c r="C19" s="569"/>
      <c r="D19" s="570"/>
      <c r="E19" s="571"/>
      <c r="F19" s="568" t="s">
        <v>1162</v>
      </c>
      <c r="G19" s="569"/>
      <c r="H19" s="570"/>
      <c r="I19" s="571"/>
      <c r="J19" s="568" t="s">
        <v>1162</v>
      </c>
      <c r="K19" s="569"/>
      <c r="L19" s="570"/>
      <c r="M19" s="571"/>
    </row>
    <row r="20" spans="1:13" s="558" customFormat="1" hidden="1" outlineLevel="1">
      <c r="A20" s="567">
        <v>43806</v>
      </c>
      <c r="B20" s="568" t="s">
        <v>1167</v>
      </c>
      <c r="C20" s="569"/>
      <c r="D20" s="570"/>
      <c r="E20" s="571"/>
      <c r="F20" s="568" t="s">
        <v>1168</v>
      </c>
      <c r="G20" s="569"/>
      <c r="H20" s="570"/>
      <c r="I20" s="571"/>
      <c r="J20" s="568" t="s">
        <v>1162</v>
      </c>
      <c r="K20" s="569"/>
      <c r="L20" s="570"/>
      <c r="M20" s="571"/>
    </row>
    <row r="21" spans="1:13" s="558" customFormat="1" hidden="1" outlineLevel="1">
      <c r="A21" s="567">
        <v>43807</v>
      </c>
      <c r="B21" s="568" t="s">
        <v>1167</v>
      </c>
      <c r="C21" s="569"/>
      <c r="D21" s="570"/>
      <c r="E21" s="571"/>
      <c r="F21" s="568" t="s">
        <v>1169</v>
      </c>
      <c r="G21" s="569"/>
      <c r="H21" s="570"/>
      <c r="I21" s="571"/>
      <c r="J21" s="568" t="s">
        <v>1162</v>
      </c>
      <c r="K21" s="569"/>
      <c r="L21" s="570"/>
      <c r="M21" s="571"/>
    </row>
    <row r="22" spans="1:13" s="558" customFormat="1" hidden="1" outlineLevel="1">
      <c r="A22" s="567">
        <v>43808</v>
      </c>
      <c r="B22" s="568" t="s">
        <v>1162</v>
      </c>
      <c r="C22" s="569"/>
      <c r="D22" s="570"/>
      <c r="E22" s="571"/>
      <c r="F22" s="568" t="s">
        <v>1162</v>
      </c>
      <c r="G22" s="569"/>
      <c r="H22" s="570"/>
      <c r="I22" s="571"/>
      <c r="J22" s="568" t="s">
        <v>1170</v>
      </c>
      <c r="K22" s="569"/>
      <c r="L22" s="570"/>
      <c r="M22" s="571"/>
    </row>
    <row r="23" spans="1:13" s="558" customFormat="1" hidden="1" outlineLevel="1">
      <c r="A23" s="567">
        <v>43809</v>
      </c>
      <c r="B23" s="568" t="s">
        <v>1162</v>
      </c>
      <c r="C23" s="569"/>
      <c r="D23" s="570"/>
      <c r="E23" s="571"/>
      <c r="F23" s="568" t="s">
        <v>1162</v>
      </c>
      <c r="G23" s="569"/>
      <c r="H23" s="570"/>
      <c r="I23" s="571"/>
      <c r="J23" s="568" t="s">
        <v>1162</v>
      </c>
      <c r="K23" s="569"/>
      <c r="L23" s="570"/>
      <c r="M23" s="571"/>
    </row>
    <row r="24" spans="1:13" s="558" customFormat="1" hidden="1" outlineLevel="1">
      <c r="A24" s="567">
        <v>43810</v>
      </c>
      <c r="B24" s="568" t="s">
        <v>1162</v>
      </c>
      <c r="C24" s="569"/>
      <c r="D24" s="570"/>
      <c r="E24" s="571"/>
      <c r="F24" s="568" t="s">
        <v>1162</v>
      </c>
      <c r="G24" s="569"/>
      <c r="H24" s="570"/>
      <c r="I24" s="571"/>
      <c r="J24" s="568" t="s">
        <v>1162</v>
      </c>
      <c r="K24" s="569"/>
      <c r="L24" s="570"/>
      <c r="M24" s="571"/>
    </row>
    <row r="25" spans="1:13" s="558" customFormat="1" hidden="1" outlineLevel="1">
      <c r="A25" s="567">
        <v>43811</v>
      </c>
      <c r="B25" s="568" t="s">
        <v>1171</v>
      </c>
      <c r="C25" s="569"/>
      <c r="D25" s="570"/>
      <c r="E25" s="571"/>
      <c r="F25" s="568" t="s">
        <v>1172</v>
      </c>
      <c r="G25" s="569"/>
      <c r="H25" s="570"/>
      <c r="I25" s="571"/>
      <c r="J25" s="568" t="s">
        <v>1162</v>
      </c>
      <c r="K25" s="569"/>
      <c r="L25" s="570"/>
      <c r="M25" s="571"/>
    </row>
    <row r="26" spans="1:13" s="558" customFormat="1" hidden="1" outlineLevel="1">
      <c r="A26" s="567">
        <v>43812</v>
      </c>
      <c r="B26" s="568" t="s">
        <v>1173</v>
      </c>
      <c r="C26" s="569"/>
      <c r="D26" s="570"/>
      <c r="E26" s="571"/>
      <c r="F26" s="568" t="s">
        <v>1162</v>
      </c>
      <c r="G26" s="569"/>
      <c r="H26" s="570"/>
      <c r="I26" s="571"/>
      <c r="J26" s="568" t="s">
        <v>1162</v>
      </c>
      <c r="K26" s="569"/>
      <c r="L26" s="570"/>
      <c r="M26" s="571"/>
    </row>
    <row r="27" spans="1:13" s="558" customFormat="1" hidden="1" outlineLevel="1">
      <c r="A27" s="567">
        <v>43813</v>
      </c>
      <c r="B27" s="568" t="s">
        <v>1174</v>
      </c>
      <c r="C27" s="569"/>
      <c r="D27" s="570"/>
      <c r="E27" s="571"/>
      <c r="F27" s="568" t="s">
        <v>1175</v>
      </c>
      <c r="G27" s="569"/>
      <c r="H27" s="570"/>
      <c r="I27" s="571"/>
      <c r="J27" s="568" t="s">
        <v>1162</v>
      </c>
      <c r="K27" s="569"/>
      <c r="L27" s="570"/>
      <c r="M27" s="571"/>
    </row>
    <row r="28" spans="1:13" s="558" customFormat="1" ht="33" hidden="1" outlineLevel="1">
      <c r="A28" s="567">
        <v>43816</v>
      </c>
      <c r="B28" s="572" t="s">
        <v>1176</v>
      </c>
      <c r="C28" s="569"/>
      <c r="D28" s="570"/>
      <c r="E28" s="571"/>
      <c r="F28" s="568" t="s">
        <v>1162</v>
      </c>
      <c r="G28" s="569"/>
      <c r="H28" s="570"/>
      <c r="I28" s="571"/>
      <c r="J28" s="568" t="s">
        <v>1162</v>
      </c>
      <c r="K28" s="569"/>
      <c r="L28" s="570"/>
      <c r="M28" s="571"/>
    </row>
    <row r="29" spans="1:13" s="558" customFormat="1" hidden="1" outlineLevel="1">
      <c r="A29" s="567">
        <v>43819</v>
      </c>
      <c r="B29" s="568" t="s">
        <v>1177</v>
      </c>
      <c r="C29" s="569"/>
      <c r="D29" s="570"/>
      <c r="E29" s="571"/>
      <c r="F29" s="568" t="s">
        <v>1162</v>
      </c>
      <c r="G29" s="569"/>
      <c r="H29" s="570"/>
      <c r="I29" s="571"/>
      <c r="J29" s="568" t="s">
        <v>1178</v>
      </c>
      <c r="K29" s="569"/>
      <c r="L29" s="570"/>
      <c r="M29" s="571"/>
    </row>
    <row r="30" spans="1:13" s="558" customFormat="1" hidden="1" outlineLevel="1">
      <c r="A30" s="567">
        <v>43820</v>
      </c>
      <c r="B30" s="568" t="s">
        <v>1162</v>
      </c>
      <c r="C30" s="569"/>
      <c r="D30" s="570"/>
      <c r="E30" s="571"/>
      <c r="F30" s="568"/>
      <c r="G30" s="569"/>
      <c r="H30" s="570"/>
      <c r="I30" s="571"/>
      <c r="J30" s="568"/>
      <c r="K30" s="569"/>
      <c r="L30" s="570"/>
      <c r="M30" s="571"/>
    </row>
    <row r="31" spans="1:13" s="558" customFormat="1" hidden="1" outlineLevel="1">
      <c r="A31" s="567">
        <v>43821</v>
      </c>
      <c r="B31" s="568" t="s">
        <v>1179</v>
      </c>
      <c r="C31" s="569"/>
      <c r="D31" s="570"/>
      <c r="E31" s="571"/>
      <c r="F31" s="568"/>
      <c r="G31" s="569"/>
      <c r="H31" s="570"/>
      <c r="I31" s="571"/>
      <c r="J31" s="568"/>
      <c r="K31" s="569"/>
      <c r="L31" s="570"/>
      <c r="M31" s="571"/>
    </row>
    <row r="32" spans="1:13" s="558" customFormat="1" hidden="1" outlineLevel="1">
      <c r="A32" s="567">
        <v>43822</v>
      </c>
      <c r="B32" s="568" t="s">
        <v>1180</v>
      </c>
      <c r="C32" s="569"/>
      <c r="D32" s="570"/>
      <c r="E32" s="571"/>
      <c r="F32" s="568" t="s">
        <v>1181</v>
      </c>
      <c r="G32" s="569"/>
      <c r="H32" s="570"/>
      <c r="I32" s="571"/>
      <c r="J32" s="568"/>
      <c r="K32" s="569"/>
      <c r="L32" s="570"/>
      <c r="M32" s="571"/>
    </row>
    <row r="33" spans="1:13" s="558" customFormat="1" hidden="1" outlineLevel="1">
      <c r="A33" s="567">
        <v>43824</v>
      </c>
      <c r="B33" s="568" t="s">
        <v>1182</v>
      </c>
      <c r="C33" s="569"/>
      <c r="D33" s="570"/>
      <c r="E33" s="571"/>
      <c r="F33" s="568" t="s">
        <v>1183</v>
      </c>
      <c r="G33" s="569"/>
      <c r="H33" s="570"/>
      <c r="I33" s="571"/>
      <c r="J33" s="568"/>
      <c r="K33" s="569"/>
      <c r="L33" s="570"/>
      <c r="M33" s="571"/>
    </row>
    <row r="34" spans="1:13" s="558" customFormat="1" hidden="1" outlineLevel="1">
      <c r="A34" s="567">
        <v>43826</v>
      </c>
      <c r="B34" s="568"/>
      <c r="C34" s="569"/>
      <c r="D34" s="570"/>
      <c r="E34" s="571"/>
      <c r="F34" s="568" t="s">
        <v>1184</v>
      </c>
      <c r="G34" s="569"/>
      <c r="H34" s="570"/>
      <c r="I34" s="571"/>
      <c r="J34" s="568" t="s">
        <v>1185</v>
      </c>
      <c r="K34" s="569"/>
      <c r="L34" s="570"/>
      <c r="M34" s="571"/>
    </row>
    <row r="35" spans="1:13" s="558" customFormat="1" hidden="1" outlineLevel="1">
      <c r="A35" s="567">
        <v>43829</v>
      </c>
      <c r="B35" s="568"/>
      <c r="C35" s="569"/>
      <c r="D35" s="570"/>
      <c r="E35" s="571"/>
      <c r="F35" s="568"/>
      <c r="G35" s="569"/>
      <c r="H35" s="570"/>
      <c r="I35" s="571"/>
      <c r="J35" s="568" t="s">
        <v>1186</v>
      </c>
      <c r="K35" s="569"/>
      <c r="L35" s="570"/>
      <c r="M35" s="571"/>
    </row>
    <row r="36" spans="1:13" s="558" customFormat="1" hidden="1" outlineLevel="1">
      <c r="A36" s="567">
        <v>44196</v>
      </c>
      <c r="B36" s="568"/>
      <c r="C36" s="569"/>
      <c r="D36" s="570"/>
      <c r="E36" s="571"/>
      <c r="F36" s="568" t="s">
        <v>1187</v>
      </c>
      <c r="G36" s="569"/>
      <c r="H36" s="570"/>
      <c r="I36" s="571"/>
      <c r="J36" s="568" t="s">
        <v>1186</v>
      </c>
      <c r="K36" s="569"/>
      <c r="L36" s="570"/>
      <c r="M36" s="571"/>
    </row>
    <row r="37" spans="1:13" s="558" customFormat="1" hidden="1" outlineLevel="1" collapsed="1">
      <c r="A37" s="567">
        <v>43831</v>
      </c>
      <c r="B37" s="568" t="s">
        <v>1188</v>
      </c>
      <c r="C37" s="569"/>
      <c r="D37" s="570"/>
      <c r="E37" s="571"/>
      <c r="F37" s="568" t="s">
        <v>1189</v>
      </c>
      <c r="G37" s="569"/>
      <c r="H37" s="570"/>
      <c r="I37" s="571"/>
      <c r="J37" s="568"/>
      <c r="K37" s="569"/>
      <c r="L37" s="570"/>
      <c r="M37" s="571"/>
    </row>
    <row r="38" spans="1:13" s="558" customFormat="1" hidden="1" outlineLevel="1">
      <c r="A38" s="567">
        <v>43832</v>
      </c>
      <c r="B38" s="568"/>
      <c r="C38" s="569"/>
      <c r="D38" s="570"/>
      <c r="E38" s="571"/>
      <c r="F38" s="568" t="s">
        <v>1190</v>
      </c>
      <c r="G38" s="569"/>
      <c r="H38" s="570"/>
      <c r="I38" s="571"/>
      <c r="J38" s="568"/>
      <c r="K38" s="569"/>
      <c r="L38" s="570"/>
      <c r="M38" s="571"/>
    </row>
    <row r="39" spans="1:13" s="558" customFormat="1" hidden="1" outlineLevel="1">
      <c r="A39" s="567">
        <v>43834</v>
      </c>
      <c r="B39" s="568" t="s">
        <v>1191</v>
      </c>
      <c r="C39" s="569"/>
      <c r="D39" s="570"/>
      <c r="E39" s="571"/>
      <c r="F39" s="568" t="s">
        <v>1192</v>
      </c>
      <c r="G39" s="569"/>
      <c r="H39" s="570"/>
      <c r="I39" s="571"/>
      <c r="J39" s="568"/>
      <c r="K39" s="569"/>
      <c r="L39" s="570"/>
      <c r="M39" s="571"/>
    </row>
    <row r="40" spans="1:13" s="558" customFormat="1" hidden="1" outlineLevel="1">
      <c r="A40" s="567">
        <v>43835</v>
      </c>
      <c r="B40" s="568"/>
      <c r="C40" s="569"/>
      <c r="D40" s="570"/>
      <c r="E40" s="571"/>
      <c r="F40" s="568"/>
      <c r="G40" s="569"/>
      <c r="H40" s="570"/>
      <c r="I40" s="571"/>
      <c r="J40" s="568" t="s">
        <v>1193</v>
      </c>
      <c r="K40" s="569"/>
      <c r="L40" s="570"/>
      <c r="M40" s="571"/>
    </row>
    <row r="41" spans="1:13" s="558" customFormat="1" hidden="1" outlineLevel="1">
      <c r="A41" s="567">
        <v>43839</v>
      </c>
      <c r="B41" s="568" t="s">
        <v>1194</v>
      </c>
      <c r="C41" s="569"/>
      <c r="D41" s="570"/>
      <c r="E41" s="571"/>
      <c r="F41" s="568"/>
      <c r="G41" s="569"/>
      <c r="H41" s="570"/>
      <c r="I41" s="571"/>
      <c r="J41" s="568" t="s">
        <v>1195</v>
      </c>
      <c r="K41" s="569"/>
      <c r="L41" s="570"/>
      <c r="M41" s="571"/>
    </row>
    <row r="42" spans="1:13" s="558" customFormat="1" hidden="1" outlineLevel="1">
      <c r="A42" s="567">
        <v>43841</v>
      </c>
      <c r="B42" s="568"/>
      <c r="C42" s="569"/>
      <c r="D42" s="570"/>
      <c r="E42" s="571"/>
      <c r="F42" s="568"/>
      <c r="G42" s="569"/>
      <c r="H42" s="570"/>
      <c r="I42" s="571"/>
      <c r="J42" s="568"/>
      <c r="K42" s="569"/>
      <c r="L42" s="570"/>
      <c r="M42" s="571"/>
    </row>
    <row r="43" spans="1:13" s="558" customFormat="1" hidden="1" outlineLevel="1">
      <c r="A43" s="567">
        <v>43842</v>
      </c>
      <c r="B43" s="568"/>
      <c r="C43" s="569"/>
      <c r="D43" s="570"/>
      <c r="E43" s="571"/>
      <c r="F43" s="568"/>
      <c r="G43" s="569"/>
      <c r="H43" s="570"/>
      <c r="I43" s="571"/>
      <c r="J43" s="568" t="s">
        <v>1196</v>
      </c>
      <c r="K43" s="569"/>
      <c r="L43" s="570"/>
      <c r="M43" s="571"/>
    </row>
    <row r="44" spans="1:13" s="558" customFormat="1" hidden="1" outlineLevel="1">
      <c r="A44" s="567">
        <v>43845</v>
      </c>
      <c r="B44" s="568" t="s">
        <v>1197</v>
      </c>
      <c r="C44" s="569"/>
      <c r="D44" s="570"/>
      <c r="E44" s="571"/>
      <c r="F44" s="568"/>
      <c r="G44" s="569"/>
      <c r="H44" s="570"/>
      <c r="I44" s="571"/>
      <c r="J44" s="568"/>
      <c r="K44" s="569"/>
      <c r="L44" s="570"/>
      <c r="M44" s="571"/>
    </row>
    <row r="45" spans="1:13" s="558" customFormat="1" hidden="1" outlineLevel="1">
      <c r="A45" s="567">
        <v>43846</v>
      </c>
      <c r="B45" s="568" t="s">
        <v>1198</v>
      </c>
      <c r="C45" s="569"/>
      <c r="D45" s="570"/>
      <c r="E45" s="571"/>
      <c r="F45" s="568"/>
      <c r="G45" s="569"/>
      <c r="H45" s="570"/>
      <c r="I45" s="571"/>
      <c r="J45" s="568"/>
      <c r="K45" s="569"/>
      <c r="L45" s="570"/>
      <c r="M45" s="571"/>
    </row>
    <row r="46" spans="1:13" s="558" customFormat="1" hidden="1" outlineLevel="1">
      <c r="A46" s="567">
        <v>43848</v>
      </c>
      <c r="B46" s="568" t="s">
        <v>1199</v>
      </c>
      <c r="C46" s="569"/>
      <c r="D46" s="570"/>
      <c r="E46" s="571"/>
      <c r="F46" s="568"/>
      <c r="G46" s="569"/>
      <c r="H46" s="570"/>
      <c r="I46" s="571"/>
      <c r="J46" s="568"/>
      <c r="K46" s="569"/>
      <c r="L46" s="570"/>
      <c r="M46" s="571"/>
    </row>
    <row r="47" spans="1:13" s="558" customFormat="1" hidden="1" outlineLevel="1">
      <c r="A47" s="567">
        <v>43854</v>
      </c>
      <c r="B47" s="568" t="s">
        <v>1200</v>
      </c>
      <c r="C47" s="569"/>
      <c r="D47" s="570"/>
      <c r="E47" s="571"/>
      <c r="F47" s="568"/>
      <c r="G47" s="569"/>
      <c r="H47" s="570"/>
      <c r="I47" s="571"/>
      <c r="J47" s="568"/>
      <c r="K47" s="569"/>
      <c r="L47" s="570"/>
      <c r="M47" s="571"/>
    </row>
    <row r="48" spans="1:13" s="558" customFormat="1" hidden="1" outlineLevel="1">
      <c r="A48" s="567">
        <v>43860</v>
      </c>
      <c r="B48" s="568" t="s">
        <v>1201</v>
      </c>
      <c r="C48" s="569"/>
      <c r="D48" s="570"/>
      <c r="E48" s="571"/>
      <c r="F48" s="568"/>
      <c r="G48" s="569"/>
      <c r="H48" s="570"/>
      <c r="I48" s="571"/>
      <c r="J48" s="568"/>
      <c r="K48" s="569"/>
      <c r="L48" s="570"/>
      <c r="M48" s="571"/>
    </row>
    <row r="49" spans="1:13" s="558" customFormat="1" hidden="1" outlineLevel="1">
      <c r="A49" s="567">
        <v>43860</v>
      </c>
      <c r="B49" s="568"/>
      <c r="C49" s="569"/>
      <c r="D49" s="570"/>
      <c r="E49" s="571"/>
      <c r="F49" s="568" t="s">
        <v>1202</v>
      </c>
      <c r="G49" s="569"/>
      <c r="H49" s="570"/>
      <c r="I49" s="571"/>
      <c r="J49" s="568"/>
      <c r="K49" s="569"/>
      <c r="L49" s="570"/>
      <c r="M49" s="571"/>
    </row>
    <row r="50" spans="1:13" s="558" customFormat="1" hidden="1" outlineLevel="1">
      <c r="A50" s="567">
        <v>43861</v>
      </c>
      <c r="B50" s="568" t="s">
        <v>1201</v>
      </c>
      <c r="C50" s="569"/>
      <c r="D50" s="570"/>
      <c r="E50" s="571"/>
      <c r="F50" s="568"/>
      <c r="G50" s="569"/>
      <c r="H50" s="570"/>
      <c r="I50" s="571"/>
      <c r="J50" s="568"/>
      <c r="K50" s="569"/>
      <c r="L50" s="570"/>
      <c r="M50" s="571"/>
    </row>
    <row r="51" spans="1:13" s="558" customFormat="1" hidden="1" outlineLevel="1">
      <c r="A51" s="567">
        <v>43864</v>
      </c>
      <c r="B51" s="568" t="s">
        <v>1203</v>
      </c>
      <c r="C51" s="569"/>
      <c r="D51" s="570"/>
      <c r="E51" s="571"/>
      <c r="F51" s="568"/>
      <c r="G51" s="569"/>
      <c r="H51" s="570"/>
      <c r="I51" s="571"/>
      <c r="J51" s="568"/>
      <c r="K51" s="569"/>
      <c r="L51" s="570"/>
      <c r="M51" s="571"/>
    </row>
    <row r="52" spans="1:13" s="558" customFormat="1" hidden="1" outlineLevel="1">
      <c r="A52" s="567">
        <v>43864</v>
      </c>
      <c r="B52" s="568"/>
      <c r="C52" s="569"/>
      <c r="D52" s="570"/>
      <c r="E52" s="571"/>
      <c r="F52" s="568" t="s">
        <v>1204</v>
      </c>
      <c r="G52" s="569"/>
      <c r="H52" s="570"/>
      <c r="I52" s="571"/>
      <c r="J52" s="568" t="s">
        <v>1205</v>
      </c>
      <c r="K52" s="569"/>
      <c r="L52" s="570"/>
      <c r="M52" s="571"/>
    </row>
    <row r="53" spans="1:13" s="558" customFormat="1" ht="33" hidden="1" outlineLevel="1">
      <c r="A53" s="567">
        <v>43866</v>
      </c>
      <c r="B53" s="572" t="s">
        <v>1206</v>
      </c>
      <c r="C53" s="569"/>
      <c r="D53" s="570"/>
      <c r="E53" s="571"/>
      <c r="F53" s="572" t="s">
        <v>1207</v>
      </c>
      <c r="G53" s="569"/>
      <c r="H53" s="570"/>
      <c r="I53" s="571"/>
      <c r="J53" s="568"/>
      <c r="K53" s="569"/>
      <c r="L53" s="570"/>
      <c r="M53" s="571"/>
    </row>
    <row r="54" spans="1:13" s="558" customFormat="1" hidden="1" outlineLevel="1">
      <c r="A54" s="567">
        <v>43868</v>
      </c>
      <c r="B54" s="568"/>
      <c r="C54" s="569"/>
      <c r="D54" s="570"/>
      <c r="E54" s="571"/>
      <c r="F54" s="568" t="s">
        <v>1208</v>
      </c>
      <c r="G54" s="569"/>
      <c r="H54" s="570"/>
      <c r="I54" s="571"/>
      <c r="J54" s="568" t="s">
        <v>1209</v>
      </c>
      <c r="K54" s="569"/>
      <c r="L54" s="570"/>
      <c r="M54" s="571"/>
    </row>
    <row r="55" spans="1:13" s="558" customFormat="1" hidden="1" outlineLevel="1">
      <c r="A55" s="567">
        <v>43869</v>
      </c>
      <c r="B55" s="568" t="s">
        <v>1210</v>
      </c>
      <c r="C55" s="569"/>
      <c r="D55" s="570"/>
      <c r="E55" s="571"/>
      <c r="F55" s="568" t="s">
        <v>1211</v>
      </c>
      <c r="G55" s="569"/>
      <c r="H55" s="570"/>
      <c r="I55" s="571"/>
      <c r="J55" s="568"/>
      <c r="K55" s="569"/>
      <c r="L55" s="570"/>
      <c r="M55" s="571"/>
    </row>
    <row r="56" spans="1:13" s="558" customFormat="1" hidden="1" outlineLevel="1">
      <c r="A56" s="567">
        <v>43869</v>
      </c>
      <c r="B56" s="568"/>
      <c r="C56" s="569"/>
      <c r="D56" s="570"/>
      <c r="E56" s="571"/>
      <c r="F56" s="568" t="s">
        <v>1212</v>
      </c>
      <c r="G56" s="569"/>
      <c r="H56" s="570"/>
      <c r="I56" s="571"/>
      <c r="J56" s="568"/>
      <c r="K56" s="569"/>
      <c r="L56" s="570"/>
      <c r="M56" s="571"/>
    </row>
    <row r="57" spans="1:13" s="558" customFormat="1" ht="21" hidden="1" customHeight="1" outlineLevel="1">
      <c r="A57" s="567">
        <v>43870</v>
      </c>
      <c r="B57" s="568" t="s">
        <v>1213</v>
      </c>
      <c r="C57" s="569"/>
      <c r="D57" s="570"/>
      <c r="E57" s="571"/>
      <c r="F57" s="568" t="s">
        <v>1214</v>
      </c>
      <c r="G57" s="569"/>
      <c r="H57" s="570"/>
      <c r="I57" s="571"/>
      <c r="J57" s="568" t="s">
        <v>1215</v>
      </c>
      <c r="K57" s="569"/>
      <c r="L57" s="570"/>
      <c r="M57" s="571"/>
    </row>
    <row r="58" spans="1:13" s="558" customFormat="1" ht="21" hidden="1" customHeight="1" outlineLevel="1">
      <c r="A58" s="567">
        <v>43871</v>
      </c>
      <c r="B58" s="568" t="s">
        <v>1216</v>
      </c>
      <c r="C58" s="569"/>
      <c r="D58" s="570"/>
      <c r="E58" s="571"/>
      <c r="F58" s="568" t="s">
        <v>1217</v>
      </c>
      <c r="G58" s="569"/>
      <c r="H58" s="570"/>
      <c r="I58" s="571"/>
      <c r="J58" s="568"/>
      <c r="K58" s="569"/>
      <c r="L58" s="570"/>
      <c r="M58" s="571"/>
    </row>
    <row r="59" spans="1:13" s="558" customFormat="1" hidden="1" outlineLevel="1">
      <c r="A59" s="567">
        <v>43873</v>
      </c>
      <c r="B59" s="568"/>
      <c r="C59" s="569"/>
      <c r="D59" s="570"/>
      <c r="E59" s="571"/>
      <c r="F59" s="568" t="s">
        <v>1218</v>
      </c>
      <c r="G59" s="569"/>
      <c r="H59" s="570"/>
      <c r="I59" s="571"/>
      <c r="J59" s="568" t="s">
        <v>1219</v>
      </c>
      <c r="K59" s="569"/>
      <c r="L59" s="570"/>
      <c r="M59" s="571"/>
    </row>
    <row r="60" spans="1:13" s="558" customFormat="1" hidden="1" outlineLevel="1">
      <c r="A60" s="567">
        <v>43874</v>
      </c>
      <c r="B60" s="568" t="s">
        <v>1220</v>
      </c>
      <c r="C60" s="569"/>
      <c r="D60" s="570"/>
      <c r="E60" s="571"/>
      <c r="F60" s="568"/>
      <c r="G60" s="569"/>
      <c r="H60" s="570"/>
      <c r="I60" s="571"/>
      <c r="J60" s="568"/>
      <c r="K60" s="569"/>
      <c r="L60" s="570"/>
      <c r="M60" s="571"/>
    </row>
    <row r="61" spans="1:13" s="558" customFormat="1" hidden="1" outlineLevel="1">
      <c r="A61" s="567">
        <v>43875</v>
      </c>
      <c r="B61" s="568" t="s">
        <v>1221</v>
      </c>
      <c r="C61" s="569"/>
      <c r="D61" s="570"/>
      <c r="E61" s="571"/>
      <c r="F61" s="568"/>
      <c r="G61" s="569"/>
      <c r="H61" s="570"/>
      <c r="I61" s="571"/>
      <c r="J61" s="568"/>
      <c r="K61" s="569"/>
      <c r="L61" s="570"/>
      <c r="M61" s="571"/>
    </row>
    <row r="62" spans="1:13" s="558" customFormat="1" hidden="1" outlineLevel="1">
      <c r="A62" s="567">
        <v>43878</v>
      </c>
      <c r="B62" s="568"/>
      <c r="C62" s="569"/>
      <c r="D62" s="570"/>
      <c r="E62" s="571"/>
      <c r="F62" s="568" t="s">
        <v>1222</v>
      </c>
      <c r="G62" s="569"/>
      <c r="H62" s="570"/>
      <c r="I62" s="571"/>
      <c r="J62" s="568" t="s">
        <v>1222</v>
      </c>
      <c r="K62" s="569"/>
      <c r="L62" s="570"/>
      <c r="M62" s="571"/>
    </row>
    <row r="63" spans="1:13" s="558" customFormat="1" hidden="1" outlineLevel="1">
      <c r="A63" s="567">
        <v>43883</v>
      </c>
      <c r="B63" s="568"/>
      <c r="C63" s="569"/>
      <c r="D63" s="570"/>
      <c r="E63" s="571"/>
      <c r="F63" s="568" t="s">
        <v>1223</v>
      </c>
      <c r="G63" s="569"/>
      <c r="H63" s="570"/>
      <c r="I63" s="571"/>
      <c r="J63" s="568"/>
      <c r="K63" s="569"/>
      <c r="L63" s="570"/>
      <c r="M63" s="571"/>
    </row>
    <row r="64" spans="1:13" s="558" customFormat="1" hidden="1" outlineLevel="1">
      <c r="A64" s="567">
        <v>43884</v>
      </c>
      <c r="B64" s="568" t="s">
        <v>1224</v>
      </c>
      <c r="C64" s="569"/>
      <c r="D64" s="570"/>
      <c r="E64" s="571"/>
      <c r="F64" s="568" t="s">
        <v>1225</v>
      </c>
      <c r="G64" s="569"/>
      <c r="H64" s="570"/>
      <c r="I64" s="571"/>
      <c r="J64" s="568"/>
      <c r="K64" s="569"/>
      <c r="L64" s="570"/>
      <c r="M64" s="571"/>
    </row>
    <row r="65" spans="1:13" s="558" customFormat="1" hidden="1" outlineLevel="1">
      <c r="A65" s="567">
        <v>43885</v>
      </c>
      <c r="B65" s="568" t="s">
        <v>1224</v>
      </c>
      <c r="C65" s="569"/>
      <c r="D65" s="570"/>
      <c r="E65" s="571"/>
      <c r="F65" s="568" t="s">
        <v>1225</v>
      </c>
      <c r="G65" s="569"/>
      <c r="H65" s="570"/>
      <c r="I65" s="571"/>
      <c r="J65" s="568"/>
      <c r="K65" s="569"/>
      <c r="L65" s="570"/>
      <c r="M65" s="571"/>
    </row>
    <row r="66" spans="1:13" s="558" customFormat="1" hidden="1" outlineLevel="1">
      <c r="A66" s="567">
        <v>43886</v>
      </c>
      <c r="B66" s="568"/>
      <c r="C66" s="569"/>
      <c r="D66" s="570"/>
      <c r="E66" s="571"/>
      <c r="F66" s="568" t="s">
        <v>1226</v>
      </c>
      <c r="G66" s="569"/>
      <c r="H66" s="570"/>
      <c r="I66" s="571"/>
      <c r="J66" s="568"/>
      <c r="K66" s="569"/>
      <c r="L66" s="570"/>
      <c r="M66" s="571"/>
    </row>
    <row r="67" spans="1:13" s="558" customFormat="1" hidden="1" outlineLevel="1">
      <c r="A67" s="567">
        <v>43890</v>
      </c>
      <c r="B67" s="568" t="s">
        <v>1227</v>
      </c>
      <c r="C67" s="569"/>
      <c r="D67" s="570"/>
      <c r="E67" s="571"/>
      <c r="F67" s="568" t="s">
        <v>1228</v>
      </c>
      <c r="G67" s="569"/>
      <c r="H67" s="570"/>
      <c r="I67" s="571"/>
      <c r="J67" s="568"/>
      <c r="K67" s="569"/>
      <c r="L67" s="570"/>
      <c r="M67" s="571"/>
    </row>
    <row r="68" spans="1:13" s="558" customFormat="1" hidden="1" outlineLevel="1">
      <c r="A68" s="567">
        <v>43895</v>
      </c>
      <c r="B68" s="568"/>
      <c r="C68" s="569"/>
      <c r="D68" s="570"/>
      <c r="E68" s="571"/>
      <c r="F68" s="568" t="s">
        <v>1229</v>
      </c>
      <c r="G68" s="569"/>
      <c r="H68" s="570"/>
      <c r="I68" s="571"/>
      <c r="J68" s="568" t="s">
        <v>1229</v>
      </c>
      <c r="K68" s="569"/>
      <c r="L68" s="570"/>
      <c r="M68" s="571"/>
    </row>
    <row r="69" spans="1:13" s="558" customFormat="1" hidden="1" outlineLevel="1">
      <c r="A69" s="567">
        <v>43897</v>
      </c>
      <c r="B69" s="568" t="s">
        <v>1230</v>
      </c>
      <c r="C69" s="569"/>
      <c r="D69" s="570"/>
      <c r="E69" s="571"/>
      <c r="F69" s="568"/>
      <c r="G69" s="569"/>
      <c r="H69" s="570"/>
      <c r="I69" s="571"/>
      <c r="J69" s="568"/>
      <c r="K69" s="569"/>
      <c r="L69" s="570"/>
      <c r="M69" s="571"/>
    </row>
    <row r="70" spans="1:13" s="558" customFormat="1" hidden="1" outlineLevel="1">
      <c r="A70" s="567">
        <v>43899</v>
      </c>
      <c r="B70" s="568"/>
      <c r="C70" s="569"/>
      <c r="D70" s="570"/>
      <c r="E70" s="571"/>
      <c r="F70" s="568" t="s">
        <v>1231</v>
      </c>
      <c r="G70" s="569"/>
      <c r="H70" s="570"/>
      <c r="I70" s="571"/>
      <c r="J70" s="568"/>
      <c r="K70" s="569"/>
      <c r="L70" s="570"/>
      <c r="M70" s="571"/>
    </row>
    <row r="71" spans="1:13" s="558" customFormat="1" hidden="1" outlineLevel="1">
      <c r="A71" s="567">
        <v>43902</v>
      </c>
      <c r="B71" s="568"/>
      <c r="C71" s="569"/>
      <c r="D71" s="570"/>
      <c r="E71" s="571"/>
      <c r="F71" s="568" t="s">
        <v>1232</v>
      </c>
      <c r="G71" s="569"/>
      <c r="H71" s="570"/>
      <c r="I71" s="571"/>
      <c r="J71" s="568"/>
      <c r="K71" s="569"/>
      <c r="L71" s="570"/>
      <c r="M71" s="571"/>
    </row>
    <row r="72" spans="1:13" s="558" customFormat="1" hidden="1" outlineLevel="1">
      <c r="A72" s="567">
        <v>43909</v>
      </c>
      <c r="B72" s="568" t="s">
        <v>1233</v>
      </c>
      <c r="C72" s="569"/>
      <c r="D72" s="570"/>
      <c r="E72" s="571"/>
      <c r="F72" s="568"/>
      <c r="G72" s="569"/>
      <c r="H72" s="570"/>
      <c r="I72" s="571"/>
      <c r="J72" s="568"/>
      <c r="K72" s="569"/>
      <c r="L72" s="570"/>
      <c r="M72" s="571"/>
    </row>
    <row r="73" spans="1:13" s="558" customFormat="1" hidden="1" outlineLevel="1">
      <c r="A73" s="567">
        <v>43910</v>
      </c>
      <c r="B73" s="568" t="s">
        <v>1234</v>
      </c>
      <c r="C73" s="569"/>
      <c r="D73" s="570"/>
      <c r="E73" s="571"/>
      <c r="F73" s="568"/>
      <c r="G73" s="569"/>
      <c r="H73" s="570"/>
      <c r="I73" s="571"/>
      <c r="J73" s="568" t="s">
        <v>1235</v>
      </c>
      <c r="K73" s="569"/>
      <c r="L73" s="570"/>
      <c r="M73" s="571"/>
    </row>
    <row r="74" spans="1:13" s="558" customFormat="1" hidden="1" outlineLevel="1">
      <c r="A74" s="567">
        <v>43913</v>
      </c>
      <c r="B74" s="568"/>
      <c r="C74" s="569"/>
      <c r="D74" s="570"/>
      <c r="E74" s="571"/>
      <c r="F74" s="568" t="s">
        <v>1236</v>
      </c>
      <c r="G74" s="569"/>
      <c r="H74" s="570"/>
      <c r="I74" s="571"/>
      <c r="J74" s="568" t="s">
        <v>1237</v>
      </c>
      <c r="K74" s="569"/>
      <c r="L74" s="570"/>
      <c r="M74" s="571"/>
    </row>
    <row r="75" spans="1:13" s="558" customFormat="1" hidden="1" outlineLevel="1">
      <c r="A75" s="567">
        <v>43914</v>
      </c>
      <c r="B75" s="568"/>
      <c r="C75" s="569"/>
      <c r="D75" s="570"/>
      <c r="E75" s="571"/>
      <c r="F75" s="568"/>
      <c r="G75" s="569"/>
      <c r="H75" s="570"/>
      <c r="I75" s="571"/>
      <c r="J75" s="568" t="s">
        <v>1238</v>
      </c>
      <c r="K75" s="569"/>
      <c r="L75" s="570"/>
      <c r="M75" s="571"/>
    </row>
    <row r="76" spans="1:13" s="558" customFormat="1" hidden="1" outlineLevel="1">
      <c r="A76" s="567">
        <v>43916</v>
      </c>
      <c r="B76" s="568"/>
      <c r="C76" s="569"/>
      <c r="D76" s="570"/>
      <c r="E76" s="571"/>
      <c r="F76" s="568" t="s">
        <v>1239</v>
      </c>
      <c r="G76" s="569"/>
      <c r="H76" s="570"/>
      <c r="I76" s="571"/>
      <c r="J76" s="568" t="s">
        <v>1240</v>
      </c>
      <c r="K76" s="569"/>
      <c r="L76" s="570"/>
      <c r="M76" s="571"/>
    </row>
    <row r="77" spans="1:13" s="558" customFormat="1" hidden="1" outlineLevel="1">
      <c r="A77" s="567">
        <v>43918</v>
      </c>
      <c r="B77" s="568" t="s">
        <v>1241</v>
      </c>
      <c r="C77" s="569"/>
      <c r="D77" s="570"/>
      <c r="E77" s="571"/>
      <c r="F77" s="568" t="s">
        <v>1242</v>
      </c>
      <c r="G77" s="569"/>
      <c r="H77" s="570"/>
      <c r="I77" s="571"/>
      <c r="J77" s="568"/>
      <c r="K77" s="569"/>
      <c r="L77" s="570"/>
      <c r="M77" s="571"/>
    </row>
    <row r="78" spans="1:13" s="558" customFormat="1" ht="33" hidden="1" customHeight="1" outlineLevel="1">
      <c r="A78" s="567">
        <v>43919</v>
      </c>
      <c r="B78" s="568" t="s">
        <v>1243</v>
      </c>
      <c r="C78" s="569"/>
      <c r="D78" s="570"/>
      <c r="E78" s="571"/>
      <c r="F78" s="572" t="s">
        <v>1244</v>
      </c>
      <c r="G78" s="569"/>
      <c r="H78" s="570"/>
      <c r="I78" s="571"/>
      <c r="J78" s="568"/>
      <c r="K78" s="569"/>
      <c r="L78" s="570"/>
      <c r="M78" s="571"/>
    </row>
    <row r="79" spans="1:13" s="558" customFormat="1" hidden="1" outlineLevel="1">
      <c r="A79" s="567">
        <v>43923</v>
      </c>
      <c r="B79" s="568"/>
      <c r="C79" s="569"/>
      <c r="D79" s="570"/>
      <c r="E79" s="571"/>
      <c r="F79" s="568" t="s">
        <v>1245</v>
      </c>
      <c r="G79" s="569"/>
      <c r="H79" s="570"/>
      <c r="I79" s="571"/>
      <c r="J79" s="568" t="s">
        <v>1246</v>
      </c>
      <c r="K79" s="569"/>
      <c r="L79" s="570"/>
      <c r="M79" s="571"/>
    </row>
    <row r="80" spans="1:13" s="558" customFormat="1" hidden="1" outlineLevel="1">
      <c r="A80" s="567">
        <v>43924</v>
      </c>
      <c r="B80" s="568"/>
      <c r="C80" s="569"/>
      <c r="D80" s="570"/>
      <c r="E80" s="571"/>
      <c r="F80" s="568" t="s">
        <v>1247</v>
      </c>
      <c r="G80" s="569"/>
      <c r="H80" s="570"/>
      <c r="I80" s="571"/>
      <c r="J80" s="568"/>
      <c r="K80" s="569"/>
      <c r="L80" s="570"/>
      <c r="M80" s="571"/>
    </row>
    <row r="81" spans="1:13" s="558" customFormat="1" hidden="1" outlineLevel="1">
      <c r="A81" s="567">
        <v>43925</v>
      </c>
      <c r="B81" s="568" t="s">
        <v>1248</v>
      </c>
      <c r="C81" s="569"/>
      <c r="D81" s="570"/>
      <c r="E81" s="571"/>
      <c r="F81" s="568" t="s">
        <v>1249</v>
      </c>
      <c r="G81" s="569"/>
      <c r="H81" s="570"/>
      <c r="I81" s="571"/>
      <c r="J81" s="568"/>
      <c r="K81" s="569"/>
      <c r="L81" s="570"/>
      <c r="M81" s="571"/>
    </row>
    <row r="82" spans="1:13" s="558" customFormat="1" hidden="1" outlineLevel="1">
      <c r="A82" s="567">
        <v>43926</v>
      </c>
      <c r="B82" s="568" t="s">
        <v>1250</v>
      </c>
      <c r="C82" s="569"/>
      <c r="D82" s="570"/>
      <c r="E82" s="571"/>
      <c r="F82" s="568" t="s">
        <v>1251</v>
      </c>
      <c r="G82" s="569"/>
      <c r="H82" s="570"/>
      <c r="I82" s="571"/>
      <c r="J82" s="568"/>
      <c r="K82" s="569"/>
      <c r="L82" s="570"/>
      <c r="M82" s="571"/>
    </row>
    <row r="83" spans="1:13" s="558" customFormat="1" hidden="1" outlineLevel="1">
      <c r="A83" s="567">
        <v>43927</v>
      </c>
      <c r="B83" s="568"/>
      <c r="C83" s="569"/>
      <c r="D83" s="570"/>
      <c r="E83" s="571"/>
      <c r="F83" s="568" t="s">
        <v>1252</v>
      </c>
      <c r="G83" s="569"/>
      <c r="H83" s="570"/>
      <c r="I83" s="571"/>
      <c r="J83" s="568" t="s">
        <v>1253</v>
      </c>
      <c r="K83" s="569"/>
      <c r="L83" s="570"/>
      <c r="M83" s="571"/>
    </row>
    <row r="84" spans="1:13" s="558" customFormat="1" hidden="1" outlineLevel="1">
      <c r="A84" s="567">
        <v>43928</v>
      </c>
      <c r="B84" s="568" t="s">
        <v>1254</v>
      </c>
      <c r="C84" s="569"/>
      <c r="D84" s="570"/>
      <c r="E84" s="571"/>
      <c r="F84" s="568" t="s">
        <v>1255</v>
      </c>
      <c r="G84" s="569"/>
      <c r="H84" s="570"/>
      <c r="I84" s="571"/>
      <c r="J84" s="568"/>
      <c r="K84" s="569"/>
      <c r="L84" s="570"/>
      <c r="M84" s="571"/>
    </row>
    <row r="85" spans="1:13" s="558" customFormat="1" hidden="1" outlineLevel="1">
      <c r="A85" s="567">
        <v>43929</v>
      </c>
      <c r="B85" s="568" t="s">
        <v>1256</v>
      </c>
      <c r="C85" s="569"/>
      <c r="D85" s="570"/>
      <c r="E85" s="571"/>
      <c r="F85" s="568" t="s">
        <v>1257</v>
      </c>
      <c r="G85" s="569"/>
      <c r="H85" s="570"/>
      <c r="I85" s="571"/>
      <c r="J85" s="568"/>
      <c r="K85" s="569"/>
      <c r="L85" s="570"/>
      <c r="M85" s="571"/>
    </row>
    <row r="86" spans="1:13" s="558" customFormat="1" hidden="1" outlineLevel="1">
      <c r="A86" s="567">
        <v>43929</v>
      </c>
      <c r="B86" s="568"/>
      <c r="C86" s="569"/>
      <c r="D86" s="570"/>
      <c r="E86" s="571"/>
      <c r="F86" s="568" t="s">
        <v>1258</v>
      </c>
      <c r="G86" s="569"/>
      <c r="H86" s="570"/>
      <c r="I86" s="571"/>
      <c r="J86" s="568" t="s">
        <v>1259</v>
      </c>
      <c r="K86" s="569"/>
      <c r="L86" s="570"/>
      <c r="M86" s="571"/>
    </row>
    <row r="87" spans="1:13" s="558" customFormat="1" hidden="1" outlineLevel="1">
      <c r="A87" s="567">
        <v>43930</v>
      </c>
      <c r="B87" s="568"/>
      <c r="C87" s="569"/>
      <c r="D87" s="570"/>
      <c r="E87" s="571"/>
      <c r="F87" s="568" t="s">
        <v>1260</v>
      </c>
      <c r="G87" s="569"/>
      <c r="H87" s="570"/>
      <c r="I87" s="571"/>
      <c r="J87" s="568" t="s">
        <v>1259</v>
      </c>
      <c r="K87" s="569"/>
      <c r="L87" s="570"/>
      <c r="M87" s="571"/>
    </row>
    <row r="88" spans="1:13" s="558" customFormat="1" hidden="1" outlineLevel="1">
      <c r="A88" s="567">
        <v>43931</v>
      </c>
      <c r="B88" s="568" t="s">
        <v>1261</v>
      </c>
      <c r="C88" s="569"/>
      <c r="D88" s="570"/>
      <c r="E88" s="571"/>
      <c r="F88" s="568"/>
      <c r="G88" s="569"/>
      <c r="H88" s="570"/>
      <c r="I88" s="571"/>
      <c r="J88" s="568" t="s">
        <v>1259</v>
      </c>
      <c r="K88" s="569"/>
      <c r="L88" s="570"/>
      <c r="M88" s="571"/>
    </row>
    <row r="89" spans="1:13" s="558" customFormat="1" hidden="1" outlineLevel="1">
      <c r="A89" s="567">
        <v>43932</v>
      </c>
      <c r="B89" s="568" t="s">
        <v>1262</v>
      </c>
      <c r="C89" s="569"/>
      <c r="D89" s="570"/>
      <c r="E89" s="571"/>
      <c r="F89" s="568"/>
      <c r="G89" s="569"/>
      <c r="H89" s="570"/>
      <c r="I89" s="571"/>
      <c r="J89" s="568"/>
      <c r="K89" s="569"/>
      <c r="L89" s="570"/>
      <c r="M89" s="571"/>
    </row>
    <row r="90" spans="1:13" s="558" customFormat="1" hidden="1" outlineLevel="1">
      <c r="A90" s="567">
        <v>43935</v>
      </c>
      <c r="B90" s="568" t="s">
        <v>1263</v>
      </c>
      <c r="C90" s="569"/>
      <c r="D90" s="570"/>
      <c r="E90" s="571"/>
      <c r="F90" s="568"/>
      <c r="G90" s="569"/>
      <c r="H90" s="570"/>
      <c r="I90" s="571"/>
      <c r="J90" s="568"/>
      <c r="K90" s="569"/>
      <c r="L90" s="570"/>
      <c r="M90" s="571"/>
    </row>
    <row r="91" spans="1:13" s="558" customFormat="1" hidden="1" outlineLevel="1">
      <c r="A91" s="567">
        <v>43936</v>
      </c>
      <c r="B91" s="568" t="s">
        <v>1264</v>
      </c>
      <c r="C91" s="569"/>
      <c r="D91" s="570"/>
      <c r="E91" s="571"/>
      <c r="F91" s="568"/>
      <c r="G91" s="569"/>
      <c r="H91" s="570"/>
      <c r="I91" s="571"/>
      <c r="J91" s="568"/>
      <c r="K91" s="569"/>
      <c r="L91" s="570"/>
      <c r="M91" s="571"/>
    </row>
    <row r="92" spans="1:13" s="558" customFormat="1" hidden="1" outlineLevel="1">
      <c r="A92" s="567">
        <v>43939</v>
      </c>
      <c r="B92" s="568" t="s">
        <v>1265</v>
      </c>
      <c r="C92" s="569"/>
      <c r="D92" s="570"/>
      <c r="E92" s="571"/>
      <c r="F92" s="568"/>
      <c r="G92" s="569"/>
      <c r="H92" s="570"/>
      <c r="I92" s="571"/>
      <c r="J92" s="568"/>
      <c r="K92" s="569"/>
      <c r="L92" s="570"/>
      <c r="M92" s="571"/>
    </row>
    <row r="93" spans="1:13" s="558" customFormat="1" hidden="1" outlineLevel="1">
      <c r="A93" s="567">
        <v>43940</v>
      </c>
      <c r="B93" s="568" t="s">
        <v>1266</v>
      </c>
      <c r="C93" s="569"/>
      <c r="D93" s="570"/>
      <c r="E93" s="571"/>
      <c r="F93" s="568" t="s">
        <v>1267</v>
      </c>
      <c r="G93" s="569"/>
      <c r="H93" s="570"/>
      <c r="I93" s="571"/>
      <c r="J93" s="568"/>
      <c r="K93" s="569"/>
      <c r="L93" s="570"/>
      <c r="M93" s="571"/>
    </row>
    <row r="94" spans="1:13" s="558" customFormat="1" hidden="1" outlineLevel="1">
      <c r="A94" s="567">
        <v>43941</v>
      </c>
      <c r="B94" s="568" t="s">
        <v>1268</v>
      </c>
      <c r="C94" s="569"/>
      <c r="D94" s="570"/>
      <c r="E94" s="571"/>
      <c r="F94" s="568" t="s">
        <v>1269</v>
      </c>
      <c r="G94" s="569"/>
      <c r="H94" s="570"/>
      <c r="I94" s="571"/>
      <c r="J94" s="568" t="s">
        <v>1270</v>
      </c>
      <c r="K94" s="569"/>
      <c r="L94" s="570"/>
      <c r="M94" s="571"/>
    </row>
    <row r="95" spans="1:13" s="558" customFormat="1" hidden="1" outlineLevel="1">
      <c r="A95" s="567">
        <v>43942</v>
      </c>
      <c r="B95" s="568"/>
      <c r="C95" s="569"/>
      <c r="D95" s="570"/>
      <c r="E95" s="571"/>
      <c r="F95" s="568" t="s">
        <v>1267</v>
      </c>
      <c r="G95" s="569"/>
      <c r="H95" s="570"/>
      <c r="I95" s="571"/>
      <c r="J95" s="568"/>
      <c r="K95" s="569"/>
      <c r="L95" s="570"/>
      <c r="M95" s="571"/>
    </row>
    <row r="96" spans="1:13" s="558" customFormat="1" hidden="1" outlineLevel="1">
      <c r="A96" s="567">
        <v>43944</v>
      </c>
      <c r="B96" s="568" t="s">
        <v>1271</v>
      </c>
      <c r="C96" s="569"/>
      <c r="D96" s="570"/>
      <c r="E96" s="571"/>
      <c r="F96" s="568" t="s">
        <v>1272</v>
      </c>
      <c r="G96" s="569"/>
      <c r="H96" s="570"/>
      <c r="I96" s="571"/>
      <c r="J96" s="568" t="s">
        <v>1273</v>
      </c>
      <c r="K96" s="569"/>
      <c r="L96" s="570"/>
      <c r="M96" s="571"/>
    </row>
    <row r="97" spans="1:13" s="558" customFormat="1" ht="33" hidden="1" customHeight="1" outlineLevel="1">
      <c r="A97" s="567">
        <v>43945</v>
      </c>
      <c r="B97" s="572" t="s">
        <v>1274</v>
      </c>
      <c r="C97" s="569"/>
      <c r="D97" s="570"/>
      <c r="E97" s="571"/>
      <c r="F97" s="568" t="s">
        <v>1275</v>
      </c>
      <c r="G97" s="569"/>
      <c r="H97" s="570"/>
      <c r="I97" s="571"/>
      <c r="J97" s="568"/>
      <c r="K97" s="569"/>
      <c r="L97" s="570"/>
      <c r="M97" s="571"/>
    </row>
    <row r="98" spans="1:13" s="558" customFormat="1" hidden="1" outlineLevel="1">
      <c r="A98" s="567">
        <v>43946</v>
      </c>
      <c r="B98" s="568"/>
      <c r="C98" s="569"/>
      <c r="D98" s="570"/>
      <c r="E98" s="571"/>
      <c r="F98" s="568" t="s">
        <v>1276</v>
      </c>
      <c r="G98" s="569"/>
      <c r="H98" s="570"/>
      <c r="I98" s="571"/>
      <c r="J98" s="568"/>
      <c r="K98" s="569"/>
      <c r="L98" s="570"/>
      <c r="M98" s="571"/>
    </row>
    <row r="99" spans="1:13" s="558" customFormat="1" hidden="1" outlineLevel="1">
      <c r="A99" s="567">
        <v>43947</v>
      </c>
      <c r="B99" s="568" t="s">
        <v>1277</v>
      </c>
      <c r="C99" s="569"/>
      <c r="D99" s="570"/>
      <c r="E99" s="571"/>
      <c r="F99" s="568" t="s">
        <v>1278</v>
      </c>
      <c r="G99" s="569"/>
      <c r="H99" s="570"/>
      <c r="I99" s="571"/>
      <c r="J99" s="568"/>
      <c r="K99" s="569"/>
      <c r="L99" s="570"/>
      <c r="M99" s="571"/>
    </row>
    <row r="100" spans="1:13" s="558" customFormat="1" ht="34.5" hidden="1" customHeight="1" outlineLevel="1">
      <c r="A100" s="567">
        <v>43948</v>
      </c>
      <c r="B100" s="572" t="s">
        <v>1279</v>
      </c>
      <c r="C100" s="569"/>
      <c r="D100" s="570"/>
      <c r="E100" s="571"/>
      <c r="F100" s="572" t="s">
        <v>1280</v>
      </c>
      <c r="G100" s="569"/>
      <c r="H100" s="570"/>
      <c r="I100" s="571"/>
      <c r="J100" s="568"/>
      <c r="K100" s="569"/>
      <c r="L100" s="570"/>
      <c r="M100" s="571"/>
    </row>
    <row r="101" spans="1:13" s="558" customFormat="1" hidden="1" outlineLevel="1">
      <c r="A101" s="567">
        <v>43949</v>
      </c>
      <c r="B101" s="568" t="s">
        <v>1266</v>
      </c>
      <c r="C101" s="569"/>
      <c r="D101" s="570"/>
      <c r="E101" s="571"/>
      <c r="F101" s="568" t="s">
        <v>1267</v>
      </c>
      <c r="G101" s="569"/>
      <c r="H101" s="570"/>
      <c r="I101" s="571"/>
      <c r="J101" s="568"/>
      <c r="K101" s="569"/>
      <c r="L101" s="570"/>
      <c r="M101" s="571"/>
    </row>
    <row r="102" spans="1:13" s="558" customFormat="1" hidden="1" outlineLevel="1">
      <c r="A102" s="567">
        <v>43951</v>
      </c>
      <c r="B102" s="568"/>
      <c r="C102" s="569"/>
      <c r="D102" s="570"/>
      <c r="E102" s="571"/>
      <c r="F102" s="568" t="s">
        <v>1281</v>
      </c>
      <c r="G102" s="569"/>
      <c r="H102" s="570"/>
      <c r="I102" s="571"/>
      <c r="J102" s="568" t="s">
        <v>1282</v>
      </c>
      <c r="K102" s="569"/>
      <c r="L102" s="570"/>
      <c r="M102" s="571"/>
    </row>
    <row r="103" spans="1:13" s="558" customFormat="1" hidden="1" outlineLevel="1">
      <c r="A103" s="567">
        <v>43958</v>
      </c>
      <c r="B103" s="568"/>
      <c r="C103" s="569"/>
      <c r="D103" s="570"/>
      <c r="E103" s="571"/>
      <c r="F103" s="568" t="s">
        <v>1283</v>
      </c>
      <c r="G103" s="569"/>
      <c r="H103" s="570"/>
      <c r="I103" s="571"/>
      <c r="J103" s="568" t="s">
        <v>1284</v>
      </c>
      <c r="K103" s="569"/>
      <c r="L103" s="570"/>
      <c r="M103" s="571"/>
    </row>
    <row r="104" spans="1:13" s="558" customFormat="1" ht="21.75" hidden="1" customHeight="1" outlineLevel="1">
      <c r="A104" s="567">
        <v>43960</v>
      </c>
      <c r="B104" s="568" t="s">
        <v>1285</v>
      </c>
      <c r="C104" s="569"/>
      <c r="D104" s="570"/>
      <c r="E104" s="571"/>
      <c r="F104" s="568"/>
      <c r="G104" s="569"/>
      <c r="H104" s="570"/>
      <c r="I104" s="571"/>
      <c r="J104" s="568"/>
      <c r="K104" s="569"/>
      <c r="L104" s="570"/>
      <c r="M104" s="571"/>
    </row>
    <row r="105" spans="1:13" s="558" customFormat="1" hidden="1" outlineLevel="1">
      <c r="A105" s="567">
        <v>43961</v>
      </c>
      <c r="B105" s="568"/>
      <c r="C105" s="569"/>
      <c r="D105" s="570"/>
      <c r="E105" s="571"/>
      <c r="F105" s="568" t="s">
        <v>1286</v>
      </c>
      <c r="G105" s="569"/>
      <c r="H105" s="570"/>
      <c r="I105" s="571"/>
      <c r="J105" s="568" t="s">
        <v>1287</v>
      </c>
      <c r="K105" s="569"/>
      <c r="L105" s="570"/>
      <c r="M105" s="571"/>
    </row>
    <row r="106" spans="1:13" s="558" customFormat="1" hidden="1" outlineLevel="1">
      <c r="A106" s="567">
        <v>43964</v>
      </c>
      <c r="B106" s="568"/>
      <c r="C106" s="569"/>
      <c r="D106" s="570"/>
      <c r="E106" s="571"/>
      <c r="F106" s="568" t="s">
        <v>1288</v>
      </c>
      <c r="G106" s="569"/>
      <c r="H106" s="570"/>
      <c r="I106" s="571"/>
      <c r="J106" s="568" t="s">
        <v>1289</v>
      </c>
      <c r="K106" s="569"/>
      <c r="L106" s="570"/>
      <c r="M106" s="571"/>
    </row>
    <row r="107" spans="1:13" s="558" customFormat="1" hidden="1" outlineLevel="1">
      <c r="A107" s="567">
        <v>43965</v>
      </c>
      <c r="B107" s="568" t="s">
        <v>1290</v>
      </c>
      <c r="C107" s="569"/>
      <c r="D107" s="570"/>
      <c r="E107" s="571"/>
      <c r="F107" s="568" t="s">
        <v>1291</v>
      </c>
      <c r="G107" s="569"/>
      <c r="H107" s="570"/>
      <c r="I107" s="571"/>
      <c r="J107" s="568"/>
      <c r="K107" s="569"/>
      <c r="L107" s="570"/>
      <c r="M107" s="571"/>
    </row>
    <row r="108" spans="1:13" s="558" customFormat="1" hidden="1" outlineLevel="1">
      <c r="A108" s="567">
        <v>43974</v>
      </c>
      <c r="B108" s="568"/>
      <c r="C108" s="569"/>
      <c r="D108" s="570"/>
      <c r="E108" s="571"/>
      <c r="F108" s="568"/>
      <c r="G108" s="569"/>
      <c r="H108" s="570"/>
      <c r="I108" s="571"/>
      <c r="J108" s="568" t="s">
        <v>1292</v>
      </c>
      <c r="K108" s="569"/>
      <c r="L108" s="570"/>
      <c r="M108" s="571"/>
    </row>
    <row r="109" spans="1:13" s="558" customFormat="1" hidden="1" outlineLevel="1">
      <c r="A109" s="567">
        <v>43981</v>
      </c>
      <c r="B109" s="568"/>
      <c r="C109" s="569"/>
      <c r="D109" s="570"/>
      <c r="E109" s="571"/>
      <c r="F109" s="568" t="s">
        <v>1293</v>
      </c>
      <c r="G109" s="569"/>
      <c r="H109" s="570"/>
      <c r="I109" s="571"/>
      <c r="J109" s="568"/>
      <c r="K109" s="569"/>
      <c r="L109" s="570"/>
      <c r="M109" s="571"/>
    </row>
    <row r="110" spans="1:13" s="558" customFormat="1" hidden="1" outlineLevel="1">
      <c r="A110" s="567">
        <v>43982</v>
      </c>
      <c r="B110" s="568"/>
      <c r="C110" s="569"/>
      <c r="D110" s="570"/>
      <c r="E110" s="571"/>
      <c r="F110" s="568" t="s">
        <v>1293</v>
      </c>
      <c r="G110" s="569"/>
      <c r="H110" s="570"/>
      <c r="I110" s="571"/>
      <c r="J110" s="568"/>
      <c r="K110" s="569"/>
      <c r="L110" s="570"/>
      <c r="M110" s="571"/>
    </row>
    <row r="111" spans="1:13" s="558" customFormat="1" hidden="1" outlineLevel="1">
      <c r="A111" s="567">
        <v>43985</v>
      </c>
      <c r="B111" s="568"/>
      <c r="C111" s="569"/>
      <c r="D111" s="570"/>
      <c r="E111" s="571"/>
      <c r="F111" s="568" t="s">
        <v>1294</v>
      </c>
      <c r="G111" s="569"/>
      <c r="H111" s="570"/>
      <c r="I111" s="571"/>
      <c r="J111" s="568" t="s">
        <v>1295</v>
      </c>
      <c r="K111" s="569"/>
      <c r="L111" s="570"/>
      <c r="M111" s="571"/>
    </row>
    <row r="112" spans="1:13" s="558" customFormat="1" hidden="1" outlineLevel="1">
      <c r="A112" s="567">
        <v>43987</v>
      </c>
      <c r="B112" s="568"/>
      <c r="C112" s="569"/>
      <c r="D112" s="570"/>
      <c r="E112" s="571"/>
      <c r="F112" s="568" t="s">
        <v>1296</v>
      </c>
      <c r="G112" s="569"/>
      <c r="H112" s="570"/>
      <c r="I112" s="571"/>
      <c r="J112" s="568" t="s">
        <v>1297</v>
      </c>
      <c r="K112" s="569"/>
      <c r="L112" s="570"/>
      <c r="M112" s="571"/>
    </row>
    <row r="113" spans="1:13" s="558" customFormat="1" hidden="1" outlineLevel="1">
      <c r="A113" s="567">
        <v>43989</v>
      </c>
      <c r="B113" s="568" t="s">
        <v>1298</v>
      </c>
      <c r="C113" s="569"/>
      <c r="D113" s="570"/>
      <c r="E113" s="571"/>
      <c r="F113" s="568" t="s">
        <v>1299</v>
      </c>
      <c r="G113" s="569"/>
      <c r="H113" s="570"/>
      <c r="I113" s="571"/>
      <c r="J113" s="568"/>
      <c r="K113" s="569"/>
      <c r="L113" s="570"/>
      <c r="M113" s="571"/>
    </row>
    <row r="114" spans="1:13" s="558" customFormat="1" hidden="1" outlineLevel="1">
      <c r="A114" s="567">
        <v>43990</v>
      </c>
      <c r="B114" s="568" t="s">
        <v>1300</v>
      </c>
      <c r="C114" s="569"/>
      <c r="D114" s="570"/>
      <c r="E114" s="571"/>
      <c r="F114" s="568" t="s">
        <v>1301</v>
      </c>
      <c r="G114" s="569"/>
      <c r="H114" s="570"/>
      <c r="I114" s="571"/>
      <c r="J114" s="568"/>
      <c r="K114" s="569"/>
      <c r="L114" s="570"/>
      <c r="M114" s="571"/>
    </row>
    <row r="115" spans="1:13" s="558" customFormat="1" hidden="1" outlineLevel="1">
      <c r="A115" s="567">
        <v>43991</v>
      </c>
      <c r="B115" s="568" t="s">
        <v>1302</v>
      </c>
      <c r="C115" s="569"/>
      <c r="D115" s="570"/>
      <c r="E115" s="571"/>
      <c r="F115" s="568" t="s">
        <v>1303</v>
      </c>
      <c r="G115" s="569"/>
      <c r="H115" s="570"/>
      <c r="I115" s="571"/>
      <c r="J115" s="568"/>
      <c r="K115" s="569"/>
      <c r="L115" s="570"/>
      <c r="M115" s="571"/>
    </row>
    <row r="116" spans="1:13" s="558" customFormat="1" hidden="1" outlineLevel="1">
      <c r="A116" s="567">
        <v>44002</v>
      </c>
      <c r="B116" s="568"/>
      <c r="C116" s="569"/>
      <c r="D116" s="570"/>
      <c r="E116" s="571"/>
      <c r="F116" s="568" t="s">
        <v>1304</v>
      </c>
      <c r="G116" s="569"/>
      <c r="H116" s="570"/>
      <c r="I116" s="571"/>
      <c r="J116" s="568"/>
      <c r="K116" s="569"/>
      <c r="L116" s="570"/>
      <c r="M116" s="571"/>
    </row>
    <row r="117" spans="1:13" s="558" customFormat="1" hidden="1" outlineLevel="1">
      <c r="A117" s="567">
        <v>44003</v>
      </c>
      <c r="B117" s="568" t="s">
        <v>1305</v>
      </c>
      <c r="C117" s="569"/>
      <c r="D117" s="570"/>
      <c r="E117" s="571"/>
      <c r="F117" s="568" t="s">
        <v>1306</v>
      </c>
      <c r="G117" s="569"/>
      <c r="H117" s="570"/>
      <c r="I117" s="571"/>
      <c r="J117" s="568"/>
      <c r="K117" s="569"/>
      <c r="L117" s="570"/>
      <c r="M117" s="571"/>
    </row>
    <row r="118" spans="1:13" s="558" customFormat="1" hidden="1" outlineLevel="1">
      <c r="A118" s="567">
        <v>44005</v>
      </c>
      <c r="B118" s="568" t="s">
        <v>1307</v>
      </c>
      <c r="C118" s="569"/>
      <c r="D118" s="570"/>
      <c r="E118" s="571"/>
      <c r="F118" s="568" t="s">
        <v>1308</v>
      </c>
      <c r="G118" s="569"/>
      <c r="H118" s="570"/>
      <c r="I118" s="571"/>
      <c r="J118" s="568"/>
      <c r="K118" s="569"/>
      <c r="L118" s="570"/>
      <c r="M118" s="571"/>
    </row>
    <row r="119" spans="1:13" s="558" customFormat="1" hidden="1" outlineLevel="1">
      <c r="A119" s="567">
        <v>44007</v>
      </c>
      <c r="B119" s="568"/>
      <c r="C119" s="569"/>
      <c r="D119" s="570"/>
      <c r="E119" s="571"/>
      <c r="F119" s="568" t="s">
        <v>1309</v>
      </c>
      <c r="G119" s="569"/>
      <c r="H119" s="570"/>
      <c r="I119" s="571"/>
      <c r="J119" s="568" t="s">
        <v>1309</v>
      </c>
      <c r="K119" s="569"/>
      <c r="L119" s="570"/>
      <c r="M119" s="571"/>
    </row>
    <row r="120" spans="1:13" s="558" customFormat="1" hidden="1" outlineLevel="1">
      <c r="A120" s="567">
        <v>44010</v>
      </c>
      <c r="B120" s="568" t="s">
        <v>1310</v>
      </c>
      <c r="C120" s="569"/>
      <c r="D120" s="570"/>
      <c r="E120" s="571"/>
      <c r="F120" s="568" t="s">
        <v>1311</v>
      </c>
      <c r="G120" s="569"/>
      <c r="H120" s="570"/>
      <c r="I120" s="571"/>
      <c r="J120" s="568"/>
      <c r="K120" s="569"/>
      <c r="L120" s="570"/>
      <c r="M120" s="571"/>
    </row>
    <row r="121" spans="1:13" s="558" customFormat="1" hidden="1" outlineLevel="1">
      <c r="A121" s="567">
        <v>44012</v>
      </c>
      <c r="B121" s="568"/>
      <c r="C121" s="569"/>
      <c r="D121" s="570"/>
      <c r="E121" s="571"/>
      <c r="F121" s="568"/>
      <c r="G121" s="569"/>
      <c r="H121" s="570"/>
      <c r="I121" s="571"/>
      <c r="J121" s="568" t="s">
        <v>1312</v>
      </c>
      <c r="K121" s="569"/>
      <c r="L121" s="570"/>
      <c r="M121" s="571"/>
    </row>
    <row r="122" spans="1:13" s="558" customFormat="1" hidden="1" outlineLevel="1">
      <c r="A122" s="567">
        <v>44013</v>
      </c>
      <c r="B122" s="568" t="s">
        <v>1313</v>
      </c>
      <c r="C122" s="569"/>
      <c r="D122" s="570"/>
      <c r="E122" s="571"/>
      <c r="F122" s="568" t="s">
        <v>1301</v>
      </c>
      <c r="G122" s="569"/>
      <c r="H122" s="570"/>
      <c r="I122" s="571"/>
      <c r="J122" s="568"/>
      <c r="K122" s="569"/>
      <c r="L122" s="570"/>
      <c r="M122" s="571"/>
    </row>
    <row r="123" spans="1:13" s="558" customFormat="1" hidden="1" outlineLevel="1">
      <c r="A123" s="567">
        <v>44019</v>
      </c>
      <c r="B123" s="568"/>
      <c r="C123" s="569"/>
      <c r="D123" s="570"/>
      <c r="E123" s="571"/>
      <c r="F123" s="568" t="s">
        <v>1314</v>
      </c>
      <c r="G123" s="569"/>
      <c r="H123" s="570"/>
      <c r="I123" s="571"/>
      <c r="J123" s="568"/>
      <c r="K123" s="569"/>
      <c r="L123" s="570"/>
      <c r="M123" s="571"/>
    </row>
    <row r="124" spans="1:13" s="558" customFormat="1" hidden="1" outlineLevel="1">
      <c r="A124" s="567">
        <v>44026</v>
      </c>
      <c r="B124" s="568"/>
      <c r="C124" s="569"/>
      <c r="D124" s="570"/>
      <c r="E124" s="571"/>
      <c r="F124" s="568" t="s">
        <v>1306</v>
      </c>
      <c r="G124" s="569"/>
      <c r="H124" s="570"/>
      <c r="I124" s="571"/>
      <c r="J124" s="568"/>
      <c r="K124" s="569"/>
      <c r="L124" s="570"/>
      <c r="M124" s="571"/>
    </row>
    <row r="125" spans="1:13" s="558" customFormat="1" hidden="1" outlineLevel="1">
      <c r="A125" s="567">
        <v>44029</v>
      </c>
      <c r="B125" s="568"/>
      <c r="C125" s="569"/>
      <c r="D125" s="570"/>
      <c r="E125" s="571"/>
      <c r="F125" s="568" t="s">
        <v>1315</v>
      </c>
      <c r="G125" s="569"/>
      <c r="H125" s="570"/>
      <c r="I125" s="571"/>
      <c r="J125" s="568"/>
      <c r="K125" s="569"/>
      <c r="L125" s="570"/>
      <c r="M125" s="571"/>
    </row>
    <row r="126" spans="1:13" s="558" customFormat="1" hidden="1" outlineLevel="1">
      <c r="A126" s="567">
        <v>44031</v>
      </c>
      <c r="B126" s="568" t="s">
        <v>1316</v>
      </c>
      <c r="C126" s="569"/>
      <c r="D126" s="570"/>
      <c r="E126" s="571"/>
      <c r="F126" s="568" t="s">
        <v>1317</v>
      </c>
      <c r="G126" s="569"/>
      <c r="H126" s="570"/>
      <c r="I126" s="571"/>
      <c r="J126" s="568"/>
      <c r="K126" s="569"/>
      <c r="L126" s="570"/>
      <c r="M126" s="571"/>
    </row>
    <row r="127" spans="1:13" s="558" customFormat="1" hidden="1" outlineLevel="1">
      <c r="A127" s="567">
        <v>44035</v>
      </c>
      <c r="B127" s="568" t="s">
        <v>1318</v>
      </c>
      <c r="C127" s="569"/>
      <c r="D127" s="570"/>
      <c r="E127" s="571"/>
      <c r="F127" s="568" t="s">
        <v>1319</v>
      </c>
      <c r="G127" s="569"/>
      <c r="H127" s="570"/>
      <c r="I127" s="571"/>
      <c r="J127" s="568"/>
      <c r="K127" s="569"/>
      <c r="L127" s="570"/>
      <c r="M127" s="571"/>
    </row>
    <row r="128" spans="1:13" s="558" customFormat="1" hidden="1" outlineLevel="1">
      <c r="A128" s="567">
        <v>44038</v>
      </c>
      <c r="B128" s="568" t="s">
        <v>1320</v>
      </c>
      <c r="C128" s="569"/>
      <c r="D128" s="570"/>
      <c r="E128" s="571"/>
      <c r="F128" s="568" t="s">
        <v>1321</v>
      </c>
      <c r="G128" s="569"/>
      <c r="H128" s="570"/>
      <c r="I128" s="571"/>
      <c r="J128" s="568"/>
      <c r="K128" s="569"/>
      <c r="L128" s="570"/>
      <c r="M128" s="571"/>
    </row>
    <row r="129" spans="1:13" s="558" customFormat="1" hidden="1" outlineLevel="1">
      <c r="A129" s="567">
        <v>44052</v>
      </c>
      <c r="B129" s="568"/>
      <c r="C129" s="569"/>
      <c r="D129" s="570"/>
      <c r="E129" s="571"/>
      <c r="F129" s="568" t="s">
        <v>1322</v>
      </c>
      <c r="G129" s="569"/>
      <c r="H129" s="570"/>
      <c r="I129" s="571"/>
      <c r="J129" s="568" t="s">
        <v>1323</v>
      </c>
      <c r="K129" s="569"/>
      <c r="L129" s="570"/>
      <c r="M129" s="571"/>
    </row>
    <row r="130" spans="1:13" s="558" customFormat="1" hidden="1" outlineLevel="1">
      <c r="A130" s="567">
        <v>44053</v>
      </c>
      <c r="B130" s="568"/>
      <c r="C130" s="569"/>
      <c r="D130" s="570"/>
      <c r="E130" s="571"/>
      <c r="F130" s="568" t="s">
        <v>1324</v>
      </c>
      <c r="G130" s="569"/>
      <c r="H130" s="570"/>
      <c r="I130" s="571"/>
      <c r="J130" s="568"/>
      <c r="K130" s="569"/>
      <c r="L130" s="570"/>
      <c r="M130" s="571"/>
    </row>
    <row r="131" spans="1:13" s="558" customFormat="1" hidden="1" outlineLevel="1">
      <c r="A131" s="567">
        <v>44056</v>
      </c>
      <c r="B131" s="568"/>
      <c r="C131" s="569"/>
      <c r="D131" s="570"/>
      <c r="E131" s="571"/>
      <c r="F131" s="568" t="s">
        <v>1325</v>
      </c>
      <c r="G131" s="569"/>
      <c r="H131" s="570"/>
      <c r="I131" s="571"/>
      <c r="J131" s="568"/>
      <c r="K131" s="569"/>
      <c r="L131" s="570"/>
      <c r="M131" s="571"/>
    </row>
    <row r="132" spans="1:13" s="558" customFormat="1" hidden="1" outlineLevel="1">
      <c r="A132" s="567">
        <v>44060</v>
      </c>
      <c r="B132" s="568" t="s">
        <v>1326</v>
      </c>
      <c r="C132" s="569"/>
      <c r="D132" s="570"/>
      <c r="E132" s="571"/>
      <c r="F132" s="568"/>
      <c r="G132" s="569"/>
      <c r="H132" s="570"/>
      <c r="I132" s="571"/>
      <c r="J132" s="568"/>
      <c r="K132" s="569"/>
      <c r="L132" s="570"/>
      <c r="M132" s="571"/>
    </row>
    <row r="133" spans="1:13" s="558" customFormat="1" hidden="1" outlineLevel="1">
      <c r="A133" s="567">
        <v>44062</v>
      </c>
      <c r="B133" s="568" t="s">
        <v>1327</v>
      </c>
      <c r="C133" s="569"/>
      <c r="D133" s="570"/>
      <c r="E133" s="571"/>
      <c r="F133" s="568"/>
      <c r="G133" s="569"/>
      <c r="H133" s="570"/>
      <c r="I133" s="571"/>
      <c r="J133" s="568"/>
      <c r="K133" s="569"/>
      <c r="L133" s="570"/>
      <c r="M133" s="571"/>
    </row>
    <row r="134" spans="1:13" s="558" customFormat="1" hidden="1" outlineLevel="1">
      <c r="A134" s="567">
        <v>44066</v>
      </c>
      <c r="B134" s="568"/>
      <c r="C134" s="569"/>
      <c r="D134" s="570"/>
      <c r="E134" s="571"/>
      <c r="F134" s="568" t="s">
        <v>1328</v>
      </c>
      <c r="G134" s="569"/>
      <c r="H134" s="570"/>
      <c r="I134" s="571"/>
      <c r="J134" s="568" t="s">
        <v>1328</v>
      </c>
      <c r="K134" s="569"/>
      <c r="L134" s="570"/>
      <c r="M134" s="571"/>
    </row>
    <row r="135" spans="1:13" s="558" customFormat="1" hidden="1" outlineLevel="1">
      <c r="A135" s="567">
        <v>44070</v>
      </c>
      <c r="B135" s="568" t="s">
        <v>1079</v>
      </c>
      <c r="C135" s="569"/>
      <c r="D135" s="570"/>
      <c r="E135" s="571"/>
      <c r="F135" s="568" t="s">
        <v>1078</v>
      </c>
      <c r="G135" s="569"/>
      <c r="H135" s="570"/>
      <c r="I135" s="571"/>
      <c r="J135" s="568"/>
      <c r="K135" s="569"/>
      <c r="L135" s="570"/>
      <c r="M135" s="571"/>
    </row>
    <row r="136" spans="1:13" s="558" customFormat="1" hidden="1" outlineLevel="1">
      <c r="A136" s="567">
        <v>44071</v>
      </c>
      <c r="B136" s="568" t="s">
        <v>1077</v>
      </c>
      <c r="C136" s="569"/>
      <c r="D136" s="570"/>
      <c r="E136" s="571"/>
      <c r="F136" s="568" t="s">
        <v>1076</v>
      </c>
      <c r="G136" s="569"/>
      <c r="H136" s="570"/>
      <c r="I136" s="571"/>
      <c r="J136" s="568"/>
      <c r="K136" s="569"/>
      <c r="L136" s="570"/>
      <c r="M136" s="571"/>
    </row>
    <row r="137" spans="1:13" s="558" customFormat="1" hidden="1" outlineLevel="1">
      <c r="A137" s="567">
        <v>44072</v>
      </c>
      <c r="B137" s="568" t="s">
        <v>1075</v>
      </c>
      <c r="C137" s="569"/>
      <c r="D137" s="570"/>
      <c r="E137" s="571"/>
      <c r="F137" s="568"/>
      <c r="G137" s="569"/>
      <c r="H137" s="570"/>
      <c r="I137" s="571"/>
      <c r="J137" s="568"/>
      <c r="K137" s="569"/>
      <c r="L137" s="570"/>
      <c r="M137" s="571"/>
    </row>
    <row r="138" spans="1:13" s="558" customFormat="1" hidden="1" outlineLevel="1">
      <c r="A138" s="567">
        <v>44073</v>
      </c>
      <c r="B138" s="568"/>
      <c r="C138" s="569"/>
      <c r="D138" s="570"/>
      <c r="E138" s="571"/>
      <c r="F138" s="568" t="s">
        <v>1074</v>
      </c>
      <c r="G138" s="569"/>
      <c r="H138" s="570"/>
      <c r="I138" s="571"/>
      <c r="J138" s="568"/>
      <c r="K138" s="569"/>
      <c r="L138" s="570"/>
      <c r="M138" s="571"/>
    </row>
    <row r="139" spans="1:13" s="558" customFormat="1" hidden="1" outlineLevel="1">
      <c r="A139" s="567">
        <v>44074</v>
      </c>
      <c r="B139" s="568"/>
      <c r="C139" s="569"/>
      <c r="D139" s="570"/>
      <c r="E139" s="571"/>
      <c r="F139" s="568" t="s">
        <v>1073</v>
      </c>
      <c r="G139" s="569"/>
      <c r="H139" s="570"/>
      <c r="I139" s="571"/>
      <c r="J139" s="568"/>
      <c r="K139" s="569"/>
      <c r="L139" s="570"/>
      <c r="M139" s="571"/>
    </row>
    <row r="140" spans="1:13" s="558" customFormat="1" hidden="1" outlineLevel="1">
      <c r="A140" s="567">
        <v>44075</v>
      </c>
      <c r="B140" s="568"/>
      <c r="C140" s="569"/>
      <c r="D140" s="570"/>
      <c r="E140" s="571"/>
      <c r="F140" s="568" t="s">
        <v>1329</v>
      </c>
      <c r="G140" s="569"/>
      <c r="H140" s="570"/>
      <c r="I140" s="571"/>
      <c r="J140" s="568"/>
      <c r="K140" s="569"/>
      <c r="L140" s="570"/>
      <c r="M140" s="571"/>
    </row>
    <row r="141" spans="1:13" s="558" customFormat="1" hidden="1" outlineLevel="1">
      <c r="A141" s="567">
        <v>44076</v>
      </c>
      <c r="B141" s="568"/>
      <c r="C141" s="569"/>
      <c r="D141" s="570"/>
      <c r="E141" s="571"/>
      <c r="F141" s="568" t="s">
        <v>1072</v>
      </c>
      <c r="G141" s="569"/>
      <c r="H141" s="570"/>
      <c r="I141" s="571"/>
      <c r="J141" s="568"/>
      <c r="K141" s="569"/>
      <c r="L141" s="570"/>
      <c r="M141" s="571"/>
    </row>
    <row r="142" spans="1:13" s="558" customFormat="1" hidden="1" outlineLevel="1">
      <c r="A142" s="567">
        <v>44077</v>
      </c>
      <c r="B142" s="568"/>
      <c r="C142" s="569"/>
      <c r="D142" s="570"/>
      <c r="E142" s="571"/>
      <c r="F142" s="568" t="s">
        <v>1071</v>
      </c>
      <c r="G142" s="569"/>
      <c r="H142" s="570"/>
      <c r="I142" s="571"/>
      <c r="J142" s="568"/>
      <c r="K142" s="569"/>
      <c r="L142" s="570"/>
      <c r="M142" s="571"/>
    </row>
    <row r="143" spans="1:13" s="558" customFormat="1" hidden="1" outlineLevel="1">
      <c r="A143" s="567">
        <v>44078</v>
      </c>
      <c r="B143" s="568"/>
      <c r="C143" s="569"/>
      <c r="D143" s="570"/>
      <c r="E143" s="571"/>
      <c r="F143" s="568" t="s">
        <v>1070</v>
      </c>
      <c r="G143" s="569"/>
      <c r="H143" s="570"/>
      <c r="I143" s="571"/>
      <c r="J143" s="568" t="s">
        <v>1069</v>
      </c>
      <c r="K143" s="569"/>
      <c r="L143" s="570"/>
      <c r="M143" s="571"/>
    </row>
    <row r="144" spans="1:13" s="558" customFormat="1" hidden="1" outlineLevel="1">
      <c r="A144" s="567">
        <v>44087</v>
      </c>
      <c r="B144" s="568" t="s">
        <v>1068</v>
      </c>
      <c r="C144" s="569"/>
      <c r="D144" s="570"/>
      <c r="E144" s="571"/>
      <c r="F144" s="568" t="s">
        <v>1068</v>
      </c>
      <c r="G144" s="569"/>
      <c r="H144" s="570"/>
      <c r="I144" s="571"/>
      <c r="J144" s="568"/>
      <c r="K144" s="569"/>
      <c r="L144" s="570"/>
      <c r="M144" s="571"/>
    </row>
    <row r="145" spans="1:13" s="558" customFormat="1" hidden="1" outlineLevel="1">
      <c r="A145" s="567">
        <v>44089</v>
      </c>
      <c r="B145" s="568"/>
      <c r="C145" s="569"/>
      <c r="D145" s="570"/>
      <c r="E145" s="571"/>
      <c r="F145" s="568" t="s">
        <v>1330</v>
      </c>
      <c r="G145" s="569"/>
      <c r="H145" s="570"/>
      <c r="I145" s="571"/>
      <c r="J145" s="568"/>
      <c r="K145" s="569"/>
      <c r="L145" s="570"/>
      <c r="M145" s="571"/>
    </row>
    <row r="146" spans="1:13" s="558" customFormat="1" hidden="1" outlineLevel="1">
      <c r="A146" s="567">
        <v>44094</v>
      </c>
      <c r="B146" s="568"/>
      <c r="C146" s="569"/>
      <c r="D146" s="570"/>
      <c r="E146" s="571"/>
      <c r="F146" s="568" t="s">
        <v>1331</v>
      </c>
      <c r="G146" s="569"/>
      <c r="H146" s="570"/>
      <c r="I146" s="571"/>
      <c r="J146" s="568" t="s">
        <v>1332</v>
      </c>
      <c r="K146" s="569"/>
      <c r="L146" s="570"/>
      <c r="M146" s="571"/>
    </row>
    <row r="147" spans="1:13" s="558" customFormat="1" hidden="1" outlineLevel="1">
      <c r="A147" s="567">
        <v>44099</v>
      </c>
      <c r="B147" s="568" t="s">
        <v>1333</v>
      </c>
      <c r="C147" s="569"/>
      <c r="D147" s="570"/>
      <c r="E147" s="571"/>
      <c r="F147" s="568"/>
      <c r="G147" s="569"/>
      <c r="H147" s="570"/>
      <c r="I147" s="571"/>
      <c r="J147" s="568"/>
      <c r="K147" s="569"/>
      <c r="L147" s="570"/>
      <c r="M147" s="571"/>
    </row>
    <row r="148" spans="1:13" s="558" customFormat="1" hidden="1" outlineLevel="1">
      <c r="A148" s="567">
        <v>44101</v>
      </c>
      <c r="B148" s="568" t="s">
        <v>1334</v>
      </c>
      <c r="C148" s="569"/>
      <c r="D148" s="570"/>
      <c r="E148" s="571"/>
      <c r="F148" s="568"/>
      <c r="G148" s="569"/>
      <c r="H148" s="570"/>
      <c r="I148" s="571"/>
      <c r="J148" s="568"/>
      <c r="K148" s="569"/>
      <c r="L148" s="570"/>
      <c r="M148" s="571"/>
    </row>
    <row r="149" spans="1:13" s="558" customFormat="1" hidden="1" outlineLevel="1">
      <c r="A149" s="567">
        <v>44102</v>
      </c>
      <c r="B149" s="568" t="s">
        <v>1335</v>
      </c>
      <c r="C149" s="569"/>
      <c r="D149" s="570"/>
      <c r="E149" s="571"/>
      <c r="F149" s="568"/>
      <c r="G149" s="569"/>
      <c r="H149" s="570"/>
      <c r="I149" s="571"/>
      <c r="J149" s="568"/>
      <c r="K149" s="569"/>
      <c r="L149" s="570"/>
      <c r="M149" s="571"/>
    </row>
    <row r="150" spans="1:13" s="558" customFormat="1" hidden="1" outlineLevel="1">
      <c r="A150" s="567">
        <v>44104</v>
      </c>
      <c r="B150" s="568" t="s">
        <v>1336</v>
      </c>
      <c r="C150" s="569"/>
      <c r="D150" s="570"/>
      <c r="E150" s="571"/>
      <c r="F150" s="568" t="s">
        <v>1337</v>
      </c>
      <c r="G150" s="569"/>
      <c r="H150" s="570"/>
      <c r="I150" s="571"/>
      <c r="J150" s="568"/>
      <c r="K150" s="569"/>
      <c r="L150" s="570"/>
      <c r="M150" s="571"/>
    </row>
    <row r="151" spans="1:13" s="558" customFormat="1" hidden="1" outlineLevel="1">
      <c r="A151" s="567">
        <v>44109</v>
      </c>
      <c r="B151" s="568"/>
      <c r="C151" s="569"/>
      <c r="D151" s="570"/>
      <c r="E151" s="571"/>
      <c r="F151" s="568" t="s">
        <v>1338</v>
      </c>
      <c r="G151" s="569"/>
      <c r="H151" s="570"/>
      <c r="I151" s="571"/>
      <c r="J151" s="568" t="s">
        <v>1339</v>
      </c>
      <c r="K151" s="569"/>
      <c r="L151" s="570"/>
      <c r="M151" s="571"/>
    </row>
    <row r="152" spans="1:13" s="558" customFormat="1" hidden="1" outlineLevel="1">
      <c r="A152" s="567">
        <v>44116</v>
      </c>
      <c r="B152" s="568"/>
      <c r="C152" s="569"/>
      <c r="D152" s="570"/>
      <c r="E152" s="571"/>
      <c r="F152" s="568"/>
      <c r="G152" s="569"/>
      <c r="H152" s="570"/>
      <c r="I152" s="571"/>
      <c r="J152" s="568" t="s">
        <v>1340</v>
      </c>
      <c r="K152" s="569"/>
      <c r="L152" s="570"/>
      <c r="M152" s="571"/>
    </row>
    <row r="153" spans="1:13" s="558" customFormat="1" hidden="1" outlineLevel="1">
      <c r="A153" s="567">
        <v>44117</v>
      </c>
      <c r="B153" s="568" t="s">
        <v>1341</v>
      </c>
      <c r="C153" s="569"/>
      <c r="D153" s="570"/>
      <c r="E153" s="571"/>
      <c r="F153" s="568"/>
      <c r="G153" s="569"/>
      <c r="H153" s="570"/>
      <c r="I153" s="571"/>
      <c r="J153" s="568"/>
      <c r="K153" s="569"/>
      <c r="L153" s="570"/>
      <c r="M153" s="571"/>
    </row>
    <row r="154" spans="1:13" s="558" customFormat="1" hidden="1" outlineLevel="1">
      <c r="A154" s="567">
        <v>44118</v>
      </c>
      <c r="B154" s="568"/>
      <c r="C154" s="569"/>
      <c r="D154" s="570"/>
      <c r="E154" s="571"/>
      <c r="F154" s="568" t="s">
        <v>1342</v>
      </c>
      <c r="G154" s="569"/>
      <c r="H154" s="570"/>
      <c r="I154" s="571"/>
      <c r="J154" s="568"/>
      <c r="K154" s="569"/>
      <c r="L154" s="570"/>
      <c r="M154" s="571"/>
    </row>
    <row r="155" spans="1:13" s="558" customFormat="1" hidden="1" outlineLevel="1">
      <c r="A155" s="567">
        <v>44121</v>
      </c>
      <c r="B155" s="568" t="s">
        <v>1343</v>
      </c>
      <c r="C155" s="569"/>
      <c r="D155" s="570"/>
      <c r="E155" s="571"/>
      <c r="F155" s="568"/>
      <c r="G155" s="569"/>
      <c r="H155" s="570"/>
      <c r="I155" s="571"/>
      <c r="J155" s="568"/>
      <c r="K155" s="569"/>
      <c r="L155" s="570"/>
      <c r="M155" s="571"/>
    </row>
    <row r="156" spans="1:13" s="558" customFormat="1" hidden="1" outlineLevel="1">
      <c r="A156" s="567">
        <v>44123</v>
      </c>
      <c r="B156" s="568" t="s">
        <v>1344</v>
      </c>
      <c r="C156" s="569"/>
      <c r="D156" s="570"/>
      <c r="E156" s="571"/>
      <c r="F156" s="568" t="s">
        <v>1345</v>
      </c>
      <c r="G156" s="569"/>
      <c r="H156" s="570"/>
      <c r="I156" s="571"/>
      <c r="J156" s="568"/>
      <c r="K156" s="569"/>
      <c r="L156" s="570"/>
      <c r="M156" s="571"/>
    </row>
    <row r="157" spans="1:13" s="558" customFormat="1" hidden="1" outlineLevel="1">
      <c r="A157" s="567">
        <v>44127</v>
      </c>
      <c r="B157" s="568"/>
      <c r="C157" s="569"/>
      <c r="D157" s="570"/>
      <c r="E157" s="571"/>
      <c r="F157" s="568" t="s">
        <v>1346</v>
      </c>
      <c r="G157" s="569"/>
      <c r="H157" s="570"/>
      <c r="I157" s="571"/>
      <c r="J157" s="568" t="s">
        <v>1347</v>
      </c>
      <c r="K157" s="569"/>
      <c r="L157" s="570"/>
      <c r="M157" s="571"/>
    </row>
    <row r="158" spans="1:13" s="558" customFormat="1" hidden="1" outlineLevel="1">
      <c r="A158" s="567">
        <v>44128</v>
      </c>
      <c r="B158" s="568"/>
      <c r="C158" s="569"/>
      <c r="D158" s="570"/>
      <c r="E158" s="571"/>
      <c r="F158" s="568" t="s">
        <v>1348</v>
      </c>
      <c r="G158" s="569"/>
      <c r="H158" s="570"/>
      <c r="I158" s="571"/>
      <c r="J158" s="568"/>
      <c r="K158" s="569"/>
      <c r="L158" s="570"/>
      <c r="M158" s="571"/>
    </row>
    <row r="159" spans="1:13" s="558" customFormat="1" hidden="1" outlineLevel="1">
      <c r="A159" s="567">
        <v>44130</v>
      </c>
      <c r="B159" s="568" t="s">
        <v>1349</v>
      </c>
      <c r="C159" s="569"/>
      <c r="D159" s="570"/>
      <c r="E159" s="571"/>
      <c r="F159" s="568"/>
      <c r="G159" s="569"/>
      <c r="H159" s="570"/>
      <c r="I159" s="571"/>
      <c r="J159" s="568"/>
      <c r="K159" s="569"/>
      <c r="L159" s="570"/>
      <c r="M159" s="571"/>
    </row>
    <row r="160" spans="1:13" s="558" customFormat="1" hidden="1" outlineLevel="1">
      <c r="A160" s="567">
        <v>44132</v>
      </c>
      <c r="B160" s="568" t="s">
        <v>1350</v>
      </c>
      <c r="C160" s="569"/>
      <c r="D160" s="570"/>
      <c r="E160" s="571"/>
      <c r="F160" s="568" t="s">
        <v>1351</v>
      </c>
      <c r="G160" s="569"/>
      <c r="H160" s="570"/>
      <c r="I160" s="571"/>
      <c r="J160" s="568"/>
      <c r="K160" s="569"/>
      <c r="L160" s="570"/>
      <c r="M160" s="571"/>
    </row>
    <row r="161" spans="1:13" s="558" customFormat="1" hidden="1" outlineLevel="1">
      <c r="A161" s="567">
        <v>44133</v>
      </c>
      <c r="B161" s="568" t="s">
        <v>1352</v>
      </c>
      <c r="C161" s="569"/>
      <c r="D161" s="570"/>
      <c r="E161" s="571"/>
      <c r="F161" s="568"/>
      <c r="G161" s="569"/>
      <c r="H161" s="570"/>
      <c r="I161" s="571"/>
      <c r="J161" s="568"/>
      <c r="K161" s="569"/>
      <c r="L161" s="570"/>
      <c r="M161" s="571"/>
    </row>
    <row r="162" spans="1:13" s="558" customFormat="1" hidden="1" outlineLevel="1">
      <c r="A162" s="567">
        <v>44134</v>
      </c>
      <c r="B162" s="568"/>
      <c r="C162" s="569"/>
      <c r="D162" s="570"/>
      <c r="E162" s="571"/>
      <c r="F162" s="568" t="s">
        <v>1353</v>
      </c>
      <c r="G162" s="569"/>
      <c r="H162" s="570"/>
      <c r="I162" s="571"/>
      <c r="J162" s="568" t="s">
        <v>1353</v>
      </c>
      <c r="K162" s="569"/>
      <c r="L162" s="570"/>
      <c r="M162" s="571"/>
    </row>
    <row r="163" spans="1:13" s="558" customFormat="1" hidden="1" outlineLevel="1">
      <c r="A163" s="567">
        <v>44139</v>
      </c>
      <c r="B163" s="568" t="s">
        <v>1354</v>
      </c>
      <c r="C163" s="569"/>
      <c r="D163" s="570"/>
      <c r="E163" s="571"/>
      <c r="F163" s="568" t="s">
        <v>1355</v>
      </c>
      <c r="G163" s="569"/>
      <c r="H163" s="570"/>
      <c r="I163" s="571"/>
      <c r="J163" s="568" t="s">
        <v>1356</v>
      </c>
      <c r="K163" s="569"/>
      <c r="L163" s="570"/>
      <c r="M163" s="571"/>
    </row>
    <row r="164" spans="1:13" s="558" customFormat="1" hidden="1" outlineLevel="1">
      <c r="A164" s="567">
        <v>44142</v>
      </c>
      <c r="B164" s="568"/>
      <c r="C164" s="569"/>
      <c r="D164" s="570"/>
      <c r="E164" s="571"/>
      <c r="F164" s="568"/>
      <c r="G164" s="569"/>
      <c r="H164" s="570"/>
      <c r="I164" s="571"/>
      <c r="J164" s="573" t="s">
        <v>1357</v>
      </c>
      <c r="K164" s="569"/>
      <c r="L164" s="570"/>
      <c r="M164" s="571"/>
    </row>
    <row r="165" spans="1:13" s="558" customFormat="1" hidden="1" outlineLevel="1">
      <c r="A165" s="567">
        <v>44145</v>
      </c>
      <c r="B165" s="568" t="s">
        <v>1358</v>
      </c>
      <c r="C165" s="569"/>
      <c r="D165" s="570"/>
      <c r="E165" s="571"/>
      <c r="F165" s="568"/>
      <c r="G165" s="569"/>
      <c r="H165" s="570"/>
      <c r="I165" s="571"/>
      <c r="J165" s="568"/>
      <c r="K165" s="569"/>
      <c r="L165" s="570"/>
      <c r="M165" s="571"/>
    </row>
    <row r="166" spans="1:13" s="558" customFormat="1" hidden="1" outlineLevel="1">
      <c r="A166" s="567">
        <v>44149</v>
      </c>
      <c r="B166" s="568"/>
      <c r="C166" s="569"/>
      <c r="D166" s="570"/>
      <c r="E166" s="571"/>
      <c r="F166" s="568" t="s">
        <v>1359</v>
      </c>
      <c r="G166" s="569"/>
      <c r="H166" s="570"/>
      <c r="I166" s="571"/>
      <c r="J166" s="568"/>
      <c r="K166" s="569"/>
      <c r="L166" s="570"/>
      <c r="M166" s="571"/>
    </row>
    <row r="167" spans="1:13" s="558" customFormat="1" hidden="1" outlineLevel="1">
      <c r="A167" s="567">
        <v>44151</v>
      </c>
      <c r="B167" s="568" t="s">
        <v>1360</v>
      </c>
      <c r="C167" s="569"/>
      <c r="D167" s="570"/>
      <c r="E167" s="571"/>
      <c r="F167" s="568"/>
      <c r="G167" s="569"/>
      <c r="H167" s="570"/>
      <c r="I167" s="571"/>
      <c r="J167" s="568"/>
      <c r="K167" s="569"/>
      <c r="L167" s="570"/>
      <c r="M167" s="571"/>
    </row>
    <row r="168" spans="1:13" s="558" customFormat="1" hidden="1" outlineLevel="1">
      <c r="A168" s="567">
        <v>44155</v>
      </c>
      <c r="B168" s="568" t="s">
        <v>1361</v>
      </c>
      <c r="C168" s="569"/>
      <c r="D168" s="570"/>
      <c r="E168" s="571"/>
      <c r="F168" s="568" t="s">
        <v>1362</v>
      </c>
      <c r="G168" s="569"/>
      <c r="H168" s="570"/>
      <c r="I168" s="571"/>
      <c r="J168" s="568"/>
      <c r="K168" s="569"/>
      <c r="L168" s="570"/>
      <c r="M168" s="571"/>
    </row>
    <row r="169" spans="1:13" s="558" customFormat="1" hidden="1" outlineLevel="1">
      <c r="A169" s="567">
        <v>44156</v>
      </c>
      <c r="B169" s="568" t="s">
        <v>1361</v>
      </c>
      <c r="C169" s="569"/>
      <c r="D169" s="570"/>
      <c r="E169" s="571"/>
      <c r="F169" s="568" t="s">
        <v>1362</v>
      </c>
      <c r="G169" s="569"/>
      <c r="H169" s="570"/>
      <c r="I169" s="571"/>
      <c r="J169" s="568"/>
      <c r="K169" s="569"/>
      <c r="L169" s="570"/>
      <c r="M169" s="571"/>
    </row>
    <row r="170" spans="1:13" s="558" customFormat="1" hidden="1" outlineLevel="1">
      <c r="A170" s="567">
        <v>44157</v>
      </c>
      <c r="B170" s="568" t="s">
        <v>1361</v>
      </c>
      <c r="C170" s="569"/>
      <c r="D170" s="570"/>
      <c r="E170" s="571"/>
      <c r="F170" s="568" t="s">
        <v>1362</v>
      </c>
      <c r="G170" s="569"/>
      <c r="H170" s="570"/>
      <c r="I170" s="571"/>
      <c r="J170" s="568"/>
      <c r="K170" s="569"/>
      <c r="L170" s="570"/>
      <c r="M170" s="571"/>
    </row>
    <row r="171" spans="1:13" s="558" customFormat="1" hidden="1" outlineLevel="1">
      <c r="A171" s="567">
        <v>44161</v>
      </c>
      <c r="B171" s="568"/>
      <c r="C171" s="569"/>
      <c r="D171" s="570"/>
      <c r="E171" s="571"/>
      <c r="F171" s="568" t="s">
        <v>1363</v>
      </c>
      <c r="G171" s="569"/>
      <c r="H171" s="570"/>
      <c r="I171" s="571"/>
      <c r="J171" s="568" t="s">
        <v>1364</v>
      </c>
      <c r="K171" s="569"/>
      <c r="L171" s="570"/>
      <c r="M171" s="571"/>
    </row>
    <row r="172" spans="1:13" s="558" customFormat="1" hidden="1" outlineLevel="1">
      <c r="A172" s="567">
        <v>44163</v>
      </c>
      <c r="B172" s="568"/>
      <c r="C172" s="569"/>
      <c r="D172" s="570"/>
      <c r="E172" s="571"/>
      <c r="F172" s="568" t="s">
        <v>1304</v>
      </c>
      <c r="G172" s="569"/>
      <c r="H172" s="570"/>
      <c r="I172" s="571"/>
      <c r="J172" s="568"/>
      <c r="K172" s="569"/>
      <c r="L172" s="570"/>
      <c r="M172" s="571"/>
    </row>
    <row r="173" spans="1:13" s="558" customFormat="1" collapsed="1">
      <c r="A173" s="567">
        <v>44240</v>
      </c>
      <c r="B173" s="568" t="s">
        <v>1365</v>
      </c>
      <c r="C173" s="569"/>
      <c r="D173" s="570"/>
      <c r="E173" s="571"/>
      <c r="F173" s="568" t="s">
        <v>1366</v>
      </c>
      <c r="G173" s="569"/>
      <c r="H173" s="570"/>
      <c r="I173" s="571"/>
      <c r="J173" s="568"/>
      <c r="K173" s="569"/>
      <c r="L173" s="570"/>
      <c r="M173" s="571"/>
    </row>
    <row r="174" spans="1:13" s="558" customFormat="1">
      <c r="A174" s="567">
        <v>44241</v>
      </c>
      <c r="B174" s="568" t="s">
        <v>1367</v>
      </c>
      <c r="C174" s="569"/>
      <c r="D174" s="570"/>
      <c r="E174" s="571"/>
      <c r="F174" s="568" t="s">
        <v>1368</v>
      </c>
      <c r="G174" s="569"/>
      <c r="H174" s="570"/>
      <c r="I174" s="571"/>
      <c r="J174" s="568"/>
      <c r="K174" s="569"/>
      <c r="L174" s="570"/>
      <c r="M174" s="571"/>
    </row>
    <row r="175" spans="1:13" s="558" customFormat="1">
      <c r="A175" s="567">
        <v>44242</v>
      </c>
      <c r="B175" s="568" t="s">
        <v>1369</v>
      </c>
      <c r="C175" s="569"/>
      <c r="D175" s="570"/>
      <c r="E175" s="571"/>
      <c r="F175" s="568" t="s">
        <v>1370</v>
      </c>
      <c r="G175" s="569"/>
      <c r="H175" s="570"/>
      <c r="I175" s="571"/>
      <c r="J175" s="568"/>
      <c r="K175" s="569"/>
      <c r="L175" s="570"/>
      <c r="M175" s="571"/>
    </row>
    <row r="176" spans="1:13" s="558" customFormat="1">
      <c r="A176" s="567">
        <v>44243</v>
      </c>
      <c r="B176" s="568" t="s">
        <v>1371</v>
      </c>
      <c r="C176" s="569"/>
      <c r="D176" s="570"/>
      <c r="E176" s="571"/>
      <c r="F176" s="568" t="s">
        <v>1372</v>
      </c>
      <c r="G176" s="569"/>
      <c r="H176" s="570"/>
      <c r="I176" s="571"/>
      <c r="J176" s="568"/>
      <c r="K176" s="569"/>
      <c r="L176" s="570"/>
      <c r="M176" s="571"/>
    </row>
    <row r="177" spans="1:13" s="558" customFormat="1">
      <c r="A177" s="567">
        <v>44258</v>
      </c>
      <c r="B177" s="568" t="s">
        <v>1373</v>
      </c>
      <c r="C177" s="569"/>
      <c r="D177" s="570"/>
      <c r="E177" s="571"/>
      <c r="F177" s="568" t="s">
        <v>1374</v>
      </c>
      <c r="G177" s="569"/>
      <c r="H177" s="570"/>
      <c r="I177" s="571"/>
      <c r="J177" s="568"/>
      <c r="K177" s="569"/>
      <c r="L177" s="570"/>
      <c r="M177" s="571"/>
    </row>
    <row r="178" spans="1:13" s="558" customFormat="1">
      <c r="A178" s="567">
        <v>44259</v>
      </c>
      <c r="B178" s="568" t="s">
        <v>1375</v>
      </c>
      <c r="C178" s="569"/>
      <c r="D178" s="570"/>
      <c r="E178" s="571"/>
      <c r="F178" s="568" t="s">
        <v>1376</v>
      </c>
      <c r="G178" s="569"/>
      <c r="H178" s="570"/>
      <c r="I178" s="571"/>
      <c r="J178" s="568"/>
      <c r="K178" s="569"/>
      <c r="L178" s="570"/>
      <c r="M178" s="571"/>
    </row>
    <row r="179" spans="1:13" s="558" customFormat="1">
      <c r="A179" s="567">
        <v>44260</v>
      </c>
      <c r="B179" s="568" t="s">
        <v>1377</v>
      </c>
      <c r="C179" s="569"/>
      <c r="D179" s="570"/>
      <c r="E179" s="571"/>
      <c r="F179" s="568"/>
      <c r="G179" s="569"/>
      <c r="H179" s="570"/>
      <c r="I179" s="571"/>
      <c r="J179" s="568" t="s">
        <v>1378</v>
      </c>
      <c r="K179" s="569"/>
      <c r="L179" s="570"/>
      <c r="M179" s="571"/>
    </row>
    <row r="180" spans="1:13" s="558" customFormat="1">
      <c r="A180" s="567">
        <v>44261</v>
      </c>
      <c r="B180" s="568" t="s">
        <v>1379</v>
      </c>
      <c r="C180" s="569"/>
      <c r="D180" s="570"/>
      <c r="E180" s="571"/>
      <c r="F180" s="568" t="s">
        <v>1380</v>
      </c>
      <c r="G180" s="569"/>
      <c r="H180" s="570"/>
      <c r="I180" s="571"/>
      <c r="J180" s="568" t="s">
        <v>1381</v>
      </c>
      <c r="K180" s="569"/>
      <c r="L180" s="570"/>
      <c r="M180" s="571"/>
    </row>
    <row r="181" spans="1:13" s="558" customFormat="1">
      <c r="A181" s="567">
        <v>44262</v>
      </c>
      <c r="B181" s="568"/>
      <c r="C181" s="569"/>
      <c r="D181" s="570"/>
      <c r="E181" s="571"/>
      <c r="F181" s="568" t="s">
        <v>1382</v>
      </c>
      <c r="G181" s="569"/>
      <c r="H181" s="570"/>
      <c r="I181" s="571"/>
      <c r="J181" s="568" t="s">
        <v>1383</v>
      </c>
      <c r="K181" s="569"/>
      <c r="L181" s="570"/>
      <c r="M181" s="571"/>
    </row>
    <row r="182" spans="1:13" s="558" customFormat="1">
      <c r="A182" s="567">
        <v>44267</v>
      </c>
      <c r="B182" s="568"/>
      <c r="C182" s="569"/>
      <c r="D182" s="570"/>
      <c r="E182" s="571"/>
      <c r="F182" s="568" t="s">
        <v>1384</v>
      </c>
      <c r="G182" s="569"/>
      <c r="H182" s="570"/>
      <c r="I182" s="571"/>
      <c r="J182" s="568" t="s">
        <v>1385</v>
      </c>
      <c r="K182" s="569"/>
      <c r="L182" s="570"/>
      <c r="M182" s="571"/>
    </row>
    <row r="183" spans="1:13" s="558" customFormat="1">
      <c r="A183" s="567">
        <v>44263</v>
      </c>
      <c r="B183" s="568" t="s">
        <v>1386</v>
      </c>
      <c r="C183" s="569"/>
      <c r="D183" s="570"/>
      <c r="E183" s="571"/>
      <c r="F183" s="568"/>
      <c r="G183" s="569"/>
      <c r="H183" s="570"/>
      <c r="I183" s="571"/>
      <c r="J183" s="568"/>
      <c r="K183" s="569"/>
      <c r="L183" s="570"/>
      <c r="M183" s="571"/>
    </row>
    <row r="184" spans="1:13" s="558" customFormat="1">
      <c r="A184" s="567">
        <v>44265</v>
      </c>
      <c r="B184" s="568" t="s">
        <v>1387</v>
      </c>
      <c r="C184" s="569"/>
      <c r="D184" s="570"/>
      <c r="E184" s="571"/>
      <c r="F184" s="568"/>
      <c r="G184" s="569"/>
      <c r="H184" s="570"/>
      <c r="I184" s="571"/>
      <c r="J184" s="568"/>
      <c r="K184" s="569"/>
      <c r="L184" s="570"/>
      <c r="M184" s="571"/>
    </row>
    <row r="185" spans="1:13" s="558" customFormat="1">
      <c r="A185" s="567">
        <v>44268</v>
      </c>
      <c r="B185" s="573" t="s">
        <v>1388</v>
      </c>
      <c r="C185" s="569"/>
      <c r="D185" s="570"/>
      <c r="E185" s="571"/>
      <c r="F185" s="568"/>
      <c r="G185" s="569"/>
      <c r="H185" s="570"/>
      <c r="I185" s="571"/>
      <c r="J185" s="568"/>
      <c r="K185" s="569"/>
      <c r="L185" s="570"/>
      <c r="M185" s="571"/>
    </row>
    <row r="186" spans="1:13" s="558" customFormat="1">
      <c r="A186" s="567">
        <v>44269</v>
      </c>
      <c r="B186" s="573" t="s">
        <v>1389</v>
      </c>
      <c r="C186" s="569"/>
      <c r="D186" s="570"/>
      <c r="E186" s="571"/>
      <c r="F186" s="568"/>
      <c r="G186" s="569"/>
      <c r="H186" s="570"/>
      <c r="I186" s="571"/>
      <c r="J186" s="568"/>
      <c r="K186" s="569"/>
      <c r="L186" s="570"/>
      <c r="M186" s="571"/>
    </row>
    <row r="187" spans="1:13" s="558" customFormat="1">
      <c r="A187" s="567">
        <v>44270</v>
      </c>
      <c r="B187" s="573" t="s">
        <v>1390</v>
      </c>
      <c r="C187" s="569"/>
      <c r="D187" s="570"/>
      <c r="E187" s="571"/>
      <c r="F187" s="568" t="s">
        <v>1391</v>
      </c>
      <c r="G187" s="569"/>
      <c r="H187" s="570"/>
      <c r="I187" s="571"/>
      <c r="J187" s="568" t="s">
        <v>1392</v>
      </c>
      <c r="K187" s="569"/>
      <c r="L187" s="570"/>
      <c r="M187" s="571"/>
    </row>
    <row r="188" spans="1:13" s="558" customFormat="1">
      <c r="A188" s="567">
        <v>44272</v>
      </c>
      <c r="B188" s="573" t="s">
        <v>1393</v>
      </c>
      <c r="C188" s="569"/>
      <c r="D188" s="570"/>
      <c r="E188" s="571"/>
      <c r="F188" s="568"/>
      <c r="G188" s="569"/>
      <c r="H188" s="570"/>
      <c r="I188" s="571"/>
      <c r="J188" s="568"/>
      <c r="K188" s="569"/>
      <c r="L188" s="570"/>
      <c r="M188" s="571"/>
    </row>
    <row r="189" spans="1:13" s="558" customFormat="1">
      <c r="A189" s="567">
        <v>44273</v>
      </c>
      <c r="B189" s="568"/>
      <c r="C189" s="569"/>
      <c r="D189" s="570"/>
      <c r="E189" s="571"/>
      <c r="F189" s="568"/>
      <c r="G189" s="569"/>
      <c r="H189" s="570"/>
      <c r="I189" s="571"/>
      <c r="J189" s="568" t="s">
        <v>1394</v>
      </c>
      <c r="K189" s="569"/>
      <c r="L189" s="570"/>
      <c r="M189" s="571"/>
    </row>
    <row r="190" spans="1:13" s="558" customFormat="1">
      <c r="A190" s="567">
        <v>44274</v>
      </c>
      <c r="B190" s="568"/>
      <c r="C190" s="569"/>
      <c r="D190" s="570"/>
      <c r="E190" s="571"/>
      <c r="F190" s="568"/>
      <c r="G190" s="569"/>
      <c r="H190" s="570"/>
      <c r="I190" s="571"/>
      <c r="J190" s="568"/>
      <c r="K190" s="569"/>
      <c r="L190" s="570"/>
      <c r="M190" s="571"/>
    </row>
    <row r="191" spans="1:13" s="558" customFormat="1">
      <c r="A191" s="567">
        <v>44279</v>
      </c>
      <c r="B191" s="568" t="s">
        <v>1395</v>
      </c>
      <c r="C191" s="569"/>
      <c r="D191" s="570"/>
      <c r="E191" s="571"/>
      <c r="F191" s="568"/>
      <c r="G191" s="569"/>
      <c r="H191" s="570"/>
      <c r="I191" s="571"/>
      <c r="J191" s="568"/>
      <c r="K191" s="569"/>
      <c r="L191" s="570"/>
      <c r="M191" s="571"/>
    </row>
    <row r="192" spans="1:13" s="558" customFormat="1">
      <c r="A192" s="567">
        <v>44286</v>
      </c>
      <c r="B192" s="568"/>
      <c r="C192" s="569"/>
      <c r="D192" s="570"/>
      <c r="E192" s="571"/>
      <c r="F192" s="568"/>
      <c r="G192" s="569"/>
      <c r="H192" s="570"/>
      <c r="I192" s="571"/>
      <c r="J192" s="568" t="s">
        <v>1396</v>
      </c>
      <c r="K192" s="569"/>
      <c r="L192" s="570"/>
      <c r="M192" s="571"/>
    </row>
    <row r="193" spans="1:13" s="558" customFormat="1">
      <c r="A193" s="567">
        <v>44287</v>
      </c>
      <c r="B193" s="568"/>
      <c r="C193" s="569"/>
      <c r="D193" s="570"/>
      <c r="E193" s="571"/>
      <c r="F193" s="568" t="s">
        <v>1397</v>
      </c>
      <c r="G193" s="569"/>
      <c r="H193" s="570"/>
      <c r="I193" s="571"/>
      <c r="J193" s="568" t="s">
        <v>1398</v>
      </c>
      <c r="K193" s="569"/>
      <c r="L193" s="570"/>
      <c r="M193" s="571"/>
    </row>
    <row r="194" spans="1:13" s="558" customFormat="1">
      <c r="A194" s="567">
        <v>44303</v>
      </c>
      <c r="B194" s="568"/>
      <c r="C194" s="569"/>
      <c r="D194" s="570"/>
      <c r="E194" s="571"/>
      <c r="F194" s="568" t="s">
        <v>1391</v>
      </c>
      <c r="G194" s="569" t="s">
        <v>43</v>
      </c>
      <c r="H194" s="570" t="s">
        <v>1137</v>
      </c>
      <c r="I194" s="571"/>
      <c r="J194" s="568" t="s">
        <v>1399</v>
      </c>
      <c r="K194" s="569"/>
      <c r="L194" s="570"/>
      <c r="M194" s="571"/>
    </row>
    <row r="195" spans="1:13" s="558" customFormat="1">
      <c r="A195" s="567">
        <v>44304</v>
      </c>
      <c r="B195" s="568" t="s">
        <v>1400</v>
      </c>
      <c r="C195" s="569" t="s">
        <v>954</v>
      </c>
      <c r="D195" s="570"/>
      <c r="E195" s="571"/>
      <c r="F195" s="568" t="s">
        <v>1401</v>
      </c>
      <c r="G195" s="569"/>
      <c r="H195" s="570"/>
      <c r="I195" s="571"/>
      <c r="J195" s="568"/>
      <c r="K195" s="569"/>
      <c r="L195" s="570"/>
      <c r="M195" s="571"/>
    </row>
    <row r="196" spans="1:13" s="558" customFormat="1">
      <c r="A196" s="567">
        <v>44305</v>
      </c>
      <c r="B196" s="568"/>
      <c r="C196" s="569"/>
      <c r="D196" s="570"/>
      <c r="E196" s="571"/>
      <c r="F196" s="568" t="s">
        <v>1408</v>
      </c>
      <c r="G196" s="569"/>
      <c r="H196" s="570"/>
      <c r="I196" s="571"/>
      <c r="J196" s="568"/>
      <c r="K196" s="569"/>
      <c r="L196" s="570"/>
      <c r="M196" s="571"/>
    </row>
    <row r="197" spans="1:13" s="558" customFormat="1">
      <c r="A197" s="567">
        <v>44307</v>
      </c>
      <c r="B197" s="568" t="s">
        <v>1402</v>
      </c>
      <c r="C197" s="569"/>
      <c r="D197" s="570"/>
      <c r="E197" s="571"/>
      <c r="F197" s="568" t="s">
        <v>1409</v>
      </c>
      <c r="G197" s="569"/>
      <c r="H197" s="570"/>
      <c r="I197" s="571"/>
      <c r="J197" s="568"/>
      <c r="K197" s="569"/>
      <c r="L197" s="570"/>
      <c r="M197" s="571"/>
    </row>
    <row r="198" spans="1:13" s="558" customFormat="1">
      <c r="A198" s="567">
        <v>44308</v>
      </c>
      <c r="B198" s="568" t="s">
        <v>1403</v>
      </c>
      <c r="C198" s="569"/>
      <c r="D198" s="570"/>
      <c r="E198" s="571"/>
      <c r="F198" s="568" t="s">
        <v>1410</v>
      </c>
      <c r="G198" s="569"/>
      <c r="H198" s="570"/>
      <c r="I198" s="571"/>
      <c r="J198" s="568"/>
      <c r="K198" s="569"/>
      <c r="L198" s="570"/>
      <c r="M198" s="571"/>
    </row>
    <row r="199" spans="1:13" s="558" customFormat="1">
      <c r="A199" s="567">
        <v>44310</v>
      </c>
      <c r="B199" s="568" t="s">
        <v>1403</v>
      </c>
      <c r="C199" s="569"/>
      <c r="D199" s="570"/>
      <c r="E199" s="571"/>
      <c r="F199" s="568" t="s">
        <v>1410</v>
      </c>
      <c r="G199" s="569"/>
      <c r="H199" s="570"/>
      <c r="I199" s="571"/>
      <c r="J199" s="568"/>
      <c r="K199" s="569"/>
      <c r="L199" s="570"/>
      <c r="M199" s="571"/>
    </row>
    <row r="200" spans="1:13" s="558" customFormat="1">
      <c r="A200" s="567">
        <v>44312</v>
      </c>
      <c r="B200" s="568"/>
      <c r="C200" s="569"/>
      <c r="D200" s="570"/>
      <c r="E200" s="571"/>
      <c r="F200" s="568"/>
      <c r="G200" s="569"/>
      <c r="H200" s="570"/>
      <c r="I200" s="571"/>
      <c r="J200" s="568" t="s">
        <v>1404</v>
      </c>
      <c r="K200" s="569" t="s">
        <v>1143</v>
      </c>
      <c r="L200" s="570"/>
      <c r="M200" s="571"/>
    </row>
    <row r="201" spans="1:13" s="558" customFormat="1">
      <c r="A201" s="567">
        <v>44313</v>
      </c>
      <c r="B201" s="568" t="s">
        <v>1411</v>
      </c>
      <c r="C201" s="569"/>
      <c r="D201" s="570"/>
      <c r="E201" s="571"/>
      <c r="F201" s="568" t="s">
        <v>1412</v>
      </c>
      <c r="G201" s="569"/>
      <c r="H201" s="570"/>
      <c r="I201" s="571"/>
      <c r="J201" s="568" t="s">
        <v>1404</v>
      </c>
      <c r="K201" s="569" t="s">
        <v>1143</v>
      </c>
      <c r="L201" s="570"/>
      <c r="M201" s="571"/>
    </row>
    <row r="202" spans="1:13" s="558" customFormat="1">
      <c r="A202" s="567">
        <v>44313</v>
      </c>
      <c r="B202" s="568" t="s">
        <v>1413</v>
      </c>
      <c r="C202" s="569"/>
      <c r="D202" s="570"/>
      <c r="E202" s="571"/>
      <c r="F202" s="568" t="s">
        <v>1414</v>
      </c>
      <c r="G202" s="569" t="s">
        <v>1143</v>
      </c>
      <c r="H202" s="570"/>
      <c r="I202" s="571"/>
      <c r="J202" s="568"/>
      <c r="K202" s="569"/>
      <c r="L202" s="570"/>
      <c r="M202" s="571"/>
    </row>
    <row r="203" spans="1:13" s="558" customFormat="1">
      <c r="A203" s="567">
        <v>44315</v>
      </c>
      <c r="B203" s="568"/>
      <c r="C203" s="569"/>
      <c r="D203" s="570"/>
      <c r="E203" s="571"/>
      <c r="F203" s="568" t="s">
        <v>1415</v>
      </c>
      <c r="G203" s="569" t="s">
        <v>1143</v>
      </c>
      <c r="H203" s="570"/>
      <c r="I203" s="571"/>
      <c r="J203" s="568" t="s">
        <v>1415</v>
      </c>
      <c r="K203" s="569" t="s">
        <v>1143</v>
      </c>
      <c r="L203" s="570"/>
      <c r="M203" s="571"/>
    </row>
    <row r="204" spans="1:13" s="558" customFormat="1">
      <c r="A204" s="567">
        <v>44315</v>
      </c>
      <c r="B204" s="568"/>
      <c r="C204" s="569"/>
      <c r="D204" s="570"/>
      <c r="E204" s="571"/>
      <c r="F204" s="568" t="s">
        <v>1416</v>
      </c>
      <c r="G204" s="569" t="s">
        <v>1143</v>
      </c>
      <c r="H204" s="570"/>
      <c r="I204" s="571"/>
      <c r="J204" s="568" t="s">
        <v>1416</v>
      </c>
      <c r="K204" s="569" t="s">
        <v>1143</v>
      </c>
      <c r="L204" s="570"/>
      <c r="M204" s="571"/>
    </row>
    <row r="205" spans="1:13" s="558" customFormat="1">
      <c r="A205" s="567">
        <v>44316</v>
      </c>
      <c r="B205" s="568" t="s">
        <v>1417</v>
      </c>
      <c r="C205" s="569"/>
      <c r="D205" s="570"/>
      <c r="E205" s="571"/>
      <c r="F205" s="568" t="s">
        <v>1408</v>
      </c>
      <c r="G205" s="569"/>
      <c r="H205" s="570"/>
      <c r="I205" s="571"/>
      <c r="J205" s="568"/>
      <c r="K205" s="569"/>
      <c r="L205" s="570"/>
      <c r="M205" s="571"/>
    </row>
    <row r="206" spans="1:13" s="558" customFormat="1">
      <c r="A206" s="567">
        <v>44316</v>
      </c>
      <c r="B206" s="568" t="s">
        <v>1418</v>
      </c>
      <c r="C206" s="569" t="s">
        <v>43</v>
      </c>
      <c r="D206" s="570" t="s">
        <v>1137</v>
      </c>
      <c r="E206" s="571" t="s">
        <v>985</v>
      </c>
      <c r="F206" s="568"/>
      <c r="G206" s="569"/>
      <c r="H206" s="570"/>
      <c r="I206" s="571"/>
      <c r="J206" s="568"/>
      <c r="K206" s="569"/>
      <c r="L206" s="570"/>
      <c r="M206" s="571"/>
    </row>
    <row r="207" spans="1:13" s="558" customFormat="1">
      <c r="A207" s="567">
        <v>44317</v>
      </c>
      <c r="B207" s="568" t="s">
        <v>1066</v>
      </c>
      <c r="C207" s="569" t="s">
        <v>43</v>
      </c>
      <c r="D207" s="570"/>
      <c r="E207" s="571"/>
      <c r="F207" s="568"/>
      <c r="G207" s="569"/>
      <c r="H207" s="570"/>
      <c r="I207" s="571"/>
      <c r="J207" s="568"/>
      <c r="K207" s="569"/>
      <c r="L207" s="570"/>
      <c r="M207" s="571"/>
    </row>
    <row r="208" spans="1:13" s="558" customFormat="1">
      <c r="A208" s="567">
        <v>44317</v>
      </c>
      <c r="B208" s="568" t="s">
        <v>1023</v>
      </c>
      <c r="C208" s="569" t="s">
        <v>1405</v>
      </c>
      <c r="D208" s="570" t="s">
        <v>1406</v>
      </c>
      <c r="E208" s="571" t="s">
        <v>33</v>
      </c>
      <c r="F208" s="568"/>
      <c r="G208" s="569"/>
      <c r="H208" s="570"/>
      <c r="I208" s="571"/>
      <c r="J208" s="568"/>
      <c r="K208" s="569"/>
      <c r="L208" s="570"/>
      <c r="M208" s="571"/>
    </row>
    <row r="209" spans="1:13" s="558" customFormat="1">
      <c r="A209" s="567">
        <v>44318</v>
      </c>
      <c r="B209" s="568" t="s">
        <v>1066</v>
      </c>
      <c r="C209" s="569" t="s">
        <v>43</v>
      </c>
      <c r="D209" s="570"/>
      <c r="E209" s="571"/>
      <c r="F209" s="568" t="s">
        <v>1094</v>
      </c>
      <c r="G209" s="569" t="s">
        <v>1407</v>
      </c>
      <c r="H209" s="570"/>
      <c r="I209" s="571"/>
      <c r="J209" s="568"/>
      <c r="K209" s="569"/>
      <c r="L209" s="570"/>
      <c r="M209" s="571"/>
    </row>
    <row r="210" spans="1:13" s="558" customFormat="1">
      <c r="A210" s="567">
        <v>44350</v>
      </c>
      <c r="B210" s="568"/>
      <c r="C210" s="569"/>
      <c r="D210" s="570"/>
      <c r="E210" s="571"/>
      <c r="F210" s="568" t="s">
        <v>1419</v>
      </c>
      <c r="G210" s="569" t="s">
        <v>1420</v>
      </c>
      <c r="H210" s="570" t="s">
        <v>1137</v>
      </c>
      <c r="I210" s="571"/>
      <c r="J210" s="568" t="s">
        <v>1421</v>
      </c>
      <c r="K210" s="569" t="s">
        <v>1422</v>
      </c>
      <c r="L210" s="570" t="s">
        <v>1137</v>
      </c>
      <c r="M210" s="571"/>
    </row>
    <row r="211" spans="1:13" s="558" customFormat="1">
      <c r="A211" s="567">
        <v>44351</v>
      </c>
      <c r="B211" s="568"/>
      <c r="C211" s="569"/>
      <c r="D211" s="570"/>
      <c r="E211" s="571"/>
      <c r="F211" s="568" t="s">
        <v>1024</v>
      </c>
      <c r="G211" s="569" t="s">
        <v>1420</v>
      </c>
      <c r="H211" s="570" t="s">
        <v>1137</v>
      </c>
      <c r="I211" s="571"/>
      <c r="J211" s="568" t="s">
        <v>1024</v>
      </c>
      <c r="K211" s="569" t="s">
        <v>1420</v>
      </c>
      <c r="L211" s="570" t="s">
        <v>1137</v>
      </c>
      <c r="M211" s="571"/>
    </row>
    <row r="212" spans="1:13">
      <c r="A212" s="567">
        <v>44352</v>
      </c>
      <c r="B212" s="568"/>
      <c r="C212" s="569"/>
      <c r="D212" s="570"/>
      <c r="E212" s="571"/>
      <c r="F212" s="568" t="s">
        <v>1025</v>
      </c>
      <c r="G212" s="569" t="s">
        <v>1420</v>
      </c>
      <c r="H212" s="570" t="s">
        <v>1137</v>
      </c>
      <c r="I212" s="571"/>
      <c r="J212" s="568" t="s">
        <v>1025</v>
      </c>
      <c r="K212" s="569" t="s">
        <v>1420</v>
      </c>
      <c r="L212" s="570" t="s">
        <v>1137</v>
      </c>
      <c r="M212" s="571"/>
    </row>
    <row r="213" spans="1:13">
      <c r="A213" s="567">
        <v>44352</v>
      </c>
      <c r="B213" s="568"/>
      <c r="C213" s="569"/>
      <c r="D213" s="570"/>
      <c r="E213" s="571"/>
      <c r="F213" s="568" t="s">
        <v>903</v>
      </c>
      <c r="G213" s="569" t="s">
        <v>1420</v>
      </c>
      <c r="H213" s="570" t="s">
        <v>1137</v>
      </c>
      <c r="I213" s="571"/>
      <c r="J213" s="568" t="s">
        <v>903</v>
      </c>
      <c r="K213" s="569" t="s">
        <v>1420</v>
      </c>
      <c r="L213" s="570" t="s">
        <v>1137</v>
      </c>
      <c r="M213" s="571"/>
    </row>
    <row r="214" spans="1:13">
      <c r="A214" s="567">
        <v>44355</v>
      </c>
      <c r="B214" s="568" t="s">
        <v>1423</v>
      </c>
      <c r="C214" s="569" t="s">
        <v>1424</v>
      </c>
      <c r="D214" s="570" t="s">
        <v>1137</v>
      </c>
      <c r="E214" s="571"/>
      <c r="F214" s="568" t="s">
        <v>1423</v>
      </c>
      <c r="G214" s="569" t="s">
        <v>1407</v>
      </c>
      <c r="H214" s="570" t="s">
        <v>1137</v>
      </c>
      <c r="I214" s="571"/>
      <c r="J214" s="568"/>
      <c r="K214" s="569"/>
      <c r="L214" s="570"/>
      <c r="M214" s="571"/>
    </row>
    <row r="215" spans="1:13">
      <c r="A215" s="567">
        <v>44366</v>
      </c>
      <c r="B215" s="568" t="s">
        <v>1023</v>
      </c>
      <c r="C215" s="569" t="s">
        <v>1425</v>
      </c>
      <c r="D215" s="570" t="s">
        <v>1406</v>
      </c>
      <c r="E215" s="571"/>
      <c r="F215" s="568"/>
      <c r="G215" s="569"/>
      <c r="H215" s="570"/>
      <c r="I215" s="571"/>
      <c r="J215" s="568"/>
      <c r="K215" s="569"/>
      <c r="L215" s="570"/>
      <c r="M215" s="571"/>
    </row>
    <row r="216" spans="1:13">
      <c r="A216" s="567">
        <v>44368</v>
      </c>
      <c r="B216" s="568" t="s">
        <v>996</v>
      </c>
      <c r="C216" s="569" t="s">
        <v>1424</v>
      </c>
      <c r="D216" s="570" t="s">
        <v>1137</v>
      </c>
      <c r="E216" s="571"/>
      <c r="F216" s="568" t="s">
        <v>996</v>
      </c>
      <c r="G216" s="569" t="s">
        <v>1407</v>
      </c>
      <c r="H216" s="570"/>
      <c r="I216" s="571"/>
      <c r="J216" s="568"/>
      <c r="K216" s="569"/>
      <c r="L216" s="570"/>
      <c r="M216" s="571"/>
    </row>
    <row r="217" spans="1:13">
      <c r="A217" s="567">
        <v>44369</v>
      </c>
      <c r="B217" s="568"/>
      <c r="C217" s="569"/>
      <c r="D217" s="570"/>
      <c r="E217" s="571"/>
      <c r="F217" s="568" t="s">
        <v>1022</v>
      </c>
      <c r="G217" s="569" t="s">
        <v>1407</v>
      </c>
      <c r="H217" s="570"/>
      <c r="I217" s="571"/>
      <c r="J217" s="568"/>
      <c r="K217" s="569"/>
      <c r="L217" s="570"/>
      <c r="M217" s="571"/>
    </row>
    <row r="218" spans="1:13">
      <c r="A218" s="567">
        <v>44379</v>
      </c>
      <c r="B218" s="568"/>
      <c r="C218" s="569"/>
      <c r="D218" s="570"/>
      <c r="E218" s="571"/>
      <c r="F218" s="568" t="s">
        <v>1426</v>
      </c>
      <c r="G218" s="569" t="s">
        <v>1427</v>
      </c>
      <c r="H218" s="570" t="s">
        <v>1137</v>
      </c>
      <c r="I218" s="571"/>
      <c r="J218" s="568" t="s">
        <v>1426</v>
      </c>
      <c r="K218" s="569" t="s">
        <v>1428</v>
      </c>
      <c r="L218" s="570" t="s">
        <v>1137</v>
      </c>
      <c r="M218" s="571"/>
    </row>
    <row r="219" spans="1:13">
      <c r="A219" s="567">
        <v>44388</v>
      </c>
      <c r="B219" s="568" t="s">
        <v>1429</v>
      </c>
      <c r="C219" s="569" t="s">
        <v>1424</v>
      </c>
      <c r="D219" s="570" t="s">
        <v>1137</v>
      </c>
      <c r="E219" s="571"/>
      <c r="F219" s="568" t="s">
        <v>996</v>
      </c>
      <c r="G219" s="569" t="s">
        <v>1407</v>
      </c>
      <c r="H219" s="570"/>
      <c r="I219" s="571"/>
      <c r="J219" s="568"/>
      <c r="K219" s="569"/>
      <c r="L219" s="570"/>
      <c r="M219" s="571"/>
    </row>
    <row r="220" spans="1:13">
      <c r="A220" s="567">
        <v>44389</v>
      </c>
      <c r="B220" s="568" t="s">
        <v>1430</v>
      </c>
      <c r="C220" s="569" t="s">
        <v>1424</v>
      </c>
      <c r="D220" s="570" t="s">
        <v>1137</v>
      </c>
      <c r="E220" s="571"/>
      <c r="F220" s="568" t="s">
        <v>1430</v>
      </c>
      <c r="G220" s="569" t="s">
        <v>1407</v>
      </c>
      <c r="H220" s="570"/>
      <c r="I220" s="571"/>
      <c r="J220" s="568"/>
      <c r="K220" s="569"/>
      <c r="L220" s="570"/>
      <c r="M220" s="571"/>
    </row>
    <row r="221" spans="1:13">
      <c r="A221" s="567">
        <v>44398</v>
      </c>
      <c r="B221" s="568" t="s">
        <v>1431</v>
      </c>
      <c r="C221" s="576" t="s">
        <v>1432</v>
      </c>
      <c r="D221" s="570"/>
      <c r="E221" s="571"/>
      <c r="F221" s="568"/>
      <c r="G221" s="569"/>
      <c r="H221" s="570"/>
      <c r="I221" s="571"/>
      <c r="J221" s="568"/>
      <c r="K221" s="569"/>
      <c r="L221" s="570"/>
      <c r="M221" s="571"/>
    </row>
    <row r="222" spans="1:13">
      <c r="A222" s="567">
        <v>44398</v>
      </c>
      <c r="B222" s="568" t="s">
        <v>1433</v>
      </c>
      <c r="C222" s="569" t="s">
        <v>1434</v>
      </c>
      <c r="D222" s="570"/>
      <c r="E222" s="571"/>
      <c r="F222" s="568"/>
      <c r="G222" s="569"/>
      <c r="H222" s="570"/>
      <c r="I222" s="571"/>
      <c r="J222" s="568"/>
      <c r="K222" s="569"/>
      <c r="L222" s="570"/>
      <c r="M222" s="571"/>
    </row>
    <row r="223" spans="1:13">
      <c r="A223" s="567">
        <v>44398</v>
      </c>
      <c r="B223" s="568" t="s">
        <v>1435</v>
      </c>
      <c r="C223" s="569" t="s">
        <v>1436</v>
      </c>
      <c r="D223" s="570"/>
      <c r="E223" s="571"/>
      <c r="F223" s="568"/>
      <c r="G223" s="569"/>
      <c r="H223" s="570"/>
      <c r="I223" s="571"/>
      <c r="J223" s="568"/>
      <c r="K223" s="569"/>
      <c r="L223" s="570"/>
      <c r="M223" s="571"/>
    </row>
    <row r="224" spans="1:13">
      <c r="A224" s="567">
        <v>44399</v>
      </c>
      <c r="B224" s="568" t="s">
        <v>1437</v>
      </c>
      <c r="C224" s="569" t="s">
        <v>1432</v>
      </c>
      <c r="D224" s="570"/>
      <c r="E224" s="571"/>
      <c r="F224" s="568" t="s">
        <v>1438</v>
      </c>
      <c r="G224" s="569"/>
      <c r="H224" s="570"/>
      <c r="I224" s="571"/>
      <c r="J224" s="568"/>
      <c r="K224" s="569"/>
      <c r="L224" s="570"/>
      <c r="M224" s="571"/>
    </row>
    <row r="225" spans="1:13">
      <c r="A225" s="567">
        <v>44402</v>
      </c>
      <c r="B225" s="568" t="s">
        <v>1439</v>
      </c>
      <c r="C225" s="569" t="s">
        <v>1434</v>
      </c>
      <c r="D225" s="570"/>
      <c r="E225" s="571"/>
      <c r="F225" s="568" t="s">
        <v>1440</v>
      </c>
      <c r="G225" s="569"/>
      <c r="H225" s="569" t="s">
        <v>1434</v>
      </c>
      <c r="I225" s="571"/>
      <c r="J225" s="568"/>
      <c r="K225" s="569"/>
      <c r="L225" s="570"/>
      <c r="M225" s="571"/>
    </row>
    <row r="226" spans="1:13">
      <c r="A226" s="567">
        <v>44409</v>
      </c>
      <c r="B226" s="568"/>
      <c r="C226" s="569"/>
      <c r="D226" s="570"/>
      <c r="E226" s="571"/>
      <c r="F226" s="568" t="s">
        <v>1444</v>
      </c>
      <c r="G226" s="569" t="s">
        <v>1445</v>
      </c>
      <c r="H226" s="570" t="s">
        <v>1137</v>
      </c>
      <c r="I226" s="571"/>
      <c r="J226" s="568" t="s">
        <v>1446</v>
      </c>
      <c r="K226" s="569" t="s">
        <v>1445</v>
      </c>
      <c r="L226" s="570" t="s">
        <v>1137</v>
      </c>
      <c r="M226" s="571"/>
    </row>
    <row r="227" spans="1:13">
      <c r="A227" s="567">
        <v>44410</v>
      </c>
      <c r="B227" s="568"/>
      <c r="C227" s="569"/>
      <c r="D227" s="570"/>
      <c r="E227" s="571"/>
      <c r="F227" s="568" t="s">
        <v>1447</v>
      </c>
      <c r="G227" s="569" t="s">
        <v>43</v>
      </c>
      <c r="H227" s="570" t="s">
        <v>1137</v>
      </c>
      <c r="I227" s="571"/>
      <c r="J227" s="568" t="s">
        <v>1448</v>
      </c>
      <c r="K227" s="569" t="s">
        <v>43</v>
      </c>
      <c r="L227" s="570" t="s">
        <v>1137</v>
      </c>
      <c r="M227" s="571"/>
    </row>
    <row r="228" spans="1:13">
      <c r="A228" s="567">
        <v>44411</v>
      </c>
      <c r="B228" s="568"/>
      <c r="C228" s="569"/>
      <c r="D228" s="570"/>
      <c r="E228" s="571"/>
      <c r="F228" s="568" t="s">
        <v>1447</v>
      </c>
      <c r="G228" s="569" t="s">
        <v>43</v>
      </c>
      <c r="H228" s="570" t="s">
        <v>1137</v>
      </c>
      <c r="I228" s="571"/>
      <c r="J228" s="568" t="s">
        <v>1448</v>
      </c>
      <c r="K228" s="569" t="s">
        <v>43</v>
      </c>
      <c r="L228" s="570" t="s">
        <v>1137</v>
      </c>
      <c r="M228" s="571"/>
    </row>
    <row r="229" spans="1:13">
      <c r="A229" s="567">
        <v>44416</v>
      </c>
      <c r="B229" s="568"/>
      <c r="C229" s="569"/>
      <c r="D229" s="570"/>
      <c r="E229" s="571"/>
      <c r="F229" s="568" t="s">
        <v>889</v>
      </c>
      <c r="G229" s="569" t="s">
        <v>43</v>
      </c>
      <c r="H229" s="570" t="s">
        <v>1137</v>
      </c>
      <c r="I229" s="571"/>
      <c r="J229" s="568" t="s">
        <v>889</v>
      </c>
      <c r="K229" s="569" t="s">
        <v>43</v>
      </c>
      <c r="L229" s="570" t="s">
        <v>1137</v>
      </c>
      <c r="M229" s="571"/>
    </row>
    <row r="230" spans="1:13">
      <c r="A230" s="567">
        <v>44425</v>
      </c>
      <c r="B230" s="568" t="s">
        <v>1421</v>
      </c>
      <c r="C230" s="569" t="s">
        <v>1424</v>
      </c>
      <c r="D230" s="570" t="s">
        <v>1137</v>
      </c>
      <c r="E230" s="571"/>
      <c r="F230" s="568"/>
      <c r="G230" s="569"/>
      <c r="H230" s="570"/>
      <c r="I230" s="571"/>
      <c r="J230" s="568"/>
      <c r="K230" s="569"/>
      <c r="L230" s="570"/>
      <c r="M230" s="571"/>
    </row>
    <row r="231" spans="1:13">
      <c r="A231" s="567">
        <v>44428</v>
      </c>
      <c r="B231" s="568"/>
      <c r="C231" s="569"/>
      <c r="D231" s="570"/>
      <c r="E231" s="571"/>
      <c r="F231" s="568" t="s">
        <v>996</v>
      </c>
      <c r="G231" s="569" t="s">
        <v>1420</v>
      </c>
      <c r="H231" s="570" t="s">
        <v>1449</v>
      </c>
      <c r="I231" s="571"/>
      <c r="J231" s="568" t="s">
        <v>996</v>
      </c>
      <c r="K231" s="569" t="s">
        <v>1422</v>
      </c>
      <c r="L231" s="570" t="s">
        <v>1449</v>
      </c>
      <c r="M231" s="571"/>
    </row>
    <row r="232" spans="1:13">
      <c r="A232" s="567">
        <v>44435</v>
      </c>
      <c r="B232" s="568"/>
      <c r="C232" s="569"/>
      <c r="D232" s="570"/>
      <c r="E232" s="571"/>
      <c r="F232" s="568" t="s">
        <v>905</v>
      </c>
      <c r="G232" s="569" t="s">
        <v>1420</v>
      </c>
      <c r="H232" s="570" t="s">
        <v>1137</v>
      </c>
      <c r="I232" s="571"/>
      <c r="J232" s="568" t="s">
        <v>905</v>
      </c>
      <c r="K232" s="569" t="s">
        <v>1422</v>
      </c>
      <c r="L232" s="570" t="s">
        <v>1137</v>
      </c>
      <c r="M232" s="571"/>
    </row>
    <row r="233" spans="1:13">
      <c r="A233" s="567">
        <v>44439</v>
      </c>
      <c r="B233" s="568"/>
      <c r="C233" s="569"/>
      <c r="D233" s="570"/>
      <c r="E233" s="571"/>
      <c r="F233" s="568" t="s">
        <v>1450</v>
      </c>
      <c r="G233" s="569" t="s">
        <v>1420</v>
      </c>
      <c r="H233" s="570" t="s">
        <v>1137</v>
      </c>
      <c r="I233" s="571"/>
      <c r="J233" s="568" t="s">
        <v>1450</v>
      </c>
      <c r="K233" s="569" t="s">
        <v>1422</v>
      </c>
      <c r="L233" s="570" t="s">
        <v>1137</v>
      </c>
      <c r="M233" s="571"/>
    </row>
    <row r="234" spans="1:13">
      <c r="A234" s="567">
        <v>44450</v>
      </c>
      <c r="B234" s="568" t="s">
        <v>1451</v>
      </c>
      <c r="C234" s="569" t="s">
        <v>1424</v>
      </c>
      <c r="D234" s="570" t="s">
        <v>1137</v>
      </c>
      <c r="E234" s="571"/>
      <c r="F234" s="568"/>
      <c r="G234" s="569"/>
      <c r="H234" s="570"/>
      <c r="I234" s="571"/>
      <c r="J234" s="568"/>
      <c r="K234" s="569"/>
      <c r="L234" s="570"/>
      <c r="M234" s="571"/>
    </row>
    <row r="235" spans="1:13">
      <c r="A235" s="567">
        <v>44452</v>
      </c>
      <c r="B235" s="568" t="s">
        <v>1452</v>
      </c>
      <c r="C235" s="569" t="s">
        <v>1424</v>
      </c>
      <c r="D235" s="570" t="s">
        <v>1137</v>
      </c>
      <c r="E235" s="571"/>
      <c r="F235" s="568"/>
      <c r="G235" s="569"/>
      <c r="H235" s="570"/>
      <c r="I235" s="571"/>
      <c r="J235" s="568"/>
      <c r="K235" s="569"/>
      <c r="L235" s="570"/>
      <c r="M235" s="571"/>
    </row>
    <row r="236" spans="1:13">
      <c r="A236" s="567">
        <v>44459</v>
      </c>
      <c r="B236" s="568" t="s">
        <v>1453</v>
      </c>
      <c r="C236" s="569" t="s">
        <v>1424</v>
      </c>
      <c r="D236" s="570" t="s">
        <v>1449</v>
      </c>
      <c r="E236" s="571"/>
      <c r="F236" s="568"/>
      <c r="G236" s="569"/>
      <c r="H236" s="570"/>
      <c r="I236" s="571"/>
      <c r="J236" s="568"/>
      <c r="K236" s="569"/>
      <c r="L236" s="570"/>
      <c r="M236" s="571"/>
    </row>
    <row r="237" spans="1:13">
      <c r="A237" s="567">
        <v>44483</v>
      </c>
      <c r="B237" s="568" t="s">
        <v>1454</v>
      </c>
      <c r="C237" s="569" t="s">
        <v>1424</v>
      </c>
      <c r="D237" s="570" t="s">
        <v>1137</v>
      </c>
      <c r="E237" s="571"/>
      <c r="F237" s="568"/>
      <c r="G237" s="569"/>
      <c r="H237" s="570"/>
      <c r="I237" s="571"/>
      <c r="J237" s="568"/>
      <c r="K237" s="569"/>
      <c r="L237" s="570"/>
      <c r="M237" s="571"/>
    </row>
    <row r="238" spans="1:13">
      <c r="A238" s="567">
        <v>44484</v>
      </c>
      <c r="B238" s="568" t="s">
        <v>1455</v>
      </c>
      <c r="C238" s="569" t="s">
        <v>1424</v>
      </c>
      <c r="D238" s="570" t="s">
        <v>1137</v>
      </c>
      <c r="E238" s="571"/>
      <c r="F238" s="568"/>
      <c r="G238" s="569"/>
      <c r="H238" s="570"/>
      <c r="I238" s="571"/>
      <c r="J238" s="568"/>
      <c r="K238" s="569"/>
      <c r="L238" s="570"/>
      <c r="M238" s="571"/>
    </row>
    <row r="239" spans="1:13">
      <c r="A239" s="567">
        <v>44487</v>
      </c>
      <c r="B239" s="568" t="s">
        <v>1456</v>
      </c>
      <c r="C239" s="569" t="s">
        <v>1424</v>
      </c>
      <c r="D239" s="570" t="s">
        <v>1137</v>
      </c>
      <c r="E239" s="571"/>
      <c r="F239" s="568"/>
      <c r="G239" s="569"/>
      <c r="H239" s="570"/>
      <c r="I239" s="571"/>
      <c r="J239" s="568"/>
      <c r="K239" s="569"/>
      <c r="L239" s="570"/>
      <c r="M239" s="571"/>
    </row>
    <row r="240" spans="1:13">
      <c r="A240" s="567">
        <v>44533</v>
      </c>
      <c r="B240" s="568"/>
      <c r="C240" s="569"/>
      <c r="D240" s="570"/>
      <c r="E240" s="571"/>
      <c r="F240" s="568" t="s">
        <v>1459</v>
      </c>
      <c r="G240" s="569" t="s">
        <v>1420</v>
      </c>
      <c r="H240" s="570" t="s">
        <v>1137</v>
      </c>
      <c r="I240" s="571" t="s">
        <v>985</v>
      </c>
      <c r="J240" s="568" t="s">
        <v>1460</v>
      </c>
      <c r="K240" s="569" t="s">
        <v>1420</v>
      </c>
      <c r="L240" s="570" t="s">
        <v>1137</v>
      </c>
      <c r="M240" s="571" t="s">
        <v>985</v>
      </c>
    </row>
    <row r="241" spans="1:13">
      <c r="A241" s="567">
        <v>44536</v>
      </c>
      <c r="B241" s="568"/>
      <c r="C241" s="569"/>
      <c r="D241" s="570"/>
      <c r="E241" s="571"/>
      <c r="F241" s="568"/>
      <c r="G241" s="569"/>
      <c r="H241" s="570"/>
      <c r="I241" s="571"/>
      <c r="J241" s="568" t="s">
        <v>1461</v>
      </c>
      <c r="K241" s="569" t="s">
        <v>1462</v>
      </c>
      <c r="L241" s="570" t="s">
        <v>1137</v>
      </c>
      <c r="M241" s="571" t="s">
        <v>985</v>
      </c>
    </row>
    <row r="242" spans="1:13">
      <c r="A242" s="567">
        <v>44539</v>
      </c>
      <c r="B242" s="568"/>
      <c r="C242" s="569"/>
      <c r="D242" s="570"/>
      <c r="E242" s="571"/>
      <c r="F242" s="568"/>
      <c r="G242" s="569"/>
      <c r="H242" s="570"/>
      <c r="I242" s="571"/>
      <c r="J242" s="568" t="s">
        <v>1463</v>
      </c>
      <c r="K242" s="569" t="s">
        <v>1464</v>
      </c>
      <c r="L242" s="570" t="s">
        <v>1449</v>
      </c>
      <c r="M242" s="571" t="s">
        <v>985</v>
      </c>
    </row>
    <row r="243" spans="1:13">
      <c r="A243" s="567">
        <v>44545</v>
      </c>
      <c r="B243" s="568"/>
      <c r="C243" s="569"/>
      <c r="D243" s="570"/>
      <c r="E243" s="571"/>
      <c r="F243" s="568" t="s">
        <v>1465</v>
      </c>
      <c r="G243" s="569" t="s">
        <v>1466</v>
      </c>
      <c r="H243" s="570" t="s">
        <v>1467</v>
      </c>
      <c r="I243" s="571" t="s">
        <v>985</v>
      </c>
      <c r="J243" s="568" t="s">
        <v>1465</v>
      </c>
      <c r="K243" s="569" t="s">
        <v>1468</v>
      </c>
      <c r="L243" s="570" t="s">
        <v>1467</v>
      </c>
      <c r="M243" s="571" t="s">
        <v>985</v>
      </c>
    </row>
    <row r="244" spans="1:13">
      <c r="A244" s="567">
        <v>44551</v>
      </c>
      <c r="B244" s="568"/>
      <c r="C244" s="569"/>
      <c r="D244" s="570"/>
      <c r="E244" s="571"/>
      <c r="F244" s="568" t="s">
        <v>1469</v>
      </c>
      <c r="G244" s="569" t="s">
        <v>1466</v>
      </c>
      <c r="H244" s="570" t="s">
        <v>1467</v>
      </c>
      <c r="I244" s="571" t="s">
        <v>985</v>
      </c>
      <c r="J244" s="568" t="s">
        <v>1469</v>
      </c>
      <c r="K244" s="569" t="s">
        <v>1468</v>
      </c>
      <c r="L244" s="570" t="s">
        <v>1467</v>
      </c>
      <c r="M244" s="571" t="s">
        <v>985</v>
      </c>
    </row>
    <row r="245" spans="1:13">
      <c r="A245" s="567">
        <v>44555</v>
      </c>
      <c r="B245" s="568" t="s">
        <v>1470</v>
      </c>
      <c r="C245" s="569" t="s">
        <v>1471</v>
      </c>
      <c r="D245" s="570" t="s">
        <v>1137</v>
      </c>
      <c r="E245" s="571" t="s">
        <v>985</v>
      </c>
      <c r="F245" s="568"/>
      <c r="G245" s="569"/>
      <c r="H245" s="570"/>
      <c r="I245" s="571"/>
      <c r="J245" s="568"/>
      <c r="K245" s="569"/>
      <c r="L245" s="570"/>
      <c r="M245" s="571"/>
    </row>
    <row r="246" spans="1:13">
      <c r="A246" s="567">
        <v>44556</v>
      </c>
      <c r="B246" s="568" t="s">
        <v>1472</v>
      </c>
      <c r="C246" s="569" t="s">
        <v>1473</v>
      </c>
      <c r="D246" s="570" t="s">
        <v>1467</v>
      </c>
      <c r="E246" s="571" t="s">
        <v>1474</v>
      </c>
      <c r="F246" s="568"/>
      <c r="G246" s="569"/>
      <c r="H246" s="570"/>
      <c r="I246" s="571"/>
      <c r="J246" s="568"/>
      <c r="K246" s="569"/>
      <c r="L246" s="570"/>
      <c r="M246" s="571"/>
    </row>
    <row r="247" spans="1:13">
      <c r="A247" s="567">
        <v>44202</v>
      </c>
      <c r="B247" s="568"/>
      <c r="C247" s="569"/>
      <c r="D247" s="570"/>
      <c r="E247" s="571"/>
      <c r="F247" s="568" t="s">
        <v>1021</v>
      </c>
      <c r="G247" s="569" t="s">
        <v>1420</v>
      </c>
      <c r="H247" s="570" t="s">
        <v>1137</v>
      </c>
      <c r="I247" s="571" t="s">
        <v>985</v>
      </c>
      <c r="J247" s="568" t="s">
        <v>1021</v>
      </c>
      <c r="K247" s="569" t="s">
        <v>1422</v>
      </c>
      <c r="L247" s="570" t="s">
        <v>1137</v>
      </c>
      <c r="M247" s="571" t="s">
        <v>985</v>
      </c>
    </row>
    <row r="248" spans="1:13">
      <c r="A248" s="567">
        <v>44600</v>
      </c>
      <c r="B248" s="568"/>
      <c r="C248" s="569"/>
      <c r="D248" s="570"/>
      <c r="E248" s="571"/>
      <c r="F248" s="568" t="s">
        <v>996</v>
      </c>
      <c r="G248" s="569" t="s">
        <v>1420</v>
      </c>
      <c r="H248" s="570" t="s">
        <v>1449</v>
      </c>
      <c r="I248" s="571" t="s">
        <v>1475</v>
      </c>
      <c r="J248" s="568"/>
      <c r="K248" s="569"/>
      <c r="L248" s="570"/>
      <c r="M248" s="571"/>
    </row>
    <row r="249" spans="1:13">
      <c r="A249" s="567">
        <v>44608</v>
      </c>
      <c r="B249" s="568" t="s">
        <v>899</v>
      </c>
      <c r="C249" s="569" t="s">
        <v>1424</v>
      </c>
      <c r="D249" s="570" t="s">
        <v>1449</v>
      </c>
      <c r="E249" s="571" t="s">
        <v>1475</v>
      </c>
      <c r="F249" s="568"/>
      <c r="G249" s="569"/>
      <c r="H249" s="570"/>
      <c r="I249" s="571"/>
      <c r="J249" s="568"/>
      <c r="K249" s="569"/>
      <c r="L249" s="570"/>
      <c r="M249" s="571"/>
    </row>
    <row r="250" spans="1:13">
      <c r="A250" s="567">
        <v>44612</v>
      </c>
      <c r="B250" s="568"/>
      <c r="C250" s="569"/>
      <c r="D250" s="570"/>
      <c r="E250" s="571"/>
      <c r="F250" s="568"/>
      <c r="G250" s="569"/>
      <c r="H250" s="570"/>
      <c r="I250" s="571"/>
      <c r="J250" s="568" t="s">
        <v>1476</v>
      </c>
      <c r="K250" s="569" t="s">
        <v>1422</v>
      </c>
      <c r="L250" s="570" t="s">
        <v>1449</v>
      </c>
      <c r="M250" s="571" t="s">
        <v>1475</v>
      </c>
    </row>
    <row r="251" spans="1:13">
      <c r="A251" s="567"/>
      <c r="B251" s="568"/>
      <c r="C251" s="569"/>
      <c r="D251" s="570"/>
      <c r="E251" s="571"/>
      <c r="F251" s="568"/>
      <c r="G251" s="569"/>
      <c r="H251" s="570"/>
      <c r="I251" s="571"/>
      <c r="J251" s="568"/>
      <c r="K251" s="569"/>
      <c r="L251" s="570"/>
      <c r="M251" s="571"/>
    </row>
    <row r="252" spans="1:13">
      <c r="A252" s="567"/>
      <c r="B252" s="568"/>
      <c r="C252" s="569"/>
      <c r="D252" s="570"/>
      <c r="E252" s="571"/>
      <c r="F252" s="568"/>
      <c r="G252" s="569"/>
      <c r="H252" s="570"/>
      <c r="I252" s="571"/>
      <c r="J252" s="568"/>
      <c r="K252" s="569"/>
      <c r="L252" s="570"/>
      <c r="M252" s="571"/>
    </row>
    <row r="253" spans="1:13">
      <c r="A253" s="567"/>
      <c r="B253" s="568"/>
      <c r="C253" s="569"/>
      <c r="D253" s="570"/>
      <c r="E253" s="571"/>
      <c r="F253" s="568"/>
      <c r="G253" s="569"/>
      <c r="H253" s="570"/>
      <c r="I253" s="571"/>
      <c r="J253" s="568"/>
      <c r="K253" s="569"/>
      <c r="L253" s="570"/>
      <c r="M253" s="571"/>
    </row>
    <row r="254" spans="1:13">
      <c r="A254" s="567"/>
      <c r="B254" s="568"/>
      <c r="C254" s="569"/>
      <c r="D254" s="570"/>
      <c r="E254" s="571"/>
      <c r="F254" s="568"/>
      <c r="G254" s="569"/>
      <c r="H254" s="570"/>
      <c r="I254" s="571"/>
      <c r="J254" s="568"/>
      <c r="K254" s="569"/>
      <c r="L254" s="570"/>
      <c r="M254" s="571"/>
    </row>
    <row r="255" spans="1:13">
      <c r="A255" s="567"/>
      <c r="B255" s="568"/>
      <c r="C255" s="569"/>
      <c r="D255" s="570"/>
      <c r="E255" s="571"/>
      <c r="F255" s="568"/>
      <c r="G255" s="569"/>
      <c r="H255" s="570"/>
      <c r="I255" s="571"/>
      <c r="J255" s="568"/>
      <c r="K255" s="569"/>
      <c r="L255" s="570"/>
      <c r="M255" s="571"/>
    </row>
    <row r="256" spans="1:13">
      <c r="A256" s="567"/>
      <c r="B256" s="568"/>
      <c r="C256" s="569"/>
      <c r="D256" s="570"/>
      <c r="E256" s="571"/>
      <c r="F256" s="568"/>
      <c r="G256" s="569"/>
      <c r="H256" s="570"/>
      <c r="I256" s="571"/>
      <c r="J256" s="568"/>
      <c r="K256" s="569"/>
      <c r="L256" s="570"/>
      <c r="M256" s="571"/>
    </row>
    <row r="257" spans="1:13">
      <c r="A257" s="567"/>
      <c r="B257" s="568"/>
      <c r="C257" s="569"/>
      <c r="D257" s="570"/>
      <c r="E257" s="571"/>
      <c r="F257" s="568"/>
      <c r="G257" s="569"/>
      <c r="H257" s="570"/>
      <c r="I257" s="571"/>
      <c r="J257" s="568"/>
      <c r="K257" s="569"/>
      <c r="L257" s="570"/>
      <c r="M257" s="571"/>
    </row>
    <row r="258" spans="1:13">
      <c r="A258" s="567"/>
      <c r="B258" s="568"/>
      <c r="C258" s="569"/>
      <c r="D258" s="570"/>
      <c r="E258" s="571"/>
      <c r="F258" s="568"/>
      <c r="G258" s="569"/>
      <c r="H258" s="570"/>
      <c r="I258" s="571"/>
      <c r="J258" s="568"/>
      <c r="K258" s="569"/>
      <c r="L258" s="570"/>
      <c r="M258" s="571"/>
    </row>
    <row r="259" spans="1:13">
      <c r="A259" s="567"/>
      <c r="B259" s="568"/>
      <c r="C259" s="569"/>
      <c r="D259" s="570"/>
      <c r="E259" s="571"/>
      <c r="F259" s="568"/>
      <c r="G259" s="569"/>
      <c r="H259" s="570"/>
      <c r="I259" s="571"/>
      <c r="J259" s="568"/>
      <c r="K259" s="569"/>
      <c r="L259" s="570"/>
      <c r="M259" s="571"/>
    </row>
    <row r="260" spans="1:13">
      <c r="A260" s="567"/>
      <c r="B260" s="568"/>
      <c r="C260" s="569"/>
      <c r="D260" s="570"/>
      <c r="E260" s="571"/>
      <c r="F260" s="568"/>
      <c r="G260" s="569"/>
      <c r="H260" s="570"/>
      <c r="I260" s="571"/>
      <c r="J260" s="568"/>
      <c r="K260" s="569"/>
      <c r="L260" s="570"/>
      <c r="M260" s="571"/>
    </row>
    <row r="261" spans="1:13">
      <c r="A261" s="567"/>
      <c r="B261" s="568"/>
      <c r="C261" s="569"/>
      <c r="D261" s="570"/>
      <c r="E261" s="571"/>
      <c r="F261" s="568"/>
      <c r="G261" s="569"/>
      <c r="H261" s="570"/>
      <c r="I261" s="571"/>
      <c r="J261" s="568"/>
      <c r="K261" s="569"/>
      <c r="L261" s="570"/>
      <c r="M261" s="571"/>
    </row>
    <row r="262" spans="1:13">
      <c r="A262" s="567"/>
      <c r="B262" s="568"/>
      <c r="C262" s="569"/>
      <c r="D262" s="570"/>
      <c r="E262" s="571"/>
      <c r="F262" s="568"/>
      <c r="G262" s="569"/>
      <c r="H262" s="570"/>
      <c r="I262" s="571"/>
      <c r="J262" s="568"/>
      <c r="K262" s="569"/>
      <c r="L262" s="570"/>
      <c r="M262" s="571"/>
    </row>
    <row r="263" spans="1:13">
      <c r="A263" s="567"/>
      <c r="B263" s="568"/>
      <c r="C263" s="569"/>
      <c r="D263" s="570"/>
      <c r="E263" s="571"/>
      <c r="F263" s="568"/>
      <c r="G263" s="569"/>
      <c r="H263" s="570"/>
      <c r="I263" s="571"/>
      <c r="J263" s="568"/>
      <c r="K263" s="569"/>
      <c r="L263" s="570"/>
      <c r="M263" s="571"/>
    </row>
    <row r="264" spans="1:13">
      <c r="A264" s="567"/>
      <c r="B264" s="568"/>
      <c r="C264" s="569"/>
      <c r="D264" s="570"/>
      <c r="E264" s="571"/>
      <c r="F264" s="568"/>
      <c r="G264" s="569"/>
      <c r="H264" s="570"/>
      <c r="I264" s="571"/>
      <c r="J264" s="568"/>
      <c r="K264" s="569"/>
      <c r="L264" s="570"/>
      <c r="M264" s="571"/>
    </row>
    <row r="265" spans="1:13">
      <c r="A265" s="567"/>
      <c r="B265" s="568"/>
      <c r="C265" s="569"/>
      <c r="D265" s="570"/>
      <c r="E265" s="571"/>
      <c r="F265" s="568"/>
      <c r="G265" s="569"/>
      <c r="H265" s="570"/>
      <c r="I265" s="571"/>
      <c r="J265" s="568"/>
      <c r="K265" s="569"/>
      <c r="L265" s="570"/>
      <c r="M265" s="571"/>
    </row>
    <row r="266" spans="1:13">
      <c r="A266" s="567"/>
      <c r="B266" s="568"/>
      <c r="C266" s="569"/>
      <c r="D266" s="570"/>
      <c r="E266" s="571"/>
      <c r="F266" s="568"/>
      <c r="G266" s="569"/>
      <c r="H266" s="570"/>
      <c r="I266" s="571"/>
      <c r="J266" s="568"/>
      <c r="K266" s="569"/>
      <c r="L266" s="570"/>
      <c r="M266" s="571"/>
    </row>
    <row r="267" spans="1:13">
      <c r="A267" s="567"/>
      <c r="B267" s="568"/>
      <c r="C267" s="569"/>
      <c r="D267" s="570"/>
      <c r="E267" s="571"/>
      <c r="F267" s="568"/>
      <c r="G267" s="569"/>
      <c r="H267" s="570"/>
      <c r="I267" s="571"/>
      <c r="J267" s="568"/>
      <c r="K267" s="569"/>
      <c r="L267" s="570"/>
      <c r="M267" s="571"/>
    </row>
    <row r="268" spans="1:13">
      <c r="A268" s="567"/>
      <c r="B268" s="568"/>
      <c r="C268" s="569"/>
      <c r="D268" s="570"/>
      <c r="E268" s="571"/>
      <c r="F268" s="568"/>
      <c r="G268" s="569"/>
      <c r="H268" s="570"/>
      <c r="I268" s="571"/>
      <c r="J268" s="568"/>
      <c r="K268" s="569"/>
      <c r="L268" s="570"/>
      <c r="M268" s="571"/>
    </row>
    <row r="269" spans="1:13">
      <c r="A269" s="567"/>
      <c r="B269" s="568"/>
      <c r="C269" s="569"/>
      <c r="D269" s="570"/>
      <c r="E269" s="571"/>
      <c r="F269" s="568"/>
      <c r="G269" s="569"/>
      <c r="H269" s="570"/>
      <c r="I269" s="571"/>
      <c r="J269" s="568"/>
      <c r="K269" s="569"/>
      <c r="L269" s="570"/>
      <c r="M269" s="571"/>
    </row>
    <row r="270" spans="1:13">
      <c r="A270" s="567"/>
      <c r="B270" s="568"/>
      <c r="C270" s="569"/>
      <c r="D270" s="570"/>
      <c r="E270" s="571"/>
      <c r="F270" s="568"/>
      <c r="G270" s="569"/>
      <c r="H270" s="570"/>
      <c r="I270" s="571"/>
      <c r="J270" s="568"/>
      <c r="K270" s="569"/>
      <c r="L270" s="570"/>
      <c r="M270" s="571"/>
    </row>
    <row r="271" spans="1:13">
      <c r="A271" s="567"/>
      <c r="B271" s="568"/>
      <c r="C271" s="569"/>
      <c r="D271" s="570"/>
      <c r="E271" s="571"/>
      <c r="F271" s="568"/>
      <c r="G271" s="569"/>
      <c r="H271" s="570"/>
      <c r="I271" s="571"/>
      <c r="J271" s="568"/>
      <c r="K271" s="569"/>
      <c r="L271" s="570"/>
      <c r="M271" s="571"/>
    </row>
    <row r="272" spans="1:13">
      <c r="A272" s="567"/>
      <c r="B272" s="568"/>
      <c r="C272" s="569"/>
      <c r="D272" s="570"/>
      <c r="E272" s="571"/>
      <c r="F272" s="568"/>
      <c r="G272" s="569"/>
      <c r="H272" s="570"/>
      <c r="I272" s="571"/>
      <c r="J272" s="568"/>
      <c r="K272" s="569"/>
      <c r="L272" s="570"/>
      <c r="M272" s="571"/>
    </row>
    <row r="273" spans="1:13">
      <c r="A273" s="567"/>
      <c r="B273" s="568"/>
      <c r="C273" s="569"/>
      <c r="D273" s="570"/>
      <c r="E273" s="571"/>
      <c r="F273" s="568"/>
      <c r="G273" s="569"/>
      <c r="H273" s="570"/>
      <c r="I273" s="571"/>
      <c r="J273" s="568"/>
      <c r="K273" s="569"/>
      <c r="L273" s="570"/>
      <c r="M273" s="571"/>
    </row>
    <row r="274" spans="1:13">
      <c r="A274" s="567"/>
      <c r="B274" s="568"/>
      <c r="C274" s="569"/>
      <c r="D274" s="570"/>
      <c r="E274" s="571"/>
      <c r="F274" s="568"/>
      <c r="G274" s="569"/>
      <c r="H274" s="570"/>
      <c r="I274" s="571"/>
      <c r="J274" s="568"/>
      <c r="K274" s="569"/>
      <c r="L274" s="570"/>
      <c r="M274" s="571"/>
    </row>
    <row r="275" spans="1:13">
      <c r="A275" s="567"/>
      <c r="B275" s="568"/>
      <c r="C275" s="569"/>
      <c r="D275" s="570"/>
      <c r="E275" s="571"/>
      <c r="F275" s="568"/>
      <c r="G275" s="569"/>
      <c r="H275" s="570"/>
      <c r="I275" s="571"/>
      <c r="J275" s="568"/>
      <c r="K275" s="569"/>
      <c r="L275" s="570"/>
      <c r="M275" s="571"/>
    </row>
    <row r="276" spans="1:13">
      <c r="A276" s="567"/>
      <c r="B276" s="568"/>
      <c r="C276" s="569"/>
      <c r="D276" s="570"/>
      <c r="E276" s="571"/>
      <c r="F276" s="568"/>
      <c r="G276" s="569"/>
      <c r="H276" s="570"/>
      <c r="I276" s="571"/>
      <c r="J276" s="568"/>
      <c r="K276" s="569"/>
      <c r="L276" s="570"/>
      <c r="M276" s="571"/>
    </row>
    <row r="277" spans="1:13">
      <c r="A277" s="567"/>
      <c r="B277" s="568"/>
      <c r="C277" s="569"/>
      <c r="D277" s="570"/>
      <c r="E277" s="571"/>
      <c r="F277" s="568"/>
      <c r="G277" s="569"/>
      <c r="H277" s="570"/>
      <c r="I277" s="571"/>
      <c r="J277" s="568"/>
      <c r="K277" s="569"/>
      <c r="L277" s="570"/>
      <c r="M277" s="571"/>
    </row>
    <row r="278" spans="1:13">
      <c r="A278" s="567"/>
      <c r="B278" s="568"/>
      <c r="C278" s="569"/>
      <c r="D278" s="570"/>
      <c r="E278" s="571"/>
      <c r="F278" s="568"/>
      <c r="G278" s="569"/>
      <c r="H278" s="570"/>
      <c r="I278" s="571"/>
      <c r="J278" s="568"/>
      <c r="K278" s="569"/>
      <c r="L278" s="570"/>
      <c r="M278" s="571"/>
    </row>
    <row r="279" spans="1:13">
      <c r="A279" s="567"/>
      <c r="B279" s="568"/>
      <c r="C279" s="569"/>
      <c r="D279" s="570"/>
      <c r="E279" s="571"/>
      <c r="F279" s="568"/>
      <c r="G279" s="569"/>
      <c r="H279" s="570"/>
      <c r="I279" s="571"/>
      <c r="J279" s="568"/>
      <c r="K279" s="569"/>
      <c r="L279" s="570"/>
      <c r="M279" s="571"/>
    </row>
    <row r="280" spans="1:13">
      <c r="A280" s="567"/>
      <c r="B280" s="568"/>
      <c r="C280" s="569"/>
      <c r="D280" s="570"/>
      <c r="E280" s="571"/>
      <c r="F280" s="568"/>
      <c r="G280" s="569"/>
      <c r="H280" s="570"/>
      <c r="I280" s="571"/>
      <c r="J280" s="568"/>
      <c r="K280" s="569"/>
      <c r="L280" s="570"/>
      <c r="M280" s="571"/>
    </row>
    <row r="281" spans="1:13">
      <c r="A281" s="567"/>
      <c r="B281" s="568"/>
      <c r="C281" s="569"/>
      <c r="D281" s="570"/>
      <c r="E281" s="571"/>
      <c r="F281" s="568"/>
      <c r="G281" s="569"/>
      <c r="H281" s="570"/>
      <c r="I281" s="571"/>
      <c r="J281" s="568"/>
      <c r="K281" s="569"/>
      <c r="L281" s="570"/>
      <c r="M281" s="571"/>
    </row>
    <row r="282" spans="1:13">
      <c r="A282" s="567"/>
      <c r="B282" s="568"/>
      <c r="C282" s="569"/>
      <c r="D282" s="570"/>
      <c r="E282" s="571"/>
      <c r="F282" s="568"/>
      <c r="G282" s="569"/>
      <c r="H282" s="570"/>
      <c r="I282" s="571"/>
      <c r="J282" s="568"/>
      <c r="K282" s="569"/>
      <c r="L282" s="570"/>
      <c r="M282" s="571"/>
    </row>
    <row r="283" spans="1:13">
      <c r="A283" s="567"/>
      <c r="B283" s="568"/>
      <c r="C283" s="569"/>
      <c r="D283" s="570"/>
      <c r="E283" s="571"/>
      <c r="F283" s="568"/>
      <c r="G283" s="569"/>
      <c r="H283" s="570"/>
      <c r="I283" s="571"/>
      <c r="J283" s="568"/>
      <c r="K283" s="569"/>
      <c r="L283" s="570"/>
      <c r="M283" s="571"/>
    </row>
    <row r="284" spans="1:13">
      <c r="A284" s="567"/>
      <c r="B284" s="568"/>
      <c r="C284" s="569"/>
      <c r="D284" s="570"/>
      <c r="E284" s="571"/>
      <c r="F284" s="568"/>
      <c r="G284" s="569"/>
      <c r="H284" s="570"/>
      <c r="I284" s="571"/>
      <c r="J284" s="568"/>
      <c r="K284" s="569"/>
      <c r="L284" s="570"/>
      <c r="M284" s="571"/>
    </row>
    <row r="285" spans="1:13">
      <c r="A285" s="567"/>
      <c r="B285" s="568"/>
      <c r="C285" s="569"/>
      <c r="D285" s="570"/>
      <c r="E285" s="571"/>
      <c r="F285" s="568"/>
      <c r="G285" s="569"/>
      <c r="H285" s="570"/>
      <c r="I285" s="571"/>
      <c r="J285" s="568"/>
      <c r="K285" s="569"/>
      <c r="L285" s="570"/>
      <c r="M285" s="571"/>
    </row>
    <row r="286" spans="1:13">
      <c r="A286" s="567"/>
      <c r="B286" s="568"/>
      <c r="C286" s="569"/>
      <c r="D286" s="570"/>
      <c r="E286" s="571"/>
      <c r="F286" s="568"/>
      <c r="G286" s="569"/>
      <c r="H286" s="570"/>
      <c r="I286" s="571"/>
      <c r="J286" s="568"/>
      <c r="K286" s="569"/>
      <c r="L286" s="570"/>
      <c r="M286" s="571"/>
    </row>
    <row r="287" spans="1:13">
      <c r="A287" s="567"/>
      <c r="B287" s="568"/>
      <c r="C287" s="569"/>
      <c r="D287" s="570"/>
      <c r="E287" s="571"/>
      <c r="F287" s="568"/>
      <c r="G287" s="569"/>
      <c r="H287" s="570"/>
      <c r="I287" s="571"/>
      <c r="J287" s="568"/>
      <c r="K287" s="569"/>
      <c r="L287" s="570"/>
      <c r="M287" s="571"/>
    </row>
    <row r="288" spans="1:13">
      <c r="A288" s="567"/>
      <c r="B288" s="568"/>
      <c r="C288" s="569"/>
      <c r="D288" s="570"/>
      <c r="E288" s="571"/>
      <c r="F288" s="568"/>
      <c r="G288" s="569"/>
      <c r="H288" s="570"/>
      <c r="I288" s="571"/>
      <c r="J288" s="568"/>
      <c r="K288" s="569"/>
      <c r="L288" s="570"/>
      <c r="M288" s="571"/>
    </row>
    <row r="289" spans="1:13">
      <c r="A289" s="567"/>
      <c r="B289" s="568"/>
      <c r="C289" s="569"/>
      <c r="D289" s="570"/>
      <c r="E289" s="571"/>
      <c r="F289" s="568"/>
      <c r="G289" s="569"/>
      <c r="H289" s="570"/>
      <c r="I289" s="571"/>
      <c r="J289" s="568"/>
      <c r="K289" s="569"/>
      <c r="L289" s="570"/>
      <c r="M289" s="571"/>
    </row>
    <row r="290" spans="1:13">
      <c r="A290" s="567"/>
      <c r="B290" s="568"/>
      <c r="C290" s="569"/>
      <c r="D290" s="570"/>
      <c r="E290" s="571"/>
      <c r="F290" s="568"/>
      <c r="G290" s="569"/>
      <c r="H290" s="570"/>
      <c r="I290" s="571"/>
      <c r="J290" s="568"/>
      <c r="K290" s="569"/>
      <c r="L290" s="570"/>
      <c r="M290" s="571"/>
    </row>
    <row r="291" spans="1:13">
      <c r="A291" s="567"/>
      <c r="B291" s="568"/>
      <c r="C291" s="569"/>
      <c r="D291" s="570"/>
      <c r="E291" s="571"/>
      <c r="F291" s="568"/>
      <c r="G291" s="569"/>
      <c r="H291" s="570"/>
      <c r="I291" s="571"/>
      <c r="J291" s="568"/>
      <c r="K291" s="569"/>
      <c r="L291" s="570"/>
      <c r="M291" s="571"/>
    </row>
    <row r="292" spans="1:13">
      <c r="A292" s="567"/>
      <c r="B292" s="568"/>
      <c r="C292" s="569"/>
      <c r="D292" s="570"/>
      <c r="E292" s="571"/>
      <c r="F292" s="568"/>
      <c r="G292" s="569"/>
      <c r="H292" s="570"/>
      <c r="I292" s="571"/>
      <c r="J292" s="568"/>
      <c r="K292" s="569"/>
      <c r="L292" s="570"/>
      <c r="M292" s="571"/>
    </row>
    <row r="293" spans="1:13">
      <c r="A293" s="567"/>
      <c r="B293" s="568"/>
      <c r="C293" s="569"/>
      <c r="D293" s="570"/>
      <c r="E293" s="571"/>
      <c r="F293" s="568"/>
      <c r="G293" s="569"/>
      <c r="H293" s="570"/>
      <c r="I293" s="571"/>
      <c r="J293" s="568"/>
      <c r="K293" s="569"/>
      <c r="L293" s="570"/>
      <c r="M293" s="571"/>
    </row>
    <row r="294" spans="1:13">
      <c r="A294" s="567"/>
      <c r="B294" s="568"/>
      <c r="C294" s="569"/>
      <c r="D294" s="570"/>
      <c r="E294" s="571"/>
      <c r="F294" s="568"/>
      <c r="G294" s="569"/>
      <c r="H294" s="570"/>
      <c r="I294" s="571"/>
      <c r="J294" s="568"/>
      <c r="K294" s="569"/>
      <c r="L294" s="570"/>
      <c r="M294" s="571"/>
    </row>
    <row r="295" spans="1:13">
      <c r="A295" s="567"/>
      <c r="B295" s="568"/>
      <c r="C295" s="569"/>
      <c r="D295" s="570"/>
      <c r="E295" s="571"/>
      <c r="F295" s="568"/>
      <c r="G295" s="569"/>
      <c r="H295" s="570"/>
      <c r="I295" s="571"/>
      <c r="J295" s="568"/>
      <c r="K295" s="569"/>
      <c r="L295" s="570"/>
      <c r="M295" s="571"/>
    </row>
    <row r="296" spans="1:13">
      <c r="A296" s="567"/>
      <c r="B296" s="568"/>
      <c r="C296" s="569"/>
      <c r="D296" s="570"/>
      <c r="E296" s="571"/>
      <c r="F296" s="568"/>
      <c r="G296" s="569"/>
      <c r="H296" s="570"/>
      <c r="I296" s="571"/>
      <c r="J296" s="568"/>
      <c r="K296" s="569"/>
      <c r="L296" s="570"/>
      <c r="M296" s="571"/>
    </row>
    <row r="297" spans="1:13">
      <c r="A297" s="567"/>
      <c r="B297" s="568"/>
      <c r="C297" s="569"/>
      <c r="D297" s="570"/>
      <c r="E297" s="571"/>
      <c r="F297" s="568"/>
      <c r="G297" s="569"/>
      <c r="H297" s="570"/>
      <c r="I297" s="571"/>
      <c r="J297" s="568"/>
      <c r="K297" s="569"/>
      <c r="L297" s="570"/>
      <c r="M297" s="571"/>
    </row>
    <row r="298" spans="1:13">
      <c r="A298" s="567"/>
      <c r="B298" s="568"/>
      <c r="C298" s="569"/>
      <c r="D298" s="570"/>
      <c r="E298" s="571"/>
      <c r="F298" s="568"/>
      <c r="G298" s="569"/>
      <c r="H298" s="570"/>
      <c r="I298" s="571"/>
      <c r="J298" s="568"/>
      <c r="K298" s="569"/>
      <c r="L298" s="570"/>
      <c r="M298" s="571"/>
    </row>
    <row r="299" spans="1:13">
      <c r="A299" s="567"/>
      <c r="B299" s="568"/>
      <c r="C299" s="569"/>
      <c r="D299" s="570"/>
      <c r="E299" s="571"/>
      <c r="F299" s="568"/>
      <c r="G299" s="569"/>
      <c r="H299" s="570"/>
      <c r="I299" s="571"/>
      <c r="J299" s="568"/>
      <c r="K299" s="569"/>
      <c r="L299" s="570"/>
      <c r="M299" s="571"/>
    </row>
    <row r="300" spans="1:13">
      <c r="A300" s="567"/>
      <c r="B300" s="568"/>
      <c r="C300" s="569"/>
      <c r="D300" s="570"/>
      <c r="E300" s="571"/>
      <c r="F300" s="568"/>
      <c r="G300" s="569"/>
      <c r="H300" s="570"/>
      <c r="I300" s="571"/>
      <c r="J300" s="568"/>
      <c r="K300" s="569"/>
      <c r="L300" s="570"/>
      <c r="M300" s="571"/>
    </row>
    <row r="301" spans="1:13">
      <c r="A301" s="567"/>
      <c r="B301" s="568"/>
      <c r="C301" s="569"/>
      <c r="D301" s="570"/>
      <c r="E301" s="571"/>
      <c r="F301" s="568"/>
      <c r="G301" s="569"/>
      <c r="H301" s="570"/>
      <c r="I301" s="571"/>
      <c r="J301" s="568"/>
      <c r="K301" s="569"/>
      <c r="L301" s="570"/>
      <c r="M301" s="571"/>
    </row>
    <row r="302" spans="1:13">
      <c r="A302" s="567"/>
      <c r="B302" s="568"/>
      <c r="C302" s="569"/>
      <c r="D302" s="570"/>
      <c r="E302" s="571"/>
      <c r="F302" s="568"/>
      <c r="G302" s="569"/>
      <c r="H302" s="570"/>
      <c r="I302" s="571"/>
      <c r="J302" s="568"/>
      <c r="K302" s="569"/>
      <c r="L302" s="570"/>
      <c r="M302" s="571"/>
    </row>
    <row r="303" spans="1:13">
      <c r="A303" s="567"/>
      <c r="B303" s="568"/>
      <c r="C303" s="569"/>
      <c r="D303" s="570"/>
      <c r="E303" s="571"/>
      <c r="F303" s="568"/>
      <c r="G303" s="569"/>
      <c r="H303" s="570"/>
      <c r="I303" s="571"/>
      <c r="J303" s="568"/>
      <c r="K303" s="569"/>
      <c r="L303" s="570"/>
      <c r="M303" s="571"/>
    </row>
    <row r="304" spans="1:13">
      <c r="A304" s="567"/>
      <c r="B304" s="568"/>
      <c r="C304" s="569"/>
      <c r="D304" s="570"/>
      <c r="E304" s="571"/>
      <c r="F304" s="568"/>
      <c r="G304" s="569"/>
      <c r="H304" s="570"/>
      <c r="I304" s="571"/>
      <c r="J304" s="568"/>
      <c r="K304" s="569"/>
      <c r="L304" s="570"/>
      <c r="M304" s="571"/>
    </row>
    <row r="305" spans="1:13">
      <c r="A305" s="567"/>
      <c r="B305" s="568"/>
      <c r="C305" s="569"/>
      <c r="D305" s="570"/>
      <c r="E305" s="571"/>
      <c r="F305" s="568"/>
      <c r="G305" s="569"/>
      <c r="H305" s="570"/>
      <c r="I305" s="571"/>
      <c r="J305" s="568"/>
      <c r="K305" s="569"/>
      <c r="L305" s="570"/>
      <c r="M305" s="571"/>
    </row>
    <row r="306" spans="1:13">
      <c r="A306" s="567"/>
      <c r="B306" s="568"/>
      <c r="C306" s="569"/>
      <c r="D306" s="570"/>
      <c r="E306" s="571"/>
      <c r="F306" s="568"/>
      <c r="G306" s="569"/>
      <c r="H306" s="570"/>
      <c r="I306" s="571"/>
      <c r="J306" s="568"/>
      <c r="K306" s="569"/>
      <c r="L306" s="570"/>
      <c r="M306" s="571"/>
    </row>
    <row r="307" spans="1:13">
      <c r="A307" s="567"/>
      <c r="B307" s="568"/>
      <c r="C307" s="569"/>
      <c r="D307" s="570"/>
      <c r="E307" s="571"/>
      <c r="F307" s="568"/>
      <c r="G307" s="569"/>
      <c r="H307" s="570"/>
      <c r="I307" s="571"/>
      <c r="J307" s="568"/>
      <c r="K307" s="569"/>
      <c r="L307" s="570"/>
      <c r="M307" s="571"/>
    </row>
    <row r="308" spans="1:13">
      <c r="A308" s="567"/>
      <c r="B308" s="568"/>
      <c r="C308" s="569"/>
      <c r="D308" s="570"/>
      <c r="E308" s="571"/>
      <c r="F308" s="568"/>
      <c r="G308" s="569"/>
      <c r="H308" s="570"/>
      <c r="I308" s="571"/>
      <c r="J308" s="568"/>
      <c r="K308" s="569"/>
      <c r="L308" s="570"/>
      <c r="M308" s="571"/>
    </row>
    <row r="309" spans="1:13">
      <c r="A309" s="567"/>
      <c r="B309" s="568"/>
      <c r="C309" s="569"/>
      <c r="D309" s="570"/>
      <c r="E309" s="571"/>
      <c r="F309" s="568"/>
      <c r="G309" s="569"/>
      <c r="H309" s="570"/>
      <c r="I309" s="571"/>
      <c r="J309" s="568"/>
      <c r="K309" s="569"/>
      <c r="L309" s="570"/>
      <c r="M309" s="571"/>
    </row>
    <row r="310" spans="1:13">
      <c r="A310" s="567"/>
      <c r="B310" s="568"/>
      <c r="C310" s="569"/>
      <c r="D310" s="570"/>
      <c r="E310" s="571"/>
      <c r="F310" s="568"/>
      <c r="G310" s="569"/>
      <c r="H310" s="570"/>
      <c r="I310" s="571"/>
      <c r="J310" s="568"/>
      <c r="K310" s="569"/>
      <c r="L310" s="570"/>
      <c r="M310" s="571"/>
    </row>
    <row r="311" spans="1:13">
      <c r="A311" s="567"/>
      <c r="B311" s="568"/>
      <c r="C311" s="569"/>
      <c r="D311" s="570"/>
      <c r="E311" s="571"/>
      <c r="F311" s="568"/>
      <c r="G311" s="569"/>
      <c r="H311" s="570"/>
      <c r="I311" s="571"/>
      <c r="J311" s="568"/>
      <c r="K311" s="569"/>
      <c r="L311" s="570"/>
      <c r="M311" s="571"/>
    </row>
    <row r="312" spans="1:13">
      <c r="A312" s="567"/>
      <c r="B312" s="568"/>
      <c r="C312" s="569"/>
      <c r="D312" s="570"/>
      <c r="E312" s="571"/>
      <c r="F312" s="568"/>
      <c r="G312" s="569"/>
      <c r="H312" s="570"/>
      <c r="I312" s="571"/>
      <c r="J312" s="568"/>
      <c r="K312" s="569"/>
      <c r="L312" s="570"/>
      <c r="M312" s="571"/>
    </row>
    <row r="313" spans="1:13">
      <c r="A313" s="567"/>
      <c r="B313" s="568"/>
      <c r="C313" s="569"/>
      <c r="D313" s="570"/>
      <c r="E313" s="571"/>
      <c r="F313" s="568"/>
      <c r="G313" s="569"/>
      <c r="H313" s="570"/>
      <c r="I313" s="571"/>
      <c r="J313" s="568"/>
      <c r="K313" s="569"/>
      <c r="L313" s="570"/>
      <c r="M313" s="571"/>
    </row>
    <row r="314" spans="1:13">
      <c r="A314" s="567"/>
      <c r="B314" s="568"/>
      <c r="C314" s="569"/>
      <c r="D314" s="570"/>
      <c r="E314" s="571"/>
      <c r="F314" s="568"/>
      <c r="G314" s="569"/>
      <c r="H314" s="570"/>
      <c r="I314" s="571"/>
      <c r="J314" s="568"/>
      <c r="K314" s="569"/>
      <c r="L314" s="570"/>
      <c r="M314" s="571"/>
    </row>
    <row r="315" spans="1:13">
      <c r="A315" s="567"/>
      <c r="B315" s="568"/>
      <c r="C315" s="569"/>
      <c r="D315" s="570"/>
      <c r="E315" s="571"/>
      <c r="F315" s="568"/>
      <c r="G315" s="569"/>
      <c r="H315" s="570"/>
      <c r="I315" s="571"/>
      <c r="J315" s="568"/>
      <c r="K315" s="569"/>
      <c r="L315" s="570"/>
      <c r="M315" s="571"/>
    </row>
    <row r="316" spans="1:13">
      <c r="A316" s="567"/>
      <c r="B316" s="568"/>
      <c r="C316" s="569"/>
      <c r="D316" s="570"/>
      <c r="E316" s="571"/>
      <c r="F316" s="568"/>
      <c r="G316" s="569"/>
      <c r="H316" s="570"/>
      <c r="I316" s="571"/>
      <c r="J316" s="568"/>
      <c r="K316" s="569"/>
      <c r="L316" s="570"/>
      <c r="M316" s="571"/>
    </row>
    <row r="317" spans="1:13">
      <c r="A317" s="567"/>
      <c r="B317" s="568"/>
      <c r="C317" s="569"/>
      <c r="D317" s="570"/>
      <c r="E317" s="571"/>
      <c r="F317" s="568"/>
      <c r="G317" s="569"/>
      <c r="H317" s="570"/>
      <c r="I317" s="571"/>
      <c r="J317" s="568"/>
      <c r="K317" s="569"/>
      <c r="L317" s="570"/>
      <c r="M317" s="571"/>
    </row>
    <row r="318" spans="1:13">
      <c r="A318" s="567"/>
      <c r="B318" s="568"/>
      <c r="C318" s="569"/>
      <c r="D318" s="570"/>
      <c r="E318" s="571"/>
      <c r="F318" s="568"/>
      <c r="G318" s="569"/>
      <c r="H318" s="570"/>
      <c r="I318" s="571"/>
      <c r="J318" s="568"/>
      <c r="K318" s="569"/>
      <c r="L318" s="570"/>
      <c r="M318" s="571"/>
    </row>
    <row r="319" spans="1:13">
      <c r="A319" s="567"/>
      <c r="B319" s="568"/>
      <c r="C319" s="569"/>
      <c r="D319" s="570"/>
      <c r="E319" s="571"/>
      <c r="F319" s="568"/>
      <c r="G319" s="569"/>
      <c r="H319" s="570"/>
      <c r="I319" s="571"/>
      <c r="J319" s="568"/>
      <c r="K319" s="569"/>
      <c r="L319" s="570"/>
      <c r="M319" s="571"/>
    </row>
    <row r="320" spans="1:13">
      <c r="A320" s="567"/>
      <c r="B320" s="568"/>
      <c r="C320" s="569"/>
      <c r="D320" s="570"/>
      <c r="E320" s="571"/>
      <c r="F320" s="568"/>
      <c r="G320" s="569"/>
      <c r="H320" s="570"/>
      <c r="I320" s="571"/>
      <c r="J320" s="568"/>
      <c r="K320" s="569"/>
      <c r="L320" s="570"/>
      <c r="M320" s="571"/>
    </row>
    <row r="321" spans="1:13">
      <c r="A321" s="567"/>
      <c r="B321" s="568"/>
      <c r="C321" s="569"/>
      <c r="D321" s="570"/>
      <c r="E321" s="571"/>
      <c r="F321" s="568"/>
      <c r="G321" s="569"/>
      <c r="H321" s="570"/>
      <c r="I321" s="571"/>
      <c r="J321" s="568"/>
      <c r="K321" s="569"/>
      <c r="L321" s="570"/>
      <c r="M321" s="571"/>
    </row>
    <row r="322" spans="1:13">
      <c r="A322" s="567"/>
      <c r="B322" s="568"/>
      <c r="C322" s="569"/>
      <c r="D322" s="570"/>
      <c r="E322" s="571"/>
      <c r="F322" s="568"/>
      <c r="G322" s="569"/>
      <c r="H322" s="570"/>
      <c r="I322" s="571"/>
      <c r="J322" s="568"/>
      <c r="K322" s="569"/>
      <c r="L322" s="570"/>
      <c r="M322" s="571"/>
    </row>
    <row r="323" spans="1:13">
      <c r="A323" s="567"/>
      <c r="B323" s="568"/>
      <c r="C323" s="569"/>
      <c r="D323" s="570"/>
      <c r="E323" s="571"/>
      <c r="F323" s="568"/>
      <c r="G323" s="569"/>
      <c r="H323" s="570"/>
      <c r="I323" s="571"/>
      <c r="J323" s="568"/>
      <c r="K323" s="569"/>
      <c r="L323" s="570"/>
      <c r="M323" s="571"/>
    </row>
    <row r="324" spans="1:13">
      <c r="A324" s="567"/>
      <c r="B324" s="568"/>
      <c r="C324" s="569"/>
      <c r="D324" s="570"/>
      <c r="E324" s="571"/>
      <c r="F324" s="568"/>
      <c r="G324" s="569"/>
      <c r="H324" s="570"/>
      <c r="I324" s="571"/>
      <c r="J324" s="568"/>
      <c r="K324" s="569"/>
      <c r="L324" s="570"/>
      <c r="M324" s="571"/>
    </row>
    <row r="325" spans="1:13">
      <c r="A325" s="567"/>
      <c r="B325" s="568"/>
      <c r="C325" s="569"/>
      <c r="D325" s="570"/>
      <c r="E325" s="571"/>
      <c r="F325" s="568"/>
      <c r="G325" s="569"/>
      <c r="H325" s="570"/>
      <c r="I325" s="571"/>
      <c r="J325" s="568"/>
      <c r="K325" s="569"/>
      <c r="L325" s="570"/>
      <c r="M325" s="571"/>
    </row>
    <row r="326" spans="1:13">
      <c r="A326" s="567"/>
      <c r="B326" s="568"/>
      <c r="C326" s="569"/>
      <c r="D326" s="570"/>
      <c r="E326" s="571"/>
      <c r="F326" s="568"/>
      <c r="G326" s="569"/>
      <c r="H326" s="570"/>
      <c r="I326" s="571"/>
      <c r="J326" s="568"/>
      <c r="K326" s="569"/>
      <c r="L326" s="570"/>
      <c r="M326" s="571"/>
    </row>
    <row r="327" spans="1:13">
      <c r="A327" s="567"/>
      <c r="B327" s="568"/>
      <c r="C327" s="569"/>
      <c r="D327" s="570"/>
      <c r="E327" s="571"/>
      <c r="F327" s="568"/>
      <c r="G327" s="569"/>
      <c r="H327" s="570"/>
      <c r="I327" s="571"/>
      <c r="J327" s="568"/>
      <c r="K327" s="569"/>
      <c r="L327" s="570"/>
      <c r="M327" s="571"/>
    </row>
    <row r="328" spans="1:13">
      <c r="A328" s="567"/>
      <c r="B328" s="568"/>
      <c r="C328" s="569"/>
      <c r="D328" s="570"/>
      <c r="E328" s="571"/>
      <c r="F328" s="568"/>
      <c r="G328" s="569"/>
      <c r="H328" s="570"/>
      <c r="I328" s="571"/>
      <c r="J328" s="568"/>
      <c r="K328" s="569"/>
      <c r="L328" s="570"/>
      <c r="M328" s="571"/>
    </row>
    <row r="329" spans="1:13">
      <c r="A329" s="567"/>
      <c r="B329" s="568"/>
      <c r="C329" s="569"/>
      <c r="D329" s="570"/>
      <c r="E329" s="571"/>
      <c r="F329" s="568"/>
      <c r="G329" s="569"/>
      <c r="H329" s="570"/>
      <c r="I329" s="571"/>
      <c r="J329" s="568"/>
      <c r="K329" s="569"/>
      <c r="L329" s="570"/>
      <c r="M329" s="571"/>
    </row>
    <row r="330" spans="1:13">
      <c r="A330" s="567"/>
      <c r="B330" s="568"/>
      <c r="C330" s="569"/>
      <c r="D330" s="570"/>
      <c r="E330" s="571"/>
      <c r="F330" s="568"/>
      <c r="G330" s="569"/>
      <c r="H330" s="570"/>
      <c r="I330" s="571"/>
      <c r="J330" s="568"/>
      <c r="K330" s="569"/>
      <c r="L330" s="570"/>
      <c r="M330" s="571"/>
    </row>
    <row r="331" spans="1:13">
      <c r="A331" s="567"/>
      <c r="B331" s="568"/>
      <c r="C331" s="569"/>
      <c r="D331" s="570"/>
      <c r="E331" s="571"/>
      <c r="F331" s="568"/>
      <c r="G331" s="569"/>
      <c r="H331" s="570"/>
      <c r="I331" s="571"/>
      <c r="J331" s="568"/>
      <c r="K331" s="569"/>
      <c r="L331" s="570"/>
      <c r="M331" s="571"/>
    </row>
    <row r="332" spans="1:13">
      <c r="A332" s="567"/>
      <c r="B332" s="568"/>
      <c r="C332" s="569"/>
      <c r="D332" s="570"/>
      <c r="E332" s="571"/>
      <c r="F332" s="568"/>
      <c r="G332" s="569"/>
      <c r="H332" s="570"/>
      <c r="I332" s="571"/>
      <c r="J332" s="568"/>
      <c r="K332" s="569"/>
      <c r="L332" s="570"/>
      <c r="M332" s="571"/>
    </row>
    <row r="333" spans="1:13">
      <c r="A333" s="567"/>
      <c r="B333" s="568"/>
      <c r="C333" s="569"/>
      <c r="D333" s="570"/>
      <c r="E333" s="571"/>
      <c r="F333" s="568"/>
      <c r="G333" s="569"/>
      <c r="H333" s="570"/>
      <c r="I333" s="571"/>
      <c r="J333" s="568"/>
      <c r="K333" s="569"/>
      <c r="L333" s="570"/>
      <c r="M333" s="571"/>
    </row>
    <row r="334" spans="1:13">
      <c r="A334" s="567"/>
      <c r="B334" s="568"/>
      <c r="C334" s="569"/>
      <c r="D334" s="570"/>
      <c r="E334" s="571"/>
      <c r="F334" s="568"/>
      <c r="G334" s="569"/>
      <c r="H334" s="570"/>
      <c r="I334" s="571"/>
      <c r="J334" s="568"/>
      <c r="K334" s="569"/>
      <c r="L334" s="570"/>
      <c r="M334" s="571"/>
    </row>
    <row r="335" spans="1:13">
      <c r="A335" s="567"/>
      <c r="B335" s="568"/>
      <c r="C335" s="569"/>
      <c r="D335" s="570"/>
      <c r="E335" s="571"/>
      <c r="F335" s="568"/>
      <c r="G335" s="569"/>
      <c r="H335" s="570"/>
      <c r="I335" s="571"/>
      <c r="J335" s="568"/>
      <c r="K335" s="569"/>
      <c r="L335" s="570"/>
      <c r="M335" s="571"/>
    </row>
    <row r="336" spans="1:13">
      <c r="A336" s="567"/>
      <c r="B336" s="568"/>
      <c r="C336" s="569"/>
      <c r="D336" s="570"/>
      <c r="E336" s="571"/>
      <c r="F336" s="568"/>
      <c r="G336" s="569"/>
      <c r="H336" s="570"/>
      <c r="I336" s="571"/>
      <c r="J336" s="568"/>
      <c r="K336" s="569"/>
      <c r="L336" s="570"/>
      <c r="M336" s="571"/>
    </row>
    <row r="337" spans="1:13">
      <c r="A337" s="567"/>
      <c r="B337" s="568"/>
      <c r="C337" s="569"/>
      <c r="D337" s="570"/>
      <c r="E337" s="571"/>
      <c r="F337" s="568"/>
      <c r="G337" s="569"/>
      <c r="H337" s="570"/>
      <c r="I337" s="571"/>
      <c r="J337" s="568"/>
      <c r="K337" s="569"/>
      <c r="L337" s="570"/>
      <c r="M337" s="571"/>
    </row>
    <row r="338" spans="1:13">
      <c r="A338" s="567"/>
      <c r="B338" s="568"/>
      <c r="C338" s="569"/>
      <c r="D338" s="570"/>
      <c r="E338" s="571"/>
      <c r="F338" s="568"/>
      <c r="G338" s="569"/>
      <c r="H338" s="570"/>
      <c r="I338" s="571"/>
      <c r="J338" s="568"/>
      <c r="K338" s="569"/>
      <c r="L338" s="570"/>
      <c r="M338" s="571"/>
    </row>
    <row r="339" spans="1:13">
      <c r="A339" s="567"/>
      <c r="B339" s="568"/>
      <c r="C339" s="569"/>
      <c r="D339" s="570"/>
      <c r="E339" s="571"/>
      <c r="F339" s="568"/>
      <c r="G339" s="569"/>
      <c r="H339" s="570"/>
      <c r="I339" s="571"/>
      <c r="J339" s="568"/>
      <c r="K339" s="569"/>
      <c r="L339" s="570"/>
      <c r="M339" s="571"/>
    </row>
    <row r="340" spans="1:13">
      <c r="A340" s="567"/>
      <c r="B340" s="568"/>
      <c r="C340" s="569"/>
      <c r="D340" s="570"/>
      <c r="E340" s="571"/>
      <c r="F340" s="568"/>
      <c r="G340" s="569"/>
      <c r="H340" s="570"/>
      <c r="I340" s="571"/>
      <c r="J340" s="568"/>
      <c r="K340" s="569"/>
      <c r="L340" s="570"/>
      <c r="M340" s="571"/>
    </row>
    <row r="341" spans="1:13">
      <c r="A341" s="567"/>
      <c r="B341" s="568"/>
      <c r="C341" s="569"/>
      <c r="D341" s="570"/>
      <c r="E341" s="571"/>
      <c r="F341" s="568"/>
      <c r="G341" s="569"/>
      <c r="H341" s="570"/>
      <c r="I341" s="571"/>
      <c r="J341" s="568"/>
      <c r="K341" s="569"/>
      <c r="L341" s="570"/>
      <c r="M341" s="571"/>
    </row>
    <row r="342" spans="1:13">
      <c r="A342" s="567"/>
      <c r="B342" s="568"/>
      <c r="C342" s="569"/>
      <c r="D342" s="570"/>
      <c r="E342" s="571"/>
      <c r="F342" s="568"/>
      <c r="G342" s="569"/>
      <c r="H342" s="570"/>
      <c r="I342" s="571"/>
      <c r="J342" s="568"/>
      <c r="K342" s="569"/>
      <c r="L342" s="570"/>
      <c r="M342" s="571"/>
    </row>
    <row r="343" spans="1:13">
      <c r="A343" s="567"/>
      <c r="B343" s="568"/>
      <c r="C343" s="569"/>
      <c r="D343" s="570"/>
      <c r="E343" s="571"/>
      <c r="F343" s="568"/>
      <c r="G343" s="569"/>
      <c r="H343" s="570"/>
      <c r="I343" s="571"/>
      <c r="J343" s="568"/>
      <c r="K343" s="569"/>
      <c r="L343" s="570"/>
      <c r="M343" s="571"/>
    </row>
    <row r="344" spans="1:13">
      <c r="A344" s="567"/>
      <c r="B344" s="568"/>
      <c r="C344" s="569"/>
      <c r="D344" s="570"/>
      <c r="E344" s="571"/>
      <c r="F344" s="568"/>
      <c r="G344" s="569"/>
      <c r="H344" s="570"/>
      <c r="I344" s="571"/>
      <c r="J344" s="568"/>
      <c r="K344" s="569"/>
      <c r="L344" s="570"/>
      <c r="M344" s="571"/>
    </row>
    <row r="345" spans="1:13">
      <c r="A345" s="567"/>
      <c r="B345" s="568"/>
      <c r="C345" s="569"/>
      <c r="D345" s="570"/>
      <c r="E345" s="571"/>
      <c r="F345" s="568"/>
      <c r="G345" s="569"/>
      <c r="H345" s="570"/>
      <c r="I345" s="571"/>
      <c r="J345" s="568"/>
      <c r="K345" s="569"/>
      <c r="L345" s="570"/>
      <c r="M345" s="571"/>
    </row>
    <row r="346" spans="1:13">
      <c r="A346" s="567"/>
      <c r="B346" s="568"/>
      <c r="C346" s="569"/>
      <c r="D346" s="570"/>
      <c r="E346" s="571"/>
      <c r="F346" s="568"/>
      <c r="G346" s="569"/>
      <c r="H346" s="570"/>
      <c r="I346" s="571"/>
      <c r="J346" s="568"/>
      <c r="K346" s="569"/>
      <c r="L346" s="570"/>
      <c r="M346" s="571"/>
    </row>
    <row r="347" spans="1:13">
      <c r="A347" s="567"/>
      <c r="B347" s="568"/>
      <c r="C347" s="569"/>
      <c r="D347" s="570"/>
      <c r="E347" s="571"/>
      <c r="F347" s="568"/>
      <c r="G347" s="569"/>
      <c r="H347" s="570"/>
      <c r="I347" s="571"/>
      <c r="J347" s="568"/>
      <c r="K347" s="569"/>
      <c r="L347" s="570"/>
      <c r="M347" s="571"/>
    </row>
    <row r="348" spans="1:13">
      <c r="A348" s="567"/>
      <c r="B348" s="568"/>
      <c r="C348" s="569"/>
      <c r="D348" s="570"/>
      <c r="E348" s="571"/>
      <c r="F348" s="568"/>
      <c r="G348" s="569"/>
      <c r="H348" s="570"/>
      <c r="I348" s="571"/>
      <c r="J348" s="568"/>
      <c r="K348" s="569"/>
      <c r="L348" s="570"/>
      <c r="M348" s="571"/>
    </row>
    <row r="349" spans="1:13">
      <c r="A349" s="567"/>
      <c r="B349" s="568"/>
      <c r="C349" s="569"/>
      <c r="D349" s="570"/>
      <c r="E349" s="571"/>
      <c r="F349" s="568"/>
      <c r="G349" s="569"/>
      <c r="H349" s="570"/>
      <c r="I349" s="571"/>
      <c r="J349" s="568"/>
      <c r="K349" s="569"/>
      <c r="L349" s="570"/>
      <c r="M349" s="571"/>
    </row>
    <row r="350" spans="1:13">
      <c r="A350" s="567"/>
      <c r="B350" s="568"/>
      <c r="C350" s="569"/>
      <c r="D350" s="570"/>
      <c r="E350" s="571"/>
      <c r="F350" s="568"/>
      <c r="G350" s="569"/>
      <c r="H350" s="570"/>
      <c r="I350" s="571"/>
      <c r="J350" s="568"/>
      <c r="K350" s="569"/>
      <c r="L350" s="570"/>
      <c r="M350" s="571"/>
    </row>
    <row r="351" spans="1:13">
      <c r="A351" s="567"/>
      <c r="B351" s="568"/>
      <c r="C351" s="569"/>
      <c r="D351" s="570"/>
      <c r="E351" s="571"/>
      <c r="F351" s="568"/>
      <c r="G351" s="569"/>
      <c r="H351" s="570"/>
      <c r="I351" s="571"/>
      <c r="J351" s="568"/>
      <c r="K351" s="569"/>
      <c r="L351" s="570"/>
      <c r="M351" s="571"/>
    </row>
    <row r="352" spans="1:13">
      <c r="A352" s="567"/>
      <c r="B352" s="568"/>
      <c r="C352" s="569"/>
      <c r="D352" s="570"/>
      <c r="E352" s="571"/>
      <c r="F352" s="568"/>
      <c r="G352" s="569"/>
      <c r="H352" s="570"/>
      <c r="I352" s="571"/>
      <c r="J352" s="568"/>
      <c r="K352" s="569"/>
      <c r="L352" s="570"/>
      <c r="M352" s="571"/>
    </row>
    <row r="353" spans="1:13">
      <c r="A353" s="567"/>
      <c r="B353" s="568"/>
      <c r="C353" s="569"/>
      <c r="D353" s="570"/>
      <c r="E353" s="571"/>
      <c r="F353" s="568"/>
      <c r="G353" s="569"/>
      <c r="H353" s="570"/>
      <c r="I353" s="571"/>
      <c r="J353" s="568"/>
      <c r="K353" s="569"/>
      <c r="L353" s="570"/>
      <c r="M353" s="571"/>
    </row>
    <row r="354" spans="1:13">
      <c r="A354" s="567"/>
      <c r="B354" s="568"/>
      <c r="C354" s="569"/>
      <c r="D354" s="570"/>
      <c r="E354" s="571"/>
      <c r="F354" s="568"/>
      <c r="G354" s="569"/>
      <c r="H354" s="570"/>
      <c r="I354" s="571"/>
      <c r="J354" s="568"/>
      <c r="K354" s="569"/>
      <c r="L354" s="570"/>
      <c r="M354" s="571"/>
    </row>
    <row r="355" spans="1:13">
      <c r="A355" s="567"/>
      <c r="B355" s="568"/>
      <c r="C355" s="569"/>
      <c r="D355" s="570"/>
      <c r="E355" s="571"/>
      <c r="F355" s="568"/>
      <c r="G355" s="569"/>
      <c r="H355" s="570"/>
      <c r="I355" s="571"/>
      <c r="J355" s="568"/>
      <c r="K355" s="569"/>
      <c r="L355" s="570"/>
      <c r="M355" s="571"/>
    </row>
    <row r="356" spans="1:13">
      <c r="A356" s="567"/>
      <c r="B356" s="568"/>
      <c r="C356" s="569"/>
      <c r="D356" s="570"/>
      <c r="E356" s="571"/>
      <c r="F356" s="568"/>
      <c r="G356" s="569"/>
      <c r="H356" s="570"/>
      <c r="I356" s="571"/>
      <c r="J356" s="568"/>
      <c r="K356" s="569"/>
      <c r="L356" s="570"/>
      <c r="M356" s="571"/>
    </row>
    <row r="357" spans="1:13">
      <c r="A357" s="562"/>
      <c r="D357" s="575"/>
      <c r="H357" s="575"/>
      <c r="L357" s="575"/>
    </row>
    <row r="358" spans="1:13">
      <c r="A358" s="562"/>
      <c r="D358" s="575"/>
      <c r="H358" s="575"/>
      <c r="L358" s="575"/>
    </row>
    <row r="359" spans="1:13">
      <c r="A359" s="562"/>
      <c r="D359" s="575"/>
      <c r="H359" s="575"/>
      <c r="L359" s="575"/>
    </row>
    <row r="360" spans="1:13">
      <c r="A360" s="562"/>
      <c r="D360" s="575"/>
      <c r="H360" s="575"/>
      <c r="L360" s="575"/>
    </row>
    <row r="361" spans="1:13">
      <c r="A361" s="562"/>
      <c r="D361" s="575"/>
      <c r="H361" s="575"/>
      <c r="L361" s="575"/>
    </row>
    <row r="362" spans="1:13">
      <c r="A362" s="562"/>
      <c r="D362" s="575"/>
      <c r="H362" s="575"/>
      <c r="L362" s="575"/>
    </row>
    <row r="363" spans="1:13">
      <c r="A363" s="562"/>
      <c r="D363" s="575"/>
      <c r="H363" s="575"/>
      <c r="L363" s="575"/>
    </row>
    <row r="364" spans="1:13">
      <c r="A364" s="562"/>
      <c r="D364" s="575"/>
      <c r="H364" s="575"/>
      <c r="L364" s="575"/>
    </row>
    <row r="365" spans="1:13">
      <c r="A365" s="562"/>
      <c r="D365" s="575"/>
      <c r="H365" s="575"/>
      <c r="L365" s="575"/>
    </row>
    <row r="366" spans="1:13">
      <c r="A366" s="562"/>
      <c r="D366" s="575"/>
      <c r="H366" s="575"/>
      <c r="L366" s="575"/>
    </row>
  </sheetData>
  <phoneticPr fontId="5" type="noConversion"/>
  <dataValidations count="3">
    <dataValidation type="list" allowBlank="1" showInputMessage="1" showErrorMessage="1" sqref="H2:H224 L2:L366 D2:D366 H226:H366">
      <formula1>外勞處理方式</formula1>
    </dataValidation>
    <dataValidation type="list" allowBlank="1" showInputMessage="1" showErrorMessage="1" sqref="H225 K2:K366 C2:C366 G2:G366">
      <formula1>缺勤原因</formula1>
    </dataValidation>
    <dataValidation type="list" allowBlank="1" showInputMessage="1" showErrorMessage="1" sqref="E2:E366 I2:I366 M2:M366">
      <formula1>值班主管</formula1>
    </dataValidation>
  </dataValidations>
  <pageMargins left="0.24" right="0.22" top="0.51181102362204722" bottom="0.55118110236220474" header="0.31496062992125984" footer="0.31496062992125984"/>
  <pageSetup paperSize="9" scale="10" fitToHeight="10" orientation="landscape" horizontalDpi="4294967293" verticalDpi="0" r:id="rId1"/>
  <headerFooter>
    <oddFooter>&amp;A&amp;R第 &amp;P 頁</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indexed="20"/>
    <pageSetUpPr fitToPage="1"/>
  </sheetPr>
  <dimension ref="A1:H30"/>
  <sheetViews>
    <sheetView showGridLines="0" zoomScale="115" zoomScaleNormal="115" workbookViewId="0">
      <pane ySplit="1" topLeftCell="A2" activePane="bottomLeft" state="frozen"/>
      <selection activeCell="D9" sqref="D9"/>
      <selection pane="bottomLeft" activeCell="B2" sqref="B2"/>
    </sheetView>
  </sheetViews>
  <sheetFormatPr defaultRowHeight="15.75"/>
  <cols>
    <col min="1" max="1" width="9" style="288"/>
    <col min="2" max="2" width="6" style="288" customWidth="1"/>
    <col min="3" max="3" width="5.25" style="288" customWidth="1"/>
    <col min="4" max="4" width="10.25" style="289" customWidth="1"/>
    <col min="5" max="5" width="27.375" style="289" customWidth="1"/>
    <col min="6" max="6" width="37.125" style="288" customWidth="1"/>
    <col min="7" max="7" width="7" style="288" customWidth="1"/>
    <col min="8" max="8" width="7.75" style="288" bestFit="1" customWidth="1"/>
    <col min="9" max="16384" width="9" style="273"/>
  </cols>
  <sheetData>
    <row r="1" spans="1:8" ht="16.5">
      <c r="A1" s="271" t="s">
        <v>255</v>
      </c>
      <c r="B1" s="271" t="s">
        <v>256</v>
      </c>
      <c r="C1" s="271" t="s">
        <v>846</v>
      </c>
      <c r="D1" s="272" t="s">
        <v>107</v>
      </c>
      <c r="E1" s="272" t="s">
        <v>257</v>
      </c>
      <c r="F1" s="272" t="s">
        <v>102</v>
      </c>
      <c r="G1" s="271" t="s">
        <v>258</v>
      </c>
      <c r="H1" s="271" t="s">
        <v>259</v>
      </c>
    </row>
    <row r="2" spans="1:8">
      <c r="A2" s="274"/>
      <c r="B2" s="275"/>
      <c r="C2" s="275"/>
      <c r="D2" s="276"/>
      <c r="E2" s="277"/>
      <c r="F2" s="277"/>
      <c r="G2" s="278"/>
      <c r="H2" s="278"/>
    </row>
    <row r="3" spans="1:8">
      <c r="A3" s="274"/>
      <c r="B3" s="275"/>
      <c r="C3" s="275"/>
      <c r="D3" s="276"/>
      <c r="E3" s="277"/>
      <c r="F3" s="277"/>
      <c r="G3" s="278"/>
      <c r="H3" s="278"/>
    </row>
    <row r="4" spans="1:8" ht="16.5">
      <c r="A4" s="274"/>
      <c r="B4" s="275"/>
      <c r="C4" s="279"/>
      <c r="D4" s="276"/>
      <c r="E4" s="277"/>
      <c r="F4" s="277"/>
      <c r="G4" s="278"/>
      <c r="H4" s="278"/>
    </row>
    <row r="5" spans="1:8" ht="16.5">
      <c r="A5" s="274"/>
      <c r="B5" s="275"/>
      <c r="C5" s="279"/>
      <c r="D5" s="276"/>
      <c r="E5" s="277"/>
      <c r="F5" s="277"/>
      <c r="G5" s="278"/>
      <c r="H5" s="278"/>
    </row>
    <row r="6" spans="1:8">
      <c r="A6" s="274"/>
      <c r="B6" s="275"/>
      <c r="C6" s="275"/>
      <c r="D6" s="276"/>
      <c r="E6" s="277"/>
      <c r="F6" s="277"/>
      <c r="G6" s="278"/>
      <c r="H6" s="278"/>
    </row>
    <row r="7" spans="1:8">
      <c r="A7" s="274"/>
      <c r="B7" s="275"/>
      <c r="C7" s="275"/>
      <c r="D7" s="276"/>
      <c r="E7" s="277"/>
      <c r="F7" s="277"/>
      <c r="G7" s="278"/>
      <c r="H7" s="278"/>
    </row>
    <row r="8" spans="1:8">
      <c r="A8" s="274"/>
      <c r="B8" s="275"/>
      <c r="C8" s="275"/>
      <c r="D8" s="276"/>
      <c r="E8" s="277"/>
      <c r="F8" s="277"/>
      <c r="G8" s="278"/>
      <c r="H8" s="278"/>
    </row>
    <row r="9" spans="1:8">
      <c r="A9" s="274"/>
      <c r="B9" s="275"/>
      <c r="C9" s="275"/>
      <c r="D9" s="276"/>
      <c r="E9" s="277"/>
      <c r="F9" s="277"/>
      <c r="G9" s="278"/>
      <c r="H9" s="278"/>
    </row>
    <row r="10" spans="1:8">
      <c r="A10" s="274"/>
      <c r="B10" s="275"/>
      <c r="C10" s="275"/>
      <c r="D10" s="276"/>
      <c r="E10" s="277"/>
      <c r="F10" s="277"/>
      <c r="G10" s="278"/>
      <c r="H10" s="278"/>
    </row>
    <row r="11" spans="1:8">
      <c r="A11" s="274"/>
      <c r="B11" s="275"/>
      <c r="C11" s="275"/>
      <c r="D11" s="276"/>
      <c r="E11" s="280"/>
      <c r="F11" s="277"/>
      <c r="G11" s="281"/>
      <c r="H11" s="281"/>
    </row>
    <row r="12" spans="1:8">
      <c r="A12" s="274"/>
      <c r="B12" s="275"/>
      <c r="C12" s="275"/>
      <c r="D12" s="276"/>
      <c r="E12" s="277"/>
      <c r="F12" s="277"/>
      <c r="G12" s="278"/>
      <c r="H12" s="278"/>
    </row>
    <row r="13" spans="1:8">
      <c r="A13" s="274"/>
      <c r="B13" s="275"/>
      <c r="C13" s="275"/>
      <c r="D13" s="276"/>
      <c r="E13" s="280"/>
      <c r="F13" s="280"/>
      <c r="G13" s="278"/>
      <c r="H13" s="278"/>
    </row>
    <row r="14" spans="1:8">
      <c r="A14" s="274"/>
      <c r="B14" s="275"/>
      <c r="C14" s="275"/>
      <c r="D14" s="276"/>
      <c r="E14" s="280"/>
      <c r="F14" s="280"/>
      <c r="G14" s="278"/>
      <c r="H14" s="278"/>
    </row>
    <row r="15" spans="1:8">
      <c r="A15" s="274"/>
      <c r="B15" s="275"/>
      <c r="C15" s="275"/>
      <c r="D15" s="276"/>
      <c r="E15" s="280"/>
      <c r="F15" s="282"/>
      <c r="G15" s="278"/>
      <c r="H15" s="278"/>
    </row>
    <row r="16" spans="1:8">
      <c r="A16" s="274"/>
      <c r="B16" s="275"/>
      <c r="C16" s="283"/>
      <c r="D16" s="276"/>
      <c r="E16" s="280"/>
      <c r="F16" s="277"/>
      <c r="G16" s="278"/>
      <c r="H16" s="278"/>
    </row>
    <row r="17" spans="1:8">
      <c r="A17" s="274"/>
      <c r="B17" s="275"/>
      <c r="C17" s="275"/>
      <c r="D17" s="276"/>
      <c r="E17" s="280"/>
      <c r="F17" s="277"/>
      <c r="G17" s="278"/>
      <c r="H17" s="278"/>
    </row>
    <row r="18" spans="1:8">
      <c r="A18" s="275"/>
      <c r="B18" s="275"/>
      <c r="C18" s="275"/>
      <c r="D18" s="276"/>
      <c r="E18" s="280"/>
      <c r="F18" s="277"/>
      <c r="G18" s="278"/>
      <c r="H18" s="278"/>
    </row>
    <row r="19" spans="1:8" ht="17.25" customHeight="1">
      <c r="A19" s="275"/>
      <c r="B19" s="275"/>
      <c r="C19" s="275"/>
      <c r="D19" s="276"/>
      <c r="E19" s="280"/>
      <c r="F19" s="277"/>
      <c r="G19" s="278"/>
      <c r="H19" s="278"/>
    </row>
    <row r="20" spans="1:8" ht="17.25" customHeight="1">
      <c r="A20" s="275"/>
      <c r="B20" s="275"/>
      <c r="C20" s="275"/>
      <c r="D20" s="276"/>
      <c r="E20" s="280"/>
      <c r="F20" s="277"/>
      <c r="G20" s="278"/>
      <c r="H20" s="278"/>
    </row>
    <row r="21" spans="1:8" ht="17.25" customHeight="1">
      <c r="A21" s="275"/>
      <c r="B21" s="275"/>
      <c r="C21" s="275"/>
      <c r="D21" s="276"/>
      <c r="E21" s="280"/>
      <c r="F21" s="277"/>
      <c r="G21" s="278"/>
      <c r="H21" s="278"/>
    </row>
    <row r="22" spans="1:8" ht="17.25" customHeight="1">
      <c r="A22" s="275"/>
      <c r="B22" s="275"/>
      <c r="C22" s="275"/>
      <c r="D22" s="276"/>
      <c r="E22" s="280"/>
      <c r="F22" s="277"/>
      <c r="G22" s="278"/>
      <c r="H22" s="278"/>
    </row>
    <row r="23" spans="1:8" ht="17.25" customHeight="1">
      <c r="A23" s="275"/>
      <c r="B23" s="275"/>
      <c r="C23" s="275"/>
      <c r="D23" s="276"/>
      <c r="E23" s="280"/>
      <c r="F23" s="277"/>
      <c r="G23" s="278"/>
      <c r="H23" s="278"/>
    </row>
    <row r="24" spans="1:8">
      <c r="A24" s="275"/>
      <c r="B24" s="275"/>
      <c r="C24" s="275"/>
      <c r="D24" s="276"/>
      <c r="E24" s="280"/>
      <c r="F24" s="277"/>
      <c r="G24" s="278"/>
      <c r="H24" s="278"/>
    </row>
    <row r="25" spans="1:8" ht="17.25" customHeight="1">
      <c r="A25" s="275"/>
      <c r="B25" s="275"/>
      <c r="C25" s="275"/>
      <c r="D25" s="276"/>
      <c r="E25" s="280"/>
      <c r="F25" s="277"/>
      <c r="G25" s="278"/>
      <c r="H25" s="278"/>
    </row>
    <row r="26" spans="1:8">
      <c r="A26" s="284"/>
      <c r="B26" s="284"/>
      <c r="C26" s="284"/>
      <c r="D26" s="276"/>
      <c r="E26" s="280"/>
      <c r="F26" s="285"/>
      <c r="G26" s="281"/>
      <c r="H26" s="281"/>
    </row>
    <row r="27" spans="1:8" s="286" customFormat="1">
      <c r="A27" s="275"/>
      <c r="B27" s="275"/>
      <c r="C27" s="275"/>
      <c r="D27" s="276"/>
      <c r="E27" s="280"/>
      <c r="F27" s="277"/>
      <c r="G27" s="278"/>
      <c r="H27" s="278"/>
    </row>
    <row r="28" spans="1:8" s="287" customFormat="1">
      <c r="A28" s="284"/>
      <c r="B28" s="284"/>
      <c r="C28" s="284"/>
      <c r="D28" s="276"/>
      <c r="E28" s="280"/>
      <c r="F28" s="285"/>
      <c r="G28" s="281"/>
      <c r="H28" s="281"/>
    </row>
    <row r="29" spans="1:8">
      <c r="A29" s="284"/>
      <c r="B29" s="284"/>
      <c r="C29" s="284"/>
      <c r="D29" s="276"/>
      <c r="E29" s="280"/>
      <c r="F29" s="285"/>
      <c r="G29" s="278"/>
      <c r="H29" s="278"/>
    </row>
    <row r="30" spans="1:8">
      <c r="A30" s="284"/>
      <c r="B30" s="284"/>
      <c r="C30" s="284"/>
      <c r="D30" s="276"/>
      <c r="E30" s="280"/>
      <c r="F30" s="285"/>
      <c r="G30" s="278"/>
      <c r="H30" s="278"/>
    </row>
  </sheetData>
  <phoneticPr fontId="5" type="noConversion"/>
  <dataValidations count="1">
    <dataValidation type="list" allowBlank="1" showInputMessage="1" showErrorMessage="1" sqref="D2:D30">
      <formula1>機台故障類別</formula1>
    </dataValidation>
  </dataValidations>
  <pageMargins left="0.53" right="0.15748031496062992" top="0.51181102362204722" bottom="0.62992125984251968" header="0.51181102362204722" footer="0.27559055118110237"/>
  <pageSetup paperSize="9" scale="87" orientation="portrait" horizontalDpi="400" verticalDpi="400" r:id="rId1"/>
  <headerFooter alignWithMargins="0">
    <oddFooter>&amp;L&amp;N之&amp;P&amp;C&amp;"書法家顏楷體,標準"主任：&amp;R&amp;"書法家顏楷體,標準"製表：朱玉萍</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C00000"/>
  </sheetPr>
  <dimension ref="A1:J123"/>
  <sheetViews>
    <sheetView showGridLines="0" workbookViewId="0">
      <pane ySplit="3" topLeftCell="A100" activePane="bottomLeft" state="frozen"/>
      <selection activeCell="F308" activeCellId="3" sqref="K286 F309 F292 F308"/>
      <selection pane="bottomLeft" activeCell="D1" sqref="D1:D2"/>
    </sheetView>
  </sheetViews>
  <sheetFormatPr defaultRowHeight="19.5" customHeight="1"/>
  <cols>
    <col min="1" max="1" width="5.375" style="17" customWidth="1"/>
    <col min="2" max="2" width="10" style="18" customWidth="1"/>
    <col min="3" max="3" width="7.125" style="17" customWidth="1"/>
    <col min="4" max="4" width="8.25" style="17" customWidth="1"/>
    <col min="5" max="5" width="9.375" style="17" customWidth="1"/>
    <col min="6" max="6" width="12.25" style="17" customWidth="1"/>
    <col min="7" max="7" width="19.125" style="5" customWidth="1"/>
    <col min="8" max="8" width="7.75" style="19" customWidth="1"/>
    <col min="9" max="9" width="16" style="20" customWidth="1"/>
    <col min="10" max="10" width="12.75" style="17" customWidth="1"/>
    <col min="11" max="16384" width="9" style="5"/>
  </cols>
  <sheetData>
    <row r="1" spans="1:10" ht="19.5" customHeight="1">
      <c r="A1" s="374" t="s">
        <v>691</v>
      </c>
      <c r="B1" s="375" t="s">
        <v>91</v>
      </c>
      <c r="C1" s="374" t="s">
        <v>373</v>
      </c>
      <c r="D1" s="374" t="s">
        <v>692</v>
      </c>
      <c r="E1" s="374" t="s">
        <v>387</v>
      </c>
      <c r="F1" s="374" t="s">
        <v>388</v>
      </c>
      <c r="G1" s="376" t="s">
        <v>693</v>
      </c>
      <c r="H1" s="377" t="s">
        <v>694</v>
      </c>
      <c r="I1" s="378" t="s">
        <v>695</v>
      </c>
      <c r="J1" s="374" t="s">
        <v>248</v>
      </c>
    </row>
    <row r="2" spans="1:10" ht="19.5" customHeight="1">
      <c r="A2" s="6" t="s">
        <v>697</v>
      </c>
      <c r="B2" s="7" t="s">
        <v>1</v>
      </c>
      <c r="C2" s="6" t="s">
        <v>2</v>
      </c>
      <c r="D2" s="6" t="s">
        <v>3</v>
      </c>
      <c r="E2" s="6">
        <v>88888</v>
      </c>
      <c r="F2" s="6" t="s">
        <v>4</v>
      </c>
      <c r="G2" s="8" t="s">
        <v>5</v>
      </c>
      <c r="H2" s="9">
        <v>-0.4</v>
      </c>
      <c r="I2" s="10" t="s">
        <v>6</v>
      </c>
      <c r="J2" s="6" t="s">
        <v>696</v>
      </c>
    </row>
    <row r="3" spans="1:10" ht="19.5" customHeight="1">
      <c r="A3" s="6" t="s">
        <v>698</v>
      </c>
      <c r="B3" s="7" t="s">
        <v>1</v>
      </c>
      <c r="C3" s="6" t="s">
        <v>2</v>
      </c>
      <c r="D3" s="6" t="s">
        <v>3</v>
      </c>
      <c r="E3" s="6">
        <v>66666</v>
      </c>
      <c r="F3" s="6" t="s">
        <v>8</v>
      </c>
      <c r="G3" s="8" t="s">
        <v>9</v>
      </c>
      <c r="H3" s="9">
        <v>-4</v>
      </c>
      <c r="I3" s="10" t="s">
        <v>10</v>
      </c>
      <c r="J3" s="6" t="s">
        <v>7</v>
      </c>
    </row>
    <row r="4" spans="1:10" ht="19.5" customHeight="1">
      <c r="A4" s="1">
        <v>1</v>
      </c>
      <c r="B4" s="2">
        <v>42986</v>
      </c>
      <c r="C4" s="1" t="s">
        <v>11</v>
      </c>
      <c r="D4" s="1" t="s">
        <v>12</v>
      </c>
      <c r="E4" s="1" t="s">
        <v>13</v>
      </c>
      <c r="F4" s="1" t="s">
        <v>14</v>
      </c>
      <c r="G4" s="11" t="s">
        <v>15</v>
      </c>
      <c r="H4" s="3">
        <v>-0.4</v>
      </c>
      <c r="I4" s="4" t="s">
        <v>6</v>
      </c>
      <c r="J4" s="1"/>
    </row>
    <row r="5" spans="1:10" ht="19.5" customHeight="1">
      <c r="A5" s="1">
        <v>2</v>
      </c>
      <c r="B5" s="2">
        <v>42986</v>
      </c>
      <c r="C5" s="1" t="s">
        <v>11</v>
      </c>
      <c r="D5" s="1" t="s">
        <v>12</v>
      </c>
      <c r="E5" s="1" t="s">
        <v>16</v>
      </c>
      <c r="F5" s="1" t="s">
        <v>17</v>
      </c>
      <c r="G5" s="11" t="s">
        <v>15</v>
      </c>
      <c r="H5" s="3">
        <v>-0.4</v>
      </c>
      <c r="I5" s="4" t="s">
        <v>18</v>
      </c>
      <c r="J5" s="1"/>
    </row>
    <row r="6" spans="1:10" ht="19.5" customHeight="1">
      <c r="A6" s="1">
        <v>3</v>
      </c>
      <c r="B6" s="2">
        <v>42986</v>
      </c>
      <c r="C6" s="1" t="s">
        <v>19</v>
      </c>
      <c r="D6" s="1" t="s">
        <v>20</v>
      </c>
      <c r="E6" s="1" t="s">
        <v>21</v>
      </c>
      <c r="F6" s="1" t="s">
        <v>22</v>
      </c>
      <c r="G6" s="11" t="s">
        <v>23</v>
      </c>
      <c r="H6" s="3">
        <v>-1</v>
      </c>
      <c r="I6" s="4" t="s">
        <v>18</v>
      </c>
      <c r="J6" s="1" t="s">
        <v>24</v>
      </c>
    </row>
    <row r="7" spans="1:10" ht="19.5" customHeight="1">
      <c r="A7" s="1">
        <v>4</v>
      </c>
      <c r="B7" s="2">
        <v>42986</v>
      </c>
      <c r="C7" s="1" t="s">
        <v>19</v>
      </c>
      <c r="D7" s="1" t="s">
        <v>20</v>
      </c>
      <c r="E7" s="1" t="s">
        <v>25</v>
      </c>
      <c r="F7" s="1" t="s">
        <v>26</v>
      </c>
      <c r="G7" s="11" t="s">
        <v>23</v>
      </c>
      <c r="H7" s="3">
        <v>-1</v>
      </c>
      <c r="I7" s="4" t="s">
        <v>6</v>
      </c>
      <c r="J7" s="1" t="s">
        <v>27</v>
      </c>
    </row>
    <row r="8" spans="1:10" ht="19.5" customHeight="1">
      <c r="A8" s="1">
        <v>5</v>
      </c>
      <c r="B8" s="2">
        <v>42987</v>
      </c>
      <c r="C8" s="1" t="s">
        <v>19</v>
      </c>
      <c r="D8" s="1" t="s">
        <v>20</v>
      </c>
      <c r="E8" s="1" t="s">
        <v>28</v>
      </c>
      <c r="F8" s="1" t="s">
        <v>29</v>
      </c>
      <c r="G8" s="11" t="s">
        <v>30</v>
      </c>
      <c r="H8" s="3">
        <v>-2</v>
      </c>
      <c r="I8" s="4" t="s">
        <v>31</v>
      </c>
      <c r="J8" s="1"/>
    </row>
    <row r="9" spans="1:10" ht="19.5" customHeight="1">
      <c r="A9" s="1">
        <v>6</v>
      </c>
      <c r="B9" s="2">
        <v>42988</v>
      </c>
      <c r="C9" s="1" t="s">
        <v>32</v>
      </c>
      <c r="D9" s="1" t="s">
        <v>33</v>
      </c>
      <c r="E9" s="1" t="s">
        <v>34</v>
      </c>
      <c r="F9" s="1" t="s">
        <v>35</v>
      </c>
      <c r="G9" s="11" t="s">
        <v>30</v>
      </c>
      <c r="H9" s="3">
        <v>-4</v>
      </c>
      <c r="I9" s="12" t="s">
        <v>10</v>
      </c>
      <c r="J9" s="1"/>
    </row>
    <row r="10" spans="1:10" ht="19.5" customHeight="1">
      <c r="A10" s="1">
        <v>7</v>
      </c>
      <c r="B10" s="2">
        <v>42988</v>
      </c>
      <c r="C10" s="1" t="s">
        <v>11</v>
      </c>
      <c r="D10" s="1" t="s">
        <v>12</v>
      </c>
      <c r="E10" s="1" t="s">
        <v>13</v>
      </c>
      <c r="F10" s="1" t="s">
        <v>14</v>
      </c>
      <c r="G10" s="11" t="s">
        <v>36</v>
      </c>
      <c r="H10" s="3">
        <v>-0.4</v>
      </c>
      <c r="I10" s="4" t="s">
        <v>18</v>
      </c>
      <c r="J10" s="1"/>
    </row>
    <row r="11" spans="1:10" ht="19.5" customHeight="1">
      <c r="A11" s="1">
        <v>8</v>
      </c>
      <c r="B11" s="2">
        <v>42990</v>
      </c>
      <c r="C11" s="1" t="s">
        <v>19</v>
      </c>
      <c r="D11" s="1" t="s">
        <v>12</v>
      </c>
      <c r="E11" s="1" t="s">
        <v>37</v>
      </c>
      <c r="F11" s="1" t="s">
        <v>38</v>
      </c>
      <c r="G11" s="11" t="s">
        <v>30</v>
      </c>
      <c r="H11" s="3">
        <v>-2</v>
      </c>
      <c r="I11" s="4" t="s">
        <v>10</v>
      </c>
      <c r="J11" s="1"/>
    </row>
    <row r="12" spans="1:10" ht="19.5" customHeight="1">
      <c r="A12" s="1">
        <v>9</v>
      </c>
      <c r="B12" s="2">
        <v>42999</v>
      </c>
      <c r="C12" s="1" t="s">
        <v>19</v>
      </c>
      <c r="D12" s="1" t="s">
        <v>20</v>
      </c>
      <c r="E12" s="1" t="s">
        <v>39</v>
      </c>
      <c r="F12" s="1" t="s">
        <v>40</v>
      </c>
      <c r="G12" s="11" t="s">
        <v>30</v>
      </c>
      <c r="H12" s="3">
        <v>-2</v>
      </c>
      <c r="I12" s="12" t="s">
        <v>10</v>
      </c>
      <c r="J12" s="1"/>
    </row>
    <row r="13" spans="1:10" ht="19.5" customHeight="1">
      <c r="A13" s="1">
        <v>10</v>
      </c>
      <c r="B13" s="2">
        <v>43003</v>
      </c>
      <c r="C13" s="1" t="s">
        <v>19</v>
      </c>
      <c r="D13" s="1" t="s">
        <v>20</v>
      </c>
      <c r="E13" s="1" t="s">
        <v>41</v>
      </c>
      <c r="F13" s="1" t="s">
        <v>42</v>
      </c>
      <c r="G13" s="11" t="s">
        <v>43</v>
      </c>
      <c r="H13" s="3">
        <v>-1</v>
      </c>
      <c r="I13" s="4" t="s">
        <v>6</v>
      </c>
      <c r="J13" s="1" t="s">
        <v>27</v>
      </c>
    </row>
    <row r="14" spans="1:10" ht="19.5" customHeight="1">
      <c r="A14" s="1">
        <v>11</v>
      </c>
      <c r="B14" s="2">
        <v>43008</v>
      </c>
      <c r="C14" s="1" t="s">
        <v>32</v>
      </c>
      <c r="D14" s="1" t="s">
        <v>33</v>
      </c>
      <c r="E14" s="1" t="s">
        <v>44</v>
      </c>
      <c r="F14" s="13" t="s">
        <v>45</v>
      </c>
      <c r="G14" s="11" t="s">
        <v>30</v>
      </c>
      <c r="H14" s="3">
        <v>-4</v>
      </c>
      <c r="I14" s="12" t="s">
        <v>10</v>
      </c>
      <c r="J14" s="1"/>
    </row>
    <row r="15" spans="1:10" ht="19.5" customHeight="1">
      <c r="A15" s="1">
        <v>12</v>
      </c>
      <c r="B15" s="2">
        <v>43008</v>
      </c>
      <c r="C15" s="1" t="s">
        <v>32</v>
      </c>
      <c r="D15" s="1" t="s">
        <v>33</v>
      </c>
      <c r="E15" s="13" t="s">
        <v>46</v>
      </c>
      <c r="F15" s="13" t="s">
        <v>47</v>
      </c>
      <c r="G15" s="11" t="s">
        <v>30</v>
      </c>
      <c r="H15" s="3">
        <v>-4</v>
      </c>
      <c r="I15" s="12" t="s">
        <v>10</v>
      </c>
      <c r="J15" s="1"/>
    </row>
    <row r="16" spans="1:10" ht="19.5" customHeight="1">
      <c r="A16" s="1">
        <v>13</v>
      </c>
      <c r="B16" s="2">
        <v>43008</v>
      </c>
      <c r="C16" s="1" t="s">
        <v>32</v>
      </c>
      <c r="D16" s="1" t="s">
        <v>33</v>
      </c>
      <c r="E16" s="13" t="s">
        <v>48</v>
      </c>
      <c r="F16" s="13" t="s">
        <v>49</v>
      </c>
      <c r="G16" s="11" t="s">
        <v>30</v>
      </c>
      <c r="H16" s="3">
        <v>-4</v>
      </c>
      <c r="I16" s="12" t="s">
        <v>10</v>
      </c>
      <c r="J16" s="1"/>
    </row>
    <row r="17" spans="1:10" ht="19.5" customHeight="1">
      <c r="A17" s="1">
        <v>14</v>
      </c>
      <c r="B17" s="2">
        <v>43008</v>
      </c>
      <c r="C17" s="1" t="s">
        <v>32</v>
      </c>
      <c r="D17" s="1" t="s">
        <v>33</v>
      </c>
      <c r="E17" s="13" t="s">
        <v>50</v>
      </c>
      <c r="F17" s="13" t="s">
        <v>51</v>
      </c>
      <c r="G17" s="11" t="s">
        <v>30</v>
      </c>
      <c r="H17" s="3">
        <v>-4</v>
      </c>
      <c r="I17" s="12" t="s">
        <v>10</v>
      </c>
      <c r="J17" s="1"/>
    </row>
    <row r="18" spans="1:10" ht="19.5" customHeight="1">
      <c r="A18" s="1">
        <v>15</v>
      </c>
      <c r="B18" s="2">
        <v>43009</v>
      </c>
      <c r="C18" s="1" t="s">
        <v>19</v>
      </c>
      <c r="D18" s="13" t="s">
        <v>52</v>
      </c>
      <c r="E18" s="1" t="s">
        <v>53</v>
      </c>
      <c r="F18" s="1" t="s">
        <v>54</v>
      </c>
      <c r="G18" s="11" t="s">
        <v>30</v>
      </c>
      <c r="H18" s="3">
        <v>-4</v>
      </c>
      <c r="I18" s="12" t="s">
        <v>10</v>
      </c>
      <c r="J18" s="1" t="s">
        <v>27</v>
      </c>
    </row>
    <row r="19" spans="1:10" ht="19.5" customHeight="1">
      <c r="A19" s="1">
        <v>16</v>
      </c>
      <c r="B19" s="2">
        <v>43010</v>
      </c>
      <c r="C19" s="1" t="s">
        <v>19</v>
      </c>
      <c r="D19" s="13" t="s">
        <v>52</v>
      </c>
      <c r="E19" s="13" t="s">
        <v>55</v>
      </c>
      <c r="F19" s="13" t="s">
        <v>56</v>
      </c>
      <c r="G19" s="11" t="s">
        <v>30</v>
      </c>
      <c r="H19" s="3">
        <v>-4</v>
      </c>
      <c r="I19" s="12" t="s">
        <v>10</v>
      </c>
      <c r="J19" s="1"/>
    </row>
    <row r="20" spans="1:10" ht="19.5" customHeight="1">
      <c r="A20" s="1">
        <v>17</v>
      </c>
      <c r="B20" s="2" t="s">
        <v>57</v>
      </c>
      <c r="C20" s="1" t="s">
        <v>19</v>
      </c>
      <c r="D20" s="13" t="s">
        <v>3</v>
      </c>
      <c r="E20" s="13" t="s">
        <v>21</v>
      </c>
      <c r="F20" s="13" t="s">
        <v>22</v>
      </c>
      <c r="G20" s="11" t="s">
        <v>58</v>
      </c>
      <c r="H20" s="3">
        <v>-4</v>
      </c>
      <c r="I20" s="12" t="s">
        <v>10</v>
      </c>
      <c r="J20" s="1"/>
    </row>
    <row r="21" spans="1:10" ht="19.5" customHeight="1">
      <c r="A21" s="1">
        <v>18</v>
      </c>
      <c r="B21" s="2">
        <v>43015</v>
      </c>
      <c r="C21" s="1" t="s">
        <v>32</v>
      </c>
      <c r="D21" s="1" t="s">
        <v>33</v>
      </c>
      <c r="E21" s="13" t="s">
        <v>59</v>
      </c>
      <c r="F21" s="13" t="s">
        <v>60</v>
      </c>
      <c r="G21" s="11" t="s">
        <v>30</v>
      </c>
      <c r="H21" s="3">
        <v>-4</v>
      </c>
      <c r="I21" s="12" t="s">
        <v>10</v>
      </c>
      <c r="J21" s="1"/>
    </row>
    <row r="22" spans="1:10" ht="19.5" customHeight="1">
      <c r="A22" s="1">
        <v>19</v>
      </c>
      <c r="B22" s="2">
        <v>43016</v>
      </c>
      <c r="C22" s="1" t="s">
        <v>32</v>
      </c>
      <c r="D22" s="1" t="s">
        <v>33</v>
      </c>
      <c r="E22" s="13" t="s">
        <v>61</v>
      </c>
      <c r="F22" s="13" t="s">
        <v>62</v>
      </c>
      <c r="G22" s="11" t="s">
        <v>30</v>
      </c>
      <c r="H22" s="3">
        <v>-4</v>
      </c>
      <c r="I22" s="12" t="s">
        <v>10</v>
      </c>
      <c r="J22" s="1"/>
    </row>
    <row r="23" spans="1:10" ht="19.5" customHeight="1">
      <c r="A23" s="1">
        <v>20</v>
      </c>
      <c r="B23" s="2">
        <v>43016</v>
      </c>
      <c r="C23" s="1" t="s">
        <v>32</v>
      </c>
      <c r="D23" s="1" t="s">
        <v>33</v>
      </c>
      <c r="E23" s="13" t="s">
        <v>50</v>
      </c>
      <c r="F23" s="13" t="s">
        <v>51</v>
      </c>
      <c r="G23" s="11" t="s">
        <v>30</v>
      </c>
      <c r="H23" s="3">
        <v>-4</v>
      </c>
      <c r="I23" s="12" t="s">
        <v>10</v>
      </c>
      <c r="J23" s="1"/>
    </row>
    <row r="24" spans="1:10" ht="19.5" customHeight="1">
      <c r="A24" s="1">
        <v>21</v>
      </c>
      <c r="B24" s="2">
        <v>43017</v>
      </c>
      <c r="C24" s="1" t="s">
        <v>32</v>
      </c>
      <c r="D24" s="1" t="s">
        <v>33</v>
      </c>
      <c r="E24" s="1" t="s">
        <v>63</v>
      </c>
      <c r="F24" s="1" t="s">
        <v>64</v>
      </c>
      <c r="G24" s="11" t="s">
        <v>30</v>
      </c>
      <c r="H24" s="3">
        <v>-4</v>
      </c>
      <c r="I24" s="12" t="s">
        <v>10</v>
      </c>
      <c r="J24" s="1"/>
    </row>
    <row r="25" spans="1:10" ht="19.5" customHeight="1">
      <c r="A25" s="1">
        <v>22</v>
      </c>
      <c r="B25" s="2">
        <v>43021</v>
      </c>
      <c r="C25" s="1" t="s">
        <v>19</v>
      </c>
      <c r="D25" s="1" t="s">
        <v>12</v>
      </c>
      <c r="E25" s="13" t="s">
        <v>65</v>
      </c>
      <c r="F25" s="13" t="s">
        <v>66</v>
      </c>
      <c r="G25" s="11" t="s">
        <v>30</v>
      </c>
      <c r="H25" s="3">
        <v>-2</v>
      </c>
      <c r="I25" s="12" t="s">
        <v>10</v>
      </c>
      <c r="J25" s="1"/>
    </row>
    <row r="26" spans="1:10" ht="19.5" customHeight="1">
      <c r="A26" s="1">
        <v>23</v>
      </c>
      <c r="B26" s="2">
        <v>43022</v>
      </c>
      <c r="C26" s="1" t="s">
        <v>19</v>
      </c>
      <c r="D26" s="1" t="s">
        <v>12</v>
      </c>
      <c r="E26" s="13" t="s">
        <v>67</v>
      </c>
      <c r="F26" s="13" t="s">
        <v>68</v>
      </c>
      <c r="G26" s="11" t="s">
        <v>30</v>
      </c>
      <c r="H26" s="3">
        <v>-4</v>
      </c>
      <c r="I26" s="12" t="s">
        <v>10</v>
      </c>
      <c r="J26" s="1"/>
    </row>
    <row r="27" spans="1:10" ht="19.5" customHeight="1">
      <c r="A27" s="1">
        <v>24</v>
      </c>
      <c r="B27" s="2">
        <v>43030</v>
      </c>
      <c r="C27" s="1" t="s">
        <v>19</v>
      </c>
      <c r="D27" s="1" t="s">
        <v>20</v>
      </c>
      <c r="E27" s="1" t="s">
        <v>69</v>
      </c>
      <c r="F27" s="1" t="s">
        <v>70</v>
      </c>
      <c r="G27" s="11" t="s">
        <v>23</v>
      </c>
      <c r="H27" s="3">
        <v>-2</v>
      </c>
      <c r="I27" s="4" t="s">
        <v>18</v>
      </c>
      <c r="J27" s="1" t="s">
        <v>27</v>
      </c>
    </row>
    <row r="28" spans="1:10" ht="19.5" customHeight="1">
      <c r="A28" s="1">
        <v>25</v>
      </c>
      <c r="B28" s="2">
        <v>43031</v>
      </c>
      <c r="C28" s="1" t="s">
        <v>19</v>
      </c>
      <c r="D28" s="1" t="s">
        <v>20</v>
      </c>
      <c r="E28" s="1" t="s">
        <v>69</v>
      </c>
      <c r="F28" s="1" t="s">
        <v>70</v>
      </c>
      <c r="G28" s="11" t="s">
        <v>23</v>
      </c>
      <c r="H28" s="3">
        <v>-1</v>
      </c>
      <c r="I28" s="4" t="s">
        <v>18</v>
      </c>
      <c r="J28" s="1" t="s">
        <v>27</v>
      </c>
    </row>
    <row r="29" spans="1:10" ht="19.5" customHeight="1">
      <c r="A29" s="1">
        <v>26</v>
      </c>
      <c r="B29" s="2" t="s">
        <v>71</v>
      </c>
      <c r="C29" s="1" t="s">
        <v>19</v>
      </c>
      <c r="D29" s="1" t="s">
        <v>12</v>
      </c>
      <c r="E29" s="1" t="s">
        <v>72</v>
      </c>
      <c r="F29" s="1" t="s">
        <v>73</v>
      </c>
      <c r="G29" s="11" t="s">
        <v>30</v>
      </c>
      <c r="H29" s="3">
        <v>-2</v>
      </c>
      <c r="I29" s="12" t="s">
        <v>18</v>
      </c>
      <c r="J29" s="1" t="s">
        <v>27</v>
      </c>
    </row>
    <row r="30" spans="1:10" ht="19.5" customHeight="1">
      <c r="A30" s="1">
        <v>27</v>
      </c>
      <c r="B30" s="2" t="s">
        <v>74</v>
      </c>
      <c r="C30" s="1" t="s">
        <v>19</v>
      </c>
      <c r="D30" s="1" t="s">
        <v>75</v>
      </c>
      <c r="E30" s="1" t="s">
        <v>76</v>
      </c>
      <c r="F30" s="1" t="s">
        <v>77</v>
      </c>
      <c r="G30" s="11" t="s">
        <v>30</v>
      </c>
      <c r="H30" s="3">
        <v>-4</v>
      </c>
      <c r="I30" s="12" t="s">
        <v>10</v>
      </c>
      <c r="J30" s="1"/>
    </row>
    <row r="31" spans="1:10" ht="19.5" customHeight="1">
      <c r="A31" s="1">
        <v>28</v>
      </c>
      <c r="B31" s="2" t="s">
        <v>74</v>
      </c>
      <c r="C31" s="1" t="s">
        <v>19</v>
      </c>
      <c r="D31" s="1" t="s">
        <v>75</v>
      </c>
      <c r="E31" s="1" t="s">
        <v>78</v>
      </c>
      <c r="F31" s="1" t="s">
        <v>79</v>
      </c>
      <c r="G31" s="11" t="s">
        <v>30</v>
      </c>
      <c r="H31" s="3">
        <v>-4</v>
      </c>
      <c r="I31" s="12" t="s">
        <v>10</v>
      </c>
      <c r="J31" s="1"/>
    </row>
    <row r="32" spans="1:10" ht="19.5" customHeight="1">
      <c r="A32" s="1">
        <v>29</v>
      </c>
      <c r="B32" s="2" t="s">
        <v>80</v>
      </c>
      <c r="C32" s="1" t="s">
        <v>2</v>
      </c>
      <c r="D32" s="13" t="s">
        <v>3</v>
      </c>
      <c r="E32" s="1" t="s">
        <v>50</v>
      </c>
      <c r="F32" s="1" t="s">
        <v>51</v>
      </c>
      <c r="G32" s="11" t="s">
        <v>81</v>
      </c>
      <c r="H32" s="14" t="s">
        <v>82</v>
      </c>
      <c r="I32" s="12" t="s">
        <v>10</v>
      </c>
      <c r="J32" s="1"/>
    </row>
    <row r="33" spans="1:10" ht="19.5" customHeight="1">
      <c r="A33" s="1">
        <v>30</v>
      </c>
      <c r="B33" s="2" t="s">
        <v>83</v>
      </c>
      <c r="C33" s="1" t="s">
        <v>19</v>
      </c>
      <c r="D33" s="1" t="s">
        <v>12</v>
      </c>
      <c r="E33" s="1" t="s">
        <v>84</v>
      </c>
      <c r="F33" s="1" t="s">
        <v>85</v>
      </c>
      <c r="G33" s="11" t="s">
        <v>86</v>
      </c>
      <c r="H33" s="3">
        <v>-1</v>
      </c>
      <c r="I33" s="12" t="s">
        <v>10</v>
      </c>
      <c r="J33" s="1"/>
    </row>
    <row r="34" spans="1:10" ht="19.5" customHeight="1">
      <c r="A34" s="1">
        <v>31</v>
      </c>
      <c r="B34" s="2" t="s">
        <v>87</v>
      </c>
      <c r="C34" s="13" t="s">
        <v>32</v>
      </c>
      <c r="D34" s="13" t="s">
        <v>3</v>
      </c>
      <c r="E34" s="13" t="s">
        <v>88</v>
      </c>
      <c r="F34" s="13" t="s">
        <v>89</v>
      </c>
      <c r="G34" s="11" t="s">
        <v>30</v>
      </c>
      <c r="H34" s="15">
        <v>-4</v>
      </c>
      <c r="I34" s="12" t="s">
        <v>10</v>
      </c>
      <c r="J34" s="1"/>
    </row>
    <row r="35" spans="1:10" ht="19.5" customHeight="1">
      <c r="A35" s="1">
        <v>32</v>
      </c>
      <c r="B35" s="2" t="s">
        <v>87</v>
      </c>
      <c r="C35" s="1" t="s">
        <v>19</v>
      </c>
      <c r="D35" s="1" t="s">
        <v>12</v>
      </c>
      <c r="E35" s="1" t="s">
        <v>687</v>
      </c>
      <c r="F35" s="1" t="s">
        <v>688</v>
      </c>
      <c r="G35" s="11" t="s">
        <v>30</v>
      </c>
      <c r="H35" s="3">
        <v>-4</v>
      </c>
      <c r="I35" s="373" t="s">
        <v>10</v>
      </c>
      <c r="J35" s="1"/>
    </row>
    <row r="36" spans="1:10" ht="19.5" customHeight="1">
      <c r="A36" s="1">
        <v>33</v>
      </c>
      <c r="B36" s="2" t="s">
        <v>689</v>
      </c>
      <c r="C36" s="13" t="s">
        <v>32</v>
      </c>
      <c r="D36" s="1" t="s">
        <v>690</v>
      </c>
      <c r="E36" s="1" t="s">
        <v>48</v>
      </c>
      <c r="F36" s="1" t="s">
        <v>49</v>
      </c>
      <c r="G36" s="11" t="s">
        <v>30</v>
      </c>
      <c r="H36" s="3">
        <v>-2</v>
      </c>
      <c r="I36" s="373" t="s">
        <v>10</v>
      </c>
      <c r="J36" s="1"/>
    </row>
    <row r="37" spans="1:10" ht="19.5" customHeight="1">
      <c r="A37" s="1">
        <v>34</v>
      </c>
      <c r="B37" s="2" t="s">
        <v>689</v>
      </c>
      <c r="C37" s="13" t="s">
        <v>32</v>
      </c>
      <c r="D37" s="1" t="s">
        <v>690</v>
      </c>
      <c r="E37" s="1" t="s">
        <v>55</v>
      </c>
      <c r="F37" s="1" t="s">
        <v>56</v>
      </c>
      <c r="G37" s="11" t="s">
        <v>30</v>
      </c>
      <c r="H37" s="3">
        <v>-2</v>
      </c>
      <c r="I37" s="373" t="s">
        <v>10</v>
      </c>
      <c r="J37" s="1"/>
    </row>
    <row r="38" spans="1:10" ht="19.5" customHeight="1">
      <c r="A38" s="1">
        <v>35</v>
      </c>
      <c r="B38" s="2">
        <v>43101</v>
      </c>
      <c r="C38" s="13" t="s">
        <v>32</v>
      </c>
      <c r="D38" s="1" t="s">
        <v>12</v>
      </c>
      <c r="E38" s="1" t="s">
        <v>700</v>
      </c>
      <c r="F38" s="1" t="s">
        <v>701</v>
      </c>
      <c r="G38" s="11" t="s">
        <v>702</v>
      </c>
      <c r="H38" s="3">
        <v>-4</v>
      </c>
      <c r="I38" s="373" t="s">
        <v>703</v>
      </c>
      <c r="J38" s="1"/>
    </row>
    <row r="39" spans="1:10" ht="19.5" customHeight="1">
      <c r="A39" s="1">
        <v>36</v>
      </c>
      <c r="B39" s="2">
        <v>43101</v>
      </c>
      <c r="C39" s="13" t="s">
        <v>32</v>
      </c>
      <c r="D39" s="1" t="s">
        <v>12</v>
      </c>
      <c r="E39" s="1" t="s">
        <v>704</v>
      </c>
      <c r="F39" s="1" t="s">
        <v>705</v>
      </c>
      <c r="G39" s="11" t="s">
        <v>702</v>
      </c>
      <c r="H39" s="3">
        <v>-4</v>
      </c>
      <c r="I39" s="373" t="s">
        <v>703</v>
      </c>
      <c r="J39" s="1"/>
    </row>
    <row r="40" spans="1:10" ht="19.5" customHeight="1">
      <c r="A40" s="1">
        <v>37</v>
      </c>
      <c r="B40" s="2">
        <v>43101</v>
      </c>
      <c r="C40" s="13" t="s">
        <v>32</v>
      </c>
      <c r="D40" s="1" t="s">
        <v>12</v>
      </c>
      <c r="E40" s="1" t="s">
        <v>706</v>
      </c>
      <c r="F40" s="1" t="s">
        <v>707</v>
      </c>
      <c r="G40" s="11" t="s">
        <v>702</v>
      </c>
      <c r="H40" s="3">
        <v>-4</v>
      </c>
      <c r="I40" s="373" t="s">
        <v>703</v>
      </c>
      <c r="J40" s="1"/>
    </row>
    <row r="41" spans="1:10" ht="19.5" customHeight="1">
      <c r="A41" s="1">
        <v>38</v>
      </c>
      <c r="B41" s="2">
        <v>43104</v>
      </c>
      <c r="C41" s="13" t="s">
        <v>32</v>
      </c>
      <c r="D41" s="1" t="s">
        <v>12</v>
      </c>
      <c r="E41" s="13" t="s">
        <v>708</v>
      </c>
      <c r="F41" s="1" t="s">
        <v>709</v>
      </c>
      <c r="G41" s="11" t="s">
        <v>702</v>
      </c>
      <c r="H41" s="3">
        <v>-2</v>
      </c>
      <c r="I41" s="373" t="s">
        <v>703</v>
      </c>
      <c r="J41" s="1"/>
    </row>
    <row r="42" spans="1:10" ht="19.5" customHeight="1">
      <c r="A42" s="1">
        <v>39</v>
      </c>
      <c r="B42" s="2">
        <v>43113</v>
      </c>
      <c r="C42" s="1" t="s">
        <v>710</v>
      </c>
      <c r="D42" s="1" t="s">
        <v>12</v>
      </c>
      <c r="E42" s="1" t="s">
        <v>711</v>
      </c>
      <c r="F42" s="1" t="s">
        <v>712</v>
      </c>
      <c r="G42" s="11" t="s">
        <v>702</v>
      </c>
      <c r="H42" s="3">
        <v>-4</v>
      </c>
      <c r="I42" s="373" t="s">
        <v>703</v>
      </c>
      <c r="J42" s="1"/>
    </row>
    <row r="43" spans="1:10" ht="19.5" customHeight="1">
      <c r="A43" s="1">
        <v>40</v>
      </c>
      <c r="B43" s="2">
        <v>43117</v>
      </c>
      <c r="C43" s="13" t="s">
        <v>32</v>
      </c>
      <c r="D43" s="1" t="s">
        <v>12</v>
      </c>
      <c r="E43" s="1" t="s">
        <v>713</v>
      </c>
      <c r="F43" s="1" t="s">
        <v>714</v>
      </c>
      <c r="G43" s="11" t="s">
        <v>715</v>
      </c>
      <c r="H43" s="3">
        <v>-1</v>
      </c>
      <c r="I43" s="373" t="s">
        <v>716</v>
      </c>
      <c r="J43" s="1"/>
    </row>
    <row r="44" spans="1:10" ht="19.5" customHeight="1">
      <c r="A44" s="1">
        <v>41</v>
      </c>
      <c r="B44" s="2" t="s">
        <v>718</v>
      </c>
      <c r="C44" s="13" t="s">
        <v>32</v>
      </c>
      <c r="D44" s="1" t="s">
        <v>719</v>
      </c>
      <c r="E44" s="1" t="s">
        <v>720</v>
      </c>
      <c r="F44" s="1" t="s">
        <v>721</v>
      </c>
      <c r="G44" s="11" t="s">
        <v>722</v>
      </c>
      <c r="H44" s="3">
        <v>-1</v>
      </c>
      <c r="I44" s="373" t="s">
        <v>723</v>
      </c>
      <c r="J44" s="1"/>
    </row>
    <row r="45" spans="1:10" ht="19.5" customHeight="1">
      <c r="A45" s="1">
        <v>42</v>
      </c>
      <c r="B45" s="2" t="s">
        <v>724</v>
      </c>
      <c r="C45" s="13" t="s">
        <v>32</v>
      </c>
      <c r="D45" s="13" t="s">
        <v>725</v>
      </c>
      <c r="E45" s="13" t="s">
        <v>726</v>
      </c>
      <c r="F45" s="13" t="s">
        <v>727</v>
      </c>
      <c r="G45" s="11" t="s">
        <v>728</v>
      </c>
      <c r="H45" s="15"/>
      <c r="I45" s="12" t="s">
        <v>729</v>
      </c>
      <c r="J45" s="1"/>
    </row>
    <row r="46" spans="1:10" ht="19.5" customHeight="1">
      <c r="A46" s="1">
        <v>43</v>
      </c>
      <c r="B46" s="2" t="s">
        <v>724</v>
      </c>
      <c r="C46" s="13" t="s">
        <v>32</v>
      </c>
      <c r="D46" s="13" t="s">
        <v>725</v>
      </c>
      <c r="E46" s="13" t="s">
        <v>730</v>
      </c>
      <c r="F46" s="13" t="s">
        <v>731</v>
      </c>
      <c r="G46" s="11" t="s">
        <v>728</v>
      </c>
      <c r="H46" s="15"/>
      <c r="I46" s="12" t="s">
        <v>729</v>
      </c>
      <c r="J46" s="1"/>
    </row>
    <row r="47" spans="1:10" ht="19.5" customHeight="1">
      <c r="A47" s="1">
        <v>44</v>
      </c>
      <c r="B47" s="2" t="s">
        <v>724</v>
      </c>
      <c r="C47" s="13" t="s">
        <v>32</v>
      </c>
      <c r="D47" s="13" t="s">
        <v>725</v>
      </c>
      <c r="E47" s="13" t="s">
        <v>732</v>
      </c>
      <c r="F47" s="13" t="s">
        <v>733</v>
      </c>
      <c r="G47" s="11" t="s">
        <v>728</v>
      </c>
      <c r="H47" s="15"/>
      <c r="I47" s="12" t="s">
        <v>729</v>
      </c>
      <c r="J47" s="1"/>
    </row>
    <row r="48" spans="1:10" ht="19.5" customHeight="1">
      <c r="A48" s="1">
        <v>45</v>
      </c>
      <c r="B48" s="2" t="s">
        <v>724</v>
      </c>
      <c r="C48" s="13" t="s">
        <v>32</v>
      </c>
      <c r="D48" s="13" t="s">
        <v>725</v>
      </c>
      <c r="E48" s="13" t="s">
        <v>734</v>
      </c>
      <c r="F48" s="13" t="s">
        <v>735</v>
      </c>
      <c r="G48" s="11" t="s">
        <v>728</v>
      </c>
      <c r="H48" s="15"/>
      <c r="I48" s="12" t="s">
        <v>729</v>
      </c>
      <c r="J48" s="1"/>
    </row>
    <row r="49" spans="1:10" ht="19.5" customHeight="1">
      <c r="A49" s="1">
        <v>46</v>
      </c>
      <c r="B49" s="2" t="s">
        <v>724</v>
      </c>
      <c r="C49" s="13" t="s">
        <v>32</v>
      </c>
      <c r="D49" s="13" t="s">
        <v>725</v>
      </c>
      <c r="E49" s="13" t="s">
        <v>736</v>
      </c>
      <c r="F49" s="13" t="s">
        <v>737</v>
      </c>
      <c r="G49" s="11" t="s">
        <v>728</v>
      </c>
      <c r="H49" s="15"/>
      <c r="I49" s="12" t="s">
        <v>729</v>
      </c>
      <c r="J49" s="1"/>
    </row>
    <row r="50" spans="1:10" ht="19.5" customHeight="1">
      <c r="A50" s="1">
        <v>47</v>
      </c>
      <c r="B50" s="2" t="s">
        <v>724</v>
      </c>
      <c r="C50" s="13" t="s">
        <v>32</v>
      </c>
      <c r="D50" s="13" t="s">
        <v>725</v>
      </c>
      <c r="E50" s="13" t="s">
        <v>738</v>
      </c>
      <c r="F50" s="13" t="s">
        <v>739</v>
      </c>
      <c r="G50" s="11" t="s">
        <v>728</v>
      </c>
      <c r="H50" s="15"/>
      <c r="I50" s="12" t="s">
        <v>729</v>
      </c>
      <c r="J50" s="1"/>
    </row>
    <row r="51" spans="1:10" ht="19.5" customHeight="1">
      <c r="A51" s="1">
        <v>48</v>
      </c>
      <c r="B51" s="2" t="s">
        <v>740</v>
      </c>
      <c r="C51" s="13" t="s">
        <v>32</v>
      </c>
      <c r="D51" s="1" t="s">
        <v>741</v>
      </c>
      <c r="E51" s="1" t="s">
        <v>742</v>
      </c>
      <c r="F51" s="1" t="s">
        <v>743</v>
      </c>
      <c r="G51" s="11" t="s">
        <v>744</v>
      </c>
      <c r="H51" s="3">
        <v>-4</v>
      </c>
      <c r="I51" s="373" t="s">
        <v>745</v>
      </c>
      <c r="J51" s="1"/>
    </row>
    <row r="52" spans="1:10" ht="19.5" customHeight="1">
      <c r="A52" s="1">
        <v>49</v>
      </c>
      <c r="B52" s="2" t="s">
        <v>746</v>
      </c>
      <c r="C52" s="13" t="s">
        <v>32</v>
      </c>
      <c r="D52" s="1" t="s">
        <v>741</v>
      </c>
      <c r="E52" s="1" t="s">
        <v>747</v>
      </c>
      <c r="F52" s="1" t="s">
        <v>748</v>
      </c>
      <c r="G52" s="11" t="s">
        <v>749</v>
      </c>
      <c r="H52" s="3">
        <v>-2</v>
      </c>
      <c r="I52" s="4" t="s">
        <v>723</v>
      </c>
      <c r="J52" s="1"/>
    </row>
    <row r="53" spans="1:10" ht="19.5" customHeight="1">
      <c r="A53" s="1">
        <v>50</v>
      </c>
      <c r="B53" s="2">
        <v>43184</v>
      </c>
      <c r="C53" s="1" t="s">
        <v>750</v>
      </c>
      <c r="D53" s="1" t="s">
        <v>12</v>
      </c>
      <c r="E53" s="1" t="s">
        <v>751</v>
      </c>
      <c r="F53" s="13" t="s">
        <v>752</v>
      </c>
      <c r="G53" s="11" t="s">
        <v>744</v>
      </c>
      <c r="H53" s="3">
        <v>-4</v>
      </c>
      <c r="I53" s="373" t="s">
        <v>745</v>
      </c>
      <c r="J53" s="1"/>
    </row>
    <row r="54" spans="1:10" ht="19.5" customHeight="1">
      <c r="A54" s="1">
        <v>51</v>
      </c>
      <c r="B54" s="2">
        <v>43184</v>
      </c>
      <c r="C54" s="1" t="s">
        <v>750</v>
      </c>
      <c r="D54" s="1" t="s">
        <v>12</v>
      </c>
      <c r="E54" s="1" t="s">
        <v>753</v>
      </c>
      <c r="F54" s="1" t="s">
        <v>754</v>
      </c>
      <c r="G54" s="11" t="s">
        <v>744</v>
      </c>
      <c r="H54" s="3">
        <v>-4</v>
      </c>
      <c r="I54" s="373" t="s">
        <v>745</v>
      </c>
      <c r="J54" s="1"/>
    </row>
    <row r="55" spans="1:10" ht="19.5" customHeight="1">
      <c r="A55" s="1">
        <v>52</v>
      </c>
      <c r="B55" s="2" t="s">
        <v>755</v>
      </c>
      <c r="C55" s="13" t="s">
        <v>32</v>
      </c>
      <c r="D55" s="13" t="s">
        <v>725</v>
      </c>
      <c r="E55" s="13" t="s">
        <v>756</v>
      </c>
      <c r="F55" s="13" t="s">
        <v>757</v>
      </c>
      <c r="G55" s="11" t="s">
        <v>744</v>
      </c>
      <c r="H55" s="15">
        <v>-4</v>
      </c>
      <c r="I55" s="12" t="s">
        <v>745</v>
      </c>
      <c r="J55" s="1"/>
    </row>
    <row r="56" spans="1:10" ht="19.5" customHeight="1">
      <c r="A56" s="1">
        <v>53</v>
      </c>
      <c r="B56" s="2" t="s">
        <v>758</v>
      </c>
      <c r="C56" s="1" t="s">
        <v>759</v>
      </c>
      <c r="D56" s="1" t="s">
        <v>12</v>
      </c>
      <c r="E56" s="1" t="s">
        <v>736</v>
      </c>
      <c r="F56" s="1" t="s">
        <v>737</v>
      </c>
      <c r="G56" s="11" t="s">
        <v>760</v>
      </c>
      <c r="H56" s="3"/>
      <c r="I56" s="373" t="s">
        <v>745</v>
      </c>
      <c r="J56" s="1"/>
    </row>
    <row r="57" spans="1:10" ht="19.5" customHeight="1">
      <c r="A57" s="1">
        <v>54</v>
      </c>
      <c r="B57" s="2">
        <v>43194</v>
      </c>
      <c r="C57" s="1" t="s">
        <v>750</v>
      </c>
      <c r="D57" s="1" t="s">
        <v>20</v>
      </c>
      <c r="E57" s="1" t="s">
        <v>761</v>
      </c>
      <c r="F57" s="1" t="s">
        <v>762</v>
      </c>
      <c r="G57" s="11" t="s">
        <v>744</v>
      </c>
      <c r="H57" s="15">
        <v>-4</v>
      </c>
      <c r="I57" s="12" t="s">
        <v>745</v>
      </c>
      <c r="J57" s="1"/>
    </row>
    <row r="58" spans="1:10" ht="19.5" customHeight="1">
      <c r="A58" s="1">
        <v>55</v>
      </c>
      <c r="B58" s="2">
        <v>43197</v>
      </c>
      <c r="C58" s="1" t="s">
        <v>763</v>
      </c>
      <c r="D58" s="1" t="s">
        <v>741</v>
      </c>
      <c r="E58" s="1" t="s">
        <v>720</v>
      </c>
      <c r="F58" s="1" t="s">
        <v>721</v>
      </c>
      <c r="G58" s="11" t="s">
        <v>744</v>
      </c>
      <c r="H58" s="15">
        <v>-4</v>
      </c>
      <c r="I58" s="12" t="s">
        <v>745</v>
      </c>
      <c r="J58" s="1"/>
    </row>
    <row r="59" spans="1:10" ht="19.5" customHeight="1">
      <c r="A59" s="1">
        <v>56</v>
      </c>
      <c r="B59" s="2" t="s">
        <v>764</v>
      </c>
      <c r="C59" s="13" t="s">
        <v>32</v>
      </c>
      <c r="D59" s="13" t="s">
        <v>725</v>
      </c>
      <c r="E59" s="13" t="s">
        <v>751</v>
      </c>
      <c r="F59" s="13" t="s">
        <v>752</v>
      </c>
      <c r="G59" s="11" t="s">
        <v>744</v>
      </c>
      <c r="H59" s="15">
        <v>-4</v>
      </c>
      <c r="I59" s="12" t="s">
        <v>745</v>
      </c>
      <c r="J59" s="1"/>
    </row>
    <row r="60" spans="1:10" ht="19.5" customHeight="1">
      <c r="A60" s="1">
        <v>57</v>
      </c>
      <c r="B60" s="2" t="s">
        <v>765</v>
      </c>
      <c r="C60" s="13" t="s">
        <v>32</v>
      </c>
      <c r="D60" s="13" t="s">
        <v>725</v>
      </c>
      <c r="E60" s="13" t="s">
        <v>751</v>
      </c>
      <c r="F60" s="13" t="s">
        <v>752</v>
      </c>
      <c r="G60" s="11" t="s">
        <v>744</v>
      </c>
      <c r="H60" s="15">
        <v>-4</v>
      </c>
      <c r="I60" s="12" t="s">
        <v>745</v>
      </c>
      <c r="J60" s="1"/>
    </row>
    <row r="61" spans="1:10" ht="19.5" customHeight="1">
      <c r="A61" s="1">
        <v>58</v>
      </c>
      <c r="B61" s="2" t="s">
        <v>766</v>
      </c>
      <c r="C61" s="13" t="s">
        <v>32</v>
      </c>
      <c r="D61" s="13" t="s">
        <v>725</v>
      </c>
      <c r="E61" s="13" t="s">
        <v>756</v>
      </c>
      <c r="F61" s="13" t="s">
        <v>757</v>
      </c>
      <c r="G61" s="11" t="s">
        <v>767</v>
      </c>
      <c r="H61" s="15">
        <v>-1</v>
      </c>
      <c r="I61" s="12" t="s">
        <v>745</v>
      </c>
      <c r="J61" s="1"/>
    </row>
    <row r="62" spans="1:10" ht="19.5" customHeight="1">
      <c r="A62" s="1">
        <v>59</v>
      </c>
      <c r="B62" s="2">
        <v>43222</v>
      </c>
      <c r="C62" s="13" t="s">
        <v>32</v>
      </c>
      <c r="D62" s="1" t="s">
        <v>12</v>
      </c>
      <c r="E62" s="1" t="s">
        <v>768</v>
      </c>
      <c r="F62" s="13" t="s">
        <v>769</v>
      </c>
      <c r="G62" s="11" t="s">
        <v>770</v>
      </c>
      <c r="H62" s="3">
        <v>-2</v>
      </c>
      <c r="I62" s="12" t="s">
        <v>771</v>
      </c>
      <c r="J62" s="1"/>
    </row>
    <row r="63" spans="1:10" ht="19.5" customHeight="1">
      <c r="A63" s="1">
        <v>60</v>
      </c>
      <c r="B63" s="2">
        <v>43225</v>
      </c>
      <c r="C63" s="13" t="s">
        <v>32</v>
      </c>
      <c r="D63" s="1" t="s">
        <v>12</v>
      </c>
      <c r="E63" s="1" t="s">
        <v>772</v>
      </c>
      <c r="F63" s="1" t="s">
        <v>773</v>
      </c>
      <c r="G63" s="11" t="s">
        <v>770</v>
      </c>
      <c r="H63" s="3">
        <v>-4</v>
      </c>
      <c r="I63" s="12" t="s">
        <v>771</v>
      </c>
      <c r="J63" s="1"/>
    </row>
    <row r="64" spans="1:10" ht="19.5" customHeight="1">
      <c r="A64" s="1">
        <v>61</v>
      </c>
      <c r="B64" s="2" t="s">
        <v>774</v>
      </c>
      <c r="C64" s="13" t="s">
        <v>32</v>
      </c>
      <c r="D64" s="13" t="s">
        <v>775</v>
      </c>
      <c r="E64" s="13" t="s">
        <v>776</v>
      </c>
      <c r="F64" s="13" t="s">
        <v>777</v>
      </c>
      <c r="G64" s="11" t="s">
        <v>778</v>
      </c>
      <c r="H64" s="15"/>
      <c r="I64" s="12" t="s">
        <v>779</v>
      </c>
      <c r="J64" s="1"/>
    </row>
    <row r="65" spans="1:10" ht="19.5" customHeight="1">
      <c r="A65" s="1">
        <v>62</v>
      </c>
      <c r="B65" s="2" t="s">
        <v>774</v>
      </c>
      <c r="C65" s="13" t="s">
        <v>32</v>
      </c>
      <c r="D65" s="13" t="s">
        <v>775</v>
      </c>
      <c r="E65" s="13" t="s">
        <v>780</v>
      </c>
      <c r="F65" s="13" t="s">
        <v>781</v>
      </c>
      <c r="G65" s="11" t="s">
        <v>778</v>
      </c>
      <c r="H65" s="15"/>
      <c r="I65" s="12" t="s">
        <v>779</v>
      </c>
      <c r="J65" s="1"/>
    </row>
    <row r="66" spans="1:10" ht="19.5" customHeight="1">
      <c r="A66" s="1">
        <v>63</v>
      </c>
      <c r="B66" s="2" t="s">
        <v>774</v>
      </c>
      <c r="C66" s="13" t="s">
        <v>32</v>
      </c>
      <c r="D66" s="13" t="s">
        <v>775</v>
      </c>
      <c r="E66" s="13" t="s">
        <v>782</v>
      </c>
      <c r="F66" s="13" t="s">
        <v>783</v>
      </c>
      <c r="G66" s="11" t="s">
        <v>784</v>
      </c>
      <c r="H66" s="15"/>
      <c r="I66" s="12" t="s">
        <v>785</v>
      </c>
      <c r="J66" s="1"/>
    </row>
    <row r="67" spans="1:10" ht="19.5" customHeight="1">
      <c r="A67" s="1">
        <v>64</v>
      </c>
      <c r="B67" s="2" t="s">
        <v>786</v>
      </c>
      <c r="C67" s="13" t="s">
        <v>32</v>
      </c>
      <c r="D67" s="13" t="s">
        <v>787</v>
      </c>
      <c r="E67" s="13" t="s">
        <v>788</v>
      </c>
      <c r="F67" s="13" t="s">
        <v>789</v>
      </c>
      <c r="G67" s="11" t="s">
        <v>790</v>
      </c>
      <c r="H67" s="15"/>
      <c r="I67" s="12" t="s">
        <v>785</v>
      </c>
      <c r="J67" s="1"/>
    </row>
    <row r="68" spans="1:10" ht="19.5" customHeight="1">
      <c r="A68" s="1">
        <v>65</v>
      </c>
      <c r="B68" s="2">
        <v>43242</v>
      </c>
      <c r="C68" s="13" t="s">
        <v>32</v>
      </c>
      <c r="D68" s="1" t="s">
        <v>791</v>
      </c>
      <c r="E68" s="1" t="s">
        <v>792</v>
      </c>
      <c r="F68" s="1" t="s">
        <v>793</v>
      </c>
      <c r="G68" s="11" t="s">
        <v>770</v>
      </c>
      <c r="H68" s="3">
        <v>-4</v>
      </c>
      <c r="I68" s="373" t="s">
        <v>771</v>
      </c>
      <c r="J68" s="1"/>
    </row>
    <row r="69" spans="1:10" ht="19.5" customHeight="1">
      <c r="A69" s="1">
        <v>66</v>
      </c>
      <c r="B69" s="2" t="s">
        <v>813</v>
      </c>
      <c r="C69" s="13" t="s">
        <v>32</v>
      </c>
      <c r="D69" s="1" t="s">
        <v>814</v>
      </c>
      <c r="E69" s="1" t="s">
        <v>815</v>
      </c>
      <c r="F69" s="1" t="s">
        <v>816</v>
      </c>
      <c r="G69" s="11" t="s">
        <v>817</v>
      </c>
      <c r="H69" s="3">
        <v>-4</v>
      </c>
      <c r="I69" s="373" t="s">
        <v>818</v>
      </c>
      <c r="J69" s="1"/>
    </row>
    <row r="70" spans="1:10" ht="19.5" customHeight="1">
      <c r="A70" s="1">
        <v>67</v>
      </c>
      <c r="B70" s="2">
        <v>43320</v>
      </c>
      <c r="C70" s="1" t="s">
        <v>819</v>
      </c>
      <c r="D70" s="1" t="s">
        <v>12</v>
      </c>
      <c r="E70" s="1" t="s">
        <v>820</v>
      </c>
      <c r="F70" s="1" t="s">
        <v>821</v>
      </c>
      <c r="G70" s="11" t="s">
        <v>817</v>
      </c>
      <c r="H70" s="3">
        <v>-2</v>
      </c>
      <c r="I70" s="373" t="s">
        <v>818</v>
      </c>
      <c r="J70" s="1"/>
    </row>
    <row r="71" spans="1:10" ht="19.5" customHeight="1">
      <c r="A71" s="1">
        <v>68</v>
      </c>
      <c r="B71" s="2" t="s">
        <v>822</v>
      </c>
      <c r="C71" s="13" t="s">
        <v>32</v>
      </c>
      <c r="D71" s="13" t="s">
        <v>823</v>
      </c>
      <c r="E71" s="13" t="s">
        <v>824</v>
      </c>
      <c r="F71" s="13" t="s">
        <v>825</v>
      </c>
      <c r="G71" s="11" t="s">
        <v>826</v>
      </c>
      <c r="H71" s="15"/>
      <c r="I71" s="12" t="s">
        <v>827</v>
      </c>
      <c r="J71" s="1"/>
    </row>
    <row r="72" spans="1:10" ht="19.5" customHeight="1">
      <c r="A72" s="1">
        <v>69</v>
      </c>
      <c r="B72" s="2">
        <v>43340</v>
      </c>
      <c r="C72" s="13" t="s">
        <v>32</v>
      </c>
      <c r="D72" s="13" t="s">
        <v>828</v>
      </c>
      <c r="E72" s="1" t="s">
        <v>829</v>
      </c>
      <c r="F72" s="1" t="s">
        <v>830</v>
      </c>
      <c r="G72" s="11" t="s">
        <v>831</v>
      </c>
      <c r="H72" s="16"/>
      <c r="I72" s="12" t="s">
        <v>827</v>
      </c>
      <c r="J72" s="1"/>
    </row>
    <row r="73" spans="1:10" ht="19.5" customHeight="1">
      <c r="A73" s="1">
        <v>70</v>
      </c>
      <c r="B73" s="2">
        <v>43355</v>
      </c>
      <c r="C73" s="13" t="s">
        <v>32</v>
      </c>
      <c r="D73" s="13" t="s">
        <v>828</v>
      </c>
      <c r="E73" s="1" t="s">
        <v>832</v>
      </c>
      <c r="F73" s="1" t="s">
        <v>833</v>
      </c>
      <c r="G73" s="11" t="s">
        <v>834</v>
      </c>
      <c r="H73" s="16"/>
      <c r="I73" s="12" t="s">
        <v>827</v>
      </c>
      <c r="J73" s="1"/>
    </row>
    <row r="74" spans="1:10" ht="19.5" customHeight="1">
      <c r="A74" s="1">
        <v>71</v>
      </c>
      <c r="B74" s="2">
        <v>43374</v>
      </c>
      <c r="C74" s="13" t="s">
        <v>32</v>
      </c>
      <c r="D74" s="13" t="s">
        <v>836</v>
      </c>
      <c r="E74" s="1" t="s">
        <v>837</v>
      </c>
      <c r="F74" s="1" t="s">
        <v>838</v>
      </c>
      <c r="G74" s="11" t="s">
        <v>839</v>
      </c>
      <c r="H74" s="16"/>
      <c r="I74" s="12" t="s">
        <v>840</v>
      </c>
      <c r="J74" s="1"/>
    </row>
    <row r="75" spans="1:10" ht="19.5" customHeight="1">
      <c r="A75" s="1">
        <v>72</v>
      </c>
      <c r="B75" s="2">
        <v>43387</v>
      </c>
      <c r="C75" s="13" t="s">
        <v>32</v>
      </c>
      <c r="D75" s="1" t="s">
        <v>12</v>
      </c>
      <c r="E75" s="1" t="s">
        <v>841</v>
      </c>
      <c r="F75" s="1" t="s">
        <v>842</v>
      </c>
      <c r="G75" s="11" t="s">
        <v>843</v>
      </c>
      <c r="H75" s="16">
        <v>-4</v>
      </c>
      <c r="I75" s="373" t="s">
        <v>844</v>
      </c>
      <c r="J75" s="1"/>
    </row>
    <row r="76" spans="1:10" ht="19.5" customHeight="1">
      <c r="A76" s="1">
        <v>73</v>
      </c>
      <c r="B76" s="2" t="s">
        <v>857</v>
      </c>
      <c r="C76" s="13" t="s">
        <v>32</v>
      </c>
      <c r="D76" s="1" t="s">
        <v>852</v>
      </c>
      <c r="E76" s="1" t="s">
        <v>853</v>
      </c>
      <c r="F76" s="1" t="s">
        <v>854</v>
      </c>
      <c r="G76" s="11" t="s">
        <v>855</v>
      </c>
      <c r="H76" s="16">
        <v>-4</v>
      </c>
      <c r="I76" s="373" t="s">
        <v>856</v>
      </c>
      <c r="J76" s="1"/>
    </row>
    <row r="77" spans="1:10" ht="19.5" customHeight="1">
      <c r="A77" s="1">
        <v>74</v>
      </c>
      <c r="B77" s="475" t="s">
        <v>928</v>
      </c>
      <c r="C77" s="476" t="s">
        <v>32</v>
      </c>
      <c r="D77" s="477" t="s">
        <v>929</v>
      </c>
      <c r="E77" s="477" t="s">
        <v>930</v>
      </c>
      <c r="F77" s="477" t="s">
        <v>931</v>
      </c>
      <c r="G77" s="478" t="s">
        <v>932</v>
      </c>
      <c r="H77" s="479">
        <v>-2</v>
      </c>
      <c r="I77" s="480" t="s">
        <v>933</v>
      </c>
      <c r="J77" s="481"/>
    </row>
    <row r="78" spans="1:10" ht="19.5" customHeight="1">
      <c r="A78" s="1">
        <v>75</v>
      </c>
      <c r="B78" s="475" t="s">
        <v>934</v>
      </c>
      <c r="C78" s="476" t="s">
        <v>32</v>
      </c>
      <c r="D78" s="477" t="s">
        <v>929</v>
      </c>
      <c r="E78" s="477" t="s">
        <v>935</v>
      </c>
      <c r="F78" s="477" t="s">
        <v>936</v>
      </c>
      <c r="G78" s="478" t="s">
        <v>937</v>
      </c>
      <c r="H78" s="479">
        <v>-4</v>
      </c>
      <c r="I78" s="480" t="s">
        <v>933</v>
      </c>
      <c r="J78" s="481" t="s">
        <v>938</v>
      </c>
    </row>
    <row r="79" spans="1:10" ht="19.5" customHeight="1">
      <c r="A79" s="1">
        <v>76</v>
      </c>
      <c r="B79" s="475" t="s">
        <v>934</v>
      </c>
      <c r="C79" s="476" t="s">
        <v>32</v>
      </c>
      <c r="D79" s="477" t="s">
        <v>929</v>
      </c>
      <c r="E79" s="477" t="s">
        <v>930</v>
      </c>
      <c r="F79" s="477" t="s">
        <v>931</v>
      </c>
      <c r="G79" s="478" t="s">
        <v>939</v>
      </c>
      <c r="H79" s="479">
        <v>-5</v>
      </c>
      <c r="I79" s="480" t="s">
        <v>940</v>
      </c>
      <c r="J79" s="481" t="s">
        <v>941</v>
      </c>
    </row>
    <row r="80" spans="1:10" ht="19.5" customHeight="1">
      <c r="A80" s="1">
        <v>77</v>
      </c>
      <c r="B80" s="475" t="s">
        <v>942</v>
      </c>
      <c r="C80" s="476" t="s">
        <v>32</v>
      </c>
      <c r="D80" s="477" t="s">
        <v>929</v>
      </c>
      <c r="E80" s="477" t="s">
        <v>943</v>
      </c>
      <c r="F80" s="477" t="s">
        <v>944</v>
      </c>
      <c r="G80" s="478" t="s">
        <v>945</v>
      </c>
      <c r="H80" s="479">
        <v>-5</v>
      </c>
      <c r="I80" s="480" t="s">
        <v>946</v>
      </c>
      <c r="J80" s="481"/>
    </row>
    <row r="81" spans="1:10" ht="19.5" customHeight="1">
      <c r="A81" s="1">
        <v>78</v>
      </c>
      <c r="B81" s="475" t="s">
        <v>947</v>
      </c>
      <c r="C81" s="476" t="s">
        <v>32</v>
      </c>
      <c r="D81" s="477" t="s">
        <v>929</v>
      </c>
      <c r="E81" s="477" t="s">
        <v>948</v>
      </c>
      <c r="F81" s="477" t="s">
        <v>949</v>
      </c>
      <c r="G81" s="478" t="s">
        <v>950</v>
      </c>
      <c r="H81" s="479">
        <v>-5</v>
      </c>
      <c r="I81" s="480" t="s">
        <v>940</v>
      </c>
      <c r="J81" s="481" t="s">
        <v>951</v>
      </c>
    </row>
    <row r="82" spans="1:10" ht="19.5" customHeight="1">
      <c r="A82" s="1">
        <v>79</v>
      </c>
      <c r="B82" s="475" t="s">
        <v>947</v>
      </c>
      <c r="C82" s="476" t="s">
        <v>32</v>
      </c>
      <c r="D82" s="477" t="s">
        <v>929</v>
      </c>
      <c r="E82" s="477" t="s">
        <v>952</v>
      </c>
      <c r="F82" s="477" t="s">
        <v>953</v>
      </c>
      <c r="G82" s="478" t="s">
        <v>954</v>
      </c>
      <c r="H82" s="479">
        <v>-5</v>
      </c>
      <c r="I82" s="480" t="s">
        <v>940</v>
      </c>
      <c r="J82" s="481"/>
    </row>
    <row r="83" spans="1:10" ht="19.5" customHeight="1">
      <c r="A83" s="1">
        <v>80</v>
      </c>
      <c r="B83" s="475" t="s">
        <v>947</v>
      </c>
      <c r="C83" s="476" t="s">
        <v>32</v>
      </c>
      <c r="D83" s="477" t="s">
        <v>929</v>
      </c>
      <c r="E83" s="477" t="s">
        <v>955</v>
      </c>
      <c r="F83" s="477" t="s">
        <v>956</v>
      </c>
      <c r="G83" s="478" t="s">
        <v>954</v>
      </c>
      <c r="H83" s="479">
        <v>-5</v>
      </c>
      <c r="I83" s="480" t="s">
        <v>940</v>
      </c>
      <c r="J83" s="481"/>
    </row>
    <row r="84" spans="1:10" ht="19.5" customHeight="1">
      <c r="A84" s="1">
        <v>81</v>
      </c>
      <c r="B84" s="475" t="s">
        <v>957</v>
      </c>
      <c r="C84" s="476" t="s">
        <v>958</v>
      </c>
      <c r="D84" s="477" t="s">
        <v>959</v>
      </c>
      <c r="E84" s="477" t="s">
        <v>960</v>
      </c>
      <c r="F84" s="477" t="s">
        <v>961</v>
      </c>
      <c r="G84" s="478" t="s">
        <v>962</v>
      </c>
      <c r="H84" s="479">
        <v>-5</v>
      </c>
      <c r="I84" s="480" t="s">
        <v>940</v>
      </c>
      <c r="J84" s="477"/>
    </row>
    <row r="85" spans="1:10" ht="19.5" customHeight="1">
      <c r="A85" s="1">
        <v>82</v>
      </c>
      <c r="B85" s="475" t="s">
        <v>957</v>
      </c>
      <c r="C85" s="476" t="s">
        <v>32</v>
      </c>
      <c r="D85" s="477" t="s">
        <v>929</v>
      </c>
      <c r="E85" s="477" t="s">
        <v>963</v>
      </c>
      <c r="F85" s="477" t="s">
        <v>964</v>
      </c>
      <c r="G85" s="478" t="s">
        <v>950</v>
      </c>
      <c r="H85" s="479">
        <v>-5</v>
      </c>
      <c r="I85" s="480" t="s">
        <v>940</v>
      </c>
      <c r="J85" s="481" t="s">
        <v>965</v>
      </c>
    </row>
    <row r="86" spans="1:10" ht="19.5" customHeight="1">
      <c r="A86" s="1">
        <v>83</v>
      </c>
      <c r="B86" s="475" t="s">
        <v>966</v>
      </c>
      <c r="C86" s="476" t="s">
        <v>958</v>
      </c>
      <c r="D86" s="477" t="s">
        <v>929</v>
      </c>
      <c r="E86" s="477" t="s">
        <v>967</v>
      </c>
      <c r="F86" s="477" t="s">
        <v>968</v>
      </c>
      <c r="G86" s="478" t="s">
        <v>962</v>
      </c>
      <c r="H86" s="479">
        <v>-5</v>
      </c>
      <c r="I86" s="480" t="s">
        <v>940</v>
      </c>
      <c r="J86" s="477"/>
    </row>
    <row r="87" spans="1:10" ht="19.5" customHeight="1">
      <c r="A87" s="1">
        <v>84</v>
      </c>
      <c r="B87" s="475" t="s">
        <v>969</v>
      </c>
      <c r="C87" s="477" t="s">
        <v>970</v>
      </c>
      <c r="D87" s="477" t="s">
        <v>971</v>
      </c>
      <c r="E87" s="477" t="s">
        <v>972</v>
      </c>
      <c r="F87" s="476" t="s">
        <v>973</v>
      </c>
      <c r="G87" s="478" t="s">
        <v>974</v>
      </c>
      <c r="H87" s="482"/>
      <c r="I87" s="483"/>
      <c r="J87" s="477"/>
    </row>
    <row r="88" spans="1:10" ht="19.5" customHeight="1">
      <c r="A88" s="1">
        <v>85</v>
      </c>
      <c r="B88" s="475" t="s">
        <v>975</v>
      </c>
      <c r="C88" s="477" t="s">
        <v>970</v>
      </c>
      <c r="D88" s="477" t="s">
        <v>971</v>
      </c>
      <c r="E88" s="477" t="s">
        <v>976</v>
      </c>
      <c r="F88" s="477" t="s">
        <v>977</v>
      </c>
      <c r="G88" s="478" t="s">
        <v>974</v>
      </c>
      <c r="H88" s="482"/>
      <c r="I88" s="483"/>
      <c r="J88" s="477"/>
    </row>
    <row r="89" spans="1:10" ht="19.5" customHeight="1">
      <c r="A89" s="1">
        <v>86</v>
      </c>
      <c r="B89" s="475" t="s">
        <v>979</v>
      </c>
      <c r="C89" s="477" t="s">
        <v>11</v>
      </c>
      <c r="D89" s="477" t="s">
        <v>1019</v>
      </c>
      <c r="E89" s="477" t="s">
        <v>980</v>
      </c>
      <c r="F89" s="477" t="s">
        <v>889</v>
      </c>
      <c r="G89" s="478" t="s">
        <v>43</v>
      </c>
      <c r="H89" s="482"/>
      <c r="I89" s="483"/>
      <c r="J89" s="477"/>
    </row>
    <row r="90" spans="1:10" ht="19.5" customHeight="1">
      <c r="A90" s="1">
        <v>87</v>
      </c>
      <c r="B90" s="475">
        <v>43869</v>
      </c>
      <c r="C90" s="477" t="s">
        <v>11</v>
      </c>
      <c r="D90" s="477" t="s">
        <v>20</v>
      </c>
      <c r="E90" s="477" t="s">
        <v>981</v>
      </c>
      <c r="F90" s="477" t="s">
        <v>982</v>
      </c>
      <c r="G90" s="478" t="s">
        <v>983</v>
      </c>
      <c r="H90" s="482"/>
      <c r="I90" s="483"/>
      <c r="J90" s="477"/>
    </row>
    <row r="91" spans="1:10" ht="19.5" customHeight="1">
      <c r="A91" s="1">
        <v>88</v>
      </c>
      <c r="B91" s="475" t="s">
        <v>984</v>
      </c>
      <c r="C91" s="477" t="s">
        <v>32</v>
      </c>
      <c r="D91" s="477" t="s">
        <v>985</v>
      </c>
      <c r="E91" s="477" t="s">
        <v>986</v>
      </c>
      <c r="F91" s="477" t="s">
        <v>987</v>
      </c>
      <c r="G91" s="478" t="s">
        <v>988</v>
      </c>
      <c r="H91" s="482"/>
      <c r="I91" s="483"/>
      <c r="J91" s="477"/>
    </row>
    <row r="92" spans="1:10" ht="19.5" customHeight="1">
      <c r="A92" s="1">
        <v>89</v>
      </c>
      <c r="B92" s="475" t="s">
        <v>984</v>
      </c>
      <c r="C92" s="477" t="s">
        <v>19</v>
      </c>
      <c r="D92" s="477" t="s">
        <v>33</v>
      </c>
      <c r="E92" s="477" t="s">
        <v>989</v>
      </c>
      <c r="F92" s="477" t="s">
        <v>990</v>
      </c>
      <c r="G92" s="478" t="s">
        <v>43</v>
      </c>
      <c r="H92" s="482"/>
      <c r="I92" s="483"/>
      <c r="J92" s="477"/>
    </row>
    <row r="93" spans="1:10" ht="19.5" customHeight="1">
      <c r="A93" s="1">
        <v>90</v>
      </c>
      <c r="B93" s="475" t="s">
        <v>991</v>
      </c>
      <c r="C93" s="477" t="s">
        <v>32</v>
      </c>
      <c r="D93" s="477" t="s">
        <v>992</v>
      </c>
      <c r="E93" s="477" t="s">
        <v>993</v>
      </c>
      <c r="F93" s="477" t="s">
        <v>888</v>
      </c>
      <c r="G93" s="478" t="s">
        <v>988</v>
      </c>
      <c r="H93" s="482"/>
      <c r="I93" s="483"/>
      <c r="J93" s="477"/>
    </row>
    <row r="94" spans="1:10" ht="19.5" customHeight="1">
      <c r="A94" s="1">
        <v>91</v>
      </c>
      <c r="B94" s="475" t="s">
        <v>994</v>
      </c>
      <c r="C94" s="477" t="s">
        <v>32</v>
      </c>
      <c r="D94" s="477" t="s">
        <v>992</v>
      </c>
      <c r="E94" s="477" t="s">
        <v>995</v>
      </c>
      <c r="F94" s="477" t="s">
        <v>996</v>
      </c>
      <c r="G94" s="478" t="s">
        <v>988</v>
      </c>
      <c r="H94" s="482"/>
      <c r="I94" s="483"/>
      <c r="J94" s="477"/>
    </row>
    <row r="95" spans="1:10" ht="19.5" customHeight="1">
      <c r="A95" s="1">
        <v>92</v>
      </c>
      <c r="B95" s="475" t="s">
        <v>997</v>
      </c>
      <c r="C95" s="477" t="s">
        <v>32</v>
      </c>
      <c r="D95" s="477" t="s">
        <v>998</v>
      </c>
      <c r="E95" s="477" t="s">
        <v>999</v>
      </c>
      <c r="F95" s="477" t="s">
        <v>913</v>
      </c>
      <c r="G95" s="478" t="s">
        <v>988</v>
      </c>
      <c r="H95" s="482"/>
      <c r="I95" s="483"/>
      <c r="J95" s="477" t="s">
        <v>1000</v>
      </c>
    </row>
    <row r="96" spans="1:10" ht="19.5" customHeight="1">
      <c r="A96" s="1">
        <v>93</v>
      </c>
      <c r="B96" s="475" t="s">
        <v>1001</v>
      </c>
      <c r="C96" s="477" t="s">
        <v>32</v>
      </c>
      <c r="D96" s="477" t="s">
        <v>1002</v>
      </c>
      <c r="E96" s="477" t="s">
        <v>999</v>
      </c>
      <c r="F96" s="476" t="s">
        <v>913</v>
      </c>
      <c r="G96" s="478" t="s">
        <v>988</v>
      </c>
      <c r="H96" s="482"/>
      <c r="I96" s="483"/>
      <c r="J96" s="477"/>
    </row>
    <row r="97" spans="1:10" ht="19.5" customHeight="1">
      <c r="A97" s="1">
        <v>94</v>
      </c>
      <c r="B97" s="475" t="s">
        <v>1003</v>
      </c>
      <c r="C97" s="477" t="s">
        <v>11</v>
      </c>
      <c r="D97" s="477" t="s">
        <v>33</v>
      </c>
      <c r="E97" s="477" t="s">
        <v>1004</v>
      </c>
      <c r="F97" s="477" t="s">
        <v>905</v>
      </c>
      <c r="G97" s="478" t="s">
        <v>1005</v>
      </c>
      <c r="H97" s="482"/>
      <c r="I97" s="483"/>
      <c r="J97" s="485"/>
    </row>
    <row r="98" spans="1:10" ht="19.5" customHeight="1">
      <c r="A98" s="1">
        <v>95</v>
      </c>
      <c r="B98" s="475" t="s">
        <v>1006</v>
      </c>
      <c r="C98" s="477" t="s">
        <v>1007</v>
      </c>
      <c r="D98" s="477" t="s">
        <v>1008</v>
      </c>
      <c r="E98" s="477" t="s">
        <v>1009</v>
      </c>
      <c r="F98" s="477" t="s">
        <v>1010</v>
      </c>
      <c r="G98" s="478" t="s">
        <v>1011</v>
      </c>
      <c r="H98" s="482"/>
      <c r="I98" s="483"/>
      <c r="J98" s="477"/>
    </row>
    <row r="99" spans="1:10" ht="19.5" customHeight="1">
      <c r="A99" s="1">
        <v>96</v>
      </c>
      <c r="B99" s="475" t="s">
        <v>1012</v>
      </c>
      <c r="C99" s="477" t="s">
        <v>1013</v>
      </c>
      <c r="D99" s="477" t="s">
        <v>985</v>
      </c>
      <c r="E99" s="477" t="s">
        <v>1014</v>
      </c>
      <c r="F99" s="477" t="s">
        <v>1015</v>
      </c>
      <c r="G99" s="478" t="s">
        <v>43</v>
      </c>
      <c r="H99" s="482"/>
      <c r="I99" s="483"/>
      <c r="J99" s="477"/>
    </row>
    <row r="100" spans="1:10" ht="19.5" customHeight="1">
      <c r="A100" s="1">
        <v>97</v>
      </c>
      <c r="B100" s="475" t="s">
        <v>1012</v>
      </c>
      <c r="C100" s="477" t="s">
        <v>1013</v>
      </c>
      <c r="D100" s="477" t="s">
        <v>985</v>
      </c>
      <c r="E100" s="477" t="s">
        <v>1016</v>
      </c>
      <c r="F100" s="477" t="s">
        <v>1017</v>
      </c>
      <c r="G100" s="478" t="s">
        <v>1018</v>
      </c>
      <c r="H100" s="482"/>
      <c r="I100" s="483"/>
      <c r="J100" s="477"/>
    </row>
    <row r="101" spans="1:10" ht="19.5" customHeight="1">
      <c r="A101" s="1">
        <v>98</v>
      </c>
      <c r="B101" s="546" t="s">
        <v>1087</v>
      </c>
      <c r="C101" s="547" t="s">
        <v>1088</v>
      </c>
      <c r="D101" s="547" t="s">
        <v>1089</v>
      </c>
      <c r="E101" s="547" t="s">
        <v>1090</v>
      </c>
      <c r="F101" s="547" t="s">
        <v>1091</v>
      </c>
      <c r="G101" s="548" t="s">
        <v>1092</v>
      </c>
      <c r="H101" s="3"/>
      <c r="I101" s="12"/>
      <c r="J101" s="1"/>
    </row>
    <row r="102" spans="1:10" ht="19.5" customHeight="1">
      <c r="A102" s="1">
        <v>99</v>
      </c>
      <c r="B102" s="546" t="s">
        <v>1095</v>
      </c>
      <c r="C102" s="547" t="s">
        <v>32</v>
      </c>
      <c r="D102" s="547" t="s">
        <v>998</v>
      </c>
      <c r="E102" s="547" t="s">
        <v>1096</v>
      </c>
      <c r="F102" s="547" t="s">
        <v>1097</v>
      </c>
      <c r="G102" s="548" t="s">
        <v>1098</v>
      </c>
      <c r="H102" s="3"/>
      <c r="I102" s="12"/>
      <c r="J102" s="1"/>
    </row>
    <row r="103" spans="1:10" ht="19.5" customHeight="1">
      <c r="A103" s="1">
        <v>100</v>
      </c>
      <c r="B103" s="546" t="s">
        <v>1099</v>
      </c>
      <c r="C103" s="547" t="s">
        <v>1100</v>
      </c>
      <c r="D103" s="547" t="s">
        <v>1101</v>
      </c>
      <c r="E103" s="547" t="s">
        <v>1103</v>
      </c>
      <c r="F103" s="547" t="s">
        <v>1105</v>
      </c>
      <c r="G103" s="548" t="s">
        <v>1107</v>
      </c>
      <c r="H103" s="3"/>
      <c r="I103" s="12"/>
      <c r="J103" s="1"/>
    </row>
    <row r="104" spans="1:10" ht="19.5" customHeight="1">
      <c r="A104" s="1">
        <v>101</v>
      </c>
      <c r="B104" s="546" t="s">
        <v>1108</v>
      </c>
      <c r="C104" s="547" t="s">
        <v>1100</v>
      </c>
      <c r="D104" s="547" t="s">
        <v>1101</v>
      </c>
      <c r="E104" s="547" t="s">
        <v>1102</v>
      </c>
      <c r="F104" s="547" t="s">
        <v>1104</v>
      </c>
      <c r="G104" s="548" t="s">
        <v>1106</v>
      </c>
      <c r="H104" s="3"/>
      <c r="I104" s="12"/>
      <c r="J104" s="1"/>
    </row>
    <row r="105" spans="1:10" ht="19.5" customHeight="1">
      <c r="A105" s="1">
        <v>102</v>
      </c>
      <c r="B105" s="546" t="s">
        <v>1109</v>
      </c>
      <c r="C105" s="547" t="s">
        <v>1100</v>
      </c>
      <c r="D105" s="547" t="s">
        <v>1101</v>
      </c>
      <c r="E105" s="547" t="s">
        <v>1102</v>
      </c>
      <c r="F105" s="547" t="s">
        <v>1104</v>
      </c>
      <c r="G105" s="548" t="s">
        <v>1106</v>
      </c>
      <c r="H105" s="3"/>
      <c r="I105" s="12"/>
      <c r="J105" s="1"/>
    </row>
    <row r="106" spans="1:10" ht="19.5" customHeight="1">
      <c r="A106" s="1">
        <v>103</v>
      </c>
      <c r="B106" s="546" t="s">
        <v>1110</v>
      </c>
      <c r="C106" s="547" t="s">
        <v>1111</v>
      </c>
      <c r="D106" s="547" t="s">
        <v>1112</v>
      </c>
      <c r="E106" s="547" t="s">
        <v>1113</v>
      </c>
      <c r="F106" s="547" t="s">
        <v>1114</v>
      </c>
      <c r="G106" s="548" t="s">
        <v>1115</v>
      </c>
      <c r="H106" s="3"/>
      <c r="I106" s="12"/>
      <c r="J106" s="1"/>
    </row>
    <row r="107" spans="1:10" ht="19.5" customHeight="1">
      <c r="A107" s="1">
        <v>104</v>
      </c>
      <c r="B107" s="2"/>
      <c r="C107" s="1"/>
      <c r="D107" s="1"/>
      <c r="E107" s="1"/>
      <c r="F107" s="1"/>
      <c r="G107" s="11"/>
      <c r="H107" s="3"/>
      <c r="I107" s="12"/>
      <c r="J107" s="1"/>
    </row>
    <row r="108" spans="1:10" ht="19.5" customHeight="1">
      <c r="A108" s="1">
        <v>105</v>
      </c>
      <c r="B108" s="2"/>
      <c r="C108" s="1"/>
      <c r="D108" s="1"/>
      <c r="E108" s="1"/>
      <c r="F108" s="1"/>
      <c r="G108" s="11"/>
      <c r="H108" s="3"/>
      <c r="I108" s="12"/>
      <c r="J108" s="1"/>
    </row>
    <row r="109" spans="1:10" ht="19.5" customHeight="1">
      <c r="A109" s="1">
        <v>106</v>
      </c>
      <c r="B109" s="2"/>
      <c r="C109" s="1"/>
      <c r="D109" s="1"/>
      <c r="E109" s="1"/>
      <c r="F109" s="1"/>
      <c r="G109" s="11"/>
      <c r="H109" s="3"/>
      <c r="I109" s="12"/>
      <c r="J109" s="1"/>
    </row>
    <row r="110" spans="1:10" ht="19.5" customHeight="1">
      <c r="A110" s="1">
        <v>107</v>
      </c>
      <c r="B110" s="2"/>
      <c r="C110" s="1"/>
      <c r="D110" s="1"/>
      <c r="E110" s="1"/>
      <c r="F110" s="1"/>
      <c r="G110" s="11"/>
      <c r="H110" s="3"/>
      <c r="I110" s="12"/>
      <c r="J110" s="1"/>
    </row>
    <row r="111" spans="1:10" ht="19.5" customHeight="1">
      <c r="A111" s="1">
        <v>108</v>
      </c>
      <c r="B111" s="2"/>
      <c r="C111" s="1"/>
      <c r="D111" s="1"/>
      <c r="E111" s="1"/>
      <c r="F111" s="1"/>
      <c r="G111" s="11"/>
      <c r="H111" s="3"/>
      <c r="I111" s="12"/>
      <c r="J111" s="1"/>
    </row>
    <row r="112" spans="1:10" ht="19.5" customHeight="1">
      <c r="A112" s="1">
        <v>109</v>
      </c>
      <c r="B112" s="2"/>
      <c r="C112" s="1"/>
      <c r="D112" s="1"/>
      <c r="E112" s="1"/>
      <c r="F112" s="1"/>
      <c r="G112" s="11"/>
      <c r="H112" s="3"/>
      <c r="I112" s="12"/>
      <c r="J112" s="1"/>
    </row>
    <row r="113" spans="1:10" ht="19.5" customHeight="1">
      <c r="A113" s="1">
        <v>110</v>
      </c>
      <c r="B113" s="2"/>
      <c r="C113" s="1"/>
      <c r="D113" s="1"/>
      <c r="E113" s="1"/>
      <c r="F113" s="1"/>
      <c r="G113" s="11"/>
      <c r="H113" s="3"/>
      <c r="I113" s="12"/>
      <c r="J113" s="1"/>
    </row>
    <row r="114" spans="1:10" ht="19.5" customHeight="1">
      <c r="A114" s="1">
        <v>111</v>
      </c>
      <c r="B114" s="2"/>
      <c r="C114" s="1"/>
      <c r="D114" s="1"/>
      <c r="E114" s="1"/>
      <c r="F114" s="1"/>
      <c r="G114" s="11"/>
      <c r="H114" s="3"/>
      <c r="I114" s="12"/>
      <c r="J114" s="1"/>
    </row>
    <row r="115" spans="1:10" ht="19.5" customHeight="1">
      <c r="A115" s="1">
        <v>112</v>
      </c>
      <c r="B115" s="2"/>
      <c r="C115" s="1"/>
      <c r="D115" s="1"/>
      <c r="E115" s="1"/>
      <c r="F115" s="1"/>
      <c r="G115" s="11"/>
      <c r="H115" s="3"/>
      <c r="I115" s="12"/>
      <c r="J115" s="1"/>
    </row>
    <row r="116" spans="1:10" ht="19.5" customHeight="1">
      <c r="A116" s="1">
        <v>113</v>
      </c>
      <c r="B116" s="2"/>
      <c r="C116" s="1"/>
      <c r="D116" s="1"/>
      <c r="E116" s="1"/>
      <c r="F116" s="1"/>
      <c r="G116" s="11"/>
      <c r="H116" s="3"/>
      <c r="I116" s="12"/>
      <c r="J116" s="1"/>
    </row>
    <row r="117" spans="1:10" ht="19.5" customHeight="1">
      <c r="A117" s="1">
        <v>114</v>
      </c>
      <c r="B117" s="2"/>
      <c r="C117" s="1"/>
      <c r="D117" s="1"/>
      <c r="E117" s="1"/>
      <c r="F117" s="1"/>
      <c r="G117" s="11"/>
      <c r="H117" s="3"/>
      <c r="I117" s="12"/>
      <c r="J117" s="1"/>
    </row>
    <row r="118" spans="1:10" ht="19.5" customHeight="1">
      <c r="A118" s="1">
        <v>115</v>
      </c>
      <c r="B118" s="2"/>
      <c r="C118" s="1"/>
      <c r="D118" s="1"/>
      <c r="E118" s="1"/>
      <c r="F118" s="1"/>
      <c r="G118" s="11"/>
      <c r="H118" s="3"/>
      <c r="I118" s="12"/>
      <c r="J118" s="1"/>
    </row>
    <row r="119" spans="1:10" ht="19.5" customHeight="1">
      <c r="A119" s="1">
        <v>116</v>
      </c>
      <c r="B119" s="2"/>
      <c r="C119" s="1"/>
      <c r="D119" s="1"/>
      <c r="E119" s="1"/>
      <c r="F119" s="1"/>
      <c r="G119" s="11"/>
      <c r="H119" s="3"/>
      <c r="I119" s="12"/>
      <c r="J119" s="1"/>
    </row>
    <row r="120" spans="1:10" ht="19.5" customHeight="1">
      <c r="A120" s="1">
        <v>117</v>
      </c>
      <c r="B120" s="2"/>
      <c r="C120" s="1"/>
      <c r="D120" s="1"/>
      <c r="E120" s="1"/>
      <c r="F120" s="1"/>
      <c r="G120" s="11"/>
      <c r="H120" s="3"/>
      <c r="I120" s="12"/>
      <c r="J120" s="1"/>
    </row>
    <row r="121" spans="1:10" ht="19.5" customHeight="1">
      <c r="A121" s="1">
        <v>118</v>
      </c>
      <c r="B121" s="2"/>
      <c r="C121" s="1"/>
      <c r="D121" s="1"/>
      <c r="E121" s="1"/>
      <c r="F121" s="1"/>
      <c r="G121" s="11"/>
      <c r="H121" s="3"/>
      <c r="I121" s="12"/>
      <c r="J121" s="1"/>
    </row>
    <row r="122" spans="1:10" ht="19.5" customHeight="1">
      <c r="A122" s="1">
        <v>119</v>
      </c>
      <c r="B122" s="2"/>
      <c r="C122" s="1"/>
      <c r="D122" s="1"/>
      <c r="E122" s="1"/>
      <c r="F122" s="1"/>
      <c r="G122" s="11"/>
      <c r="H122" s="3"/>
      <c r="I122" s="12"/>
      <c r="J122" s="1"/>
    </row>
    <row r="123" spans="1:10" ht="19.5" customHeight="1">
      <c r="A123" s="1">
        <v>120</v>
      </c>
      <c r="B123" s="2"/>
      <c r="C123" s="1"/>
      <c r="D123" s="1"/>
      <c r="E123" s="1"/>
      <c r="F123" s="1"/>
      <c r="G123" s="11"/>
      <c r="H123" s="3"/>
      <c r="I123" s="12"/>
      <c r="J123" s="1"/>
    </row>
  </sheetData>
  <phoneticPr fontId="5" type="noConversion"/>
  <dataValidations count="1">
    <dataValidation type="list" allowBlank="1" showInputMessage="1" showErrorMessage="1" sqref="I35:I44 I56 I51 I53:I54 I68:I70 I75:I123">
      <formula1>外勞處理方式</formula1>
    </dataValidation>
  </dataValidations>
  <pageMargins left="0.31496062992125984" right="0.19685039370078741" top="0.74803149606299213" bottom="0.74803149606299213" header="0.31496062992125984" footer="0.31496062992125984"/>
  <pageSetup paperSize="9" scale="90" orientation="portrait" r:id="rId1"/>
  <headerFooter>
    <oddHeader>&amp;A</oddHeader>
    <oddFooter>第 &amp;P 頁，共 &amp;N 頁</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pageSetUpPr fitToPage="1"/>
  </sheetPr>
  <dimension ref="A3:AR11"/>
  <sheetViews>
    <sheetView showGridLines="0" zoomScale="85" zoomScaleNormal="85" workbookViewId="0">
      <pane xSplit="1" ySplit="10" topLeftCell="B11" activePane="bottomRight" state="frozen"/>
      <selection pane="topRight" activeCell="B1" sqref="B1"/>
      <selection pane="bottomLeft" activeCell="A11" sqref="A11"/>
      <selection pane="bottomRight" activeCell="A3" sqref="A3"/>
    </sheetView>
  </sheetViews>
  <sheetFormatPr defaultColWidth="10" defaultRowHeight="16.5"/>
  <cols>
    <col min="1" max="16384" width="10" style="549"/>
  </cols>
  <sheetData>
    <row r="3" spans="1:44">
      <c r="A3" s="604" t="s">
        <v>186</v>
      </c>
      <c r="B3" s="604" t="s">
        <v>187</v>
      </c>
      <c r="C3" s="605" t="s">
        <v>188</v>
      </c>
      <c r="D3" s="605" t="s">
        <v>189</v>
      </c>
      <c r="E3" s="605" t="s">
        <v>1056</v>
      </c>
      <c r="F3" s="605" t="s">
        <v>190</v>
      </c>
      <c r="G3" s="606"/>
      <c r="H3" s="606"/>
      <c r="I3" s="606"/>
      <c r="J3" s="606"/>
      <c r="K3" s="606"/>
      <c r="L3" s="606"/>
      <c r="M3" s="606"/>
      <c r="N3" s="606"/>
      <c r="O3" s="606"/>
      <c r="P3" s="606"/>
      <c r="Q3" s="606"/>
      <c r="R3" s="606"/>
      <c r="S3" s="606"/>
      <c r="T3" s="606"/>
      <c r="U3" s="606"/>
      <c r="V3" s="606"/>
      <c r="W3" s="606"/>
      <c r="X3" s="606"/>
      <c r="Y3" s="606"/>
      <c r="Z3" s="606"/>
      <c r="AA3" s="606"/>
      <c r="AB3" s="606"/>
      <c r="AC3" s="606"/>
      <c r="AD3" s="606"/>
      <c r="AE3" s="606"/>
      <c r="AF3" s="607"/>
      <c r="AG3"/>
      <c r="AH3"/>
      <c r="AI3"/>
      <c r="AJ3"/>
      <c r="AK3"/>
      <c r="AL3"/>
      <c r="AM3"/>
      <c r="AN3"/>
      <c r="AO3"/>
      <c r="AP3"/>
      <c r="AQ3"/>
      <c r="AR3"/>
    </row>
    <row r="4" spans="1:44">
      <c r="A4" s="608"/>
      <c r="B4" s="609" t="s">
        <v>1031</v>
      </c>
      <c r="C4" s="609" t="s">
        <v>1032</v>
      </c>
      <c r="D4" s="609" t="s">
        <v>1027</v>
      </c>
      <c r="E4" s="609" t="s">
        <v>1033</v>
      </c>
      <c r="F4" s="609" t="s">
        <v>1034</v>
      </c>
      <c r="G4" s="609" t="s">
        <v>1035</v>
      </c>
      <c r="H4" s="609" t="s">
        <v>1036</v>
      </c>
      <c r="I4" s="609" t="s">
        <v>1037</v>
      </c>
      <c r="J4" s="609" t="s">
        <v>1038</v>
      </c>
      <c r="K4" s="609" t="s">
        <v>1039</v>
      </c>
      <c r="L4" s="609" t="s">
        <v>1040</v>
      </c>
      <c r="M4" s="609" t="s">
        <v>1041</v>
      </c>
      <c r="N4" s="609" t="s">
        <v>1042</v>
      </c>
      <c r="O4" s="609" t="s">
        <v>1043</v>
      </c>
      <c r="P4" s="609" t="s">
        <v>1044</v>
      </c>
      <c r="Q4" s="609" t="s">
        <v>1045</v>
      </c>
      <c r="R4" s="609" t="s">
        <v>1046</v>
      </c>
      <c r="S4" s="609" t="s">
        <v>1028</v>
      </c>
      <c r="T4" s="609" t="s">
        <v>1047</v>
      </c>
      <c r="U4" s="609" t="s">
        <v>1029</v>
      </c>
      <c r="V4" s="609" t="s">
        <v>1048</v>
      </c>
      <c r="W4" s="609" t="s">
        <v>1053</v>
      </c>
      <c r="X4" s="609" t="s">
        <v>1564</v>
      </c>
      <c r="Y4" s="609" t="s">
        <v>1049</v>
      </c>
      <c r="Z4" s="609" t="s">
        <v>1050</v>
      </c>
      <c r="AA4" s="609" t="s">
        <v>1051</v>
      </c>
      <c r="AB4" s="609" t="s">
        <v>1052</v>
      </c>
      <c r="AC4" s="606"/>
      <c r="AD4" s="609" t="s">
        <v>1548</v>
      </c>
      <c r="AE4" s="609" t="s">
        <v>1549</v>
      </c>
      <c r="AF4" s="610" t="s">
        <v>192</v>
      </c>
      <c r="AG4"/>
      <c r="AH4"/>
      <c r="AI4"/>
      <c r="AJ4"/>
      <c r="AK4"/>
      <c r="AL4"/>
      <c r="AM4"/>
      <c r="AN4"/>
      <c r="AO4"/>
      <c r="AP4"/>
      <c r="AQ4"/>
      <c r="AR4"/>
    </row>
    <row r="5" spans="1:44">
      <c r="A5" s="608"/>
      <c r="B5" s="609" t="s">
        <v>114</v>
      </c>
      <c r="C5" s="609" t="s">
        <v>114</v>
      </c>
      <c r="D5" s="609" t="s">
        <v>114</v>
      </c>
      <c r="E5" s="609" t="s">
        <v>114</v>
      </c>
      <c r="F5" s="609" t="s">
        <v>114</v>
      </c>
      <c r="G5" s="609" t="s">
        <v>1892</v>
      </c>
      <c r="H5" s="609" t="s">
        <v>114</v>
      </c>
      <c r="I5" s="609" t="s">
        <v>114</v>
      </c>
      <c r="J5" s="609" t="s">
        <v>114</v>
      </c>
      <c r="K5" s="609" t="s">
        <v>1893</v>
      </c>
      <c r="L5" s="609" t="s">
        <v>1894</v>
      </c>
      <c r="M5" s="609" t="s">
        <v>1895</v>
      </c>
      <c r="N5" s="609" t="s">
        <v>114</v>
      </c>
      <c r="O5" s="609" t="s">
        <v>114</v>
      </c>
      <c r="P5" s="609" t="s">
        <v>114</v>
      </c>
      <c r="Q5" s="609" t="s">
        <v>1896</v>
      </c>
      <c r="R5" s="609" t="s">
        <v>114</v>
      </c>
      <c r="S5" s="609" t="s">
        <v>114</v>
      </c>
      <c r="T5" s="609" t="s">
        <v>114</v>
      </c>
      <c r="U5" s="609" t="s">
        <v>1897</v>
      </c>
      <c r="V5" s="609" t="s">
        <v>114</v>
      </c>
      <c r="W5" s="609" t="s">
        <v>114</v>
      </c>
      <c r="X5" s="609" t="s">
        <v>1616</v>
      </c>
      <c r="Y5" s="609" t="s">
        <v>1898</v>
      </c>
      <c r="Z5" s="609" t="s">
        <v>1899</v>
      </c>
      <c r="AA5" s="609" t="s">
        <v>1900</v>
      </c>
      <c r="AB5" s="609" t="s">
        <v>1901</v>
      </c>
      <c r="AC5" s="609" t="s">
        <v>1902</v>
      </c>
      <c r="AD5" s="609" t="s">
        <v>1903</v>
      </c>
      <c r="AE5" s="609" t="s">
        <v>1904</v>
      </c>
      <c r="AF5" s="611"/>
      <c r="AG5"/>
      <c r="AH5"/>
      <c r="AI5"/>
      <c r="AJ5"/>
      <c r="AK5"/>
      <c r="AL5"/>
      <c r="AM5"/>
      <c r="AN5"/>
      <c r="AO5"/>
      <c r="AP5"/>
      <c r="AQ5"/>
      <c r="AR5"/>
    </row>
    <row r="6" spans="1:44">
      <c r="A6" s="608"/>
      <c r="B6" s="609" t="s">
        <v>1496</v>
      </c>
      <c r="C6" s="609" t="s">
        <v>1496</v>
      </c>
      <c r="D6" s="609" t="s">
        <v>1496</v>
      </c>
      <c r="E6" s="609" t="s">
        <v>1496</v>
      </c>
      <c r="F6" s="609" t="s">
        <v>1496</v>
      </c>
      <c r="G6" s="609" t="s">
        <v>2963</v>
      </c>
      <c r="H6" s="609" t="s">
        <v>1496</v>
      </c>
      <c r="I6" s="609" t="s">
        <v>1496</v>
      </c>
      <c r="J6" s="609" t="s">
        <v>1496</v>
      </c>
      <c r="K6" s="609" t="s">
        <v>2572</v>
      </c>
      <c r="L6" s="609" t="s">
        <v>2548</v>
      </c>
      <c r="M6" s="609" t="s">
        <v>2012</v>
      </c>
      <c r="N6" s="609" t="s">
        <v>1496</v>
      </c>
      <c r="O6" s="609" t="s">
        <v>1496</v>
      </c>
      <c r="P6" s="609" t="s">
        <v>1496</v>
      </c>
      <c r="Q6" s="609" t="s">
        <v>1964</v>
      </c>
      <c r="R6" s="609" t="s">
        <v>1496</v>
      </c>
      <c r="S6" s="609" t="s">
        <v>1496</v>
      </c>
      <c r="T6" s="609" t="s">
        <v>1496</v>
      </c>
      <c r="U6" s="609" t="s">
        <v>2048</v>
      </c>
      <c r="V6" s="609" t="s">
        <v>1496</v>
      </c>
      <c r="W6" s="609" t="s">
        <v>1496</v>
      </c>
      <c r="X6" s="609" t="s">
        <v>1496</v>
      </c>
      <c r="Y6" s="609" t="s">
        <v>2048</v>
      </c>
      <c r="Z6" s="609" t="s">
        <v>2048</v>
      </c>
      <c r="AA6" s="609" t="s">
        <v>2048</v>
      </c>
      <c r="AB6" s="609" t="s">
        <v>1696</v>
      </c>
      <c r="AC6" s="609" t="s">
        <v>2054</v>
      </c>
      <c r="AD6" s="609" t="s">
        <v>2048</v>
      </c>
      <c r="AE6" s="609" t="s">
        <v>2048</v>
      </c>
      <c r="AF6" s="611"/>
      <c r="AG6"/>
      <c r="AH6"/>
      <c r="AI6"/>
      <c r="AJ6"/>
      <c r="AK6"/>
      <c r="AL6"/>
      <c r="AM6"/>
      <c r="AN6"/>
      <c r="AO6"/>
      <c r="AP6"/>
      <c r="AQ6"/>
      <c r="AR6"/>
    </row>
    <row r="7" spans="1:44">
      <c r="A7" s="608"/>
      <c r="B7" s="609" t="s">
        <v>1496</v>
      </c>
      <c r="C7" s="609" t="s">
        <v>1496</v>
      </c>
      <c r="D7" s="609" t="s">
        <v>1496</v>
      </c>
      <c r="E7" s="609" t="s">
        <v>1496</v>
      </c>
      <c r="F7" s="609" t="s">
        <v>1496</v>
      </c>
      <c r="G7" s="609" t="s">
        <v>2964</v>
      </c>
      <c r="H7" s="609" t="s">
        <v>1496</v>
      </c>
      <c r="I7" s="609" t="s">
        <v>1496</v>
      </c>
      <c r="J7" s="609" t="s">
        <v>1496</v>
      </c>
      <c r="K7" s="609" t="s">
        <v>2713</v>
      </c>
      <c r="L7" s="609" t="s">
        <v>2719</v>
      </c>
      <c r="M7" s="609" t="s">
        <v>2965</v>
      </c>
      <c r="N7" s="609" t="s">
        <v>1496</v>
      </c>
      <c r="O7" s="609" t="s">
        <v>1496</v>
      </c>
      <c r="P7" s="609" t="s">
        <v>1496</v>
      </c>
      <c r="Q7" s="609" t="s">
        <v>2966</v>
      </c>
      <c r="R7" s="609" t="s">
        <v>1496</v>
      </c>
      <c r="S7" s="609" t="s">
        <v>1496</v>
      </c>
      <c r="T7" s="609" t="s">
        <v>1496</v>
      </c>
      <c r="U7" s="609" t="s">
        <v>2967</v>
      </c>
      <c r="V7" s="609" t="s">
        <v>1496</v>
      </c>
      <c r="W7" s="609" t="s">
        <v>1496</v>
      </c>
      <c r="X7" s="609" t="s">
        <v>1496</v>
      </c>
      <c r="Y7" s="609" t="s">
        <v>2968</v>
      </c>
      <c r="Z7" s="609" t="s">
        <v>2967</v>
      </c>
      <c r="AA7" s="609" t="s">
        <v>2969</v>
      </c>
      <c r="AB7" s="609" t="s">
        <v>2970</v>
      </c>
      <c r="AC7" s="609" t="s">
        <v>2971</v>
      </c>
      <c r="AD7" s="609" t="s">
        <v>2968</v>
      </c>
      <c r="AE7" s="609" t="s">
        <v>2968</v>
      </c>
      <c r="AF7" s="611"/>
      <c r="AG7"/>
      <c r="AH7"/>
      <c r="AI7"/>
      <c r="AJ7"/>
      <c r="AK7"/>
      <c r="AL7"/>
      <c r="AM7"/>
      <c r="AN7"/>
      <c r="AO7"/>
      <c r="AP7"/>
      <c r="AQ7"/>
      <c r="AR7"/>
    </row>
    <row r="8" spans="1:44">
      <c r="A8" s="604" t="s">
        <v>193</v>
      </c>
      <c r="B8" s="609"/>
      <c r="C8" s="609"/>
      <c r="D8" s="609"/>
      <c r="E8" s="609"/>
      <c r="F8" s="609"/>
      <c r="G8" s="609">
        <v>600</v>
      </c>
      <c r="H8" s="609"/>
      <c r="I8" s="609"/>
      <c r="J8" s="609"/>
      <c r="K8" s="609">
        <v>550</v>
      </c>
      <c r="L8" s="609">
        <v>600</v>
      </c>
      <c r="M8" s="609">
        <v>550</v>
      </c>
      <c r="N8" s="609"/>
      <c r="O8" s="609"/>
      <c r="P8" s="609"/>
      <c r="Q8" s="609">
        <v>550</v>
      </c>
      <c r="R8" s="609"/>
      <c r="S8" s="609"/>
      <c r="T8" s="609"/>
      <c r="U8" s="609">
        <v>600</v>
      </c>
      <c r="V8" s="609"/>
      <c r="W8" s="609"/>
      <c r="X8" s="609"/>
      <c r="Y8" s="609">
        <v>700</v>
      </c>
      <c r="Z8" s="609">
        <v>700</v>
      </c>
      <c r="AA8" s="609">
        <v>600</v>
      </c>
      <c r="AB8" s="609">
        <v>600</v>
      </c>
      <c r="AC8" s="609">
        <v>550</v>
      </c>
      <c r="AD8" s="609">
        <v>700</v>
      </c>
      <c r="AE8" s="609">
        <v>700</v>
      </c>
      <c r="AF8" s="611"/>
      <c r="AG8"/>
      <c r="AH8"/>
      <c r="AI8"/>
      <c r="AJ8"/>
      <c r="AK8"/>
      <c r="AL8"/>
      <c r="AM8"/>
      <c r="AN8"/>
      <c r="AO8"/>
      <c r="AP8"/>
      <c r="AQ8"/>
      <c r="AR8"/>
    </row>
    <row r="9" spans="1:44">
      <c r="A9" s="612">
        <v>46204</v>
      </c>
      <c r="B9" s="613"/>
      <c r="C9" s="613"/>
      <c r="D9" s="613"/>
      <c r="E9" s="613"/>
      <c r="F9" s="613"/>
      <c r="G9" s="613">
        <v>1.125</v>
      </c>
      <c r="H9" s="613"/>
      <c r="I9" s="613"/>
      <c r="J9" s="613"/>
      <c r="K9" s="613">
        <v>3.3333333333333335</v>
      </c>
      <c r="L9" s="613">
        <v>1.9166666666666667</v>
      </c>
      <c r="M9" s="613"/>
      <c r="N9" s="613"/>
      <c r="O9" s="613"/>
      <c r="P9" s="613"/>
      <c r="Q9" s="613">
        <v>1.4166666666666667</v>
      </c>
      <c r="R9" s="613"/>
      <c r="S9" s="613"/>
      <c r="T9" s="613"/>
      <c r="U9" s="613">
        <v>2.5</v>
      </c>
      <c r="V9" s="613"/>
      <c r="W9" s="613"/>
      <c r="X9" s="613"/>
      <c r="Y9" s="613">
        <v>5.166666666666667</v>
      </c>
      <c r="Z9" s="613">
        <v>6.083333333333333</v>
      </c>
      <c r="AA9" s="613">
        <v>4.833333333333333</v>
      </c>
      <c r="AB9" s="613">
        <v>3.5833333333333335</v>
      </c>
      <c r="AC9" s="613">
        <v>5.666666666666667</v>
      </c>
      <c r="AD9" s="613">
        <v>4</v>
      </c>
      <c r="AE9" s="613">
        <v>4.75</v>
      </c>
      <c r="AF9" s="614">
        <v>3.6979166666666665</v>
      </c>
      <c r="AG9"/>
      <c r="AH9"/>
      <c r="AI9"/>
      <c r="AJ9"/>
      <c r="AK9"/>
      <c r="AL9"/>
      <c r="AM9"/>
      <c r="AN9"/>
      <c r="AO9"/>
      <c r="AP9"/>
      <c r="AQ9"/>
      <c r="AR9"/>
    </row>
    <row r="10" spans="1:44">
      <c r="A10" s="1036">
        <v>46205</v>
      </c>
      <c r="B10" s="1037"/>
      <c r="C10" s="1037"/>
      <c r="D10" s="1037"/>
      <c r="E10" s="1037"/>
      <c r="F10" s="1037"/>
      <c r="G10" s="1037">
        <v>0</v>
      </c>
      <c r="H10" s="1037"/>
      <c r="I10" s="1037"/>
      <c r="J10" s="1037"/>
      <c r="K10" s="1037">
        <v>0</v>
      </c>
      <c r="L10" s="1037">
        <v>0</v>
      </c>
      <c r="M10" s="1037"/>
      <c r="N10" s="1037"/>
      <c r="O10" s="1037"/>
      <c r="P10" s="1037"/>
      <c r="Q10" s="1037">
        <v>0</v>
      </c>
      <c r="R10" s="1037"/>
      <c r="S10" s="1037"/>
      <c r="T10" s="1037"/>
      <c r="U10" s="1037">
        <v>0</v>
      </c>
      <c r="V10" s="1037"/>
      <c r="W10" s="1037"/>
      <c r="X10" s="1037"/>
      <c r="Y10" s="1037">
        <v>0</v>
      </c>
      <c r="Z10" s="1037">
        <v>0</v>
      </c>
      <c r="AA10" s="1037">
        <v>0</v>
      </c>
      <c r="AB10" s="1037">
        <v>0</v>
      </c>
      <c r="AC10" s="1037">
        <v>0</v>
      </c>
      <c r="AD10" s="1037">
        <v>0</v>
      </c>
      <c r="AE10" s="1037">
        <v>0</v>
      </c>
      <c r="AF10" s="1038">
        <v>0</v>
      </c>
      <c r="AG10"/>
      <c r="AH10"/>
      <c r="AI10"/>
      <c r="AJ10"/>
      <c r="AK10"/>
      <c r="AL10"/>
      <c r="AM10"/>
      <c r="AN10"/>
      <c r="AO10"/>
      <c r="AP10"/>
      <c r="AQ10"/>
      <c r="AR10"/>
    </row>
    <row r="11" spans="1:44">
      <c r="A11" s="615" t="s">
        <v>192</v>
      </c>
      <c r="B11" s="616"/>
      <c r="C11" s="616"/>
      <c r="D11" s="616"/>
      <c r="E11" s="616"/>
      <c r="F11" s="616"/>
      <c r="G11" s="616">
        <v>0.5625</v>
      </c>
      <c r="H11" s="616"/>
      <c r="I11" s="616"/>
      <c r="J11" s="616"/>
      <c r="K11" s="616">
        <v>1.6666666666666667</v>
      </c>
      <c r="L11" s="616">
        <v>0.95833333333333337</v>
      </c>
      <c r="M11" s="616"/>
      <c r="N11" s="616"/>
      <c r="O11" s="616"/>
      <c r="P11" s="616"/>
      <c r="Q11" s="616">
        <v>0.70833333333333337</v>
      </c>
      <c r="R11" s="616"/>
      <c r="S11" s="616"/>
      <c r="T11" s="616"/>
      <c r="U11" s="616">
        <v>1.25</v>
      </c>
      <c r="V11" s="616"/>
      <c r="W11" s="616"/>
      <c r="X11" s="616"/>
      <c r="Y11" s="616">
        <v>2.5833333333333335</v>
      </c>
      <c r="Z11" s="616">
        <v>3.0416666666666665</v>
      </c>
      <c r="AA11" s="616">
        <v>2.4166666666666665</v>
      </c>
      <c r="AB11" s="616">
        <v>1.7916666666666667</v>
      </c>
      <c r="AC11" s="616">
        <v>2.8333333333333335</v>
      </c>
      <c r="AD11" s="616">
        <v>2</v>
      </c>
      <c r="AE11" s="616">
        <v>2.375</v>
      </c>
      <c r="AF11" s="617">
        <v>1.8489583333333333</v>
      </c>
      <c r="AG11"/>
      <c r="AH11"/>
      <c r="AI11"/>
      <c r="AJ11"/>
      <c r="AK11"/>
      <c r="AL11"/>
      <c r="AM11"/>
      <c r="AN11"/>
      <c r="AO11"/>
      <c r="AP11"/>
      <c r="AQ11"/>
    </row>
  </sheetData>
  <phoneticPr fontId="5" type="noConversion"/>
  <pageMargins left="0.74803149606299213" right="0.74803149606299213" top="0.98425196850393704" bottom="0.98425196850393704" header="0.51181102362204722" footer="0.51181102362204722"/>
  <pageSetup paperSize="9" scale="42" fitToWidth="2" orientation="landscape" horizontalDpi="180" verticalDpi="180" r:id="rId2"/>
  <headerFooter alignWithMargins="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D9"/>
  <sheetViews>
    <sheetView topLeftCell="A3" workbookViewId="0">
      <selection activeCell="A3" sqref="A3"/>
    </sheetView>
  </sheetViews>
  <sheetFormatPr defaultRowHeight="16.5"/>
  <cols>
    <col min="1" max="1" width="16.25" style="549" customWidth="1"/>
    <col min="2" max="2" width="9.75" style="549" customWidth="1"/>
    <col min="3" max="3" width="11" style="549" bestFit="1" customWidth="1"/>
    <col min="4" max="4" width="10.625" style="549" customWidth="1"/>
    <col min="5" max="5" width="10.875" style="549" bestFit="1" customWidth="1"/>
    <col min="6" max="6" width="10.625" style="549" customWidth="1"/>
    <col min="7" max="7" width="5.25" style="549" bestFit="1" customWidth="1"/>
    <col min="8" max="8" width="10.75" style="549" bestFit="1" customWidth="1"/>
    <col min="9" max="9" width="11" style="549" bestFit="1" customWidth="1"/>
    <col min="10" max="10" width="11.375" style="549" bestFit="1" customWidth="1"/>
    <col min="11" max="11" width="10.75" style="549" bestFit="1" customWidth="1"/>
    <col min="12" max="12" width="11" style="549" bestFit="1" customWidth="1"/>
    <col min="13" max="14" width="10.875" style="549" bestFit="1" customWidth="1"/>
    <col min="15" max="15" width="10.625" style="549" bestFit="1" customWidth="1"/>
    <col min="16" max="16" width="6.25" style="549" bestFit="1" customWidth="1"/>
    <col min="17" max="16384" width="9" style="549"/>
  </cols>
  <sheetData>
    <row r="1" spans="1:4" hidden="1"/>
    <row r="2" spans="1:4" hidden="1"/>
    <row r="3" spans="1:4">
      <c r="A3" s="550" t="s">
        <v>811</v>
      </c>
      <c r="B3" s="550" t="s">
        <v>194</v>
      </c>
    </row>
    <row r="4" spans="1:4">
      <c r="B4" s="549" t="s">
        <v>2829</v>
      </c>
      <c r="C4" s="549" t="s">
        <v>2831</v>
      </c>
      <c r="D4" s="549" t="s">
        <v>192</v>
      </c>
    </row>
    <row r="5" spans="1:4">
      <c r="B5" s="549" t="s">
        <v>1026</v>
      </c>
      <c r="C5" s="549" t="s">
        <v>2832</v>
      </c>
    </row>
    <row r="6" spans="1:4">
      <c r="A6" s="550" t="s">
        <v>699</v>
      </c>
      <c r="B6" s="549">
        <v>5</v>
      </c>
      <c r="C6" s="549">
        <v>4</v>
      </c>
    </row>
    <row r="7" spans="1:4">
      <c r="A7" s="551">
        <v>46204</v>
      </c>
      <c r="B7" s="552">
        <v>120</v>
      </c>
      <c r="C7" s="552">
        <v>172</v>
      </c>
      <c r="D7" s="552">
        <v>292</v>
      </c>
    </row>
    <row r="8" spans="1:4">
      <c r="A8" s="551">
        <v>46205</v>
      </c>
      <c r="B8" s="552">
        <v>0</v>
      </c>
      <c r="C8" s="552">
        <v>0</v>
      </c>
      <c r="D8" s="552">
        <v>0</v>
      </c>
    </row>
    <row r="9" spans="1:4">
      <c r="A9" s="551" t="s">
        <v>192</v>
      </c>
      <c r="B9" s="552">
        <v>120</v>
      </c>
      <c r="C9" s="552">
        <v>172</v>
      </c>
      <c r="D9" s="552">
        <v>292</v>
      </c>
    </row>
  </sheetData>
  <phoneticPr fontId="5"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sheetPr>
  <dimension ref="A1:D39"/>
  <sheetViews>
    <sheetView topLeftCell="A3" workbookViewId="0">
      <selection activeCell="A3" sqref="A3"/>
    </sheetView>
  </sheetViews>
  <sheetFormatPr defaultRowHeight="16.5"/>
  <cols>
    <col min="1" max="1" width="16.25" style="549" customWidth="1"/>
    <col min="2" max="2" width="9.75" style="549" customWidth="1"/>
    <col min="3" max="3" width="5.75" style="549" customWidth="1"/>
    <col min="4" max="4" width="10.625" style="549" customWidth="1"/>
    <col min="5" max="5" width="10.875" style="549" bestFit="1" customWidth="1"/>
    <col min="6" max="6" width="10.625" style="549" customWidth="1"/>
    <col min="7" max="7" width="5.25" style="549" bestFit="1" customWidth="1"/>
    <col min="8" max="8" width="10.75" style="549" bestFit="1" customWidth="1"/>
    <col min="9" max="9" width="11" style="549" bestFit="1" customWidth="1"/>
    <col min="10" max="10" width="11.375" style="549" bestFit="1" customWidth="1"/>
    <col min="11" max="11" width="10.75" style="549" bestFit="1" customWidth="1"/>
    <col min="12" max="12" width="11" style="549" bestFit="1" customWidth="1"/>
    <col min="13" max="14" width="10.875" style="549" bestFit="1" customWidth="1"/>
    <col min="15" max="15" width="10.625" style="549" bestFit="1" customWidth="1"/>
    <col min="16" max="16" width="6.25" style="549" bestFit="1" customWidth="1"/>
    <col min="17" max="16384" width="9" style="549"/>
  </cols>
  <sheetData>
    <row r="1" spans="1:4" hidden="1"/>
    <row r="2" spans="1:4" hidden="1"/>
    <row r="3" spans="1:4">
      <c r="A3" s="550" t="s">
        <v>811</v>
      </c>
      <c r="B3" s="550" t="s">
        <v>194</v>
      </c>
      <c r="D3"/>
    </row>
    <row r="4" spans="1:4">
      <c r="B4" s="549" t="s">
        <v>1026</v>
      </c>
      <c r="C4" s="549" t="s">
        <v>192</v>
      </c>
      <c r="D4"/>
    </row>
    <row r="5" spans="1:4">
      <c r="B5" s="549" t="s">
        <v>1026</v>
      </c>
      <c r="D5"/>
    </row>
    <row r="6" spans="1:4">
      <c r="A6" s="550" t="s">
        <v>699</v>
      </c>
      <c r="B6" s="549" t="s">
        <v>1026</v>
      </c>
      <c r="D6"/>
    </row>
    <row r="7" spans="1:4">
      <c r="A7" s="551" t="s">
        <v>1026</v>
      </c>
      <c r="B7" s="552"/>
      <c r="C7" s="552"/>
      <c r="D7"/>
    </row>
    <row r="8" spans="1:4">
      <c r="A8" s="551">
        <v>46204</v>
      </c>
      <c r="B8" s="552">
        <v>0</v>
      </c>
      <c r="C8" s="552">
        <v>0</v>
      </c>
    </row>
    <row r="9" spans="1:4">
      <c r="A9" s="551">
        <v>46205</v>
      </c>
      <c r="B9" s="552">
        <v>0</v>
      </c>
      <c r="C9" s="552">
        <v>0</v>
      </c>
    </row>
    <row r="10" spans="1:4">
      <c r="A10" s="551">
        <v>46206</v>
      </c>
      <c r="B10" s="552">
        <v>0</v>
      </c>
      <c r="C10" s="552">
        <v>0</v>
      </c>
    </row>
    <row r="11" spans="1:4">
      <c r="A11" s="551">
        <v>46207</v>
      </c>
      <c r="B11" s="552">
        <v>0</v>
      </c>
      <c r="C11" s="552">
        <v>0</v>
      </c>
    </row>
    <row r="12" spans="1:4">
      <c r="A12" s="551">
        <v>46208</v>
      </c>
      <c r="B12" s="552">
        <v>0</v>
      </c>
      <c r="C12" s="552">
        <v>0</v>
      </c>
    </row>
    <row r="13" spans="1:4">
      <c r="A13" s="551">
        <v>46209</v>
      </c>
      <c r="B13" s="552">
        <v>0</v>
      </c>
      <c r="C13" s="552">
        <v>0</v>
      </c>
    </row>
    <row r="14" spans="1:4">
      <c r="A14" s="551">
        <v>46210</v>
      </c>
      <c r="B14" s="552">
        <v>0</v>
      </c>
      <c r="C14" s="552">
        <v>0</v>
      </c>
    </row>
    <row r="15" spans="1:4">
      <c r="A15" s="551">
        <v>46211</v>
      </c>
      <c r="B15" s="552">
        <v>0</v>
      </c>
      <c r="C15" s="552">
        <v>0</v>
      </c>
    </row>
    <row r="16" spans="1:4">
      <c r="A16" s="551">
        <v>46212</v>
      </c>
      <c r="B16" s="552">
        <v>0</v>
      </c>
      <c r="C16" s="552">
        <v>0</v>
      </c>
    </row>
    <row r="17" spans="1:3">
      <c r="A17" s="551">
        <v>46213</v>
      </c>
      <c r="B17" s="552">
        <v>0</v>
      </c>
      <c r="C17" s="552">
        <v>0</v>
      </c>
    </row>
    <row r="18" spans="1:3">
      <c r="A18" s="551">
        <v>46214</v>
      </c>
      <c r="B18" s="552">
        <v>0</v>
      </c>
      <c r="C18" s="552">
        <v>0</v>
      </c>
    </row>
    <row r="19" spans="1:3">
      <c r="A19" s="551">
        <v>46215</v>
      </c>
      <c r="B19" s="552">
        <v>0</v>
      </c>
      <c r="C19" s="552">
        <v>0</v>
      </c>
    </row>
    <row r="20" spans="1:3">
      <c r="A20" s="551">
        <v>46216</v>
      </c>
      <c r="B20" s="552">
        <v>0</v>
      </c>
      <c r="C20" s="552">
        <v>0</v>
      </c>
    </row>
    <row r="21" spans="1:3">
      <c r="A21" s="551">
        <v>46217</v>
      </c>
      <c r="B21" s="552">
        <v>0</v>
      </c>
      <c r="C21" s="552">
        <v>0</v>
      </c>
    </row>
    <row r="22" spans="1:3">
      <c r="A22" s="551">
        <v>46218</v>
      </c>
      <c r="B22" s="552">
        <v>0</v>
      </c>
      <c r="C22" s="552">
        <v>0</v>
      </c>
    </row>
    <row r="23" spans="1:3">
      <c r="A23" s="551">
        <v>46219</v>
      </c>
      <c r="B23" s="552">
        <v>0</v>
      </c>
      <c r="C23" s="552">
        <v>0</v>
      </c>
    </row>
    <row r="24" spans="1:3">
      <c r="A24" s="551">
        <v>46220</v>
      </c>
      <c r="B24" s="552">
        <v>0</v>
      </c>
      <c r="C24" s="552">
        <v>0</v>
      </c>
    </row>
    <row r="25" spans="1:3">
      <c r="A25" s="551">
        <v>46221</v>
      </c>
      <c r="B25" s="552">
        <v>0</v>
      </c>
      <c r="C25" s="552">
        <v>0</v>
      </c>
    </row>
    <row r="26" spans="1:3">
      <c r="A26" s="551">
        <v>46222</v>
      </c>
      <c r="B26" s="552">
        <v>0</v>
      </c>
      <c r="C26" s="552">
        <v>0</v>
      </c>
    </row>
    <row r="27" spans="1:3">
      <c r="A27" s="551">
        <v>46223</v>
      </c>
      <c r="B27" s="552">
        <v>0</v>
      </c>
      <c r="C27" s="552">
        <v>0</v>
      </c>
    </row>
    <row r="28" spans="1:3">
      <c r="A28" s="551">
        <v>46224</v>
      </c>
      <c r="B28" s="552">
        <v>0</v>
      </c>
      <c r="C28" s="552">
        <v>0</v>
      </c>
    </row>
    <row r="29" spans="1:3">
      <c r="A29" s="551">
        <v>46225</v>
      </c>
      <c r="B29" s="552">
        <v>0</v>
      </c>
      <c r="C29" s="552">
        <v>0</v>
      </c>
    </row>
    <row r="30" spans="1:3">
      <c r="A30" s="551">
        <v>46226</v>
      </c>
      <c r="B30" s="552">
        <v>0</v>
      </c>
      <c r="C30" s="552">
        <v>0</v>
      </c>
    </row>
    <row r="31" spans="1:3">
      <c r="A31" s="551">
        <v>46227</v>
      </c>
      <c r="B31" s="552">
        <v>0</v>
      </c>
      <c r="C31" s="552">
        <v>0</v>
      </c>
    </row>
    <row r="32" spans="1:3">
      <c r="A32" s="551">
        <v>46228</v>
      </c>
      <c r="B32" s="552">
        <v>0</v>
      </c>
      <c r="C32" s="552">
        <v>0</v>
      </c>
    </row>
    <row r="33" spans="1:3">
      <c r="A33" s="551">
        <v>46229</v>
      </c>
      <c r="B33" s="552">
        <v>0</v>
      </c>
      <c r="C33" s="552">
        <v>0</v>
      </c>
    </row>
    <row r="34" spans="1:3">
      <c r="A34" s="551">
        <v>46230</v>
      </c>
      <c r="B34" s="552">
        <v>0</v>
      </c>
      <c r="C34" s="552">
        <v>0</v>
      </c>
    </row>
    <row r="35" spans="1:3">
      <c r="A35" s="551">
        <v>46231</v>
      </c>
      <c r="B35" s="552">
        <v>0</v>
      </c>
      <c r="C35" s="552">
        <v>0</v>
      </c>
    </row>
    <row r="36" spans="1:3">
      <c r="A36" s="551">
        <v>46232</v>
      </c>
      <c r="B36" s="552">
        <v>0</v>
      </c>
      <c r="C36" s="552">
        <v>0</v>
      </c>
    </row>
    <row r="37" spans="1:3">
      <c r="A37" s="551">
        <v>46233</v>
      </c>
      <c r="B37" s="552">
        <v>0</v>
      </c>
      <c r="C37" s="552">
        <v>0</v>
      </c>
    </row>
    <row r="38" spans="1:3">
      <c r="A38" s="551">
        <v>46234</v>
      </c>
      <c r="B38" s="552">
        <v>0</v>
      </c>
      <c r="C38" s="552">
        <v>0</v>
      </c>
    </row>
    <row r="39" spans="1:3">
      <c r="A39" s="551" t="s">
        <v>192</v>
      </c>
      <c r="B39" s="552">
        <v>0</v>
      </c>
      <c r="C39" s="552">
        <v>0</v>
      </c>
    </row>
  </sheetData>
  <phoneticPr fontId="5"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pageSetUpPr fitToPage="1"/>
  </sheetPr>
  <dimension ref="A1:AU12"/>
  <sheetViews>
    <sheetView zoomScale="80" zoomScaleNormal="80" workbookViewId="0"/>
  </sheetViews>
  <sheetFormatPr defaultColWidth="9.875" defaultRowHeight="16.5"/>
  <cols>
    <col min="1" max="16384" width="9.875" style="159"/>
  </cols>
  <sheetData>
    <row r="1" spans="1:47" ht="27.75">
      <c r="A1" s="619" t="s">
        <v>193</v>
      </c>
      <c r="B1" s="620">
        <v>46205</v>
      </c>
      <c r="C1" s="553"/>
    </row>
    <row r="3" spans="1:47">
      <c r="A3" s="621" t="s">
        <v>194</v>
      </c>
      <c r="B3" s="1039"/>
      <c r="C3" s="1039"/>
      <c r="D3" s="1039"/>
      <c r="E3" s="1039"/>
      <c r="F3" s="1039"/>
      <c r="G3" s="1039"/>
      <c r="H3" s="1039"/>
      <c r="I3" s="1039"/>
      <c r="J3" s="1039"/>
      <c r="K3" s="1039"/>
      <c r="L3" s="1039"/>
      <c r="M3" s="1039"/>
      <c r="N3" s="1039"/>
      <c r="O3" s="1039"/>
      <c r="P3" s="1039"/>
      <c r="Q3" s="1039"/>
      <c r="R3" s="1039"/>
      <c r="S3" s="1039"/>
      <c r="T3" s="1039"/>
      <c r="U3" s="1039"/>
      <c r="V3" s="1039"/>
      <c r="W3" s="1039"/>
      <c r="X3" s="1039"/>
      <c r="Y3" s="1039"/>
      <c r="Z3" s="1039"/>
      <c r="AA3" s="1039"/>
      <c r="AB3" s="1039"/>
      <c r="AC3" s="1039"/>
      <c r="AD3" s="622"/>
      <c r="AE3"/>
      <c r="AF3"/>
      <c r="AG3"/>
      <c r="AH3"/>
      <c r="AI3"/>
      <c r="AJ3"/>
      <c r="AK3"/>
      <c r="AL3"/>
      <c r="AM3"/>
      <c r="AN3"/>
      <c r="AO3"/>
      <c r="AP3"/>
      <c r="AQ3" s="172"/>
      <c r="AR3" s="172"/>
      <c r="AS3" s="172"/>
      <c r="AT3" s="172"/>
      <c r="AU3" s="172"/>
    </row>
    <row r="4" spans="1:47">
      <c r="A4" s="623" t="s">
        <v>1564</v>
      </c>
      <c r="B4" s="623" t="s">
        <v>1031</v>
      </c>
      <c r="C4" s="623" t="s">
        <v>1032</v>
      </c>
      <c r="D4" s="623" t="s">
        <v>1027</v>
      </c>
      <c r="E4" s="623" t="s">
        <v>1033</v>
      </c>
      <c r="F4" s="623" t="s">
        <v>1034</v>
      </c>
      <c r="G4" s="623" t="s">
        <v>1035</v>
      </c>
      <c r="H4" s="623" t="s">
        <v>1036</v>
      </c>
      <c r="I4" s="623" t="s">
        <v>1037</v>
      </c>
      <c r="J4" s="623" t="s">
        <v>1038</v>
      </c>
      <c r="K4" s="623" t="s">
        <v>1039</v>
      </c>
      <c r="L4" s="623" t="s">
        <v>1040</v>
      </c>
      <c r="M4" s="623" t="s">
        <v>1041</v>
      </c>
      <c r="N4" s="623" t="s">
        <v>1042</v>
      </c>
      <c r="O4" s="623" t="s">
        <v>1043</v>
      </c>
      <c r="P4" s="623" t="s">
        <v>1044</v>
      </c>
      <c r="Q4" s="623" t="s">
        <v>1045</v>
      </c>
      <c r="R4" s="623" t="s">
        <v>1046</v>
      </c>
      <c r="S4" s="623" t="s">
        <v>1028</v>
      </c>
      <c r="T4" s="623" t="s">
        <v>1047</v>
      </c>
      <c r="U4" s="623" t="s">
        <v>1029</v>
      </c>
      <c r="V4" s="623" t="s">
        <v>1048</v>
      </c>
      <c r="W4" s="623" t="s">
        <v>1049</v>
      </c>
      <c r="X4" s="623" t="s">
        <v>1050</v>
      </c>
      <c r="Y4" s="623" t="s">
        <v>1051</v>
      </c>
      <c r="Z4" s="623" t="s">
        <v>1052</v>
      </c>
      <c r="AA4" s="1039"/>
      <c r="AB4" s="623" t="s">
        <v>1548</v>
      </c>
      <c r="AC4" s="623" t="s">
        <v>1549</v>
      </c>
      <c r="AD4" s="624" t="s">
        <v>1053</v>
      </c>
      <c r="AE4"/>
      <c r="AF4"/>
      <c r="AG4"/>
      <c r="AH4"/>
      <c r="AI4"/>
      <c r="AJ4"/>
      <c r="AK4"/>
      <c r="AL4"/>
      <c r="AM4"/>
      <c r="AN4"/>
      <c r="AO4"/>
      <c r="AP4"/>
      <c r="AQ4" s="172"/>
      <c r="AR4" s="172"/>
      <c r="AS4" s="172"/>
      <c r="AT4" s="172"/>
      <c r="AU4" s="172"/>
    </row>
    <row r="5" spans="1:47">
      <c r="A5" s="623" t="s">
        <v>1616</v>
      </c>
      <c r="B5" s="623" t="s">
        <v>114</v>
      </c>
      <c r="C5" s="623" t="s">
        <v>114</v>
      </c>
      <c r="D5" s="623" t="s">
        <v>114</v>
      </c>
      <c r="E5" s="623" t="s">
        <v>114</v>
      </c>
      <c r="F5" s="623" t="s">
        <v>114</v>
      </c>
      <c r="G5" s="623" t="s">
        <v>1892</v>
      </c>
      <c r="H5" s="623" t="s">
        <v>114</v>
      </c>
      <c r="I5" s="623" t="s">
        <v>114</v>
      </c>
      <c r="J5" s="623" t="s">
        <v>114</v>
      </c>
      <c r="K5" s="623" t="s">
        <v>1893</v>
      </c>
      <c r="L5" s="623" t="s">
        <v>1894</v>
      </c>
      <c r="M5" s="623" t="s">
        <v>1895</v>
      </c>
      <c r="N5" s="623" t="s">
        <v>114</v>
      </c>
      <c r="O5" s="623" t="s">
        <v>114</v>
      </c>
      <c r="P5" s="623" t="s">
        <v>114</v>
      </c>
      <c r="Q5" s="623" t="s">
        <v>1896</v>
      </c>
      <c r="R5" s="623" t="s">
        <v>114</v>
      </c>
      <c r="S5" s="623" t="s">
        <v>114</v>
      </c>
      <c r="T5" s="623" t="s">
        <v>114</v>
      </c>
      <c r="U5" s="623" t="s">
        <v>1897</v>
      </c>
      <c r="V5" s="623" t="s">
        <v>114</v>
      </c>
      <c r="W5" s="623" t="s">
        <v>1898</v>
      </c>
      <c r="X5" s="623" t="s">
        <v>1899</v>
      </c>
      <c r="Y5" s="623" t="s">
        <v>1900</v>
      </c>
      <c r="Z5" s="623" t="s">
        <v>1901</v>
      </c>
      <c r="AA5" s="623" t="s">
        <v>1902</v>
      </c>
      <c r="AB5" s="623" t="s">
        <v>1903</v>
      </c>
      <c r="AC5" s="623" t="s">
        <v>1904</v>
      </c>
      <c r="AD5" s="624" t="s">
        <v>114</v>
      </c>
      <c r="AE5"/>
      <c r="AF5"/>
      <c r="AG5"/>
      <c r="AH5"/>
      <c r="AI5"/>
      <c r="AJ5"/>
      <c r="AK5"/>
      <c r="AL5"/>
      <c r="AM5"/>
      <c r="AN5"/>
      <c r="AO5"/>
      <c r="AP5"/>
      <c r="AQ5" s="172"/>
      <c r="AR5" s="172"/>
      <c r="AS5" s="172"/>
      <c r="AT5" s="172"/>
      <c r="AU5" s="172"/>
    </row>
    <row r="6" spans="1:47">
      <c r="A6" s="623" t="s">
        <v>1026</v>
      </c>
      <c r="B6" s="623" t="s">
        <v>1026</v>
      </c>
      <c r="C6" s="623" t="s">
        <v>1026</v>
      </c>
      <c r="D6" s="623" t="s">
        <v>1026</v>
      </c>
      <c r="E6" s="623" t="s">
        <v>1026</v>
      </c>
      <c r="F6" s="623" t="s">
        <v>1026</v>
      </c>
      <c r="G6" s="623" t="s">
        <v>1026</v>
      </c>
      <c r="H6" s="623" t="s">
        <v>1026</v>
      </c>
      <c r="I6" s="623" t="s">
        <v>1026</v>
      </c>
      <c r="J6" s="623" t="s">
        <v>1026</v>
      </c>
      <c r="K6" s="623" t="s">
        <v>572</v>
      </c>
      <c r="L6" s="623" t="s">
        <v>572</v>
      </c>
      <c r="M6" s="623" t="s">
        <v>1026</v>
      </c>
      <c r="N6" s="623" t="s">
        <v>1026</v>
      </c>
      <c r="O6" s="623" t="s">
        <v>1026</v>
      </c>
      <c r="P6" s="623" t="s">
        <v>1026</v>
      </c>
      <c r="Q6" s="623" t="s">
        <v>1026</v>
      </c>
      <c r="R6" s="623" t="s">
        <v>1026</v>
      </c>
      <c r="S6" s="623" t="s">
        <v>1026</v>
      </c>
      <c r="T6" s="623" t="s">
        <v>1026</v>
      </c>
      <c r="U6" s="623" t="s">
        <v>579</v>
      </c>
      <c r="V6" s="623" t="s">
        <v>1026</v>
      </c>
      <c r="W6" s="623" t="s">
        <v>579</v>
      </c>
      <c r="X6" s="623" t="s">
        <v>579</v>
      </c>
      <c r="Y6" s="623" t="s">
        <v>579</v>
      </c>
      <c r="Z6" s="623" t="s">
        <v>1026</v>
      </c>
      <c r="AA6" s="623" t="s">
        <v>1026</v>
      </c>
      <c r="AB6" s="623" t="s">
        <v>579</v>
      </c>
      <c r="AC6" s="623" t="s">
        <v>579</v>
      </c>
      <c r="AD6" s="624" t="s">
        <v>1026</v>
      </c>
      <c r="AE6"/>
      <c r="AF6"/>
      <c r="AG6"/>
      <c r="AH6"/>
      <c r="AI6"/>
      <c r="AJ6"/>
      <c r="AK6"/>
      <c r="AL6"/>
      <c r="AM6"/>
      <c r="AN6"/>
      <c r="AO6"/>
      <c r="AP6"/>
      <c r="AQ6" s="172"/>
      <c r="AR6" s="172"/>
      <c r="AS6" s="172"/>
      <c r="AT6" s="172"/>
      <c r="AU6" s="172"/>
    </row>
    <row r="7" spans="1:47">
      <c r="A7" s="623"/>
      <c r="B7" s="623"/>
      <c r="C7" s="623"/>
      <c r="D7" s="623"/>
      <c r="E7" s="623"/>
      <c r="F7" s="623"/>
      <c r="G7" s="623" t="s">
        <v>2963</v>
      </c>
      <c r="H7" s="623"/>
      <c r="I7" s="623"/>
      <c r="J7" s="623"/>
      <c r="K7" s="623" t="s">
        <v>2572</v>
      </c>
      <c r="L7" s="623" t="s">
        <v>2548</v>
      </c>
      <c r="M7" s="623" t="s">
        <v>2012</v>
      </c>
      <c r="N7" s="623"/>
      <c r="O7" s="623"/>
      <c r="P7" s="623"/>
      <c r="Q7" s="623" t="s">
        <v>1964</v>
      </c>
      <c r="R7" s="623"/>
      <c r="S7" s="623"/>
      <c r="T7" s="623"/>
      <c r="U7" s="623" t="s">
        <v>2048</v>
      </c>
      <c r="V7" s="623"/>
      <c r="W7" s="623" t="s">
        <v>2048</v>
      </c>
      <c r="X7" s="623" t="s">
        <v>2048</v>
      </c>
      <c r="Y7" s="623" t="s">
        <v>2048</v>
      </c>
      <c r="Z7" s="623" t="s">
        <v>1696</v>
      </c>
      <c r="AA7" s="623" t="s">
        <v>2054</v>
      </c>
      <c r="AB7" s="623" t="s">
        <v>2048</v>
      </c>
      <c r="AC7" s="623" t="s">
        <v>2048</v>
      </c>
      <c r="AD7" s="624"/>
      <c r="AE7"/>
      <c r="AF7"/>
      <c r="AG7"/>
      <c r="AH7"/>
      <c r="AI7"/>
      <c r="AJ7"/>
      <c r="AK7"/>
      <c r="AL7"/>
      <c r="AM7"/>
      <c r="AN7"/>
      <c r="AO7"/>
      <c r="AP7"/>
      <c r="AQ7" s="172"/>
      <c r="AR7" s="172"/>
      <c r="AS7" s="172"/>
      <c r="AT7" s="172"/>
      <c r="AU7" s="172"/>
    </row>
    <row r="8" spans="1:47">
      <c r="A8" s="623"/>
      <c r="B8" s="623"/>
      <c r="C8" s="623"/>
      <c r="D8" s="623"/>
      <c r="E8" s="623"/>
      <c r="F8" s="623"/>
      <c r="G8" s="623" t="s">
        <v>329</v>
      </c>
      <c r="H8" s="623"/>
      <c r="I8" s="623"/>
      <c r="J8" s="623"/>
      <c r="K8" s="623" t="s">
        <v>2120</v>
      </c>
      <c r="L8" s="623" t="s">
        <v>303</v>
      </c>
      <c r="M8" s="623" t="s">
        <v>199</v>
      </c>
      <c r="N8" s="623"/>
      <c r="O8" s="623"/>
      <c r="P8" s="623"/>
      <c r="Q8" s="623" t="s">
        <v>308</v>
      </c>
      <c r="R8" s="623"/>
      <c r="S8" s="623"/>
      <c r="T8" s="623"/>
      <c r="U8" s="623" t="s">
        <v>298</v>
      </c>
      <c r="V8" s="623"/>
      <c r="W8" s="623" t="s">
        <v>302</v>
      </c>
      <c r="X8" s="623" t="s">
        <v>1627</v>
      </c>
      <c r="Y8" s="623" t="s">
        <v>326</v>
      </c>
      <c r="Z8" s="623" t="s">
        <v>216</v>
      </c>
      <c r="AA8" s="623" t="s">
        <v>312</v>
      </c>
      <c r="AB8" s="623" t="s">
        <v>1990</v>
      </c>
      <c r="AC8" s="623" t="s">
        <v>310</v>
      </c>
      <c r="AD8" s="624"/>
      <c r="AE8"/>
      <c r="AF8"/>
      <c r="AG8"/>
      <c r="AH8"/>
      <c r="AI8"/>
      <c r="AJ8"/>
      <c r="AK8"/>
      <c r="AL8"/>
      <c r="AM8"/>
      <c r="AN8"/>
      <c r="AO8"/>
      <c r="AP8"/>
      <c r="AQ8" s="172"/>
      <c r="AR8" s="172"/>
      <c r="AS8" s="172"/>
      <c r="AT8" s="172"/>
      <c r="AU8" s="172"/>
    </row>
    <row r="9" spans="1:47">
      <c r="A9" s="623"/>
      <c r="B9" s="623"/>
      <c r="C9" s="623"/>
      <c r="D9" s="623"/>
      <c r="E9" s="623"/>
      <c r="F9" s="623"/>
      <c r="G9" s="623" t="s">
        <v>2964</v>
      </c>
      <c r="H9" s="623"/>
      <c r="I9" s="623"/>
      <c r="J9" s="623"/>
      <c r="K9" s="623" t="s">
        <v>2713</v>
      </c>
      <c r="L9" s="623" t="s">
        <v>2719</v>
      </c>
      <c r="M9" s="623" t="s">
        <v>2965</v>
      </c>
      <c r="N9" s="623"/>
      <c r="O9" s="623"/>
      <c r="P9" s="623"/>
      <c r="Q9" s="623" t="s">
        <v>2966</v>
      </c>
      <c r="R9" s="623"/>
      <c r="S9" s="623"/>
      <c r="T9" s="623"/>
      <c r="U9" s="623" t="s">
        <v>2967</v>
      </c>
      <c r="V9" s="623"/>
      <c r="W9" s="623" t="s">
        <v>2968</v>
      </c>
      <c r="X9" s="623" t="s">
        <v>2967</v>
      </c>
      <c r="Y9" s="623" t="s">
        <v>2969</v>
      </c>
      <c r="Z9" s="623" t="s">
        <v>2970</v>
      </c>
      <c r="AA9" s="623" t="s">
        <v>2971</v>
      </c>
      <c r="AB9" s="623" t="s">
        <v>2968</v>
      </c>
      <c r="AC9" s="623" t="s">
        <v>2968</v>
      </c>
      <c r="AD9" s="624"/>
      <c r="AE9"/>
      <c r="AF9"/>
      <c r="AG9"/>
      <c r="AH9"/>
      <c r="AI9"/>
      <c r="AJ9"/>
      <c r="AK9"/>
      <c r="AL9"/>
      <c r="AM9"/>
      <c r="AN9"/>
      <c r="AO9"/>
      <c r="AP9"/>
      <c r="AQ9" s="172"/>
      <c r="AR9" s="172"/>
      <c r="AS9" s="172"/>
      <c r="AT9" s="172"/>
      <c r="AU9" s="172"/>
    </row>
    <row r="10" spans="1:47">
      <c r="A10" s="623"/>
      <c r="B10" s="623"/>
      <c r="C10" s="623"/>
      <c r="D10" s="623"/>
      <c r="E10" s="623"/>
      <c r="F10" s="623"/>
      <c r="G10" s="623">
        <v>600</v>
      </c>
      <c r="H10" s="623"/>
      <c r="I10" s="623"/>
      <c r="J10" s="623"/>
      <c r="K10" s="623">
        <v>550</v>
      </c>
      <c r="L10" s="623">
        <v>600</v>
      </c>
      <c r="M10" s="623">
        <v>550</v>
      </c>
      <c r="N10" s="623"/>
      <c r="O10" s="623"/>
      <c r="P10" s="623"/>
      <c r="Q10" s="623">
        <v>550</v>
      </c>
      <c r="R10" s="623"/>
      <c r="S10" s="623"/>
      <c r="T10" s="623"/>
      <c r="U10" s="623">
        <v>600</v>
      </c>
      <c r="V10" s="623"/>
      <c r="W10" s="623">
        <v>700</v>
      </c>
      <c r="X10" s="623">
        <v>700</v>
      </c>
      <c r="Y10" s="623">
        <v>600</v>
      </c>
      <c r="Z10" s="623">
        <v>600</v>
      </c>
      <c r="AA10" s="623">
        <v>550</v>
      </c>
      <c r="AB10" s="623">
        <v>700</v>
      </c>
      <c r="AC10" s="623">
        <v>700</v>
      </c>
      <c r="AD10" s="624"/>
      <c r="AE10"/>
      <c r="AF10"/>
      <c r="AG10"/>
      <c r="AH10"/>
      <c r="AI10"/>
      <c r="AJ10"/>
      <c r="AK10"/>
      <c r="AL10"/>
      <c r="AM10"/>
      <c r="AN10"/>
      <c r="AO10"/>
      <c r="AP10"/>
      <c r="AQ10" s="172"/>
      <c r="AR10" s="172"/>
      <c r="AS10" s="172"/>
      <c r="AT10" s="172"/>
      <c r="AU10" s="172"/>
    </row>
    <row r="11" spans="1:47">
      <c r="A11" s="625"/>
      <c r="B11" s="625"/>
      <c r="C11" s="625"/>
      <c r="D11" s="625"/>
      <c r="E11" s="625"/>
      <c r="F11" s="625"/>
      <c r="G11" s="625">
        <v>5</v>
      </c>
      <c r="H11" s="625"/>
      <c r="I11" s="625"/>
      <c r="J11" s="625"/>
      <c r="K11" s="625">
        <v>2</v>
      </c>
      <c r="L11" s="625">
        <v>3</v>
      </c>
      <c r="M11" s="625">
        <v>5</v>
      </c>
      <c r="N11" s="625"/>
      <c r="O11" s="625"/>
      <c r="P11" s="625"/>
      <c r="Q11" s="625">
        <v>5.5</v>
      </c>
      <c r="R11" s="625"/>
      <c r="S11" s="625"/>
      <c r="T11" s="625"/>
      <c r="U11" s="625">
        <v>5.5</v>
      </c>
      <c r="V11" s="625"/>
      <c r="W11" s="625">
        <v>5.5</v>
      </c>
      <c r="X11" s="625">
        <v>5.5</v>
      </c>
      <c r="Y11" s="625">
        <v>5.5</v>
      </c>
      <c r="Z11" s="625">
        <v>4</v>
      </c>
      <c r="AA11" s="625">
        <v>5.5</v>
      </c>
      <c r="AB11" s="625">
        <v>5.5</v>
      </c>
      <c r="AC11" s="625">
        <v>5.5</v>
      </c>
      <c r="AD11" s="626"/>
      <c r="AE11"/>
      <c r="AF11"/>
      <c r="AG11"/>
      <c r="AH11"/>
      <c r="AI11"/>
      <c r="AJ11"/>
      <c r="AK11"/>
      <c r="AL11"/>
      <c r="AM11"/>
      <c r="AN11"/>
      <c r="AO11"/>
      <c r="AP11"/>
      <c r="AQ11" s="172"/>
      <c r="AR11" s="172"/>
      <c r="AS11" s="172"/>
      <c r="AT11" s="172"/>
      <c r="AU11" s="172"/>
    </row>
    <row r="12" spans="1:47" ht="25.5" customHeight="1"/>
  </sheetData>
  <phoneticPr fontId="5" type="noConversion"/>
  <pageMargins left="0.70866141732283472" right="0.70866141732283472" top="0.74803149606299213" bottom="0.74803149606299213" header="0.31496062992125984" footer="0.31496062992125984"/>
  <pageSetup paperSize="9" scale="56" fitToWidth="2" orientation="landscape" r:id="rId2"/>
  <drawing r:id="rId3"/>
  <extLst>
    <ext xmlns:x14="http://schemas.microsoft.com/office/spreadsheetml/2009/9/main" uri="{A8765BA9-456A-4dab-B4F3-ACF838C121DE}">
      <x14:slicerList>
        <x14:slicer r:id="rId4"/>
      </x14:slicerList>
    </ext>
  </extLst>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B050"/>
    <pageSetUpPr fitToPage="1"/>
  </sheetPr>
  <dimension ref="A3:AR11"/>
  <sheetViews>
    <sheetView showGridLines="0" zoomScale="85" zoomScaleNormal="85" workbookViewId="0">
      <pane ySplit="10" topLeftCell="A11" activePane="bottomLeft" state="frozen"/>
      <selection pane="bottomLeft" sqref="A1:XFD1048576"/>
    </sheetView>
  </sheetViews>
  <sheetFormatPr defaultColWidth="10.75" defaultRowHeight="16.5"/>
  <cols>
    <col min="1" max="16384" width="10.75" style="549"/>
  </cols>
  <sheetData>
    <row r="3" spans="1:44">
      <c r="A3" s="604" t="s">
        <v>1489</v>
      </c>
      <c r="B3" s="604" t="s">
        <v>187</v>
      </c>
      <c r="C3" s="605" t="s">
        <v>188</v>
      </c>
      <c r="D3" s="605" t="s">
        <v>189</v>
      </c>
      <c r="E3" s="605" t="s">
        <v>1056</v>
      </c>
      <c r="F3" s="605" t="s">
        <v>190</v>
      </c>
      <c r="G3" s="606"/>
      <c r="H3" s="606"/>
      <c r="I3" s="606"/>
      <c r="J3" s="606"/>
      <c r="K3" s="606"/>
      <c r="L3" s="606"/>
      <c r="M3" s="606"/>
      <c r="N3" s="606"/>
      <c r="O3" s="606"/>
      <c r="P3" s="606"/>
      <c r="Q3" s="606"/>
      <c r="R3" s="606"/>
      <c r="S3" s="606"/>
      <c r="T3" s="606"/>
      <c r="U3" s="606"/>
      <c r="V3" s="606"/>
      <c r="W3" s="606"/>
      <c r="X3" s="606"/>
      <c r="Y3" s="606"/>
      <c r="Z3" s="606"/>
      <c r="AA3" s="606"/>
      <c r="AB3" s="606"/>
      <c r="AC3" s="606"/>
      <c r="AD3" s="606"/>
      <c r="AE3" s="606"/>
      <c r="AF3" s="607"/>
      <c r="AG3"/>
      <c r="AH3"/>
      <c r="AI3"/>
      <c r="AJ3"/>
      <c r="AK3"/>
      <c r="AL3"/>
      <c r="AM3"/>
      <c r="AN3"/>
      <c r="AO3"/>
      <c r="AP3"/>
      <c r="AQ3"/>
      <c r="AR3"/>
    </row>
    <row r="4" spans="1:44">
      <c r="A4" s="608"/>
      <c r="B4" s="609" t="s">
        <v>1031</v>
      </c>
      <c r="C4" s="609" t="s">
        <v>1032</v>
      </c>
      <c r="D4" s="609" t="s">
        <v>1027</v>
      </c>
      <c r="E4" s="609" t="s">
        <v>1033</v>
      </c>
      <c r="F4" s="609" t="s">
        <v>1034</v>
      </c>
      <c r="G4" s="609" t="s">
        <v>1035</v>
      </c>
      <c r="H4" s="609" t="s">
        <v>1036</v>
      </c>
      <c r="I4" s="609" t="s">
        <v>1037</v>
      </c>
      <c r="J4" s="609" t="s">
        <v>1038</v>
      </c>
      <c r="K4" s="609" t="s">
        <v>1039</v>
      </c>
      <c r="L4" s="609" t="s">
        <v>1040</v>
      </c>
      <c r="M4" s="609" t="s">
        <v>1041</v>
      </c>
      <c r="N4" s="609" t="s">
        <v>1042</v>
      </c>
      <c r="O4" s="609" t="s">
        <v>1043</v>
      </c>
      <c r="P4" s="609" t="s">
        <v>1044</v>
      </c>
      <c r="Q4" s="609" t="s">
        <v>1045</v>
      </c>
      <c r="R4" s="609" t="s">
        <v>1046</v>
      </c>
      <c r="S4" s="609" t="s">
        <v>1028</v>
      </c>
      <c r="T4" s="609" t="s">
        <v>1047</v>
      </c>
      <c r="U4" s="609" t="s">
        <v>1029</v>
      </c>
      <c r="V4" s="609" t="s">
        <v>1048</v>
      </c>
      <c r="W4" s="609" t="s">
        <v>1053</v>
      </c>
      <c r="X4" s="609" t="s">
        <v>1564</v>
      </c>
      <c r="Y4" s="609" t="s">
        <v>1049</v>
      </c>
      <c r="Z4" s="609" t="s">
        <v>1050</v>
      </c>
      <c r="AA4" s="609" t="s">
        <v>1051</v>
      </c>
      <c r="AB4" s="609" t="s">
        <v>1052</v>
      </c>
      <c r="AC4" s="606"/>
      <c r="AD4" s="609" t="s">
        <v>1548</v>
      </c>
      <c r="AE4" s="609" t="s">
        <v>1549</v>
      </c>
      <c r="AF4" s="610" t="s">
        <v>192</v>
      </c>
      <c r="AG4"/>
      <c r="AH4"/>
      <c r="AI4"/>
      <c r="AJ4"/>
      <c r="AK4"/>
      <c r="AL4"/>
      <c r="AM4"/>
      <c r="AN4"/>
      <c r="AO4"/>
      <c r="AP4"/>
      <c r="AQ4"/>
      <c r="AR4"/>
    </row>
    <row r="5" spans="1:44">
      <c r="A5" s="608"/>
      <c r="B5" s="609" t="s">
        <v>114</v>
      </c>
      <c r="C5" s="609" t="s">
        <v>114</v>
      </c>
      <c r="D5" s="609" t="s">
        <v>114</v>
      </c>
      <c r="E5" s="609" t="s">
        <v>114</v>
      </c>
      <c r="F5" s="609" t="s">
        <v>114</v>
      </c>
      <c r="G5" s="609" t="s">
        <v>1892</v>
      </c>
      <c r="H5" s="609" t="s">
        <v>114</v>
      </c>
      <c r="I5" s="609" t="s">
        <v>114</v>
      </c>
      <c r="J5" s="609" t="s">
        <v>114</v>
      </c>
      <c r="K5" s="609" t="s">
        <v>1893</v>
      </c>
      <c r="L5" s="609" t="s">
        <v>1894</v>
      </c>
      <c r="M5" s="609" t="s">
        <v>1895</v>
      </c>
      <c r="N5" s="609" t="s">
        <v>114</v>
      </c>
      <c r="O5" s="609" t="s">
        <v>114</v>
      </c>
      <c r="P5" s="609" t="s">
        <v>114</v>
      </c>
      <c r="Q5" s="609" t="s">
        <v>1896</v>
      </c>
      <c r="R5" s="609" t="s">
        <v>114</v>
      </c>
      <c r="S5" s="609" t="s">
        <v>114</v>
      </c>
      <c r="T5" s="609" t="s">
        <v>114</v>
      </c>
      <c r="U5" s="609" t="s">
        <v>1897</v>
      </c>
      <c r="V5" s="609" t="s">
        <v>114</v>
      </c>
      <c r="W5" s="609" t="s">
        <v>114</v>
      </c>
      <c r="X5" s="609" t="s">
        <v>1616</v>
      </c>
      <c r="Y5" s="609" t="s">
        <v>1898</v>
      </c>
      <c r="Z5" s="609" t="s">
        <v>1899</v>
      </c>
      <c r="AA5" s="609" t="s">
        <v>1900</v>
      </c>
      <c r="AB5" s="609" t="s">
        <v>1901</v>
      </c>
      <c r="AC5" s="609" t="s">
        <v>1902</v>
      </c>
      <c r="AD5" s="609" t="s">
        <v>1903</v>
      </c>
      <c r="AE5" s="609" t="s">
        <v>1904</v>
      </c>
      <c r="AF5" s="611"/>
      <c r="AG5"/>
      <c r="AH5"/>
      <c r="AI5"/>
      <c r="AJ5"/>
      <c r="AK5"/>
      <c r="AL5"/>
      <c r="AM5"/>
      <c r="AN5"/>
      <c r="AO5"/>
      <c r="AP5"/>
      <c r="AQ5"/>
      <c r="AR5"/>
    </row>
    <row r="6" spans="1:44">
      <c r="A6" s="608"/>
      <c r="B6" s="609" t="s">
        <v>1496</v>
      </c>
      <c r="C6" s="609" t="s">
        <v>1496</v>
      </c>
      <c r="D6" s="609" t="s">
        <v>1496</v>
      </c>
      <c r="E6" s="609" t="s">
        <v>1496</v>
      </c>
      <c r="F6" s="609" t="s">
        <v>1496</v>
      </c>
      <c r="G6" s="609" t="s">
        <v>2963</v>
      </c>
      <c r="H6" s="609" t="s">
        <v>1496</v>
      </c>
      <c r="I6" s="609" t="s">
        <v>1496</v>
      </c>
      <c r="J6" s="609" t="s">
        <v>1496</v>
      </c>
      <c r="K6" s="609" t="s">
        <v>2572</v>
      </c>
      <c r="L6" s="609" t="s">
        <v>2548</v>
      </c>
      <c r="M6" s="609" t="s">
        <v>2012</v>
      </c>
      <c r="N6" s="609" t="s">
        <v>1496</v>
      </c>
      <c r="O6" s="609" t="s">
        <v>1496</v>
      </c>
      <c r="P6" s="609" t="s">
        <v>1496</v>
      </c>
      <c r="Q6" s="609" t="s">
        <v>1964</v>
      </c>
      <c r="R6" s="609" t="s">
        <v>1496</v>
      </c>
      <c r="S6" s="609" t="s">
        <v>1496</v>
      </c>
      <c r="T6" s="609" t="s">
        <v>1496</v>
      </c>
      <c r="U6" s="609" t="s">
        <v>2048</v>
      </c>
      <c r="V6" s="609" t="s">
        <v>1496</v>
      </c>
      <c r="W6" s="609" t="s">
        <v>1496</v>
      </c>
      <c r="X6" s="609" t="s">
        <v>1496</v>
      </c>
      <c r="Y6" s="609" t="s">
        <v>2048</v>
      </c>
      <c r="Z6" s="609" t="s">
        <v>2048</v>
      </c>
      <c r="AA6" s="609" t="s">
        <v>2048</v>
      </c>
      <c r="AB6" s="609" t="s">
        <v>1696</v>
      </c>
      <c r="AC6" s="609" t="s">
        <v>2054</v>
      </c>
      <c r="AD6" s="609" t="s">
        <v>2048</v>
      </c>
      <c r="AE6" s="609" t="s">
        <v>2048</v>
      </c>
      <c r="AF6" s="611"/>
      <c r="AG6"/>
      <c r="AH6"/>
      <c r="AI6"/>
      <c r="AJ6"/>
      <c r="AK6"/>
      <c r="AL6"/>
      <c r="AM6"/>
      <c r="AN6"/>
      <c r="AO6"/>
      <c r="AP6"/>
      <c r="AQ6"/>
      <c r="AR6"/>
    </row>
    <row r="7" spans="1:44">
      <c r="A7" s="608"/>
      <c r="B7" s="609" t="s">
        <v>1496</v>
      </c>
      <c r="C7" s="609" t="s">
        <v>1496</v>
      </c>
      <c r="D7" s="609" t="s">
        <v>1496</v>
      </c>
      <c r="E7" s="609" t="s">
        <v>1496</v>
      </c>
      <c r="F7" s="609" t="s">
        <v>1496</v>
      </c>
      <c r="G7" s="609" t="s">
        <v>2964</v>
      </c>
      <c r="H7" s="609" t="s">
        <v>1496</v>
      </c>
      <c r="I7" s="609" t="s">
        <v>1496</v>
      </c>
      <c r="J7" s="609" t="s">
        <v>1496</v>
      </c>
      <c r="K7" s="609" t="s">
        <v>2713</v>
      </c>
      <c r="L7" s="609" t="s">
        <v>2719</v>
      </c>
      <c r="M7" s="609" t="s">
        <v>2965</v>
      </c>
      <c r="N7" s="609" t="s">
        <v>1496</v>
      </c>
      <c r="O7" s="609" t="s">
        <v>1496</v>
      </c>
      <c r="P7" s="609" t="s">
        <v>1496</v>
      </c>
      <c r="Q7" s="609" t="s">
        <v>2966</v>
      </c>
      <c r="R7" s="609" t="s">
        <v>1496</v>
      </c>
      <c r="S7" s="609" t="s">
        <v>1496</v>
      </c>
      <c r="T7" s="609" t="s">
        <v>1496</v>
      </c>
      <c r="U7" s="609" t="s">
        <v>2967</v>
      </c>
      <c r="V7" s="609" t="s">
        <v>1496</v>
      </c>
      <c r="W7" s="609" t="s">
        <v>1496</v>
      </c>
      <c r="X7" s="609" t="s">
        <v>1496</v>
      </c>
      <c r="Y7" s="609" t="s">
        <v>2968</v>
      </c>
      <c r="Z7" s="609" t="s">
        <v>2967</v>
      </c>
      <c r="AA7" s="609" t="s">
        <v>2969</v>
      </c>
      <c r="AB7" s="609" t="s">
        <v>2970</v>
      </c>
      <c r="AC7" s="609" t="s">
        <v>2971</v>
      </c>
      <c r="AD7" s="609" t="s">
        <v>2968</v>
      </c>
      <c r="AE7" s="609" t="s">
        <v>2968</v>
      </c>
      <c r="AF7" s="611"/>
      <c r="AG7"/>
      <c r="AH7"/>
      <c r="AI7"/>
      <c r="AJ7"/>
      <c r="AK7"/>
      <c r="AL7"/>
      <c r="AM7"/>
      <c r="AN7"/>
      <c r="AO7"/>
      <c r="AP7"/>
      <c r="AQ7"/>
      <c r="AR7"/>
    </row>
    <row r="8" spans="1:44">
      <c r="A8" s="604" t="s">
        <v>193</v>
      </c>
      <c r="B8" s="609"/>
      <c r="C8" s="609"/>
      <c r="D8" s="609"/>
      <c r="E8" s="609"/>
      <c r="F8" s="609"/>
      <c r="G8" s="609">
        <v>600</v>
      </c>
      <c r="H8" s="609"/>
      <c r="I8" s="609"/>
      <c r="J8" s="609"/>
      <c r="K8" s="609">
        <v>550</v>
      </c>
      <c r="L8" s="609">
        <v>600</v>
      </c>
      <c r="M8" s="609">
        <v>550</v>
      </c>
      <c r="N8" s="609"/>
      <c r="O8" s="609"/>
      <c r="P8" s="609"/>
      <c r="Q8" s="609">
        <v>550</v>
      </c>
      <c r="R8" s="609"/>
      <c r="S8" s="609"/>
      <c r="T8" s="609"/>
      <c r="U8" s="609">
        <v>600</v>
      </c>
      <c r="V8" s="609"/>
      <c r="W8" s="609"/>
      <c r="X8" s="609"/>
      <c r="Y8" s="609">
        <v>700</v>
      </c>
      <c r="Z8" s="609">
        <v>700</v>
      </c>
      <c r="AA8" s="609">
        <v>600</v>
      </c>
      <c r="AB8" s="609">
        <v>600</v>
      </c>
      <c r="AC8" s="609">
        <v>550</v>
      </c>
      <c r="AD8" s="609">
        <v>700</v>
      </c>
      <c r="AE8" s="609">
        <v>700</v>
      </c>
      <c r="AF8" s="611"/>
      <c r="AG8"/>
      <c r="AH8"/>
      <c r="AI8"/>
      <c r="AJ8"/>
      <c r="AK8"/>
      <c r="AL8"/>
      <c r="AM8"/>
      <c r="AN8"/>
      <c r="AO8"/>
      <c r="AP8"/>
      <c r="AQ8"/>
      <c r="AR8"/>
    </row>
    <row r="9" spans="1:44">
      <c r="A9" s="612">
        <v>46204</v>
      </c>
      <c r="B9" s="613"/>
      <c r="C9" s="613"/>
      <c r="D9" s="613"/>
      <c r="E9" s="613"/>
      <c r="F9" s="613"/>
      <c r="G9" s="613">
        <v>93.816249999999997</v>
      </c>
      <c r="H9" s="613"/>
      <c r="I9" s="613"/>
      <c r="J9" s="613"/>
      <c r="K9" s="613">
        <v>92.822500000000005</v>
      </c>
      <c r="L9" s="613">
        <v>78.707499999999996</v>
      </c>
      <c r="M9" s="613"/>
      <c r="N9" s="613"/>
      <c r="O9" s="613"/>
      <c r="P9" s="613"/>
      <c r="Q9" s="613">
        <v>67.576250000000002</v>
      </c>
      <c r="R9" s="613"/>
      <c r="S9" s="613"/>
      <c r="T9" s="613"/>
      <c r="U9" s="613">
        <v>71.025000000000006</v>
      </c>
      <c r="V9" s="613"/>
      <c r="W9" s="613"/>
      <c r="X9" s="613"/>
      <c r="Y9" s="613">
        <v>94.4375</v>
      </c>
      <c r="Z9" s="613">
        <v>89.012500000000003</v>
      </c>
      <c r="AA9" s="613">
        <v>91.35</v>
      </c>
      <c r="AB9" s="613">
        <v>94</v>
      </c>
      <c r="AC9" s="613">
        <v>97.474999999999994</v>
      </c>
      <c r="AD9" s="613">
        <v>100</v>
      </c>
      <c r="AE9" s="613">
        <v>95.35</v>
      </c>
      <c r="AF9" s="614">
        <v>88.797708333333333</v>
      </c>
      <c r="AG9"/>
      <c r="AH9"/>
      <c r="AI9"/>
      <c r="AJ9"/>
      <c r="AK9"/>
      <c r="AL9"/>
      <c r="AM9"/>
      <c r="AN9"/>
      <c r="AO9"/>
      <c r="AP9"/>
      <c r="AQ9"/>
      <c r="AR9"/>
    </row>
    <row r="10" spans="1:44">
      <c r="A10" s="1036">
        <v>46205</v>
      </c>
      <c r="B10" s="1037"/>
      <c r="C10" s="1037"/>
      <c r="D10" s="1037"/>
      <c r="E10" s="1037"/>
      <c r="F10" s="1037"/>
      <c r="G10" s="1037"/>
      <c r="H10" s="1037"/>
      <c r="I10" s="1037"/>
      <c r="J10" s="1037"/>
      <c r="K10" s="1037"/>
      <c r="L10" s="1037"/>
      <c r="M10" s="1037"/>
      <c r="N10" s="1037"/>
      <c r="O10" s="1037"/>
      <c r="P10" s="1037"/>
      <c r="Q10" s="1037"/>
      <c r="R10" s="1037"/>
      <c r="S10" s="1037"/>
      <c r="T10" s="1037"/>
      <c r="U10" s="1037"/>
      <c r="V10" s="1037"/>
      <c r="W10" s="1037"/>
      <c r="X10" s="1037"/>
      <c r="Y10" s="1037"/>
      <c r="Z10" s="1037"/>
      <c r="AA10" s="1037"/>
      <c r="AB10" s="1037"/>
      <c r="AC10" s="1037"/>
      <c r="AD10" s="1037"/>
      <c r="AE10" s="1037"/>
      <c r="AF10" s="1038"/>
      <c r="AG10"/>
      <c r="AH10"/>
      <c r="AI10"/>
      <c r="AJ10"/>
      <c r="AK10"/>
      <c r="AL10"/>
      <c r="AM10"/>
      <c r="AN10"/>
      <c r="AO10"/>
      <c r="AP10"/>
      <c r="AQ10"/>
      <c r="AR10"/>
    </row>
    <row r="11" spans="1:44">
      <c r="A11" s="615" t="s">
        <v>192</v>
      </c>
      <c r="B11" s="616"/>
      <c r="C11" s="616"/>
      <c r="D11" s="616"/>
      <c r="E11" s="616"/>
      <c r="F11" s="616"/>
      <c r="G11" s="616">
        <v>93.816249999999997</v>
      </c>
      <c r="H11" s="616"/>
      <c r="I11" s="616"/>
      <c r="J11" s="616"/>
      <c r="K11" s="616">
        <v>92.822500000000005</v>
      </c>
      <c r="L11" s="616">
        <v>78.707499999999996</v>
      </c>
      <c r="M11" s="616"/>
      <c r="N11" s="616"/>
      <c r="O11" s="616"/>
      <c r="P11" s="616"/>
      <c r="Q11" s="616">
        <v>67.576250000000002</v>
      </c>
      <c r="R11" s="616"/>
      <c r="S11" s="616"/>
      <c r="T11" s="616"/>
      <c r="U11" s="616">
        <v>71.025000000000006</v>
      </c>
      <c r="V11" s="616"/>
      <c r="W11" s="616"/>
      <c r="X11" s="616"/>
      <c r="Y11" s="616">
        <v>94.4375</v>
      </c>
      <c r="Z11" s="616">
        <v>89.012500000000003</v>
      </c>
      <c r="AA11" s="616">
        <v>91.35</v>
      </c>
      <c r="AB11" s="616">
        <v>94</v>
      </c>
      <c r="AC11" s="616">
        <v>97.474999999999994</v>
      </c>
      <c r="AD11" s="616">
        <v>100</v>
      </c>
      <c r="AE11" s="616">
        <v>95.35</v>
      </c>
      <c r="AF11" s="617">
        <v>88.797708333333333</v>
      </c>
      <c r="AG11"/>
      <c r="AH11"/>
      <c r="AI11"/>
      <c r="AJ11"/>
      <c r="AK11"/>
      <c r="AL11"/>
      <c r="AM11"/>
      <c r="AN11"/>
      <c r="AO11"/>
      <c r="AP11"/>
      <c r="AQ11"/>
    </row>
  </sheetData>
  <phoneticPr fontId="5" type="noConversion"/>
  <pageMargins left="0.74803149606299213" right="0.74803149606299213" top="0.98425196850393704" bottom="0.98425196850393704" header="0.51181102362204722" footer="0.51181102362204722"/>
  <pageSetup paperSize="9" scale="42" fitToWidth="2" orientation="landscape" horizontalDpi="180" verticalDpi="180" r:id="rId2"/>
  <headerFooter alignWithMargins="0"/>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tint="-0.249977111117893"/>
  </sheetPr>
  <dimension ref="A1:Z1071"/>
  <sheetViews>
    <sheetView showGridLines="0" zoomScale="90" zoomScaleNormal="90" workbookViewId="0">
      <pane ySplit="3" topLeftCell="A299" activePane="bottomLeft" state="frozen"/>
      <selection pane="bottomLeft" activeCell="A310" sqref="A310"/>
    </sheetView>
  </sheetViews>
  <sheetFormatPr defaultRowHeight="19.5"/>
  <cols>
    <col min="1" max="1" width="12.125" style="816" customWidth="1"/>
    <col min="2" max="2" width="8.5" style="23" customWidth="1"/>
    <col min="3" max="4" width="6.375" style="23" hidden="1" customWidth="1"/>
    <col min="5" max="5" width="16.75" style="397" bestFit="1" customWidth="1"/>
    <col min="6" max="6" width="18.5" style="397" customWidth="1"/>
    <col min="7" max="7" width="5.875" style="397" customWidth="1"/>
    <col min="8" max="8" width="10.25" style="23" customWidth="1"/>
    <col min="9" max="9" width="6.5" style="23" bestFit="1" customWidth="1"/>
    <col min="10" max="10" width="9" style="23" customWidth="1"/>
    <col min="11" max="11" width="13.5" style="397" customWidth="1"/>
    <col min="12" max="12" width="9" style="32" customWidth="1"/>
    <col min="13" max="13" width="9" style="642" customWidth="1"/>
    <col min="14" max="14" width="8.125" style="643" customWidth="1"/>
    <col min="15" max="15" width="11.125" style="397" customWidth="1"/>
    <col min="16" max="17" width="6.875" style="643" customWidth="1"/>
    <col min="18" max="18" width="6.875" style="23" customWidth="1"/>
    <col min="19" max="19" width="5.5" style="815" customWidth="1"/>
    <col min="20" max="20" width="5.5" style="65" customWidth="1"/>
    <col min="21" max="21" width="10.125" style="65" customWidth="1"/>
    <col min="22" max="22" width="5.5" style="65" customWidth="1"/>
    <col min="23" max="24" width="10.625" style="367" customWidth="1"/>
    <col min="25" max="26" width="8.625" style="369" customWidth="1"/>
    <col min="27" max="16384" width="9" style="236"/>
  </cols>
  <sheetData>
    <row r="1" spans="1:26" s="299" customFormat="1" ht="59.25" customHeight="1" thickBot="1">
      <c r="A1" s="808" t="s">
        <v>188</v>
      </c>
      <c r="B1" s="395" t="s">
        <v>225</v>
      </c>
      <c r="C1" s="395" t="s">
        <v>226</v>
      </c>
      <c r="D1" s="395" t="s">
        <v>1906</v>
      </c>
      <c r="E1" s="636" t="s">
        <v>189</v>
      </c>
      <c r="F1" s="636" t="s">
        <v>1056</v>
      </c>
      <c r="G1" s="636" t="s">
        <v>190</v>
      </c>
      <c r="H1" s="395" t="s">
        <v>1057</v>
      </c>
      <c r="I1" s="395" t="s">
        <v>1058</v>
      </c>
      <c r="J1" s="395" t="s">
        <v>1059</v>
      </c>
      <c r="K1" s="456" t="s">
        <v>1060</v>
      </c>
      <c r="L1" s="396" t="s">
        <v>290</v>
      </c>
      <c r="M1" s="637" t="s">
        <v>1907</v>
      </c>
      <c r="N1" s="638" t="s">
        <v>1908</v>
      </c>
      <c r="O1" s="809" t="s">
        <v>1909</v>
      </c>
      <c r="P1" s="638" t="s">
        <v>1910</v>
      </c>
      <c r="Q1" s="810" t="s">
        <v>1911</v>
      </c>
      <c r="R1" s="638" t="s">
        <v>1912</v>
      </c>
      <c r="S1" s="811" t="s">
        <v>1913</v>
      </c>
      <c r="T1" s="812" t="s">
        <v>1914</v>
      </c>
      <c r="U1" s="812" t="s">
        <v>1915</v>
      </c>
      <c r="V1" s="812" t="s">
        <v>1916</v>
      </c>
      <c r="W1" s="366"/>
      <c r="X1" s="366"/>
      <c r="Y1" s="370" t="s">
        <v>289</v>
      </c>
      <c r="Z1" s="370" t="s">
        <v>810</v>
      </c>
    </row>
    <row r="2" spans="1:26" ht="20.25" thickBot="1">
      <c r="A2" s="813" t="s">
        <v>1917</v>
      </c>
      <c r="B2" s="639">
        <v>0.33819444444444452</v>
      </c>
      <c r="C2" s="640">
        <f t="shared" ref="C2:C65" si="0">IFERROR(1440/D2, "")</f>
        <v>2.9568788501026688</v>
      </c>
      <c r="D2" s="814">
        <f t="shared" ref="D2:D65" si="1">IF(B2="", "", IF(B2&lt;1, B2*1440, B2))</f>
        <v>487.00000000000011</v>
      </c>
      <c r="E2" s="489" t="s">
        <v>1918</v>
      </c>
      <c r="F2" s="489" t="s">
        <v>1919</v>
      </c>
      <c r="G2" s="489">
        <v>500</v>
      </c>
      <c r="H2" s="488" t="s">
        <v>1920</v>
      </c>
      <c r="I2" s="488">
        <v>1.8</v>
      </c>
      <c r="J2" s="488" t="s">
        <v>295</v>
      </c>
      <c r="K2" s="489" t="s">
        <v>221</v>
      </c>
      <c r="L2" s="641">
        <v>4</v>
      </c>
      <c r="M2" s="714">
        <v>46027</v>
      </c>
      <c r="N2" s="715" t="s">
        <v>1830</v>
      </c>
      <c r="O2" s="489" t="s">
        <v>1921</v>
      </c>
      <c r="P2" s="715">
        <v>1.71</v>
      </c>
      <c r="Q2" s="715">
        <v>1.69</v>
      </c>
      <c r="R2" s="23">
        <v>0.4</v>
      </c>
      <c r="Y2" s="371">
        <v>20</v>
      </c>
      <c r="Z2" s="371">
        <v>700</v>
      </c>
    </row>
    <row r="3" spans="1:26" ht="20.25" thickBot="1">
      <c r="A3" s="813" t="s">
        <v>1922</v>
      </c>
      <c r="B3" s="639">
        <v>0.28263888888888888</v>
      </c>
      <c r="C3" s="640">
        <f t="shared" si="0"/>
        <v>3.538083538083538</v>
      </c>
      <c r="D3" s="814">
        <f t="shared" si="1"/>
        <v>407</v>
      </c>
      <c r="E3" s="489" t="s">
        <v>1696</v>
      </c>
      <c r="F3" s="489" t="s">
        <v>1840</v>
      </c>
      <c r="G3" s="489">
        <v>600</v>
      </c>
      <c r="H3" s="488" t="s">
        <v>1920</v>
      </c>
      <c r="I3" s="490">
        <v>1.5</v>
      </c>
      <c r="J3" s="488" t="s">
        <v>295</v>
      </c>
      <c r="K3" s="489" t="s">
        <v>224</v>
      </c>
      <c r="L3" s="641">
        <v>4</v>
      </c>
      <c r="M3" s="714">
        <v>46034</v>
      </c>
      <c r="N3" s="715" t="s">
        <v>1870</v>
      </c>
      <c r="O3" s="489" t="s">
        <v>1923</v>
      </c>
      <c r="P3" s="715">
        <v>1.645</v>
      </c>
      <c r="Q3" s="715">
        <v>1.78</v>
      </c>
      <c r="R3" s="23">
        <v>0.45</v>
      </c>
      <c r="Y3" s="371">
        <v>30</v>
      </c>
      <c r="Z3" s="371">
        <v>700</v>
      </c>
    </row>
    <row r="4" spans="1:26" ht="20.25" thickBot="1">
      <c r="A4" s="813" t="s">
        <v>1924</v>
      </c>
      <c r="B4" s="639">
        <v>0.28263888888888888</v>
      </c>
      <c r="C4" s="640">
        <f t="shared" si="0"/>
        <v>3.538083538083538</v>
      </c>
      <c r="D4" s="814">
        <f t="shared" si="1"/>
        <v>407</v>
      </c>
      <c r="E4" s="489" t="s">
        <v>1696</v>
      </c>
      <c r="F4" s="489" t="s">
        <v>1840</v>
      </c>
      <c r="G4" s="489">
        <v>600</v>
      </c>
      <c r="H4" s="488" t="s">
        <v>1920</v>
      </c>
      <c r="I4" s="490">
        <v>1.5</v>
      </c>
      <c r="J4" s="488" t="s">
        <v>292</v>
      </c>
      <c r="K4" s="489" t="s">
        <v>331</v>
      </c>
      <c r="L4" s="641">
        <v>4</v>
      </c>
      <c r="M4" s="714">
        <v>46031</v>
      </c>
      <c r="N4" s="715" t="s">
        <v>1052</v>
      </c>
      <c r="O4" s="489" t="s">
        <v>1923</v>
      </c>
      <c r="P4" s="715">
        <v>1.65</v>
      </c>
      <c r="Q4" s="715">
        <v>1.73</v>
      </c>
      <c r="R4" s="23">
        <v>0.5</v>
      </c>
      <c r="Y4" s="371">
        <v>35</v>
      </c>
      <c r="Z4" s="371">
        <v>700</v>
      </c>
    </row>
    <row r="5" spans="1:26" ht="20.25" thickBot="1">
      <c r="A5" s="813" t="s">
        <v>1925</v>
      </c>
      <c r="B5" s="639">
        <v>0.28194444444444439</v>
      </c>
      <c r="C5" s="640">
        <f t="shared" si="0"/>
        <v>3.5467980295566508</v>
      </c>
      <c r="D5" s="814">
        <f t="shared" si="1"/>
        <v>405.99999999999994</v>
      </c>
      <c r="E5" s="489" t="s">
        <v>1696</v>
      </c>
      <c r="F5" s="489" t="s">
        <v>1926</v>
      </c>
      <c r="G5" s="489">
        <v>600</v>
      </c>
      <c r="H5" s="488" t="s">
        <v>1920</v>
      </c>
      <c r="I5" s="490">
        <v>1.5</v>
      </c>
      <c r="J5" s="488" t="s">
        <v>292</v>
      </c>
      <c r="K5" s="489" t="s">
        <v>1645</v>
      </c>
      <c r="L5" s="641">
        <v>4</v>
      </c>
      <c r="M5" s="714">
        <v>46087</v>
      </c>
      <c r="N5" s="715" t="s">
        <v>1850</v>
      </c>
      <c r="O5" s="489" t="s">
        <v>1927</v>
      </c>
      <c r="P5" s="715">
        <v>1.65</v>
      </c>
      <c r="Q5" s="715">
        <v>1.69</v>
      </c>
      <c r="R5" s="23">
        <v>0.5</v>
      </c>
      <c r="U5" s="815"/>
      <c r="Y5" s="371">
        <v>40</v>
      </c>
      <c r="Z5" s="371">
        <v>700</v>
      </c>
    </row>
    <row r="6" spans="1:26" ht="20.25" thickBot="1">
      <c r="A6" s="813" t="s">
        <v>1928</v>
      </c>
      <c r="B6" s="639">
        <v>0.19722222222222219</v>
      </c>
      <c r="C6" s="640">
        <f t="shared" si="0"/>
        <v>5.0704225352112688</v>
      </c>
      <c r="D6" s="814">
        <f t="shared" si="1"/>
        <v>283.99999999999994</v>
      </c>
      <c r="E6" s="489" t="s">
        <v>1629</v>
      </c>
      <c r="F6" s="489" t="s">
        <v>1929</v>
      </c>
      <c r="G6" s="489">
        <v>600</v>
      </c>
      <c r="H6" s="23" t="s">
        <v>1930</v>
      </c>
      <c r="I6" s="490">
        <v>2.9</v>
      </c>
      <c r="J6" s="488" t="s">
        <v>292</v>
      </c>
      <c r="K6" s="489" t="s">
        <v>209</v>
      </c>
      <c r="L6" s="641">
        <v>5.5</v>
      </c>
      <c r="M6" s="714">
        <v>45803</v>
      </c>
      <c r="N6" s="715" t="s">
        <v>1029</v>
      </c>
      <c r="O6" s="489" t="s">
        <v>1931</v>
      </c>
      <c r="P6" s="715">
        <v>1.7549999999999999</v>
      </c>
      <c r="Q6" s="715"/>
      <c r="R6" s="23">
        <v>0.6</v>
      </c>
      <c r="Y6" s="371">
        <v>50</v>
      </c>
      <c r="Z6" s="371">
        <v>1100</v>
      </c>
    </row>
    <row r="7" spans="1:26" ht="20.25" thickBot="1">
      <c r="A7" s="813" t="s">
        <v>1932</v>
      </c>
      <c r="B7" s="639">
        <v>0.1847222222222222</v>
      </c>
      <c r="C7" s="640">
        <f t="shared" si="0"/>
        <v>5.4135338345864659</v>
      </c>
      <c r="D7" s="814">
        <f t="shared" si="1"/>
        <v>266</v>
      </c>
      <c r="E7" s="489" t="s">
        <v>1629</v>
      </c>
      <c r="F7" s="489" t="s">
        <v>1933</v>
      </c>
      <c r="G7" s="489">
        <v>650</v>
      </c>
      <c r="H7" s="23" t="s">
        <v>1934</v>
      </c>
      <c r="I7" s="490">
        <v>2.7</v>
      </c>
      <c r="J7" s="488" t="s">
        <v>292</v>
      </c>
      <c r="K7" s="489" t="s">
        <v>1627</v>
      </c>
      <c r="L7" s="641">
        <v>5.5</v>
      </c>
      <c r="M7" s="714">
        <v>45814</v>
      </c>
      <c r="N7" s="715" t="s">
        <v>1050</v>
      </c>
      <c r="O7" s="489" t="s">
        <v>201</v>
      </c>
      <c r="P7" s="715">
        <v>1.8049999999999999</v>
      </c>
      <c r="Q7" s="715" t="s">
        <v>1935</v>
      </c>
      <c r="R7" s="23">
        <v>0.8</v>
      </c>
      <c r="Y7" s="371">
        <v>51</v>
      </c>
      <c r="Z7" s="371">
        <v>770</v>
      </c>
    </row>
    <row r="8" spans="1:26" ht="20.25" thickBot="1">
      <c r="A8" s="813" t="s">
        <v>1936</v>
      </c>
      <c r="B8" s="639">
        <v>0.19722222222222219</v>
      </c>
      <c r="C8" s="640">
        <f t="shared" si="0"/>
        <v>5.0704225352112688</v>
      </c>
      <c r="D8" s="814">
        <f t="shared" si="1"/>
        <v>283.99999999999994</v>
      </c>
      <c r="E8" s="489" t="s">
        <v>1629</v>
      </c>
      <c r="F8" s="489" t="s">
        <v>1933</v>
      </c>
      <c r="G8" s="489">
        <v>600</v>
      </c>
      <c r="H8" s="23" t="s">
        <v>1937</v>
      </c>
      <c r="I8" s="490">
        <v>2.2000000000000002</v>
      </c>
      <c r="J8" s="488" t="s">
        <v>292</v>
      </c>
      <c r="K8" s="489" t="s">
        <v>252</v>
      </c>
      <c r="L8" s="641">
        <v>5.5</v>
      </c>
      <c r="M8" s="714">
        <v>45814</v>
      </c>
      <c r="N8" s="715" t="s">
        <v>1047</v>
      </c>
      <c r="O8" s="489" t="s">
        <v>201</v>
      </c>
      <c r="P8" s="715">
        <v>1.77</v>
      </c>
      <c r="Q8" s="715"/>
      <c r="R8" s="23">
        <v>0.6</v>
      </c>
      <c r="Y8" s="371">
        <v>75</v>
      </c>
      <c r="Z8" s="371">
        <v>1060</v>
      </c>
    </row>
    <row r="9" spans="1:26" ht="20.25" thickBot="1">
      <c r="A9" s="813" t="s">
        <v>1938</v>
      </c>
      <c r="B9" s="639">
        <v>0.16388888888888889</v>
      </c>
      <c r="C9" s="640">
        <f t="shared" si="0"/>
        <v>6.101694915254237</v>
      </c>
      <c r="D9" s="814">
        <f t="shared" si="1"/>
        <v>236</v>
      </c>
      <c r="E9" s="489" t="s">
        <v>1939</v>
      </c>
      <c r="F9" s="489" t="s">
        <v>1940</v>
      </c>
      <c r="G9" s="489">
        <v>650</v>
      </c>
      <c r="H9" s="23" t="s">
        <v>1934</v>
      </c>
      <c r="I9" s="490">
        <v>1</v>
      </c>
      <c r="J9" s="488" t="s">
        <v>292</v>
      </c>
      <c r="K9" s="489" t="s">
        <v>221</v>
      </c>
      <c r="L9" s="641">
        <v>5</v>
      </c>
      <c r="M9" s="714">
        <v>45819</v>
      </c>
      <c r="N9" s="715" t="s">
        <v>1732</v>
      </c>
      <c r="O9" s="489" t="s">
        <v>1941</v>
      </c>
      <c r="P9" s="715">
        <v>1.76</v>
      </c>
      <c r="Q9" s="715">
        <v>1.81</v>
      </c>
      <c r="R9" s="23">
        <v>0.8</v>
      </c>
      <c r="Y9" s="371">
        <v>100</v>
      </c>
      <c r="Z9" s="371">
        <v>900</v>
      </c>
    </row>
    <row r="10" spans="1:26" ht="20.25" thickBot="1">
      <c r="A10" s="813" t="s">
        <v>1942</v>
      </c>
      <c r="B10" s="639">
        <v>0.1791666666666667</v>
      </c>
      <c r="C10" s="640">
        <f t="shared" si="0"/>
        <v>5.5813953488372077</v>
      </c>
      <c r="D10" s="814">
        <f t="shared" si="1"/>
        <v>258.00000000000006</v>
      </c>
      <c r="E10" s="489" t="s">
        <v>1629</v>
      </c>
      <c r="F10" s="489" t="s">
        <v>1943</v>
      </c>
      <c r="G10" s="489">
        <v>670</v>
      </c>
      <c r="H10" s="23" t="s">
        <v>1934</v>
      </c>
      <c r="I10" s="490">
        <v>2.8</v>
      </c>
      <c r="J10" s="488" t="s">
        <v>295</v>
      </c>
      <c r="K10" s="489" t="s">
        <v>1944</v>
      </c>
      <c r="L10" s="641">
        <v>5.5</v>
      </c>
      <c r="M10" s="714">
        <v>45825</v>
      </c>
      <c r="N10" s="715" t="s">
        <v>1945</v>
      </c>
      <c r="O10" s="489" t="s">
        <v>252</v>
      </c>
      <c r="P10" s="715">
        <v>1.79</v>
      </c>
      <c r="Q10" s="715">
        <v>1.76</v>
      </c>
      <c r="R10" s="23">
        <v>0.8</v>
      </c>
      <c r="Y10" s="371">
        <v>150</v>
      </c>
      <c r="Z10" s="371">
        <v>1060</v>
      </c>
    </row>
    <row r="11" spans="1:26" ht="20.25" thickBot="1">
      <c r="A11" s="813" t="s">
        <v>1946</v>
      </c>
      <c r="B11" s="639">
        <v>0.20416666666666669</v>
      </c>
      <c r="C11" s="640">
        <f t="shared" si="0"/>
        <v>4.8979591836734686</v>
      </c>
      <c r="D11" s="814">
        <f t="shared" si="1"/>
        <v>294.00000000000006</v>
      </c>
      <c r="E11" s="489" t="s">
        <v>1738</v>
      </c>
      <c r="F11" s="489" t="s">
        <v>1947</v>
      </c>
      <c r="G11" s="489">
        <v>600</v>
      </c>
      <c r="H11" s="488" t="s">
        <v>1934</v>
      </c>
      <c r="I11" s="490">
        <v>3.7</v>
      </c>
      <c r="J11" s="488" t="s">
        <v>295</v>
      </c>
      <c r="K11" s="489" t="s">
        <v>1641</v>
      </c>
      <c r="L11" s="641">
        <v>5.5</v>
      </c>
      <c r="M11" s="714">
        <v>45848</v>
      </c>
      <c r="N11" s="715" t="s">
        <v>1736</v>
      </c>
      <c r="O11" s="489" t="s">
        <v>1948</v>
      </c>
      <c r="P11" s="715">
        <v>1.84</v>
      </c>
      <c r="Q11" s="715">
        <v>1.86</v>
      </c>
      <c r="R11" s="23">
        <v>0.85</v>
      </c>
      <c r="Y11" s="430">
        <v>165</v>
      </c>
      <c r="Z11" s="430">
        <v>1060</v>
      </c>
    </row>
    <row r="12" spans="1:26" ht="20.25" thickBot="1">
      <c r="A12" s="813" t="s">
        <v>1949</v>
      </c>
      <c r="B12" s="639">
        <v>0.17291666666666669</v>
      </c>
      <c r="C12" s="640">
        <f t="shared" si="0"/>
        <v>5.783132530120481</v>
      </c>
      <c r="D12" s="814">
        <f t="shared" si="1"/>
        <v>249.00000000000003</v>
      </c>
      <c r="E12" s="489" t="s">
        <v>1669</v>
      </c>
      <c r="F12" s="397" t="s">
        <v>1950</v>
      </c>
      <c r="G12" s="489">
        <v>550</v>
      </c>
      <c r="H12" s="488" t="s">
        <v>1934</v>
      </c>
      <c r="I12" s="488">
        <v>3.6</v>
      </c>
      <c r="J12" s="488" t="s">
        <v>295</v>
      </c>
      <c r="K12" s="489" t="s">
        <v>319</v>
      </c>
      <c r="L12" s="641">
        <v>4.5</v>
      </c>
      <c r="M12" s="714">
        <v>45849</v>
      </c>
      <c r="N12" s="715" t="s">
        <v>1830</v>
      </c>
      <c r="O12" s="489" t="s">
        <v>1951</v>
      </c>
      <c r="P12" s="715">
        <v>1.76</v>
      </c>
      <c r="Q12" s="715">
        <v>1.93</v>
      </c>
      <c r="R12" s="23">
        <v>0.75</v>
      </c>
      <c r="Y12" s="371">
        <v>300</v>
      </c>
      <c r="Z12" s="371">
        <v>1125</v>
      </c>
    </row>
    <row r="13" spans="1:26" ht="20.25" thickBot="1">
      <c r="A13" s="813" t="s">
        <v>1952</v>
      </c>
      <c r="B13" s="639">
        <v>0.1645833333333333</v>
      </c>
      <c r="C13" s="640">
        <f t="shared" si="0"/>
        <v>6.0759493670886089</v>
      </c>
      <c r="D13" s="814">
        <f t="shared" si="1"/>
        <v>236.99999999999994</v>
      </c>
      <c r="E13" s="489" t="s">
        <v>1939</v>
      </c>
      <c r="F13" s="489" t="s">
        <v>1953</v>
      </c>
      <c r="G13" s="489">
        <v>650</v>
      </c>
      <c r="H13" s="488" t="s">
        <v>1934</v>
      </c>
      <c r="I13" s="488">
        <v>1</v>
      </c>
      <c r="J13" s="488" t="s">
        <v>295</v>
      </c>
      <c r="K13" s="489" t="s">
        <v>313</v>
      </c>
      <c r="L13" s="641">
        <v>5</v>
      </c>
      <c r="M13" s="714">
        <v>45854</v>
      </c>
      <c r="N13" s="715" t="s">
        <v>1870</v>
      </c>
      <c r="O13" s="489" t="s">
        <v>1931</v>
      </c>
      <c r="P13" s="715">
        <v>1.76</v>
      </c>
      <c r="Q13" s="715">
        <v>1.86</v>
      </c>
      <c r="R13" s="23">
        <v>0.8</v>
      </c>
      <c r="Y13" s="430">
        <v>450</v>
      </c>
      <c r="Z13" s="430">
        <v>700</v>
      </c>
    </row>
    <row r="14" spans="1:26">
      <c r="A14" s="813" t="s">
        <v>1954</v>
      </c>
      <c r="B14" s="639">
        <v>0.18194444444444441</v>
      </c>
      <c r="C14" s="640">
        <f t="shared" si="0"/>
        <v>5.4961832061068714</v>
      </c>
      <c r="D14" s="814">
        <f t="shared" si="1"/>
        <v>261.99999999999994</v>
      </c>
      <c r="E14" s="489" t="s">
        <v>1738</v>
      </c>
      <c r="F14" s="489" t="s">
        <v>1947</v>
      </c>
      <c r="G14" s="489">
        <v>600</v>
      </c>
      <c r="H14" s="488" t="s">
        <v>1930</v>
      </c>
      <c r="I14" s="488">
        <v>1.7</v>
      </c>
      <c r="J14" s="488" t="s">
        <v>295</v>
      </c>
      <c r="K14" s="489" t="s">
        <v>312</v>
      </c>
      <c r="L14" s="641">
        <v>5</v>
      </c>
      <c r="M14" s="714">
        <v>45860</v>
      </c>
      <c r="N14" s="715" t="s">
        <v>1736</v>
      </c>
      <c r="O14" s="489" t="s">
        <v>1948</v>
      </c>
      <c r="P14" s="715">
        <v>1.8049999999999999</v>
      </c>
      <c r="Q14" s="715">
        <v>1.83</v>
      </c>
      <c r="R14" s="23">
        <v>0.85</v>
      </c>
    </row>
    <row r="15" spans="1:26">
      <c r="A15" s="813" t="s">
        <v>1955</v>
      </c>
      <c r="B15" s="639">
        <v>0.16388888888888889</v>
      </c>
      <c r="C15" s="640">
        <f t="shared" si="0"/>
        <v>6.101694915254237</v>
      </c>
      <c r="D15" s="814">
        <f t="shared" si="1"/>
        <v>236</v>
      </c>
      <c r="E15" s="489" t="s">
        <v>1939</v>
      </c>
      <c r="F15" s="489" t="s">
        <v>1953</v>
      </c>
      <c r="G15" s="489">
        <v>650</v>
      </c>
      <c r="H15" s="488" t="s">
        <v>1934</v>
      </c>
      <c r="I15" s="490">
        <v>1</v>
      </c>
      <c r="J15" s="488" t="s">
        <v>295</v>
      </c>
      <c r="K15" s="489" t="s">
        <v>302</v>
      </c>
      <c r="L15" s="641">
        <v>5</v>
      </c>
      <c r="M15" s="714">
        <v>45860</v>
      </c>
      <c r="N15" s="715" t="s">
        <v>1732</v>
      </c>
      <c r="O15" s="489" t="s">
        <v>1931</v>
      </c>
      <c r="P15" s="715">
        <v>1.76</v>
      </c>
      <c r="Q15" s="715">
        <v>1.97</v>
      </c>
      <c r="R15" s="23">
        <v>0.7</v>
      </c>
    </row>
    <row r="16" spans="1:26">
      <c r="A16" s="813" t="s">
        <v>1956</v>
      </c>
      <c r="B16" s="639">
        <v>0.18333333333333329</v>
      </c>
      <c r="C16" s="640">
        <f t="shared" si="0"/>
        <v>5.4545454545454559</v>
      </c>
      <c r="D16" s="814">
        <f t="shared" si="1"/>
        <v>263.99999999999994</v>
      </c>
      <c r="E16" s="489" t="s">
        <v>1957</v>
      </c>
      <c r="F16" s="489" t="s">
        <v>1958</v>
      </c>
      <c r="G16" s="489">
        <v>600</v>
      </c>
      <c r="H16" s="488" t="s">
        <v>1934</v>
      </c>
      <c r="I16" s="488">
        <v>1.3</v>
      </c>
      <c r="J16" s="488" t="s">
        <v>295</v>
      </c>
      <c r="K16" s="489" t="s">
        <v>297</v>
      </c>
      <c r="L16" s="641">
        <v>5</v>
      </c>
      <c r="M16" s="714">
        <v>45881</v>
      </c>
      <c r="N16" s="715" t="s">
        <v>1736</v>
      </c>
      <c r="O16" s="489" t="s">
        <v>1959</v>
      </c>
      <c r="P16" s="715">
        <v>1.81</v>
      </c>
      <c r="Q16" s="715">
        <v>1.78</v>
      </c>
      <c r="R16" s="23">
        <v>0.95</v>
      </c>
    </row>
    <row r="17" spans="1:24">
      <c r="A17" s="813" t="s">
        <v>1698</v>
      </c>
      <c r="B17" s="639">
        <v>0.24444444444444441</v>
      </c>
      <c r="C17" s="640">
        <f t="shared" si="0"/>
        <v>4.0909090909090917</v>
      </c>
      <c r="D17" s="814">
        <f t="shared" si="1"/>
        <v>351.99999999999994</v>
      </c>
      <c r="E17" s="489" t="s">
        <v>1733</v>
      </c>
      <c r="F17" s="489" t="s">
        <v>1960</v>
      </c>
      <c r="G17" s="489">
        <v>500</v>
      </c>
      <c r="H17" s="488" t="s">
        <v>1937</v>
      </c>
      <c r="I17" s="488">
        <v>2</v>
      </c>
      <c r="J17" s="488" t="s">
        <v>295</v>
      </c>
      <c r="K17" s="489" t="s">
        <v>215</v>
      </c>
      <c r="L17" s="641">
        <v>5.5</v>
      </c>
      <c r="M17" s="714">
        <v>45894</v>
      </c>
      <c r="N17" s="715" t="s">
        <v>1736</v>
      </c>
      <c r="O17" s="489" t="s">
        <v>1961</v>
      </c>
      <c r="P17" s="715">
        <v>1.75</v>
      </c>
      <c r="Q17" s="715">
        <v>1.82</v>
      </c>
      <c r="R17" s="23">
        <v>0.8</v>
      </c>
    </row>
    <row r="18" spans="1:24">
      <c r="A18" s="813" t="s">
        <v>1737</v>
      </c>
      <c r="B18" s="639">
        <v>0.18194444444444441</v>
      </c>
      <c r="C18" s="640">
        <f t="shared" si="0"/>
        <v>5.4961832061068714</v>
      </c>
      <c r="D18" s="814">
        <f t="shared" si="1"/>
        <v>261.99999999999994</v>
      </c>
      <c r="E18" s="489" t="s">
        <v>1738</v>
      </c>
      <c r="F18" s="489" t="s">
        <v>1962</v>
      </c>
      <c r="G18" s="489">
        <v>600</v>
      </c>
      <c r="H18" s="488" t="s">
        <v>1930</v>
      </c>
      <c r="I18" s="488">
        <v>1.7</v>
      </c>
      <c r="J18" s="488" t="s">
        <v>295</v>
      </c>
      <c r="K18" s="489" t="s">
        <v>221</v>
      </c>
      <c r="L18" s="641">
        <v>5</v>
      </c>
      <c r="M18" s="714">
        <v>45897</v>
      </c>
      <c r="N18" s="715" t="s">
        <v>1732</v>
      </c>
      <c r="O18" s="489" t="s">
        <v>310</v>
      </c>
      <c r="P18" s="715">
        <v>1.8049999999999999</v>
      </c>
      <c r="Q18" s="715">
        <v>1.87</v>
      </c>
      <c r="R18" s="23">
        <v>0.85</v>
      </c>
    </row>
    <row r="19" spans="1:24">
      <c r="A19" s="813" t="s">
        <v>1963</v>
      </c>
      <c r="B19" s="639">
        <v>0.1986111111111111</v>
      </c>
      <c r="C19" s="640">
        <f t="shared" si="0"/>
        <v>5.034965034965035</v>
      </c>
      <c r="D19" s="814">
        <f t="shared" si="1"/>
        <v>286</v>
      </c>
      <c r="E19" s="489" t="s">
        <v>1964</v>
      </c>
      <c r="F19" s="489" t="s">
        <v>1965</v>
      </c>
      <c r="G19" s="489">
        <v>600</v>
      </c>
      <c r="H19" s="488" t="s">
        <v>1937</v>
      </c>
      <c r="I19" s="488">
        <v>1.7</v>
      </c>
      <c r="J19" s="488" t="s">
        <v>295</v>
      </c>
      <c r="K19" s="489" t="s">
        <v>222</v>
      </c>
      <c r="L19" s="641">
        <v>5.5</v>
      </c>
      <c r="M19" s="714">
        <v>45916</v>
      </c>
      <c r="N19" s="715" t="s">
        <v>1736</v>
      </c>
      <c r="O19" s="489" t="s">
        <v>1927</v>
      </c>
      <c r="P19" s="715">
        <v>1.77</v>
      </c>
      <c r="Q19" s="715">
        <v>1.67</v>
      </c>
      <c r="R19" s="23">
        <v>0.8</v>
      </c>
    </row>
    <row r="20" spans="1:24">
      <c r="A20" s="813" t="s">
        <v>1966</v>
      </c>
      <c r="B20" s="639">
        <v>0.19722222222222219</v>
      </c>
      <c r="C20" s="640">
        <f t="shared" si="0"/>
        <v>5.0704225352112688</v>
      </c>
      <c r="D20" s="814">
        <f t="shared" si="1"/>
        <v>283.99999999999994</v>
      </c>
      <c r="E20" s="489" t="s">
        <v>1629</v>
      </c>
      <c r="F20" s="489" t="s">
        <v>1943</v>
      </c>
      <c r="G20" s="489">
        <v>600</v>
      </c>
      <c r="H20" s="488" t="s">
        <v>1930</v>
      </c>
      <c r="I20" s="491">
        <v>3</v>
      </c>
      <c r="J20" s="488" t="s">
        <v>292</v>
      </c>
      <c r="K20" s="489" t="s">
        <v>301</v>
      </c>
      <c r="L20" s="641">
        <v>5.5</v>
      </c>
      <c r="M20" s="714">
        <v>45912</v>
      </c>
      <c r="N20" s="715" t="s">
        <v>1048</v>
      </c>
      <c r="O20" s="489" t="s">
        <v>252</v>
      </c>
      <c r="P20" s="715">
        <v>1.77</v>
      </c>
      <c r="Q20" s="715">
        <v>1.68</v>
      </c>
      <c r="R20" s="23">
        <v>0.7</v>
      </c>
    </row>
    <row r="21" spans="1:24">
      <c r="A21" s="813" t="s">
        <v>1967</v>
      </c>
      <c r="B21" s="639">
        <v>0.1965277777777778</v>
      </c>
      <c r="C21" s="640">
        <f t="shared" si="0"/>
        <v>5.0883392226148398</v>
      </c>
      <c r="D21" s="814">
        <f t="shared" si="1"/>
        <v>283.00000000000006</v>
      </c>
      <c r="E21" s="489" t="s">
        <v>1629</v>
      </c>
      <c r="F21" s="489" t="s">
        <v>1968</v>
      </c>
      <c r="G21" s="489">
        <v>600</v>
      </c>
      <c r="H21" s="488" t="s">
        <v>1930</v>
      </c>
      <c r="I21" s="490">
        <v>2.9</v>
      </c>
      <c r="J21" s="488" t="s">
        <v>292</v>
      </c>
      <c r="K21" s="489" t="s">
        <v>1554</v>
      </c>
      <c r="L21" s="641">
        <v>5.5</v>
      </c>
      <c r="M21" s="714">
        <v>45917</v>
      </c>
      <c r="N21" s="715" t="s">
        <v>1029</v>
      </c>
      <c r="O21" s="489" t="s">
        <v>1951</v>
      </c>
      <c r="P21" s="715">
        <v>1.7649999999999999</v>
      </c>
      <c r="Q21" s="715">
        <v>1.72</v>
      </c>
      <c r="R21" s="23">
        <v>0.6</v>
      </c>
    </row>
    <row r="22" spans="1:24">
      <c r="A22" s="813" t="s">
        <v>1969</v>
      </c>
      <c r="B22" s="639">
        <v>0.16875000000000001</v>
      </c>
      <c r="C22" s="640">
        <f t="shared" si="0"/>
        <v>5.9259259259259256</v>
      </c>
      <c r="D22" s="814">
        <f t="shared" si="1"/>
        <v>243.00000000000003</v>
      </c>
      <c r="E22" s="489" t="s">
        <v>1939</v>
      </c>
      <c r="F22" s="489" t="s">
        <v>1970</v>
      </c>
      <c r="G22" s="489">
        <v>700</v>
      </c>
      <c r="H22" s="488" t="s">
        <v>1934</v>
      </c>
      <c r="I22" s="490">
        <v>2</v>
      </c>
      <c r="J22" s="488" t="s">
        <v>292</v>
      </c>
      <c r="K22" s="489" t="s">
        <v>297</v>
      </c>
      <c r="L22" s="641">
        <v>5.5</v>
      </c>
      <c r="M22" s="714">
        <v>45931</v>
      </c>
      <c r="N22" s="715" t="s">
        <v>1870</v>
      </c>
      <c r="O22" s="489" t="s">
        <v>312</v>
      </c>
      <c r="P22" s="715">
        <v>1.78</v>
      </c>
      <c r="Q22" s="715">
        <v>1.8</v>
      </c>
      <c r="R22" s="23">
        <v>0.95</v>
      </c>
    </row>
    <row r="23" spans="1:24">
      <c r="A23" s="813" t="s">
        <v>1971</v>
      </c>
      <c r="B23" s="639">
        <v>0.20416666666666669</v>
      </c>
      <c r="C23" s="640">
        <f t="shared" si="0"/>
        <v>4.8979591836734686</v>
      </c>
      <c r="D23" s="814">
        <f t="shared" si="1"/>
        <v>294.00000000000006</v>
      </c>
      <c r="E23" s="489" t="s">
        <v>1738</v>
      </c>
      <c r="F23" s="489" t="s">
        <v>1972</v>
      </c>
      <c r="G23" s="489">
        <v>600</v>
      </c>
      <c r="H23" s="488" t="s">
        <v>1934</v>
      </c>
      <c r="I23" s="488">
        <v>3.8</v>
      </c>
      <c r="J23" s="488" t="s">
        <v>295</v>
      </c>
      <c r="K23" s="489" t="s">
        <v>222</v>
      </c>
      <c r="L23" s="641">
        <v>5.5</v>
      </c>
      <c r="M23" s="714">
        <v>45944</v>
      </c>
      <c r="N23" s="715" t="s">
        <v>1736</v>
      </c>
      <c r="O23" s="489" t="s">
        <v>1973</v>
      </c>
      <c r="P23" s="715">
        <v>1.84</v>
      </c>
      <c r="Q23" s="715">
        <v>1.82</v>
      </c>
      <c r="R23" s="23">
        <v>0.85</v>
      </c>
    </row>
    <row r="24" spans="1:24">
      <c r="A24" s="813" t="s">
        <v>1974</v>
      </c>
      <c r="B24" s="639">
        <v>0.18333333333333329</v>
      </c>
      <c r="C24" s="640">
        <f t="shared" si="0"/>
        <v>5.4545454545454559</v>
      </c>
      <c r="D24" s="814">
        <f t="shared" si="1"/>
        <v>263.99999999999994</v>
      </c>
      <c r="E24" s="489" t="s">
        <v>1939</v>
      </c>
      <c r="F24" s="489" t="s">
        <v>1968</v>
      </c>
      <c r="G24" s="489">
        <v>650</v>
      </c>
      <c r="H24" s="488" t="s">
        <v>1934</v>
      </c>
      <c r="I24" s="488">
        <v>2.7</v>
      </c>
      <c r="J24" s="488" t="s">
        <v>292</v>
      </c>
      <c r="K24" s="489" t="s">
        <v>312</v>
      </c>
      <c r="L24" s="641">
        <v>5.5</v>
      </c>
      <c r="M24" s="714">
        <v>45938</v>
      </c>
      <c r="N24" s="715" t="s">
        <v>1975</v>
      </c>
      <c r="O24" s="489" t="s">
        <v>1951</v>
      </c>
      <c r="P24" s="715">
        <v>1.7949999999999999</v>
      </c>
      <c r="Q24" s="715">
        <v>1.88</v>
      </c>
      <c r="R24" s="23">
        <v>0.75</v>
      </c>
    </row>
    <row r="25" spans="1:24">
      <c r="A25" s="813" t="s">
        <v>1976</v>
      </c>
      <c r="B25" s="639">
        <v>0.2409722222222222</v>
      </c>
      <c r="C25" s="640">
        <f t="shared" si="0"/>
        <v>4.1498559077809807</v>
      </c>
      <c r="D25" s="814">
        <f t="shared" si="1"/>
        <v>346.99999999999994</v>
      </c>
      <c r="E25" s="489" t="s">
        <v>1733</v>
      </c>
      <c r="F25" s="489" t="s">
        <v>1960</v>
      </c>
      <c r="G25" s="489">
        <v>500</v>
      </c>
      <c r="H25" s="488" t="s">
        <v>1937</v>
      </c>
      <c r="I25" s="488">
        <v>2.9</v>
      </c>
      <c r="J25" s="488" t="s">
        <v>292</v>
      </c>
      <c r="K25" s="489" t="s">
        <v>217</v>
      </c>
      <c r="L25" s="641">
        <v>5.5</v>
      </c>
      <c r="M25" s="714">
        <v>45951</v>
      </c>
      <c r="N25" s="715" t="s">
        <v>1977</v>
      </c>
      <c r="O25" s="489" t="s">
        <v>1961</v>
      </c>
      <c r="P25" s="715">
        <v>1.75</v>
      </c>
      <c r="Q25" s="715">
        <v>1.85</v>
      </c>
      <c r="R25" s="23">
        <v>0.8</v>
      </c>
    </row>
    <row r="26" spans="1:24">
      <c r="A26" s="813" t="s">
        <v>1978</v>
      </c>
      <c r="B26" s="639">
        <v>0.16875000000000001</v>
      </c>
      <c r="C26" s="640">
        <f t="shared" si="0"/>
        <v>5.9259259259259256</v>
      </c>
      <c r="D26" s="814">
        <f t="shared" si="1"/>
        <v>243.00000000000003</v>
      </c>
      <c r="E26" s="489" t="s">
        <v>1629</v>
      </c>
      <c r="F26" s="489" t="s">
        <v>1979</v>
      </c>
      <c r="G26" s="489">
        <v>700</v>
      </c>
      <c r="H26" s="488" t="s">
        <v>1934</v>
      </c>
      <c r="I26" s="488">
        <v>2</v>
      </c>
      <c r="J26" s="488" t="s">
        <v>292</v>
      </c>
      <c r="K26" s="489" t="s">
        <v>306</v>
      </c>
      <c r="L26" s="641">
        <v>5.5</v>
      </c>
      <c r="M26" s="714">
        <v>45968</v>
      </c>
      <c r="N26" s="715" t="s">
        <v>1870</v>
      </c>
      <c r="O26" s="489" t="s">
        <v>1959</v>
      </c>
      <c r="P26" s="715">
        <v>1.78</v>
      </c>
      <c r="Q26" s="715">
        <v>1.83</v>
      </c>
      <c r="R26" s="23">
        <v>0.95</v>
      </c>
    </row>
    <row r="27" spans="1:24">
      <c r="A27" s="813" t="s">
        <v>1980</v>
      </c>
      <c r="B27" s="639">
        <v>0.1791666666666667</v>
      </c>
      <c r="C27" s="640">
        <f t="shared" si="0"/>
        <v>5.5813953488372077</v>
      </c>
      <c r="D27" s="814">
        <f t="shared" si="1"/>
        <v>258.00000000000006</v>
      </c>
      <c r="E27" s="489" t="s">
        <v>1629</v>
      </c>
      <c r="F27" s="489" t="s">
        <v>1981</v>
      </c>
      <c r="G27" s="489">
        <v>670</v>
      </c>
      <c r="H27" s="488" t="s">
        <v>1934</v>
      </c>
      <c r="I27" s="490">
        <v>2.8</v>
      </c>
      <c r="J27" s="488" t="s">
        <v>292</v>
      </c>
      <c r="K27" s="489" t="s">
        <v>314</v>
      </c>
      <c r="L27" s="641">
        <v>5.5</v>
      </c>
      <c r="M27" s="714">
        <v>45985</v>
      </c>
      <c r="N27" s="715" t="s">
        <v>1982</v>
      </c>
      <c r="O27" s="489" t="s">
        <v>1983</v>
      </c>
      <c r="P27" s="715">
        <v>1.7949999999999999</v>
      </c>
      <c r="Q27" s="715">
        <v>1.88</v>
      </c>
      <c r="R27" s="23">
        <v>0.7</v>
      </c>
    </row>
    <row r="28" spans="1:24">
      <c r="A28" s="813" t="s">
        <v>1984</v>
      </c>
      <c r="B28" s="639">
        <v>0.16944444444444451</v>
      </c>
      <c r="C28" s="640">
        <f t="shared" si="0"/>
        <v>5.9016393442622928</v>
      </c>
      <c r="D28" s="814">
        <f t="shared" si="1"/>
        <v>244.00000000000009</v>
      </c>
      <c r="E28" s="489" t="s">
        <v>1629</v>
      </c>
      <c r="F28" s="489" t="s">
        <v>1979</v>
      </c>
      <c r="G28" s="489">
        <v>700</v>
      </c>
      <c r="H28" s="488" t="s">
        <v>1934</v>
      </c>
      <c r="I28" s="490">
        <v>2</v>
      </c>
      <c r="J28" s="488" t="s">
        <v>295</v>
      </c>
      <c r="K28" s="489" t="s">
        <v>321</v>
      </c>
      <c r="L28" s="641">
        <v>5.5</v>
      </c>
      <c r="M28" s="714">
        <v>45996</v>
      </c>
      <c r="N28" s="715" t="s">
        <v>1736</v>
      </c>
      <c r="O28" s="489" t="s">
        <v>1959</v>
      </c>
      <c r="P28" s="715">
        <v>1.78</v>
      </c>
      <c r="Q28" s="715">
        <v>1.78</v>
      </c>
      <c r="R28" s="23">
        <v>1</v>
      </c>
      <c r="W28" s="368"/>
      <c r="X28" s="368"/>
    </row>
    <row r="29" spans="1:24">
      <c r="A29" s="813" t="s">
        <v>1985</v>
      </c>
      <c r="B29" s="639">
        <v>0.19791666666666671</v>
      </c>
      <c r="C29" s="640">
        <f t="shared" si="0"/>
        <v>5.0526315789473673</v>
      </c>
      <c r="D29" s="814">
        <f t="shared" si="1"/>
        <v>285.00000000000006</v>
      </c>
      <c r="E29" s="489" t="s">
        <v>1629</v>
      </c>
      <c r="F29" s="489" t="s">
        <v>1981</v>
      </c>
      <c r="G29" s="489">
        <v>600</v>
      </c>
      <c r="H29" s="488" t="s">
        <v>1930</v>
      </c>
      <c r="I29" s="490">
        <v>3.1</v>
      </c>
      <c r="J29" s="488" t="s">
        <v>295</v>
      </c>
      <c r="K29" s="489" t="s">
        <v>251</v>
      </c>
      <c r="L29" s="641">
        <v>5.5</v>
      </c>
      <c r="M29" s="714">
        <v>45999</v>
      </c>
      <c r="N29" s="715" t="s">
        <v>1048</v>
      </c>
      <c r="O29" s="489" t="s">
        <v>1986</v>
      </c>
      <c r="P29" s="715">
        <v>1.77</v>
      </c>
      <c r="Q29" s="715">
        <v>1.68</v>
      </c>
      <c r="R29" s="23">
        <v>0.8</v>
      </c>
      <c r="U29" s="815"/>
      <c r="W29" s="368"/>
      <c r="X29" s="368"/>
    </row>
    <row r="30" spans="1:24">
      <c r="A30" s="813" t="s">
        <v>1987</v>
      </c>
      <c r="B30" s="639">
        <v>0.19722222222222219</v>
      </c>
      <c r="C30" s="640">
        <f t="shared" si="0"/>
        <v>5.0704225352112688</v>
      </c>
      <c r="D30" s="814">
        <f t="shared" si="1"/>
        <v>283.99999999999994</v>
      </c>
      <c r="E30" s="489" t="s">
        <v>1629</v>
      </c>
      <c r="F30" s="489" t="s">
        <v>1988</v>
      </c>
      <c r="G30" s="489">
        <v>600</v>
      </c>
      <c r="H30" s="488" t="s">
        <v>1937</v>
      </c>
      <c r="I30" s="490">
        <v>2.2000000000000002</v>
      </c>
      <c r="J30" s="488" t="s">
        <v>292</v>
      </c>
      <c r="K30" s="489" t="s">
        <v>329</v>
      </c>
      <c r="L30" s="641">
        <v>5.5</v>
      </c>
      <c r="M30" s="714">
        <v>46000</v>
      </c>
      <c r="N30" s="715" t="s">
        <v>1047</v>
      </c>
      <c r="O30" s="489" t="s">
        <v>252</v>
      </c>
      <c r="P30" s="715">
        <v>1.77</v>
      </c>
      <c r="Q30" s="715">
        <v>1.84</v>
      </c>
      <c r="R30" s="23">
        <v>0.7</v>
      </c>
    </row>
    <row r="31" spans="1:24">
      <c r="A31" s="813" t="s">
        <v>1989</v>
      </c>
      <c r="B31" s="639">
        <v>0.1847222222222222</v>
      </c>
      <c r="C31" s="640">
        <f t="shared" si="0"/>
        <v>5.4135338345864659</v>
      </c>
      <c r="D31" s="814">
        <f t="shared" si="1"/>
        <v>266</v>
      </c>
      <c r="E31" s="489" t="s">
        <v>1629</v>
      </c>
      <c r="F31" s="489" t="s">
        <v>1988</v>
      </c>
      <c r="G31" s="489">
        <v>650</v>
      </c>
      <c r="H31" s="23" t="s">
        <v>1934</v>
      </c>
      <c r="I31" s="490">
        <v>2.7</v>
      </c>
      <c r="J31" s="488" t="s">
        <v>292</v>
      </c>
      <c r="K31" s="489" t="s">
        <v>1990</v>
      </c>
      <c r="L31" s="641">
        <v>5.5</v>
      </c>
      <c r="M31" s="714">
        <v>46001</v>
      </c>
      <c r="N31" s="715" t="s">
        <v>1050</v>
      </c>
      <c r="O31" s="489" t="s">
        <v>252</v>
      </c>
      <c r="P31" s="715">
        <v>1.8049999999999999</v>
      </c>
      <c r="Q31" s="715">
        <v>1.81</v>
      </c>
      <c r="R31" s="23">
        <v>0.8</v>
      </c>
    </row>
    <row r="32" spans="1:24">
      <c r="A32" s="813" t="s">
        <v>1991</v>
      </c>
      <c r="B32" s="639">
        <v>0.19722222222222219</v>
      </c>
      <c r="C32" s="640">
        <f t="shared" si="0"/>
        <v>5.0704225352112688</v>
      </c>
      <c r="D32" s="814">
        <f t="shared" si="1"/>
        <v>283.99999999999994</v>
      </c>
      <c r="E32" s="489" t="s">
        <v>1629</v>
      </c>
      <c r="F32" s="489" t="s">
        <v>1992</v>
      </c>
      <c r="G32" s="489">
        <v>600</v>
      </c>
      <c r="H32" s="488" t="s">
        <v>1930</v>
      </c>
      <c r="I32" s="490">
        <v>2.8</v>
      </c>
      <c r="J32" s="488" t="s">
        <v>295</v>
      </c>
      <c r="K32" s="489" t="s">
        <v>1061</v>
      </c>
      <c r="L32" s="641">
        <v>5.5</v>
      </c>
      <c r="M32" s="714">
        <v>46006</v>
      </c>
      <c r="N32" s="715" t="s">
        <v>1029</v>
      </c>
      <c r="O32" s="489" t="s">
        <v>210</v>
      </c>
      <c r="P32" s="715">
        <v>1.7649999999999999</v>
      </c>
      <c r="Q32" s="715">
        <v>1.68</v>
      </c>
      <c r="R32" s="23">
        <v>0.6</v>
      </c>
    </row>
    <row r="33" spans="1:18">
      <c r="A33" s="813" t="s">
        <v>1993</v>
      </c>
      <c r="B33" s="639">
        <v>0.18263888888888891</v>
      </c>
      <c r="C33" s="640">
        <f t="shared" si="0"/>
        <v>5.4752851711026613</v>
      </c>
      <c r="D33" s="814">
        <f t="shared" si="1"/>
        <v>263</v>
      </c>
      <c r="E33" s="489" t="s">
        <v>1629</v>
      </c>
      <c r="F33" s="489" t="s">
        <v>1992</v>
      </c>
      <c r="G33" s="397">
        <v>650</v>
      </c>
      <c r="H33" s="23" t="s">
        <v>1934</v>
      </c>
      <c r="I33" s="23">
        <v>2.7</v>
      </c>
      <c r="J33" s="488" t="s">
        <v>295</v>
      </c>
      <c r="K33" s="489" t="s">
        <v>313</v>
      </c>
      <c r="L33" s="641">
        <v>5.5</v>
      </c>
      <c r="M33" s="714">
        <v>46009</v>
      </c>
      <c r="N33" s="715" t="s">
        <v>1994</v>
      </c>
      <c r="O33" s="489" t="s">
        <v>210</v>
      </c>
      <c r="P33" s="715">
        <v>1.7949999999999999</v>
      </c>
      <c r="Q33" s="715">
        <v>1.855</v>
      </c>
      <c r="R33" s="23">
        <v>0.75</v>
      </c>
    </row>
    <row r="34" spans="1:18">
      <c r="A34" s="813" t="s">
        <v>1995</v>
      </c>
      <c r="B34" s="639">
        <v>0.1847222222222222</v>
      </c>
      <c r="C34" s="640">
        <f t="shared" si="0"/>
        <v>5.4135338345864659</v>
      </c>
      <c r="D34" s="814">
        <f t="shared" si="1"/>
        <v>266</v>
      </c>
      <c r="E34" s="489" t="s">
        <v>1939</v>
      </c>
      <c r="F34" s="489" t="s">
        <v>1996</v>
      </c>
      <c r="G34" s="489">
        <v>650</v>
      </c>
      <c r="H34" s="488" t="s">
        <v>1934</v>
      </c>
      <c r="I34" s="490">
        <v>2.8</v>
      </c>
      <c r="J34" s="488" t="s">
        <v>295</v>
      </c>
      <c r="K34" s="489" t="s">
        <v>297</v>
      </c>
      <c r="L34" s="641">
        <v>5.5</v>
      </c>
      <c r="M34" s="714">
        <v>46020</v>
      </c>
      <c r="N34" s="715" t="s">
        <v>1732</v>
      </c>
      <c r="O34" s="489" t="s">
        <v>1997</v>
      </c>
      <c r="P34" s="715">
        <v>1.8</v>
      </c>
      <c r="Q34" s="715">
        <v>1.75</v>
      </c>
      <c r="R34" s="23">
        <v>0.75</v>
      </c>
    </row>
    <row r="35" spans="1:18">
      <c r="A35" s="813" t="s">
        <v>1998</v>
      </c>
      <c r="B35" s="639">
        <v>0.20208333333333331</v>
      </c>
      <c r="C35" s="640">
        <f t="shared" si="0"/>
        <v>4.9484536082474238</v>
      </c>
      <c r="D35" s="814">
        <f t="shared" si="1"/>
        <v>290.99999999999994</v>
      </c>
      <c r="E35" s="489" t="s">
        <v>1738</v>
      </c>
      <c r="F35" s="489" t="s">
        <v>1999</v>
      </c>
      <c r="G35" s="489">
        <v>600</v>
      </c>
      <c r="H35" s="488" t="s">
        <v>1934</v>
      </c>
      <c r="I35" s="488">
        <v>3.8</v>
      </c>
      <c r="J35" s="488" t="s">
        <v>295</v>
      </c>
      <c r="K35" s="489" t="s">
        <v>223</v>
      </c>
      <c r="L35" s="641">
        <v>5.5</v>
      </c>
      <c r="M35" s="714">
        <v>46017</v>
      </c>
      <c r="N35" s="715" t="s">
        <v>1870</v>
      </c>
      <c r="O35" s="489" t="s">
        <v>2000</v>
      </c>
      <c r="P35" s="715">
        <v>1.84</v>
      </c>
      <c r="Q35" s="715">
        <v>1.91</v>
      </c>
      <c r="R35" s="23">
        <v>0.85</v>
      </c>
    </row>
    <row r="36" spans="1:18">
      <c r="A36" s="813" t="s">
        <v>2001</v>
      </c>
      <c r="B36" s="639">
        <v>0.17152777777777781</v>
      </c>
      <c r="C36" s="640">
        <f t="shared" si="0"/>
        <v>5.8299595141700395</v>
      </c>
      <c r="D36" s="814">
        <f t="shared" si="1"/>
        <v>247.00000000000003</v>
      </c>
      <c r="E36" s="489" t="s">
        <v>1939</v>
      </c>
      <c r="F36" s="489" t="s">
        <v>2002</v>
      </c>
      <c r="G36" s="489">
        <v>700</v>
      </c>
      <c r="H36" s="488" t="s">
        <v>1934</v>
      </c>
      <c r="I36" s="488">
        <v>2.9</v>
      </c>
      <c r="J36" s="488" t="s">
        <v>295</v>
      </c>
      <c r="K36" s="489" t="s">
        <v>306</v>
      </c>
      <c r="L36" s="641">
        <v>5.5</v>
      </c>
      <c r="M36" s="714">
        <v>46036</v>
      </c>
      <c r="N36" s="715" t="s">
        <v>1732</v>
      </c>
      <c r="O36" s="489" t="s">
        <v>201</v>
      </c>
      <c r="P36" s="715">
        <v>1.8</v>
      </c>
      <c r="Q36" s="715">
        <v>1.76</v>
      </c>
      <c r="R36" s="23">
        <v>0.75</v>
      </c>
    </row>
    <row r="37" spans="1:18">
      <c r="A37" s="813" t="s">
        <v>2003</v>
      </c>
      <c r="B37" s="639">
        <v>0.17152777777777781</v>
      </c>
      <c r="C37" s="640">
        <f t="shared" si="0"/>
        <v>5.8299595141700395</v>
      </c>
      <c r="D37" s="814">
        <f t="shared" si="1"/>
        <v>247.00000000000003</v>
      </c>
      <c r="E37" s="489" t="s">
        <v>1629</v>
      </c>
      <c r="F37" s="489" t="s">
        <v>2004</v>
      </c>
      <c r="G37" s="489">
        <v>700</v>
      </c>
      <c r="H37" s="488" t="s">
        <v>1934</v>
      </c>
      <c r="I37" s="488">
        <v>2.8</v>
      </c>
      <c r="J37" s="488" t="s">
        <v>292</v>
      </c>
      <c r="K37" s="489" t="s">
        <v>223</v>
      </c>
      <c r="L37" s="641">
        <v>5.5</v>
      </c>
      <c r="M37" s="714">
        <v>46038</v>
      </c>
      <c r="N37" s="715" t="s">
        <v>1549</v>
      </c>
      <c r="O37" s="489" t="s">
        <v>298</v>
      </c>
      <c r="P37" s="715">
        <v>1.7949999999999999</v>
      </c>
      <c r="Q37" s="715">
        <v>1.927</v>
      </c>
      <c r="R37" s="23">
        <v>0.7</v>
      </c>
    </row>
    <row r="38" spans="1:18">
      <c r="A38" s="813" t="s">
        <v>2005</v>
      </c>
      <c r="B38" s="639">
        <v>0.17222222222222219</v>
      </c>
      <c r="C38" s="640">
        <f t="shared" si="0"/>
        <v>5.8064516129032269</v>
      </c>
      <c r="D38" s="814">
        <f t="shared" si="1"/>
        <v>247.99999999999997</v>
      </c>
      <c r="E38" s="489" t="s">
        <v>1939</v>
      </c>
      <c r="F38" s="489" t="s">
        <v>2006</v>
      </c>
      <c r="G38" s="489">
        <v>700</v>
      </c>
      <c r="H38" s="488" t="s">
        <v>1934</v>
      </c>
      <c r="I38" s="488">
        <v>2.9</v>
      </c>
      <c r="J38" s="488" t="s">
        <v>295</v>
      </c>
      <c r="K38" s="489" t="s">
        <v>319</v>
      </c>
      <c r="L38" s="641">
        <v>5.5</v>
      </c>
      <c r="M38" s="714">
        <v>46055</v>
      </c>
      <c r="N38" s="715" t="s">
        <v>1736</v>
      </c>
      <c r="O38" s="489" t="s">
        <v>2007</v>
      </c>
      <c r="P38" s="715">
        <v>1.8</v>
      </c>
      <c r="Q38" s="715">
        <v>1.81</v>
      </c>
      <c r="R38" s="23">
        <v>0.75</v>
      </c>
    </row>
    <row r="39" spans="1:18">
      <c r="A39" s="813" t="s">
        <v>2008</v>
      </c>
      <c r="B39" s="639">
        <v>0.1701388888888889</v>
      </c>
      <c r="C39" s="640">
        <f t="shared" si="0"/>
        <v>5.8775510204081636</v>
      </c>
      <c r="D39" s="814">
        <f t="shared" si="1"/>
        <v>245</v>
      </c>
      <c r="E39" s="489" t="s">
        <v>2009</v>
      </c>
      <c r="F39" s="489" t="s">
        <v>1992</v>
      </c>
      <c r="G39" s="489">
        <v>700</v>
      </c>
      <c r="H39" s="488" t="s">
        <v>1934</v>
      </c>
      <c r="I39" s="490">
        <v>2.8</v>
      </c>
      <c r="J39" s="488" t="s">
        <v>295</v>
      </c>
      <c r="K39" s="489" t="s">
        <v>217</v>
      </c>
      <c r="L39" s="641">
        <v>5.5</v>
      </c>
      <c r="M39" s="714">
        <v>46058</v>
      </c>
      <c r="N39" s="715" t="s">
        <v>1994</v>
      </c>
      <c r="O39" s="489" t="s">
        <v>201</v>
      </c>
      <c r="P39" s="715">
        <v>1.7949999999999999</v>
      </c>
      <c r="Q39" s="715">
        <v>1.88</v>
      </c>
      <c r="R39" s="23">
        <v>0.75</v>
      </c>
    </row>
    <row r="40" spans="1:18">
      <c r="A40" s="813" t="s">
        <v>2010</v>
      </c>
      <c r="B40" s="639">
        <v>0.16944444444444451</v>
      </c>
      <c r="C40" s="640">
        <f t="shared" si="0"/>
        <v>5.9016393442622928</v>
      </c>
      <c r="D40" s="814">
        <f t="shared" si="1"/>
        <v>244.00000000000009</v>
      </c>
      <c r="E40" s="489" t="s">
        <v>1629</v>
      </c>
      <c r="F40" s="489" t="s">
        <v>2006</v>
      </c>
      <c r="G40" s="489">
        <v>700</v>
      </c>
      <c r="H40" s="488" t="s">
        <v>1934</v>
      </c>
      <c r="I40" s="490">
        <v>2</v>
      </c>
      <c r="J40" s="488" t="s">
        <v>295</v>
      </c>
      <c r="K40" s="489" t="s">
        <v>297</v>
      </c>
      <c r="L40" s="641">
        <v>5.5</v>
      </c>
      <c r="M40" s="714">
        <v>46094</v>
      </c>
      <c r="N40" s="715" t="s">
        <v>1736</v>
      </c>
      <c r="O40" s="489" t="s">
        <v>2007</v>
      </c>
      <c r="P40" s="715">
        <v>1.78</v>
      </c>
      <c r="Q40" s="715">
        <v>1.895</v>
      </c>
      <c r="R40" s="23">
        <v>1</v>
      </c>
    </row>
    <row r="41" spans="1:18">
      <c r="A41" s="813" t="s">
        <v>2011</v>
      </c>
      <c r="B41" s="639">
        <v>0.17986111111111111</v>
      </c>
      <c r="C41" s="640">
        <f t="shared" si="0"/>
        <v>5.5598455598455603</v>
      </c>
      <c r="D41" s="814">
        <f t="shared" si="1"/>
        <v>259</v>
      </c>
      <c r="E41" s="489" t="s">
        <v>2012</v>
      </c>
      <c r="F41" s="489" t="s">
        <v>2013</v>
      </c>
      <c r="G41" s="489">
        <v>550</v>
      </c>
      <c r="H41" s="488" t="s">
        <v>1930</v>
      </c>
      <c r="I41" s="488">
        <v>1.2</v>
      </c>
      <c r="J41" s="488" t="s">
        <v>295</v>
      </c>
      <c r="K41" s="489" t="s">
        <v>306</v>
      </c>
      <c r="L41" s="641">
        <v>5</v>
      </c>
      <c r="M41" s="714">
        <v>46010</v>
      </c>
      <c r="N41" s="715" t="s">
        <v>1870</v>
      </c>
      <c r="O41" s="489" t="s">
        <v>331</v>
      </c>
      <c r="P41" s="715">
        <v>1.7649999999999999</v>
      </c>
      <c r="Q41" s="715">
        <v>1.81</v>
      </c>
      <c r="R41" s="23">
        <v>0.8</v>
      </c>
    </row>
    <row r="42" spans="1:18">
      <c r="A42" s="813" t="s">
        <v>2014</v>
      </c>
      <c r="B42" s="639">
        <v>0.1791666666666667</v>
      </c>
      <c r="C42" s="640">
        <f t="shared" si="0"/>
        <v>5.5813953488372077</v>
      </c>
      <c r="D42" s="814">
        <f t="shared" si="1"/>
        <v>258.00000000000006</v>
      </c>
      <c r="E42" s="489" t="s">
        <v>2012</v>
      </c>
      <c r="F42" s="489" t="s">
        <v>2015</v>
      </c>
      <c r="G42" s="489">
        <v>550</v>
      </c>
      <c r="H42" s="488" t="s">
        <v>1930</v>
      </c>
      <c r="I42" s="23">
        <v>1.2</v>
      </c>
      <c r="J42" s="488" t="s">
        <v>295</v>
      </c>
      <c r="K42" s="489" t="s">
        <v>331</v>
      </c>
      <c r="L42" s="641">
        <v>5</v>
      </c>
      <c r="M42" s="714">
        <v>46013</v>
      </c>
      <c r="N42" s="715" t="s">
        <v>1870</v>
      </c>
      <c r="O42" s="489" t="s">
        <v>199</v>
      </c>
      <c r="P42" s="715">
        <v>1.7649999999999999</v>
      </c>
      <c r="Q42" s="715">
        <v>1.81</v>
      </c>
      <c r="R42" s="23">
        <v>0.8</v>
      </c>
    </row>
    <row r="43" spans="1:18">
      <c r="A43" s="813" t="s">
        <v>2016</v>
      </c>
      <c r="B43" s="639">
        <v>0.15069444444444441</v>
      </c>
      <c r="C43" s="640">
        <f t="shared" si="0"/>
        <v>6.635944700460831</v>
      </c>
      <c r="D43" s="814">
        <f t="shared" si="1"/>
        <v>216.99999999999994</v>
      </c>
      <c r="E43" s="489" t="s">
        <v>2017</v>
      </c>
      <c r="F43" s="489" t="s">
        <v>2018</v>
      </c>
      <c r="G43" s="489">
        <v>500</v>
      </c>
      <c r="H43" s="488" t="s">
        <v>1937</v>
      </c>
      <c r="I43" s="490">
        <v>3.3</v>
      </c>
      <c r="J43" s="488" t="s">
        <v>295</v>
      </c>
      <c r="K43" s="489" t="s">
        <v>316</v>
      </c>
      <c r="L43" s="641">
        <v>5</v>
      </c>
      <c r="M43" s="714">
        <v>46017</v>
      </c>
      <c r="N43" s="715" t="s">
        <v>1732</v>
      </c>
      <c r="O43" s="489" t="s">
        <v>221</v>
      </c>
      <c r="P43" s="715">
        <v>1.84</v>
      </c>
      <c r="Q43" s="715">
        <v>2.1</v>
      </c>
      <c r="R43" s="23">
        <v>0.8</v>
      </c>
    </row>
    <row r="44" spans="1:18">
      <c r="A44" s="813" t="s">
        <v>2019</v>
      </c>
      <c r="B44" s="639">
        <v>0.40486111111111112</v>
      </c>
      <c r="C44" s="640">
        <f t="shared" si="0"/>
        <v>2.4699828473413379</v>
      </c>
      <c r="D44" s="814">
        <f t="shared" si="1"/>
        <v>583</v>
      </c>
      <c r="E44" s="489" t="s">
        <v>2020</v>
      </c>
      <c r="F44" s="489" t="s">
        <v>2021</v>
      </c>
      <c r="G44" s="489">
        <v>500</v>
      </c>
      <c r="H44" s="488" t="s">
        <v>2022</v>
      </c>
      <c r="I44" s="490">
        <v>0.6</v>
      </c>
      <c r="J44" s="488" t="s">
        <v>292</v>
      </c>
      <c r="K44" s="489" t="s">
        <v>302</v>
      </c>
      <c r="L44" s="641">
        <v>2</v>
      </c>
      <c r="M44" s="714">
        <v>46056</v>
      </c>
      <c r="N44" s="715" t="s">
        <v>2023</v>
      </c>
      <c r="O44" s="489" t="s">
        <v>2024</v>
      </c>
      <c r="P44" s="715">
        <v>1.66</v>
      </c>
      <c r="Q44" s="715">
        <v>1.64</v>
      </c>
      <c r="R44" s="23">
        <v>0.2</v>
      </c>
    </row>
    <row r="45" spans="1:18">
      <c r="A45" s="813" t="s">
        <v>2025</v>
      </c>
      <c r="B45" s="639">
        <v>0.15208333333333329</v>
      </c>
      <c r="C45" s="640">
        <f t="shared" si="0"/>
        <v>6.5753424657534261</v>
      </c>
      <c r="D45" s="814">
        <f t="shared" si="1"/>
        <v>218.99999999999994</v>
      </c>
      <c r="E45" s="489" t="s">
        <v>2026</v>
      </c>
      <c r="F45" s="489" t="s">
        <v>2027</v>
      </c>
      <c r="G45" s="489">
        <v>550</v>
      </c>
      <c r="H45" s="488" t="s">
        <v>1937</v>
      </c>
      <c r="I45" s="488">
        <v>3.2</v>
      </c>
      <c r="J45" s="488" t="s">
        <v>295</v>
      </c>
      <c r="K45" s="489" t="s">
        <v>307</v>
      </c>
      <c r="L45" s="641">
        <v>5.5</v>
      </c>
      <c r="M45" s="714">
        <v>46059</v>
      </c>
      <c r="N45" s="715" t="s">
        <v>1732</v>
      </c>
      <c r="O45" s="489" t="s">
        <v>2028</v>
      </c>
      <c r="P45" s="715">
        <v>1.68</v>
      </c>
      <c r="Q45" s="715">
        <v>1.925</v>
      </c>
      <c r="R45" s="23">
        <v>1</v>
      </c>
    </row>
    <row r="46" spans="1:18">
      <c r="A46" s="813" t="s">
        <v>2029</v>
      </c>
      <c r="B46" s="639">
        <v>0.15208333333333329</v>
      </c>
      <c r="C46" s="640">
        <f t="shared" si="0"/>
        <v>6.5753424657534261</v>
      </c>
      <c r="D46" s="814">
        <f t="shared" si="1"/>
        <v>218.99999999999994</v>
      </c>
      <c r="E46" s="489" t="s">
        <v>2026</v>
      </c>
      <c r="F46" s="489" t="s">
        <v>2030</v>
      </c>
      <c r="G46" s="489">
        <v>550</v>
      </c>
      <c r="H46" s="488" t="s">
        <v>1937</v>
      </c>
      <c r="I46" s="490">
        <v>3.2</v>
      </c>
      <c r="J46" s="488" t="s">
        <v>295</v>
      </c>
      <c r="K46" s="489" t="s">
        <v>316</v>
      </c>
      <c r="L46" s="641">
        <v>5.5</v>
      </c>
      <c r="M46" s="714">
        <v>46076</v>
      </c>
      <c r="N46" s="715" t="s">
        <v>1732</v>
      </c>
      <c r="O46" s="489" t="s">
        <v>2031</v>
      </c>
      <c r="P46" s="715">
        <v>1.68</v>
      </c>
      <c r="Q46" s="715">
        <v>1.99</v>
      </c>
      <c r="R46" s="23">
        <v>1</v>
      </c>
    </row>
    <row r="47" spans="1:18">
      <c r="A47" s="813" t="s">
        <v>2032</v>
      </c>
      <c r="B47" s="639">
        <v>0.16388888888888889</v>
      </c>
      <c r="C47" s="640">
        <f t="shared" si="0"/>
        <v>6.101694915254237</v>
      </c>
      <c r="D47" s="814">
        <f t="shared" si="1"/>
        <v>236</v>
      </c>
      <c r="E47" s="489" t="s">
        <v>1939</v>
      </c>
      <c r="F47" s="489" t="s">
        <v>2006</v>
      </c>
      <c r="G47" s="489">
        <v>650</v>
      </c>
      <c r="H47" s="488" t="s">
        <v>1934</v>
      </c>
      <c r="I47" s="488">
        <v>1</v>
      </c>
      <c r="J47" s="488" t="s">
        <v>295</v>
      </c>
      <c r="K47" s="489" t="s">
        <v>307</v>
      </c>
      <c r="L47" s="641">
        <v>5</v>
      </c>
      <c r="M47" s="714">
        <v>46100</v>
      </c>
      <c r="N47" s="715" t="s">
        <v>1736</v>
      </c>
      <c r="O47" s="489" t="s">
        <v>2007</v>
      </c>
      <c r="P47" s="715">
        <v>1.76</v>
      </c>
      <c r="Q47" s="715">
        <v>1.88</v>
      </c>
      <c r="R47" s="23">
        <v>0.7</v>
      </c>
    </row>
    <row r="48" spans="1:18">
      <c r="A48" s="813" t="s">
        <v>2033</v>
      </c>
      <c r="B48" s="639">
        <v>0.17222222222222219</v>
      </c>
      <c r="C48" s="640">
        <f t="shared" si="0"/>
        <v>5.8064516129032269</v>
      </c>
      <c r="D48" s="814">
        <f t="shared" si="1"/>
        <v>247.99999999999997</v>
      </c>
      <c r="E48" s="489" t="s">
        <v>1669</v>
      </c>
      <c r="F48" s="489" t="s">
        <v>1950</v>
      </c>
      <c r="G48" s="489">
        <v>550</v>
      </c>
      <c r="H48" s="488" t="s">
        <v>1934</v>
      </c>
      <c r="I48" s="488">
        <v>3.5</v>
      </c>
      <c r="J48" s="488" t="s">
        <v>295</v>
      </c>
      <c r="K48" s="489" t="s">
        <v>317</v>
      </c>
      <c r="L48" s="641">
        <v>4.5</v>
      </c>
      <c r="M48" s="714">
        <v>46101</v>
      </c>
      <c r="N48" s="715" t="s">
        <v>1732</v>
      </c>
      <c r="O48" s="489" t="s">
        <v>1951</v>
      </c>
      <c r="P48" s="715">
        <v>1.76</v>
      </c>
      <c r="Q48" s="715">
        <v>1.98</v>
      </c>
      <c r="R48" s="23">
        <v>0.75</v>
      </c>
    </row>
    <row r="49" spans="1:18">
      <c r="A49" s="813" t="s">
        <v>2034</v>
      </c>
      <c r="B49" s="639">
        <v>0.1701388888888889</v>
      </c>
      <c r="C49" s="640">
        <f t="shared" si="0"/>
        <v>5.8775510204081636</v>
      </c>
      <c r="D49" s="814">
        <f t="shared" si="1"/>
        <v>245</v>
      </c>
      <c r="E49" s="489" t="s">
        <v>1939</v>
      </c>
      <c r="F49" s="489" t="s">
        <v>2006</v>
      </c>
      <c r="G49" s="489">
        <v>700</v>
      </c>
      <c r="H49" s="488" t="s">
        <v>1934</v>
      </c>
      <c r="I49" s="490">
        <v>2.9</v>
      </c>
      <c r="J49" s="488" t="s">
        <v>292</v>
      </c>
      <c r="K49" s="489" t="s">
        <v>222</v>
      </c>
      <c r="L49" s="641">
        <v>5.5</v>
      </c>
      <c r="M49" s="714">
        <v>46105</v>
      </c>
      <c r="N49" s="715" t="s">
        <v>1736</v>
      </c>
      <c r="O49" s="489" t="s">
        <v>2007</v>
      </c>
      <c r="P49" s="715">
        <v>1.7849999999999999</v>
      </c>
      <c r="Q49" s="715">
        <v>1.88</v>
      </c>
      <c r="R49" s="23">
        <v>0.75</v>
      </c>
    </row>
    <row r="50" spans="1:18">
      <c r="A50" s="813" t="s">
        <v>2035</v>
      </c>
      <c r="B50" s="639">
        <v>0.1680555555555556</v>
      </c>
      <c r="C50" s="640">
        <f t="shared" si="0"/>
        <v>5.9504132231404947</v>
      </c>
      <c r="D50" s="814">
        <f t="shared" si="1"/>
        <v>242.00000000000006</v>
      </c>
      <c r="E50" s="489" t="s">
        <v>1939</v>
      </c>
      <c r="F50" s="489" t="s">
        <v>2006</v>
      </c>
      <c r="G50" s="489">
        <v>700</v>
      </c>
      <c r="H50" s="488" t="s">
        <v>1934</v>
      </c>
      <c r="I50" s="488">
        <v>1.9</v>
      </c>
      <c r="J50" s="488" t="s">
        <v>292</v>
      </c>
      <c r="K50" s="489" t="s">
        <v>319</v>
      </c>
      <c r="L50" s="641">
        <v>5.5</v>
      </c>
      <c r="M50" s="714">
        <v>46105</v>
      </c>
      <c r="N50" s="715" t="s">
        <v>1732</v>
      </c>
      <c r="O50" s="489" t="s">
        <v>2007</v>
      </c>
      <c r="P50" s="715">
        <v>1.77</v>
      </c>
      <c r="Q50" s="715">
        <v>1.9</v>
      </c>
      <c r="R50" s="23">
        <v>1</v>
      </c>
    </row>
    <row r="51" spans="1:18">
      <c r="A51" s="813" t="s">
        <v>2036</v>
      </c>
      <c r="B51" s="639">
        <v>0.31527777777777782</v>
      </c>
      <c r="C51" s="640">
        <f t="shared" si="0"/>
        <v>3.1718061674008808</v>
      </c>
      <c r="D51" s="814">
        <f t="shared" si="1"/>
        <v>454.00000000000006</v>
      </c>
      <c r="E51" s="489" t="s">
        <v>2037</v>
      </c>
      <c r="F51" s="489" t="s">
        <v>2038</v>
      </c>
      <c r="G51" s="489">
        <v>650</v>
      </c>
      <c r="H51" s="488" t="s">
        <v>1920</v>
      </c>
      <c r="I51" s="488">
        <v>1.4</v>
      </c>
      <c r="J51" s="488" t="s">
        <v>292</v>
      </c>
      <c r="K51" s="489" t="s">
        <v>297</v>
      </c>
      <c r="L51" s="641">
        <v>5</v>
      </c>
      <c r="M51" s="714">
        <v>46111</v>
      </c>
      <c r="N51" s="715" t="s">
        <v>2023</v>
      </c>
      <c r="O51" s="489" t="s">
        <v>210</v>
      </c>
      <c r="P51" s="715">
        <v>1.74</v>
      </c>
      <c r="Q51" s="715">
        <v>1.72</v>
      </c>
      <c r="R51" s="23">
        <v>0.65</v>
      </c>
    </row>
    <row r="52" spans="1:18">
      <c r="A52" s="813" t="s">
        <v>2039</v>
      </c>
      <c r="B52" s="639">
        <v>0.63263888888888886</v>
      </c>
      <c r="C52" s="640">
        <f t="shared" si="0"/>
        <v>1.5806805708013172</v>
      </c>
      <c r="D52" s="814">
        <f t="shared" si="1"/>
        <v>911</v>
      </c>
      <c r="E52" s="489" t="s">
        <v>1681</v>
      </c>
      <c r="F52" s="489" t="s">
        <v>2040</v>
      </c>
      <c r="G52" s="489">
        <v>650</v>
      </c>
      <c r="H52" s="488" t="s">
        <v>1920</v>
      </c>
      <c r="I52" s="488">
        <v>1.2</v>
      </c>
      <c r="J52" s="488" t="s">
        <v>292</v>
      </c>
      <c r="K52" s="489" t="s">
        <v>331</v>
      </c>
      <c r="L52" s="641">
        <v>5</v>
      </c>
      <c r="M52" s="714">
        <v>46111</v>
      </c>
      <c r="N52" s="715" t="s">
        <v>1549</v>
      </c>
      <c r="O52" s="489" t="s">
        <v>1927</v>
      </c>
      <c r="P52" s="715">
        <v>1.66</v>
      </c>
      <c r="Q52" s="715">
        <v>1.88</v>
      </c>
      <c r="R52" s="23">
        <v>0.35</v>
      </c>
    </row>
    <row r="53" spans="1:18">
      <c r="A53" s="813" t="s">
        <v>2041</v>
      </c>
      <c r="B53" s="639">
        <v>0.35555555555555562</v>
      </c>
      <c r="C53" s="640">
        <f t="shared" si="0"/>
        <v>2.8124999999999996</v>
      </c>
      <c r="D53" s="814">
        <f t="shared" si="1"/>
        <v>512.00000000000011</v>
      </c>
      <c r="E53" s="489" t="s">
        <v>2037</v>
      </c>
      <c r="F53" s="489" t="s">
        <v>2042</v>
      </c>
      <c r="G53" s="489">
        <v>600</v>
      </c>
      <c r="H53" s="488" t="s">
        <v>1920</v>
      </c>
      <c r="I53" s="488">
        <v>1.3</v>
      </c>
      <c r="J53" s="488" t="s">
        <v>292</v>
      </c>
      <c r="K53" s="489" t="s">
        <v>321</v>
      </c>
      <c r="L53" s="641">
        <v>5</v>
      </c>
      <c r="M53" s="714">
        <v>46119</v>
      </c>
      <c r="N53" s="715" t="s">
        <v>1850</v>
      </c>
      <c r="O53" s="489" t="s">
        <v>199</v>
      </c>
      <c r="P53" s="715">
        <v>1.6950000000000001</v>
      </c>
      <c r="Q53" s="715">
        <v>1.64</v>
      </c>
      <c r="R53" s="23">
        <v>0.45</v>
      </c>
    </row>
    <row r="54" spans="1:18">
      <c r="A54" s="813" t="s">
        <v>2043</v>
      </c>
      <c r="B54" s="639">
        <v>0.17222222222222219</v>
      </c>
      <c r="C54" s="640">
        <f t="shared" si="0"/>
        <v>5.8064516129032269</v>
      </c>
      <c r="D54" s="814">
        <f t="shared" si="1"/>
        <v>247.99999999999997</v>
      </c>
      <c r="E54" s="489" t="s">
        <v>1939</v>
      </c>
      <c r="F54" s="489" t="s">
        <v>2044</v>
      </c>
      <c r="G54" s="489">
        <v>625</v>
      </c>
      <c r="H54" s="488" t="s">
        <v>1934</v>
      </c>
      <c r="I54" s="490">
        <v>1.7</v>
      </c>
      <c r="J54" s="488" t="s">
        <v>292</v>
      </c>
      <c r="K54" s="489" t="s">
        <v>216</v>
      </c>
      <c r="L54" s="641">
        <v>5</v>
      </c>
      <c r="M54" s="714">
        <v>46119</v>
      </c>
      <c r="N54" s="715" t="s">
        <v>1870</v>
      </c>
      <c r="O54" s="489" t="s">
        <v>2045</v>
      </c>
      <c r="P54" s="715">
        <v>1.77</v>
      </c>
      <c r="Q54" s="715">
        <v>1.9</v>
      </c>
      <c r="R54" s="23">
        <v>1</v>
      </c>
    </row>
    <row r="55" spans="1:18">
      <c r="A55" s="813" t="s">
        <v>2046</v>
      </c>
      <c r="B55" s="639">
        <v>0.16666666666666671</v>
      </c>
      <c r="C55" s="640">
        <f t="shared" si="0"/>
        <v>5.9999999999999982</v>
      </c>
      <c r="D55" s="814">
        <f t="shared" si="1"/>
        <v>240.00000000000006</v>
      </c>
      <c r="E55" s="489" t="s">
        <v>1939</v>
      </c>
      <c r="F55" s="489" t="s">
        <v>2044</v>
      </c>
      <c r="G55" s="489">
        <v>650</v>
      </c>
      <c r="H55" s="488" t="s">
        <v>1934</v>
      </c>
      <c r="I55" s="490">
        <v>2.5</v>
      </c>
      <c r="J55" s="488" t="s">
        <v>292</v>
      </c>
      <c r="K55" s="489" t="s">
        <v>224</v>
      </c>
      <c r="L55" s="641">
        <v>5</v>
      </c>
      <c r="M55" s="714">
        <v>46119</v>
      </c>
      <c r="N55" s="715" t="s">
        <v>1830</v>
      </c>
      <c r="O55" s="489" t="s">
        <v>2045</v>
      </c>
      <c r="P55" s="715">
        <v>1.7849999999999999</v>
      </c>
      <c r="Q55" s="715">
        <v>1.88</v>
      </c>
      <c r="R55" s="23">
        <v>0.75</v>
      </c>
    </row>
    <row r="56" spans="1:18">
      <c r="A56" s="813" t="s">
        <v>2047</v>
      </c>
      <c r="B56" s="639">
        <v>0.16944444444444451</v>
      </c>
      <c r="C56" s="640">
        <f t="shared" si="0"/>
        <v>5.9016393442622928</v>
      </c>
      <c r="D56" s="814">
        <f t="shared" si="1"/>
        <v>244.00000000000009</v>
      </c>
      <c r="E56" s="489" t="s">
        <v>2048</v>
      </c>
      <c r="F56" s="489" t="s">
        <v>2049</v>
      </c>
      <c r="G56" s="397">
        <v>700</v>
      </c>
      <c r="H56" s="488" t="s">
        <v>1934</v>
      </c>
      <c r="I56" s="23">
        <v>2.9</v>
      </c>
      <c r="J56" s="488" t="s">
        <v>295</v>
      </c>
      <c r="K56" s="489" t="s">
        <v>208</v>
      </c>
      <c r="L56" s="641">
        <v>5.5</v>
      </c>
      <c r="M56" s="714">
        <v>46121</v>
      </c>
      <c r="N56" s="715" t="s">
        <v>1049</v>
      </c>
      <c r="O56" s="489" t="s">
        <v>1948</v>
      </c>
      <c r="P56" s="715">
        <v>1.79</v>
      </c>
      <c r="Q56" s="715">
        <v>1.73</v>
      </c>
      <c r="R56" s="23">
        <v>0.7</v>
      </c>
    </row>
    <row r="57" spans="1:18">
      <c r="A57" s="813" t="s">
        <v>2050</v>
      </c>
      <c r="B57" s="639">
        <v>0.17152777777777781</v>
      </c>
      <c r="C57" s="640">
        <f t="shared" si="0"/>
        <v>5.8299595141700395</v>
      </c>
      <c r="D57" s="814">
        <f t="shared" si="1"/>
        <v>247.00000000000003</v>
      </c>
      <c r="E57" s="489" t="s">
        <v>2048</v>
      </c>
      <c r="F57" s="489" t="s">
        <v>2049</v>
      </c>
      <c r="G57" s="489">
        <v>700</v>
      </c>
      <c r="H57" s="488" t="s">
        <v>1934</v>
      </c>
      <c r="I57" s="488">
        <v>2.8</v>
      </c>
      <c r="J57" s="488" t="s">
        <v>295</v>
      </c>
      <c r="K57" s="489" t="s">
        <v>325</v>
      </c>
      <c r="L57" s="641">
        <v>5.5</v>
      </c>
      <c r="M57" s="714">
        <v>46124</v>
      </c>
      <c r="N57" s="715" t="s">
        <v>1549</v>
      </c>
      <c r="O57" s="489" t="s">
        <v>1948</v>
      </c>
      <c r="P57" s="715">
        <v>1.7949999999999999</v>
      </c>
      <c r="Q57" s="715">
        <v>1.9159999999999999</v>
      </c>
      <c r="R57" s="23">
        <v>0.7</v>
      </c>
    </row>
    <row r="58" spans="1:18">
      <c r="A58" s="813" t="s">
        <v>2051</v>
      </c>
      <c r="B58" s="639">
        <v>0.17152777777777781</v>
      </c>
      <c r="C58" s="640">
        <f t="shared" si="0"/>
        <v>5.8299595141700395</v>
      </c>
      <c r="D58" s="814">
        <f t="shared" si="1"/>
        <v>247.00000000000003</v>
      </c>
      <c r="E58" s="489" t="s">
        <v>2048</v>
      </c>
      <c r="F58" s="489" t="s">
        <v>2052</v>
      </c>
      <c r="G58" s="489">
        <v>700</v>
      </c>
      <c r="H58" s="488" t="s">
        <v>1934</v>
      </c>
      <c r="I58" s="488">
        <v>2.8</v>
      </c>
      <c r="J58" s="488" t="s">
        <v>292</v>
      </c>
      <c r="K58" s="489" t="s">
        <v>314</v>
      </c>
      <c r="L58" s="641">
        <v>5.5</v>
      </c>
      <c r="M58" s="714">
        <v>46126</v>
      </c>
      <c r="N58" s="715" t="s">
        <v>1050</v>
      </c>
      <c r="O58" s="489" t="s">
        <v>2007</v>
      </c>
      <c r="P58" s="715">
        <v>1.7949999999999999</v>
      </c>
      <c r="Q58" s="715">
        <v>1.8</v>
      </c>
      <c r="R58" s="23">
        <v>0.78</v>
      </c>
    </row>
    <row r="59" spans="1:18">
      <c r="A59" s="813" t="s">
        <v>2053</v>
      </c>
      <c r="B59" s="639">
        <v>0.15138888888888891</v>
      </c>
      <c r="C59" s="640">
        <f t="shared" si="0"/>
        <v>6.6055045871559628</v>
      </c>
      <c r="D59" s="814">
        <f t="shared" si="1"/>
        <v>218.00000000000003</v>
      </c>
      <c r="E59" s="489" t="s">
        <v>2054</v>
      </c>
      <c r="F59" s="489" t="s">
        <v>2030</v>
      </c>
      <c r="G59" s="489">
        <v>550</v>
      </c>
      <c r="H59" s="488" t="s">
        <v>1937</v>
      </c>
      <c r="I59" s="488">
        <v>3.2</v>
      </c>
      <c r="J59" s="488" t="s">
        <v>295</v>
      </c>
      <c r="K59" s="489" t="s">
        <v>303</v>
      </c>
      <c r="L59" s="641">
        <v>5.5</v>
      </c>
      <c r="M59" s="714">
        <v>46127</v>
      </c>
      <c r="N59" s="715" t="s">
        <v>1732</v>
      </c>
      <c r="O59" s="489" t="s">
        <v>2055</v>
      </c>
      <c r="P59" s="715">
        <v>1.68</v>
      </c>
      <c r="Q59" s="715">
        <v>1.87</v>
      </c>
      <c r="R59" s="23">
        <v>1</v>
      </c>
    </row>
    <row r="60" spans="1:18">
      <c r="A60" s="813" t="s">
        <v>2056</v>
      </c>
      <c r="B60" s="639">
        <v>0.16666666666666671</v>
      </c>
      <c r="C60" s="640">
        <f t="shared" si="0"/>
        <v>5.9999999999999982</v>
      </c>
      <c r="D60" s="814">
        <f t="shared" si="1"/>
        <v>240.00000000000006</v>
      </c>
      <c r="E60" s="489" t="s">
        <v>1939</v>
      </c>
      <c r="F60" s="489" t="s">
        <v>2057</v>
      </c>
      <c r="G60" s="489">
        <v>650</v>
      </c>
      <c r="H60" s="488" t="s">
        <v>1934</v>
      </c>
      <c r="I60" s="490">
        <v>2.4</v>
      </c>
      <c r="J60" s="488" t="s">
        <v>292</v>
      </c>
      <c r="K60" s="489" t="s">
        <v>217</v>
      </c>
      <c r="L60" s="641">
        <v>5</v>
      </c>
      <c r="M60" s="714">
        <v>46132</v>
      </c>
      <c r="N60" s="715" t="s">
        <v>1830</v>
      </c>
      <c r="O60" s="489" t="s">
        <v>252</v>
      </c>
      <c r="P60" s="715">
        <v>1.7849999999999999</v>
      </c>
      <c r="Q60" s="715">
        <v>1.84</v>
      </c>
      <c r="R60" s="23">
        <v>0.75</v>
      </c>
    </row>
    <row r="61" spans="1:18">
      <c r="A61" s="813" t="s">
        <v>2058</v>
      </c>
      <c r="B61" s="639">
        <v>0.16666666666666671</v>
      </c>
      <c r="C61" s="640">
        <f t="shared" si="0"/>
        <v>5.9999999999999982</v>
      </c>
      <c r="D61" s="814">
        <f t="shared" si="1"/>
        <v>240.00000000000006</v>
      </c>
      <c r="E61" s="489" t="s">
        <v>1939</v>
      </c>
      <c r="F61" s="489" t="s">
        <v>2057</v>
      </c>
      <c r="G61" s="489">
        <v>650</v>
      </c>
      <c r="H61" s="488" t="s">
        <v>1934</v>
      </c>
      <c r="I61" s="490">
        <v>1.7</v>
      </c>
      <c r="J61" s="488" t="s">
        <v>292</v>
      </c>
      <c r="K61" s="489" t="s">
        <v>223</v>
      </c>
      <c r="L61" s="641">
        <v>5</v>
      </c>
      <c r="M61" s="714">
        <v>46132</v>
      </c>
      <c r="N61" s="715" t="s">
        <v>1870</v>
      </c>
      <c r="O61" s="489" t="s">
        <v>252</v>
      </c>
      <c r="P61" s="715">
        <v>1.7649999999999999</v>
      </c>
      <c r="Q61" s="715">
        <v>1.83</v>
      </c>
      <c r="R61" s="23">
        <v>1</v>
      </c>
    </row>
    <row r="62" spans="1:18">
      <c r="A62" s="813" t="s">
        <v>2059</v>
      </c>
      <c r="B62" s="639">
        <v>0.1965277777777778</v>
      </c>
      <c r="C62" s="640">
        <f t="shared" si="0"/>
        <v>5.0883392226148398</v>
      </c>
      <c r="D62" s="814">
        <f t="shared" si="1"/>
        <v>283.00000000000006</v>
      </c>
      <c r="E62" s="489" t="s">
        <v>2048</v>
      </c>
      <c r="F62" s="489" t="s">
        <v>2052</v>
      </c>
      <c r="G62" s="489">
        <v>600</v>
      </c>
      <c r="H62" s="23" t="s">
        <v>1937</v>
      </c>
      <c r="I62" s="488">
        <v>2.1</v>
      </c>
      <c r="J62" s="488" t="s">
        <v>292</v>
      </c>
      <c r="K62" s="489" t="s">
        <v>2060</v>
      </c>
      <c r="L62" s="641">
        <v>5.5</v>
      </c>
      <c r="M62" s="714">
        <v>46132</v>
      </c>
      <c r="N62" s="715" t="s">
        <v>2061</v>
      </c>
      <c r="O62" s="489" t="s">
        <v>2007</v>
      </c>
      <c r="P62" s="715">
        <v>1.7749999999999999</v>
      </c>
      <c r="Q62" s="715">
        <v>1.72</v>
      </c>
      <c r="R62" s="23">
        <v>0.6</v>
      </c>
    </row>
    <row r="63" spans="1:18">
      <c r="A63" s="813" t="s">
        <v>2062</v>
      </c>
      <c r="B63" s="639">
        <v>0.15277777777777776</v>
      </c>
      <c r="C63" s="640">
        <f t="shared" si="0"/>
        <v>6.5454545454545459</v>
      </c>
      <c r="D63" s="814">
        <f t="shared" si="1"/>
        <v>219.99999999999997</v>
      </c>
      <c r="E63" s="489" t="s">
        <v>2054</v>
      </c>
      <c r="F63" s="489" t="s">
        <v>2063</v>
      </c>
      <c r="G63" s="489">
        <v>550</v>
      </c>
      <c r="H63" s="23" t="s">
        <v>1937</v>
      </c>
      <c r="I63" s="488">
        <v>3.2</v>
      </c>
      <c r="J63" s="488" t="s">
        <v>295</v>
      </c>
      <c r="K63" s="489" t="s">
        <v>222</v>
      </c>
      <c r="L63" s="641">
        <v>5.5</v>
      </c>
      <c r="M63" s="714">
        <v>46174</v>
      </c>
      <c r="N63" s="715" t="s">
        <v>1631</v>
      </c>
      <c r="O63" s="489" t="s">
        <v>203</v>
      </c>
      <c r="P63" s="715">
        <v>1.68</v>
      </c>
      <c r="Q63" s="715">
        <v>1.95</v>
      </c>
      <c r="R63" s="23">
        <v>1</v>
      </c>
    </row>
    <row r="64" spans="1:18">
      <c r="A64" s="813" t="s">
        <v>2064</v>
      </c>
      <c r="B64" s="639">
        <v>0.1701388888888889</v>
      </c>
      <c r="C64" s="640">
        <f t="shared" si="0"/>
        <v>5.8775510204081636</v>
      </c>
      <c r="D64" s="814">
        <f t="shared" si="1"/>
        <v>245</v>
      </c>
      <c r="E64" s="489" t="s">
        <v>2048</v>
      </c>
      <c r="F64" s="489" t="s">
        <v>2049</v>
      </c>
      <c r="G64" s="489">
        <v>700</v>
      </c>
      <c r="H64" s="488" t="s">
        <v>1934</v>
      </c>
      <c r="I64" s="488">
        <v>2.8</v>
      </c>
      <c r="J64" s="488" t="s">
        <v>295</v>
      </c>
      <c r="K64" s="489" t="s">
        <v>311</v>
      </c>
      <c r="L64" s="641">
        <v>5.5</v>
      </c>
      <c r="M64" s="714">
        <v>46135</v>
      </c>
      <c r="N64" s="715" t="s">
        <v>1736</v>
      </c>
      <c r="O64" s="489" t="s">
        <v>1948</v>
      </c>
      <c r="P64" s="715">
        <v>1.7949999999999999</v>
      </c>
      <c r="Q64" s="715">
        <v>1.85</v>
      </c>
      <c r="R64" s="23">
        <v>0.7</v>
      </c>
    </row>
    <row r="65" spans="1:22">
      <c r="A65" s="813" t="s">
        <v>2065</v>
      </c>
      <c r="B65" s="639">
        <v>0.2013888888888889</v>
      </c>
      <c r="C65" s="640">
        <f t="shared" si="0"/>
        <v>4.9655172413793105</v>
      </c>
      <c r="D65" s="814">
        <f t="shared" si="1"/>
        <v>290</v>
      </c>
      <c r="E65" s="489" t="s">
        <v>1738</v>
      </c>
      <c r="F65" s="489" t="s">
        <v>2066</v>
      </c>
      <c r="G65" s="489">
        <v>600</v>
      </c>
      <c r="H65" s="488" t="s">
        <v>1934</v>
      </c>
      <c r="I65" s="488">
        <v>3.8</v>
      </c>
      <c r="J65" s="488" t="s">
        <v>292</v>
      </c>
      <c r="K65" s="489" t="s">
        <v>319</v>
      </c>
      <c r="L65" s="641">
        <v>5.5</v>
      </c>
      <c r="M65" s="714">
        <v>46140</v>
      </c>
      <c r="N65" s="715" t="s">
        <v>2023</v>
      </c>
      <c r="O65" s="489" t="s">
        <v>1941</v>
      </c>
      <c r="P65" s="715">
        <v>1.84</v>
      </c>
      <c r="Q65" s="715">
        <v>1.89</v>
      </c>
      <c r="R65" s="23">
        <v>0.85</v>
      </c>
    </row>
    <row r="66" spans="1:22">
      <c r="A66" s="813" t="s">
        <v>2067</v>
      </c>
      <c r="B66" s="639">
        <v>0.1590277777777778</v>
      </c>
      <c r="C66" s="640">
        <f t="shared" ref="C66:C129" si="2">IFERROR(1440/D66, "")</f>
        <v>6.2882096069868991</v>
      </c>
      <c r="D66" s="814">
        <f t="shared" ref="D66:D129" si="3">IF(B66="", "", IF(B66&lt;1, B66*1440, B66))</f>
        <v>229.00000000000003</v>
      </c>
      <c r="E66" s="489" t="s">
        <v>2048</v>
      </c>
      <c r="F66" s="489" t="s">
        <v>2068</v>
      </c>
      <c r="G66" s="489">
        <v>670</v>
      </c>
      <c r="H66" s="488" t="s">
        <v>1934</v>
      </c>
      <c r="I66" s="488">
        <v>1.7</v>
      </c>
      <c r="J66" s="488" t="s">
        <v>292</v>
      </c>
      <c r="K66" s="489" t="s">
        <v>331</v>
      </c>
      <c r="L66" s="641">
        <v>5</v>
      </c>
      <c r="M66" s="714">
        <v>46142</v>
      </c>
      <c r="N66" s="715" t="s">
        <v>1870</v>
      </c>
      <c r="O66" s="489" t="s">
        <v>201</v>
      </c>
      <c r="P66" s="715">
        <v>1.7649999999999999</v>
      </c>
      <c r="Q66" s="715">
        <v>1.84</v>
      </c>
      <c r="R66" s="23">
        <v>1</v>
      </c>
    </row>
    <row r="67" spans="1:22">
      <c r="A67" s="813" t="s">
        <v>2069</v>
      </c>
      <c r="B67" s="639">
        <v>0.16180555555555559</v>
      </c>
      <c r="C67" s="640">
        <f t="shared" si="2"/>
        <v>6.1802575107296125</v>
      </c>
      <c r="D67" s="814">
        <f t="shared" si="3"/>
        <v>233.00000000000006</v>
      </c>
      <c r="E67" s="489" t="s">
        <v>2048</v>
      </c>
      <c r="F67" s="489" t="s">
        <v>2068</v>
      </c>
      <c r="G67" s="489">
        <v>670</v>
      </c>
      <c r="H67" s="488" t="s">
        <v>1934</v>
      </c>
      <c r="I67" s="490">
        <v>2.4</v>
      </c>
      <c r="J67" s="488" t="s">
        <v>292</v>
      </c>
      <c r="K67" s="489" t="s">
        <v>297</v>
      </c>
      <c r="L67" s="641">
        <v>5</v>
      </c>
      <c r="M67" s="714">
        <v>46141</v>
      </c>
      <c r="N67" s="715" t="s">
        <v>1830</v>
      </c>
      <c r="O67" s="489" t="s">
        <v>201</v>
      </c>
      <c r="P67" s="715">
        <v>1.7849999999999999</v>
      </c>
      <c r="Q67" s="715">
        <v>1.85</v>
      </c>
      <c r="R67" s="23">
        <v>0.75</v>
      </c>
    </row>
    <row r="68" spans="1:22">
      <c r="A68" s="813" t="s">
        <v>2070</v>
      </c>
      <c r="B68" s="639">
        <v>0.17152777777777775</v>
      </c>
      <c r="C68" s="640">
        <f t="shared" si="2"/>
        <v>5.8299595141700413</v>
      </c>
      <c r="D68" s="814">
        <f t="shared" si="3"/>
        <v>246.99999999999997</v>
      </c>
      <c r="E68" s="489" t="s">
        <v>2048</v>
      </c>
      <c r="F68" s="489" t="s">
        <v>2071</v>
      </c>
      <c r="G68" s="489">
        <v>700</v>
      </c>
      <c r="H68" s="488" t="s">
        <v>1934</v>
      </c>
      <c r="I68" s="491">
        <v>2.9</v>
      </c>
      <c r="J68" s="488" t="s">
        <v>292</v>
      </c>
      <c r="K68" s="489" t="s">
        <v>216</v>
      </c>
      <c r="L68" s="641">
        <v>5.5</v>
      </c>
      <c r="M68" s="714">
        <v>46147</v>
      </c>
      <c r="N68" s="715" t="s">
        <v>1050</v>
      </c>
      <c r="O68" s="489" t="s">
        <v>2072</v>
      </c>
      <c r="P68" s="715">
        <v>1.7949999999999999</v>
      </c>
      <c r="Q68" s="715">
        <v>1.8</v>
      </c>
      <c r="R68" s="23">
        <v>0.75</v>
      </c>
    </row>
    <row r="69" spans="1:22">
      <c r="A69" s="813" t="s">
        <v>2073</v>
      </c>
      <c r="B69" s="639">
        <v>0.17083333333333331</v>
      </c>
      <c r="C69" s="640">
        <f t="shared" si="2"/>
        <v>5.8536585365853666</v>
      </c>
      <c r="D69" s="814">
        <f t="shared" si="3"/>
        <v>245.99999999999997</v>
      </c>
      <c r="E69" s="489" t="s">
        <v>2048</v>
      </c>
      <c r="F69" s="489" t="s">
        <v>2074</v>
      </c>
      <c r="G69" s="489">
        <v>700</v>
      </c>
      <c r="H69" s="488" t="s">
        <v>1934</v>
      </c>
      <c r="I69" s="488">
        <v>2.8</v>
      </c>
      <c r="J69" s="488" t="s">
        <v>295</v>
      </c>
      <c r="K69" s="489" t="s">
        <v>326</v>
      </c>
      <c r="L69" s="641">
        <v>5.5</v>
      </c>
      <c r="M69" s="714">
        <v>46149</v>
      </c>
      <c r="N69" s="715" t="s">
        <v>1549</v>
      </c>
      <c r="O69" s="489" t="s">
        <v>1973</v>
      </c>
      <c r="P69" s="715">
        <v>1.7949999999999999</v>
      </c>
      <c r="Q69" s="715" t="s">
        <v>2075</v>
      </c>
      <c r="R69" s="23">
        <v>0.7</v>
      </c>
    </row>
    <row r="70" spans="1:22">
      <c r="A70" s="813" t="s">
        <v>2076</v>
      </c>
      <c r="B70" s="639">
        <v>0.1701388888888889</v>
      </c>
      <c r="C70" s="640">
        <f t="shared" si="2"/>
        <v>5.8775510204081636</v>
      </c>
      <c r="D70" s="814">
        <f t="shared" si="3"/>
        <v>245</v>
      </c>
      <c r="E70" s="489" t="s">
        <v>2048</v>
      </c>
      <c r="F70" s="489" t="s">
        <v>2074</v>
      </c>
      <c r="G70" s="489">
        <v>700</v>
      </c>
      <c r="H70" s="488" t="s">
        <v>1934</v>
      </c>
      <c r="I70" s="490">
        <v>2.9</v>
      </c>
      <c r="J70" s="488" t="s">
        <v>295</v>
      </c>
      <c r="K70" s="489" t="s">
        <v>224</v>
      </c>
      <c r="L70" s="641">
        <v>5.5</v>
      </c>
      <c r="M70" s="714">
        <v>46149</v>
      </c>
      <c r="N70" s="715" t="s">
        <v>1049</v>
      </c>
      <c r="O70" s="489" t="s">
        <v>1973</v>
      </c>
      <c r="P70" s="715">
        <v>1.79</v>
      </c>
      <c r="Q70" s="715">
        <v>1.76</v>
      </c>
      <c r="R70" s="23">
        <v>0.7</v>
      </c>
    </row>
    <row r="71" spans="1:22">
      <c r="A71" s="813" t="s">
        <v>2077</v>
      </c>
      <c r="B71" s="639">
        <v>0.19791666666666671</v>
      </c>
      <c r="C71" s="640">
        <f t="shared" si="2"/>
        <v>5.0526315789473673</v>
      </c>
      <c r="D71" s="814">
        <f t="shared" si="3"/>
        <v>285.00000000000006</v>
      </c>
      <c r="E71" s="489" t="s">
        <v>2048</v>
      </c>
      <c r="F71" s="489" t="s">
        <v>2071</v>
      </c>
      <c r="G71" s="489">
        <v>600</v>
      </c>
      <c r="H71" s="488" t="s">
        <v>1937</v>
      </c>
      <c r="I71" s="488">
        <v>2</v>
      </c>
      <c r="J71" s="488" t="s">
        <v>292</v>
      </c>
      <c r="K71" s="489" t="s">
        <v>252</v>
      </c>
      <c r="L71" s="641">
        <v>5.5</v>
      </c>
      <c r="M71" s="714">
        <v>46150</v>
      </c>
      <c r="N71" s="715" t="s">
        <v>1029</v>
      </c>
      <c r="O71" s="489" t="s">
        <v>2072</v>
      </c>
      <c r="P71" s="715">
        <v>1.7749999999999999</v>
      </c>
      <c r="Q71" s="715">
        <v>1.7350000000000001</v>
      </c>
      <c r="R71" s="23">
        <v>0.6</v>
      </c>
    </row>
    <row r="72" spans="1:22">
      <c r="A72" s="813" t="s">
        <v>2078</v>
      </c>
      <c r="B72" s="639">
        <v>0.17083333333333331</v>
      </c>
      <c r="C72" s="640">
        <f t="shared" si="2"/>
        <v>5.8536585365853666</v>
      </c>
      <c r="D72" s="814">
        <f t="shared" si="3"/>
        <v>245.99999999999997</v>
      </c>
      <c r="E72" s="489" t="s">
        <v>2048</v>
      </c>
      <c r="F72" s="489" t="s">
        <v>2074</v>
      </c>
      <c r="G72" s="489">
        <v>700</v>
      </c>
      <c r="H72" s="488" t="s">
        <v>1934</v>
      </c>
      <c r="I72" s="490">
        <v>2.8</v>
      </c>
      <c r="J72" s="488" t="s">
        <v>295</v>
      </c>
      <c r="K72" s="489" t="s">
        <v>302</v>
      </c>
      <c r="L72" s="641">
        <v>5.5</v>
      </c>
      <c r="M72" s="714">
        <v>46153</v>
      </c>
      <c r="N72" s="715" t="s">
        <v>1736</v>
      </c>
      <c r="O72" s="489" t="s">
        <v>1973</v>
      </c>
      <c r="P72" s="715">
        <v>1.7949999999999999</v>
      </c>
      <c r="Q72" s="715">
        <v>1.88</v>
      </c>
      <c r="R72" s="23">
        <v>0.7</v>
      </c>
    </row>
    <row r="73" spans="1:22">
      <c r="A73" s="816" t="s">
        <v>2079</v>
      </c>
      <c r="B73" s="23">
        <v>754</v>
      </c>
      <c r="C73" s="640">
        <f t="shared" si="2"/>
        <v>1.909814323607427</v>
      </c>
      <c r="D73" s="817">
        <f t="shared" si="3"/>
        <v>754</v>
      </c>
      <c r="E73" s="397" t="s">
        <v>2080</v>
      </c>
      <c r="F73" s="489" t="s">
        <v>2081</v>
      </c>
      <c r="G73" s="397">
        <v>500</v>
      </c>
      <c r="H73" s="23" t="s">
        <v>2082</v>
      </c>
      <c r="I73" s="23">
        <v>1.2</v>
      </c>
      <c r="J73" s="488" t="s">
        <v>292</v>
      </c>
      <c r="K73" s="489" t="s">
        <v>199</v>
      </c>
      <c r="L73" s="641">
        <v>2</v>
      </c>
      <c r="M73" s="714">
        <v>45915</v>
      </c>
      <c r="N73" s="715" t="s">
        <v>1037</v>
      </c>
      <c r="O73" s="489" t="s">
        <v>208</v>
      </c>
      <c r="P73" s="715">
        <v>1.7</v>
      </c>
      <c r="Q73" s="715">
        <v>1.66</v>
      </c>
      <c r="R73" s="23">
        <v>6.5</v>
      </c>
      <c r="S73" s="815" t="s">
        <v>2083</v>
      </c>
      <c r="T73" s="65" t="s">
        <v>2084</v>
      </c>
      <c r="U73" s="65" t="s">
        <v>2085</v>
      </c>
      <c r="V73" s="65" t="s">
        <v>2086</v>
      </c>
    </row>
    <row r="74" spans="1:22">
      <c r="A74" s="816" t="s">
        <v>2087</v>
      </c>
      <c r="B74" s="23">
        <v>710</v>
      </c>
      <c r="C74" s="640">
        <f t="shared" si="2"/>
        <v>2.028169014084507</v>
      </c>
      <c r="D74" s="817">
        <f t="shared" si="3"/>
        <v>710</v>
      </c>
      <c r="E74" s="397" t="s">
        <v>2088</v>
      </c>
      <c r="F74" s="397" t="s">
        <v>2089</v>
      </c>
      <c r="G74" s="397">
        <v>500</v>
      </c>
      <c r="H74" s="23" t="s">
        <v>1920</v>
      </c>
      <c r="I74" s="23">
        <v>1.4</v>
      </c>
      <c r="J74" s="488" t="s">
        <v>292</v>
      </c>
      <c r="K74" s="489" t="s">
        <v>214</v>
      </c>
      <c r="L74" s="641">
        <v>2</v>
      </c>
      <c r="M74" s="714">
        <v>45947</v>
      </c>
      <c r="N74" s="715" t="s">
        <v>2090</v>
      </c>
      <c r="O74" s="489" t="s">
        <v>213</v>
      </c>
      <c r="P74" s="715">
        <v>1.71</v>
      </c>
      <c r="Q74" s="715">
        <v>1.87</v>
      </c>
      <c r="R74" s="23">
        <v>5.5</v>
      </c>
      <c r="S74" s="815" t="s">
        <v>2091</v>
      </c>
      <c r="T74" s="65" t="s">
        <v>2084</v>
      </c>
      <c r="U74" s="65" t="s">
        <v>2085</v>
      </c>
      <c r="V74" s="65" t="s">
        <v>2086</v>
      </c>
    </row>
    <row r="75" spans="1:22">
      <c r="A75" s="813" t="s">
        <v>1692</v>
      </c>
      <c r="B75" s="488">
        <v>891</v>
      </c>
      <c r="C75" s="640">
        <f t="shared" si="2"/>
        <v>1.6161616161616161</v>
      </c>
      <c r="D75" s="818">
        <f t="shared" si="3"/>
        <v>891</v>
      </c>
      <c r="E75" s="489" t="s">
        <v>1693</v>
      </c>
      <c r="F75" s="489" t="s">
        <v>2092</v>
      </c>
      <c r="G75" s="489">
        <v>500</v>
      </c>
      <c r="H75" s="23" t="s">
        <v>1920</v>
      </c>
      <c r="I75" s="488">
        <v>0.25</v>
      </c>
      <c r="J75" s="488" t="s">
        <v>292</v>
      </c>
      <c r="K75" s="489" t="s">
        <v>308</v>
      </c>
      <c r="L75" s="641">
        <v>3.7</v>
      </c>
      <c r="M75" s="714">
        <v>45817</v>
      </c>
      <c r="N75" s="715" t="s">
        <v>1036</v>
      </c>
      <c r="O75" s="489" t="s">
        <v>2093</v>
      </c>
      <c r="P75" s="715">
        <v>1.67</v>
      </c>
      <c r="Q75" s="715">
        <v>1.85</v>
      </c>
      <c r="R75" s="23">
        <v>7.5</v>
      </c>
    </row>
    <row r="76" spans="1:22">
      <c r="A76" s="813" t="s">
        <v>2094</v>
      </c>
      <c r="B76" s="488">
        <v>825</v>
      </c>
      <c r="C76" s="640">
        <f t="shared" si="2"/>
        <v>1.7454545454545454</v>
      </c>
      <c r="D76" s="818">
        <f t="shared" si="3"/>
        <v>825</v>
      </c>
      <c r="E76" s="489" t="s">
        <v>2095</v>
      </c>
      <c r="F76" s="489" t="s">
        <v>2096</v>
      </c>
      <c r="G76" s="489">
        <v>600</v>
      </c>
      <c r="H76" s="23" t="s">
        <v>1920</v>
      </c>
      <c r="I76" s="23">
        <v>1.6</v>
      </c>
      <c r="J76" s="488" t="s">
        <v>292</v>
      </c>
      <c r="K76" s="489" t="s">
        <v>205</v>
      </c>
      <c r="L76" s="641">
        <v>4</v>
      </c>
      <c r="M76" s="714">
        <v>45827</v>
      </c>
      <c r="N76" s="715" t="s">
        <v>2097</v>
      </c>
      <c r="O76" s="489"/>
      <c r="P76" s="715">
        <v>1.76</v>
      </c>
      <c r="Q76" s="715">
        <v>1.73</v>
      </c>
      <c r="R76" s="23">
        <v>12</v>
      </c>
    </row>
    <row r="77" spans="1:22">
      <c r="A77" s="816" t="s">
        <v>2098</v>
      </c>
      <c r="B77" s="23">
        <v>953</v>
      </c>
      <c r="C77" s="640">
        <f t="shared" si="2"/>
        <v>1.5110178384050368</v>
      </c>
      <c r="D77" s="817">
        <f t="shared" si="3"/>
        <v>953</v>
      </c>
      <c r="E77" s="397" t="s">
        <v>1678</v>
      </c>
      <c r="F77" s="397" t="s">
        <v>1679</v>
      </c>
      <c r="G77" s="397">
        <v>650</v>
      </c>
      <c r="H77" s="23" t="s">
        <v>1920</v>
      </c>
      <c r="I77" s="23">
        <v>1.2</v>
      </c>
      <c r="J77" s="488" t="s">
        <v>292</v>
      </c>
      <c r="K77" s="489" t="s">
        <v>863</v>
      </c>
      <c r="L77" s="641">
        <v>5</v>
      </c>
      <c r="M77" s="714">
        <v>45824</v>
      </c>
      <c r="N77" s="715" t="s">
        <v>1028</v>
      </c>
      <c r="O77" s="489" t="s">
        <v>200</v>
      </c>
      <c r="P77" s="715">
        <v>1.71</v>
      </c>
      <c r="Q77" s="715">
        <v>1.71</v>
      </c>
      <c r="R77" s="23">
        <v>14</v>
      </c>
    </row>
    <row r="78" spans="1:22">
      <c r="A78" s="816" t="s">
        <v>2099</v>
      </c>
      <c r="B78" s="23">
        <v>950</v>
      </c>
      <c r="C78" s="640">
        <f t="shared" si="2"/>
        <v>1.5157894736842106</v>
      </c>
      <c r="D78" s="817">
        <f t="shared" si="3"/>
        <v>950</v>
      </c>
      <c r="E78" s="397" t="s">
        <v>1684</v>
      </c>
      <c r="F78" s="397" t="s">
        <v>2100</v>
      </c>
      <c r="G78" s="397">
        <v>650</v>
      </c>
      <c r="H78" s="23" t="s">
        <v>1920</v>
      </c>
      <c r="I78" s="23">
        <v>0.9</v>
      </c>
      <c r="J78" s="488" t="s">
        <v>292</v>
      </c>
      <c r="K78" s="489" t="s">
        <v>210</v>
      </c>
      <c r="L78" s="641">
        <v>5</v>
      </c>
      <c r="M78" s="714">
        <v>45827</v>
      </c>
      <c r="N78" s="715" t="s">
        <v>1039</v>
      </c>
      <c r="O78" s="489" t="s">
        <v>2101</v>
      </c>
      <c r="P78" s="715">
        <v>1.73</v>
      </c>
      <c r="Q78" s="715" t="s">
        <v>2102</v>
      </c>
      <c r="R78" s="23">
        <v>8</v>
      </c>
    </row>
    <row r="79" spans="1:22">
      <c r="A79" s="813" t="s">
        <v>2103</v>
      </c>
      <c r="B79" s="488">
        <v>508</v>
      </c>
      <c r="C79" s="640">
        <f t="shared" si="2"/>
        <v>2.8346456692913384</v>
      </c>
      <c r="D79" s="818">
        <f t="shared" si="3"/>
        <v>508</v>
      </c>
      <c r="E79" s="489" t="s">
        <v>2104</v>
      </c>
      <c r="F79" s="489" t="s">
        <v>2105</v>
      </c>
      <c r="G79" s="489">
        <v>500</v>
      </c>
      <c r="H79" s="23" t="s">
        <v>1920</v>
      </c>
      <c r="I79" s="488">
        <v>1.6</v>
      </c>
      <c r="J79" s="488" t="s">
        <v>295</v>
      </c>
      <c r="K79" s="489" t="s">
        <v>201</v>
      </c>
      <c r="L79" s="641">
        <v>2</v>
      </c>
      <c r="M79" s="714">
        <v>45827</v>
      </c>
      <c r="N79" s="715" t="s">
        <v>2106</v>
      </c>
      <c r="O79" s="489" t="s">
        <v>293</v>
      </c>
      <c r="P79" s="715">
        <v>1.84</v>
      </c>
      <c r="Q79" s="715">
        <v>1.9</v>
      </c>
      <c r="R79" s="23">
        <v>6</v>
      </c>
    </row>
    <row r="80" spans="1:22">
      <c r="A80" s="813" t="s">
        <v>2107</v>
      </c>
      <c r="B80" s="488">
        <v>503</v>
      </c>
      <c r="C80" s="640">
        <f t="shared" si="2"/>
        <v>2.8628230616302188</v>
      </c>
      <c r="D80" s="818">
        <f t="shared" si="3"/>
        <v>503</v>
      </c>
      <c r="E80" s="397" t="s">
        <v>2104</v>
      </c>
      <c r="F80" s="397" t="s">
        <v>2108</v>
      </c>
      <c r="G80" s="397">
        <v>500</v>
      </c>
      <c r="H80" s="23" t="s">
        <v>1920</v>
      </c>
      <c r="I80" s="23">
        <v>1.5</v>
      </c>
      <c r="J80" s="488" t="s">
        <v>295</v>
      </c>
      <c r="K80" s="489" t="s">
        <v>325</v>
      </c>
      <c r="L80" s="641">
        <v>2</v>
      </c>
      <c r="M80" s="714">
        <v>45827</v>
      </c>
      <c r="N80" s="715" t="s">
        <v>2109</v>
      </c>
      <c r="O80" s="489" t="s">
        <v>1961</v>
      </c>
      <c r="P80" s="715">
        <v>1.82</v>
      </c>
      <c r="Q80" s="715">
        <v>1.77</v>
      </c>
      <c r="R80" s="23">
        <v>7</v>
      </c>
    </row>
    <row r="81" spans="1:22">
      <c r="A81" s="813" t="s">
        <v>2110</v>
      </c>
      <c r="B81" s="488">
        <v>840</v>
      </c>
      <c r="C81" s="640">
        <f t="shared" si="2"/>
        <v>1.7142857142857142</v>
      </c>
      <c r="D81" s="818">
        <f t="shared" si="3"/>
        <v>840</v>
      </c>
      <c r="E81" s="489" t="s">
        <v>1633</v>
      </c>
      <c r="F81" s="489" t="s">
        <v>1680</v>
      </c>
      <c r="G81" s="489">
        <v>750</v>
      </c>
      <c r="H81" s="23" t="s">
        <v>1920</v>
      </c>
      <c r="I81" s="23">
        <v>1.8</v>
      </c>
      <c r="J81" s="488" t="s">
        <v>292</v>
      </c>
      <c r="K81" s="489" t="s">
        <v>322</v>
      </c>
      <c r="L81" s="641">
        <v>5</v>
      </c>
      <c r="M81" s="714">
        <v>45831</v>
      </c>
      <c r="N81" s="715" t="s">
        <v>1043</v>
      </c>
      <c r="O81" s="489" t="s">
        <v>199</v>
      </c>
      <c r="P81" s="715">
        <v>1.7849999999999999</v>
      </c>
      <c r="Q81" s="715">
        <v>1.81</v>
      </c>
      <c r="R81" s="23">
        <v>12</v>
      </c>
    </row>
    <row r="82" spans="1:22">
      <c r="A82" s="816" t="s">
        <v>2111</v>
      </c>
      <c r="B82" s="23">
        <v>891</v>
      </c>
      <c r="C82" s="640">
        <f t="shared" si="2"/>
        <v>1.6161616161616161</v>
      </c>
      <c r="D82" s="817">
        <f t="shared" si="3"/>
        <v>891</v>
      </c>
      <c r="E82" s="397" t="s">
        <v>1693</v>
      </c>
      <c r="F82" s="397" t="s">
        <v>2112</v>
      </c>
      <c r="G82" s="397">
        <v>500</v>
      </c>
      <c r="H82" s="23" t="s">
        <v>1920</v>
      </c>
      <c r="I82" s="23">
        <v>0.25</v>
      </c>
      <c r="J82" s="488" t="s">
        <v>292</v>
      </c>
      <c r="K82" s="489" t="s">
        <v>861</v>
      </c>
      <c r="L82" s="641">
        <v>3.7</v>
      </c>
      <c r="M82" s="714">
        <v>45842</v>
      </c>
      <c r="N82" s="715" t="s">
        <v>1037</v>
      </c>
      <c r="O82" s="489" t="s">
        <v>208</v>
      </c>
      <c r="P82" s="715">
        <v>1.67</v>
      </c>
      <c r="Q82" s="715" t="s">
        <v>2113</v>
      </c>
      <c r="R82" s="23">
        <v>8.5</v>
      </c>
    </row>
    <row r="83" spans="1:22">
      <c r="A83" s="816" t="s">
        <v>1845</v>
      </c>
      <c r="B83" s="23">
        <v>811</v>
      </c>
      <c r="C83" s="640">
        <f t="shared" si="2"/>
        <v>1.7755856966707768</v>
      </c>
      <c r="D83" s="817">
        <f t="shared" si="3"/>
        <v>811</v>
      </c>
      <c r="E83" s="397" t="s">
        <v>1633</v>
      </c>
      <c r="F83" s="489" t="s">
        <v>1846</v>
      </c>
      <c r="G83" s="397">
        <v>780</v>
      </c>
      <c r="H83" s="23" t="s">
        <v>1920</v>
      </c>
      <c r="I83" s="23">
        <v>1.8</v>
      </c>
      <c r="J83" s="488" t="s">
        <v>292</v>
      </c>
      <c r="K83" s="489" t="s">
        <v>201</v>
      </c>
      <c r="L83" s="641">
        <v>5</v>
      </c>
      <c r="M83" s="714">
        <v>45842</v>
      </c>
      <c r="N83" s="715" t="s">
        <v>1044</v>
      </c>
      <c r="O83" s="489" t="s">
        <v>306</v>
      </c>
      <c r="P83" s="715">
        <v>1.78</v>
      </c>
      <c r="Q83" s="715" t="s">
        <v>2114</v>
      </c>
      <c r="R83" s="23">
        <v>13</v>
      </c>
    </row>
    <row r="84" spans="1:22">
      <c r="A84" s="816" t="s">
        <v>2115</v>
      </c>
      <c r="B84" s="488">
        <v>1037</v>
      </c>
      <c r="C84" s="640">
        <f t="shared" si="2"/>
        <v>1.3886210221793636</v>
      </c>
      <c r="D84" s="818">
        <f t="shared" si="3"/>
        <v>1037</v>
      </c>
      <c r="E84" s="489" t="s">
        <v>1635</v>
      </c>
      <c r="F84" s="397" t="s">
        <v>2116</v>
      </c>
      <c r="G84" s="489">
        <v>600</v>
      </c>
      <c r="H84" s="23" t="s">
        <v>1920</v>
      </c>
      <c r="I84" s="488">
        <v>0.8</v>
      </c>
      <c r="J84" s="488" t="s">
        <v>292</v>
      </c>
      <c r="K84" s="489" t="s">
        <v>204</v>
      </c>
      <c r="L84" s="641">
        <v>5</v>
      </c>
      <c r="M84" s="714">
        <v>45849</v>
      </c>
      <c r="N84" s="715" t="s">
        <v>1034</v>
      </c>
      <c r="O84" s="489" t="s">
        <v>1941</v>
      </c>
      <c r="P84" s="715">
        <v>1.7</v>
      </c>
      <c r="Q84" s="715">
        <v>1.9</v>
      </c>
      <c r="R84" s="23">
        <v>11</v>
      </c>
      <c r="S84" s="815">
        <v>-3.5</v>
      </c>
      <c r="T84" s="65">
        <v>-5.6</v>
      </c>
      <c r="U84" s="819" t="s">
        <v>2117</v>
      </c>
      <c r="V84" s="65" t="s">
        <v>2086</v>
      </c>
    </row>
    <row r="85" spans="1:22">
      <c r="A85" s="813" t="s">
        <v>2118</v>
      </c>
      <c r="B85" s="488">
        <v>1037</v>
      </c>
      <c r="C85" s="640">
        <f t="shared" si="2"/>
        <v>1.3886210221793636</v>
      </c>
      <c r="D85" s="817">
        <f t="shared" si="3"/>
        <v>1037</v>
      </c>
      <c r="E85" s="489" t="s">
        <v>1635</v>
      </c>
      <c r="F85" s="397" t="s">
        <v>2116</v>
      </c>
      <c r="G85" s="489">
        <v>600</v>
      </c>
      <c r="H85" s="23" t="s">
        <v>1920</v>
      </c>
      <c r="I85" s="488">
        <v>0.8</v>
      </c>
      <c r="J85" s="488" t="s">
        <v>292</v>
      </c>
      <c r="K85" s="489" t="s">
        <v>325</v>
      </c>
      <c r="L85" s="641">
        <v>5</v>
      </c>
      <c r="M85" s="714">
        <v>45852</v>
      </c>
      <c r="N85" s="715" t="s">
        <v>1027</v>
      </c>
      <c r="O85" s="489" t="s">
        <v>1941</v>
      </c>
      <c r="P85" s="715">
        <v>1.7</v>
      </c>
      <c r="Q85" s="715">
        <v>1.95</v>
      </c>
      <c r="R85" s="23">
        <v>11.5</v>
      </c>
    </row>
    <row r="86" spans="1:22">
      <c r="A86" s="813" t="s">
        <v>2119</v>
      </c>
      <c r="B86" s="488">
        <v>831</v>
      </c>
      <c r="C86" s="640">
        <f t="shared" si="2"/>
        <v>1.7328519855595668</v>
      </c>
      <c r="D86" s="818">
        <f t="shared" si="3"/>
        <v>831</v>
      </c>
      <c r="E86" s="489" t="s">
        <v>1727</v>
      </c>
      <c r="F86" s="489" t="s">
        <v>2116</v>
      </c>
      <c r="G86" s="489">
        <v>600</v>
      </c>
      <c r="H86" s="23" t="s">
        <v>1920</v>
      </c>
      <c r="I86" s="491">
        <v>0.8</v>
      </c>
      <c r="J86" s="488" t="s">
        <v>292</v>
      </c>
      <c r="K86" s="489" t="s">
        <v>2120</v>
      </c>
      <c r="L86" s="641">
        <v>4</v>
      </c>
      <c r="M86" s="714">
        <v>45847</v>
      </c>
      <c r="N86" s="715" t="s">
        <v>1035</v>
      </c>
      <c r="O86" s="489" t="s">
        <v>1941</v>
      </c>
      <c r="P86" s="715">
        <v>1.7</v>
      </c>
      <c r="Q86" s="715">
        <v>1.9</v>
      </c>
      <c r="R86" s="23">
        <v>11</v>
      </c>
    </row>
    <row r="87" spans="1:22">
      <c r="A87" s="816" t="s">
        <v>2121</v>
      </c>
      <c r="B87" s="23">
        <v>1099</v>
      </c>
      <c r="C87" s="640">
        <f t="shared" si="2"/>
        <v>1.3102820746132848</v>
      </c>
      <c r="D87" s="817">
        <f t="shared" si="3"/>
        <v>1099</v>
      </c>
      <c r="E87" s="397" t="s">
        <v>2122</v>
      </c>
      <c r="F87" s="397" t="s">
        <v>2123</v>
      </c>
      <c r="G87" s="397">
        <v>550</v>
      </c>
      <c r="H87" s="23" t="s">
        <v>1920</v>
      </c>
      <c r="I87" s="23">
        <v>1</v>
      </c>
      <c r="J87" s="488" t="s">
        <v>292</v>
      </c>
      <c r="K87" s="489" t="s">
        <v>335</v>
      </c>
      <c r="L87" s="641">
        <v>5</v>
      </c>
      <c r="M87" s="714">
        <v>45854</v>
      </c>
      <c r="N87" s="715" t="s">
        <v>2124</v>
      </c>
      <c r="O87" s="489" t="s">
        <v>1931</v>
      </c>
      <c r="P87" s="715">
        <v>1.73</v>
      </c>
      <c r="Q87" s="715">
        <v>1.85</v>
      </c>
      <c r="R87" s="23">
        <v>11.5</v>
      </c>
    </row>
    <row r="88" spans="1:22">
      <c r="A88" s="816" t="s">
        <v>2125</v>
      </c>
      <c r="B88" s="23">
        <v>823</v>
      </c>
      <c r="C88" s="640">
        <f t="shared" si="2"/>
        <v>1.7496962332928312</v>
      </c>
      <c r="D88" s="817">
        <f t="shared" si="3"/>
        <v>823</v>
      </c>
      <c r="E88" s="397" t="s">
        <v>2095</v>
      </c>
      <c r="F88" s="397" t="s">
        <v>2126</v>
      </c>
      <c r="G88" s="397">
        <v>600</v>
      </c>
      <c r="H88" s="23" t="s">
        <v>1920</v>
      </c>
      <c r="I88" s="23">
        <v>1.6</v>
      </c>
      <c r="J88" s="488" t="s">
        <v>292</v>
      </c>
      <c r="K88" s="489" t="s">
        <v>205</v>
      </c>
      <c r="L88" s="641">
        <v>4</v>
      </c>
      <c r="M88" s="714">
        <v>45856</v>
      </c>
      <c r="N88" s="715" t="s">
        <v>1036</v>
      </c>
      <c r="O88" s="489" t="s">
        <v>850</v>
      </c>
      <c r="P88" s="715">
        <v>1.76</v>
      </c>
      <c r="Q88" s="715">
        <v>1.63</v>
      </c>
      <c r="R88" s="23">
        <v>12</v>
      </c>
      <c r="S88" s="815" t="s">
        <v>2127</v>
      </c>
      <c r="T88" s="65" t="s">
        <v>2128</v>
      </c>
      <c r="U88" s="65" t="s">
        <v>2129</v>
      </c>
      <c r="V88" s="65" t="s">
        <v>2086</v>
      </c>
    </row>
    <row r="89" spans="1:22">
      <c r="A89" s="813" t="s">
        <v>2130</v>
      </c>
      <c r="B89" s="488">
        <v>478</v>
      </c>
      <c r="C89" s="640">
        <f t="shared" si="2"/>
        <v>3.01255230125523</v>
      </c>
      <c r="D89" s="818">
        <f t="shared" si="3"/>
        <v>478</v>
      </c>
      <c r="E89" s="489" t="s">
        <v>2131</v>
      </c>
      <c r="F89" s="489" t="s">
        <v>2132</v>
      </c>
      <c r="G89" s="489">
        <v>500</v>
      </c>
      <c r="H89" s="23" t="s">
        <v>1920</v>
      </c>
      <c r="I89" s="491">
        <v>0.8</v>
      </c>
      <c r="J89" s="488" t="s">
        <v>292</v>
      </c>
      <c r="K89" s="489" t="s">
        <v>314</v>
      </c>
      <c r="L89" s="641">
        <v>2</v>
      </c>
      <c r="M89" s="714">
        <v>45863</v>
      </c>
      <c r="N89" s="715" t="s">
        <v>1031</v>
      </c>
      <c r="O89" s="489" t="s">
        <v>2133</v>
      </c>
      <c r="P89" s="715">
        <v>1.68</v>
      </c>
      <c r="Q89" s="715">
        <v>1.74</v>
      </c>
      <c r="R89" s="23">
        <v>8.5</v>
      </c>
    </row>
    <row r="90" spans="1:22">
      <c r="A90" s="813" t="s">
        <v>2134</v>
      </c>
      <c r="B90" s="488">
        <v>946</v>
      </c>
      <c r="C90" s="640">
        <f t="shared" si="2"/>
        <v>1.522198731501057</v>
      </c>
      <c r="D90" s="817">
        <f t="shared" si="3"/>
        <v>946</v>
      </c>
      <c r="E90" s="489" t="s">
        <v>1648</v>
      </c>
      <c r="F90" s="397" t="s">
        <v>2135</v>
      </c>
      <c r="G90" s="489">
        <v>650</v>
      </c>
      <c r="H90" s="23" t="s">
        <v>1920</v>
      </c>
      <c r="I90" s="491">
        <v>1.1000000000000001</v>
      </c>
      <c r="J90" s="488" t="s">
        <v>292</v>
      </c>
      <c r="K90" s="489" t="s">
        <v>308</v>
      </c>
      <c r="L90" s="641">
        <v>5</v>
      </c>
      <c r="M90" s="714">
        <v>45867</v>
      </c>
      <c r="N90" s="715" t="s">
        <v>1043</v>
      </c>
      <c r="O90" s="489" t="s">
        <v>298</v>
      </c>
      <c r="P90" s="715">
        <v>1.7150000000000001</v>
      </c>
      <c r="Q90" s="715">
        <v>1.82</v>
      </c>
      <c r="R90" s="23">
        <v>12.5</v>
      </c>
      <c r="S90" s="815" t="s">
        <v>2136</v>
      </c>
      <c r="T90" s="65" t="s">
        <v>2137</v>
      </c>
      <c r="U90" s="65" t="s">
        <v>2138</v>
      </c>
      <c r="V90" s="65" t="s">
        <v>2086</v>
      </c>
    </row>
    <row r="91" spans="1:22">
      <c r="A91" s="816" t="s">
        <v>2139</v>
      </c>
      <c r="B91" s="23">
        <v>958</v>
      </c>
      <c r="C91" s="640">
        <f t="shared" si="2"/>
        <v>1.5031315240083507</v>
      </c>
      <c r="D91" s="817">
        <f t="shared" si="3"/>
        <v>958</v>
      </c>
      <c r="E91" s="397" t="s">
        <v>1648</v>
      </c>
      <c r="F91" s="397" t="s">
        <v>2140</v>
      </c>
      <c r="G91" s="397">
        <v>650</v>
      </c>
      <c r="H91" s="23" t="s">
        <v>1920</v>
      </c>
      <c r="I91" s="23">
        <v>0.8</v>
      </c>
      <c r="J91" s="488" t="s">
        <v>292</v>
      </c>
      <c r="K91" s="489" t="s">
        <v>2141</v>
      </c>
      <c r="L91" s="641">
        <v>5</v>
      </c>
      <c r="M91" s="714">
        <v>45870</v>
      </c>
      <c r="N91" s="715" t="s">
        <v>1027</v>
      </c>
      <c r="O91" s="489" t="s">
        <v>2142</v>
      </c>
      <c r="P91" s="715">
        <v>1.72</v>
      </c>
      <c r="Q91" s="715">
        <v>1.86</v>
      </c>
      <c r="R91" s="23">
        <v>11</v>
      </c>
      <c r="S91" s="815" t="s">
        <v>2143</v>
      </c>
      <c r="T91" s="65" t="s">
        <v>2144</v>
      </c>
      <c r="U91" s="65" t="s">
        <v>2145</v>
      </c>
      <c r="V91" s="65" t="s">
        <v>2086</v>
      </c>
    </row>
    <row r="92" spans="1:22">
      <c r="A92" s="816" t="s">
        <v>2146</v>
      </c>
      <c r="B92" s="23">
        <v>865</v>
      </c>
      <c r="C92" s="640">
        <f t="shared" si="2"/>
        <v>1.6647398843930636</v>
      </c>
      <c r="D92" s="817">
        <f t="shared" si="3"/>
        <v>865</v>
      </c>
      <c r="E92" s="397" t="s">
        <v>1649</v>
      </c>
      <c r="F92" s="489" t="s">
        <v>2147</v>
      </c>
      <c r="G92" s="397">
        <v>550</v>
      </c>
      <c r="H92" s="23" t="s">
        <v>2082</v>
      </c>
      <c r="I92" s="23">
        <v>1.1000000000000001</v>
      </c>
      <c r="J92" s="488" t="s">
        <v>292</v>
      </c>
      <c r="K92" s="489" t="s">
        <v>2148</v>
      </c>
      <c r="L92" s="641">
        <v>4</v>
      </c>
      <c r="M92" s="714">
        <v>45880</v>
      </c>
      <c r="N92" s="715" t="s">
        <v>1035</v>
      </c>
      <c r="O92" s="489" t="s">
        <v>2149</v>
      </c>
      <c r="P92" s="715">
        <v>1.68</v>
      </c>
      <c r="Q92" s="715">
        <v>1.68</v>
      </c>
      <c r="R92" s="23">
        <v>8</v>
      </c>
      <c r="S92" s="815" t="s">
        <v>2150</v>
      </c>
      <c r="T92" s="65" t="s">
        <v>2151</v>
      </c>
      <c r="U92" s="65" t="s">
        <v>2152</v>
      </c>
      <c r="V92" s="65" t="s">
        <v>2086</v>
      </c>
    </row>
    <row r="93" spans="1:22">
      <c r="A93" s="816" t="s">
        <v>1842</v>
      </c>
      <c r="B93" s="488">
        <v>843</v>
      </c>
      <c r="C93" s="640">
        <f t="shared" si="2"/>
        <v>1.708185053380783</v>
      </c>
      <c r="D93" s="818">
        <f t="shared" si="3"/>
        <v>843</v>
      </c>
      <c r="E93" s="397" t="s">
        <v>1648</v>
      </c>
      <c r="F93" s="489" t="s">
        <v>1843</v>
      </c>
      <c r="G93" s="489">
        <v>730</v>
      </c>
      <c r="H93" s="23" t="s">
        <v>1920</v>
      </c>
      <c r="I93" s="488">
        <v>0.9</v>
      </c>
      <c r="J93" s="488" t="s">
        <v>292</v>
      </c>
      <c r="K93" s="489" t="s">
        <v>204</v>
      </c>
      <c r="L93" s="641">
        <v>5</v>
      </c>
      <c r="M93" s="714">
        <v>45884</v>
      </c>
      <c r="N93" s="715" t="s">
        <v>1028</v>
      </c>
      <c r="O93" s="489" t="s">
        <v>1948</v>
      </c>
      <c r="P93" s="715">
        <v>1.71</v>
      </c>
      <c r="Q93" s="715">
        <v>1.85</v>
      </c>
      <c r="R93" s="23">
        <v>13</v>
      </c>
      <c r="S93" s="815" t="s">
        <v>2143</v>
      </c>
      <c r="T93" s="65" t="s">
        <v>2144</v>
      </c>
      <c r="U93" s="65" t="s">
        <v>2143</v>
      </c>
      <c r="V93" s="65" t="s">
        <v>2086</v>
      </c>
    </row>
    <row r="94" spans="1:22">
      <c r="A94" s="816" t="s">
        <v>2153</v>
      </c>
      <c r="B94" s="23">
        <v>951</v>
      </c>
      <c r="C94" s="640">
        <f t="shared" si="2"/>
        <v>1.5141955835962144</v>
      </c>
      <c r="D94" s="817">
        <f t="shared" si="3"/>
        <v>951</v>
      </c>
      <c r="E94" s="397" t="s">
        <v>1648</v>
      </c>
      <c r="F94" s="489" t="s">
        <v>2135</v>
      </c>
      <c r="G94" s="397">
        <v>650</v>
      </c>
      <c r="H94" s="23" t="s">
        <v>1920</v>
      </c>
      <c r="I94" s="23">
        <v>1.1000000000000001</v>
      </c>
      <c r="J94" s="488" t="s">
        <v>292</v>
      </c>
      <c r="K94" s="489" t="s">
        <v>209</v>
      </c>
      <c r="L94" s="641">
        <v>5</v>
      </c>
      <c r="M94" s="714">
        <v>45887</v>
      </c>
      <c r="N94" s="715" t="s">
        <v>1766</v>
      </c>
      <c r="O94" s="489" t="s">
        <v>298</v>
      </c>
      <c r="P94" s="715">
        <v>1.71</v>
      </c>
      <c r="Q94" s="715">
        <v>1.95</v>
      </c>
      <c r="R94" s="23">
        <v>11</v>
      </c>
      <c r="S94" s="815" t="s">
        <v>2136</v>
      </c>
      <c r="T94" s="65" t="s">
        <v>2137</v>
      </c>
      <c r="U94" s="65" t="s">
        <v>2154</v>
      </c>
      <c r="V94" s="65" t="s">
        <v>2086</v>
      </c>
    </row>
    <row r="95" spans="1:22">
      <c r="A95" s="813" t="s">
        <v>2155</v>
      </c>
      <c r="B95" s="488">
        <v>564</v>
      </c>
      <c r="C95" s="640">
        <f t="shared" si="2"/>
        <v>2.5531914893617023</v>
      </c>
      <c r="D95" s="818">
        <f t="shared" si="3"/>
        <v>564</v>
      </c>
      <c r="E95" s="489" t="s">
        <v>1711</v>
      </c>
      <c r="F95" s="397" t="s">
        <v>2156</v>
      </c>
      <c r="G95" s="489">
        <v>450</v>
      </c>
      <c r="H95" s="23" t="s">
        <v>2022</v>
      </c>
      <c r="I95" s="491">
        <v>1.2</v>
      </c>
      <c r="J95" s="488" t="s">
        <v>292</v>
      </c>
      <c r="K95" s="489" t="s">
        <v>222</v>
      </c>
      <c r="L95" s="641">
        <v>2</v>
      </c>
      <c r="M95" s="714">
        <v>45896</v>
      </c>
      <c r="N95" s="715" t="s">
        <v>1671</v>
      </c>
      <c r="O95" s="489" t="s">
        <v>209</v>
      </c>
      <c r="P95" s="715">
        <v>1.79</v>
      </c>
      <c r="Q95" s="715">
        <v>1.9</v>
      </c>
      <c r="R95" s="23">
        <v>8</v>
      </c>
      <c r="S95" s="815" t="s">
        <v>2150</v>
      </c>
      <c r="T95" s="65" t="s">
        <v>2157</v>
      </c>
      <c r="U95" s="65" t="s">
        <v>2127</v>
      </c>
      <c r="V95" s="65" t="s">
        <v>2086</v>
      </c>
    </row>
    <row r="96" spans="1:22">
      <c r="A96" s="816" t="s">
        <v>1697</v>
      </c>
      <c r="B96" s="23">
        <v>852</v>
      </c>
      <c r="C96" s="640">
        <f t="shared" si="2"/>
        <v>1.6901408450704225</v>
      </c>
      <c r="D96" s="818">
        <f t="shared" si="3"/>
        <v>852</v>
      </c>
      <c r="E96" s="397" t="s">
        <v>1722</v>
      </c>
      <c r="F96" s="397" t="s">
        <v>2158</v>
      </c>
      <c r="G96" s="397">
        <v>650</v>
      </c>
      <c r="H96" s="23" t="s">
        <v>1920</v>
      </c>
      <c r="I96" s="23">
        <v>0.8</v>
      </c>
      <c r="J96" s="488" t="s">
        <v>292</v>
      </c>
      <c r="K96" s="489" t="s">
        <v>251</v>
      </c>
      <c r="L96" s="641">
        <v>4.5</v>
      </c>
      <c r="M96" s="714">
        <v>45891</v>
      </c>
      <c r="N96" s="715" t="s">
        <v>1039</v>
      </c>
      <c r="O96" s="489" t="s">
        <v>1951</v>
      </c>
      <c r="P96" s="715">
        <v>1.73</v>
      </c>
      <c r="Q96" s="715">
        <v>1.9</v>
      </c>
      <c r="R96" s="23">
        <v>10.5</v>
      </c>
      <c r="S96" s="815" t="s">
        <v>2159</v>
      </c>
      <c r="T96" s="65" t="s">
        <v>2160</v>
      </c>
      <c r="U96" s="65" t="s">
        <v>2161</v>
      </c>
      <c r="V96" s="65" t="s">
        <v>2086</v>
      </c>
    </row>
    <row r="97" spans="1:22">
      <c r="A97" s="816" t="s">
        <v>1752</v>
      </c>
      <c r="B97" s="23">
        <v>762</v>
      </c>
      <c r="C97" s="640">
        <f t="shared" si="2"/>
        <v>1.889763779527559</v>
      </c>
      <c r="D97" s="817">
        <f t="shared" si="3"/>
        <v>762</v>
      </c>
      <c r="E97" s="397" t="s">
        <v>1727</v>
      </c>
      <c r="F97" s="489" t="s">
        <v>1855</v>
      </c>
      <c r="G97" s="397">
        <v>650</v>
      </c>
      <c r="H97" s="23" t="s">
        <v>1920</v>
      </c>
      <c r="I97" s="23">
        <v>0.7</v>
      </c>
      <c r="J97" s="488" t="s">
        <v>292</v>
      </c>
      <c r="K97" s="489" t="s">
        <v>210</v>
      </c>
      <c r="L97" s="641">
        <v>4</v>
      </c>
      <c r="M97" s="714">
        <v>45898</v>
      </c>
      <c r="N97" s="715" t="s">
        <v>1035</v>
      </c>
      <c r="O97" s="489" t="s">
        <v>2162</v>
      </c>
      <c r="P97" s="715">
        <v>1.7</v>
      </c>
      <c r="Q97" s="715">
        <v>1.86</v>
      </c>
      <c r="R97" s="23">
        <v>11</v>
      </c>
      <c r="S97" s="815" t="s">
        <v>2161</v>
      </c>
      <c r="T97" s="65" t="s">
        <v>2128</v>
      </c>
      <c r="U97" s="65" t="s">
        <v>2163</v>
      </c>
      <c r="V97" s="65" t="s">
        <v>2086</v>
      </c>
    </row>
    <row r="98" spans="1:22">
      <c r="A98" s="813" t="s">
        <v>1852</v>
      </c>
      <c r="B98" s="488">
        <v>890</v>
      </c>
      <c r="C98" s="640">
        <f t="shared" si="2"/>
        <v>1.6179775280898876</v>
      </c>
      <c r="D98" s="817">
        <f t="shared" si="3"/>
        <v>890</v>
      </c>
      <c r="E98" s="489" t="s">
        <v>1648</v>
      </c>
      <c r="F98" s="489" t="s">
        <v>1853</v>
      </c>
      <c r="G98" s="489">
        <v>690</v>
      </c>
      <c r="H98" s="23" t="s">
        <v>1920</v>
      </c>
      <c r="I98" s="491">
        <v>1.1000000000000001</v>
      </c>
      <c r="J98" s="488" t="s">
        <v>292</v>
      </c>
      <c r="K98" s="489" t="s">
        <v>217</v>
      </c>
      <c r="L98" s="641">
        <v>5</v>
      </c>
      <c r="M98" s="714">
        <v>45897</v>
      </c>
      <c r="N98" s="715" t="s">
        <v>1851</v>
      </c>
      <c r="O98" s="489" t="s">
        <v>312</v>
      </c>
      <c r="P98" s="715">
        <v>1.73</v>
      </c>
      <c r="Q98" s="715">
        <v>1.99</v>
      </c>
      <c r="R98" s="23">
        <v>12.5</v>
      </c>
      <c r="S98" s="815" t="s">
        <v>2136</v>
      </c>
      <c r="T98" s="65" t="s">
        <v>2137</v>
      </c>
      <c r="U98" s="65" t="s">
        <v>2164</v>
      </c>
      <c r="V98" s="65" t="s">
        <v>2086</v>
      </c>
    </row>
    <row r="99" spans="1:22">
      <c r="A99" s="816" t="s">
        <v>1860</v>
      </c>
      <c r="B99" s="23">
        <v>950</v>
      </c>
      <c r="C99" s="640">
        <f t="shared" si="2"/>
        <v>1.5157894736842106</v>
      </c>
      <c r="D99" s="817">
        <f t="shared" si="3"/>
        <v>950</v>
      </c>
      <c r="E99" s="397" t="s">
        <v>1684</v>
      </c>
      <c r="F99" s="489" t="s">
        <v>1861</v>
      </c>
      <c r="G99" s="397">
        <v>650</v>
      </c>
      <c r="H99" s="23" t="s">
        <v>1920</v>
      </c>
      <c r="I99" s="488">
        <v>0.9</v>
      </c>
      <c r="J99" s="488" t="s">
        <v>292</v>
      </c>
      <c r="K99" s="489" t="s">
        <v>335</v>
      </c>
      <c r="L99" s="641">
        <v>5</v>
      </c>
      <c r="M99" s="714">
        <v>45898</v>
      </c>
      <c r="N99" s="715" t="s">
        <v>2165</v>
      </c>
      <c r="O99" s="489" t="s">
        <v>208</v>
      </c>
      <c r="P99" s="715">
        <v>1.73</v>
      </c>
      <c r="Q99" s="715">
        <v>1.85</v>
      </c>
      <c r="R99" s="23">
        <v>7.5</v>
      </c>
      <c r="S99" s="815" t="s">
        <v>2091</v>
      </c>
      <c r="T99" s="65" t="s">
        <v>2166</v>
      </c>
      <c r="U99" s="65" t="s">
        <v>2167</v>
      </c>
      <c r="V99" s="65" t="s">
        <v>2086</v>
      </c>
    </row>
    <row r="100" spans="1:22">
      <c r="A100" s="813" t="s">
        <v>1860</v>
      </c>
      <c r="B100" s="488">
        <v>932</v>
      </c>
      <c r="C100" s="640">
        <f t="shared" si="2"/>
        <v>1.5450643776824033</v>
      </c>
      <c r="D100" s="818">
        <f t="shared" si="3"/>
        <v>932</v>
      </c>
      <c r="E100" s="489" t="s">
        <v>1684</v>
      </c>
      <c r="F100" s="489" t="s">
        <v>1861</v>
      </c>
      <c r="G100" s="489">
        <v>660</v>
      </c>
      <c r="H100" s="488" t="s">
        <v>1920</v>
      </c>
      <c r="I100" s="491">
        <v>0.9</v>
      </c>
      <c r="J100" s="488" t="s">
        <v>292</v>
      </c>
      <c r="K100" s="489" t="s">
        <v>335</v>
      </c>
      <c r="L100" s="641">
        <v>5</v>
      </c>
      <c r="M100" s="714">
        <v>45905</v>
      </c>
      <c r="N100" s="715" t="s">
        <v>2168</v>
      </c>
      <c r="O100" s="489" t="s">
        <v>208</v>
      </c>
      <c r="P100" s="715">
        <v>1.73</v>
      </c>
      <c r="Q100" s="715">
        <v>1.83</v>
      </c>
      <c r="R100" s="23">
        <v>7.5</v>
      </c>
      <c r="S100" s="815" t="s">
        <v>2091</v>
      </c>
      <c r="T100" s="65" t="s">
        <v>2166</v>
      </c>
      <c r="U100" s="65" t="s">
        <v>2167</v>
      </c>
      <c r="V100" s="65" t="s">
        <v>2086</v>
      </c>
    </row>
    <row r="101" spans="1:22">
      <c r="A101" s="816" t="s">
        <v>1741</v>
      </c>
      <c r="B101" s="23">
        <v>1037</v>
      </c>
      <c r="C101" s="640">
        <f t="shared" si="2"/>
        <v>1.3886210221793636</v>
      </c>
      <c r="D101" s="817">
        <f t="shared" si="3"/>
        <v>1037</v>
      </c>
      <c r="E101" s="397" t="s">
        <v>1635</v>
      </c>
      <c r="F101" s="489" t="s">
        <v>1855</v>
      </c>
      <c r="G101" s="397">
        <v>600</v>
      </c>
      <c r="H101" s="23" t="s">
        <v>1920</v>
      </c>
      <c r="I101" s="23">
        <v>0.8</v>
      </c>
      <c r="J101" s="488" t="s">
        <v>292</v>
      </c>
      <c r="K101" s="489" t="s">
        <v>303</v>
      </c>
      <c r="L101" s="641">
        <v>5</v>
      </c>
      <c r="M101" s="714">
        <v>45897</v>
      </c>
      <c r="N101" s="715" t="s">
        <v>1037</v>
      </c>
      <c r="O101" s="489" t="s">
        <v>2162</v>
      </c>
      <c r="P101" s="715">
        <v>1.7</v>
      </c>
      <c r="Q101" s="715">
        <v>1.94</v>
      </c>
      <c r="R101" s="23">
        <v>11</v>
      </c>
      <c r="S101" s="815" t="s">
        <v>2169</v>
      </c>
      <c r="T101" s="65" t="s">
        <v>2128</v>
      </c>
      <c r="U101" s="65" t="s">
        <v>2170</v>
      </c>
      <c r="V101" s="65" t="s">
        <v>2086</v>
      </c>
    </row>
    <row r="102" spans="1:22">
      <c r="A102" s="816" t="s">
        <v>1741</v>
      </c>
      <c r="B102" s="23">
        <v>1031</v>
      </c>
      <c r="C102" s="640">
        <f t="shared" si="2"/>
        <v>1.396702230843841</v>
      </c>
      <c r="D102" s="817">
        <f t="shared" si="3"/>
        <v>1031</v>
      </c>
      <c r="E102" s="397" t="s">
        <v>1635</v>
      </c>
      <c r="F102" s="397" t="s">
        <v>1855</v>
      </c>
      <c r="G102" s="397">
        <v>600</v>
      </c>
      <c r="H102" s="488" t="s">
        <v>1920</v>
      </c>
      <c r="I102" s="23">
        <v>0.8</v>
      </c>
      <c r="J102" s="488" t="s">
        <v>292</v>
      </c>
      <c r="K102" s="489" t="s">
        <v>303</v>
      </c>
      <c r="L102" s="641">
        <v>5</v>
      </c>
      <c r="M102" s="714">
        <v>45905</v>
      </c>
      <c r="N102" s="715" t="s">
        <v>1037</v>
      </c>
      <c r="O102" s="489" t="s">
        <v>2162</v>
      </c>
      <c r="P102" s="715">
        <v>1.7</v>
      </c>
      <c r="Q102" s="715">
        <v>2</v>
      </c>
      <c r="R102" s="23">
        <v>11</v>
      </c>
      <c r="S102" s="815" t="s">
        <v>2169</v>
      </c>
      <c r="T102" s="65" t="s">
        <v>2128</v>
      </c>
      <c r="U102" s="65" t="s">
        <v>2171</v>
      </c>
      <c r="V102" s="65" t="s">
        <v>2086</v>
      </c>
    </row>
    <row r="103" spans="1:22">
      <c r="A103" s="813" t="s">
        <v>2172</v>
      </c>
      <c r="B103" s="488">
        <v>890</v>
      </c>
      <c r="C103" s="640">
        <f t="shared" si="2"/>
        <v>1.6179775280898876</v>
      </c>
      <c r="D103" s="818">
        <f t="shared" si="3"/>
        <v>890</v>
      </c>
      <c r="E103" s="489" t="s">
        <v>1648</v>
      </c>
      <c r="F103" s="489" t="s">
        <v>1853</v>
      </c>
      <c r="G103" s="489">
        <v>700</v>
      </c>
      <c r="H103" s="23" t="s">
        <v>1920</v>
      </c>
      <c r="I103" s="490">
        <v>1</v>
      </c>
      <c r="J103" s="488" t="s">
        <v>292</v>
      </c>
      <c r="K103" s="489" t="s">
        <v>198</v>
      </c>
      <c r="L103" s="641">
        <v>5</v>
      </c>
      <c r="M103" s="714">
        <v>45905</v>
      </c>
      <c r="N103" s="715" t="s">
        <v>1028</v>
      </c>
      <c r="O103" s="489" t="s">
        <v>312</v>
      </c>
      <c r="P103" s="715">
        <v>1.76</v>
      </c>
      <c r="Q103" s="715">
        <v>1.78</v>
      </c>
      <c r="R103" s="23">
        <v>11.5</v>
      </c>
      <c r="S103" s="815" t="s">
        <v>2143</v>
      </c>
      <c r="T103" s="65" t="s">
        <v>2144</v>
      </c>
      <c r="U103" s="65" t="s">
        <v>2173</v>
      </c>
      <c r="V103" s="65" t="s">
        <v>2086</v>
      </c>
    </row>
    <row r="104" spans="1:22">
      <c r="A104" s="813" t="s">
        <v>2174</v>
      </c>
      <c r="B104" s="488">
        <v>831</v>
      </c>
      <c r="C104" s="640">
        <f t="shared" si="2"/>
        <v>1.7328519855595668</v>
      </c>
      <c r="D104" s="818">
        <f t="shared" si="3"/>
        <v>831</v>
      </c>
      <c r="E104" s="489" t="s">
        <v>1648</v>
      </c>
      <c r="F104" s="489" t="s">
        <v>1876</v>
      </c>
      <c r="G104" s="489">
        <v>750</v>
      </c>
      <c r="H104" s="23" t="s">
        <v>1920</v>
      </c>
      <c r="I104" s="490">
        <v>1</v>
      </c>
      <c r="J104" s="488" t="s">
        <v>292</v>
      </c>
      <c r="K104" s="489" t="s">
        <v>321</v>
      </c>
      <c r="L104" s="641">
        <v>5</v>
      </c>
      <c r="M104" s="714">
        <v>45904</v>
      </c>
      <c r="N104" s="715" t="s">
        <v>1027</v>
      </c>
      <c r="O104" s="489" t="s">
        <v>2045</v>
      </c>
      <c r="P104" s="715">
        <v>1.71</v>
      </c>
      <c r="Q104" s="715">
        <v>1.81</v>
      </c>
      <c r="R104" s="23">
        <v>12</v>
      </c>
      <c r="S104" s="815" t="s">
        <v>2143</v>
      </c>
      <c r="T104" s="65" t="s">
        <v>2144</v>
      </c>
      <c r="U104" s="65" t="s">
        <v>2175</v>
      </c>
      <c r="V104" s="65" t="s">
        <v>2086</v>
      </c>
    </row>
    <row r="105" spans="1:22">
      <c r="A105" s="816" t="s">
        <v>2176</v>
      </c>
      <c r="B105" s="23">
        <v>1078</v>
      </c>
      <c r="C105" s="640">
        <f t="shared" si="2"/>
        <v>1.3358070500927643</v>
      </c>
      <c r="D105" s="817">
        <f t="shared" si="3"/>
        <v>1078</v>
      </c>
      <c r="E105" s="397" t="s">
        <v>1681</v>
      </c>
      <c r="F105" s="397" t="s">
        <v>2177</v>
      </c>
      <c r="G105" s="397">
        <v>550</v>
      </c>
      <c r="H105" s="23" t="s">
        <v>1920</v>
      </c>
      <c r="I105" s="23">
        <v>0.7</v>
      </c>
      <c r="J105" s="488" t="s">
        <v>292</v>
      </c>
      <c r="K105" s="489" t="s">
        <v>203</v>
      </c>
      <c r="L105" s="641">
        <v>5</v>
      </c>
      <c r="M105" s="714">
        <v>45908</v>
      </c>
      <c r="N105" s="715" t="s">
        <v>1044</v>
      </c>
      <c r="O105" s="489" t="s">
        <v>1923</v>
      </c>
      <c r="P105" s="715">
        <v>1.63</v>
      </c>
      <c r="Q105" s="715">
        <v>1.87</v>
      </c>
      <c r="R105" s="23">
        <v>8</v>
      </c>
      <c r="S105" s="815" t="s">
        <v>2085</v>
      </c>
      <c r="T105" s="65" t="s">
        <v>2178</v>
      </c>
      <c r="U105" s="65" t="s">
        <v>2179</v>
      </c>
      <c r="V105" s="65" t="s">
        <v>2086</v>
      </c>
    </row>
    <row r="106" spans="1:22">
      <c r="A106" s="816" t="s">
        <v>1877</v>
      </c>
      <c r="B106" s="23">
        <v>793</v>
      </c>
      <c r="C106" s="640">
        <f t="shared" si="2"/>
        <v>1.815889029003783</v>
      </c>
      <c r="D106" s="818">
        <f t="shared" si="3"/>
        <v>793</v>
      </c>
      <c r="E106" s="397" t="s">
        <v>1648</v>
      </c>
      <c r="F106" s="397" t="s">
        <v>1876</v>
      </c>
      <c r="G106" s="397">
        <v>780</v>
      </c>
      <c r="H106" s="23" t="s">
        <v>1920</v>
      </c>
      <c r="I106" s="23">
        <v>1.1000000000000001</v>
      </c>
      <c r="J106" s="488" t="s">
        <v>295</v>
      </c>
      <c r="K106" s="489" t="s">
        <v>310</v>
      </c>
      <c r="L106" s="641">
        <v>5</v>
      </c>
      <c r="M106" s="714">
        <v>45909</v>
      </c>
      <c r="N106" s="715" t="s">
        <v>1671</v>
      </c>
      <c r="O106" s="489" t="s">
        <v>2045</v>
      </c>
      <c r="P106" s="715">
        <v>1.71</v>
      </c>
      <c r="Q106" s="715">
        <v>1.76</v>
      </c>
      <c r="R106" s="23">
        <v>12</v>
      </c>
      <c r="S106" s="815" t="s">
        <v>2143</v>
      </c>
      <c r="T106" s="65" t="s">
        <v>2144</v>
      </c>
      <c r="U106" s="65" t="s">
        <v>2173</v>
      </c>
      <c r="V106" s="65" t="s">
        <v>2086</v>
      </c>
    </row>
    <row r="107" spans="1:22">
      <c r="A107" s="816" t="s">
        <v>2180</v>
      </c>
      <c r="B107" s="23">
        <v>873</v>
      </c>
      <c r="C107" s="640">
        <f t="shared" si="2"/>
        <v>1.6494845360824741</v>
      </c>
      <c r="D107" s="817">
        <f t="shared" si="3"/>
        <v>873</v>
      </c>
      <c r="E107" s="397" t="s">
        <v>1648</v>
      </c>
      <c r="F107" s="489" t="s">
        <v>1853</v>
      </c>
      <c r="G107" s="397">
        <v>700</v>
      </c>
      <c r="H107" s="23" t="s">
        <v>1920</v>
      </c>
      <c r="I107" s="23">
        <v>1.2</v>
      </c>
      <c r="J107" s="488" t="s">
        <v>292</v>
      </c>
      <c r="K107" s="489" t="s">
        <v>204</v>
      </c>
      <c r="L107" s="641">
        <v>5</v>
      </c>
      <c r="M107" s="714">
        <v>45915</v>
      </c>
      <c r="N107" s="715" t="s">
        <v>1043</v>
      </c>
      <c r="O107" s="489" t="s">
        <v>312</v>
      </c>
      <c r="P107" s="715">
        <v>1.73</v>
      </c>
      <c r="Q107" s="715">
        <v>2</v>
      </c>
      <c r="R107" s="23">
        <v>12.5</v>
      </c>
      <c r="S107" s="815" t="s">
        <v>2136</v>
      </c>
      <c r="T107" s="65" t="s">
        <v>2137</v>
      </c>
      <c r="U107" s="65" t="s">
        <v>2164</v>
      </c>
      <c r="V107" s="65" t="s">
        <v>2086</v>
      </c>
    </row>
    <row r="108" spans="1:22">
      <c r="A108" s="813" t="s">
        <v>1875</v>
      </c>
      <c r="B108" s="488">
        <v>770</v>
      </c>
      <c r="C108" s="640">
        <f t="shared" si="2"/>
        <v>1.8701298701298701</v>
      </c>
      <c r="D108" s="818">
        <f t="shared" si="3"/>
        <v>770</v>
      </c>
      <c r="E108" s="397" t="s">
        <v>1648</v>
      </c>
      <c r="F108" s="397" t="s">
        <v>1876</v>
      </c>
      <c r="G108" s="489">
        <v>800</v>
      </c>
      <c r="H108" s="23" t="s">
        <v>1920</v>
      </c>
      <c r="I108" s="23">
        <v>1.1000000000000001</v>
      </c>
      <c r="J108" s="488" t="s">
        <v>292</v>
      </c>
      <c r="K108" s="489" t="s">
        <v>216</v>
      </c>
      <c r="L108" s="641">
        <v>5</v>
      </c>
      <c r="M108" s="714">
        <v>45917</v>
      </c>
      <c r="N108" s="715" t="s">
        <v>1039</v>
      </c>
      <c r="O108" s="489" t="s">
        <v>2045</v>
      </c>
      <c r="P108" s="715">
        <v>1.71</v>
      </c>
      <c r="Q108" s="715">
        <v>1.82</v>
      </c>
      <c r="R108" s="23">
        <v>12</v>
      </c>
      <c r="S108" s="815" t="s">
        <v>2143</v>
      </c>
      <c r="T108" s="65" t="s">
        <v>2181</v>
      </c>
      <c r="U108" s="65" t="s">
        <v>2182</v>
      </c>
      <c r="V108" s="65" t="s">
        <v>2086</v>
      </c>
    </row>
    <row r="109" spans="1:22">
      <c r="A109" s="816" t="s">
        <v>2183</v>
      </c>
      <c r="B109" s="23">
        <v>828</v>
      </c>
      <c r="C109" s="640">
        <f t="shared" si="2"/>
        <v>1.7391304347826086</v>
      </c>
      <c r="D109" s="817">
        <f t="shared" si="3"/>
        <v>828</v>
      </c>
      <c r="E109" s="397" t="s">
        <v>1648</v>
      </c>
      <c r="F109" s="397" t="s">
        <v>2184</v>
      </c>
      <c r="G109" s="397">
        <v>750</v>
      </c>
      <c r="H109" s="23" t="s">
        <v>1920</v>
      </c>
      <c r="I109" s="23">
        <v>1.1000000000000001</v>
      </c>
      <c r="J109" s="488" t="s">
        <v>292</v>
      </c>
      <c r="K109" s="489" t="s">
        <v>329</v>
      </c>
      <c r="L109" s="641">
        <v>5</v>
      </c>
      <c r="M109" s="714">
        <v>45922</v>
      </c>
      <c r="N109" s="715" t="s">
        <v>1044</v>
      </c>
      <c r="O109" s="489" t="s">
        <v>2133</v>
      </c>
      <c r="P109" s="715">
        <v>1.71</v>
      </c>
      <c r="Q109" s="715">
        <v>1.82</v>
      </c>
      <c r="R109" s="23">
        <v>14</v>
      </c>
      <c r="S109" s="815" t="s">
        <v>2136</v>
      </c>
      <c r="T109" s="65" t="s">
        <v>2137</v>
      </c>
      <c r="U109" s="65" t="s">
        <v>2185</v>
      </c>
      <c r="V109" s="65" t="s">
        <v>2086</v>
      </c>
    </row>
    <row r="110" spans="1:22">
      <c r="A110" s="816" t="s">
        <v>1880</v>
      </c>
      <c r="B110" s="23">
        <v>751</v>
      </c>
      <c r="C110" s="640">
        <f t="shared" si="2"/>
        <v>1.9174434087882823</v>
      </c>
      <c r="D110" s="817">
        <f t="shared" si="3"/>
        <v>751</v>
      </c>
      <c r="E110" s="397" t="s">
        <v>1727</v>
      </c>
      <c r="F110" s="397" t="s">
        <v>1883</v>
      </c>
      <c r="G110" s="397">
        <v>660</v>
      </c>
      <c r="H110" s="23" t="s">
        <v>1920</v>
      </c>
      <c r="I110" s="23">
        <v>0.7</v>
      </c>
      <c r="J110" s="488" t="s">
        <v>292</v>
      </c>
      <c r="K110" s="489" t="s">
        <v>201</v>
      </c>
      <c r="L110" s="641">
        <v>4</v>
      </c>
      <c r="M110" s="714">
        <v>45925</v>
      </c>
      <c r="N110" s="715" t="s">
        <v>1035</v>
      </c>
      <c r="O110" s="489" t="s">
        <v>2186</v>
      </c>
      <c r="P110" s="715">
        <v>1.7</v>
      </c>
      <c r="Q110" s="715">
        <v>1.88</v>
      </c>
      <c r="R110" s="23">
        <v>11</v>
      </c>
      <c r="S110" s="815" t="s">
        <v>2161</v>
      </c>
      <c r="T110" s="65" t="s">
        <v>2128</v>
      </c>
      <c r="U110" s="65" t="s">
        <v>2163</v>
      </c>
      <c r="V110" s="65" t="s">
        <v>2086</v>
      </c>
    </row>
    <row r="111" spans="1:22">
      <c r="A111" s="816" t="s">
        <v>2187</v>
      </c>
      <c r="B111" s="23">
        <v>823</v>
      </c>
      <c r="C111" s="640">
        <f t="shared" si="2"/>
        <v>1.7496962332928312</v>
      </c>
      <c r="D111" s="817">
        <f t="shared" si="3"/>
        <v>823</v>
      </c>
      <c r="E111" s="397" t="s">
        <v>2095</v>
      </c>
      <c r="F111" s="489" t="s">
        <v>2188</v>
      </c>
      <c r="G111" s="397">
        <v>600</v>
      </c>
      <c r="H111" s="23" t="s">
        <v>1920</v>
      </c>
      <c r="I111" s="23">
        <v>1.6</v>
      </c>
      <c r="J111" s="488" t="s">
        <v>292</v>
      </c>
      <c r="K111" s="489" t="s">
        <v>1061</v>
      </c>
      <c r="L111" s="641">
        <v>4</v>
      </c>
      <c r="M111" s="714">
        <v>45930</v>
      </c>
      <c r="N111" s="715" t="s">
        <v>1046</v>
      </c>
      <c r="O111" s="489" t="s">
        <v>648</v>
      </c>
      <c r="P111" s="715">
        <v>1.77</v>
      </c>
      <c r="Q111" s="715">
        <v>1.76</v>
      </c>
      <c r="R111" s="23">
        <v>15</v>
      </c>
      <c r="S111" s="815" t="s">
        <v>2127</v>
      </c>
      <c r="T111" s="65" t="s">
        <v>2128</v>
      </c>
      <c r="U111" s="65" t="s">
        <v>2129</v>
      </c>
      <c r="V111" s="65" t="s">
        <v>2086</v>
      </c>
    </row>
    <row r="112" spans="1:22">
      <c r="A112" s="816" t="s">
        <v>1763</v>
      </c>
      <c r="B112" s="23">
        <v>836</v>
      </c>
      <c r="C112" s="640">
        <f t="shared" si="2"/>
        <v>1.7224880382775121</v>
      </c>
      <c r="D112" s="817">
        <f t="shared" si="3"/>
        <v>836</v>
      </c>
      <c r="E112" s="397" t="s">
        <v>1648</v>
      </c>
      <c r="F112" s="489" t="s">
        <v>1764</v>
      </c>
      <c r="G112" s="397">
        <v>740</v>
      </c>
      <c r="H112" s="23" t="s">
        <v>1920</v>
      </c>
      <c r="I112" s="23">
        <v>1.2</v>
      </c>
      <c r="J112" s="488" t="s">
        <v>292</v>
      </c>
      <c r="K112" s="489" t="s">
        <v>335</v>
      </c>
      <c r="L112" s="641">
        <v>5</v>
      </c>
      <c r="M112" s="714">
        <v>45932</v>
      </c>
      <c r="N112" s="715" t="s">
        <v>1043</v>
      </c>
      <c r="O112" s="489" t="s">
        <v>2149</v>
      </c>
      <c r="P112" s="715">
        <v>1.71</v>
      </c>
      <c r="Q112" s="715">
        <v>1.78</v>
      </c>
      <c r="R112" s="23">
        <v>13.5</v>
      </c>
      <c r="S112" s="815" t="s">
        <v>2136</v>
      </c>
      <c r="T112" s="65" t="s">
        <v>2137</v>
      </c>
      <c r="U112" s="65" t="s">
        <v>2137</v>
      </c>
      <c r="V112" s="65" t="s">
        <v>2086</v>
      </c>
    </row>
    <row r="113" spans="1:22">
      <c r="A113" s="813" t="s">
        <v>1882</v>
      </c>
      <c r="B113" s="488">
        <v>952</v>
      </c>
      <c r="C113" s="640">
        <f t="shared" si="2"/>
        <v>1.5126050420168067</v>
      </c>
      <c r="D113" s="818">
        <f t="shared" si="3"/>
        <v>952</v>
      </c>
      <c r="E113" s="489" t="s">
        <v>1635</v>
      </c>
      <c r="F113" s="489" t="s">
        <v>1883</v>
      </c>
      <c r="G113" s="489">
        <v>650</v>
      </c>
      <c r="H113" s="23" t="s">
        <v>1920</v>
      </c>
      <c r="I113" s="491">
        <v>0.8</v>
      </c>
      <c r="J113" s="488" t="s">
        <v>292</v>
      </c>
      <c r="K113" s="489" t="s">
        <v>208</v>
      </c>
      <c r="L113" s="641">
        <v>5</v>
      </c>
      <c r="M113" s="714">
        <v>45937</v>
      </c>
      <c r="N113" s="715" t="s">
        <v>1037</v>
      </c>
      <c r="O113" s="489" t="s">
        <v>2186</v>
      </c>
      <c r="P113" s="715">
        <v>1.7</v>
      </c>
      <c r="Q113" s="715">
        <v>1.95</v>
      </c>
      <c r="R113" s="715">
        <v>11</v>
      </c>
      <c r="S113" s="820" t="s">
        <v>2169</v>
      </c>
      <c r="T113" s="821" t="s">
        <v>2128</v>
      </c>
      <c r="U113" s="821" t="s">
        <v>2171</v>
      </c>
      <c r="V113" s="821" t="s">
        <v>2086</v>
      </c>
    </row>
    <row r="114" spans="1:22">
      <c r="A114" s="813" t="s">
        <v>2189</v>
      </c>
      <c r="B114" s="488">
        <v>791</v>
      </c>
      <c r="C114" s="640">
        <f t="shared" si="2"/>
        <v>1.8204804045512011</v>
      </c>
      <c r="D114" s="817">
        <f t="shared" si="3"/>
        <v>791</v>
      </c>
      <c r="E114" s="489" t="s">
        <v>1633</v>
      </c>
      <c r="F114" s="489" t="s">
        <v>1846</v>
      </c>
      <c r="G114" s="489">
        <v>800</v>
      </c>
      <c r="H114" s="23" t="s">
        <v>1920</v>
      </c>
      <c r="I114" s="23">
        <v>1.8</v>
      </c>
      <c r="J114" s="488" t="s">
        <v>292</v>
      </c>
      <c r="K114" s="489" t="s">
        <v>206</v>
      </c>
      <c r="L114" s="641">
        <v>5</v>
      </c>
      <c r="M114" s="714">
        <v>45933</v>
      </c>
      <c r="N114" s="715" t="s">
        <v>1044</v>
      </c>
      <c r="O114" s="489" t="s">
        <v>306</v>
      </c>
      <c r="P114" s="715">
        <v>1.78</v>
      </c>
      <c r="Q114" s="715">
        <v>1.79</v>
      </c>
      <c r="R114" s="23">
        <v>13.5</v>
      </c>
      <c r="S114" s="815" t="s">
        <v>2173</v>
      </c>
      <c r="T114" s="65" t="s">
        <v>2190</v>
      </c>
      <c r="U114" s="65" t="s">
        <v>2136</v>
      </c>
      <c r="V114" s="65" t="s">
        <v>2086</v>
      </c>
    </row>
    <row r="115" spans="1:22">
      <c r="A115" s="816" t="s">
        <v>2191</v>
      </c>
      <c r="B115" s="488">
        <v>793</v>
      </c>
      <c r="C115" s="640">
        <f t="shared" si="2"/>
        <v>1.815889029003783</v>
      </c>
      <c r="D115" s="818">
        <f t="shared" si="3"/>
        <v>793</v>
      </c>
      <c r="E115" s="489" t="s">
        <v>1649</v>
      </c>
      <c r="F115" s="397" t="s">
        <v>2192</v>
      </c>
      <c r="G115" s="489">
        <v>600</v>
      </c>
      <c r="H115" s="23" t="s">
        <v>2082</v>
      </c>
      <c r="I115" s="491">
        <v>1.1000000000000001</v>
      </c>
      <c r="J115" s="488" t="s">
        <v>292</v>
      </c>
      <c r="K115" s="489" t="s">
        <v>326</v>
      </c>
      <c r="L115" s="641">
        <v>4</v>
      </c>
      <c r="M115" s="714">
        <v>45950</v>
      </c>
      <c r="N115" s="715" t="s">
        <v>1759</v>
      </c>
      <c r="O115" s="489" t="s">
        <v>2193</v>
      </c>
      <c r="P115" s="715">
        <v>1.675</v>
      </c>
      <c r="Q115" s="715">
        <v>1.76</v>
      </c>
      <c r="R115" s="23">
        <v>9.5</v>
      </c>
      <c r="S115" s="815" t="s">
        <v>2194</v>
      </c>
      <c r="T115" s="65" t="s">
        <v>2195</v>
      </c>
      <c r="U115" s="65" t="s">
        <v>2173</v>
      </c>
      <c r="V115" s="65" t="s">
        <v>2086</v>
      </c>
    </row>
    <row r="116" spans="1:22">
      <c r="A116" s="813" t="s">
        <v>2196</v>
      </c>
      <c r="B116" s="488">
        <v>751</v>
      </c>
      <c r="C116" s="640">
        <f t="shared" si="2"/>
        <v>1.9174434087882823</v>
      </c>
      <c r="D116" s="818">
        <f t="shared" si="3"/>
        <v>751</v>
      </c>
      <c r="E116" s="489" t="s">
        <v>1727</v>
      </c>
      <c r="F116" s="489" t="s">
        <v>2197</v>
      </c>
      <c r="G116" s="489">
        <v>660</v>
      </c>
      <c r="H116" s="23" t="s">
        <v>1920</v>
      </c>
      <c r="I116" s="23">
        <v>0.7</v>
      </c>
      <c r="J116" s="488" t="s">
        <v>292</v>
      </c>
      <c r="K116" s="489" t="s">
        <v>198</v>
      </c>
      <c r="L116" s="641">
        <v>4</v>
      </c>
      <c r="M116" s="714">
        <v>45957</v>
      </c>
      <c r="N116" s="715" t="s">
        <v>1035</v>
      </c>
      <c r="O116" s="489" t="s">
        <v>2120</v>
      </c>
      <c r="P116" s="715">
        <v>1.69</v>
      </c>
      <c r="Q116" s="715">
        <v>1.92</v>
      </c>
      <c r="R116" s="23">
        <v>11</v>
      </c>
      <c r="S116" s="815" t="s">
        <v>2161</v>
      </c>
      <c r="T116" s="65" t="s">
        <v>2128</v>
      </c>
      <c r="U116" s="65" t="s">
        <v>2198</v>
      </c>
      <c r="V116" s="65" t="s">
        <v>2086</v>
      </c>
    </row>
    <row r="117" spans="1:22">
      <c r="A117" s="816" t="s">
        <v>2199</v>
      </c>
      <c r="B117" s="23">
        <v>901</v>
      </c>
      <c r="C117" s="640">
        <f t="shared" si="2"/>
        <v>1.5982241953385128</v>
      </c>
      <c r="D117" s="817">
        <f t="shared" si="3"/>
        <v>901</v>
      </c>
      <c r="E117" s="397" t="s">
        <v>1693</v>
      </c>
      <c r="F117" s="397" t="s">
        <v>2200</v>
      </c>
      <c r="G117" s="397">
        <v>500</v>
      </c>
      <c r="H117" s="23" t="s">
        <v>1920</v>
      </c>
      <c r="I117" s="23">
        <v>0.3</v>
      </c>
      <c r="J117" s="488" t="s">
        <v>292</v>
      </c>
      <c r="K117" s="489" t="s">
        <v>212</v>
      </c>
      <c r="L117" s="641">
        <v>3.7</v>
      </c>
      <c r="M117" s="714">
        <v>45959</v>
      </c>
      <c r="N117" s="715" t="s">
        <v>2201</v>
      </c>
      <c r="O117" s="489" t="s">
        <v>306</v>
      </c>
      <c r="P117" s="715">
        <v>1.68</v>
      </c>
      <c r="Q117" s="715">
        <v>2.0299999999999998</v>
      </c>
      <c r="R117" s="23">
        <v>8.5</v>
      </c>
      <c r="S117" s="815" t="s">
        <v>2202</v>
      </c>
      <c r="T117" s="65" t="s">
        <v>2190</v>
      </c>
      <c r="U117" s="65" t="s">
        <v>2203</v>
      </c>
      <c r="V117" s="65" t="s">
        <v>2086</v>
      </c>
    </row>
    <row r="118" spans="1:22">
      <c r="A118" s="816" t="s">
        <v>2204</v>
      </c>
      <c r="B118" s="23">
        <v>1112</v>
      </c>
      <c r="C118" s="640">
        <f t="shared" si="2"/>
        <v>1.2949640287769784</v>
      </c>
      <c r="D118" s="817">
        <f t="shared" si="3"/>
        <v>1112</v>
      </c>
      <c r="E118" s="397" t="s">
        <v>2205</v>
      </c>
      <c r="F118" s="489" t="s">
        <v>2206</v>
      </c>
      <c r="G118" s="397">
        <v>550</v>
      </c>
      <c r="H118" s="23" t="s">
        <v>2082</v>
      </c>
      <c r="I118" s="23">
        <v>1.6</v>
      </c>
      <c r="J118" s="488" t="s">
        <v>295</v>
      </c>
      <c r="K118" s="489" t="s">
        <v>250</v>
      </c>
      <c r="L118" s="641">
        <v>5</v>
      </c>
      <c r="M118" s="714">
        <v>45959</v>
      </c>
      <c r="N118" s="715" t="s">
        <v>2207</v>
      </c>
      <c r="O118" s="489" t="s">
        <v>2208</v>
      </c>
      <c r="P118" s="715">
        <v>1.73</v>
      </c>
      <c r="Q118" s="715">
        <v>1.88</v>
      </c>
      <c r="R118" s="23">
        <v>6</v>
      </c>
      <c r="S118" s="815" t="s">
        <v>2209</v>
      </c>
      <c r="T118" s="65" t="s">
        <v>2144</v>
      </c>
      <c r="U118" s="65" t="s">
        <v>2190</v>
      </c>
    </row>
    <row r="119" spans="1:22">
      <c r="A119" s="816" t="s">
        <v>2210</v>
      </c>
      <c r="B119" s="23">
        <v>950</v>
      </c>
      <c r="C119" s="640">
        <f t="shared" si="2"/>
        <v>1.5157894736842106</v>
      </c>
      <c r="D119" s="818">
        <f t="shared" si="3"/>
        <v>950</v>
      </c>
      <c r="E119" s="397" t="s">
        <v>1635</v>
      </c>
      <c r="F119" s="397" t="s">
        <v>2197</v>
      </c>
      <c r="G119" s="397">
        <v>650</v>
      </c>
      <c r="H119" s="23" t="s">
        <v>1920</v>
      </c>
      <c r="I119" s="23">
        <v>0.8</v>
      </c>
      <c r="J119" s="488" t="s">
        <v>292</v>
      </c>
      <c r="K119" s="489" t="s">
        <v>206</v>
      </c>
      <c r="L119" s="641">
        <v>5</v>
      </c>
      <c r="M119" s="714">
        <v>45960</v>
      </c>
      <c r="N119" s="715" t="s">
        <v>1037</v>
      </c>
      <c r="O119" s="489" t="s">
        <v>2120</v>
      </c>
      <c r="P119" s="715">
        <v>1.69</v>
      </c>
      <c r="Q119" s="715">
        <v>2.0499999999999998</v>
      </c>
      <c r="R119" s="23">
        <v>11</v>
      </c>
      <c r="S119" s="815" t="s">
        <v>2169</v>
      </c>
      <c r="T119" s="65" t="s">
        <v>2128</v>
      </c>
      <c r="U119" s="65" t="s">
        <v>2211</v>
      </c>
      <c r="V119" s="65" t="s">
        <v>2086</v>
      </c>
    </row>
    <row r="120" spans="1:22">
      <c r="A120" s="813" t="s">
        <v>2212</v>
      </c>
      <c r="B120" s="488">
        <v>478</v>
      </c>
      <c r="C120" s="640">
        <f t="shared" si="2"/>
        <v>3.01255230125523</v>
      </c>
      <c r="D120" s="817">
        <f t="shared" si="3"/>
        <v>478</v>
      </c>
      <c r="E120" s="489" t="s">
        <v>2131</v>
      </c>
      <c r="F120" s="489" t="s">
        <v>2132</v>
      </c>
      <c r="G120" s="489">
        <v>500</v>
      </c>
      <c r="H120" s="23" t="s">
        <v>1920</v>
      </c>
      <c r="I120" s="491">
        <v>0.8</v>
      </c>
      <c r="J120" s="488" t="s">
        <v>292</v>
      </c>
      <c r="K120" s="489" t="s">
        <v>331</v>
      </c>
      <c r="L120" s="641">
        <v>2</v>
      </c>
      <c r="M120" s="714">
        <v>45964</v>
      </c>
      <c r="N120" s="715" t="s">
        <v>2213</v>
      </c>
      <c r="O120" s="489" t="s">
        <v>2133</v>
      </c>
      <c r="P120" s="715">
        <v>1.68</v>
      </c>
      <c r="Q120" s="715">
        <v>1.65</v>
      </c>
      <c r="R120" s="23">
        <v>8.5</v>
      </c>
      <c r="S120" s="815" t="s">
        <v>2143</v>
      </c>
      <c r="T120" s="65" t="s">
        <v>2214</v>
      </c>
      <c r="U120" s="65" t="s">
        <v>2159</v>
      </c>
      <c r="V120" s="65" t="s">
        <v>2215</v>
      </c>
    </row>
    <row r="121" spans="1:22">
      <c r="A121" s="813" t="s">
        <v>2216</v>
      </c>
      <c r="B121" s="488">
        <v>612</v>
      </c>
      <c r="C121" s="640">
        <f t="shared" si="2"/>
        <v>2.3529411764705883</v>
      </c>
      <c r="D121" s="818">
        <f t="shared" si="3"/>
        <v>612</v>
      </c>
      <c r="E121" s="489" t="s">
        <v>1685</v>
      </c>
      <c r="F121" s="489" t="s">
        <v>2217</v>
      </c>
      <c r="G121" s="489">
        <v>600</v>
      </c>
      <c r="H121" s="23" t="s">
        <v>1920</v>
      </c>
      <c r="I121" s="23">
        <v>1.1000000000000001</v>
      </c>
      <c r="J121" s="488" t="s">
        <v>292</v>
      </c>
      <c r="K121" s="489" t="s">
        <v>199</v>
      </c>
      <c r="L121" s="641">
        <v>4</v>
      </c>
      <c r="M121" s="714">
        <v>45832</v>
      </c>
      <c r="N121" s="715" t="s">
        <v>1835</v>
      </c>
      <c r="O121" s="489" t="s">
        <v>850</v>
      </c>
      <c r="P121" s="715">
        <v>1.7</v>
      </c>
      <c r="Q121" s="715">
        <v>1.68</v>
      </c>
      <c r="R121" s="23">
        <v>8.5</v>
      </c>
    </row>
    <row r="122" spans="1:22">
      <c r="A122" s="813" t="s">
        <v>2218</v>
      </c>
      <c r="B122" s="488">
        <v>612</v>
      </c>
      <c r="C122" s="640">
        <f t="shared" si="2"/>
        <v>2.3529411764705883</v>
      </c>
      <c r="D122" s="817">
        <f t="shared" si="3"/>
        <v>612</v>
      </c>
      <c r="E122" s="489" t="s">
        <v>1685</v>
      </c>
      <c r="F122" s="489" t="s">
        <v>2219</v>
      </c>
      <c r="G122" s="489">
        <v>600</v>
      </c>
      <c r="H122" s="23" t="s">
        <v>1920</v>
      </c>
      <c r="I122" s="23">
        <v>1</v>
      </c>
      <c r="J122" s="488" t="s">
        <v>292</v>
      </c>
      <c r="K122" s="489" t="s">
        <v>1061</v>
      </c>
      <c r="L122" s="641">
        <v>4</v>
      </c>
      <c r="M122" s="714">
        <v>45866</v>
      </c>
      <c r="N122" s="715" t="s">
        <v>1045</v>
      </c>
      <c r="O122" s="489" t="s">
        <v>312</v>
      </c>
      <c r="P122" s="715">
        <v>1.6950000000000001</v>
      </c>
      <c r="Q122" s="715">
        <v>1.6</v>
      </c>
      <c r="R122" s="23">
        <v>8</v>
      </c>
    </row>
    <row r="123" spans="1:22">
      <c r="A123" s="813" t="s">
        <v>2220</v>
      </c>
      <c r="B123" s="488">
        <v>690</v>
      </c>
      <c r="C123" s="640">
        <f t="shared" si="2"/>
        <v>2.0869565217391304</v>
      </c>
      <c r="D123" s="818">
        <f t="shared" si="3"/>
        <v>690</v>
      </c>
      <c r="E123" s="489" t="s">
        <v>1646</v>
      </c>
      <c r="F123" s="489" t="s">
        <v>2221</v>
      </c>
      <c r="G123" s="489">
        <v>650</v>
      </c>
      <c r="H123" s="23" t="s">
        <v>2082</v>
      </c>
      <c r="I123" s="491">
        <v>2.4</v>
      </c>
      <c r="J123" s="488" t="s">
        <v>292</v>
      </c>
      <c r="K123" s="489" t="s">
        <v>321</v>
      </c>
      <c r="L123" s="641">
        <v>5</v>
      </c>
      <c r="M123" s="714">
        <v>45863</v>
      </c>
      <c r="N123" s="715" t="s">
        <v>1753</v>
      </c>
      <c r="O123" s="489" t="s">
        <v>850</v>
      </c>
      <c r="P123" s="715">
        <v>1.7549999999999999</v>
      </c>
      <c r="Q123" s="715">
        <v>1.6</v>
      </c>
      <c r="R123" s="23">
        <v>12.5</v>
      </c>
    </row>
    <row r="124" spans="1:22">
      <c r="A124" s="816" t="s">
        <v>2222</v>
      </c>
      <c r="B124" s="23">
        <v>612</v>
      </c>
      <c r="C124" s="640">
        <f t="shared" si="2"/>
        <v>2.3529411764705883</v>
      </c>
      <c r="D124" s="817">
        <f t="shared" si="3"/>
        <v>612</v>
      </c>
      <c r="E124" s="397" t="s">
        <v>1685</v>
      </c>
      <c r="F124" s="489" t="s">
        <v>2219</v>
      </c>
      <c r="G124" s="397">
        <v>600</v>
      </c>
      <c r="H124" s="23" t="s">
        <v>1920</v>
      </c>
      <c r="I124" s="23">
        <v>1.1000000000000001</v>
      </c>
      <c r="J124" s="488" t="s">
        <v>292</v>
      </c>
      <c r="K124" s="489" t="s">
        <v>324</v>
      </c>
      <c r="L124" s="641">
        <v>4</v>
      </c>
      <c r="M124" s="714">
        <v>45867</v>
      </c>
      <c r="N124" s="715" t="s">
        <v>1835</v>
      </c>
      <c r="O124" s="489" t="s">
        <v>312</v>
      </c>
      <c r="P124" s="715">
        <v>1.7</v>
      </c>
      <c r="Q124" s="715">
        <v>1.61</v>
      </c>
      <c r="R124" s="23">
        <v>8.5</v>
      </c>
      <c r="S124" s="815" t="s">
        <v>2223</v>
      </c>
      <c r="T124" s="65" t="s">
        <v>2224</v>
      </c>
      <c r="U124" s="65" t="s">
        <v>2225</v>
      </c>
      <c r="V124" s="65" t="s">
        <v>2086</v>
      </c>
    </row>
    <row r="125" spans="1:22">
      <c r="A125" s="816" t="s">
        <v>2226</v>
      </c>
      <c r="B125" s="488">
        <v>690</v>
      </c>
      <c r="C125" s="640">
        <f t="shared" si="2"/>
        <v>2.0869565217391304</v>
      </c>
      <c r="D125" s="817">
        <f t="shared" si="3"/>
        <v>690</v>
      </c>
      <c r="E125" s="489" t="s">
        <v>1646</v>
      </c>
      <c r="F125" s="397" t="s">
        <v>2227</v>
      </c>
      <c r="G125" s="489">
        <v>650</v>
      </c>
      <c r="H125" s="23" t="s">
        <v>2082</v>
      </c>
      <c r="I125" s="23">
        <v>2.2999999999999998</v>
      </c>
      <c r="J125" s="488" t="s">
        <v>292</v>
      </c>
      <c r="K125" s="489" t="s">
        <v>208</v>
      </c>
      <c r="L125" s="641">
        <v>5</v>
      </c>
      <c r="M125" s="714">
        <v>45874</v>
      </c>
      <c r="N125" s="715" t="s">
        <v>2228</v>
      </c>
      <c r="O125" s="489" t="s">
        <v>2193</v>
      </c>
      <c r="P125" s="715">
        <v>1.7549999999999999</v>
      </c>
      <c r="Q125" s="715">
        <v>1.82</v>
      </c>
      <c r="R125" s="23">
        <v>12.5</v>
      </c>
      <c r="S125" s="815" t="s">
        <v>2161</v>
      </c>
      <c r="T125" s="65" t="s">
        <v>2229</v>
      </c>
      <c r="U125" s="65" t="s">
        <v>2173</v>
      </c>
      <c r="V125" s="65" t="s">
        <v>2086</v>
      </c>
    </row>
    <row r="126" spans="1:22">
      <c r="A126" s="813" t="s">
        <v>1836</v>
      </c>
      <c r="B126" s="488">
        <v>588</v>
      </c>
      <c r="C126" s="640">
        <f t="shared" si="2"/>
        <v>2.4489795918367347</v>
      </c>
      <c r="D126" s="818">
        <f t="shared" si="3"/>
        <v>588</v>
      </c>
      <c r="E126" s="489" t="s">
        <v>1685</v>
      </c>
      <c r="F126" s="489" t="s">
        <v>1837</v>
      </c>
      <c r="G126" s="489">
        <v>620</v>
      </c>
      <c r="H126" s="23" t="s">
        <v>1920</v>
      </c>
      <c r="I126" s="491">
        <v>1.1000000000000001</v>
      </c>
      <c r="J126" s="488" t="s">
        <v>292</v>
      </c>
      <c r="K126" s="489" t="s">
        <v>322</v>
      </c>
      <c r="L126" s="641">
        <v>4</v>
      </c>
      <c r="M126" s="714">
        <v>45875</v>
      </c>
      <c r="N126" s="715" t="s">
        <v>1032</v>
      </c>
      <c r="O126" s="489" t="s">
        <v>210</v>
      </c>
      <c r="P126" s="715">
        <v>1.7</v>
      </c>
      <c r="Q126" s="715">
        <v>1.62</v>
      </c>
      <c r="R126" s="23">
        <v>8.5</v>
      </c>
      <c r="S126" s="815">
        <v>-6.3</v>
      </c>
      <c r="T126" s="65" t="s">
        <v>2224</v>
      </c>
      <c r="U126" s="65" t="s">
        <v>2230</v>
      </c>
      <c r="V126" s="65" t="s">
        <v>2086</v>
      </c>
    </row>
    <row r="127" spans="1:22">
      <c r="A127" s="816" t="s">
        <v>2231</v>
      </c>
      <c r="B127" s="23">
        <v>609</v>
      </c>
      <c r="C127" s="640">
        <f t="shared" si="2"/>
        <v>2.3645320197044337</v>
      </c>
      <c r="D127" s="817">
        <f t="shared" si="3"/>
        <v>609</v>
      </c>
      <c r="E127" s="397" t="s">
        <v>1685</v>
      </c>
      <c r="F127" s="397" t="s">
        <v>1837</v>
      </c>
      <c r="G127" s="397">
        <v>600</v>
      </c>
      <c r="H127" s="23" t="s">
        <v>1920</v>
      </c>
      <c r="I127" s="23">
        <v>1</v>
      </c>
      <c r="J127" s="488" t="s">
        <v>292</v>
      </c>
      <c r="K127" s="489" t="s">
        <v>312</v>
      </c>
      <c r="L127" s="641">
        <v>4</v>
      </c>
      <c r="M127" s="714">
        <v>45876</v>
      </c>
      <c r="N127" s="715" t="s">
        <v>1045</v>
      </c>
      <c r="O127" s="489" t="s">
        <v>210</v>
      </c>
      <c r="P127" s="715">
        <v>1.7050000000000001</v>
      </c>
      <c r="Q127" s="715">
        <v>1.6</v>
      </c>
      <c r="R127" s="23">
        <v>7.5</v>
      </c>
      <c r="S127" s="815" t="s">
        <v>2223</v>
      </c>
      <c r="T127" s="65" t="s">
        <v>2224</v>
      </c>
      <c r="U127" s="65" t="s">
        <v>2232</v>
      </c>
      <c r="V127" s="65" t="s">
        <v>2086</v>
      </c>
    </row>
    <row r="128" spans="1:22">
      <c r="A128" s="816" t="s">
        <v>2233</v>
      </c>
      <c r="B128" s="488">
        <v>648</v>
      </c>
      <c r="C128" s="640">
        <f t="shared" si="2"/>
        <v>2.2222222222222223</v>
      </c>
      <c r="D128" s="818">
        <f t="shared" si="3"/>
        <v>648</v>
      </c>
      <c r="E128" s="489" t="s">
        <v>1646</v>
      </c>
      <c r="F128" s="397" t="s">
        <v>2234</v>
      </c>
      <c r="G128" s="489">
        <v>700</v>
      </c>
      <c r="H128" s="23" t="s">
        <v>1920</v>
      </c>
      <c r="I128" s="491">
        <v>2</v>
      </c>
      <c r="J128" s="488" t="s">
        <v>292</v>
      </c>
      <c r="K128" s="489" t="s">
        <v>326</v>
      </c>
      <c r="L128" s="641">
        <v>5</v>
      </c>
      <c r="M128" s="714">
        <v>45919</v>
      </c>
      <c r="N128" s="715" t="s">
        <v>2228</v>
      </c>
      <c r="O128" s="489" t="s">
        <v>199</v>
      </c>
      <c r="P128" s="715">
        <v>1.75</v>
      </c>
      <c r="Q128" s="715">
        <v>1.7</v>
      </c>
      <c r="R128" s="23">
        <v>13</v>
      </c>
      <c r="S128" s="815" t="s">
        <v>2150</v>
      </c>
      <c r="T128" s="65" t="s">
        <v>2235</v>
      </c>
      <c r="U128" s="65" t="s">
        <v>2236</v>
      </c>
      <c r="V128" s="65" t="s">
        <v>2086</v>
      </c>
    </row>
    <row r="129" spans="1:22">
      <c r="A129" s="813" t="s">
        <v>1863</v>
      </c>
      <c r="B129" s="488">
        <v>561</v>
      </c>
      <c r="C129" s="640">
        <f t="shared" si="2"/>
        <v>2.5668449197860963</v>
      </c>
      <c r="D129" s="817">
        <f t="shared" si="3"/>
        <v>561</v>
      </c>
      <c r="E129" s="397" t="s">
        <v>1685</v>
      </c>
      <c r="F129" s="489" t="s">
        <v>1864</v>
      </c>
      <c r="G129" s="489">
        <v>650</v>
      </c>
      <c r="H129" s="23" t="s">
        <v>1920</v>
      </c>
      <c r="I129" s="23">
        <v>1.1000000000000001</v>
      </c>
      <c r="J129" s="488" t="s">
        <v>292</v>
      </c>
      <c r="K129" s="489" t="s">
        <v>861</v>
      </c>
      <c r="L129" s="641">
        <v>4</v>
      </c>
      <c r="M129" s="714">
        <v>45917</v>
      </c>
      <c r="N129" s="715" t="s">
        <v>1032</v>
      </c>
      <c r="O129" s="489" t="s">
        <v>2237</v>
      </c>
      <c r="P129" s="715">
        <v>1.7</v>
      </c>
      <c r="Q129" s="715" t="s">
        <v>2238</v>
      </c>
      <c r="R129" s="23">
        <v>8.5</v>
      </c>
      <c r="S129" s="815" t="s">
        <v>2223</v>
      </c>
      <c r="T129" s="65" t="s">
        <v>2224</v>
      </c>
      <c r="U129" s="65" t="s">
        <v>2239</v>
      </c>
      <c r="V129" s="65" t="s">
        <v>2086</v>
      </c>
    </row>
    <row r="130" spans="1:22">
      <c r="A130" s="816" t="s">
        <v>2240</v>
      </c>
      <c r="B130" s="23">
        <v>562</v>
      </c>
      <c r="C130" s="640">
        <f t="shared" ref="C130:C193" si="4">IFERROR(1440/D130, "")</f>
        <v>2.5622775800711746</v>
      </c>
      <c r="D130" s="818">
        <f t="shared" ref="D130:D193" si="5">IF(B130="", "", IF(B130&lt;1, B130*1440, B130))</f>
        <v>562</v>
      </c>
      <c r="E130" s="397" t="s">
        <v>1685</v>
      </c>
      <c r="F130" s="489" t="s">
        <v>1864</v>
      </c>
      <c r="G130" s="397">
        <v>650</v>
      </c>
      <c r="H130" s="23" t="s">
        <v>1920</v>
      </c>
      <c r="I130" s="23">
        <v>1.1000000000000001</v>
      </c>
      <c r="J130" s="488" t="s">
        <v>292</v>
      </c>
      <c r="K130" s="489" t="s">
        <v>221</v>
      </c>
      <c r="L130" s="641">
        <v>4</v>
      </c>
      <c r="M130" s="714">
        <v>45918</v>
      </c>
      <c r="N130" s="715" t="s">
        <v>2241</v>
      </c>
      <c r="O130" s="489" t="s">
        <v>2237</v>
      </c>
      <c r="P130" s="715">
        <v>1.7050000000000001</v>
      </c>
      <c r="Q130" s="715">
        <v>1.64</v>
      </c>
      <c r="R130" s="23">
        <v>8</v>
      </c>
      <c r="S130" s="815" t="s">
        <v>2223</v>
      </c>
      <c r="T130" s="65" t="s">
        <v>2224</v>
      </c>
      <c r="U130" s="65" t="s">
        <v>2232</v>
      </c>
      <c r="V130" s="65" t="s">
        <v>2086</v>
      </c>
    </row>
    <row r="131" spans="1:22">
      <c r="A131" s="816" t="s">
        <v>2242</v>
      </c>
      <c r="B131" s="23">
        <v>641</v>
      </c>
      <c r="C131" s="640">
        <f t="shared" si="4"/>
        <v>2.2464898595943836</v>
      </c>
      <c r="D131" s="817">
        <f t="shared" si="5"/>
        <v>641</v>
      </c>
      <c r="E131" s="397" t="s">
        <v>1646</v>
      </c>
      <c r="F131" s="397" t="s">
        <v>2234</v>
      </c>
      <c r="G131" s="397">
        <v>700</v>
      </c>
      <c r="H131" s="23" t="s">
        <v>2082</v>
      </c>
      <c r="I131" s="23">
        <v>2.4</v>
      </c>
      <c r="J131" s="488" t="s">
        <v>292</v>
      </c>
      <c r="K131" s="489" t="s">
        <v>2120</v>
      </c>
      <c r="L131" s="641">
        <v>5</v>
      </c>
      <c r="M131" s="714">
        <v>45937</v>
      </c>
      <c r="N131" s="715" t="s">
        <v>1040</v>
      </c>
      <c r="O131" s="489" t="s">
        <v>199</v>
      </c>
      <c r="P131" s="715">
        <v>1.76</v>
      </c>
      <c r="Q131" s="715">
        <v>1.88</v>
      </c>
      <c r="R131" s="23">
        <v>12.5</v>
      </c>
      <c r="S131" s="815" t="s">
        <v>2161</v>
      </c>
      <c r="T131" s="65" t="s">
        <v>2229</v>
      </c>
      <c r="U131" s="65" t="s">
        <v>2243</v>
      </c>
      <c r="V131" s="65" t="s">
        <v>2086</v>
      </c>
    </row>
    <row r="132" spans="1:22">
      <c r="A132" s="813" t="s">
        <v>2244</v>
      </c>
      <c r="B132" s="488">
        <v>563</v>
      </c>
      <c r="C132" s="640">
        <f t="shared" si="4"/>
        <v>2.5577264653641207</v>
      </c>
      <c r="D132" s="818">
        <f t="shared" si="5"/>
        <v>563</v>
      </c>
      <c r="E132" s="397" t="s">
        <v>1685</v>
      </c>
      <c r="F132" s="397" t="s">
        <v>2245</v>
      </c>
      <c r="G132" s="489">
        <v>650</v>
      </c>
      <c r="H132" s="23" t="s">
        <v>1920</v>
      </c>
      <c r="I132" s="488">
        <v>1.1000000000000001</v>
      </c>
      <c r="J132" s="488" t="s">
        <v>292</v>
      </c>
      <c r="K132" s="489" t="s">
        <v>199</v>
      </c>
      <c r="L132" s="641">
        <v>4</v>
      </c>
      <c r="M132" s="714">
        <v>45958</v>
      </c>
      <c r="N132" s="715" t="s">
        <v>1045</v>
      </c>
      <c r="O132" s="489" t="s">
        <v>850</v>
      </c>
      <c r="P132" s="715">
        <v>1.7050000000000001</v>
      </c>
      <c r="Q132" s="715">
        <v>1.64</v>
      </c>
      <c r="R132" s="23">
        <v>8</v>
      </c>
      <c r="S132" s="815" t="s">
        <v>2223</v>
      </c>
      <c r="T132" s="65" t="s">
        <v>2224</v>
      </c>
      <c r="U132" s="65" t="s">
        <v>2246</v>
      </c>
      <c r="V132" s="65" t="s">
        <v>2086</v>
      </c>
    </row>
    <row r="133" spans="1:22">
      <c r="A133" s="816" t="s">
        <v>2247</v>
      </c>
      <c r="B133" s="23">
        <v>561</v>
      </c>
      <c r="C133" s="640">
        <f t="shared" si="4"/>
        <v>2.5668449197860963</v>
      </c>
      <c r="D133" s="817">
        <f t="shared" si="5"/>
        <v>561</v>
      </c>
      <c r="E133" s="397" t="s">
        <v>1685</v>
      </c>
      <c r="F133" s="397" t="s">
        <v>2245</v>
      </c>
      <c r="G133" s="397">
        <v>650</v>
      </c>
      <c r="H133" s="23" t="s">
        <v>1920</v>
      </c>
      <c r="I133" s="23">
        <v>1.1000000000000001</v>
      </c>
      <c r="J133" s="488" t="s">
        <v>292</v>
      </c>
      <c r="K133" s="489" t="s">
        <v>325</v>
      </c>
      <c r="L133" s="641">
        <v>4</v>
      </c>
      <c r="M133" s="714">
        <v>45958</v>
      </c>
      <c r="N133" s="715" t="s">
        <v>1032</v>
      </c>
      <c r="O133" s="489" t="s">
        <v>850</v>
      </c>
      <c r="P133" s="715">
        <v>1.7</v>
      </c>
      <c r="Q133" s="715">
        <v>1.67</v>
      </c>
      <c r="R133" s="23">
        <v>8.5</v>
      </c>
      <c r="S133" s="815" t="s">
        <v>2223</v>
      </c>
      <c r="T133" s="65" t="s">
        <v>2224</v>
      </c>
      <c r="U133" s="65" t="s">
        <v>2248</v>
      </c>
      <c r="V133" s="65" t="s">
        <v>2086</v>
      </c>
    </row>
    <row r="134" spans="1:22">
      <c r="A134" s="813" t="s">
        <v>1686</v>
      </c>
      <c r="B134" s="23">
        <v>449</v>
      </c>
      <c r="C134" s="640">
        <f t="shared" si="4"/>
        <v>3.2071269487750556</v>
      </c>
      <c r="D134" s="817">
        <f t="shared" si="5"/>
        <v>449</v>
      </c>
      <c r="E134" s="397" t="s">
        <v>1647</v>
      </c>
      <c r="F134" s="397" t="s">
        <v>1687</v>
      </c>
      <c r="G134" s="397">
        <v>690</v>
      </c>
      <c r="H134" s="23" t="s">
        <v>1920</v>
      </c>
      <c r="I134" s="23">
        <v>0.9</v>
      </c>
      <c r="J134" s="488" t="s">
        <v>292</v>
      </c>
      <c r="K134" s="489" t="s">
        <v>647</v>
      </c>
      <c r="L134" s="641">
        <v>5</v>
      </c>
      <c r="M134" s="714">
        <v>45779</v>
      </c>
      <c r="N134" s="715" t="s">
        <v>1041</v>
      </c>
      <c r="O134" s="489" t="s">
        <v>2133</v>
      </c>
      <c r="P134" s="715">
        <v>1.77</v>
      </c>
      <c r="Q134" s="715">
        <v>1.74</v>
      </c>
    </row>
    <row r="135" spans="1:22">
      <c r="A135" s="816" t="s">
        <v>2249</v>
      </c>
      <c r="B135" s="23">
        <v>482</v>
      </c>
      <c r="C135" s="640">
        <f t="shared" si="4"/>
        <v>2.9875518672199171</v>
      </c>
      <c r="D135" s="817">
        <f t="shared" si="5"/>
        <v>482</v>
      </c>
      <c r="E135" s="397" t="s">
        <v>1696</v>
      </c>
      <c r="F135" s="489" t="s">
        <v>2250</v>
      </c>
      <c r="G135" s="397">
        <v>500</v>
      </c>
      <c r="H135" s="23" t="s">
        <v>1920</v>
      </c>
      <c r="I135" s="490">
        <v>2</v>
      </c>
      <c r="J135" s="488" t="s">
        <v>292</v>
      </c>
      <c r="K135" s="489" t="s">
        <v>208</v>
      </c>
      <c r="L135" s="641">
        <v>4</v>
      </c>
      <c r="M135" s="714">
        <v>45783</v>
      </c>
      <c r="N135" s="715" t="s">
        <v>1042</v>
      </c>
      <c r="O135" s="489" t="s">
        <v>2072</v>
      </c>
      <c r="P135" s="715">
        <v>1.655</v>
      </c>
      <c r="Q135" s="715">
        <v>1.95</v>
      </c>
      <c r="R135" s="23">
        <v>13</v>
      </c>
    </row>
    <row r="136" spans="1:22">
      <c r="A136" s="813" t="s">
        <v>1688</v>
      </c>
      <c r="B136" s="488">
        <v>516</v>
      </c>
      <c r="C136" s="640">
        <f t="shared" si="4"/>
        <v>2.7906976744186047</v>
      </c>
      <c r="D136" s="817">
        <f t="shared" si="5"/>
        <v>516</v>
      </c>
      <c r="E136" s="489" t="s">
        <v>1643</v>
      </c>
      <c r="F136" s="489" t="s">
        <v>1644</v>
      </c>
      <c r="G136" s="489">
        <v>600</v>
      </c>
      <c r="H136" s="23" t="s">
        <v>1920</v>
      </c>
      <c r="I136" s="491">
        <v>2.7</v>
      </c>
      <c r="J136" s="488" t="s">
        <v>292</v>
      </c>
      <c r="K136" s="489" t="s">
        <v>198</v>
      </c>
      <c r="L136" s="641">
        <v>5</v>
      </c>
      <c r="M136" s="714">
        <v>45786</v>
      </c>
      <c r="N136" s="715" t="s">
        <v>2251</v>
      </c>
      <c r="O136" s="489" t="s">
        <v>2101</v>
      </c>
      <c r="P136" s="715">
        <v>1.75</v>
      </c>
      <c r="Q136" s="715">
        <v>2.04</v>
      </c>
      <c r="R136" s="23">
        <v>18</v>
      </c>
    </row>
    <row r="137" spans="1:22">
      <c r="A137" s="816" t="s">
        <v>2252</v>
      </c>
      <c r="B137" s="23">
        <v>514</v>
      </c>
      <c r="C137" s="640">
        <f t="shared" si="4"/>
        <v>2.8015564202334629</v>
      </c>
      <c r="D137" s="817">
        <f t="shared" si="5"/>
        <v>514</v>
      </c>
      <c r="E137" s="397" t="s">
        <v>1643</v>
      </c>
      <c r="F137" s="489" t="s">
        <v>2253</v>
      </c>
      <c r="G137" s="397">
        <v>600</v>
      </c>
      <c r="H137" s="23" t="s">
        <v>1920</v>
      </c>
      <c r="I137" s="23">
        <v>2.7</v>
      </c>
      <c r="J137" s="488" t="s">
        <v>295</v>
      </c>
      <c r="K137" s="489" t="s">
        <v>201</v>
      </c>
      <c r="L137" s="641">
        <v>5</v>
      </c>
      <c r="M137" s="714">
        <v>45796</v>
      </c>
      <c r="N137" s="715" t="s">
        <v>2251</v>
      </c>
      <c r="O137" s="489" t="s">
        <v>2254</v>
      </c>
      <c r="P137" s="715">
        <v>1.74</v>
      </c>
      <c r="Q137" s="715">
        <v>2.0099999999999998</v>
      </c>
      <c r="R137" s="23">
        <v>18</v>
      </c>
    </row>
    <row r="138" spans="1:22">
      <c r="A138" s="813" t="s">
        <v>1689</v>
      </c>
      <c r="B138" s="488">
        <v>472</v>
      </c>
      <c r="C138" s="640">
        <f t="shared" si="4"/>
        <v>3.0508474576271185</v>
      </c>
      <c r="D138" s="817">
        <f t="shared" si="5"/>
        <v>472</v>
      </c>
      <c r="E138" s="397" t="s">
        <v>1640</v>
      </c>
      <c r="F138" s="397" t="s">
        <v>1690</v>
      </c>
      <c r="G138" s="489">
        <v>650</v>
      </c>
      <c r="H138" s="23" t="s">
        <v>1920</v>
      </c>
      <c r="I138" s="491">
        <v>3</v>
      </c>
      <c r="J138" s="488" t="s">
        <v>292</v>
      </c>
      <c r="K138" s="489" t="s">
        <v>1627</v>
      </c>
      <c r="L138" s="641">
        <v>5</v>
      </c>
      <c r="M138" s="714">
        <v>45800</v>
      </c>
      <c r="N138" s="715" t="s">
        <v>2255</v>
      </c>
      <c r="O138" s="489" t="s">
        <v>312</v>
      </c>
      <c r="P138" s="715">
        <v>1.76</v>
      </c>
      <c r="Q138" s="715">
        <v>1.76</v>
      </c>
      <c r="R138" s="23">
        <v>16.5</v>
      </c>
    </row>
    <row r="139" spans="1:22">
      <c r="A139" s="813" t="s">
        <v>2256</v>
      </c>
      <c r="B139" s="488">
        <v>469</v>
      </c>
      <c r="C139" s="640">
        <f t="shared" si="4"/>
        <v>3.0703624733475481</v>
      </c>
      <c r="D139" s="818">
        <f t="shared" si="5"/>
        <v>469</v>
      </c>
      <c r="E139" s="489" t="s">
        <v>1640</v>
      </c>
      <c r="F139" s="397" t="s">
        <v>2257</v>
      </c>
      <c r="G139" s="489">
        <v>650</v>
      </c>
      <c r="H139" s="488" t="s">
        <v>1920</v>
      </c>
      <c r="I139" s="23">
        <v>1.9</v>
      </c>
      <c r="J139" s="488" t="s">
        <v>292</v>
      </c>
      <c r="K139" s="489" t="s">
        <v>312</v>
      </c>
      <c r="L139" s="641">
        <v>5</v>
      </c>
      <c r="M139" s="714">
        <v>45810</v>
      </c>
      <c r="N139" s="715" t="s">
        <v>1040</v>
      </c>
      <c r="O139" s="489" t="s">
        <v>2162</v>
      </c>
      <c r="P139" s="715">
        <v>1.76</v>
      </c>
      <c r="Q139" s="715">
        <v>1.63</v>
      </c>
      <c r="R139" s="23">
        <v>18</v>
      </c>
    </row>
    <row r="140" spans="1:22">
      <c r="A140" s="813" t="s">
        <v>2258</v>
      </c>
      <c r="B140" s="488">
        <v>504</v>
      </c>
      <c r="C140" s="640">
        <f t="shared" si="4"/>
        <v>2.8571428571428572</v>
      </c>
      <c r="D140" s="817">
        <f t="shared" si="5"/>
        <v>504</v>
      </c>
      <c r="E140" s="489" t="s">
        <v>1694</v>
      </c>
      <c r="F140" s="489" t="s">
        <v>1695</v>
      </c>
      <c r="G140" s="489">
        <v>500</v>
      </c>
      <c r="H140" s="23" t="s">
        <v>1920</v>
      </c>
      <c r="I140" s="488">
        <v>3</v>
      </c>
      <c r="J140" s="488" t="s">
        <v>292</v>
      </c>
      <c r="K140" s="489" t="s">
        <v>310</v>
      </c>
      <c r="L140" s="641">
        <v>4</v>
      </c>
      <c r="M140" s="714">
        <v>45821</v>
      </c>
      <c r="N140" s="715" t="s">
        <v>2259</v>
      </c>
      <c r="O140" s="489" t="s">
        <v>2142</v>
      </c>
      <c r="P140" s="715">
        <v>1.77</v>
      </c>
      <c r="Q140" s="715">
        <v>1.9</v>
      </c>
      <c r="R140" s="23">
        <v>12</v>
      </c>
    </row>
    <row r="141" spans="1:22">
      <c r="A141" s="813" t="s">
        <v>1665</v>
      </c>
      <c r="B141" s="488">
        <v>509</v>
      </c>
      <c r="C141" s="640">
        <f t="shared" si="4"/>
        <v>2.8290766208251474</v>
      </c>
      <c r="D141" s="818">
        <f t="shared" si="5"/>
        <v>509</v>
      </c>
      <c r="E141" s="489" t="s">
        <v>1643</v>
      </c>
      <c r="F141" s="397" t="s">
        <v>2260</v>
      </c>
      <c r="G141" s="489">
        <v>600</v>
      </c>
      <c r="H141" s="23" t="s">
        <v>1920</v>
      </c>
      <c r="I141" s="490">
        <v>2.7</v>
      </c>
      <c r="J141" s="488" t="s">
        <v>292</v>
      </c>
      <c r="K141" s="489" t="s">
        <v>1691</v>
      </c>
      <c r="L141" s="641">
        <v>5</v>
      </c>
      <c r="M141" s="714">
        <v>45828</v>
      </c>
      <c r="N141" s="715" t="s">
        <v>2251</v>
      </c>
      <c r="O141" s="489" t="s">
        <v>253</v>
      </c>
      <c r="P141" s="715">
        <v>1.74</v>
      </c>
      <c r="Q141" s="715">
        <v>2.06</v>
      </c>
      <c r="R141" s="23">
        <v>18</v>
      </c>
    </row>
    <row r="142" spans="1:22">
      <c r="A142" s="816" t="s">
        <v>2261</v>
      </c>
      <c r="B142" s="23">
        <v>516</v>
      </c>
      <c r="C142" s="640">
        <f t="shared" si="4"/>
        <v>2.7906976744186047</v>
      </c>
      <c r="D142" s="818">
        <f t="shared" si="5"/>
        <v>516</v>
      </c>
      <c r="E142" s="397" t="s">
        <v>2262</v>
      </c>
      <c r="F142" s="397" t="s">
        <v>2263</v>
      </c>
      <c r="G142" s="397">
        <v>600</v>
      </c>
      <c r="H142" s="23" t="s">
        <v>1934</v>
      </c>
      <c r="I142" s="23">
        <v>4</v>
      </c>
      <c r="J142" s="488" t="s">
        <v>295</v>
      </c>
      <c r="K142" s="489" t="s">
        <v>333</v>
      </c>
      <c r="L142" s="641">
        <v>5</v>
      </c>
      <c r="M142" s="714">
        <v>45849</v>
      </c>
      <c r="N142" s="715" t="s">
        <v>1040</v>
      </c>
      <c r="O142" s="489" t="s">
        <v>1948</v>
      </c>
      <c r="P142" s="715">
        <v>1.79</v>
      </c>
      <c r="Q142" s="715">
        <v>1.8</v>
      </c>
      <c r="R142" s="23">
        <v>18</v>
      </c>
    </row>
    <row r="143" spans="1:22">
      <c r="A143" s="816" t="s">
        <v>2264</v>
      </c>
      <c r="B143" s="23">
        <v>605</v>
      </c>
      <c r="C143" s="640">
        <f t="shared" si="4"/>
        <v>2.3801652892561984</v>
      </c>
      <c r="D143" s="817">
        <f t="shared" si="5"/>
        <v>605</v>
      </c>
      <c r="E143" s="397" t="s">
        <v>2265</v>
      </c>
      <c r="F143" s="397" t="s">
        <v>2266</v>
      </c>
      <c r="G143" s="397">
        <v>500</v>
      </c>
      <c r="H143" s="23" t="s">
        <v>1920</v>
      </c>
      <c r="I143" s="23">
        <v>0.6</v>
      </c>
      <c r="J143" s="488" t="s">
        <v>292</v>
      </c>
      <c r="K143" s="489" t="s">
        <v>1061</v>
      </c>
      <c r="L143" s="641">
        <v>5</v>
      </c>
      <c r="M143" s="714">
        <v>45853</v>
      </c>
      <c r="N143" s="715" t="s">
        <v>2259</v>
      </c>
      <c r="O143" s="489" t="s">
        <v>1961</v>
      </c>
      <c r="P143" s="715">
        <v>1.74</v>
      </c>
      <c r="Q143" s="715">
        <v>1.78</v>
      </c>
      <c r="R143" s="23">
        <v>15</v>
      </c>
    </row>
    <row r="144" spans="1:22">
      <c r="A144" s="816" t="s">
        <v>2267</v>
      </c>
      <c r="B144" s="23">
        <v>509</v>
      </c>
      <c r="C144" s="640">
        <f t="shared" si="4"/>
        <v>2.8290766208251474</v>
      </c>
      <c r="D144" s="818">
        <f t="shared" si="5"/>
        <v>509</v>
      </c>
      <c r="E144" s="397" t="s">
        <v>1643</v>
      </c>
      <c r="F144" s="397" t="s">
        <v>1761</v>
      </c>
      <c r="G144" s="397">
        <v>600</v>
      </c>
      <c r="H144" s="23" t="s">
        <v>1920</v>
      </c>
      <c r="I144" s="23">
        <v>2.7</v>
      </c>
      <c r="J144" s="488" t="s">
        <v>292</v>
      </c>
      <c r="K144" s="489" t="s">
        <v>1645</v>
      </c>
      <c r="L144" s="641">
        <v>5</v>
      </c>
      <c r="M144" s="714">
        <v>45865</v>
      </c>
      <c r="N144" s="715" t="s">
        <v>2228</v>
      </c>
      <c r="O144" s="489" t="s">
        <v>217</v>
      </c>
      <c r="P144" s="715">
        <v>1.7350000000000001</v>
      </c>
      <c r="Q144" s="715">
        <v>1.7</v>
      </c>
      <c r="R144" s="23">
        <v>17.5</v>
      </c>
    </row>
    <row r="145" spans="1:22">
      <c r="A145" s="813" t="s">
        <v>2268</v>
      </c>
      <c r="B145" s="23">
        <v>471</v>
      </c>
      <c r="C145" s="640">
        <f t="shared" si="4"/>
        <v>3.0573248407643314</v>
      </c>
      <c r="D145" s="817">
        <f t="shared" si="5"/>
        <v>471</v>
      </c>
      <c r="E145" s="397" t="s">
        <v>1640</v>
      </c>
      <c r="F145" s="489" t="s">
        <v>2257</v>
      </c>
      <c r="G145" s="397">
        <v>650</v>
      </c>
      <c r="H145" s="23" t="s">
        <v>1920</v>
      </c>
      <c r="I145" s="23">
        <v>3</v>
      </c>
      <c r="J145" s="488" t="s">
        <v>292</v>
      </c>
      <c r="K145" s="489" t="s">
        <v>199</v>
      </c>
      <c r="L145" s="641">
        <v>5</v>
      </c>
      <c r="M145" s="714">
        <v>45862</v>
      </c>
      <c r="N145" s="715" t="s">
        <v>2251</v>
      </c>
      <c r="O145" s="489" t="s">
        <v>2162</v>
      </c>
      <c r="P145" s="715">
        <v>1.76</v>
      </c>
      <c r="Q145" s="715">
        <v>1.72</v>
      </c>
      <c r="R145" s="23">
        <v>16.5</v>
      </c>
    </row>
    <row r="146" spans="1:22">
      <c r="A146" s="813" t="s">
        <v>2269</v>
      </c>
      <c r="B146" s="488">
        <v>482</v>
      </c>
      <c r="C146" s="640">
        <f t="shared" si="4"/>
        <v>2.9875518672199171</v>
      </c>
      <c r="D146" s="818">
        <f t="shared" si="5"/>
        <v>482</v>
      </c>
      <c r="E146" s="489" t="s">
        <v>1696</v>
      </c>
      <c r="F146" s="489" t="s">
        <v>2270</v>
      </c>
      <c r="G146" s="489">
        <v>500</v>
      </c>
      <c r="H146" s="23" t="s">
        <v>1920</v>
      </c>
      <c r="I146" s="488">
        <v>1.8</v>
      </c>
      <c r="J146" s="488" t="s">
        <v>292</v>
      </c>
      <c r="K146" s="489" t="s">
        <v>222</v>
      </c>
      <c r="L146" s="641">
        <v>4</v>
      </c>
      <c r="M146" s="714">
        <v>45866</v>
      </c>
      <c r="N146" s="715" t="s">
        <v>1042</v>
      </c>
      <c r="O146" s="489" t="s">
        <v>224</v>
      </c>
      <c r="P146" s="715">
        <v>1.655</v>
      </c>
      <c r="Q146" s="715" t="s">
        <v>2271</v>
      </c>
      <c r="R146" s="23">
        <v>14</v>
      </c>
    </row>
    <row r="147" spans="1:22">
      <c r="A147" s="813" t="s">
        <v>1755</v>
      </c>
      <c r="B147" s="488">
        <v>440</v>
      </c>
      <c r="C147" s="640">
        <f t="shared" si="4"/>
        <v>3.2727272727272729</v>
      </c>
      <c r="D147" s="818">
        <f t="shared" si="5"/>
        <v>440</v>
      </c>
      <c r="E147" s="397" t="s">
        <v>1670</v>
      </c>
      <c r="F147" s="489" t="s">
        <v>1832</v>
      </c>
      <c r="G147" s="489">
        <v>710</v>
      </c>
      <c r="H147" s="23" t="s">
        <v>1934</v>
      </c>
      <c r="I147" s="491">
        <v>2</v>
      </c>
      <c r="J147" s="488" t="s">
        <v>292</v>
      </c>
      <c r="K147" s="489" t="s">
        <v>2142</v>
      </c>
      <c r="L147" s="641">
        <v>5</v>
      </c>
      <c r="M147" s="714">
        <v>45874</v>
      </c>
      <c r="N147" s="715" t="s">
        <v>1046</v>
      </c>
      <c r="O147" s="489" t="s">
        <v>1931</v>
      </c>
      <c r="P147" s="715">
        <v>1.76</v>
      </c>
      <c r="Q147" s="715">
        <v>1.9</v>
      </c>
      <c r="R147" s="23">
        <v>18</v>
      </c>
      <c r="S147" s="815" t="s">
        <v>2143</v>
      </c>
      <c r="T147" s="65" t="s">
        <v>2225</v>
      </c>
      <c r="U147" s="65" t="s">
        <v>2173</v>
      </c>
      <c r="V147" s="65" t="s">
        <v>2086</v>
      </c>
    </row>
    <row r="148" spans="1:22">
      <c r="A148" s="816" t="s">
        <v>1839</v>
      </c>
      <c r="B148" s="23">
        <v>457</v>
      </c>
      <c r="C148" s="640">
        <f t="shared" si="4"/>
        <v>3.1509846827133479</v>
      </c>
      <c r="D148" s="817">
        <f t="shared" si="5"/>
        <v>457</v>
      </c>
      <c r="E148" s="397" t="s">
        <v>1696</v>
      </c>
      <c r="F148" s="489" t="s">
        <v>1840</v>
      </c>
      <c r="G148" s="397">
        <v>530</v>
      </c>
      <c r="H148" s="23" t="s">
        <v>1920</v>
      </c>
      <c r="I148" s="23">
        <v>1.8</v>
      </c>
      <c r="J148" s="488" t="s">
        <v>292</v>
      </c>
      <c r="K148" s="489" t="s">
        <v>219</v>
      </c>
      <c r="L148" s="641">
        <v>4</v>
      </c>
      <c r="M148" s="714">
        <v>45877</v>
      </c>
      <c r="N148" s="715" t="s">
        <v>1042</v>
      </c>
      <c r="O148" s="489" t="s">
        <v>1923</v>
      </c>
      <c r="P148" s="715">
        <v>1.655</v>
      </c>
      <c r="Q148" s="715">
        <v>1.95</v>
      </c>
      <c r="R148" s="23">
        <v>14</v>
      </c>
      <c r="S148" s="815" t="s">
        <v>2085</v>
      </c>
      <c r="T148" s="65" t="s">
        <v>2225</v>
      </c>
      <c r="U148" s="65" t="s">
        <v>2272</v>
      </c>
      <c r="V148" s="65" t="s">
        <v>2086</v>
      </c>
    </row>
    <row r="149" spans="1:22">
      <c r="A149" s="813" t="s">
        <v>1754</v>
      </c>
      <c r="B149" s="488">
        <v>442</v>
      </c>
      <c r="C149" s="640">
        <f t="shared" si="4"/>
        <v>3.2579185520361991</v>
      </c>
      <c r="D149" s="817">
        <f t="shared" si="5"/>
        <v>442</v>
      </c>
      <c r="E149" s="489" t="s">
        <v>1643</v>
      </c>
      <c r="F149" s="397" t="s">
        <v>1761</v>
      </c>
      <c r="G149" s="489">
        <v>700</v>
      </c>
      <c r="H149" s="23" t="s">
        <v>1920</v>
      </c>
      <c r="I149" s="491">
        <v>2.9</v>
      </c>
      <c r="J149" s="488" t="s">
        <v>292</v>
      </c>
      <c r="K149" s="489" t="s">
        <v>325</v>
      </c>
      <c r="L149" s="641">
        <v>5</v>
      </c>
      <c r="M149" s="714">
        <v>45887</v>
      </c>
      <c r="N149" s="715" t="s">
        <v>1753</v>
      </c>
      <c r="O149" s="489" t="s">
        <v>217</v>
      </c>
      <c r="P149" s="715">
        <v>1.7350000000000001</v>
      </c>
      <c r="Q149" s="715">
        <v>1.72</v>
      </c>
      <c r="R149" s="23">
        <v>17.5</v>
      </c>
      <c r="S149" s="815" t="s">
        <v>2194</v>
      </c>
      <c r="T149" s="65" t="s">
        <v>2273</v>
      </c>
      <c r="U149" s="65" t="s">
        <v>2085</v>
      </c>
      <c r="V149" s="65" t="s">
        <v>2086</v>
      </c>
    </row>
    <row r="150" spans="1:22">
      <c r="A150" s="816" t="s">
        <v>2274</v>
      </c>
      <c r="B150" s="488">
        <v>456</v>
      </c>
      <c r="C150" s="640">
        <f t="shared" si="4"/>
        <v>3.1578947368421053</v>
      </c>
      <c r="D150" s="818">
        <f t="shared" si="5"/>
        <v>456</v>
      </c>
      <c r="E150" s="489" t="s">
        <v>2275</v>
      </c>
      <c r="F150" s="397" t="s">
        <v>2276</v>
      </c>
      <c r="G150" s="489">
        <v>550</v>
      </c>
      <c r="H150" s="23" t="s">
        <v>1065</v>
      </c>
      <c r="I150" s="490"/>
      <c r="J150" s="488" t="s">
        <v>292</v>
      </c>
      <c r="K150" s="489" t="s">
        <v>1061</v>
      </c>
      <c r="L150" s="641">
        <v>4</v>
      </c>
      <c r="M150" s="714">
        <v>45890</v>
      </c>
      <c r="N150" s="715" t="s">
        <v>2259</v>
      </c>
      <c r="O150" s="489" t="s">
        <v>1951</v>
      </c>
      <c r="P150" s="715">
        <v>1.79</v>
      </c>
      <c r="Q150" s="715">
        <v>1.9</v>
      </c>
      <c r="R150" s="23">
        <v>27</v>
      </c>
      <c r="S150" s="815" t="s">
        <v>2277</v>
      </c>
      <c r="T150" s="65" t="s">
        <v>2278</v>
      </c>
      <c r="U150" s="65" t="s">
        <v>2279</v>
      </c>
      <c r="V150" s="65" t="s">
        <v>2086</v>
      </c>
    </row>
    <row r="151" spans="1:22">
      <c r="A151" s="813" t="s">
        <v>2280</v>
      </c>
      <c r="B151" s="488">
        <v>514</v>
      </c>
      <c r="C151" s="640">
        <f t="shared" si="4"/>
        <v>2.8015564202334629</v>
      </c>
      <c r="D151" s="817">
        <f t="shared" si="5"/>
        <v>514</v>
      </c>
      <c r="E151" s="489" t="s">
        <v>2262</v>
      </c>
      <c r="F151" s="489" t="s">
        <v>1881</v>
      </c>
      <c r="G151" s="489">
        <v>600</v>
      </c>
      <c r="H151" s="23" t="s">
        <v>1934</v>
      </c>
      <c r="I151" s="491">
        <v>4</v>
      </c>
      <c r="J151" s="488" t="s">
        <v>295</v>
      </c>
      <c r="K151" s="489" t="s">
        <v>2281</v>
      </c>
      <c r="L151" s="641">
        <v>5</v>
      </c>
      <c r="M151" s="714">
        <v>45908</v>
      </c>
      <c r="N151" s="715" t="s">
        <v>1716</v>
      </c>
      <c r="O151" s="489" t="s">
        <v>310</v>
      </c>
      <c r="P151" s="715">
        <v>1.79</v>
      </c>
      <c r="Q151" s="715">
        <v>1.8</v>
      </c>
      <c r="R151" s="23">
        <v>18</v>
      </c>
      <c r="S151" s="815" t="s">
        <v>2127</v>
      </c>
      <c r="T151" s="65" t="s">
        <v>2178</v>
      </c>
      <c r="U151" s="65" t="s">
        <v>2128</v>
      </c>
      <c r="V151" s="65" t="s">
        <v>2215</v>
      </c>
    </row>
    <row r="152" spans="1:22">
      <c r="A152" s="816" t="s">
        <v>2282</v>
      </c>
      <c r="B152" s="23">
        <v>470</v>
      </c>
      <c r="C152" s="640">
        <f t="shared" si="4"/>
        <v>3.0638297872340425</v>
      </c>
      <c r="D152" s="817">
        <f t="shared" si="5"/>
        <v>470</v>
      </c>
      <c r="E152" s="397" t="s">
        <v>1640</v>
      </c>
      <c r="F152" s="489" t="s">
        <v>2283</v>
      </c>
      <c r="G152" s="397">
        <v>650</v>
      </c>
      <c r="H152" s="23" t="s">
        <v>1920</v>
      </c>
      <c r="I152" s="23">
        <v>3</v>
      </c>
      <c r="J152" s="488" t="s">
        <v>292</v>
      </c>
      <c r="K152" s="489" t="s">
        <v>198</v>
      </c>
      <c r="L152" s="641">
        <v>5</v>
      </c>
      <c r="M152" s="714">
        <v>45925</v>
      </c>
      <c r="N152" s="715" t="s">
        <v>2284</v>
      </c>
      <c r="O152" s="489" t="s">
        <v>2149</v>
      </c>
      <c r="P152" s="715">
        <v>1.76</v>
      </c>
      <c r="Q152" s="715">
        <v>1.68</v>
      </c>
      <c r="R152" s="23">
        <v>16.5</v>
      </c>
      <c r="S152" s="815" t="s">
        <v>2285</v>
      </c>
      <c r="T152" s="65" t="s">
        <v>2163</v>
      </c>
      <c r="U152" s="65" t="s">
        <v>2173</v>
      </c>
      <c r="V152" s="65" t="s">
        <v>2086</v>
      </c>
    </row>
    <row r="153" spans="1:22">
      <c r="A153" s="816" t="s">
        <v>2286</v>
      </c>
      <c r="B153" s="23">
        <v>514</v>
      </c>
      <c r="C153" s="640">
        <f t="shared" si="4"/>
        <v>2.8015564202334629</v>
      </c>
      <c r="D153" s="817">
        <f t="shared" si="5"/>
        <v>514</v>
      </c>
      <c r="E153" s="397" t="s">
        <v>2262</v>
      </c>
      <c r="F153" s="489" t="s">
        <v>2287</v>
      </c>
      <c r="G153" s="397">
        <v>600</v>
      </c>
      <c r="H153" s="23" t="s">
        <v>1934</v>
      </c>
      <c r="I153" s="23">
        <v>4</v>
      </c>
      <c r="J153" s="488" t="s">
        <v>295</v>
      </c>
      <c r="K153" s="489" t="s">
        <v>209</v>
      </c>
      <c r="L153" s="641">
        <v>5</v>
      </c>
      <c r="M153" s="714">
        <v>45937</v>
      </c>
      <c r="N153" s="715" t="s">
        <v>1716</v>
      </c>
      <c r="O153" s="489" t="s">
        <v>2288</v>
      </c>
      <c r="P153" s="715">
        <v>1.79</v>
      </c>
      <c r="Q153" s="715">
        <v>1.76</v>
      </c>
      <c r="R153" s="715">
        <v>18</v>
      </c>
      <c r="S153" s="820" t="s">
        <v>2289</v>
      </c>
      <c r="T153" s="821" t="s">
        <v>2178</v>
      </c>
      <c r="U153" s="821" t="s">
        <v>2178</v>
      </c>
      <c r="V153" s="821" t="s">
        <v>2215</v>
      </c>
    </row>
    <row r="154" spans="1:22">
      <c r="A154" s="813" t="s">
        <v>2290</v>
      </c>
      <c r="B154" s="488">
        <v>471</v>
      </c>
      <c r="C154" s="640">
        <f t="shared" si="4"/>
        <v>3.0573248407643314</v>
      </c>
      <c r="D154" s="818">
        <f t="shared" si="5"/>
        <v>471</v>
      </c>
      <c r="E154" s="489" t="s">
        <v>1640</v>
      </c>
      <c r="F154" s="489" t="s">
        <v>2291</v>
      </c>
      <c r="G154" s="489">
        <v>650</v>
      </c>
      <c r="H154" s="23" t="s">
        <v>1920</v>
      </c>
      <c r="I154" s="488">
        <v>1.9</v>
      </c>
      <c r="J154" s="488" t="s">
        <v>292</v>
      </c>
      <c r="K154" s="489" t="s">
        <v>324</v>
      </c>
      <c r="L154" s="641">
        <v>5</v>
      </c>
      <c r="M154" s="714">
        <v>45939</v>
      </c>
      <c r="N154" s="715" t="s">
        <v>1042</v>
      </c>
      <c r="O154" s="489" t="s">
        <v>2292</v>
      </c>
      <c r="P154" s="715">
        <v>1.76</v>
      </c>
      <c r="Q154" s="715">
        <v>1.67</v>
      </c>
      <c r="R154" s="23">
        <v>18</v>
      </c>
      <c r="S154" s="815" t="s">
        <v>2136</v>
      </c>
      <c r="T154" s="65" t="s">
        <v>2170</v>
      </c>
      <c r="U154" s="65" t="s">
        <v>2293</v>
      </c>
      <c r="V154" s="65" t="s">
        <v>2086</v>
      </c>
    </row>
    <row r="155" spans="1:22">
      <c r="A155" s="816" t="s">
        <v>2294</v>
      </c>
      <c r="B155" s="23">
        <v>470</v>
      </c>
      <c r="C155" s="640">
        <f t="shared" si="4"/>
        <v>3.0638297872340425</v>
      </c>
      <c r="D155" s="818">
        <f t="shared" si="5"/>
        <v>470</v>
      </c>
      <c r="E155" s="489" t="s">
        <v>1640</v>
      </c>
      <c r="F155" s="489" t="s">
        <v>2291</v>
      </c>
      <c r="G155" s="397">
        <v>650</v>
      </c>
      <c r="H155" s="23" t="s">
        <v>1920</v>
      </c>
      <c r="I155" s="23">
        <v>3</v>
      </c>
      <c r="J155" s="488" t="s">
        <v>292</v>
      </c>
      <c r="K155" s="489" t="s">
        <v>858</v>
      </c>
      <c r="L155" s="641">
        <v>5</v>
      </c>
      <c r="M155" s="714">
        <v>45943</v>
      </c>
      <c r="N155" s="715" t="s">
        <v>2295</v>
      </c>
      <c r="O155" s="489" t="s">
        <v>2292</v>
      </c>
      <c r="P155" s="715">
        <v>1.76</v>
      </c>
      <c r="Q155" s="715">
        <v>1.73</v>
      </c>
      <c r="R155" s="23">
        <v>16.5</v>
      </c>
      <c r="S155" s="815" t="s">
        <v>2296</v>
      </c>
      <c r="T155" s="65" t="s">
        <v>2163</v>
      </c>
      <c r="U155" s="65" t="s">
        <v>2175</v>
      </c>
      <c r="V155" s="65" t="s">
        <v>2086</v>
      </c>
    </row>
    <row r="156" spans="1:22">
      <c r="A156" s="813" t="s">
        <v>1760</v>
      </c>
      <c r="B156" s="488">
        <v>510</v>
      </c>
      <c r="C156" s="640">
        <f t="shared" si="4"/>
        <v>2.8235294117647061</v>
      </c>
      <c r="D156" s="818">
        <f t="shared" si="5"/>
        <v>510</v>
      </c>
      <c r="E156" s="489" t="s">
        <v>1643</v>
      </c>
      <c r="F156" s="489" t="s">
        <v>1761</v>
      </c>
      <c r="G156" s="489">
        <v>700</v>
      </c>
      <c r="H156" s="23" t="s">
        <v>1920</v>
      </c>
      <c r="I156" s="491">
        <v>2.8</v>
      </c>
      <c r="J156" s="488" t="s">
        <v>292</v>
      </c>
      <c r="K156" s="489" t="s">
        <v>2297</v>
      </c>
      <c r="L156" s="641">
        <v>5</v>
      </c>
      <c r="M156" s="714">
        <v>45961</v>
      </c>
      <c r="N156" s="715" t="s">
        <v>1044</v>
      </c>
      <c r="O156" s="489" t="s">
        <v>217</v>
      </c>
      <c r="P156" s="715">
        <v>1.7350000000000001</v>
      </c>
      <c r="Q156" s="715">
        <v>1.76</v>
      </c>
      <c r="R156" s="23">
        <v>17.5</v>
      </c>
      <c r="S156" s="815" t="s">
        <v>2194</v>
      </c>
      <c r="T156" s="65" t="s">
        <v>2278</v>
      </c>
      <c r="U156" s="65" t="s">
        <v>2298</v>
      </c>
      <c r="V156" s="65" t="s">
        <v>2086</v>
      </c>
    </row>
    <row r="157" spans="1:22">
      <c r="A157" s="813" t="s">
        <v>2299</v>
      </c>
      <c r="B157" s="488">
        <v>456</v>
      </c>
      <c r="C157" s="640">
        <f t="shared" si="4"/>
        <v>3.1578947368421053</v>
      </c>
      <c r="D157" s="818">
        <f t="shared" si="5"/>
        <v>456</v>
      </c>
      <c r="E157" s="489" t="s">
        <v>2300</v>
      </c>
      <c r="F157" s="489" t="s">
        <v>2301</v>
      </c>
      <c r="G157" s="489">
        <v>670</v>
      </c>
      <c r="H157" s="23" t="s">
        <v>1065</v>
      </c>
      <c r="I157" s="491"/>
      <c r="J157" s="488"/>
      <c r="K157" s="489" t="s">
        <v>318</v>
      </c>
      <c r="L157" s="641">
        <v>5</v>
      </c>
      <c r="M157" s="714">
        <v>45964</v>
      </c>
      <c r="N157" s="715" t="s">
        <v>1046</v>
      </c>
      <c r="O157" s="489" t="s">
        <v>2302</v>
      </c>
      <c r="P157" s="715">
        <v>1.849</v>
      </c>
      <c r="Q157" s="715">
        <v>1.67</v>
      </c>
      <c r="R157" s="23">
        <v>17.5</v>
      </c>
      <c r="S157" s="815" t="s">
        <v>2182</v>
      </c>
      <c r="T157" s="65" t="s">
        <v>2225</v>
      </c>
      <c r="U157" s="65" t="s">
        <v>2303</v>
      </c>
      <c r="V157" s="65" t="s">
        <v>2304</v>
      </c>
    </row>
    <row r="158" spans="1:22">
      <c r="A158" s="816" t="s">
        <v>2305</v>
      </c>
      <c r="B158" s="23">
        <v>517</v>
      </c>
      <c r="C158" s="640">
        <f t="shared" si="4"/>
        <v>2.7852998065764023</v>
      </c>
      <c r="D158" s="818">
        <f t="shared" si="5"/>
        <v>517</v>
      </c>
      <c r="E158" s="397" t="s">
        <v>2306</v>
      </c>
      <c r="F158" s="397" t="s">
        <v>2307</v>
      </c>
      <c r="G158" s="397">
        <v>600</v>
      </c>
      <c r="H158" s="23" t="s">
        <v>1920</v>
      </c>
      <c r="I158" s="23">
        <v>1.4</v>
      </c>
      <c r="J158" s="488" t="s">
        <v>295</v>
      </c>
      <c r="K158" s="489" t="s">
        <v>850</v>
      </c>
      <c r="L158" s="641">
        <v>5</v>
      </c>
      <c r="M158" s="714">
        <v>46010</v>
      </c>
      <c r="N158" s="715" t="s">
        <v>2308</v>
      </c>
      <c r="O158" s="489" t="s">
        <v>2162</v>
      </c>
      <c r="P158" s="715">
        <v>1.74</v>
      </c>
      <c r="Q158" s="715">
        <v>1.62</v>
      </c>
      <c r="R158" s="23">
        <v>8</v>
      </c>
      <c r="S158" s="815" t="s">
        <v>2143</v>
      </c>
      <c r="T158" s="65" t="s">
        <v>2273</v>
      </c>
      <c r="U158" s="65" t="s">
        <v>2230</v>
      </c>
    </row>
    <row r="159" spans="1:22">
      <c r="A159" s="813" t="s">
        <v>2309</v>
      </c>
      <c r="B159" s="488">
        <v>193</v>
      </c>
      <c r="C159" s="640">
        <f t="shared" si="4"/>
        <v>7.4611398963730569</v>
      </c>
      <c r="D159" s="817">
        <f t="shared" si="5"/>
        <v>193</v>
      </c>
      <c r="E159" s="489" t="s">
        <v>2310</v>
      </c>
      <c r="F159" s="397" t="s">
        <v>2311</v>
      </c>
      <c r="G159" s="489">
        <v>650</v>
      </c>
      <c r="H159" s="23" t="s">
        <v>1937</v>
      </c>
      <c r="I159" s="23">
        <v>1.7</v>
      </c>
      <c r="J159" s="488" t="s">
        <v>292</v>
      </c>
      <c r="K159" s="489" t="s">
        <v>318</v>
      </c>
      <c r="L159" s="641">
        <v>4</v>
      </c>
      <c r="M159" s="714">
        <v>45803</v>
      </c>
      <c r="N159" s="715" t="s">
        <v>2124</v>
      </c>
      <c r="O159" s="489" t="s">
        <v>200</v>
      </c>
      <c r="P159" s="715">
        <v>1.7849999999999999</v>
      </c>
      <c r="Q159" s="715">
        <v>1.85</v>
      </c>
      <c r="R159" s="23">
        <v>33</v>
      </c>
    </row>
    <row r="160" spans="1:22">
      <c r="A160" s="813" t="s">
        <v>2312</v>
      </c>
      <c r="B160" s="488">
        <v>287</v>
      </c>
      <c r="C160" s="640">
        <f t="shared" si="4"/>
        <v>5.0174216027874561</v>
      </c>
      <c r="D160" s="818">
        <f t="shared" si="5"/>
        <v>287</v>
      </c>
      <c r="E160" s="489" t="s">
        <v>1629</v>
      </c>
      <c r="F160" s="397" t="s">
        <v>2313</v>
      </c>
      <c r="G160" s="489">
        <v>600</v>
      </c>
      <c r="H160" s="488" t="s">
        <v>1937</v>
      </c>
      <c r="I160" s="491">
        <v>2.1</v>
      </c>
      <c r="J160" s="488" t="s">
        <v>292</v>
      </c>
      <c r="K160" s="489" t="s">
        <v>1061</v>
      </c>
      <c r="L160" s="641">
        <v>5.5</v>
      </c>
      <c r="M160" s="714">
        <v>45804</v>
      </c>
      <c r="N160" s="715" t="s">
        <v>1034</v>
      </c>
      <c r="O160" s="489" t="s">
        <v>312</v>
      </c>
      <c r="P160" s="715">
        <v>1.81</v>
      </c>
      <c r="Q160" s="715">
        <v>1.72</v>
      </c>
      <c r="R160" s="23">
        <v>21</v>
      </c>
    </row>
    <row r="161" spans="1:22">
      <c r="A161" s="816" t="s">
        <v>1666</v>
      </c>
      <c r="B161" s="23">
        <v>288</v>
      </c>
      <c r="C161" s="640">
        <f t="shared" si="4"/>
        <v>5</v>
      </c>
      <c r="D161" s="817">
        <f t="shared" si="5"/>
        <v>288</v>
      </c>
      <c r="E161" s="397" t="s">
        <v>1629</v>
      </c>
      <c r="F161" s="397" t="s">
        <v>1940</v>
      </c>
      <c r="G161" s="397">
        <v>600</v>
      </c>
      <c r="H161" s="23" t="s">
        <v>1934</v>
      </c>
      <c r="I161" s="23">
        <v>2.9</v>
      </c>
      <c r="J161" s="488" t="s">
        <v>292</v>
      </c>
      <c r="K161" s="489" t="s">
        <v>2142</v>
      </c>
      <c r="L161" s="641">
        <v>5.5</v>
      </c>
      <c r="M161" s="714">
        <v>45805</v>
      </c>
      <c r="N161" s="715" t="s">
        <v>1041</v>
      </c>
      <c r="O161" s="489" t="s">
        <v>1941</v>
      </c>
      <c r="P161" s="715">
        <v>1.81</v>
      </c>
      <c r="Q161" s="715">
        <v>1.62</v>
      </c>
      <c r="R161" s="23">
        <v>21</v>
      </c>
    </row>
    <row r="162" spans="1:22">
      <c r="A162" s="816" t="s">
        <v>1667</v>
      </c>
      <c r="B162" s="23">
        <v>250</v>
      </c>
      <c r="C162" s="640">
        <f t="shared" si="4"/>
        <v>5.76</v>
      </c>
      <c r="D162" s="817">
        <f t="shared" si="5"/>
        <v>250</v>
      </c>
      <c r="E162" s="397" t="s">
        <v>1669</v>
      </c>
      <c r="F162" s="397" t="s">
        <v>2314</v>
      </c>
      <c r="G162" s="397">
        <v>550</v>
      </c>
      <c r="H162" s="23" t="s">
        <v>1934</v>
      </c>
      <c r="I162" s="23">
        <v>4.3</v>
      </c>
      <c r="J162" s="488" t="s">
        <v>295</v>
      </c>
      <c r="K162" s="489" t="s">
        <v>204</v>
      </c>
      <c r="L162" s="641">
        <v>4.5</v>
      </c>
      <c r="M162" s="714">
        <v>45828</v>
      </c>
      <c r="N162" s="715" t="s">
        <v>1046</v>
      </c>
      <c r="O162" s="489" t="s">
        <v>326</v>
      </c>
      <c r="P162" s="715">
        <v>1.74</v>
      </c>
      <c r="Q162" s="715">
        <v>1.88</v>
      </c>
      <c r="R162" s="23">
        <v>18</v>
      </c>
    </row>
    <row r="163" spans="1:22">
      <c r="A163" s="816" t="s">
        <v>2315</v>
      </c>
      <c r="B163" s="23">
        <v>245</v>
      </c>
      <c r="C163" s="640">
        <f t="shared" si="4"/>
        <v>5.8775510204081636</v>
      </c>
      <c r="D163" s="818">
        <f t="shared" si="5"/>
        <v>245</v>
      </c>
      <c r="E163" s="397" t="s">
        <v>1669</v>
      </c>
      <c r="F163" s="397" t="s">
        <v>1950</v>
      </c>
      <c r="G163" s="397">
        <v>550</v>
      </c>
      <c r="H163" s="23" t="s">
        <v>1934</v>
      </c>
      <c r="I163" s="23">
        <v>4.3</v>
      </c>
      <c r="J163" s="488" t="s">
        <v>295</v>
      </c>
      <c r="K163" s="489" t="s">
        <v>209</v>
      </c>
      <c r="L163" s="641">
        <v>4.5</v>
      </c>
      <c r="M163" s="714">
        <v>45835</v>
      </c>
      <c r="N163" s="715" t="s">
        <v>1046</v>
      </c>
      <c r="O163" s="489" t="s">
        <v>1951</v>
      </c>
      <c r="P163" s="715">
        <v>1.74</v>
      </c>
      <c r="Q163" s="715">
        <v>1.82</v>
      </c>
      <c r="R163" s="23">
        <v>17</v>
      </c>
    </row>
    <row r="164" spans="1:22">
      <c r="A164" s="816" t="s">
        <v>2316</v>
      </c>
      <c r="B164" s="488">
        <v>297</v>
      </c>
      <c r="C164" s="640">
        <f t="shared" si="4"/>
        <v>4.8484848484848486</v>
      </c>
      <c r="D164" s="817">
        <f t="shared" si="5"/>
        <v>297</v>
      </c>
      <c r="E164" s="397" t="s">
        <v>2317</v>
      </c>
      <c r="F164" s="397" t="s">
        <v>2318</v>
      </c>
      <c r="G164" s="397">
        <v>500</v>
      </c>
      <c r="H164" s="23" t="s">
        <v>1934</v>
      </c>
      <c r="I164" s="491">
        <v>1.6</v>
      </c>
      <c r="J164" s="488" t="s">
        <v>292</v>
      </c>
      <c r="K164" s="822" t="s">
        <v>1948</v>
      </c>
      <c r="L164" s="641">
        <v>5</v>
      </c>
      <c r="M164" s="714">
        <v>45849</v>
      </c>
      <c r="N164" s="715" t="s">
        <v>2319</v>
      </c>
      <c r="O164" s="489" t="s">
        <v>1961</v>
      </c>
      <c r="P164" s="715">
        <v>1.73</v>
      </c>
      <c r="Q164" s="715">
        <v>1.9</v>
      </c>
      <c r="R164" s="23">
        <v>24</v>
      </c>
    </row>
    <row r="165" spans="1:22">
      <c r="A165" s="816" t="s">
        <v>2320</v>
      </c>
      <c r="B165" s="23">
        <v>192</v>
      </c>
      <c r="C165" s="640">
        <f t="shared" si="4"/>
        <v>7.5</v>
      </c>
      <c r="D165" s="817">
        <f t="shared" si="5"/>
        <v>192</v>
      </c>
      <c r="E165" s="397" t="s">
        <v>2321</v>
      </c>
      <c r="F165" s="489" t="s">
        <v>2322</v>
      </c>
      <c r="G165" s="397">
        <v>650</v>
      </c>
      <c r="H165" s="488" t="s">
        <v>1937</v>
      </c>
      <c r="I165" s="23">
        <v>1.6</v>
      </c>
      <c r="J165" s="488" t="s">
        <v>292</v>
      </c>
      <c r="K165" s="489" t="s">
        <v>1683</v>
      </c>
      <c r="L165" s="641">
        <v>4</v>
      </c>
      <c r="M165" s="714">
        <v>45854</v>
      </c>
      <c r="N165" s="715" t="s">
        <v>2323</v>
      </c>
      <c r="O165" s="489" t="s">
        <v>1931</v>
      </c>
      <c r="P165" s="715">
        <v>1.78</v>
      </c>
      <c r="Q165" s="715">
        <v>1.8</v>
      </c>
      <c r="R165" s="23">
        <v>31.5</v>
      </c>
    </row>
    <row r="166" spans="1:22">
      <c r="A166" s="813" t="s">
        <v>1833</v>
      </c>
      <c r="B166" s="488">
        <v>248</v>
      </c>
      <c r="C166" s="640">
        <f t="shared" si="4"/>
        <v>5.806451612903226</v>
      </c>
      <c r="D166" s="817">
        <f t="shared" si="5"/>
        <v>248</v>
      </c>
      <c r="E166" s="489" t="s">
        <v>1629</v>
      </c>
      <c r="F166" s="489" t="s">
        <v>1834</v>
      </c>
      <c r="G166" s="489">
        <v>640</v>
      </c>
      <c r="H166" s="23" t="s">
        <v>1934</v>
      </c>
      <c r="I166" s="491">
        <v>3</v>
      </c>
      <c r="J166" s="488" t="s">
        <v>292</v>
      </c>
      <c r="K166" s="489" t="s">
        <v>206</v>
      </c>
      <c r="L166" s="641">
        <v>5</v>
      </c>
      <c r="M166" s="714">
        <v>45862</v>
      </c>
      <c r="N166" s="715" t="s">
        <v>1041</v>
      </c>
      <c r="O166" s="489" t="s">
        <v>2302</v>
      </c>
      <c r="P166" s="715">
        <v>1.81</v>
      </c>
      <c r="Q166" s="715" t="s">
        <v>2324</v>
      </c>
      <c r="R166" s="23">
        <v>21</v>
      </c>
      <c r="S166" s="815" t="s">
        <v>2127</v>
      </c>
      <c r="T166" s="65" t="s">
        <v>2325</v>
      </c>
      <c r="U166" s="65" t="s">
        <v>2326</v>
      </c>
      <c r="V166" s="65" t="s">
        <v>2086</v>
      </c>
    </row>
    <row r="167" spans="1:22">
      <c r="A167" s="816" t="s">
        <v>2327</v>
      </c>
      <c r="B167" s="23">
        <v>214</v>
      </c>
      <c r="C167" s="640">
        <f t="shared" si="4"/>
        <v>6.7289719626168223</v>
      </c>
      <c r="D167" s="817">
        <f t="shared" si="5"/>
        <v>214</v>
      </c>
      <c r="E167" s="397" t="s">
        <v>2328</v>
      </c>
      <c r="F167" s="489" t="s">
        <v>2329</v>
      </c>
      <c r="G167" s="397">
        <v>600</v>
      </c>
      <c r="H167" s="23" t="s">
        <v>1937</v>
      </c>
      <c r="I167" s="23">
        <v>1.6</v>
      </c>
      <c r="J167" s="488" t="s">
        <v>295</v>
      </c>
      <c r="K167" s="489" t="s">
        <v>2148</v>
      </c>
      <c r="L167" s="641">
        <v>4</v>
      </c>
      <c r="M167" s="714">
        <v>45862</v>
      </c>
      <c r="N167" s="715" t="s">
        <v>2330</v>
      </c>
      <c r="O167" s="489" t="s">
        <v>252</v>
      </c>
      <c r="P167" s="715">
        <v>1.82</v>
      </c>
      <c r="Q167" s="715">
        <v>1.95</v>
      </c>
      <c r="R167" s="23">
        <v>12</v>
      </c>
    </row>
    <row r="168" spans="1:22">
      <c r="A168" s="816" t="s">
        <v>2331</v>
      </c>
      <c r="B168" s="23">
        <v>209</v>
      </c>
      <c r="C168" s="640">
        <f t="shared" si="4"/>
        <v>6.8899521531100483</v>
      </c>
      <c r="D168" s="817">
        <f t="shared" si="5"/>
        <v>209</v>
      </c>
      <c r="E168" s="397" t="s">
        <v>2332</v>
      </c>
      <c r="F168" s="489" t="s">
        <v>2333</v>
      </c>
      <c r="G168" s="397">
        <v>600</v>
      </c>
      <c r="H168" s="23" t="s">
        <v>1937</v>
      </c>
      <c r="I168" s="23">
        <v>1.7</v>
      </c>
      <c r="J168" s="488" t="s">
        <v>292</v>
      </c>
      <c r="K168" s="489" t="s">
        <v>215</v>
      </c>
      <c r="L168" s="641">
        <v>4</v>
      </c>
      <c r="M168" s="714">
        <v>45875</v>
      </c>
      <c r="N168" s="715" t="s">
        <v>2124</v>
      </c>
      <c r="O168" s="489" t="s">
        <v>312</v>
      </c>
      <c r="P168" s="715">
        <v>1.79</v>
      </c>
      <c r="Q168" s="715">
        <v>1.85</v>
      </c>
      <c r="R168" s="23">
        <v>32.5</v>
      </c>
      <c r="S168" s="815" t="s">
        <v>2334</v>
      </c>
      <c r="T168" s="65" t="s">
        <v>2278</v>
      </c>
      <c r="U168" s="65" t="s">
        <v>2335</v>
      </c>
      <c r="V168" s="65" t="s">
        <v>2086</v>
      </c>
    </row>
    <row r="169" spans="1:22">
      <c r="A169" s="813" t="s">
        <v>2336</v>
      </c>
      <c r="B169" s="23">
        <v>206</v>
      </c>
      <c r="C169" s="640">
        <f t="shared" si="4"/>
        <v>6.9902912621359219</v>
      </c>
      <c r="D169" s="817">
        <f t="shared" si="5"/>
        <v>206</v>
      </c>
      <c r="E169" s="397" t="s">
        <v>2328</v>
      </c>
      <c r="F169" s="489" t="s">
        <v>2329</v>
      </c>
      <c r="G169" s="397">
        <v>600</v>
      </c>
      <c r="H169" s="23" t="s">
        <v>1937</v>
      </c>
      <c r="I169" s="23">
        <v>1.6</v>
      </c>
      <c r="J169" s="488" t="s">
        <v>295</v>
      </c>
      <c r="K169" s="489" t="s">
        <v>324</v>
      </c>
      <c r="L169" s="641">
        <v>4</v>
      </c>
      <c r="M169" s="714">
        <v>45881</v>
      </c>
      <c r="N169" s="715" t="s">
        <v>2207</v>
      </c>
      <c r="O169" s="489" t="s">
        <v>252</v>
      </c>
      <c r="P169" s="715">
        <v>1.82</v>
      </c>
      <c r="Q169" s="715">
        <v>2.14</v>
      </c>
      <c r="R169" s="23">
        <v>12</v>
      </c>
      <c r="S169" s="815" t="s">
        <v>2085</v>
      </c>
      <c r="T169" s="65" t="s">
        <v>2278</v>
      </c>
      <c r="U169" s="65" t="s">
        <v>2337</v>
      </c>
    </row>
    <row r="170" spans="1:22">
      <c r="A170" s="816" t="s">
        <v>2338</v>
      </c>
      <c r="B170" s="23">
        <v>207</v>
      </c>
      <c r="C170" s="640">
        <f t="shared" si="4"/>
        <v>6.9565217391304346</v>
      </c>
      <c r="D170" s="818">
        <f t="shared" si="5"/>
        <v>207</v>
      </c>
      <c r="E170" s="397" t="s">
        <v>2328</v>
      </c>
      <c r="F170" s="489" t="s">
        <v>2329</v>
      </c>
      <c r="G170" s="397">
        <v>600</v>
      </c>
      <c r="H170" s="23" t="s">
        <v>1937</v>
      </c>
      <c r="I170" s="23">
        <v>1.6</v>
      </c>
      <c r="J170" s="488" t="s">
        <v>295</v>
      </c>
      <c r="K170" s="489" t="s">
        <v>329</v>
      </c>
      <c r="L170" s="641">
        <v>4</v>
      </c>
      <c r="M170" s="714">
        <v>45890</v>
      </c>
      <c r="N170" s="715" t="s">
        <v>2207</v>
      </c>
      <c r="O170" s="489" t="s">
        <v>252</v>
      </c>
      <c r="P170" s="715">
        <v>1.82</v>
      </c>
      <c r="Q170" s="715">
        <v>2.2000000000000002</v>
      </c>
      <c r="R170" s="23">
        <v>12</v>
      </c>
      <c r="S170" s="815" t="s">
        <v>2085</v>
      </c>
      <c r="T170" s="65" t="s">
        <v>2278</v>
      </c>
      <c r="U170" s="65" t="s">
        <v>2339</v>
      </c>
    </row>
    <row r="171" spans="1:22">
      <c r="A171" s="816" t="s">
        <v>2340</v>
      </c>
      <c r="B171" s="488">
        <v>251</v>
      </c>
      <c r="C171" s="640">
        <f t="shared" si="4"/>
        <v>5.7370517928286855</v>
      </c>
      <c r="D171" s="818">
        <f t="shared" si="5"/>
        <v>251</v>
      </c>
      <c r="E171" s="489" t="s">
        <v>2341</v>
      </c>
      <c r="F171" s="489" t="s">
        <v>2342</v>
      </c>
      <c r="G171" s="489">
        <v>600</v>
      </c>
      <c r="H171" s="23" t="s">
        <v>1937</v>
      </c>
      <c r="I171" s="491">
        <v>1.6</v>
      </c>
      <c r="J171" s="488" t="s">
        <v>295</v>
      </c>
      <c r="K171" s="489" t="s">
        <v>200</v>
      </c>
      <c r="L171" s="641">
        <v>5</v>
      </c>
      <c r="M171" s="714">
        <v>45889</v>
      </c>
      <c r="N171" s="715" t="s">
        <v>2343</v>
      </c>
      <c r="O171" s="489" t="s">
        <v>2101</v>
      </c>
      <c r="P171" s="715">
        <v>1.76</v>
      </c>
      <c r="Q171" s="715">
        <v>1.67</v>
      </c>
      <c r="R171" s="23">
        <v>10</v>
      </c>
      <c r="S171" s="815" t="s">
        <v>2150</v>
      </c>
      <c r="T171" s="65" t="s">
        <v>2085</v>
      </c>
      <c r="U171" s="65" t="s">
        <v>2344</v>
      </c>
    </row>
    <row r="172" spans="1:22">
      <c r="A172" s="816" t="s">
        <v>2345</v>
      </c>
      <c r="B172" s="23">
        <v>299</v>
      </c>
      <c r="C172" s="640">
        <f t="shared" si="4"/>
        <v>4.816053511705686</v>
      </c>
      <c r="D172" s="817">
        <f t="shared" si="5"/>
        <v>299</v>
      </c>
      <c r="E172" s="397" t="s">
        <v>2317</v>
      </c>
      <c r="F172" s="489" t="s">
        <v>2346</v>
      </c>
      <c r="G172" s="397">
        <v>500</v>
      </c>
      <c r="H172" s="23" t="s">
        <v>1934</v>
      </c>
      <c r="I172" s="23">
        <v>1.6</v>
      </c>
      <c r="J172" s="488" t="s">
        <v>292</v>
      </c>
      <c r="K172" s="489" t="s">
        <v>334</v>
      </c>
      <c r="L172" s="641">
        <v>5</v>
      </c>
      <c r="M172" s="714">
        <v>45890</v>
      </c>
      <c r="N172" s="715" t="s">
        <v>2319</v>
      </c>
      <c r="O172" s="489" t="s">
        <v>2186</v>
      </c>
      <c r="P172" s="715">
        <v>1.7849999999999999</v>
      </c>
      <c r="Q172" s="715">
        <v>1.9</v>
      </c>
      <c r="R172" s="23">
        <v>25</v>
      </c>
      <c r="S172" s="815" t="s">
        <v>2190</v>
      </c>
      <c r="T172" s="65" t="s">
        <v>2214</v>
      </c>
      <c r="U172" s="65" t="s">
        <v>2347</v>
      </c>
      <c r="V172" s="65" t="s">
        <v>2086</v>
      </c>
    </row>
    <row r="173" spans="1:22">
      <c r="A173" s="813" t="s">
        <v>2348</v>
      </c>
      <c r="B173" s="23">
        <v>323</v>
      </c>
      <c r="C173" s="640">
        <f t="shared" si="4"/>
        <v>4.458204334365325</v>
      </c>
      <c r="D173" s="817">
        <f t="shared" si="5"/>
        <v>323</v>
      </c>
      <c r="E173" s="397" t="s">
        <v>2349</v>
      </c>
      <c r="F173" s="489" t="s">
        <v>2350</v>
      </c>
      <c r="G173" s="397">
        <v>500</v>
      </c>
      <c r="H173" s="23" t="s">
        <v>1937</v>
      </c>
      <c r="I173" s="23">
        <v>3.4</v>
      </c>
      <c r="J173" s="488" t="s">
        <v>295</v>
      </c>
      <c r="K173" s="489" t="s">
        <v>324</v>
      </c>
      <c r="L173" s="641">
        <v>5</v>
      </c>
      <c r="M173" s="714">
        <v>45901</v>
      </c>
      <c r="N173" s="715" t="s">
        <v>2319</v>
      </c>
      <c r="O173" s="489" t="s">
        <v>850</v>
      </c>
      <c r="P173" s="715">
        <v>1.8049999999999999</v>
      </c>
      <c r="Q173" s="715">
        <v>1.88</v>
      </c>
      <c r="R173" s="23">
        <v>15</v>
      </c>
      <c r="S173" s="815" t="s">
        <v>2351</v>
      </c>
      <c r="T173" s="65" t="s">
        <v>2229</v>
      </c>
      <c r="U173" s="65" t="s">
        <v>2223</v>
      </c>
      <c r="V173" s="65" t="s">
        <v>2086</v>
      </c>
    </row>
    <row r="174" spans="1:22">
      <c r="A174" s="813" t="s">
        <v>2352</v>
      </c>
      <c r="B174" s="488">
        <v>208</v>
      </c>
      <c r="C174" s="640">
        <f t="shared" si="4"/>
        <v>6.9230769230769234</v>
      </c>
      <c r="D174" s="817">
        <f t="shared" si="5"/>
        <v>208</v>
      </c>
      <c r="E174" s="489" t="s">
        <v>2328</v>
      </c>
      <c r="F174" s="489" t="s">
        <v>2353</v>
      </c>
      <c r="G174" s="489">
        <v>600</v>
      </c>
      <c r="H174" s="23" t="s">
        <v>1937</v>
      </c>
      <c r="I174" s="491">
        <v>1.7</v>
      </c>
      <c r="J174" s="488" t="s">
        <v>292</v>
      </c>
      <c r="K174" s="489" t="s">
        <v>214</v>
      </c>
      <c r="L174" s="641">
        <v>4</v>
      </c>
      <c r="M174" s="714">
        <v>45919</v>
      </c>
      <c r="N174" s="715" t="s">
        <v>1028</v>
      </c>
      <c r="O174" s="489" t="s">
        <v>312</v>
      </c>
      <c r="P174" s="715">
        <v>1.79</v>
      </c>
      <c r="Q174" s="715">
        <v>1.78</v>
      </c>
      <c r="R174" s="23">
        <v>33</v>
      </c>
      <c r="S174" s="815" t="s">
        <v>2334</v>
      </c>
      <c r="T174" s="65" t="s">
        <v>2278</v>
      </c>
      <c r="U174" s="65" t="s">
        <v>2128</v>
      </c>
      <c r="V174" s="65" t="s">
        <v>2086</v>
      </c>
    </row>
    <row r="175" spans="1:22">
      <c r="A175" s="813" t="s">
        <v>2354</v>
      </c>
      <c r="B175" s="488">
        <v>240</v>
      </c>
      <c r="C175" s="640">
        <f t="shared" si="4"/>
        <v>6</v>
      </c>
      <c r="D175" s="818">
        <f t="shared" si="5"/>
        <v>240</v>
      </c>
      <c r="E175" s="489" t="s">
        <v>1629</v>
      </c>
      <c r="F175" s="489" t="s">
        <v>1979</v>
      </c>
      <c r="G175" s="489">
        <v>650</v>
      </c>
      <c r="H175" s="23" t="s">
        <v>1934</v>
      </c>
      <c r="I175" s="23">
        <v>3.1</v>
      </c>
      <c r="J175" s="488" t="s">
        <v>292</v>
      </c>
      <c r="K175" s="489" t="s">
        <v>2141</v>
      </c>
      <c r="L175" s="641">
        <v>5</v>
      </c>
      <c r="M175" s="714">
        <v>45918</v>
      </c>
      <c r="N175" s="715" t="s">
        <v>1041</v>
      </c>
      <c r="O175" s="489" t="s">
        <v>1959</v>
      </c>
      <c r="P175" s="715">
        <v>1.81</v>
      </c>
      <c r="Q175" s="715">
        <v>1.65</v>
      </c>
      <c r="R175" s="23">
        <v>21</v>
      </c>
      <c r="S175" s="815" t="s">
        <v>2127</v>
      </c>
      <c r="T175" s="65" t="s">
        <v>2325</v>
      </c>
      <c r="U175" s="65" t="s">
        <v>2355</v>
      </c>
      <c r="V175" s="65" t="s">
        <v>2086</v>
      </c>
    </row>
    <row r="176" spans="1:22">
      <c r="A176" s="813" t="s">
        <v>2356</v>
      </c>
      <c r="B176" s="488">
        <v>192</v>
      </c>
      <c r="C176" s="640">
        <f t="shared" si="4"/>
        <v>7.5</v>
      </c>
      <c r="D176" s="818">
        <f t="shared" si="5"/>
        <v>192</v>
      </c>
      <c r="E176" s="489" t="s">
        <v>2321</v>
      </c>
      <c r="F176" s="489" t="s">
        <v>2357</v>
      </c>
      <c r="G176" s="489">
        <v>650</v>
      </c>
      <c r="H176" s="23" t="s">
        <v>1937</v>
      </c>
      <c r="I176" s="23">
        <v>1.6</v>
      </c>
      <c r="J176" s="488" t="s">
        <v>292</v>
      </c>
      <c r="K176" s="489" t="s">
        <v>303</v>
      </c>
      <c r="L176" s="641">
        <v>4</v>
      </c>
      <c r="M176" s="714">
        <v>45939</v>
      </c>
      <c r="N176" s="715" t="s">
        <v>1028</v>
      </c>
      <c r="O176" s="489"/>
      <c r="P176" s="715">
        <v>1.77</v>
      </c>
      <c r="Q176" s="715">
        <v>1.82</v>
      </c>
      <c r="R176" s="23">
        <v>33</v>
      </c>
      <c r="S176" s="815" t="s">
        <v>2334</v>
      </c>
      <c r="T176" s="65" t="s">
        <v>2278</v>
      </c>
      <c r="U176" s="65" t="s">
        <v>2358</v>
      </c>
      <c r="V176" s="65" t="s">
        <v>2086</v>
      </c>
    </row>
    <row r="177" spans="1:22">
      <c r="A177" s="816" t="s">
        <v>2359</v>
      </c>
      <c r="B177" s="23">
        <v>301</v>
      </c>
      <c r="C177" s="640">
        <f t="shared" si="4"/>
        <v>4.7840531561461797</v>
      </c>
      <c r="D177" s="817">
        <f t="shared" si="5"/>
        <v>301</v>
      </c>
      <c r="E177" s="397" t="s">
        <v>2317</v>
      </c>
      <c r="F177" s="397" t="s">
        <v>2346</v>
      </c>
      <c r="G177" s="397">
        <v>500</v>
      </c>
      <c r="H177" s="23" t="s">
        <v>1934</v>
      </c>
      <c r="I177" s="23">
        <v>1.6</v>
      </c>
      <c r="J177" s="488" t="s">
        <v>292</v>
      </c>
      <c r="K177" s="489" t="s">
        <v>210</v>
      </c>
      <c r="L177" s="641">
        <v>5</v>
      </c>
      <c r="M177" s="714">
        <v>45937</v>
      </c>
      <c r="N177" s="715" t="s">
        <v>2319</v>
      </c>
      <c r="O177" s="489" t="s">
        <v>2186</v>
      </c>
      <c r="P177" s="715">
        <v>1.79</v>
      </c>
      <c r="Q177" s="715">
        <v>1.83</v>
      </c>
      <c r="R177" s="715">
        <v>27</v>
      </c>
      <c r="S177" s="820" t="s">
        <v>2190</v>
      </c>
      <c r="T177" s="821" t="s">
        <v>2214</v>
      </c>
      <c r="U177" s="821" t="s">
        <v>2360</v>
      </c>
      <c r="V177" s="821" t="s">
        <v>2086</v>
      </c>
    </row>
    <row r="178" spans="1:22">
      <c r="A178" s="813" t="s">
        <v>2361</v>
      </c>
      <c r="B178" s="488">
        <v>256</v>
      </c>
      <c r="C178" s="640">
        <f t="shared" si="4"/>
        <v>5.625</v>
      </c>
      <c r="D178" s="817">
        <f t="shared" si="5"/>
        <v>256</v>
      </c>
      <c r="E178" s="489" t="s">
        <v>2362</v>
      </c>
      <c r="F178" s="489" t="s">
        <v>2363</v>
      </c>
      <c r="G178" s="489">
        <v>600</v>
      </c>
      <c r="H178" s="488" t="s">
        <v>1937</v>
      </c>
      <c r="I178" s="491">
        <v>2</v>
      </c>
      <c r="J178" s="488" t="s">
        <v>295</v>
      </c>
      <c r="K178" s="489" t="s">
        <v>308</v>
      </c>
      <c r="L178" s="641">
        <v>5</v>
      </c>
      <c r="M178" s="714">
        <v>45953</v>
      </c>
      <c r="N178" s="715" t="s">
        <v>2364</v>
      </c>
      <c r="O178" s="489" t="s">
        <v>217</v>
      </c>
      <c r="P178" s="715">
        <v>1.77</v>
      </c>
      <c r="Q178" s="715">
        <v>1.67</v>
      </c>
      <c r="R178" s="23">
        <v>12</v>
      </c>
      <c r="S178" s="815" t="s">
        <v>2209</v>
      </c>
      <c r="T178" s="65" t="s">
        <v>2127</v>
      </c>
      <c r="U178" s="65" t="s">
        <v>2365</v>
      </c>
      <c r="V178" s="65" t="s">
        <v>2366</v>
      </c>
    </row>
    <row r="179" spans="1:22">
      <c r="A179" s="816" t="s">
        <v>2367</v>
      </c>
      <c r="B179" s="23">
        <v>341</v>
      </c>
      <c r="C179" s="640">
        <f t="shared" si="4"/>
        <v>4.2228739002932549</v>
      </c>
      <c r="D179" s="817">
        <f t="shared" si="5"/>
        <v>341</v>
      </c>
      <c r="E179" s="397" t="s">
        <v>2368</v>
      </c>
      <c r="F179" s="489" t="s">
        <v>2369</v>
      </c>
      <c r="G179" s="397">
        <v>600</v>
      </c>
      <c r="H179" s="488" t="s">
        <v>1937</v>
      </c>
      <c r="I179" s="23">
        <v>3</v>
      </c>
      <c r="J179" s="488" t="s">
        <v>292</v>
      </c>
      <c r="K179" s="822" t="s">
        <v>1948</v>
      </c>
      <c r="L179" s="641">
        <v>5</v>
      </c>
      <c r="M179" s="714">
        <v>45799</v>
      </c>
      <c r="N179" s="715" t="s">
        <v>2370</v>
      </c>
      <c r="O179" s="489" t="s">
        <v>2371</v>
      </c>
      <c r="P179" s="715">
        <v>1.71</v>
      </c>
      <c r="Q179" s="715">
        <v>1.77</v>
      </c>
      <c r="R179" s="23">
        <v>28</v>
      </c>
    </row>
    <row r="180" spans="1:22">
      <c r="A180" s="813" t="s">
        <v>2372</v>
      </c>
      <c r="B180" s="488">
        <v>810</v>
      </c>
      <c r="C180" s="640">
        <f t="shared" si="4"/>
        <v>1.7777777777777777</v>
      </c>
      <c r="D180" s="818">
        <f t="shared" si="5"/>
        <v>810</v>
      </c>
      <c r="E180" s="489" t="s">
        <v>2373</v>
      </c>
      <c r="F180" s="489" t="s">
        <v>2374</v>
      </c>
      <c r="G180" s="489">
        <v>500</v>
      </c>
      <c r="H180" s="23" t="s">
        <v>1920</v>
      </c>
      <c r="I180" s="23">
        <v>1.3</v>
      </c>
      <c r="J180" s="488" t="s">
        <v>295</v>
      </c>
      <c r="K180" s="489" t="s">
        <v>212</v>
      </c>
      <c r="L180" s="641">
        <v>2</v>
      </c>
      <c r="M180" s="714">
        <v>45880</v>
      </c>
      <c r="N180" s="715" t="s">
        <v>2109</v>
      </c>
      <c r="O180" s="489" t="s">
        <v>2024</v>
      </c>
      <c r="P180" s="715">
        <v>1.7649999999999999</v>
      </c>
      <c r="Q180" s="715">
        <v>1.84</v>
      </c>
      <c r="R180" s="23">
        <v>5</v>
      </c>
      <c r="S180" s="815" t="s">
        <v>2375</v>
      </c>
      <c r="T180" s="65" t="s">
        <v>2376</v>
      </c>
      <c r="U180" s="65" t="s">
        <v>2377</v>
      </c>
    </row>
    <row r="181" spans="1:22">
      <c r="A181" s="816" t="s">
        <v>1717</v>
      </c>
      <c r="B181" s="23">
        <v>1010</v>
      </c>
      <c r="C181" s="640">
        <f t="shared" si="4"/>
        <v>1.4257425742574257</v>
      </c>
      <c r="D181" s="817">
        <f t="shared" si="5"/>
        <v>1010</v>
      </c>
      <c r="E181" s="397" t="s">
        <v>1718</v>
      </c>
      <c r="F181" s="489" t="s">
        <v>2378</v>
      </c>
      <c r="G181" s="397">
        <v>600</v>
      </c>
      <c r="H181" s="23" t="s">
        <v>2022</v>
      </c>
      <c r="I181" s="23">
        <v>2.5</v>
      </c>
      <c r="J181" s="488" t="s">
        <v>292</v>
      </c>
      <c r="K181" s="489" t="s">
        <v>1683</v>
      </c>
      <c r="L181" s="641">
        <v>2</v>
      </c>
      <c r="M181" s="714">
        <v>45897</v>
      </c>
      <c r="N181" s="715" t="s">
        <v>1716</v>
      </c>
      <c r="O181" s="489" t="s">
        <v>253</v>
      </c>
      <c r="P181" s="715">
        <v>1.76</v>
      </c>
      <c r="Q181" s="715">
        <v>1.88</v>
      </c>
      <c r="R181" s="23">
        <v>7</v>
      </c>
      <c r="S181" s="815" t="s">
        <v>2289</v>
      </c>
      <c r="T181" s="65" t="s">
        <v>2170</v>
      </c>
      <c r="U181" s="65" t="s">
        <v>2289</v>
      </c>
      <c r="V181" s="65" t="s">
        <v>2086</v>
      </c>
    </row>
    <row r="182" spans="1:22">
      <c r="A182" s="816" t="s">
        <v>2379</v>
      </c>
      <c r="B182" s="23">
        <v>206</v>
      </c>
      <c r="C182" s="640">
        <f t="shared" si="4"/>
        <v>6.9902912621359219</v>
      </c>
      <c r="D182" s="817">
        <f t="shared" si="5"/>
        <v>206</v>
      </c>
      <c r="E182" s="397" t="s">
        <v>2380</v>
      </c>
      <c r="F182" s="489" t="s">
        <v>2381</v>
      </c>
      <c r="G182" s="397">
        <v>500</v>
      </c>
      <c r="H182" s="23" t="s">
        <v>1937</v>
      </c>
      <c r="I182" s="23">
        <v>3.1</v>
      </c>
      <c r="J182" s="488" t="s">
        <v>295</v>
      </c>
      <c r="K182" s="489" t="s">
        <v>214</v>
      </c>
      <c r="L182" s="641">
        <v>5</v>
      </c>
      <c r="M182" s="714">
        <v>45931</v>
      </c>
      <c r="N182" s="715" t="s">
        <v>2319</v>
      </c>
      <c r="O182" s="489" t="s">
        <v>2072</v>
      </c>
      <c r="P182" s="715">
        <v>1.7</v>
      </c>
      <c r="Q182" s="715">
        <v>1.94</v>
      </c>
      <c r="R182" s="23">
        <v>23</v>
      </c>
      <c r="S182" s="815" t="s">
        <v>2365</v>
      </c>
      <c r="T182" s="65" t="s">
        <v>2382</v>
      </c>
      <c r="U182" s="65" t="s">
        <v>2289</v>
      </c>
      <c r="V182" s="65" t="s">
        <v>2086</v>
      </c>
    </row>
    <row r="183" spans="1:22">
      <c r="A183" s="816" t="s">
        <v>2383</v>
      </c>
      <c r="B183" s="23">
        <v>172</v>
      </c>
      <c r="C183" s="640">
        <f t="shared" si="4"/>
        <v>8.3720930232558146</v>
      </c>
      <c r="D183" s="817">
        <f t="shared" si="5"/>
        <v>172</v>
      </c>
      <c r="E183" s="397" t="s">
        <v>2380</v>
      </c>
      <c r="F183" s="489" t="s">
        <v>2381</v>
      </c>
      <c r="G183" s="397">
        <v>600</v>
      </c>
      <c r="H183" s="23" t="s">
        <v>1937</v>
      </c>
      <c r="I183" s="23">
        <v>3</v>
      </c>
      <c r="J183" s="488" t="s">
        <v>295</v>
      </c>
      <c r="K183" s="489" t="s">
        <v>212</v>
      </c>
      <c r="L183" s="641">
        <v>5</v>
      </c>
      <c r="M183" s="714">
        <v>45937</v>
      </c>
      <c r="N183" s="715" t="s">
        <v>2109</v>
      </c>
      <c r="O183" s="489" t="s">
        <v>2072</v>
      </c>
      <c r="P183" s="715">
        <v>1.7490000000000001</v>
      </c>
      <c r="Q183" s="715">
        <v>1.68</v>
      </c>
      <c r="R183" s="23">
        <v>10</v>
      </c>
      <c r="S183" s="815" t="s">
        <v>2127</v>
      </c>
      <c r="T183" s="65" t="s">
        <v>2285</v>
      </c>
      <c r="U183" s="65" t="s">
        <v>2384</v>
      </c>
    </row>
    <row r="184" spans="1:22">
      <c r="A184" s="813" t="s">
        <v>2385</v>
      </c>
      <c r="B184" s="488">
        <v>470</v>
      </c>
      <c r="C184" s="640">
        <f t="shared" si="4"/>
        <v>3.0638297872340425</v>
      </c>
      <c r="D184" s="818">
        <f t="shared" si="5"/>
        <v>470</v>
      </c>
      <c r="E184" s="489" t="s">
        <v>2386</v>
      </c>
      <c r="F184" s="489" t="s">
        <v>2387</v>
      </c>
      <c r="G184" s="489">
        <v>600</v>
      </c>
      <c r="H184" s="23" t="s">
        <v>1934</v>
      </c>
      <c r="I184" s="23">
        <v>2.2999999999999998</v>
      </c>
      <c r="J184" s="488" t="s">
        <v>292</v>
      </c>
      <c r="K184" s="489" t="s">
        <v>1641</v>
      </c>
      <c r="L184" s="641">
        <v>5</v>
      </c>
      <c r="M184" s="714">
        <v>45946</v>
      </c>
      <c r="N184" s="715" t="s">
        <v>2323</v>
      </c>
      <c r="O184" s="489" t="s">
        <v>331</v>
      </c>
      <c r="P184" s="715">
        <v>1.7450000000000001</v>
      </c>
      <c r="Q184" s="715">
        <v>1.8</v>
      </c>
      <c r="R184" s="23">
        <v>16.5</v>
      </c>
      <c r="S184" s="815" t="s">
        <v>2289</v>
      </c>
      <c r="T184" s="65" t="s">
        <v>2178</v>
      </c>
      <c r="U184" s="65" t="s">
        <v>2382</v>
      </c>
      <c r="V184" s="65" t="s">
        <v>2086</v>
      </c>
    </row>
    <row r="185" spans="1:22">
      <c r="A185" s="816" t="s">
        <v>2388</v>
      </c>
      <c r="B185" s="23">
        <v>337</v>
      </c>
      <c r="C185" s="640">
        <f t="shared" si="4"/>
        <v>4.2729970326409497</v>
      </c>
      <c r="D185" s="817">
        <f t="shared" si="5"/>
        <v>337</v>
      </c>
      <c r="E185" s="397" t="s">
        <v>2368</v>
      </c>
      <c r="F185" s="397" t="s">
        <v>2389</v>
      </c>
      <c r="G185" s="397">
        <v>600</v>
      </c>
      <c r="H185" s="488" t="s">
        <v>1937</v>
      </c>
      <c r="I185" s="23">
        <v>2.9</v>
      </c>
      <c r="J185" s="488" t="s">
        <v>292</v>
      </c>
      <c r="K185" s="489" t="s">
        <v>322</v>
      </c>
      <c r="L185" s="641">
        <v>5</v>
      </c>
      <c r="M185" s="714">
        <v>45951</v>
      </c>
      <c r="N185" s="715" t="s">
        <v>2390</v>
      </c>
      <c r="O185" s="489" t="s">
        <v>1927</v>
      </c>
      <c r="P185" s="715">
        <v>1.69</v>
      </c>
      <c r="Q185" s="715">
        <v>1.86</v>
      </c>
      <c r="R185" s="23">
        <v>22</v>
      </c>
      <c r="S185" s="815" t="s">
        <v>2391</v>
      </c>
      <c r="T185" s="65" t="s">
        <v>2273</v>
      </c>
      <c r="U185" s="65" t="s">
        <v>2225</v>
      </c>
      <c r="V185" s="65" t="s">
        <v>2215</v>
      </c>
    </row>
    <row r="186" spans="1:22">
      <c r="A186" s="816" t="s">
        <v>2392</v>
      </c>
      <c r="B186" s="23">
        <v>444</v>
      </c>
      <c r="C186" s="640">
        <f t="shared" si="4"/>
        <v>3.2432432432432434</v>
      </c>
      <c r="D186" s="817">
        <f t="shared" si="5"/>
        <v>444</v>
      </c>
      <c r="E186" s="397" t="s">
        <v>1670</v>
      </c>
      <c r="F186" s="397" t="s">
        <v>1832</v>
      </c>
      <c r="G186" s="397">
        <v>700</v>
      </c>
      <c r="H186" s="23" t="s">
        <v>1934</v>
      </c>
      <c r="I186" s="23">
        <v>2.2000000000000002</v>
      </c>
      <c r="J186" s="488" t="s">
        <v>292</v>
      </c>
      <c r="K186" s="822" t="s">
        <v>201</v>
      </c>
      <c r="L186" s="641">
        <v>5</v>
      </c>
      <c r="M186" s="714">
        <v>45966</v>
      </c>
      <c r="N186" s="715" t="s">
        <v>1027</v>
      </c>
      <c r="O186" s="489" t="s">
        <v>1931</v>
      </c>
      <c r="P186" s="715">
        <v>1.75</v>
      </c>
      <c r="Q186" s="715">
        <v>1.77</v>
      </c>
      <c r="R186" s="23">
        <v>19.5</v>
      </c>
      <c r="S186" s="815" t="s">
        <v>2143</v>
      </c>
      <c r="T186" s="65" t="s">
        <v>2225</v>
      </c>
      <c r="U186" s="65" t="s">
        <v>2289</v>
      </c>
      <c r="V186" s="65" t="s">
        <v>2086</v>
      </c>
    </row>
    <row r="187" spans="1:22">
      <c r="A187" s="816" t="s">
        <v>2393</v>
      </c>
      <c r="B187" s="23">
        <v>510</v>
      </c>
      <c r="C187" s="640">
        <f t="shared" si="4"/>
        <v>2.8235294117647061</v>
      </c>
      <c r="D187" s="818">
        <f t="shared" si="5"/>
        <v>510</v>
      </c>
      <c r="E187" s="397" t="s">
        <v>2262</v>
      </c>
      <c r="F187" s="489" t="s">
        <v>2394</v>
      </c>
      <c r="G187" s="397">
        <v>600</v>
      </c>
      <c r="H187" s="23" t="s">
        <v>1934</v>
      </c>
      <c r="I187" s="23">
        <v>4</v>
      </c>
      <c r="J187" s="488" t="s">
        <v>295</v>
      </c>
      <c r="K187" s="822" t="s">
        <v>1948</v>
      </c>
      <c r="L187" s="641">
        <v>5</v>
      </c>
      <c r="M187" s="714">
        <v>45966</v>
      </c>
      <c r="N187" s="715" t="s">
        <v>1716</v>
      </c>
      <c r="O187" s="489" t="s">
        <v>1691</v>
      </c>
      <c r="P187" s="715">
        <v>1.7949999999999999</v>
      </c>
      <c r="Q187" s="715">
        <v>1.85</v>
      </c>
      <c r="R187" s="23">
        <v>18</v>
      </c>
      <c r="S187" s="815" t="s">
        <v>2289</v>
      </c>
      <c r="T187" s="65" t="s">
        <v>2178</v>
      </c>
      <c r="U187" s="65" t="s">
        <v>2382</v>
      </c>
      <c r="V187" s="65" t="s">
        <v>2215</v>
      </c>
    </row>
    <row r="188" spans="1:22">
      <c r="A188" s="816" t="s">
        <v>2395</v>
      </c>
      <c r="B188" s="23">
        <v>444</v>
      </c>
      <c r="C188" s="640">
        <f t="shared" si="4"/>
        <v>3.2432432432432434</v>
      </c>
      <c r="D188" s="817">
        <f t="shared" si="5"/>
        <v>444</v>
      </c>
      <c r="E188" s="397" t="s">
        <v>1670</v>
      </c>
      <c r="F188" s="397" t="s">
        <v>1832</v>
      </c>
      <c r="G188" s="397">
        <v>700</v>
      </c>
      <c r="H188" s="23" t="s">
        <v>1934</v>
      </c>
      <c r="I188" s="23">
        <v>2.2000000000000002</v>
      </c>
      <c r="J188" s="488" t="s">
        <v>292</v>
      </c>
      <c r="K188" s="489" t="s">
        <v>222</v>
      </c>
      <c r="L188" s="641">
        <v>5</v>
      </c>
      <c r="M188" s="714">
        <v>45967</v>
      </c>
      <c r="N188" s="715" t="s">
        <v>1035</v>
      </c>
      <c r="O188" s="489" t="s">
        <v>1931</v>
      </c>
      <c r="P188" s="715">
        <v>1.75</v>
      </c>
      <c r="Q188" s="715">
        <v>1.78</v>
      </c>
      <c r="R188" s="23">
        <v>19.5</v>
      </c>
      <c r="S188" s="815" t="s">
        <v>2143</v>
      </c>
      <c r="T188" s="65" t="s">
        <v>2225</v>
      </c>
      <c r="U188" s="65" t="s">
        <v>2127</v>
      </c>
      <c r="V188" s="65" t="s">
        <v>2086</v>
      </c>
    </row>
    <row r="189" spans="1:22">
      <c r="A189" s="816" t="s">
        <v>2396</v>
      </c>
      <c r="B189" s="23">
        <v>440</v>
      </c>
      <c r="C189" s="640">
        <f t="shared" si="4"/>
        <v>3.2727272727272729</v>
      </c>
      <c r="D189" s="817">
        <f t="shared" si="5"/>
        <v>440</v>
      </c>
      <c r="E189" s="397" t="s">
        <v>2397</v>
      </c>
      <c r="F189" s="397" t="s">
        <v>2398</v>
      </c>
      <c r="G189" s="397">
        <v>550</v>
      </c>
      <c r="H189" s="23" t="s">
        <v>2082</v>
      </c>
      <c r="I189" s="23">
        <v>0.5</v>
      </c>
      <c r="J189" s="488" t="s">
        <v>292</v>
      </c>
      <c r="K189" s="489" t="s">
        <v>303</v>
      </c>
      <c r="L189" s="641">
        <v>2</v>
      </c>
      <c r="M189" s="714">
        <v>45971</v>
      </c>
      <c r="N189" s="715" t="s">
        <v>2124</v>
      </c>
      <c r="O189" s="489"/>
      <c r="P189" s="715">
        <v>1.7150000000000001</v>
      </c>
      <c r="Q189" s="715">
        <v>1.86</v>
      </c>
      <c r="R189" s="23">
        <v>12.5</v>
      </c>
      <c r="S189" s="815" t="s">
        <v>2169</v>
      </c>
      <c r="T189" s="65" t="s">
        <v>2190</v>
      </c>
      <c r="U189" s="65" t="s">
        <v>2243</v>
      </c>
      <c r="V189" s="65" t="s">
        <v>2086</v>
      </c>
    </row>
    <row r="190" spans="1:22">
      <c r="A190" s="816" t="s">
        <v>2399</v>
      </c>
      <c r="B190" s="23">
        <v>460</v>
      </c>
      <c r="C190" s="640">
        <f t="shared" si="4"/>
        <v>3.1304347826086958</v>
      </c>
      <c r="D190" s="817">
        <f t="shared" si="5"/>
        <v>460</v>
      </c>
      <c r="E190" s="397" t="s">
        <v>2400</v>
      </c>
      <c r="F190" s="489" t="s">
        <v>2301</v>
      </c>
      <c r="G190" s="397">
        <v>670</v>
      </c>
      <c r="H190" s="23" t="s">
        <v>1920</v>
      </c>
      <c r="I190" s="23">
        <v>0.8</v>
      </c>
      <c r="J190" s="488" t="s">
        <v>292</v>
      </c>
      <c r="K190" s="489" t="s">
        <v>208</v>
      </c>
      <c r="L190" s="641">
        <v>5</v>
      </c>
      <c r="M190" s="714">
        <v>45974</v>
      </c>
      <c r="N190" s="715" t="s">
        <v>1046</v>
      </c>
      <c r="O190" s="489" t="s">
        <v>2302</v>
      </c>
      <c r="P190" s="715">
        <v>1.77</v>
      </c>
      <c r="Q190" s="715">
        <v>1.75</v>
      </c>
      <c r="R190" s="715">
        <v>11</v>
      </c>
      <c r="S190" s="820" t="s">
        <v>2127</v>
      </c>
      <c r="T190" s="821" t="s">
        <v>2127</v>
      </c>
      <c r="U190" s="821" t="s">
        <v>2401</v>
      </c>
      <c r="V190" s="821" t="s">
        <v>2086</v>
      </c>
    </row>
    <row r="191" spans="1:22">
      <c r="A191" s="813" t="s">
        <v>2402</v>
      </c>
      <c r="B191" s="23">
        <v>480</v>
      </c>
      <c r="C191" s="640">
        <f t="shared" si="4"/>
        <v>3</v>
      </c>
      <c r="D191" s="817">
        <f t="shared" si="5"/>
        <v>480</v>
      </c>
      <c r="E191" s="489" t="s">
        <v>2131</v>
      </c>
      <c r="F191" s="489" t="s">
        <v>2403</v>
      </c>
      <c r="G191" s="397">
        <v>500</v>
      </c>
      <c r="H191" s="23" t="s">
        <v>1920</v>
      </c>
      <c r="I191" s="23">
        <v>0.8</v>
      </c>
      <c r="J191" s="488" t="s">
        <v>292</v>
      </c>
      <c r="K191" s="489" t="s">
        <v>317</v>
      </c>
      <c r="L191" s="641">
        <v>2</v>
      </c>
      <c r="M191" s="714">
        <v>45975</v>
      </c>
      <c r="N191" s="715" t="s">
        <v>1031</v>
      </c>
      <c r="O191" s="489" t="s">
        <v>2404</v>
      </c>
      <c r="P191" s="715">
        <v>1.68</v>
      </c>
      <c r="Q191" s="715">
        <v>1.67</v>
      </c>
      <c r="R191" s="23">
        <v>8.5</v>
      </c>
      <c r="S191" s="815" t="s">
        <v>2143</v>
      </c>
      <c r="T191" s="65" t="s">
        <v>2214</v>
      </c>
      <c r="U191" s="65" t="s">
        <v>2405</v>
      </c>
      <c r="V191" s="65" t="s">
        <v>2215</v>
      </c>
    </row>
    <row r="192" spans="1:22">
      <c r="A192" s="813" t="s">
        <v>2406</v>
      </c>
      <c r="B192" s="488">
        <v>440</v>
      </c>
      <c r="C192" s="640">
        <f t="shared" si="4"/>
        <v>3.2727272727272729</v>
      </c>
      <c r="D192" s="817">
        <f t="shared" si="5"/>
        <v>440</v>
      </c>
      <c r="E192" s="397" t="s">
        <v>1670</v>
      </c>
      <c r="F192" s="397" t="s">
        <v>1832</v>
      </c>
      <c r="G192" s="489">
        <v>700</v>
      </c>
      <c r="H192" s="23" t="s">
        <v>1934</v>
      </c>
      <c r="I192" s="23">
        <v>2.2000000000000002</v>
      </c>
      <c r="J192" s="488" t="s">
        <v>292</v>
      </c>
      <c r="K192" s="489" t="s">
        <v>198</v>
      </c>
      <c r="L192" s="641">
        <v>5</v>
      </c>
      <c r="M192" s="714">
        <v>45980</v>
      </c>
      <c r="N192" s="715" t="s">
        <v>1041</v>
      </c>
      <c r="O192" s="489" t="s">
        <v>1931</v>
      </c>
      <c r="P192" s="715">
        <v>1.75</v>
      </c>
      <c r="Q192" s="715">
        <v>1.78</v>
      </c>
      <c r="R192" s="23">
        <v>28</v>
      </c>
      <c r="S192" s="815" t="s">
        <v>2143</v>
      </c>
      <c r="T192" s="65" t="s">
        <v>2225</v>
      </c>
      <c r="U192" s="65" t="s">
        <v>2127</v>
      </c>
      <c r="V192" s="65" t="s">
        <v>2086</v>
      </c>
    </row>
    <row r="193" spans="1:22">
      <c r="A193" s="813" t="s">
        <v>2407</v>
      </c>
      <c r="B193" s="488">
        <v>439</v>
      </c>
      <c r="C193" s="640">
        <f t="shared" si="4"/>
        <v>3.2801822323462413</v>
      </c>
      <c r="D193" s="818">
        <f t="shared" si="5"/>
        <v>439</v>
      </c>
      <c r="E193" s="489" t="s">
        <v>1640</v>
      </c>
      <c r="F193" s="489" t="s">
        <v>2408</v>
      </c>
      <c r="G193" s="489">
        <v>700</v>
      </c>
      <c r="H193" s="23" t="s">
        <v>1920</v>
      </c>
      <c r="I193" s="490">
        <v>1.5</v>
      </c>
      <c r="J193" s="488" t="s">
        <v>292</v>
      </c>
      <c r="K193" s="489" t="s">
        <v>221</v>
      </c>
      <c r="L193" s="641">
        <v>5</v>
      </c>
      <c r="M193" s="714">
        <v>45981</v>
      </c>
      <c r="N193" s="715" t="s">
        <v>1044</v>
      </c>
      <c r="O193" s="489" t="s">
        <v>1959</v>
      </c>
      <c r="P193" s="715">
        <v>1.7649999999999999</v>
      </c>
      <c r="Q193" s="715">
        <v>1.7</v>
      </c>
      <c r="R193" s="23">
        <v>18.5</v>
      </c>
      <c r="S193" s="815" t="s">
        <v>2243</v>
      </c>
      <c r="T193" s="65" t="s">
        <v>2170</v>
      </c>
      <c r="U193" s="65" t="s">
        <v>2409</v>
      </c>
      <c r="V193" s="65" t="s">
        <v>2086</v>
      </c>
    </row>
    <row r="194" spans="1:22">
      <c r="A194" s="813" t="s">
        <v>1767</v>
      </c>
      <c r="B194" s="488">
        <v>770</v>
      </c>
      <c r="C194" s="640">
        <f t="shared" ref="C194:C257" si="6">IFERROR(1440/D194, "")</f>
        <v>1.8701298701298701</v>
      </c>
      <c r="D194" s="818">
        <f t="shared" ref="D194:D257" si="7">IF(B194="", "", IF(B194&lt;1, B194*1440, B194))</f>
        <v>770</v>
      </c>
      <c r="E194" s="489" t="s">
        <v>1768</v>
      </c>
      <c r="F194" s="489" t="s">
        <v>1764</v>
      </c>
      <c r="G194" s="489">
        <v>800</v>
      </c>
      <c r="H194" s="23" t="s">
        <v>1920</v>
      </c>
      <c r="I194" s="23">
        <v>1.1000000000000001</v>
      </c>
      <c r="J194" s="488" t="s">
        <v>292</v>
      </c>
      <c r="K194" s="489" t="s">
        <v>209</v>
      </c>
      <c r="L194" s="641">
        <v>5</v>
      </c>
      <c r="M194" s="714">
        <v>45981</v>
      </c>
      <c r="N194" s="715" t="s">
        <v>1043</v>
      </c>
      <c r="O194" s="489" t="s">
        <v>2149</v>
      </c>
      <c r="P194" s="715">
        <v>1.71</v>
      </c>
      <c r="Q194" s="715">
        <v>1.88</v>
      </c>
      <c r="R194" s="23">
        <v>12</v>
      </c>
      <c r="S194" s="815" t="s">
        <v>2243</v>
      </c>
      <c r="T194" s="65" t="s">
        <v>2410</v>
      </c>
      <c r="U194" s="65" t="s">
        <v>2143</v>
      </c>
      <c r="V194" s="65" t="s">
        <v>2086</v>
      </c>
    </row>
    <row r="195" spans="1:22">
      <c r="A195" s="816" t="s">
        <v>2411</v>
      </c>
      <c r="B195" s="23">
        <v>617</v>
      </c>
      <c r="C195" s="640">
        <f t="shared" si="6"/>
        <v>2.3338735818476497</v>
      </c>
      <c r="D195" s="818">
        <f t="shared" si="7"/>
        <v>617</v>
      </c>
      <c r="E195" s="397" t="s">
        <v>2412</v>
      </c>
      <c r="F195" s="489" t="s">
        <v>2413</v>
      </c>
      <c r="G195" s="397">
        <v>600</v>
      </c>
      <c r="H195" s="23" t="s">
        <v>2022</v>
      </c>
      <c r="I195" s="23">
        <v>1</v>
      </c>
      <c r="J195" s="488" t="s">
        <v>292</v>
      </c>
      <c r="K195" s="489" t="s">
        <v>297</v>
      </c>
      <c r="L195" s="641">
        <v>2</v>
      </c>
      <c r="M195" s="714">
        <v>45981</v>
      </c>
      <c r="N195" s="715" t="s">
        <v>1032</v>
      </c>
      <c r="O195" s="489" t="s">
        <v>2302</v>
      </c>
      <c r="P195" s="715">
        <v>1.65</v>
      </c>
      <c r="Q195" s="715">
        <v>1.69</v>
      </c>
      <c r="R195" s="23">
        <v>7.5</v>
      </c>
      <c r="S195" s="815" t="s">
        <v>2091</v>
      </c>
      <c r="T195" s="65" t="s">
        <v>2414</v>
      </c>
      <c r="U195" s="65" t="s">
        <v>2415</v>
      </c>
      <c r="V195" s="65" t="s">
        <v>2215</v>
      </c>
    </row>
    <row r="196" spans="1:22">
      <c r="A196" s="816" t="s">
        <v>2416</v>
      </c>
      <c r="B196" s="23">
        <v>504</v>
      </c>
      <c r="C196" s="640">
        <f t="shared" si="6"/>
        <v>2.8571428571428572</v>
      </c>
      <c r="D196" s="817">
        <f t="shared" si="7"/>
        <v>504</v>
      </c>
      <c r="E196" s="397" t="s">
        <v>1694</v>
      </c>
      <c r="F196" s="489" t="s">
        <v>2417</v>
      </c>
      <c r="G196" s="397">
        <v>500</v>
      </c>
      <c r="H196" s="23" t="s">
        <v>1920</v>
      </c>
      <c r="I196" s="23">
        <v>3</v>
      </c>
      <c r="J196" s="488" t="s">
        <v>292</v>
      </c>
      <c r="K196" s="489" t="s">
        <v>861</v>
      </c>
      <c r="L196" s="641">
        <v>4</v>
      </c>
      <c r="M196" s="714">
        <v>45985</v>
      </c>
      <c r="N196" s="715" t="s">
        <v>1033</v>
      </c>
      <c r="O196" s="489" t="s">
        <v>2237</v>
      </c>
      <c r="P196" s="715">
        <v>1.77</v>
      </c>
      <c r="Q196" s="715">
        <v>1.78</v>
      </c>
      <c r="R196" s="23">
        <v>12</v>
      </c>
      <c r="S196" s="815" t="s">
        <v>2127</v>
      </c>
      <c r="T196" s="65" t="s">
        <v>2365</v>
      </c>
      <c r="U196" s="65" t="s">
        <v>2418</v>
      </c>
      <c r="V196" s="65" t="s">
        <v>2086</v>
      </c>
    </row>
    <row r="197" spans="1:22">
      <c r="A197" s="813" t="s">
        <v>2419</v>
      </c>
      <c r="B197" s="488">
        <v>901</v>
      </c>
      <c r="C197" s="640">
        <f t="shared" si="6"/>
        <v>1.5982241953385128</v>
      </c>
      <c r="D197" s="818">
        <f t="shared" si="7"/>
        <v>901</v>
      </c>
      <c r="E197" s="489" t="s">
        <v>1693</v>
      </c>
      <c r="F197" s="489" t="s">
        <v>2420</v>
      </c>
      <c r="G197" s="397">
        <v>500</v>
      </c>
      <c r="H197" s="23" t="s">
        <v>1920</v>
      </c>
      <c r="I197" s="488">
        <v>0.4</v>
      </c>
      <c r="J197" s="488" t="s">
        <v>292</v>
      </c>
      <c r="K197" s="489" t="s">
        <v>322</v>
      </c>
      <c r="L197" s="641">
        <v>3.7</v>
      </c>
      <c r="M197" s="714">
        <v>45994</v>
      </c>
      <c r="N197" s="715" t="s">
        <v>1040</v>
      </c>
      <c r="O197" s="489" t="s">
        <v>2292</v>
      </c>
      <c r="P197" s="715">
        <v>1.675</v>
      </c>
      <c r="Q197" s="715">
        <v>1.91</v>
      </c>
      <c r="R197" s="23">
        <v>8.5</v>
      </c>
      <c r="S197" s="815" t="s">
        <v>2202</v>
      </c>
      <c r="T197" s="65" t="s">
        <v>2190</v>
      </c>
      <c r="U197" s="65" t="s">
        <v>2161</v>
      </c>
      <c r="V197" s="65" t="s">
        <v>2086</v>
      </c>
    </row>
    <row r="198" spans="1:22">
      <c r="A198" s="816" t="s">
        <v>2421</v>
      </c>
      <c r="B198" s="23">
        <v>461</v>
      </c>
      <c r="C198" s="640">
        <f t="shared" si="6"/>
        <v>3.1236442516268981</v>
      </c>
      <c r="D198" s="817">
        <f t="shared" si="7"/>
        <v>461</v>
      </c>
      <c r="E198" s="397" t="s">
        <v>1640</v>
      </c>
      <c r="F198" s="489" t="s">
        <v>2422</v>
      </c>
      <c r="G198" s="397">
        <v>670</v>
      </c>
      <c r="H198" s="23" t="s">
        <v>1920</v>
      </c>
      <c r="I198" s="23">
        <v>0.7</v>
      </c>
      <c r="J198" s="488" t="s">
        <v>292</v>
      </c>
      <c r="K198" s="489" t="s">
        <v>333</v>
      </c>
      <c r="L198" s="641">
        <v>5</v>
      </c>
      <c r="M198" s="714">
        <v>46000</v>
      </c>
      <c r="N198" s="715" t="s">
        <v>1046</v>
      </c>
      <c r="O198" s="489" t="s">
        <v>1961</v>
      </c>
      <c r="P198" s="715">
        <v>1.7649999999999999</v>
      </c>
      <c r="Q198" s="715">
        <v>1.78</v>
      </c>
      <c r="R198" s="23">
        <v>11.5</v>
      </c>
      <c r="S198" s="815" t="s">
        <v>2127</v>
      </c>
      <c r="T198" s="65" t="s">
        <v>2127</v>
      </c>
      <c r="U198" s="65" t="s">
        <v>2423</v>
      </c>
      <c r="V198" s="65" t="s">
        <v>2086</v>
      </c>
    </row>
    <row r="199" spans="1:22">
      <c r="A199" s="816" t="s">
        <v>2424</v>
      </c>
      <c r="B199" s="23">
        <v>563</v>
      </c>
      <c r="C199" s="640">
        <f t="shared" si="6"/>
        <v>2.5577264653641207</v>
      </c>
      <c r="D199" s="817">
        <f t="shared" si="7"/>
        <v>563</v>
      </c>
      <c r="E199" s="397" t="s">
        <v>1685</v>
      </c>
      <c r="F199" s="489" t="s">
        <v>2425</v>
      </c>
      <c r="G199" s="397">
        <v>650</v>
      </c>
      <c r="H199" s="23" t="s">
        <v>1920</v>
      </c>
      <c r="I199" s="23">
        <v>1.2</v>
      </c>
      <c r="J199" s="488" t="s">
        <v>292</v>
      </c>
      <c r="K199" s="489" t="s">
        <v>325</v>
      </c>
      <c r="L199" s="641">
        <v>4</v>
      </c>
      <c r="M199" s="714">
        <v>46001</v>
      </c>
      <c r="N199" s="715" t="s">
        <v>2241</v>
      </c>
      <c r="O199" s="489" t="s">
        <v>1959</v>
      </c>
      <c r="P199" s="715">
        <v>1.7050000000000001</v>
      </c>
      <c r="Q199" s="715">
        <v>1.65</v>
      </c>
      <c r="R199" s="23">
        <v>8</v>
      </c>
      <c r="S199" s="815" t="s">
        <v>2223</v>
      </c>
      <c r="T199" s="65" t="s">
        <v>2224</v>
      </c>
      <c r="U199" s="65" t="s">
        <v>2365</v>
      </c>
      <c r="V199" s="65" t="s">
        <v>2086</v>
      </c>
    </row>
    <row r="200" spans="1:22">
      <c r="A200" s="816" t="s">
        <v>2426</v>
      </c>
      <c r="B200" s="23">
        <v>889</v>
      </c>
      <c r="C200" s="640">
        <f t="shared" si="6"/>
        <v>1.6197975253093364</v>
      </c>
      <c r="D200" s="818">
        <f t="shared" si="7"/>
        <v>889</v>
      </c>
      <c r="E200" s="397" t="s">
        <v>1636</v>
      </c>
      <c r="F200" s="489" t="s">
        <v>2427</v>
      </c>
      <c r="G200" s="397">
        <v>700</v>
      </c>
      <c r="H200" s="23" t="s">
        <v>1920</v>
      </c>
      <c r="I200" s="23">
        <v>1.4</v>
      </c>
      <c r="J200" s="488" t="s">
        <v>292</v>
      </c>
      <c r="K200" s="489" t="s">
        <v>301</v>
      </c>
      <c r="L200" s="641">
        <v>5</v>
      </c>
      <c r="M200" s="714">
        <v>46002</v>
      </c>
      <c r="N200" s="715" t="s">
        <v>1032</v>
      </c>
      <c r="O200" s="489" t="s">
        <v>2428</v>
      </c>
      <c r="P200" s="715">
        <v>1.75</v>
      </c>
      <c r="Q200" s="715">
        <v>1.79</v>
      </c>
      <c r="R200" s="23">
        <v>10</v>
      </c>
      <c r="S200" s="815" t="s">
        <v>2334</v>
      </c>
      <c r="T200" s="65" t="s">
        <v>2229</v>
      </c>
      <c r="U200" s="65" t="s">
        <v>2429</v>
      </c>
      <c r="V200" s="65" t="s">
        <v>2086</v>
      </c>
    </row>
    <row r="201" spans="1:22">
      <c r="A201" s="816" t="s">
        <v>2430</v>
      </c>
      <c r="B201" s="23">
        <v>888</v>
      </c>
      <c r="C201" s="640">
        <f t="shared" si="6"/>
        <v>1.6216216216216217</v>
      </c>
      <c r="D201" s="817">
        <f t="shared" si="7"/>
        <v>888</v>
      </c>
      <c r="E201" s="397" t="s">
        <v>1693</v>
      </c>
      <c r="F201" s="397" t="s">
        <v>2431</v>
      </c>
      <c r="G201" s="397">
        <v>500</v>
      </c>
      <c r="H201" s="23" t="s">
        <v>1920</v>
      </c>
      <c r="I201" s="23">
        <v>0.3</v>
      </c>
      <c r="J201" s="488" t="s">
        <v>292</v>
      </c>
      <c r="K201" s="489" t="s">
        <v>304</v>
      </c>
      <c r="L201" s="641">
        <v>3.7</v>
      </c>
      <c r="M201" s="714">
        <v>46003</v>
      </c>
      <c r="N201" s="715" t="s">
        <v>1045</v>
      </c>
      <c r="O201" s="489" t="s">
        <v>850</v>
      </c>
      <c r="P201" s="715">
        <v>1.675</v>
      </c>
      <c r="Q201" s="715">
        <v>1.9</v>
      </c>
      <c r="R201" s="715">
        <v>8.5</v>
      </c>
      <c r="S201" s="820" t="s">
        <v>2202</v>
      </c>
      <c r="T201" s="821" t="s">
        <v>2190</v>
      </c>
      <c r="U201" s="821" t="s">
        <v>2161</v>
      </c>
      <c r="V201" s="821" t="s">
        <v>2086</v>
      </c>
    </row>
    <row r="202" spans="1:22">
      <c r="A202" s="813" t="s">
        <v>2432</v>
      </c>
      <c r="B202" s="488">
        <v>950</v>
      </c>
      <c r="C202" s="640">
        <f t="shared" si="6"/>
        <v>1.5157894736842106</v>
      </c>
      <c r="D202" s="818">
        <f t="shared" si="7"/>
        <v>950</v>
      </c>
      <c r="E202" s="489" t="s">
        <v>1635</v>
      </c>
      <c r="F202" s="397" t="s">
        <v>2433</v>
      </c>
      <c r="G202" s="489">
        <v>650</v>
      </c>
      <c r="H202" s="23" t="s">
        <v>1920</v>
      </c>
      <c r="I202" s="23">
        <v>0.8</v>
      </c>
      <c r="J202" s="488" t="s">
        <v>292</v>
      </c>
      <c r="K202" s="489" t="s">
        <v>210</v>
      </c>
      <c r="L202" s="641">
        <v>5</v>
      </c>
      <c r="M202" s="714">
        <v>46006</v>
      </c>
      <c r="N202" s="715" t="s">
        <v>1037</v>
      </c>
      <c r="O202" s="489" t="s">
        <v>2072</v>
      </c>
      <c r="P202" s="715">
        <v>1.69</v>
      </c>
      <c r="Q202" s="715" t="s">
        <v>2434</v>
      </c>
      <c r="R202" s="23">
        <v>12</v>
      </c>
      <c r="S202" s="815" t="s">
        <v>2169</v>
      </c>
      <c r="T202" s="65" t="s">
        <v>2128</v>
      </c>
      <c r="U202" s="65" t="s">
        <v>2435</v>
      </c>
      <c r="V202" s="65" t="s">
        <v>2086</v>
      </c>
    </row>
    <row r="203" spans="1:22">
      <c r="A203" s="816" t="s">
        <v>2436</v>
      </c>
      <c r="B203" s="23">
        <v>470</v>
      </c>
      <c r="C203" s="640">
        <f t="shared" si="6"/>
        <v>3.0638297872340425</v>
      </c>
      <c r="D203" s="817">
        <f t="shared" si="7"/>
        <v>470</v>
      </c>
      <c r="E203" s="397" t="s">
        <v>2386</v>
      </c>
      <c r="F203" s="397" t="s">
        <v>2437</v>
      </c>
      <c r="G203" s="397">
        <v>600</v>
      </c>
      <c r="H203" s="23" t="s">
        <v>1934</v>
      </c>
      <c r="I203" s="23">
        <v>2.2000000000000002</v>
      </c>
      <c r="J203" s="488" t="s">
        <v>295</v>
      </c>
      <c r="K203" s="489" t="s">
        <v>326</v>
      </c>
      <c r="L203" s="641">
        <v>5</v>
      </c>
      <c r="M203" s="714">
        <v>46006</v>
      </c>
      <c r="N203" s="715" t="s">
        <v>1716</v>
      </c>
      <c r="O203" s="489" t="s">
        <v>199</v>
      </c>
      <c r="P203" s="715">
        <v>1.7450000000000001</v>
      </c>
      <c r="Q203" s="715">
        <v>1.9</v>
      </c>
      <c r="R203" s="23">
        <v>16.5</v>
      </c>
      <c r="S203" s="815" t="s">
        <v>2289</v>
      </c>
      <c r="T203" s="65" t="s">
        <v>2178</v>
      </c>
      <c r="U203" s="65" t="s">
        <v>2438</v>
      </c>
      <c r="V203" s="65" t="s">
        <v>2086</v>
      </c>
    </row>
    <row r="204" spans="1:22">
      <c r="A204" s="813" t="s">
        <v>2439</v>
      </c>
      <c r="B204" s="488">
        <v>208</v>
      </c>
      <c r="C204" s="640">
        <f t="shared" si="6"/>
        <v>6.9230769230769234</v>
      </c>
      <c r="D204" s="817">
        <f t="shared" si="7"/>
        <v>208</v>
      </c>
      <c r="E204" s="489" t="s">
        <v>2328</v>
      </c>
      <c r="F204" s="489" t="s">
        <v>2440</v>
      </c>
      <c r="G204" s="489">
        <v>600</v>
      </c>
      <c r="H204" s="488" t="s">
        <v>1937</v>
      </c>
      <c r="I204" s="490">
        <v>1.6</v>
      </c>
      <c r="J204" s="488" t="s">
        <v>292</v>
      </c>
      <c r="K204" s="489" t="s">
        <v>861</v>
      </c>
      <c r="L204" s="641">
        <v>4</v>
      </c>
      <c r="M204" s="714">
        <v>46006</v>
      </c>
      <c r="N204" s="715" t="s">
        <v>1028</v>
      </c>
      <c r="O204" s="489" t="s">
        <v>201</v>
      </c>
      <c r="P204" s="715">
        <v>1.78</v>
      </c>
      <c r="Q204" s="715">
        <v>1.72</v>
      </c>
      <c r="R204" s="23">
        <v>34</v>
      </c>
      <c r="S204" s="815" t="s">
        <v>2334</v>
      </c>
      <c r="T204" s="65" t="s">
        <v>2278</v>
      </c>
      <c r="U204" s="65" t="s">
        <v>2438</v>
      </c>
      <c r="V204" s="65" t="s">
        <v>2086</v>
      </c>
    </row>
    <row r="205" spans="1:22">
      <c r="A205" s="813" t="s">
        <v>2441</v>
      </c>
      <c r="B205" s="488">
        <v>641</v>
      </c>
      <c r="C205" s="640">
        <f t="shared" si="6"/>
        <v>2.2464898595943836</v>
      </c>
      <c r="D205" s="818">
        <f t="shared" si="7"/>
        <v>641</v>
      </c>
      <c r="E205" s="489" t="s">
        <v>1646</v>
      </c>
      <c r="F205" s="489" t="s">
        <v>2234</v>
      </c>
      <c r="G205" s="489">
        <v>700</v>
      </c>
      <c r="H205" s="23" t="s">
        <v>2082</v>
      </c>
      <c r="I205" s="491">
        <v>2.4</v>
      </c>
      <c r="J205" s="488" t="s">
        <v>292</v>
      </c>
      <c r="K205" s="489" t="s">
        <v>203</v>
      </c>
      <c r="L205" s="641">
        <v>5</v>
      </c>
      <c r="M205" s="714">
        <v>46006</v>
      </c>
      <c r="N205" s="715" t="s">
        <v>1044</v>
      </c>
      <c r="O205" s="489" t="s">
        <v>199</v>
      </c>
      <c r="P205" s="715">
        <v>1.7549999999999999</v>
      </c>
      <c r="Q205" s="715">
        <v>1.95</v>
      </c>
      <c r="R205" s="23">
        <v>12.5</v>
      </c>
      <c r="S205" s="815" t="s">
        <v>2161</v>
      </c>
      <c r="T205" s="65" t="s">
        <v>2229</v>
      </c>
      <c r="U205" s="65" t="s">
        <v>2296</v>
      </c>
      <c r="V205" s="65" t="s">
        <v>2086</v>
      </c>
    </row>
    <row r="206" spans="1:22">
      <c r="A206" s="813" t="s">
        <v>2442</v>
      </c>
      <c r="B206" s="488">
        <v>443</v>
      </c>
      <c r="C206" s="640">
        <f t="shared" si="6"/>
        <v>3.2505643340857788</v>
      </c>
      <c r="D206" s="818">
        <f t="shared" si="7"/>
        <v>443</v>
      </c>
      <c r="E206" s="397" t="s">
        <v>1670</v>
      </c>
      <c r="F206" s="397" t="s">
        <v>2443</v>
      </c>
      <c r="G206" s="397">
        <v>700</v>
      </c>
      <c r="H206" s="23" t="s">
        <v>1934</v>
      </c>
      <c r="I206" s="490">
        <v>2.2999999999999998</v>
      </c>
      <c r="J206" s="488" t="s">
        <v>292</v>
      </c>
      <c r="K206" s="489" t="s">
        <v>335</v>
      </c>
      <c r="L206" s="641">
        <v>5</v>
      </c>
      <c r="M206" s="714">
        <v>46008</v>
      </c>
      <c r="N206" s="715" t="s">
        <v>1027</v>
      </c>
      <c r="O206" s="489" t="s">
        <v>209</v>
      </c>
      <c r="P206" s="715">
        <v>1.75</v>
      </c>
      <c r="Q206" s="715">
        <v>1.85</v>
      </c>
      <c r="R206" s="23">
        <v>32</v>
      </c>
      <c r="S206" s="815" t="s">
        <v>2143</v>
      </c>
      <c r="T206" s="65" t="s">
        <v>2225</v>
      </c>
      <c r="U206" s="65" t="s">
        <v>2444</v>
      </c>
      <c r="V206" s="65" t="s">
        <v>2086</v>
      </c>
    </row>
    <row r="207" spans="1:22">
      <c r="A207" s="816" t="s">
        <v>2445</v>
      </c>
      <c r="B207" s="488">
        <v>480</v>
      </c>
      <c r="C207" s="640">
        <f t="shared" si="6"/>
        <v>3</v>
      </c>
      <c r="D207" s="818">
        <f t="shared" si="7"/>
        <v>480</v>
      </c>
      <c r="E207" s="489" t="s">
        <v>2131</v>
      </c>
      <c r="F207" s="489" t="s">
        <v>2446</v>
      </c>
      <c r="G207" s="397">
        <v>500</v>
      </c>
      <c r="H207" s="23" t="s">
        <v>1920</v>
      </c>
      <c r="I207" s="491">
        <v>0.7</v>
      </c>
      <c r="J207" s="488" t="s">
        <v>292</v>
      </c>
      <c r="K207" s="489" t="s">
        <v>311</v>
      </c>
      <c r="L207" s="641">
        <v>2</v>
      </c>
      <c r="M207" s="714">
        <v>46009</v>
      </c>
      <c r="N207" s="715" t="s">
        <v>1031</v>
      </c>
      <c r="O207" s="489" t="s">
        <v>2302</v>
      </c>
      <c r="P207" s="715">
        <v>1.68</v>
      </c>
      <c r="Q207" s="715">
        <v>1.74</v>
      </c>
      <c r="R207" s="23">
        <v>7.5</v>
      </c>
      <c r="S207" s="815" t="s">
        <v>2143</v>
      </c>
      <c r="T207" s="65" t="s">
        <v>2214</v>
      </c>
      <c r="U207" s="65" t="s">
        <v>2447</v>
      </c>
      <c r="V207" s="65" t="s">
        <v>2215</v>
      </c>
    </row>
    <row r="208" spans="1:22">
      <c r="A208" s="813" t="s">
        <v>2448</v>
      </c>
      <c r="B208" s="488">
        <v>1112</v>
      </c>
      <c r="C208" s="640">
        <f t="shared" si="6"/>
        <v>1.2949640287769784</v>
      </c>
      <c r="D208" s="818">
        <f t="shared" si="7"/>
        <v>1112</v>
      </c>
      <c r="E208" s="489" t="s">
        <v>2205</v>
      </c>
      <c r="F208" s="489" t="s">
        <v>1876</v>
      </c>
      <c r="G208" s="489">
        <v>550</v>
      </c>
      <c r="H208" s="23" t="s">
        <v>2082</v>
      </c>
      <c r="I208" s="23">
        <v>1.6</v>
      </c>
      <c r="J208" s="488" t="s">
        <v>295</v>
      </c>
      <c r="K208" s="489" t="s">
        <v>199</v>
      </c>
      <c r="L208" s="641">
        <v>5</v>
      </c>
      <c r="M208" s="714">
        <v>46013</v>
      </c>
      <c r="N208" s="715" t="s">
        <v>2106</v>
      </c>
      <c r="O208" s="489" t="s">
        <v>2045</v>
      </c>
      <c r="P208" s="715">
        <v>1.73</v>
      </c>
      <c r="Q208" s="715">
        <v>2.0499999999999998</v>
      </c>
      <c r="R208" s="23">
        <v>5.5</v>
      </c>
      <c r="S208" s="815" t="s">
        <v>2209</v>
      </c>
      <c r="T208" s="65" t="s">
        <v>2144</v>
      </c>
      <c r="U208" s="65" t="s">
        <v>2449</v>
      </c>
    </row>
    <row r="209" spans="1:22">
      <c r="A209" s="816" t="s">
        <v>2450</v>
      </c>
      <c r="B209" s="23">
        <v>513</v>
      </c>
      <c r="C209" s="640">
        <f t="shared" si="6"/>
        <v>2.807017543859649</v>
      </c>
      <c r="D209" s="818">
        <f t="shared" si="7"/>
        <v>513</v>
      </c>
      <c r="E209" s="397" t="s">
        <v>2451</v>
      </c>
      <c r="F209" s="397" t="s">
        <v>2452</v>
      </c>
      <c r="G209" s="397">
        <v>600</v>
      </c>
      <c r="H209" s="23" t="s">
        <v>1920</v>
      </c>
      <c r="I209" s="23">
        <v>2.9</v>
      </c>
      <c r="J209" s="488" t="s">
        <v>292</v>
      </c>
      <c r="K209" s="489" t="s">
        <v>252</v>
      </c>
      <c r="L209" s="641">
        <v>5</v>
      </c>
      <c r="M209" s="714">
        <v>46020</v>
      </c>
      <c r="N209" s="715" t="s">
        <v>1033</v>
      </c>
      <c r="O209" s="489" t="s">
        <v>1951</v>
      </c>
      <c r="P209" s="715">
        <v>1.76</v>
      </c>
      <c r="Q209" s="715">
        <v>1.84</v>
      </c>
      <c r="R209" s="23">
        <v>14</v>
      </c>
      <c r="S209" s="815" t="s">
        <v>2289</v>
      </c>
      <c r="T209" s="65" t="s">
        <v>2365</v>
      </c>
      <c r="U209" s="65" t="s">
        <v>2143</v>
      </c>
      <c r="V209" s="65" t="s">
        <v>2086</v>
      </c>
    </row>
    <row r="210" spans="1:22">
      <c r="A210" s="813" t="s">
        <v>2453</v>
      </c>
      <c r="B210" s="488">
        <v>461</v>
      </c>
      <c r="C210" s="640">
        <f t="shared" si="6"/>
        <v>3.1236442516268981</v>
      </c>
      <c r="D210" s="817">
        <f t="shared" si="7"/>
        <v>461</v>
      </c>
      <c r="E210" s="397" t="s">
        <v>1647</v>
      </c>
      <c r="F210" s="397" t="s">
        <v>2454</v>
      </c>
      <c r="G210" s="489">
        <v>670</v>
      </c>
      <c r="H210" s="23" t="s">
        <v>1920</v>
      </c>
      <c r="I210" s="491">
        <v>0.7</v>
      </c>
      <c r="J210" s="488" t="s">
        <v>292</v>
      </c>
      <c r="K210" s="489" t="s">
        <v>1944</v>
      </c>
      <c r="L210" s="641">
        <v>5</v>
      </c>
      <c r="M210" s="714">
        <v>46020</v>
      </c>
      <c r="N210" s="715" t="s">
        <v>1046</v>
      </c>
      <c r="O210" s="489" t="s">
        <v>201</v>
      </c>
      <c r="P210" s="715">
        <v>1.76</v>
      </c>
      <c r="Q210" s="715">
        <v>1.82</v>
      </c>
      <c r="R210" s="23">
        <v>12</v>
      </c>
      <c r="S210" s="815" t="s">
        <v>2127</v>
      </c>
      <c r="T210" s="65" t="s">
        <v>2127</v>
      </c>
      <c r="U210" s="65" t="s">
        <v>2455</v>
      </c>
      <c r="V210" s="65" t="s">
        <v>2086</v>
      </c>
    </row>
    <row r="211" spans="1:22">
      <c r="A211" s="813" t="s">
        <v>2456</v>
      </c>
      <c r="B211" s="488">
        <v>192</v>
      </c>
      <c r="C211" s="640">
        <f t="shared" si="6"/>
        <v>7.5</v>
      </c>
      <c r="D211" s="817">
        <f t="shared" si="7"/>
        <v>192</v>
      </c>
      <c r="E211" s="489" t="s">
        <v>2321</v>
      </c>
      <c r="F211" s="397" t="s">
        <v>2457</v>
      </c>
      <c r="G211" s="489">
        <v>650</v>
      </c>
      <c r="H211" s="23" t="s">
        <v>1937</v>
      </c>
      <c r="I211" s="488">
        <v>1.6</v>
      </c>
      <c r="J211" s="488" t="s">
        <v>292</v>
      </c>
      <c r="K211" s="489" t="s">
        <v>303</v>
      </c>
      <c r="L211" s="641">
        <v>4</v>
      </c>
      <c r="M211" s="714">
        <v>46021</v>
      </c>
      <c r="N211" s="715" t="s">
        <v>1028</v>
      </c>
      <c r="O211" s="489" t="s">
        <v>201</v>
      </c>
      <c r="P211" s="715">
        <v>1.77</v>
      </c>
      <c r="Q211" s="715">
        <v>1.78</v>
      </c>
      <c r="R211" s="23">
        <v>34</v>
      </c>
      <c r="S211" s="815" t="s">
        <v>2334</v>
      </c>
      <c r="T211" s="65" t="s">
        <v>2278</v>
      </c>
      <c r="U211" s="65" t="s">
        <v>2458</v>
      </c>
      <c r="V211" s="65" t="s">
        <v>2086</v>
      </c>
    </row>
    <row r="212" spans="1:22">
      <c r="A212" s="816" t="s">
        <v>2459</v>
      </c>
      <c r="B212" s="23">
        <v>895</v>
      </c>
      <c r="C212" s="640">
        <f t="shared" si="6"/>
        <v>1.6089385474860336</v>
      </c>
      <c r="D212" s="817">
        <f t="shared" si="7"/>
        <v>895</v>
      </c>
      <c r="E212" s="397" t="s">
        <v>1693</v>
      </c>
      <c r="F212" s="489" t="s">
        <v>2200</v>
      </c>
      <c r="G212" s="397">
        <v>500</v>
      </c>
      <c r="H212" s="23" t="s">
        <v>1920</v>
      </c>
      <c r="I212" s="23">
        <v>0.3</v>
      </c>
      <c r="J212" s="488" t="s">
        <v>292</v>
      </c>
      <c r="K212" s="489" t="s">
        <v>206</v>
      </c>
      <c r="L212" s="641">
        <v>3.7</v>
      </c>
      <c r="M212" s="714">
        <v>46022</v>
      </c>
      <c r="N212" s="715" t="s">
        <v>1045</v>
      </c>
      <c r="O212" s="489" t="s">
        <v>306</v>
      </c>
      <c r="P212" s="715">
        <v>1.675</v>
      </c>
      <c r="Q212" s="715">
        <v>2.16</v>
      </c>
      <c r="R212" s="23">
        <v>8.5</v>
      </c>
      <c r="S212" s="815" t="s">
        <v>2202</v>
      </c>
      <c r="T212" s="65" t="s">
        <v>2410</v>
      </c>
      <c r="U212" s="65" t="s">
        <v>2460</v>
      </c>
      <c r="V212" s="65" t="s">
        <v>2086</v>
      </c>
    </row>
    <row r="213" spans="1:22">
      <c r="A213" s="813" t="s">
        <v>2461</v>
      </c>
      <c r="B213" s="488">
        <v>461</v>
      </c>
      <c r="C213" s="640">
        <f t="shared" si="6"/>
        <v>3.1236442516268981</v>
      </c>
      <c r="D213" s="817">
        <f t="shared" si="7"/>
        <v>461</v>
      </c>
      <c r="E213" s="489" t="s">
        <v>1640</v>
      </c>
      <c r="F213" s="489" t="s">
        <v>2291</v>
      </c>
      <c r="G213" s="489">
        <v>670</v>
      </c>
      <c r="H213" s="23" t="s">
        <v>1920</v>
      </c>
      <c r="I213" s="23">
        <v>0.7</v>
      </c>
      <c r="J213" s="488" t="s">
        <v>292</v>
      </c>
      <c r="K213" s="489" t="s">
        <v>218</v>
      </c>
      <c r="L213" s="641">
        <v>5</v>
      </c>
      <c r="M213" s="714">
        <v>46027</v>
      </c>
      <c r="N213" s="715" t="s">
        <v>2284</v>
      </c>
      <c r="O213" s="489" t="s">
        <v>2292</v>
      </c>
      <c r="P213" s="715">
        <v>1.7649999999999999</v>
      </c>
      <c r="Q213" s="715">
        <v>1.75</v>
      </c>
      <c r="R213" s="23">
        <v>11.5</v>
      </c>
      <c r="S213" s="815" t="s">
        <v>2127</v>
      </c>
      <c r="T213" s="65" t="s">
        <v>2127</v>
      </c>
      <c r="U213" s="65" t="s">
        <v>2462</v>
      </c>
      <c r="V213" s="65" t="s">
        <v>2086</v>
      </c>
    </row>
    <row r="214" spans="1:22">
      <c r="A214" s="813" t="s">
        <v>2463</v>
      </c>
      <c r="B214" s="488">
        <v>470</v>
      </c>
      <c r="C214" s="640">
        <f t="shared" si="6"/>
        <v>3.0638297872340425</v>
      </c>
      <c r="D214" s="818">
        <f t="shared" si="7"/>
        <v>470</v>
      </c>
      <c r="E214" s="489" t="s">
        <v>1640</v>
      </c>
      <c r="F214" s="489" t="s">
        <v>2291</v>
      </c>
      <c r="G214" s="489">
        <v>650</v>
      </c>
      <c r="H214" s="23" t="s">
        <v>1920</v>
      </c>
      <c r="I214" s="23">
        <v>3</v>
      </c>
      <c r="J214" s="488" t="s">
        <v>292</v>
      </c>
      <c r="K214" s="489" t="s">
        <v>208</v>
      </c>
      <c r="L214" s="641">
        <v>5</v>
      </c>
      <c r="M214" s="714">
        <v>46027</v>
      </c>
      <c r="N214" s="715" t="s">
        <v>2295</v>
      </c>
      <c r="O214" s="489" t="s">
        <v>2292</v>
      </c>
      <c r="P214" s="715">
        <v>1.76</v>
      </c>
      <c r="Q214" s="715">
        <v>1.82</v>
      </c>
      <c r="R214" s="23">
        <v>16.5</v>
      </c>
      <c r="S214" s="815" t="s">
        <v>2296</v>
      </c>
      <c r="T214" s="65" t="s">
        <v>2163</v>
      </c>
      <c r="U214" s="65" t="s">
        <v>2296</v>
      </c>
      <c r="V214" s="65" t="s">
        <v>2086</v>
      </c>
    </row>
    <row r="215" spans="1:22">
      <c r="A215" s="813" t="s">
        <v>2464</v>
      </c>
      <c r="B215" s="488">
        <v>570</v>
      </c>
      <c r="C215" s="640">
        <f t="shared" si="6"/>
        <v>2.5263157894736841</v>
      </c>
      <c r="D215" s="818">
        <f t="shared" si="7"/>
        <v>570</v>
      </c>
      <c r="E215" s="489" t="s">
        <v>1685</v>
      </c>
      <c r="F215" s="489" t="s">
        <v>2425</v>
      </c>
      <c r="G215" s="489">
        <v>650</v>
      </c>
      <c r="H215" s="23" t="s">
        <v>1920</v>
      </c>
      <c r="I215" s="491">
        <v>1.2</v>
      </c>
      <c r="J215" s="488" t="s">
        <v>295</v>
      </c>
      <c r="K215" s="489" t="s">
        <v>201</v>
      </c>
      <c r="L215" s="641">
        <v>4</v>
      </c>
      <c r="M215" s="714">
        <v>46027</v>
      </c>
      <c r="N215" s="715" t="s">
        <v>1034</v>
      </c>
      <c r="O215" s="489" t="s">
        <v>217</v>
      </c>
      <c r="P215" s="715">
        <v>1.6950000000000001</v>
      </c>
      <c r="Q215" s="715">
        <v>1.7</v>
      </c>
      <c r="R215" s="23">
        <v>8</v>
      </c>
      <c r="S215" s="815" t="s">
        <v>2224</v>
      </c>
      <c r="T215" s="65" t="s">
        <v>2224</v>
      </c>
      <c r="U215" s="65" t="s">
        <v>2351</v>
      </c>
      <c r="V215" s="65" t="s">
        <v>2086</v>
      </c>
    </row>
    <row r="216" spans="1:22">
      <c r="A216" s="813" t="s">
        <v>2465</v>
      </c>
      <c r="B216" s="488">
        <v>649</v>
      </c>
      <c r="C216" s="640">
        <f t="shared" si="6"/>
        <v>2.2187981510015407</v>
      </c>
      <c r="D216" s="817">
        <f t="shared" si="7"/>
        <v>649</v>
      </c>
      <c r="E216" s="489" t="s">
        <v>1646</v>
      </c>
      <c r="F216" s="489" t="s">
        <v>2466</v>
      </c>
      <c r="G216" s="489">
        <v>700</v>
      </c>
      <c r="H216" s="23" t="s">
        <v>2082</v>
      </c>
      <c r="I216" s="491">
        <v>2.4</v>
      </c>
      <c r="J216" s="488" t="s">
        <v>292</v>
      </c>
      <c r="K216" s="489" t="s">
        <v>251</v>
      </c>
      <c r="L216" s="641">
        <v>5</v>
      </c>
      <c r="M216" s="714">
        <v>46028</v>
      </c>
      <c r="N216" s="715" t="s">
        <v>1044</v>
      </c>
      <c r="O216" s="489" t="s">
        <v>310</v>
      </c>
      <c r="P216" s="715">
        <v>1.7549999999999999</v>
      </c>
      <c r="Q216" s="715">
        <v>1.97</v>
      </c>
      <c r="R216" s="23">
        <v>12.5</v>
      </c>
      <c r="S216" s="815" t="s">
        <v>2161</v>
      </c>
      <c r="T216" s="65" t="s">
        <v>2467</v>
      </c>
      <c r="U216" s="65" t="s">
        <v>2468</v>
      </c>
      <c r="V216" s="65" t="s">
        <v>2086</v>
      </c>
    </row>
    <row r="217" spans="1:22">
      <c r="A217" s="813" t="s">
        <v>2469</v>
      </c>
      <c r="B217" s="23">
        <v>485</v>
      </c>
      <c r="C217" s="640">
        <f t="shared" si="6"/>
        <v>2.9690721649484537</v>
      </c>
      <c r="D217" s="817">
        <f t="shared" si="7"/>
        <v>485</v>
      </c>
      <c r="E217" s="397" t="s">
        <v>1694</v>
      </c>
      <c r="F217" s="489" t="s">
        <v>2470</v>
      </c>
      <c r="G217" s="397">
        <v>525</v>
      </c>
      <c r="H217" s="23" t="s">
        <v>1920</v>
      </c>
      <c r="I217" s="23">
        <v>3</v>
      </c>
      <c r="J217" s="488" t="s">
        <v>292</v>
      </c>
      <c r="K217" s="489" t="s">
        <v>1061</v>
      </c>
      <c r="L217" s="641">
        <v>4</v>
      </c>
      <c r="M217" s="714">
        <v>46029</v>
      </c>
      <c r="N217" s="715" t="s">
        <v>1033</v>
      </c>
      <c r="O217" s="489" t="s">
        <v>210</v>
      </c>
      <c r="P217" s="715">
        <v>1.7649999999999999</v>
      </c>
      <c r="Q217" s="715">
        <v>1.83</v>
      </c>
      <c r="R217" s="23">
        <v>13</v>
      </c>
      <c r="S217" s="815" t="s">
        <v>2127</v>
      </c>
      <c r="T217" s="65" t="s">
        <v>2365</v>
      </c>
      <c r="U217" s="65" t="s">
        <v>2418</v>
      </c>
      <c r="V217" s="65" t="s">
        <v>2086</v>
      </c>
    </row>
    <row r="218" spans="1:22">
      <c r="A218" s="813" t="s">
        <v>2471</v>
      </c>
      <c r="B218" s="488">
        <v>570</v>
      </c>
      <c r="C218" s="640">
        <f t="shared" si="6"/>
        <v>2.5263157894736841</v>
      </c>
      <c r="D218" s="818">
        <f t="shared" si="7"/>
        <v>570</v>
      </c>
      <c r="E218" s="489" t="s">
        <v>1685</v>
      </c>
      <c r="F218" s="489" t="s">
        <v>2425</v>
      </c>
      <c r="G218" s="489">
        <v>650</v>
      </c>
      <c r="H218" s="23" t="s">
        <v>1920</v>
      </c>
      <c r="I218" s="491">
        <v>1.2</v>
      </c>
      <c r="J218" s="488" t="s">
        <v>292</v>
      </c>
      <c r="K218" s="489" t="s">
        <v>308</v>
      </c>
      <c r="L218" s="641">
        <v>4</v>
      </c>
      <c r="M218" s="714">
        <v>46031</v>
      </c>
      <c r="N218" s="715" t="s">
        <v>1043</v>
      </c>
      <c r="O218" s="489" t="s">
        <v>217</v>
      </c>
      <c r="P218" s="715">
        <v>1.7050000000000001</v>
      </c>
      <c r="Q218" s="715">
        <v>1.65</v>
      </c>
      <c r="R218" s="23">
        <v>8</v>
      </c>
      <c r="S218" s="815" t="s">
        <v>2223</v>
      </c>
      <c r="T218" s="65" t="s">
        <v>2224</v>
      </c>
      <c r="U218" s="65" t="s">
        <v>2170</v>
      </c>
      <c r="V218" s="65" t="s">
        <v>2086</v>
      </c>
    </row>
    <row r="219" spans="1:22">
      <c r="A219" s="813" t="s">
        <v>2472</v>
      </c>
      <c r="B219" s="488">
        <v>580</v>
      </c>
      <c r="C219" s="640">
        <f t="shared" si="6"/>
        <v>2.4827586206896552</v>
      </c>
      <c r="D219" s="817">
        <f t="shared" si="7"/>
        <v>580</v>
      </c>
      <c r="E219" s="489" t="s">
        <v>2412</v>
      </c>
      <c r="F219" s="489" t="s">
        <v>2473</v>
      </c>
      <c r="G219" s="489">
        <v>630</v>
      </c>
      <c r="H219" s="23" t="s">
        <v>2022</v>
      </c>
      <c r="I219" s="491">
        <v>1.1000000000000001</v>
      </c>
      <c r="J219" s="488" t="s">
        <v>292</v>
      </c>
      <c r="K219" s="489" t="s">
        <v>325</v>
      </c>
      <c r="L219" s="641">
        <v>2</v>
      </c>
      <c r="M219" s="714">
        <v>46033</v>
      </c>
      <c r="N219" s="715" t="s">
        <v>1032</v>
      </c>
      <c r="O219" s="489" t="s">
        <v>2045</v>
      </c>
      <c r="P219" s="715">
        <v>1.65</v>
      </c>
      <c r="Q219" s="715">
        <v>1.9</v>
      </c>
      <c r="R219" s="23">
        <v>7.5</v>
      </c>
      <c r="S219" s="815" t="s">
        <v>2091</v>
      </c>
      <c r="T219" s="65" t="s">
        <v>2414</v>
      </c>
      <c r="U219" s="65" t="s">
        <v>2462</v>
      </c>
      <c r="V219" s="65" t="s">
        <v>2215</v>
      </c>
    </row>
    <row r="220" spans="1:22">
      <c r="A220" s="813" t="s">
        <v>2474</v>
      </c>
      <c r="B220" s="23">
        <v>557</v>
      </c>
      <c r="C220" s="640">
        <f t="shared" si="6"/>
        <v>2.5852782764811488</v>
      </c>
      <c r="D220" s="817">
        <f t="shared" si="7"/>
        <v>557</v>
      </c>
      <c r="E220" s="489" t="s">
        <v>1685</v>
      </c>
      <c r="F220" s="489" t="s">
        <v>2425</v>
      </c>
      <c r="G220" s="397">
        <v>650</v>
      </c>
      <c r="H220" s="23" t="s">
        <v>1920</v>
      </c>
      <c r="I220" s="23">
        <v>1.2</v>
      </c>
      <c r="J220" s="488" t="s">
        <v>292</v>
      </c>
      <c r="K220" s="489" t="s">
        <v>205</v>
      </c>
      <c r="L220" s="641">
        <v>4</v>
      </c>
      <c r="M220" s="714">
        <v>46036</v>
      </c>
      <c r="N220" s="715" t="s">
        <v>1038</v>
      </c>
      <c r="O220" s="489" t="s">
        <v>217</v>
      </c>
      <c r="P220" s="715">
        <v>1.6950000000000001</v>
      </c>
      <c r="Q220" s="715">
        <v>1.7</v>
      </c>
      <c r="R220" s="23">
        <v>8</v>
      </c>
      <c r="S220" s="815" t="s">
        <v>2223</v>
      </c>
      <c r="T220" s="65" t="s">
        <v>2224</v>
      </c>
      <c r="U220" s="65" t="s">
        <v>2351</v>
      </c>
      <c r="V220" s="65" t="s">
        <v>2086</v>
      </c>
    </row>
    <row r="221" spans="1:22">
      <c r="A221" s="816" t="s">
        <v>2475</v>
      </c>
      <c r="B221" s="23">
        <v>193</v>
      </c>
      <c r="C221" s="640">
        <f t="shared" si="6"/>
        <v>7.4611398963730569</v>
      </c>
      <c r="D221" s="817">
        <f t="shared" si="7"/>
        <v>193</v>
      </c>
      <c r="E221" s="397" t="s">
        <v>2310</v>
      </c>
      <c r="F221" s="397" t="s">
        <v>2476</v>
      </c>
      <c r="G221" s="397">
        <v>650</v>
      </c>
      <c r="H221" s="23" t="s">
        <v>1937</v>
      </c>
      <c r="I221" s="488">
        <v>1.7</v>
      </c>
      <c r="J221" s="488" t="s">
        <v>292</v>
      </c>
      <c r="K221" s="489" t="s">
        <v>314</v>
      </c>
      <c r="L221" s="641">
        <v>4</v>
      </c>
      <c r="M221" s="714">
        <v>46043</v>
      </c>
      <c r="N221" s="715" t="s">
        <v>1028</v>
      </c>
      <c r="O221" s="489" t="s">
        <v>1931</v>
      </c>
      <c r="P221" s="715">
        <v>1.7849999999999999</v>
      </c>
      <c r="Q221" s="715">
        <v>1.78</v>
      </c>
      <c r="R221" s="23">
        <v>34</v>
      </c>
      <c r="S221" s="815" t="s">
        <v>2334</v>
      </c>
      <c r="T221" s="65" t="s">
        <v>2278</v>
      </c>
      <c r="U221" s="65" t="s">
        <v>2477</v>
      </c>
      <c r="V221" s="65" t="s">
        <v>2086</v>
      </c>
    </row>
    <row r="222" spans="1:22">
      <c r="A222" s="816" t="s">
        <v>2478</v>
      </c>
      <c r="B222" s="23">
        <v>444</v>
      </c>
      <c r="C222" s="640">
        <f t="shared" si="6"/>
        <v>3.2432432432432434</v>
      </c>
      <c r="D222" s="817">
        <f t="shared" si="7"/>
        <v>444</v>
      </c>
      <c r="E222" s="397" t="s">
        <v>2479</v>
      </c>
      <c r="F222" s="397" t="s">
        <v>2443</v>
      </c>
      <c r="G222" s="397">
        <v>700</v>
      </c>
      <c r="H222" s="23" t="s">
        <v>1934</v>
      </c>
      <c r="I222" s="23">
        <v>2.2000000000000002</v>
      </c>
      <c r="J222" s="488" t="s">
        <v>292</v>
      </c>
      <c r="K222" s="489" t="s">
        <v>199</v>
      </c>
      <c r="L222" s="641">
        <v>5</v>
      </c>
      <c r="M222" s="714">
        <v>46043</v>
      </c>
      <c r="N222" s="715" t="s">
        <v>1035</v>
      </c>
      <c r="O222" s="489" t="s">
        <v>209</v>
      </c>
      <c r="P222" s="715">
        <v>1.7549999999999999</v>
      </c>
      <c r="Q222" s="715">
        <v>2</v>
      </c>
      <c r="R222" s="23">
        <v>26.5</v>
      </c>
      <c r="S222" s="815" t="s">
        <v>2143</v>
      </c>
      <c r="T222" s="65" t="s">
        <v>2225</v>
      </c>
      <c r="U222" s="65" t="s">
        <v>2480</v>
      </c>
      <c r="V222" s="65" t="s">
        <v>2086</v>
      </c>
    </row>
    <row r="223" spans="1:22">
      <c r="A223" s="813" t="s">
        <v>2481</v>
      </c>
      <c r="B223" s="488">
        <v>471</v>
      </c>
      <c r="C223" s="640">
        <f t="shared" si="6"/>
        <v>3.0573248407643314</v>
      </c>
      <c r="D223" s="817">
        <f t="shared" si="7"/>
        <v>471</v>
      </c>
      <c r="E223" s="489" t="s">
        <v>1640</v>
      </c>
      <c r="F223" s="489" t="s">
        <v>2482</v>
      </c>
      <c r="G223" s="489">
        <v>650</v>
      </c>
      <c r="H223" s="23" t="s">
        <v>1920</v>
      </c>
      <c r="I223" s="491">
        <v>3</v>
      </c>
      <c r="J223" s="488" t="s">
        <v>292</v>
      </c>
      <c r="K223" s="489" t="s">
        <v>324</v>
      </c>
      <c r="L223" s="641">
        <v>5</v>
      </c>
      <c r="M223" s="714">
        <v>46044</v>
      </c>
      <c r="N223" s="715" t="s">
        <v>2295</v>
      </c>
      <c r="O223" s="489" t="s">
        <v>2101</v>
      </c>
      <c r="P223" s="715">
        <v>1.76</v>
      </c>
      <c r="Q223" s="715">
        <v>1.75</v>
      </c>
      <c r="R223" s="23">
        <v>16.5</v>
      </c>
      <c r="S223" s="815" t="s">
        <v>2296</v>
      </c>
      <c r="T223" s="65" t="s">
        <v>2163</v>
      </c>
      <c r="U223" s="65" t="s">
        <v>2483</v>
      </c>
      <c r="V223" s="65" t="s">
        <v>2086</v>
      </c>
    </row>
    <row r="224" spans="1:22">
      <c r="A224" s="813" t="s">
        <v>2484</v>
      </c>
      <c r="B224" s="488">
        <v>440</v>
      </c>
      <c r="C224" s="640">
        <f t="shared" si="6"/>
        <v>3.2727272727272729</v>
      </c>
      <c r="D224" s="818">
        <f t="shared" si="7"/>
        <v>440</v>
      </c>
      <c r="E224" s="489" t="s">
        <v>2479</v>
      </c>
      <c r="F224" s="489" t="s">
        <v>2485</v>
      </c>
      <c r="G224" s="489">
        <v>700</v>
      </c>
      <c r="H224" s="23" t="s">
        <v>1934</v>
      </c>
      <c r="I224" s="491">
        <v>2.2000000000000002</v>
      </c>
      <c r="J224" s="488" t="s">
        <v>292</v>
      </c>
      <c r="K224" s="489" t="s">
        <v>209</v>
      </c>
      <c r="L224" s="641">
        <v>5</v>
      </c>
      <c r="M224" s="714">
        <v>46045</v>
      </c>
      <c r="N224" s="715" t="s">
        <v>1041</v>
      </c>
      <c r="O224" s="489" t="s">
        <v>2149</v>
      </c>
      <c r="P224" s="715">
        <v>1.75</v>
      </c>
      <c r="Q224" s="715" t="s">
        <v>2486</v>
      </c>
      <c r="R224" s="23">
        <v>28</v>
      </c>
      <c r="S224" s="815" t="s">
        <v>2143</v>
      </c>
      <c r="T224" s="65" t="s">
        <v>2225</v>
      </c>
      <c r="U224" s="65" t="s">
        <v>2303</v>
      </c>
      <c r="V224" s="65" t="s">
        <v>2086</v>
      </c>
    </row>
    <row r="225" spans="1:22">
      <c r="A225" s="816" t="s">
        <v>2487</v>
      </c>
      <c r="B225" s="23">
        <v>437</v>
      </c>
      <c r="C225" s="640">
        <f t="shared" si="6"/>
        <v>3.2951945080091534</v>
      </c>
      <c r="D225" s="818">
        <f t="shared" si="7"/>
        <v>437</v>
      </c>
      <c r="E225" s="397" t="s">
        <v>1643</v>
      </c>
      <c r="F225" s="397" t="s">
        <v>2488</v>
      </c>
      <c r="G225" s="397">
        <v>700</v>
      </c>
      <c r="H225" s="23" t="s">
        <v>1920</v>
      </c>
      <c r="I225" s="23">
        <v>2.9</v>
      </c>
      <c r="J225" s="488" t="s">
        <v>292</v>
      </c>
      <c r="K225" s="489" t="s">
        <v>333</v>
      </c>
      <c r="L225" s="641">
        <v>5</v>
      </c>
      <c r="M225" s="714">
        <v>46048</v>
      </c>
      <c r="N225" s="715" t="s">
        <v>1037</v>
      </c>
      <c r="O225" s="489" t="s">
        <v>2254</v>
      </c>
      <c r="P225" s="715">
        <v>1.75</v>
      </c>
      <c r="Q225" s="715">
        <v>1.94</v>
      </c>
      <c r="R225" s="23">
        <v>18.5</v>
      </c>
      <c r="S225" s="815" t="s">
        <v>2157</v>
      </c>
      <c r="T225" s="65" t="s">
        <v>2273</v>
      </c>
      <c r="U225" s="65" t="s">
        <v>2489</v>
      </c>
      <c r="V225" s="65" t="s">
        <v>2086</v>
      </c>
    </row>
    <row r="226" spans="1:22">
      <c r="A226" s="813" t="s">
        <v>2490</v>
      </c>
      <c r="B226" s="23">
        <v>767</v>
      </c>
      <c r="C226" s="640">
        <f t="shared" si="6"/>
        <v>1.8774445893089962</v>
      </c>
      <c r="D226" s="818">
        <f t="shared" si="7"/>
        <v>767</v>
      </c>
      <c r="E226" s="397" t="s">
        <v>1727</v>
      </c>
      <c r="F226" s="397" t="s">
        <v>2433</v>
      </c>
      <c r="G226" s="397">
        <v>650</v>
      </c>
      <c r="H226" s="23" t="s">
        <v>1920</v>
      </c>
      <c r="I226" s="23">
        <v>0.7</v>
      </c>
      <c r="J226" s="488" t="s">
        <v>295</v>
      </c>
      <c r="K226" s="489" t="s">
        <v>861</v>
      </c>
      <c r="L226" s="641">
        <v>4</v>
      </c>
      <c r="M226" s="714">
        <v>46050</v>
      </c>
      <c r="N226" s="715" t="s">
        <v>1034</v>
      </c>
      <c r="O226" s="489" t="s">
        <v>2072</v>
      </c>
      <c r="P226" s="715">
        <v>1.69</v>
      </c>
      <c r="Q226" s="715">
        <v>1.84</v>
      </c>
      <c r="R226" s="23">
        <v>10</v>
      </c>
      <c r="S226" s="815" t="s">
        <v>2161</v>
      </c>
      <c r="T226" s="65" t="s">
        <v>2128</v>
      </c>
      <c r="U226" s="65" t="s">
        <v>2491</v>
      </c>
      <c r="V226" s="65" t="s">
        <v>2086</v>
      </c>
    </row>
    <row r="227" spans="1:22">
      <c r="A227" s="813" t="s">
        <v>2492</v>
      </c>
      <c r="B227" s="488">
        <v>463</v>
      </c>
      <c r="C227" s="640">
        <f t="shared" si="6"/>
        <v>3.1101511879049677</v>
      </c>
      <c r="D227" s="817">
        <f t="shared" si="7"/>
        <v>463</v>
      </c>
      <c r="E227" s="489" t="s">
        <v>1640</v>
      </c>
      <c r="F227" s="489" t="s">
        <v>2482</v>
      </c>
      <c r="G227" s="489">
        <v>670</v>
      </c>
      <c r="H227" s="23" t="s">
        <v>1920</v>
      </c>
      <c r="I227" s="491">
        <v>0.7</v>
      </c>
      <c r="J227" s="488" t="s">
        <v>292</v>
      </c>
      <c r="K227" s="489" t="s">
        <v>203</v>
      </c>
      <c r="L227" s="641">
        <v>5</v>
      </c>
      <c r="M227" s="714">
        <v>46050</v>
      </c>
      <c r="N227" s="715" t="s">
        <v>2284</v>
      </c>
      <c r="O227" s="489" t="s">
        <v>2101</v>
      </c>
      <c r="P227" s="715">
        <v>1.7649999999999999</v>
      </c>
      <c r="Q227" s="715">
        <v>1.77</v>
      </c>
      <c r="R227" s="23">
        <v>12</v>
      </c>
      <c r="S227" s="815" t="s">
        <v>2127</v>
      </c>
      <c r="T227" s="65" t="s">
        <v>2127</v>
      </c>
      <c r="U227" s="65" t="s">
        <v>2173</v>
      </c>
      <c r="V227" s="65" t="s">
        <v>2086</v>
      </c>
    </row>
    <row r="228" spans="1:22">
      <c r="A228" s="813" t="s">
        <v>2493</v>
      </c>
      <c r="B228" s="488">
        <v>457</v>
      </c>
      <c r="C228" s="640">
        <f t="shared" si="6"/>
        <v>3.1509846827133479</v>
      </c>
      <c r="D228" s="817">
        <f t="shared" si="7"/>
        <v>457</v>
      </c>
      <c r="E228" s="489" t="s">
        <v>1640</v>
      </c>
      <c r="F228" s="489" t="s">
        <v>2494</v>
      </c>
      <c r="G228" s="489">
        <v>670</v>
      </c>
      <c r="H228" s="23" t="s">
        <v>1920</v>
      </c>
      <c r="I228" s="491">
        <v>0.8</v>
      </c>
      <c r="J228" s="488" t="s">
        <v>292</v>
      </c>
      <c r="K228" s="489" t="s">
        <v>303</v>
      </c>
      <c r="L228" s="641">
        <v>5</v>
      </c>
      <c r="M228" s="714">
        <v>46050</v>
      </c>
      <c r="N228" s="715" t="s">
        <v>1046</v>
      </c>
      <c r="O228" s="489" t="s">
        <v>2007</v>
      </c>
      <c r="P228" s="715">
        <v>1.75</v>
      </c>
      <c r="Q228" s="715">
        <v>1.85</v>
      </c>
      <c r="R228" s="23">
        <v>11</v>
      </c>
      <c r="S228" s="815" t="s">
        <v>2127</v>
      </c>
      <c r="T228" s="65" t="s">
        <v>2127</v>
      </c>
      <c r="U228" s="65" t="s">
        <v>2495</v>
      </c>
      <c r="V228" s="65" t="s">
        <v>2086</v>
      </c>
    </row>
    <row r="229" spans="1:22">
      <c r="A229" s="813" t="s">
        <v>2496</v>
      </c>
      <c r="B229" s="488">
        <v>649</v>
      </c>
      <c r="C229" s="640">
        <f t="shared" si="6"/>
        <v>2.2187981510015407</v>
      </c>
      <c r="D229" s="817">
        <f t="shared" si="7"/>
        <v>649</v>
      </c>
      <c r="E229" s="489" t="s">
        <v>1646</v>
      </c>
      <c r="F229" s="397" t="s">
        <v>2497</v>
      </c>
      <c r="G229" s="489">
        <v>700</v>
      </c>
      <c r="H229" s="488" t="s">
        <v>2082</v>
      </c>
      <c r="I229" s="488">
        <v>2.4</v>
      </c>
      <c r="J229" s="488" t="s">
        <v>292</v>
      </c>
      <c r="K229" s="489" t="s">
        <v>304</v>
      </c>
      <c r="L229" s="641">
        <v>5</v>
      </c>
      <c r="M229" s="714">
        <v>46057</v>
      </c>
      <c r="N229" s="715" t="s">
        <v>1044</v>
      </c>
      <c r="O229" s="489" t="s">
        <v>2072</v>
      </c>
      <c r="P229" s="715">
        <v>1.7549999999999999</v>
      </c>
      <c r="Q229" s="715">
        <v>1.84</v>
      </c>
      <c r="R229" s="23">
        <v>12.5</v>
      </c>
      <c r="S229" s="815" t="s">
        <v>2161</v>
      </c>
      <c r="T229" s="65" t="s">
        <v>2467</v>
      </c>
      <c r="U229" s="65" t="s">
        <v>2498</v>
      </c>
      <c r="V229" s="65" t="s">
        <v>2086</v>
      </c>
    </row>
    <row r="230" spans="1:22">
      <c r="A230" s="816" t="s">
        <v>2499</v>
      </c>
      <c r="B230" s="23">
        <v>208</v>
      </c>
      <c r="C230" s="640">
        <f t="shared" si="6"/>
        <v>6.9230769230769234</v>
      </c>
      <c r="D230" s="817">
        <f t="shared" si="7"/>
        <v>208</v>
      </c>
      <c r="E230" s="397" t="s">
        <v>2332</v>
      </c>
      <c r="F230" s="397" t="s">
        <v>2500</v>
      </c>
      <c r="G230" s="397">
        <v>600</v>
      </c>
      <c r="H230" s="23" t="s">
        <v>1937</v>
      </c>
      <c r="I230" s="23">
        <v>1.6</v>
      </c>
      <c r="J230" s="488" t="s">
        <v>292</v>
      </c>
      <c r="K230" s="489" t="s">
        <v>317</v>
      </c>
      <c r="L230" s="641">
        <v>4</v>
      </c>
      <c r="M230" s="714">
        <v>46057</v>
      </c>
      <c r="N230" s="715" t="s">
        <v>1028</v>
      </c>
      <c r="O230" s="489" t="s">
        <v>2045</v>
      </c>
      <c r="P230" s="715">
        <v>1.79</v>
      </c>
      <c r="Q230" s="715">
        <v>1.79</v>
      </c>
      <c r="R230" s="23">
        <v>34</v>
      </c>
      <c r="S230" s="815" t="s">
        <v>2334</v>
      </c>
      <c r="T230" s="65" t="s">
        <v>2278</v>
      </c>
      <c r="U230" s="65" t="s">
        <v>2209</v>
      </c>
      <c r="V230" s="65" t="s">
        <v>2086</v>
      </c>
    </row>
    <row r="231" spans="1:22">
      <c r="A231" s="816" t="s">
        <v>2501</v>
      </c>
      <c r="B231" s="23">
        <v>250</v>
      </c>
      <c r="C231" s="640">
        <f t="shared" si="6"/>
        <v>5.76</v>
      </c>
      <c r="D231" s="817">
        <f t="shared" si="7"/>
        <v>250</v>
      </c>
      <c r="E231" s="397" t="s">
        <v>2502</v>
      </c>
      <c r="F231" s="397" t="s">
        <v>2503</v>
      </c>
      <c r="G231" s="397">
        <v>600</v>
      </c>
      <c r="H231" s="23" t="s">
        <v>1937</v>
      </c>
      <c r="I231" s="23">
        <v>2.9</v>
      </c>
      <c r="J231" s="488" t="s">
        <v>295</v>
      </c>
      <c r="K231" s="489" t="s">
        <v>301</v>
      </c>
      <c r="L231" s="641">
        <v>5</v>
      </c>
      <c r="M231" s="714">
        <v>46058</v>
      </c>
      <c r="N231" s="715" t="s">
        <v>2504</v>
      </c>
      <c r="O231" s="489" t="s">
        <v>2505</v>
      </c>
      <c r="P231" s="715">
        <v>1.75</v>
      </c>
      <c r="Q231" s="715">
        <v>1.69</v>
      </c>
      <c r="R231" s="23">
        <v>11</v>
      </c>
      <c r="S231" s="815" t="s">
        <v>2166</v>
      </c>
      <c r="T231" s="65" t="s">
        <v>2127</v>
      </c>
      <c r="U231" s="65" t="s">
        <v>2506</v>
      </c>
    </row>
    <row r="232" spans="1:22">
      <c r="A232" s="813" t="s">
        <v>2507</v>
      </c>
      <c r="B232" s="488">
        <v>541</v>
      </c>
      <c r="C232" s="640">
        <f t="shared" si="6"/>
        <v>2.6617375231053604</v>
      </c>
      <c r="D232" s="818">
        <f t="shared" si="7"/>
        <v>541</v>
      </c>
      <c r="E232" s="489" t="s">
        <v>1685</v>
      </c>
      <c r="F232" s="489" t="s">
        <v>2508</v>
      </c>
      <c r="G232" s="489">
        <v>680</v>
      </c>
      <c r="H232" s="23" t="s">
        <v>1920</v>
      </c>
      <c r="I232" s="23">
        <v>1.2</v>
      </c>
      <c r="J232" s="488" t="s">
        <v>292</v>
      </c>
      <c r="K232" s="489" t="s">
        <v>310</v>
      </c>
      <c r="L232" s="641">
        <v>4</v>
      </c>
      <c r="M232" s="714">
        <v>46058</v>
      </c>
      <c r="N232" s="715" t="s">
        <v>1043</v>
      </c>
      <c r="O232" s="489" t="s">
        <v>217</v>
      </c>
      <c r="P232" s="715">
        <v>1.7050000000000001</v>
      </c>
      <c r="Q232" s="715">
        <v>1.61</v>
      </c>
      <c r="R232" s="23">
        <v>8</v>
      </c>
      <c r="S232" s="815" t="s">
        <v>2223</v>
      </c>
      <c r="T232" s="65" t="s">
        <v>2224</v>
      </c>
      <c r="U232" s="65" t="s">
        <v>2509</v>
      </c>
      <c r="V232" s="65" t="s">
        <v>2086</v>
      </c>
    </row>
    <row r="233" spans="1:22">
      <c r="A233" s="813" t="s">
        <v>2510</v>
      </c>
      <c r="B233" s="23">
        <v>507</v>
      </c>
      <c r="C233" s="640">
        <f t="shared" si="6"/>
        <v>2.8402366863905324</v>
      </c>
      <c r="D233" s="817">
        <f t="shared" si="7"/>
        <v>507</v>
      </c>
      <c r="E233" s="492" t="s">
        <v>2262</v>
      </c>
      <c r="F233" s="397" t="s">
        <v>2511</v>
      </c>
      <c r="G233" s="397">
        <v>600</v>
      </c>
      <c r="H233" s="23" t="s">
        <v>1065</v>
      </c>
      <c r="J233" s="488"/>
      <c r="K233" s="489" t="s">
        <v>326</v>
      </c>
      <c r="L233" s="641">
        <v>5</v>
      </c>
      <c r="M233" s="714">
        <v>46059</v>
      </c>
      <c r="N233" s="715" t="s">
        <v>2370</v>
      </c>
      <c r="O233" s="489" t="s">
        <v>1931</v>
      </c>
      <c r="P233" s="715">
        <v>1.74</v>
      </c>
      <c r="Q233" s="715">
        <v>1.76</v>
      </c>
      <c r="R233" s="23">
        <v>21</v>
      </c>
      <c r="S233" s="815" t="s">
        <v>2161</v>
      </c>
      <c r="T233" s="65" t="s">
        <v>2178</v>
      </c>
      <c r="U233" s="65" t="s">
        <v>2351</v>
      </c>
      <c r="V233" s="65" t="s">
        <v>2304</v>
      </c>
    </row>
    <row r="234" spans="1:22">
      <c r="A234" s="816" t="s">
        <v>2512</v>
      </c>
      <c r="B234" s="23">
        <v>557</v>
      </c>
      <c r="C234" s="640">
        <f t="shared" si="6"/>
        <v>2.5852782764811488</v>
      </c>
      <c r="D234" s="818">
        <f t="shared" si="7"/>
        <v>557</v>
      </c>
      <c r="E234" s="397" t="s">
        <v>1685</v>
      </c>
      <c r="F234" s="397" t="s">
        <v>2513</v>
      </c>
      <c r="G234" s="397">
        <v>650</v>
      </c>
      <c r="H234" s="23" t="s">
        <v>1920</v>
      </c>
      <c r="I234" s="23">
        <v>1.2</v>
      </c>
      <c r="J234" s="488" t="s">
        <v>292</v>
      </c>
      <c r="K234" s="489" t="s">
        <v>2148</v>
      </c>
      <c r="L234" s="641">
        <v>4</v>
      </c>
      <c r="M234" s="714">
        <v>46059</v>
      </c>
      <c r="N234" s="715" t="s">
        <v>1038</v>
      </c>
      <c r="O234" s="489" t="s">
        <v>850</v>
      </c>
      <c r="P234" s="715">
        <v>1.6950000000000001</v>
      </c>
      <c r="Q234" s="715" t="s">
        <v>2514</v>
      </c>
      <c r="R234" s="23">
        <v>8</v>
      </c>
      <c r="S234" s="815" t="s">
        <v>2223</v>
      </c>
      <c r="T234" s="65" t="s">
        <v>2224</v>
      </c>
      <c r="U234" s="65" t="s">
        <v>2515</v>
      </c>
      <c r="V234" s="65" t="s">
        <v>2086</v>
      </c>
    </row>
    <row r="235" spans="1:22">
      <c r="A235" s="813" t="s">
        <v>2516</v>
      </c>
      <c r="B235" s="488">
        <v>811</v>
      </c>
      <c r="C235" s="640">
        <f t="shared" si="6"/>
        <v>1.7755856966707768</v>
      </c>
      <c r="D235" s="818">
        <f t="shared" si="7"/>
        <v>811</v>
      </c>
      <c r="E235" s="489" t="s">
        <v>1633</v>
      </c>
      <c r="F235" s="489" t="s">
        <v>1846</v>
      </c>
      <c r="G235" s="489">
        <v>780</v>
      </c>
      <c r="H235" s="23" t="s">
        <v>1920</v>
      </c>
      <c r="I235" s="23">
        <v>1.8</v>
      </c>
      <c r="J235" s="488" t="s">
        <v>292</v>
      </c>
      <c r="K235" s="489" t="s">
        <v>208</v>
      </c>
      <c r="L235" s="641">
        <v>5</v>
      </c>
      <c r="M235" s="714">
        <v>46076</v>
      </c>
      <c r="N235" s="715" t="s">
        <v>2251</v>
      </c>
      <c r="O235" s="489" t="s">
        <v>306</v>
      </c>
      <c r="P235" s="715">
        <v>1.78</v>
      </c>
      <c r="Q235" s="715">
        <v>1.87</v>
      </c>
      <c r="R235" s="23">
        <v>13</v>
      </c>
      <c r="S235" s="815" t="s">
        <v>2173</v>
      </c>
      <c r="T235" s="65" t="s">
        <v>2190</v>
      </c>
      <c r="U235" s="65" t="s">
        <v>2143</v>
      </c>
      <c r="V235" s="65" t="s">
        <v>2086</v>
      </c>
    </row>
    <row r="236" spans="1:22">
      <c r="A236" s="813" t="s">
        <v>2517</v>
      </c>
      <c r="B236" s="488">
        <v>441</v>
      </c>
      <c r="C236" s="640">
        <f t="shared" si="6"/>
        <v>3.2653061224489797</v>
      </c>
      <c r="D236" s="818">
        <f t="shared" si="7"/>
        <v>441</v>
      </c>
      <c r="E236" s="489" t="s">
        <v>1670</v>
      </c>
      <c r="F236" s="489" t="s">
        <v>2518</v>
      </c>
      <c r="G236" s="489">
        <v>700</v>
      </c>
      <c r="H236" s="23" t="s">
        <v>1934</v>
      </c>
      <c r="I236" s="23">
        <v>2.2999999999999998</v>
      </c>
      <c r="J236" s="488" t="s">
        <v>292</v>
      </c>
      <c r="K236" s="489" t="s">
        <v>210</v>
      </c>
      <c r="L236" s="641">
        <v>5</v>
      </c>
      <c r="M236" s="714">
        <v>46076</v>
      </c>
      <c r="N236" s="715" t="s">
        <v>1027</v>
      </c>
      <c r="O236" s="489" t="s">
        <v>306</v>
      </c>
      <c r="P236" s="715">
        <v>1.75</v>
      </c>
      <c r="Q236" s="715" t="s">
        <v>2519</v>
      </c>
      <c r="R236" s="23">
        <v>32</v>
      </c>
      <c r="S236" s="815" t="s">
        <v>2143</v>
      </c>
      <c r="T236" s="65" t="s">
        <v>2225</v>
      </c>
      <c r="U236" s="65" t="s">
        <v>2520</v>
      </c>
      <c r="V236" s="65" t="s">
        <v>2086</v>
      </c>
    </row>
    <row r="237" spans="1:22">
      <c r="A237" s="816" t="s">
        <v>2521</v>
      </c>
      <c r="B237" s="23">
        <v>343</v>
      </c>
      <c r="C237" s="640">
        <f t="shared" si="6"/>
        <v>4.1982507288629733</v>
      </c>
      <c r="D237" s="817">
        <f t="shared" si="7"/>
        <v>343</v>
      </c>
      <c r="E237" s="397" t="s">
        <v>1648</v>
      </c>
      <c r="F237" s="397" t="s">
        <v>1876</v>
      </c>
      <c r="G237" s="397">
        <v>700</v>
      </c>
      <c r="H237" s="23" t="s">
        <v>2022</v>
      </c>
      <c r="I237" s="23">
        <v>0.5</v>
      </c>
      <c r="J237" s="488" t="s">
        <v>292</v>
      </c>
      <c r="K237" s="489" t="s">
        <v>202</v>
      </c>
      <c r="L237" s="641">
        <v>2</v>
      </c>
      <c r="M237" s="714">
        <v>46078</v>
      </c>
      <c r="N237" s="715" t="s">
        <v>2168</v>
      </c>
      <c r="O237" s="489" t="s">
        <v>2045</v>
      </c>
      <c r="P237" s="715">
        <v>1.66</v>
      </c>
      <c r="Q237" s="715">
        <v>1.65</v>
      </c>
      <c r="R237" s="23">
        <v>13</v>
      </c>
      <c r="S237" s="815" t="s">
        <v>2127</v>
      </c>
      <c r="T237" s="65" t="s">
        <v>2091</v>
      </c>
      <c r="U237" s="65" t="s">
        <v>2289</v>
      </c>
      <c r="V237" s="65" t="s">
        <v>2086</v>
      </c>
    </row>
    <row r="238" spans="1:22">
      <c r="A238" s="813" t="s">
        <v>2522</v>
      </c>
      <c r="B238" s="488">
        <v>901</v>
      </c>
      <c r="C238" s="640">
        <f t="shared" si="6"/>
        <v>1.5982241953385128</v>
      </c>
      <c r="D238" s="818">
        <f t="shared" si="7"/>
        <v>901</v>
      </c>
      <c r="E238" s="489" t="s">
        <v>1693</v>
      </c>
      <c r="F238" s="489" t="s">
        <v>2523</v>
      </c>
      <c r="G238" s="489">
        <v>500</v>
      </c>
      <c r="H238" s="23" t="s">
        <v>1920</v>
      </c>
      <c r="I238" s="491">
        <v>0.3</v>
      </c>
      <c r="J238" s="488" t="s">
        <v>292</v>
      </c>
      <c r="K238" s="489" t="s">
        <v>204</v>
      </c>
      <c r="L238" s="641">
        <v>3.7</v>
      </c>
      <c r="M238" s="714">
        <v>46079</v>
      </c>
      <c r="N238" s="715" t="s">
        <v>2524</v>
      </c>
      <c r="O238" s="489" t="s">
        <v>2525</v>
      </c>
      <c r="P238" s="715">
        <v>1.68</v>
      </c>
      <c r="Q238" s="715">
        <v>1.96</v>
      </c>
      <c r="R238" s="23">
        <v>8.5</v>
      </c>
      <c r="S238" s="815" t="s">
        <v>2202</v>
      </c>
      <c r="T238" s="65" t="s">
        <v>2190</v>
      </c>
      <c r="U238" s="65" t="s">
        <v>2526</v>
      </c>
      <c r="V238" s="65" t="s">
        <v>2086</v>
      </c>
    </row>
    <row r="239" spans="1:22">
      <c r="A239" s="813" t="s">
        <v>2527</v>
      </c>
      <c r="B239" s="488">
        <v>443</v>
      </c>
      <c r="C239" s="640">
        <f t="shared" si="6"/>
        <v>3.2505643340857788</v>
      </c>
      <c r="D239" s="818">
        <f t="shared" si="7"/>
        <v>443</v>
      </c>
      <c r="E239" s="489" t="s">
        <v>1670</v>
      </c>
      <c r="F239" s="489" t="s">
        <v>2518</v>
      </c>
      <c r="G239" s="489">
        <v>700</v>
      </c>
      <c r="H239" s="23" t="s">
        <v>1934</v>
      </c>
      <c r="I239" s="23">
        <v>2.1</v>
      </c>
      <c r="J239" s="488" t="s">
        <v>292</v>
      </c>
      <c r="K239" s="489" t="s">
        <v>2528</v>
      </c>
      <c r="L239" s="641">
        <v>5</v>
      </c>
      <c r="M239" s="714">
        <v>46079</v>
      </c>
      <c r="N239" s="715" t="s">
        <v>1035</v>
      </c>
      <c r="O239" s="489" t="s">
        <v>306</v>
      </c>
      <c r="P239" s="715">
        <v>1.7549999999999999</v>
      </c>
      <c r="Q239" s="715">
        <v>1.94</v>
      </c>
      <c r="R239" s="23">
        <v>26.5</v>
      </c>
      <c r="S239" s="815" t="s">
        <v>2182</v>
      </c>
      <c r="T239" s="65" t="s">
        <v>2225</v>
      </c>
      <c r="U239" s="65" t="s">
        <v>2243</v>
      </c>
      <c r="V239" s="65" t="s">
        <v>2086</v>
      </c>
    </row>
    <row r="240" spans="1:22">
      <c r="A240" s="813" t="s">
        <v>2529</v>
      </c>
      <c r="B240" s="23">
        <v>585</v>
      </c>
      <c r="C240" s="640">
        <f t="shared" si="6"/>
        <v>2.4615384615384617</v>
      </c>
      <c r="D240" s="817">
        <f t="shared" si="7"/>
        <v>585</v>
      </c>
      <c r="E240" s="397" t="s">
        <v>2412</v>
      </c>
      <c r="F240" s="489" t="s">
        <v>2530</v>
      </c>
      <c r="G240" s="397">
        <v>630</v>
      </c>
      <c r="H240" s="23" t="s">
        <v>2022</v>
      </c>
      <c r="I240" s="23">
        <v>1.1000000000000001</v>
      </c>
      <c r="J240" s="488" t="s">
        <v>292</v>
      </c>
      <c r="K240" s="489" t="s">
        <v>205</v>
      </c>
      <c r="L240" s="641">
        <v>2</v>
      </c>
      <c r="M240" s="714">
        <v>46083</v>
      </c>
      <c r="N240" s="715" t="s">
        <v>1835</v>
      </c>
      <c r="O240" s="489" t="s">
        <v>298</v>
      </c>
      <c r="P240" s="715">
        <v>1.65</v>
      </c>
      <c r="Q240" s="715">
        <v>1.95</v>
      </c>
      <c r="R240" s="23">
        <v>8.5</v>
      </c>
      <c r="S240" s="815" t="s">
        <v>2091</v>
      </c>
      <c r="T240" s="65" t="s">
        <v>2414</v>
      </c>
      <c r="U240" s="65" t="s">
        <v>2462</v>
      </c>
      <c r="V240" s="65" t="s">
        <v>2215</v>
      </c>
    </row>
    <row r="241" spans="1:22">
      <c r="A241" s="813" t="s">
        <v>2531</v>
      </c>
      <c r="B241" s="23">
        <v>823</v>
      </c>
      <c r="C241" s="640">
        <f t="shared" si="6"/>
        <v>1.7496962332928312</v>
      </c>
      <c r="D241" s="817">
        <f t="shared" si="7"/>
        <v>823</v>
      </c>
      <c r="E241" s="397" t="s">
        <v>2095</v>
      </c>
      <c r="F241" s="489" t="s">
        <v>2188</v>
      </c>
      <c r="G241" s="397">
        <v>600</v>
      </c>
      <c r="H241" s="23" t="s">
        <v>1920</v>
      </c>
      <c r="I241" s="23">
        <v>1.7</v>
      </c>
      <c r="J241" s="488" t="s">
        <v>295</v>
      </c>
      <c r="K241" s="489" t="s">
        <v>251</v>
      </c>
      <c r="L241" s="641">
        <v>4</v>
      </c>
      <c r="M241" s="714">
        <v>46083</v>
      </c>
      <c r="N241" s="715" t="s">
        <v>1034</v>
      </c>
      <c r="O241" s="489" t="s">
        <v>2024</v>
      </c>
      <c r="P241" s="715">
        <v>1.77</v>
      </c>
      <c r="Q241" s="715">
        <v>1.76</v>
      </c>
      <c r="R241" s="23">
        <v>13.5</v>
      </c>
      <c r="S241" s="815" t="s">
        <v>2127</v>
      </c>
      <c r="T241" s="65" t="s">
        <v>2128</v>
      </c>
      <c r="U241" s="65" t="s">
        <v>2532</v>
      </c>
      <c r="V241" s="65" t="s">
        <v>2086</v>
      </c>
    </row>
    <row r="242" spans="1:22">
      <c r="A242" s="813" t="s">
        <v>2533</v>
      </c>
      <c r="B242" s="488">
        <v>207</v>
      </c>
      <c r="C242" s="640">
        <f t="shared" si="6"/>
        <v>6.9565217391304346</v>
      </c>
      <c r="D242" s="818">
        <f t="shared" si="7"/>
        <v>207</v>
      </c>
      <c r="E242" s="489" t="s">
        <v>2380</v>
      </c>
      <c r="F242" s="489" t="s">
        <v>2534</v>
      </c>
      <c r="G242" s="489">
        <v>500</v>
      </c>
      <c r="H242" s="23" t="s">
        <v>1937</v>
      </c>
      <c r="I242" s="491">
        <v>3</v>
      </c>
      <c r="J242" s="488" t="s">
        <v>292</v>
      </c>
      <c r="K242" s="489" t="s">
        <v>322</v>
      </c>
      <c r="L242" s="641">
        <v>5</v>
      </c>
      <c r="M242" s="714">
        <v>46084</v>
      </c>
      <c r="N242" s="715" t="s">
        <v>2319</v>
      </c>
      <c r="O242" s="489" t="s">
        <v>1961</v>
      </c>
      <c r="P242" s="715">
        <v>1.68</v>
      </c>
      <c r="Q242" s="715">
        <v>1.9</v>
      </c>
      <c r="R242" s="23">
        <v>19</v>
      </c>
      <c r="S242" s="815" t="s">
        <v>2127</v>
      </c>
      <c r="T242" s="65" t="s">
        <v>2285</v>
      </c>
      <c r="U242" s="65" t="s">
        <v>2535</v>
      </c>
      <c r="V242" s="65" t="s">
        <v>2086</v>
      </c>
    </row>
    <row r="243" spans="1:22">
      <c r="A243" s="813" t="s">
        <v>2536</v>
      </c>
      <c r="B243" s="23">
        <v>557</v>
      </c>
      <c r="C243" s="640">
        <f t="shared" si="6"/>
        <v>2.5852782764811488</v>
      </c>
      <c r="D243" s="817">
        <f t="shared" si="7"/>
        <v>557</v>
      </c>
      <c r="E243" s="397" t="s">
        <v>1685</v>
      </c>
      <c r="F243" s="397" t="s">
        <v>2513</v>
      </c>
      <c r="G243" s="397">
        <v>650</v>
      </c>
      <c r="H243" s="23" t="s">
        <v>1920</v>
      </c>
      <c r="I243" s="23">
        <v>1.2</v>
      </c>
      <c r="J243" s="488" t="s">
        <v>292</v>
      </c>
      <c r="K243" s="489" t="s">
        <v>201</v>
      </c>
      <c r="L243" s="641">
        <v>4</v>
      </c>
      <c r="M243" s="714">
        <v>46085</v>
      </c>
      <c r="N243" s="715" t="s">
        <v>1038</v>
      </c>
      <c r="O243" s="489" t="s">
        <v>850</v>
      </c>
      <c r="P243" s="715">
        <v>1.6950000000000001</v>
      </c>
      <c r="Q243" s="715">
        <v>1.8</v>
      </c>
      <c r="R243" s="23">
        <v>8</v>
      </c>
      <c r="S243" s="815" t="s">
        <v>2223</v>
      </c>
      <c r="T243" s="65" t="s">
        <v>2224</v>
      </c>
      <c r="U243" s="65" t="s">
        <v>2537</v>
      </c>
      <c r="V243" s="65" t="s">
        <v>2086</v>
      </c>
    </row>
    <row r="244" spans="1:22">
      <c r="A244" s="813" t="s">
        <v>2538</v>
      </c>
      <c r="B244" s="23">
        <v>356</v>
      </c>
      <c r="C244" s="640">
        <f t="shared" si="6"/>
        <v>4.0449438202247192</v>
      </c>
      <c r="D244" s="817">
        <f t="shared" si="7"/>
        <v>356</v>
      </c>
      <c r="E244" s="397" t="s">
        <v>1636</v>
      </c>
      <c r="F244" s="489" t="s">
        <v>2427</v>
      </c>
      <c r="G244" s="397">
        <v>700</v>
      </c>
      <c r="H244" s="23" t="s">
        <v>1920</v>
      </c>
      <c r="I244" s="23">
        <v>1.3</v>
      </c>
      <c r="J244" s="488" t="s">
        <v>292</v>
      </c>
      <c r="K244" s="489" t="s">
        <v>308</v>
      </c>
      <c r="L244" s="641">
        <v>2</v>
      </c>
      <c r="M244" s="714">
        <v>46085</v>
      </c>
      <c r="N244" s="715" t="s">
        <v>2228</v>
      </c>
      <c r="O244" s="489" t="s">
        <v>2428</v>
      </c>
      <c r="P244" s="715">
        <v>1.7450000000000001</v>
      </c>
      <c r="Q244" s="715">
        <v>1.84</v>
      </c>
      <c r="R244" s="23">
        <v>11</v>
      </c>
      <c r="S244" s="815" t="s">
        <v>2334</v>
      </c>
      <c r="T244" s="65" t="s">
        <v>2467</v>
      </c>
      <c r="U244" s="65" t="s">
        <v>2296</v>
      </c>
      <c r="V244" s="65" t="s">
        <v>2086</v>
      </c>
    </row>
    <row r="245" spans="1:22">
      <c r="A245" s="813" t="s">
        <v>2539</v>
      </c>
      <c r="B245" s="23">
        <v>891</v>
      </c>
      <c r="C245" s="640">
        <f t="shared" si="6"/>
        <v>1.6161616161616161</v>
      </c>
      <c r="D245" s="817">
        <f t="shared" si="7"/>
        <v>891</v>
      </c>
      <c r="E245" s="489" t="s">
        <v>2540</v>
      </c>
      <c r="F245" s="489" t="s">
        <v>1846</v>
      </c>
      <c r="G245" s="397">
        <v>700</v>
      </c>
      <c r="H245" s="23" t="s">
        <v>1920</v>
      </c>
      <c r="I245" s="23">
        <v>0.5</v>
      </c>
      <c r="J245" s="488" t="s">
        <v>292</v>
      </c>
      <c r="K245" s="489" t="s">
        <v>326</v>
      </c>
      <c r="L245" s="641">
        <v>5</v>
      </c>
      <c r="M245" s="714">
        <v>46087</v>
      </c>
      <c r="N245" s="715" t="s">
        <v>2251</v>
      </c>
      <c r="O245" s="489" t="s">
        <v>306</v>
      </c>
      <c r="P245" s="715">
        <v>1.7949999999999999</v>
      </c>
      <c r="Q245" s="715">
        <v>1.7</v>
      </c>
      <c r="R245" s="23">
        <v>13</v>
      </c>
      <c r="S245" s="815" t="s">
        <v>2169</v>
      </c>
      <c r="T245" s="65" t="s">
        <v>2190</v>
      </c>
      <c r="U245" s="65" t="s">
        <v>2278</v>
      </c>
      <c r="V245" s="65" t="s">
        <v>2086</v>
      </c>
    </row>
    <row r="246" spans="1:22">
      <c r="A246" s="813" t="s">
        <v>2541</v>
      </c>
      <c r="B246" s="23">
        <v>895</v>
      </c>
      <c r="C246" s="640">
        <f t="shared" si="6"/>
        <v>1.6089385474860336</v>
      </c>
      <c r="D246" s="817">
        <f t="shared" si="7"/>
        <v>895</v>
      </c>
      <c r="E246" s="489" t="s">
        <v>1693</v>
      </c>
      <c r="F246" s="489" t="s">
        <v>2523</v>
      </c>
      <c r="G246" s="397">
        <v>500</v>
      </c>
      <c r="H246" s="23" t="s">
        <v>1920</v>
      </c>
      <c r="I246" s="23">
        <v>0.3</v>
      </c>
      <c r="J246" s="488" t="s">
        <v>292</v>
      </c>
      <c r="K246" s="489" t="s">
        <v>335</v>
      </c>
      <c r="L246" s="641">
        <v>3.7</v>
      </c>
      <c r="M246" s="714">
        <v>46090</v>
      </c>
      <c r="N246" s="715" t="s">
        <v>2241</v>
      </c>
      <c r="O246" s="489" t="s">
        <v>2525</v>
      </c>
      <c r="P246" s="715">
        <v>1.675</v>
      </c>
      <c r="Q246" s="715">
        <v>2.13</v>
      </c>
      <c r="R246" s="23">
        <v>8</v>
      </c>
      <c r="S246" s="815" t="s">
        <v>2202</v>
      </c>
      <c r="T246" s="65" t="s">
        <v>2449</v>
      </c>
      <c r="U246" s="65" t="s">
        <v>2542</v>
      </c>
      <c r="V246" s="65" t="s">
        <v>2086</v>
      </c>
    </row>
    <row r="247" spans="1:22">
      <c r="A247" s="813" t="s">
        <v>2543</v>
      </c>
      <c r="B247" s="488">
        <v>539</v>
      </c>
      <c r="C247" s="640">
        <f t="shared" si="6"/>
        <v>2.6716141001855287</v>
      </c>
      <c r="D247" s="818">
        <f t="shared" si="7"/>
        <v>539</v>
      </c>
      <c r="E247" s="489" t="s">
        <v>1685</v>
      </c>
      <c r="F247" s="489" t="s">
        <v>2508</v>
      </c>
      <c r="G247" s="489">
        <v>680</v>
      </c>
      <c r="H247" s="23" t="s">
        <v>1920</v>
      </c>
      <c r="I247" s="491">
        <v>1.2</v>
      </c>
      <c r="J247" s="488" t="s">
        <v>292</v>
      </c>
      <c r="K247" s="489" t="s">
        <v>198</v>
      </c>
      <c r="L247" s="641">
        <v>4</v>
      </c>
      <c r="M247" s="714">
        <v>46092</v>
      </c>
      <c r="N247" s="715" t="s">
        <v>1043</v>
      </c>
      <c r="O247" s="489" t="s">
        <v>217</v>
      </c>
      <c r="P247" s="715">
        <v>1.7050000000000001</v>
      </c>
      <c r="Q247" s="715">
        <v>1.7</v>
      </c>
      <c r="R247" s="23">
        <v>8</v>
      </c>
      <c r="S247" s="815" t="s">
        <v>2223</v>
      </c>
      <c r="T247" s="65" t="s">
        <v>2224</v>
      </c>
      <c r="U247" s="65" t="s">
        <v>2544</v>
      </c>
      <c r="V247" s="65" t="s">
        <v>2086</v>
      </c>
    </row>
    <row r="248" spans="1:22">
      <c r="A248" s="813" t="s">
        <v>2545</v>
      </c>
      <c r="B248" s="23">
        <v>770</v>
      </c>
      <c r="C248" s="640">
        <f t="shared" si="6"/>
        <v>1.8701298701298701</v>
      </c>
      <c r="D248" s="817">
        <f t="shared" si="7"/>
        <v>770</v>
      </c>
      <c r="E248" s="489" t="s">
        <v>1648</v>
      </c>
      <c r="F248" s="489" t="s">
        <v>2546</v>
      </c>
      <c r="G248" s="489">
        <v>800</v>
      </c>
      <c r="H248" s="23" t="s">
        <v>1920</v>
      </c>
      <c r="I248" s="488">
        <v>1.2</v>
      </c>
      <c r="J248" s="488" t="s">
        <v>292</v>
      </c>
      <c r="K248" s="489" t="s">
        <v>312</v>
      </c>
      <c r="L248" s="641">
        <v>5</v>
      </c>
      <c r="M248" s="714">
        <v>46092</v>
      </c>
      <c r="N248" s="715" t="s">
        <v>1039</v>
      </c>
      <c r="O248" s="489" t="s">
        <v>1961</v>
      </c>
      <c r="P248" s="715">
        <v>1.72</v>
      </c>
      <c r="Q248" s="715">
        <v>1.2</v>
      </c>
      <c r="R248" s="23">
        <v>13</v>
      </c>
      <c r="S248" s="815" t="s">
        <v>2243</v>
      </c>
      <c r="T248" s="65" t="s">
        <v>2410</v>
      </c>
      <c r="U248" s="65" t="s">
        <v>2468</v>
      </c>
      <c r="V248" s="65" t="s">
        <v>2086</v>
      </c>
    </row>
    <row r="249" spans="1:22">
      <c r="A249" s="813" t="s">
        <v>2547</v>
      </c>
      <c r="B249" s="23">
        <v>600</v>
      </c>
      <c r="C249" s="640">
        <f t="shared" si="6"/>
        <v>2.4</v>
      </c>
      <c r="D249" s="818">
        <f t="shared" si="7"/>
        <v>600</v>
      </c>
      <c r="E249" s="397" t="s">
        <v>2548</v>
      </c>
      <c r="F249" s="397" t="s">
        <v>2549</v>
      </c>
      <c r="G249" s="397">
        <v>600</v>
      </c>
      <c r="H249" s="23" t="s">
        <v>1920</v>
      </c>
      <c r="I249" s="23">
        <v>0.8</v>
      </c>
      <c r="J249" s="488" t="s">
        <v>292</v>
      </c>
      <c r="K249" s="489" t="s">
        <v>314</v>
      </c>
      <c r="L249" s="641">
        <v>3</v>
      </c>
      <c r="M249" s="714">
        <v>46097</v>
      </c>
      <c r="N249" s="715" t="s">
        <v>2228</v>
      </c>
      <c r="O249" s="489" t="s">
        <v>2292</v>
      </c>
      <c r="P249" s="715">
        <v>1.69</v>
      </c>
      <c r="Q249" s="715">
        <v>1.72</v>
      </c>
      <c r="R249" s="23">
        <v>9.5</v>
      </c>
      <c r="S249" s="815" t="s">
        <v>2143</v>
      </c>
      <c r="T249" s="65" t="s">
        <v>2144</v>
      </c>
      <c r="U249" s="65" t="s">
        <v>2550</v>
      </c>
      <c r="V249" s="65" t="s">
        <v>2086</v>
      </c>
    </row>
    <row r="250" spans="1:22">
      <c r="A250" s="813" t="s">
        <v>2551</v>
      </c>
      <c r="B250" s="23">
        <v>515</v>
      </c>
      <c r="C250" s="640">
        <f t="shared" si="6"/>
        <v>2.796116504854369</v>
      </c>
      <c r="D250" s="817">
        <f t="shared" si="7"/>
        <v>515</v>
      </c>
      <c r="E250" s="397" t="s">
        <v>2104</v>
      </c>
      <c r="F250" s="397" t="s">
        <v>2552</v>
      </c>
      <c r="G250" s="397">
        <v>500</v>
      </c>
      <c r="H250" s="23" t="s">
        <v>1920</v>
      </c>
      <c r="I250" s="23">
        <v>1.8</v>
      </c>
      <c r="J250" s="488" t="s">
        <v>292</v>
      </c>
      <c r="K250" s="489" t="s">
        <v>1641</v>
      </c>
      <c r="L250" s="641">
        <v>2</v>
      </c>
      <c r="M250" s="714">
        <v>46098</v>
      </c>
      <c r="N250" s="715" t="s">
        <v>2553</v>
      </c>
      <c r="O250" s="489" t="s">
        <v>209</v>
      </c>
      <c r="P250" s="715">
        <v>1.79</v>
      </c>
      <c r="Q250" s="715">
        <v>1.9</v>
      </c>
      <c r="R250" s="23">
        <v>8</v>
      </c>
      <c r="S250" s="815" t="s">
        <v>2127</v>
      </c>
      <c r="T250" s="65" t="s">
        <v>2554</v>
      </c>
      <c r="U250" s="65" t="s">
        <v>2127</v>
      </c>
      <c r="V250" s="65" t="s">
        <v>2086</v>
      </c>
    </row>
    <row r="251" spans="1:22">
      <c r="A251" s="813" t="s">
        <v>2555</v>
      </c>
      <c r="B251" s="488">
        <v>188</v>
      </c>
      <c r="C251" s="640">
        <f t="shared" si="6"/>
        <v>7.6595744680851068</v>
      </c>
      <c r="D251" s="818">
        <f t="shared" si="7"/>
        <v>188</v>
      </c>
      <c r="E251" s="489" t="s">
        <v>2380</v>
      </c>
      <c r="F251" s="489" t="s">
        <v>2534</v>
      </c>
      <c r="G251" s="489">
        <v>550</v>
      </c>
      <c r="H251" s="23" t="s">
        <v>1937</v>
      </c>
      <c r="I251" s="488">
        <v>3.1</v>
      </c>
      <c r="J251" s="488" t="s">
        <v>292</v>
      </c>
      <c r="K251" s="489" t="s">
        <v>308</v>
      </c>
      <c r="L251" s="641">
        <v>5</v>
      </c>
      <c r="M251" s="714">
        <v>46099</v>
      </c>
      <c r="N251" s="715" t="s">
        <v>2319</v>
      </c>
      <c r="O251" s="489" t="s">
        <v>2556</v>
      </c>
      <c r="P251" s="715">
        <v>1.68</v>
      </c>
      <c r="Q251" s="715">
        <v>1.91</v>
      </c>
      <c r="R251" s="23">
        <v>21</v>
      </c>
      <c r="S251" s="815" t="s">
        <v>2127</v>
      </c>
      <c r="T251" s="65" t="s">
        <v>2285</v>
      </c>
      <c r="U251" s="65" t="s">
        <v>2462</v>
      </c>
      <c r="V251" s="65" t="s">
        <v>2086</v>
      </c>
    </row>
    <row r="252" spans="1:22">
      <c r="A252" s="813" t="s">
        <v>2557</v>
      </c>
      <c r="B252" s="23">
        <v>437</v>
      </c>
      <c r="C252" s="640">
        <f t="shared" si="6"/>
        <v>3.2951945080091534</v>
      </c>
      <c r="D252" s="818">
        <f t="shared" si="7"/>
        <v>437</v>
      </c>
      <c r="E252" s="397" t="s">
        <v>1643</v>
      </c>
      <c r="F252" s="397" t="s">
        <v>2558</v>
      </c>
      <c r="G252" s="397">
        <v>700</v>
      </c>
      <c r="H252" s="23" t="s">
        <v>1920</v>
      </c>
      <c r="I252" s="23">
        <v>3</v>
      </c>
      <c r="J252" s="488" t="s">
        <v>292</v>
      </c>
      <c r="K252" s="489" t="s">
        <v>212</v>
      </c>
      <c r="L252" s="641">
        <v>5</v>
      </c>
      <c r="M252" s="714">
        <v>46099</v>
      </c>
      <c r="N252" s="715" t="s">
        <v>1037</v>
      </c>
      <c r="O252" s="489" t="s">
        <v>2559</v>
      </c>
      <c r="P252" s="715">
        <v>1.7350000000000001</v>
      </c>
      <c r="Q252" s="715">
        <v>1.8</v>
      </c>
      <c r="R252" s="23">
        <v>18.5</v>
      </c>
      <c r="S252" s="815" t="s">
        <v>2209</v>
      </c>
      <c r="T252" s="65" t="s">
        <v>2273</v>
      </c>
      <c r="U252" s="65" t="s">
        <v>2560</v>
      </c>
      <c r="V252" s="65" t="s">
        <v>2086</v>
      </c>
    </row>
    <row r="253" spans="1:22">
      <c r="A253" s="813" t="s">
        <v>2561</v>
      </c>
      <c r="B253" s="488">
        <v>349</v>
      </c>
      <c r="C253" s="640">
        <f t="shared" si="6"/>
        <v>4.126074498567335</v>
      </c>
      <c r="D253" s="818">
        <f t="shared" si="7"/>
        <v>349</v>
      </c>
      <c r="E253" s="489" t="s">
        <v>2562</v>
      </c>
      <c r="F253" s="489" t="s">
        <v>2563</v>
      </c>
      <c r="G253" s="489">
        <v>700</v>
      </c>
      <c r="H253" s="23" t="s">
        <v>1934</v>
      </c>
      <c r="I253" s="23">
        <v>0.8</v>
      </c>
      <c r="J253" s="488" t="s">
        <v>292</v>
      </c>
      <c r="K253" s="489" t="s">
        <v>322</v>
      </c>
      <c r="L253" s="641">
        <v>4</v>
      </c>
      <c r="M253" s="714">
        <v>46099</v>
      </c>
      <c r="N253" s="715" t="s">
        <v>2255</v>
      </c>
      <c r="O253" s="489" t="s">
        <v>310</v>
      </c>
      <c r="P253" s="715">
        <v>1.73</v>
      </c>
      <c r="Q253" s="715">
        <v>1.8</v>
      </c>
      <c r="R253" s="23">
        <v>32</v>
      </c>
      <c r="S253" s="815" t="s">
        <v>2143</v>
      </c>
      <c r="T253" s="65" t="s">
        <v>2225</v>
      </c>
      <c r="U253" s="65" t="s">
        <v>2462</v>
      </c>
      <c r="V253" s="65" t="s">
        <v>2086</v>
      </c>
    </row>
    <row r="254" spans="1:22">
      <c r="A254" s="813" t="s">
        <v>2564</v>
      </c>
      <c r="B254" s="23">
        <v>915</v>
      </c>
      <c r="C254" s="640">
        <f t="shared" si="6"/>
        <v>1.5737704918032787</v>
      </c>
      <c r="D254" s="817">
        <f t="shared" si="7"/>
        <v>915</v>
      </c>
      <c r="E254" s="397" t="s">
        <v>2540</v>
      </c>
      <c r="F254" s="397" t="s">
        <v>2565</v>
      </c>
      <c r="G254" s="397">
        <v>700</v>
      </c>
      <c r="H254" s="23" t="s">
        <v>1920</v>
      </c>
      <c r="I254" s="23">
        <v>0.5</v>
      </c>
      <c r="J254" s="488" t="s">
        <v>292</v>
      </c>
      <c r="K254" s="489" t="s">
        <v>208</v>
      </c>
      <c r="L254" s="641">
        <v>5</v>
      </c>
      <c r="M254" s="714">
        <v>46101</v>
      </c>
      <c r="N254" s="715" t="s">
        <v>2251</v>
      </c>
      <c r="O254" s="489" t="s">
        <v>2162</v>
      </c>
      <c r="P254" s="715">
        <v>1.7949999999999999</v>
      </c>
      <c r="Q254" s="715">
        <v>1.8</v>
      </c>
      <c r="R254" s="23">
        <v>13</v>
      </c>
      <c r="S254" s="815" t="s">
        <v>2169</v>
      </c>
      <c r="T254" s="65" t="s">
        <v>2190</v>
      </c>
      <c r="U254" s="65" t="s">
        <v>2566</v>
      </c>
      <c r="V254" s="65" t="s">
        <v>2086</v>
      </c>
    </row>
    <row r="255" spans="1:22">
      <c r="A255" s="813" t="s">
        <v>2567</v>
      </c>
      <c r="B255" s="23">
        <v>437</v>
      </c>
      <c r="C255" s="640">
        <f t="shared" si="6"/>
        <v>3.2951945080091534</v>
      </c>
      <c r="D255" s="817">
        <f t="shared" si="7"/>
        <v>437</v>
      </c>
      <c r="E255" s="397" t="s">
        <v>2568</v>
      </c>
      <c r="F255" s="397" t="s">
        <v>2558</v>
      </c>
      <c r="G255" s="397">
        <v>700</v>
      </c>
      <c r="H255" s="23" t="s">
        <v>1920</v>
      </c>
      <c r="I255" s="23">
        <v>3</v>
      </c>
      <c r="J255" s="488" t="s">
        <v>295</v>
      </c>
      <c r="K255" s="489" t="s">
        <v>202</v>
      </c>
      <c r="L255" s="641">
        <v>5</v>
      </c>
      <c r="M255" s="714">
        <v>46101</v>
      </c>
      <c r="N255" s="715" t="s">
        <v>1037</v>
      </c>
      <c r="O255" s="489" t="s">
        <v>2559</v>
      </c>
      <c r="P255" s="715">
        <v>1.7350000000000001</v>
      </c>
      <c r="Q255" s="715" t="s">
        <v>2569</v>
      </c>
      <c r="R255" s="23">
        <v>18.5</v>
      </c>
      <c r="S255" s="815" t="s">
        <v>2209</v>
      </c>
      <c r="T255" s="65" t="s">
        <v>2278</v>
      </c>
      <c r="U255" s="65" t="s">
        <v>2570</v>
      </c>
      <c r="V255" s="65" t="s">
        <v>2086</v>
      </c>
    </row>
    <row r="256" spans="1:22">
      <c r="A256" s="813" t="s">
        <v>2571</v>
      </c>
      <c r="B256" s="488">
        <v>633</v>
      </c>
      <c r="C256" s="640">
        <f t="shared" si="6"/>
        <v>2.2748815165876777</v>
      </c>
      <c r="D256" s="817">
        <f t="shared" si="7"/>
        <v>633</v>
      </c>
      <c r="E256" s="489" t="s">
        <v>2572</v>
      </c>
      <c r="F256" s="397" t="s">
        <v>2573</v>
      </c>
      <c r="G256" s="489">
        <v>600</v>
      </c>
      <c r="H256" s="23" t="s">
        <v>1920</v>
      </c>
      <c r="I256" s="488">
        <v>0.7</v>
      </c>
      <c r="J256" s="488" t="s">
        <v>292</v>
      </c>
      <c r="K256" s="489" t="s">
        <v>313</v>
      </c>
      <c r="L256" s="641">
        <v>2</v>
      </c>
      <c r="M256" s="714">
        <v>46107</v>
      </c>
      <c r="N256" s="715" t="s">
        <v>2228</v>
      </c>
      <c r="O256" s="489" t="s">
        <v>2292</v>
      </c>
      <c r="P256" s="715">
        <v>1.68</v>
      </c>
      <c r="Q256" s="715">
        <v>1.63</v>
      </c>
      <c r="R256" s="23">
        <v>5.5</v>
      </c>
      <c r="S256" s="815" t="s">
        <v>2091</v>
      </c>
      <c r="T256" s="65" t="s">
        <v>2414</v>
      </c>
      <c r="U256" s="65" t="s">
        <v>2365</v>
      </c>
      <c r="V256" s="65" t="s">
        <v>2215</v>
      </c>
    </row>
    <row r="257" spans="1:22">
      <c r="A257" s="813" t="s">
        <v>2574</v>
      </c>
      <c r="B257" s="23">
        <v>639</v>
      </c>
      <c r="C257" s="640">
        <f t="shared" si="6"/>
        <v>2.2535211267605635</v>
      </c>
      <c r="D257" s="817">
        <f t="shared" si="7"/>
        <v>639</v>
      </c>
      <c r="E257" s="397" t="s">
        <v>1646</v>
      </c>
      <c r="F257" s="397" t="s">
        <v>2575</v>
      </c>
      <c r="G257" s="397">
        <v>700</v>
      </c>
      <c r="H257" s="23" t="s">
        <v>1065</v>
      </c>
      <c r="J257" s="488" t="s">
        <v>292</v>
      </c>
      <c r="K257" s="489" t="s">
        <v>199</v>
      </c>
      <c r="L257" s="641">
        <v>5</v>
      </c>
      <c r="M257" s="714">
        <v>46108</v>
      </c>
      <c r="N257" s="715" t="s">
        <v>1759</v>
      </c>
      <c r="O257" s="489" t="s">
        <v>2142</v>
      </c>
      <c r="P257" s="715">
        <v>1.76</v>
      </c>
      <c r="Q257" s="715">
        <v>1.69</v>
      </c>
      <c r="R257" s="23">
        <v>14</v>
      </c>
      <c r="S257" s="815" t="s">
        <v>2179</v>
      </c>
      <c r="T257" s="65" t="s">
        <v>2576</v>
      </c>
      <c r="U257" s="65" t="s">
        <v>2157</v>
      </c>
      <c r="V257" s="65" t="s">
        <v>2304</v>
      </c>
    </row>
    <row r="258" spans="1:22">
      <c r="A258" s="813" t="s">
        <v>2577</v>
      </c>
      <c r="B258" s="23">
        <v>810</v>
      </c>
      <c r="C258" s="640">
        <f t="shared" ref="C258:C321" si="8">IFERROR(1440/D258, "")</f>
        <v>1.7777777777777777</v>
      </c>
      <c r="D258" s="817">
        <f t="shared" ref="D258:D321" si="9">IF(B258="", "", IF(B258&lt;1, B258*1440, B258))</f>
        <v>810</v>
      </c>
      <c r="E258" s="397" t="s">
        <v>1633</v>
      </c>
      <c r="F258" s="489" t="s">
        <v>2565</v>
      </c>
      <c r="G258" s="397">
        <v>780</v>
      </c>
      <c r="H258" s="488" t="s">
        <v>1920</v>
      </c>
      <c r="I258" s="23">
        <v>1.8</v>
      </c>
      <c r="J258" s="488" t="s">
        <v>292</v>
      </c>
      <c r="K258" s="489" t="s">
        <v>200</v>
      </c>
      <c r="L258" s="641">
        <v>5</v>
      </c>
      <c r="M258" s="714">
        <v>46111</v>
      </c>
      <c r="N258" s="715" t="s">
        <v>1032</v>
      </c>
      <c r="O258" s="489" t="s">
        <v>2162</v>
      </c>
      <c r="P258" s="715">
        <v>1.78</v>
      </c>
      <c r="Q258" s="715">
        <v>1.6</v>
      </c>
      <c r="R258" s="23">
        <v>13</v>
      </c>
      <c r="S258" s="815" t="s">
        <v>2173</v>
      </c>
      <c r="T258" s="65" t="s">
        <v>2190</v>
      </c>
      <c r="U258" s="65" t="s">
        <v>2127</v>
      </c>
      <c r="V258" s="65" t="s">
        <v>2086</v>
      </c>
    </row>
    <row r="259" spans="1:22">
      <c r="A259" s="813" t="s">
        <v>2578</v>
      </c>
      <c r="B259" s="23">
        <v>471</v>
      </c>
      <c r="C259" s="640">
        <f t="shared" si="8"/>
        <v>3.0573248407643314</v>
      </c>
      <c r="D259" s="817">
        <f t="shared" si="9"/>
        <v>471</v>
      </c>
      <c r="E259" s="397" t="s">
        <v>1640</v>
      </c>
      <c r="F259" s="489" t="s">
        <v>2494</v>
      </c>
      <c r="G259" s="397">
        <v>650</v>
      </c>
      <c r="H259" s="488" t="s">
        <v>1920</v>
      </c>
      <c r="I259" s="23">
        <v>1.9</v>
      </c>
      <c r="J259" s="488" t="s">
        <v>292</v>
      </c>
      <c r="K259" s="489" t="s">
        <v>333</v>
      </c>
      <c r="L259" s="641">
        <v>5</v>
      </c>
      <c r="M259" s="714">
        <v>46111</v>
      </c>
      <c r="N259" s="715" t="s">
        <v>2284</v>
      </c>
      <c r="O259" s="489" t="s">
        <v>2007</v>
      </c>
      <c r="P259" s="715">
        <v>1.76</v>
      </c>
      <c r="Q259" s="715">
        <v>1.8</v>
      </c>
      <c r="R259" s="23">
        <v>18</v>
      </c>
      <c r="S259" s="815" t="s">
        <v>2173</v>
      </c>
      <c r="T259" s="65" t="s">
        <v>2170</v>
      </c>
      <c r="U259" s="65" t="s">
        <v>2544</v>
      </c>
      <c r="V259" s="65" t="s">
        <v>2086</v>
      </c>
    </row>
    <row r="260" spans="1:22">
      <c r="A260" s="813" t="s">
        <v>2579</v>
      </c>
      <c r="B260" s="23">
        <v>539</v>
      </c>
      <c r="C260" s="640">
        <f t="shared" si="8"/>
        <v>2.6716141001855287</v>
      </c>
      <c r="D260" s="817">
        <f t="shared" si="9"/>
        <v>539</v>
      </c>
      <c r="E260" s="397" t="s">
        <v>1685</v>
      </c>
      <c r="F260" s="489" t="s">
        <v>2580</v>
      </c>
      <c r="G260" s="397">
        <v>680</v>
      </c>
      <c r="H260" s="488" t="s">
        <v>1920</v>
      </c>
      <c r="I260" s="23">
        <v>1.2</v>
      </c>
      <c r="J260" s="488" t="s">
        <v>292</v>
      </c>
      <c r="K260" s="489" t="s">
        <v>206</v>
      </c>
      <c r="L260" s="641">
        <v>4</v>
      </c>
      <c r="M260" s="714">
        <v>46112</v>
      </c>
      <c r="N260" s="715" t="s">
        <v>1043</v>
      </c>
      <c r="O260" s="489" t="s">
        <v>1961</v>
      </c>
      <c r="P260" s="715">
        <v>1.7050000000000001</v>
      </c>
      <c r="Q260" s="715" t="s">
        <v>2581</v>
      </c>
      <c r="R260" s="23">
        <v>8</v>
      </c>
      <c r="S260" s="815" t="s">
        <v>2223</v>
      </c>
      <c r="T260" s="65" t="s">
        <v>2224</v>
      </c>
      <c r="U260" s="65" t="s">
        <v>2159</v>
      </c>
      <c r="V260" s="65" t="s">
        <v>2086</v>
      </c>
    </row>
    <row r="261" spans="1:22">
      <c r="A261" s="813" t="s">
        <v>2582</v>
      </c>
      <c r="B261" s="488">
        <v>322</v>
      </c>
      <c r="C261" s="640">
        <f t="shared" si="8"/>
        <v>4.4720496894409933</v>
      </c>
      <c r="D261" s="817">
        <f t="shared" si="9"/>
        <v>322</v>
      </c>
      <c r="E261" s="489" t="s">
        <v>2349</v>
      </c>
      <c r="F261" s="489" t="s">
        <v>2583</v>
      </c>
      <c r="G261" s="489">
        <v>500</v>
      </c>
      <c r="H261" s="23" t="s">
        <v>1937</v>
      </c>
      <c r="I261" s="23">
        <v>3.4</v>
      </c>
      <c r="J261" s="488" t="s">
        <v>295</v>
      </c>
      <c r="K261" s="489" t="s">
        <v>861</v>
      </c>
      <c r="L261" s="641">
        <v>5</v>
      </c>
      <c r="M261" s="714">
        <v>46114</v>
      </c>
      <c r="N261" s="715" t="s">
        <v>2319</v>
      </c>
      <c r="O261" s="489" t="s">
        <v>209</v>
      </c>
      <c r="P261" s="715">
        <v>1.7949999999999999</v>
      </c>
      <c r="Q261" s="715">
        <v>1.86</v>
      </c>
      <c r="R261" s="23">
        <v>15</v>
      </c>
      <c r="S261" s="815" t="s">
        <v>2351</v>
      </c>
      <c r="T261" s="65" t="s">
        <v>2467</v>
      </c>
      <c r="U261" s="65" t="s">
        <v>2190</v>
      </c>
      <c r="V261" s="65" t="s">
        <v>2215</v>
      </c>
    </row>
    <row r="262" spans="1:22">
      <c r="A262" s="813" t="s">
        <v>2584</v>
      </c>
      <c r="B262" s="488">
        <v>459</v>
      </c>
      <c r="C262" s="640">
        <f t="shared" si="8"/>
        <v>3.1372549019607843</v>
      </c>
      <c r="D262" s="817">
        <f t="shared" si="9"/>
        <v>459</v>
      </c>
      <c r="E262" s="489" t="s">
        <v>1640</v>
      </c>
      <c r="F262" s="489" t="s">
        <v>2585</v>
      </c>
      <c r="G262" s="489">
        <v>670</v>
      </c>
      <c r="H262" s="23" t="s">
        <v>1920</v>
      </c>
      <c r="I262" s="491">
        <v>0.8</v>
      </c>
      <c r="J262" s="488" t="s">
        <v>292</v>
      </c>
      <c r="K262" s="489" t="s">
        <v>310</v>
      </c>
      <c r="L262" s="641">
        <v>5</v>
      </c>
      <c r="M262" s="714">
        <v>46114</v>
      </c>
      <c r="N262" s="715" t="s">
        <v>1046</v>
      </c>
      <c r="O262" s="489" t="s">
        <v>2045</v>
      </c>
      <c r="P262" s="715">
        <v>1.75</v>
      </c>
      <c r="Q262" s="715" t="s">
        <v>2586</v>
      </c>
      <c r="R262" s="23">
        <v>11</v>
      </c>
      <c r="S262" s="815" t="s">
        <v>2243</v>
      </c>
      <c r="T262" s="65" t="s">
        <v>2127</v>
      </c>
      <c r="U262" s="65" t="s">
        <v>2587</v>
      </c>
      <c r="V262" s="65" t="s">
        <v>2086</v>
      </c>
    </row>
    <row r="263" spans="1:22">
      <c r="A263" s="813" t="s">
        <v>2588</v>
      </c>
      <c r="B263" s="488">
        <v>649</v>
      </c>
      <c r="C263" s="640">
        <f t="shared" si="8"/>
        <v>2.2187981510015407</v>
      </c>
      <c r="D263" s="818">
        <f t="shared" si="9"/>
        <v>649</v>
      </c>
      <c r="E263" s="397" t="s">
        <v>2589</v>
      </c>
      <c r="F263" s="489" t="s">
        <v>2575</v>
      </c>
      <c r="G263" s="489">
        <v>700</v>
      </c>
      <c r="H263" s="23" t="s">
        <v>2082</v>
      </c>
      <c r="I263" s="23">
        <v>2.4</v>
      </c>
      <c r="J263" s="488" t="s">
        <v>292</v>
      </c>
      <c r="K263" s="489" t="s">
        <v>250</v>
      </c>
      <c r="L263" s="641">
        <v>5</v>
      </c>
      <c r="M263" s="714">
        <v>46119</v>
      </c>
      <c r="N263" s="715" t="s">
        <v>1044</v>
      </c>
      <c r="O263" s="489" t="s">
        <v>2142</v>
      </c>
      <c r="P263" s="715">
        <v>1.7549999999999999</v>
      </c>
      <c r="Q263" s="715">
        <v>1.88</v>
      </c>
      <c r="R263" s="23">
        <v>12.5</v>
      </c>
      <c r="S263" s="815" t="s">
        <v>2161</v>
      </c>
      <c r="T263" s="65" t="s">
        <v>2229</v>
      </c>
      <c r="U263" s="65" t="s">
        <v>2590</v>
      </c>
      <c r="V263" s="65" t="s">
        <v>2086</v>
      </c>
    </row>
    <row r="264" spans="1:22">
      <c r="A264" s="813" t="s">
        <v>2591</v>
      </c>
      <c r="B264" s="23">
        <v>470</v>
      </c>
      <c r="C264" s="640">
        <f t="shared" si="8"/>
        <v>3.0638297872340425</v>
      </c>
      <c r="D264" s="817">
        <f t="shared" si="9"/>
        <v>470</v>
      </c>
      <c r="E264" s="397" t="s">
        <v>2592</v>
      </c>
      <c r="F264" s="489" t="s">
        <v>2585</v>
      </c>
      <c r="G264" s="397">
        <v>650</v>
      </c>
      <c r="H264" s="23" t="s">
        <v>1920</v>
      </c>
      <c r="I264" s="23">
        <v>1.9</v>
      </c>
      <c r="J264" s="488" t="s">
        <v>292</v>
      </c>
      <c r="K264" s="489" t="s">
        <v>326</v>
      </c>
      <c r="L264" s="641">
        <v>5</v>
      </c>
      <c r="M264" s="714">
        <v>46119</v>
      </c>
      <c r="N264" s="715" t="s">
        <v>2295</v>
      </c>
      <c r="O264" s="489" t="s">
        <v>2045</v>
      </c>
      <c r="P264" s="715">
        <v>1.76</v>
      </c>
      <c r="Q264" s="715">
        <v>1.77</v>
      </c>
      <c r="R264" s="23">
        <v>18</v>
      </c>
      <c r="S264" s="815" t="s">
        <v>2173</v>
      </c>
      <c r="T264" s="65" t="s">
        <v>2170</v>
      </c>
      <c r="U264" s="65" t="s">
        <v>2593</v>
      </c>
      <c r="V264" s="65" t="s">
        <v>2086</v>
      </c>
    </row>
    <row r="265" spans="1:22">
      <c r="A265" s="813" t="s">
        <v>2594</v>
      </c>
      <c r="B265" s="488">
        <v>437</v>
      </c>
      <c r="C265" s="640">
        <f t="shared" si="8"/>
        <v>3.2951945080091534</v>
      </c>
      <c r="D265" s="818">
        <f t="shared" si="9"/>
        <v>437</v>
      </c>
      <c r="E265" s="489" t="s">
        <v>1643</v>
      </c>
      <c r="F265" s="489" t="s">
        <v>2595</v>
      </c>
      <c r="G265" s="489">
        <v>700</v>
      </c>
      <c r="H265" s="23" t="s">
        <v>1920</v>
      </c>
      <c r="I265" s="23">
        <v>3</v>
      </c>
      <c r="J265" s="488" t="s">
        <v>292</v>
      </c>
      <c r="K265" s="489" t="s">
        <v>212</v>
      </c>
      <c r="L265" s="641">
        <v>5</v>
      </c>
      <c r="M265" s="714">
        <v>46121</v>
      </c>
      <c r="N265" s="715" t="s">
        <v>1037</v>
      </c>
      <c r="O265" s="489" t="s">
        <v>208</v>
      </c>
      <c r="P265" s="715">
        <v>1.7350000000000001</v>
      </c>
      <c r="Q265" s="715" t="s">
        <v>2596</v>
      </c>
      <c r="R265" s="23">
        <v>18.5</v>
      </c>
      <c r="S265" s="815" t="s">
        <v>2209</v>
      </c>
      <c r="T265" s="65" t="s">
        <v>2273</v>
      </c>
      <c r="U265" s="65" t="s">
        <v>2136</v>
      </c>
      <c r="V265" s="65" t="s">
        <v>2086</v>
      </c>
    </row>
    <row r="266" spans="1:22">
      <c r="A266" s="813" t="s">
        <v>2597</v>
      </c>
      <c r="B266" s="23">
        <v>505</v>
      </c>
      <c r="C266" s="640">
        <f t="shared" si="8"/>
        <v>2.8514851485148514</v>
      </c>
      <c r="D266" s="817">
        <f t="shared" si="9"/>
        <v>505</v>
      </c>
      <c r="E266" s="397" t="s">
        <v>2262</v>
      </c>
      <c r="F266" s="489" t="s">
        <v>2598</v>
      </c>
      <c r="G266" s="397">
        <v>600</v>
      </c>
      <c r="H266" s="23" t="s">
        <v>1065</v>
      </c>
      <c r="J266" s="488" t="s">
        <v>292</v>
      </c>
      <c r="K266" s="489" t="s">
        <v>1061</v>
      </c>
      <c r="L266" s="641">
        <v>5</v>
      </c>
      <c r="M266" s="714">
        <v>46125</v>
      </c>
      <c r="N266" s="715" t="s">
        <v>1037</v>
      </c>
      <c r="O266" s="489" t="s">
        <v>1941</v>
      </c>
      <c r="P266" s="715">
        <v>1.76</v>
      </c>
      <c r="Q266" s="715">
        <v>1.95</v>
      </c>
      <c r="R266" s="23">
        <v>21</v>
      </c>
      <c r="S266" s="815" t="s">
        <v>2161</v>
      </c>
      <c r="T266" s="65" t="s">
        <v>2178</v>
      </c>
      <c r="U266" s="65" t="s">
        <v>2194</v>
      </c>
      <c r="V266" s="65" t="s">
        <v>2304</v>
      </c>
    </row>
    <row r="267" spans="1:22">
      <c r="A267" s="813" t="s">
        <v>2599</v>
      </c>
      <c r="B267" s="23">
        <v>502</v>
      </c>
      <c r="C267" s="640">
        <f t="shared" si="8"/>
        <v>2.8685258964143427</v>
      </c>
      <c r="D267" s="817">
        <f t="shared" si="9"/>
        <v>502</v>
      </c>
      <c r="E267" s="397" t="s">
        <v>2568</v>
      </c>
      <c r="F267" s="397" t="s">
        <v>2600</v>
      </c>
      <c r="G267" s="397">
        <v>600</v>
      </c>
      <c r="H267" s="23" t="s">
        <v>1920</v>
      </c>
      <c r="I267" s="23">
        <v>3</v>
      </c>
      <c r="J267" s="488" t="s">
        <v>292</v>
      </c>
      <c r="K267" s="489" t="s">
        <v>308</v>
      </c>
      <c r="L267" s="641">
        <v>5</v>
      </c>
      <c r="M267" s="714">
        <v>46129</v>
      </c>
      <c r="N267" s="715" t="s">
        <v>1038</v>
      </c>
      <c r="O267" s="489" t="s">
        <v>199</v>
      </c>
      <c r="P267" s="715">
        <v>1.72</v>
      </c>
      <c r="Q267" s="715">
        <v>1.59</v>
      </c>
      <c r="R267" s="23">
        <v>14.5</v>
      </c>
      <c r="S267" s="815" t="s">
        <v>2209</v>
      </c>
      <c r="T267" s="65" t="s">
        <v>2273</v>
      </c>
      <c r="U267" s="65" t="s">
        <v>2127</v>
      </c>
      <c r="V267" s="65" t="s">
        <v>2086</v>
      </c>
    </row>
    <row r="268" spans="1:22">
      <c r="A268" s="813" t="s">
        <v>2601</v>
      </c>
      <c r="B268" s="488">
        <v>480</v>
      </c>
      <c r="C268" s="640">
        <f t="shared" si="8"/>
        <v>3</v>
      </c>
      <c r="D268" s="818">
        <f t="shared" si="9"/>
        <v>480</v>
      </c>
      <c r="E268" s="489" t="s">
        <v>2131</v>
      </c>
      <c r="F268" s="397" t="s">
        <v>2602</v>
      </c>
      <c r="G268" s="489">
        <v>500</v>
      </c>
      <c r="H268" s="23" t="s">
        <v>1920</v>
      </c>
      <c r="I268" s="491">
        <v>0.7</v>
      </c>
      <c r="J268" s="488" t="s">
        <v>292</v>
      </c>
      <c r="K268" s="489" t="s">
        <v>202</v>
      </c>
      <c r="L268" s="641">
        <v>2</v>
      </c>
      <c r="M268" s="714">
        <v>46129</v>
      </c>
      <c r="N268" s="715" t="s">
        <v>2090</v>
      </c>
      <c r="O268" s="489" t="s">
        <v>1959</v>
      </c>
      <c r="P268" s="715">
        <v>1.68</v>
      </c>
      <c r="Q268" s="715">
        <v>1.78</v>
      </c>
      <c r="R268" s="23">
        <v>7.5</v>
      </c>
      <c r="S268" s="815" t="s">
        <v>2143</v>
      </c>
      <c r="T268" s="65" t="s">
        <v>2214</v>
      </c>
      <c r="U268" s="65" t="s">
        <v>2603</v>
      </c>
      <c r="V268" s="65" t="s">
        <v>2215</v>
      </c>
    </row>
    <row r="269" spans="1:22">
      <c r="A269" s="813" t="s">
        <v>2604</v>
      </c>
      <c r="B269" s="23">
        <v>865</v>
      </c>
      <c r="C269" s="640">
        <f t="shared" si="8"/>
        <v>1.6647398843930636</v>
      </c>
      <c r="D269" s="817">
        <f t="shared" si="9"/>
        <v>865</v>
      </c>
      <c r="E269" s="397" t="s">
        <v>2605</v>
      </c>
      <c r="F269" s="489" t="s">
        <v>2192</v>
      </c>
      <c r="G269" s="397">
        <v>550</v>
      </c>
      <c r="H269" s="488" t="s">
        <v>2082</v>
      </c>
      <c r="I269" s="23">
        <v>1.1000000000000001</v>
      </c>
      <c r="J269" s="488" t="s">
        <v>292</v>
      </c>
      <c r="K269" s="489" t="s">
        <v>205</v>
      </c>
      <c r="L269" s="641">
        <v>4</v>
      </c>
      <c r="M269" s="714">
        <v>46129</v>
      </c>
      <c r="N269" s="715" t="s">
        <v>1036</v>
      </c>
      <c r="O269" s="489" t="s">
        <v>2193</v>
      </c>
      <c r="P269" s="715">
        <v>1.68</v>
      </c>
      <c r="Q269" s="715">
        <v>1.66</v>
      </c>
      <c r="R269" s="23">
        <v>9</v>
      </c>
      <c r="S269" s="815" t="s">
        <v>2194</v>
      </c>
      <c r="T269" s="65" t="s">
        <v>2195</v>
      </c>
      <c r="U269" s="65" t="s">
        <v>2173</v>
      </c>
      <c r="V269" s="65" t="s">
        <v>2086</v>
      </c>
    </row>
    <row r="270" spans="1:22">
      <c r="A270" s="813" t="s">
        <v>2606</v>
      </c>
      <c r="B270" s="23">
        <v>458</v>
      </c>
      <c r="C270" s="640">
        <f t="shared" si="8"/>
        <v>3.1441048034934496</v>
      </c>
      <c r="D270" s="817">
        <f t="shared" si="9"/>
        <v>458</v>
      </c>
      <c r="E270" s="397" t="s">
        <v>1640</v>
      </c>
      <c r="F270" s="489" t="s">
        <v>2607</v>
      </c>
      <c r="G270" s="397">
        <v>670</v>
      </c>
      <c r="H270" s="488" t="s">
        <v>1920</v>
      </c>
      <c r="I270" s="23">
        <v>0.8</v>
      </c>
      <c r="J270" s="488" t="s">
        <v>292</v>
      </c>
      <c r="K270" s="489" t="s">
        <v>204</v>
      </c>
      <c r="L270" s="641">
        <v>5</v>
      </c>
      <c r="M270" s="714">
        <v>46133</v>
      </c>
      <c r="N270" s="715" t="s">
        <v>2608</v>
      </c>
      <c r="O270" s="489" t="s">
        <v>252</v>
      </c>
      <c r="P270" s="715">
        <v>1.75</v>
      </c>
      <c r="Q270" s="715">
        <v>1.69</v>
      </c>
      <c r="R270" s="23">
        <v>11</v>
      </c>
      <c r="S270" s="815" t="s">
        <v>2243</v>
      </c>
      <c r="T270" s="65" t="s">
        <v>2127</v>
      </c>
      <c r="U270" s="65" t="s">
        <v>2609</v>
      </c>
      <c r="V270" s="65" t="s">
        <v>2086</v>
      </c>
    </row>
    <row r="271" spans="1:22">
      <c r="A271" s="813" t="s">
        <v>2610</v>
      </c>
      <c r="B271" s="488">
        <v>478</v>
      </c>
      <c r="C271" s="640">
        <f t="shared" si="8"/>
        <v>3.01255230125523</v>
      </c>
      <c r="D271" s="818">
        <f t="shared" si="9"/>
        <v>478</v>
      </c>
      <c r="E271" s="397" t="s">
        <v>1640</v>
      </c>
      <c r="F271" s="489" t="s">
        <v>2607</v>
      </c>
      <c r="G271" s="489">
        <v>650</v>
      </c>
      <c r="H271" s="23" t="s">
        <v>1065</v>
      </c>
      <c r="I271" s="491"/>
      <c r="J271" s="488" t="s">
        <v>292</v>
      </c>
      <c r="K271" s="489" t="s">
        <v>322</v>
      </c>
      <c r="L271" s="641">
        <v>5</v>
      </c>
      <c r="M271" s="714">
        <v>46133</v>
      </c>
      <c r="N271" s="715" t="s">
        <v>2370</v>
      </c>
      <c r="O271" s="489" t="s">
        <v>252</v>
      </c>
      <c r="P271" s="715">
        <v>1.77</v>
      </c>
      <c r="Q271" s="715">
        <v>1.8</v>
      </c>
      <c r="R271" s="23">
        <v>16</v>
      </c>
      <c r="S271" s="815" t="s">
        <v>2179</v>
      </c>
      <c r="T271" s="65" t="s">
        <v>2225</v>
      </c>
      <c r="U271" s="65" t="s">
        <v>2611</v>
      </c>
      <c r="V271" s="65" t="s">
        <v>2304</v>
      </c>
    </row>
    <row r="272" spans="1:22">
      <c r="A272" s="813" t="s">
        <v>2612</v>
      </c>
      <c r="B272" s="23">
        <v>471</v>
      </c>
      <c r="C272" s="640">
        <f t="shared" si="8"/>
        <v>3.0573248407643314</v>
      </c>
      <c r="D272" s="817">
        <f t="shared" si="9"/>
        <v>471</v>
      </c>
      <c r="E272" s="397" t="s">
        <v>1640</v>
      </c>
      <c r="F272" s="489" t="s">
        <v>2607</v>
      </c>
      <c r="G272" s="397">
        <v>650</v>
      </c>
      <c r="H272" s="488" t="s">
        <v>1920</v>
      </c>
      <c r="I272" s="23">
        <v>1.9</v>
      </c>
      <c r="J272" s="488" t="s">
        <v>292</v>
      </c>
      <c r="K272" s="489" t="s">
        <v>199</v>
      </c>
      <c r="L272" s="641">
        <v>5</v>
      </c>
      <c r="M272" s="714">
        <v>46135</v>
      </c>
      <c r="N272" s="715" t="s">
        <v>2284</v>
      </c>
      <c r="O272" s="489" t="s">
        <v>252</v>
      </c>
      <c r="P272" s="715">
        <v>1.76</v>
      </c>
      <c r="Q272" s="715" t="s">
        <v>2613</v>
      </c>
      <c r="R272" s="23">
        <v>18</v>
      </c>
      <c r="S272" s="815" t="s">
        <v>2173</v>
      </c>
      <c r="T272" s="65" t="s">
        <v>2170</v>
      </c>
      <c r="U272" s="65" t="s">
        <v>2170</v>
      </c>
      <c r="V272" s="65" t="s">
        <v>2086</v>
      </c>
    </row>
    <row r="273" spans="1:22">
      <c r="A273" s="813" t="s">
        <v>2614</v>
      </c>
      <c r="B273" s="488">
        <v>441</v>
      </c>
      <c r="C273" s="640">
        <f t="shared" si="8"/>
        <v>3.2653061224489797</v>
      </c>
      <c r="D273" s="817">
        <f t="shared" si="9"/>
        <v>441</v>
      </c>
      <c r="E273" s="489" t="s">
        <v>2615</v>
      </c>
      <c r="F273" s="489" t="s">
        <v>2616</v>
      </c>
      <c r="G273" s="489">
        <v>700</v>
      </c>
      <c r="H273" s="23" t="s">
        <v>1934</v>
      </c>
      <c r="I273" s="491">
        <v>2.2999999999999998</v>
      </c>
      <c r="J273" s="488" t="s">
        <v>292</v>
      </c>
      <c r="K273" s="489" t="s">
        <v>304</v>
      </c>
      <c r="L273" s="641">
        <v>5</v>
      </c>
      <c r="M273" s="714">
        <v>46136</v>
      </c>
      <c r="N273" s="715" t="s">
        <v>1041</v>
      </c>
      <c r="O273" s="489" t="s">
        <v>1931</v>
      </c>
      <c r="P273" s="715">
        <v>1.75</v>
      </c>
      <c r="Q273" s="715">
        <v>1.73</v>
      </c>
      <c r="R273" s="23">
        <v>27</v>
      </c>
      <c r="S273" s="815" t="s">
        <v>2296</v>
      </c>
      <c r="T273" s="65" t="s">
        <v>2225</v>
      </c>
      <c r="U273" s="65" t="s">
        <v>2535</v>
      </c>
      <c r="V273" s="65" t="s">
        <v>2086</v>
      </c>
    </row>
    <row r="274" spans="1:22">
      <c r="A274" s="813" t="s">
        <v>2617</v>
      </c>
      <c r="B274" s="23">
        <v>443</v>
      </c>
      <c r="C274" s="640">
        <f t="shared" si="8"/>
        <v>3.2505643340857788</v>
      </c>
      <c r="D274" s="818">
        <f t="shared" si="9"/>
        <v>443</v>
      </c>
      <c r="E274" s="397" t="s">
        <v>2615</v>
      </c>
      <c r="F274" s="489" t="s">
        <v>2616</v>
      </c>
      <c r="G274" s="397">
        <v>700</v>
      </c>
      <c r="H274" s="23" t="s">
        <v>1934</v>
      </c>
      <c r="I274" s="23">
        <v>2.1</v>
      </c>
      <c r="J274" s="488" t="s">
        <v>292</v>
      </c>
      <c r="K274" s="489" t="s">
        <v>310</v>
      </c>
      <c r="L274" s="641">
        <v>5</v>
      </c>
      <c r="M274" s="714">
        <v>46141</v>
      </c>
      <c r="N274" s="715" t="s">
        <v>2618</v>
      </c>
      <c r="O274" s="489" t="s">
        <v>1931</v>
      </c>
      <c r="P274" s="715">
        <v>1.7549999999999999</v>
      </c>
      <c r="Q274" s="715">
        <v>1.92</v>
      </c>
      <c r="R274" s="23">
        <v>27</v>
      </c>
      <c r="S274" s="815" t="s">
        <v>2296</v>
      </c>
      <c r="T274" s="65" t="s">
        <v>2225</v>
      </c>
      <c r="U274" s="65" t="s">
        <v>2085</v>
      </c>
      <c r="V274" s="65" t="s">
        <v>2086</v>
      </c>
    </row>
    <row r="275" spans="1:22">
      <c r="A275" s="813" t="s">
        <v>2619</v>
      </c>
      <c r="B275" s="488">
        <v>585</v>
      </c>
      <c r="C275" s="640">
        <f t="shared" si="8"/>
        <v>2.4615384615384617</v>
      </c>
      <c r="D275" s="818">
        <f t="shared" si="9"/>
        <v>585</v>
      </c>
      <c r="E275" s="489" t="s">
        <v>2412</v>
      </c>
      <c r="F275" s="489" t="s">
        <v>2530</v>
      </c>
      <c r="G275" s="489">
        <v>630</v>
      </c>
      <c r="H275" s="23" t="s">
        <v>2022</v>
      </c>
      <c r="I275" s="490">
        <v>1.1000000000000001</v>
      </c>
      <c r="J275" s="488" t="s">
        <v>292</v>
      </c>
      <c r="K275" s="489" t="s">
        <v>206</v>
      </c>
      <c r="L275" s="641">
        <v>2</v>
      </c>
      <c r="M275" s="714">
        <v>46141</v>
      </c>
      <c r="N275" s="715" t="s">
        <v>1036</v>
      </c>
      <c r="O275" s="489" t="s">
        <v>2620</v>
      </c>
      <c r="P275" s="715">
        <v>1.65</v>
      </c>
      <c r="Q275" s="715">
        <v>2.1</v>
      </c>
      <c r="R275" s="23">
        <v>8.5</v>
      </c>
      <c r="S275" s="815" t="s">
        <v>2091</v>
      </c>
      <c r="T275" s="65" t="s">
        <v>2414</v>
      </c>
      <c r="U275" s="65" t="s">
        <v>2462</v>
      </c>
      <c r="V275" s="65" t="s">
        <v>2215</v>
      </c>
    </row>
    <row r="276" spans="1:22">
      <c r="A276" s="813" t="s">
        <v>2621</v>
      </c>
      <c r="B276" s="488">
        <v>471</v>
      </c>
      <c r="C276" s="640">
        <f t="shared" si="8"/>
        <v>3.0573248407643314</v>
      </c>
      <c r="D276" s="818">
        <f t="shared" si="9"/>
        <v>471</v>
      </c>
      <c r="E276" s="489" t="s">
        <v>1640</v>
      </c>
      <c r="F276" s="489" t="s">
        <v>2622</v>
      </c>
      <c r="G276" s="489">
        <v>650</v>
      </c>
      <c r="H276" s="23" t="s">
        <v>1920</v>
      </c>
      <c r="I276" s="23">
        <v>1.9</v>
      </c>
      <c r="J276" s="488" t="s">
        <v>292</v>
      </c>
      <c r="K276" s="489" t="s">
        <v>2148</v>
      </c>
      <c r="L276" s="641">
        <v>5</v>
      </c>
      <c r="M276" s="714">
        <v>46141</v>
      </c>
      <c r="N276" s="715" t="s">
        <v>2284</v>
      </c>
      <c r="O276" s="489" t="s">
        <v>201</v>
      </c>
      <c r="P276" s="715">
        <v>1.76</v>
      </c>
      <c r="Q276" s="715" t="s">
        <v>2613</v>
      </c>
      <c r="R276" s="23">
        <v>18</v>
      </c>
      <c r="S276" s="815" t="s">
        <v>2173</v>
      </c>
      <c r="T276" s="65" t="s">
        <v>2170</v>
      </c>
      <c r="U276" s="65" t="s">
        <v>2623</v>
      </c>
      <c r="V276" s="65" t="s">
        <v>2086</v>
      </c>
    </row>
    <row r="277" spans="1:22">
      <c r="A277" s="813" t="s">
        <v>2624</v>
      </c>
      <c r="B277" s="23">
        <v>208</v>
      </c>
      <c r="C277" s="640">
        <f t="shared" si="8"/>
        <v>6.9230769230769234</v>
      </c>
      <c r="D277" s="817">
        <f t="shared" si="9"/>
        <v>208</v>
      </c>
      <c r="E277" s="397" t="s">
        <v>2328</v>
      </c>
      <c r="F277" s="489" t="s">
        <v>2625</v>
      </c>
      <c r="G277" s="397">
        <v>600</v>
      </c>
      <c r="H277" s="23" t="s">
        <v>1937</v>
      </c>
      <c r="I277" s="23">
        <v>1.6</v>
      </c>
      <c r="J277" s="488" t="s">
        <v>292</v>
      </c>
      <c r="K277" s="489" t="s">
        <v>303</v>
      </c>
      <c r="L277" s="641">
        <v>4</v>
      </c>
      <c r="M277" s="714">
        <v>46142</v>
      </c>
      <c r="N277" s="715" t="s">
        <v>1028</v>
      </c>
      <c r="O277" s="489" t="s">
        <v>252</v>
      </c>
      <c r="P277" s="715">
        <v>1.78</v>
      </c>
      <c r="Q277" s="715">
        <v>1.68</v>
      </c>
      <c r="R277" s="23">
        <v>35</v>
      </c>
      <c r="S277" s="815" t="s">
        <v>2334</v>
      </c>
      <c r="T277" s="65" t="s">
        <v>2278</v>
      </c>
      <c r="U277" s="65" t="s">
        <v>2273</v>
      </c>
      <c r="V277" s="65" t="s">
        <v>2086</v>
      </c>
    </row>
    <row r="278" spans="1:22">
      <c r="A278" s="813" t="s">
        <v>2626</v>
      </c>
      <c r="B278" s="23">
        <v>441</v>
      </c>
      <c r="C278" s="640">
        <f t="shared" si="8"/>
        <v>3.2653061224489797</v>
      </c>
      <c r="D278" s="817">
        <f t="shared" si="9"/>
        <v>441</v>
      </c>
      <c r="E278" s="397" t="s">
        <v>2615</v>
      </c>
      <c r="F278" s="489" t="s">
        <v>2627</v>
      </c>
      <c r="G278" s="397">
        <v>700</v>
      </c>
      <c r="H278" s="23" t="s">
        <v>1934</v>
      </c>
      <c r="I278" s="23">
        <v>2.2999999999999998</v>
      </c>
      <c r="J278" s="488" t="s">
        <v>292</v>
      </c>
      <c r="K278" s="489" t="s">
        <v>212</v>
      </c>
      <c r="L278" s="641">
        <v>5</v>
      </c>
      <c r="M278" s="714">
        <v>46142</v>
      </c>
      <c r="N278" s="715" t="s">
        <v>2255</v>
      </c>
      <c r="O278" s="489" t="s">
        <v>212</v>
      </c>
      <c r="P278" s="715">
        <v>1.75</v>
      </c>
      <c r="Q278" s="715">
        <v>1.75</v>
      </c>
      <c r="R278" s="23">
        <v>32</v>
      </c>
      <c r="S278" s="815" t="s">
        <v>2143</v>
      </c>
      <c r="T278" s="65" t="s">
        <v>2225</v>
      </c>
      <c r="U278" s="65" t="s">
        <v>2611</v>
      </c>
      <c r="V278" s="65" t="s">
        <v>2086</v>
      </c>
    </row>
    <row r="279" spans="1:22">
      <c r="A279" s="813" t="s">
        <v>2628</v>
      </c>
      <c r="B279" s="23">
        <v>502</v>
      </c>
      <c r="C279" s="640">
        <f t="shared" si="8"/>
        <v>2.8685258964143427</v>
      </c>
      <c r="D279" s="817">
        <f t="shared" si="9"/>
        <v>502</v>
      </c>
      <c r="E279" s="397" t="s">
        <v>1643</v>
      </c>
      <c r="F279" s="489" t="s">
        <v>2600</v>
      </c>
      <c r="G279" s="397">
        <v>600</v>
      </c>
      <c r="H279" s="23" t="s">
        <v>1920</v>
      </c>
      <c r="I279" s="23">
        <v>3</v>
      </c>
      <c r="J279" s="488" t="s">
        <v>292</v>
      </c>
      <c r="K279" s="489" t="s">
        <v>1061</v>
      </c>
      <c r="L279" s="641">
        <v>5</v>
      </c>
      <c r="M279" s="714">
        <v>46148</v>
      </c>
      <c r="N279" s="715" t="s">
        <v>1038</v>
      </c>
      <c r="O279" s="489" t="s">
        <v>199</v>
      </c>
      <c r="P279" s="715">
        <v>1.72</v>
      </c>
      <c r="Q279" s="715" t="s">
        <v>2629</v>
      </c>
      <c r="R279" s="23">
        <v>12.5</v>
      </c>
      <c r="S279" s="815" t="s">
        <v>2209</v>
      </c>
      <c r="T279" s="65" t="s">
        <v>2273</v>
      </c>
      <c r="U279" s="65" t="s">
        <v>2085</v>
      </c>
      <c r="V279" s="65" t="s">
        <v>2086</v>
      </c>
    </row>
    <row r="280" spans="1:22">
      <c r="A280" s="813" t="s">
        <v>2630</v>
      </c>
      <c r="B280" s="488">
        <v>508</v>
      </c>
      <c r="C280" s="640">
        <f t="shared" si="8"/>
        <v>2.8346456692913384</v>
      </c>
      <c r="D280" s="818">
        <f t="shared" si="9"/>
        <v>508</v>
      </c>
      <c r="E280" s="489" t="s">
        <v>2451</v>
      </c>
      <c r="F280" s="489" t="s">
        <v>2631</v>
      </c>
      <c r="G280" s="489">
        <v>600</v>
      </c>
      <c r="H280" s="23" t="s">
        <v>1920</v>
      </c>
      <c r="I280" s="23">
        <v>3.2</v>
      </c>
      <c r="J280" s="488" t="s">
        <v>295</v>
      </c>
      <c r="K280" s="489" t="s">
        <v>1627</v>
      </c>
      <c r="L280" s="641">
        <v>5</v>
      </c>
      <c r="M280" s="714">
        <v>46149</v>
      </c>
      <c r="N280" s="715" t="s">
        <v>2259</v>
      </c>
      <c r="O280" s="489" t="s">
        <v>252</v>
      </c>
      <c r="P280" s="715">
        <v>1.73</v>
      </c>
      <c r="Q280" s="715">
        <v>1.86</v>
      </c>
      <c r="R280" s="23">
        <v>15</v>
      </c>
      <c r="S280" s="815" t="s">
        <v>2351</v>
      </c>
      <c r="T280" s="65" t="s">
        <v>2365</v>
      </c>
      <c r="U280" s="65" t="s">
        <v>2289</v>
      </c>
      <c r="V280" s="65" t="s">
        <v>2086</v>
      </c>
    </row>
    <row r="281" spans="1:22">
      <c r="A281" s="813" t="s">
        <v>2632</v>
      </c>
      <c r="B281" s="23">
        <v>710</v>
      </c>
      <c r="C281" s="640">
        <f t="shared" si="8"/>
        <v>2.028169014084507</v>
      </c>
      <c r="D281" s="817">
        <f t="shared" si="9"/>
        <v>710</v>
      </c>
      <c r="E281" s="397" t="s">
        <v>2633</v>
      </c>
      <c r="F281" s="489" t="s">
        <v>2634</v>
      </c>
      <c r="G281" s="397">
        <v>500</v>
      </c>
      <c r="H281" s="23" t="s">
        <v>1920</v>
      </c>
      <c r="I281" s="23">
        <v>0.9</v>
      </c>
      <c r="J281" s="488" t="s">
        <v>295</v>
      </c>
      <c r="K281" s="489" t="s">
        <v>335</v>
      </c>
      <c r="L281" s="641">
        <v>4</v>
      </c>
      <c r="M281" s="714">
        <v>46153</v>
      </c>
      <c r="N281" s="715" t="s">
        <v>2635</v>
      </c>
      <c r="O281" s="489" t="s">
        <v>2428</v>
      </c>
      <c r="P281" s="715">
        <v>1.8</v>
      </c>
      <c r="Q281" s="715">
        <v>2.12</v>
      </c>
      <c r="R281" s="23">
        <v>6</v>
      </c>
      <c r="S281" s="815" t="s">
        <v>2334</v>
      </c>
      <c r="T281" s="65" t="s">
        <v>2085</v>
      </c>
      <c r="U281" s="65" t="s">
        <v>2243</v>
      </c>
      <c r="V281" s="65" t="s">
        <v>2304</v>
      </c>
    </row>
    <row r="282" spans="1:22">
      <c r="A282" s="813" t="s">
        <v>2636</v>
      </c>
      <c r="B282" s="23">
        <v>517</v>
      </c>
      <c r="C282" s="640">
        <f t="shared" si="8"/>
        <v>2.7852998065764023</v>
      </c>
      <c r="D282" s="818">
        <f t="shared" si="9"/>
        <v>517</v>
      </c>
      <c r="E282" s="397" t="s">
        <v>2306</v>
      </c>
      <c r="F282" s="489" t="s">
        <v>2637</v>
      </c>
      <c r="G282" s="397">
        <v>600</v>
      </c>
      <c r="H282" s="23" t="s">
        <v>1920</v>
      </c>
      <c r="I282" s="23">
        <v>1.3</v>
      </c>
      <c r="J282" s="488" t="s">
        <v>295</v>
      </c>
      <c r="K282" s="489" t="s">
        <v>334</v>
      </c>
      <c r="L282" s="641">
        <v>5</v>
      </c>
      <c r="M282" s="714">
        <v>46153</v>
      </c>
      <c r="N282" s="715" t="s">
        <v>2638</v>
      </c>
      <c r="O282" s="489" t="s">
        <v>2639</v>
      </c>
      <c r="P282" s="715">
        <v>1.75</v>
      </c>
      <c r="Q282" s="715">
        <v>1.6</v>
      </c>
      <c r="R282" s="23">
        <v>7</v>
      </c>
      <c r="S282" s="815" t="s">
        <v>2143</v>
      </c>
      <c r="T282" s="65" t="s">
        <v>2273</v>
      </c>
      <c r="U282" s="65" t="s">
        <v>2127</v>
      </c>
      <c r="V282" s="65" t="s">
        <v>2304</v>
      </c>
    </row>
    <row r="283" spans="1:22">
      <c r="A283" s="813" t="s">
        <v>2640</v>
      </c>
      <c r="B283" s="823">
        <v>0.16388888888888889</v>
      </c>
      <c r="C283" s="640">
        <f t="shared" si="8"/>
        <v>6.101694915254237</v>
      </c>
      <c r="D283" s="818">
        <f t="shared" si="9"/>
        <v>236</v>
      </c>
      <c r="E283" s="397" t="s">
        <v>1676</v>
      </c>
      <c r="F283" s="489" t="s">
        <v>2641</v>
      </c>
      <c r="G283" s="397">
        <v>650</v>
      </c>
      <c r="H283" s="23" t="s">
        <v>300</v>
      </c>
      <c r="I283" s="23">
        <v>1</v>
      </c>
      <c r="J283" s="488" t="s">
        <v>292</v>
      </c>
      <c r="K283" s="489" t="s">
        <v>217</v>
      </c>
      <c r="L283" s="641">
        <v>5</v>
      </c>
      <c r="M283" s="714">
        <v>46164</v>
      </c>
      <c r="N283" s="715" t="s">
        <v>1631</v>
      </c>
      <c r="O283" s="489" t="s">
        <v>201</v>
      </c>
      <c r="P283" s="715">
        <v>1.76</v>
      </c>
      <c r="Q283" s="715">
        <v>2</v>
      </c>
      <c r="R283" s="23">
        <v>0.7</v>
      </c>
    </row>
    <row r="284" spans="1:22">
      <c r="A284" s="813" t="s">
        <v>2642</v>
      </c>
      <c r="B284" s="23">
        <v>817</v>
      </c>
      <c r="C284" s="640">
        <f t="shared" si="8"/>
        <v>1.7625458996328029</v>
      </c>
      <c r="D284" s="817">
        <f t="shared" si="9"/>
        <v>817</v>
      </c>
      <c r="E284" s="397" t="s">
        <v>2643</v>
      </c>
      <c r="F284" s="397" t="s">
        <v>2644</v>
      </c>
      <c r="G284" s="397">
        <v>600</v>
      </c>
      <c r="H284" s="23" t="s">
        <v>294</v>
      </c>
      <c r="I284" s="23">
        <v>0.7</v>
      </c>
      <c r="J284" s="488" t="s">
        <v>295</v>
      </c>
      <c r="K284" s="489" t="s">
        <v>2645</v>
      </c>
      <c r="L284" s="641">
        <v>4</v>
      </c>
      <c r="M284" s="714">
        <v>46167</v>
      </c>
      <c r="N284" s="715" t="s">
        <v>1569</v>
      </c>
      <c r="O284" s="489" t="s">
        <v>1623</v>
      </c>
      <c r="P284" s="715">
        <v>1.6850000000000001</v>
      </c>
      <c r="Q284" s="715">
        <v>1.96</v>
      </c>
      <c r="R284" s="23">
        <v>10</v>
      </c>
      <c r="S284" s="815" t="s">
        <v>2646</v>
      </c>
      <c r="T284" s="65" t="s">
        <v>2647</v>
      </c>
      <c r="U284" s="65" t="s">
        <v>2648</v>
      </c>
      <c r="V284" s="65" t="s">
        <v>2649</v>
      </c>
    </row>
    <row r="285" spans="1:22">
      <c r="A285" s="813" t="s">
        <v>2650</v>
      </c>
      <c r="B285" s="823">
        <v>0.31666666666666665</v>
      </c>
      <c r="C285" s="640">
        <f t="shared" si="8"/>
        <v>3.1578947368421053</v>
      </c>
      <c r="D285" s="817">
        <f t="shared" si="9"/>
        <v>456</v>
      </c>
      <c r="E285" s="397" t="s">
        <v>2651</v>
      </c>
      <c r="F285" s="489" t="s">
        <v>2652</v>
      </c>
      <c r="G285" s="397">
        <v>550</v>
      </c>
      <c r="H285" s="23" t="s">
        <v>294</v>
      </c>
      <c r="I285" s="23">
        <v>1.7</v>
      </c>
      <c r="J285" s="488" t="s">
        <v>292</v>
      </c>
      <c r="K285" s="489" t="s">
        <v>208</v>
      </c>
      <c r="L285" s="641">
        <v>4</v>
      </c>
      <c r="M285" s="714">
        <v>46169</v>
      </c>
      <c r="N285" s="715" t="s">
        <v>1630</v>
      </c>
      <c r="O285" s="489" t="s">
        <v>2653</v>
      </c>
      <c r="P285" s="715">
        <v>1.7250000000000001</v>
      </c>
      <c r="Q285" s="715">
        <v>1.74</v>
      </c>
      <c r="R285" s="23">
        <v>0.5</v>
      </c>
    </row>
    <row r="286" spans="1:22">
      <c r="A286" s="813" t="s">
        <v>2654</v>
      </c>
      <c r="B286" s="23">
        <v>514</v>
      </c>
      <c r="C286" s="640">
        <f t="shared" si="8"/>
        <v>2.8015564202334629</v>
      </c>
      <c r="D286" s="817">
        <f t="shared" si="9"/>
        <v>514</v>
      </c>
      <c r="E286" s="489" t="s">
        <v>2655</v>
      </c>
      <c r="F286" s="489" t="s">
        <v>2656</v>
      </c>
      <c r="G286" s="397">
        <v>600</v>
      </c>
      <c r="H286" s="23" t="s">
        <v>294</v>
      </c>
      <c r="I286" s="23">
        <v>1.7</v>
      </c>
      <c r="J286" s="488" t="s">
        <v>292</v>
      </c>
      <c r="K286" s="489" t="s">
        <v>329</v>
      </c>
      <c r="L286" s="641">
        <v>5</v>
      </c>
      <c r="M286" s="714">
        <v>46174</v>
      </c>
      <c r="N286" s="715" t="s">
        <v>1637</v>
      </c>
      <c r="O286" s="489" t="s">
        <v>1650</v>
      </c>
      <c r="P286" s="715">
        <v>1.74</v>
      </c>
      <c r="Q286" s="715">
        <v>1.98</v>
      </c>
      <c r="R286" s="23">
        <v>14</v>
      </c>
      <c r="S286" s="815" t="s">
        <v>2648</v>
      </c>
      <c r="T286" s="65" t="s">
        <v>2657</v>
      </c>
      <c r="U286" s="65" t="s">
        <v>2658</v>
      </c>
      <c r="V286" s="65" t="s">
        <v>2649</v>
      </c>
    </row>
    <row r="287" spans="1:22">
      <c r="A287" s="813" t="s">
        <v>2659</v>
      </c>
      <c r="B287" s="823">
        <v>0.17152777777777775</v>
      </c>
      <c r="C287" s="640">
        <f t="shared" si="8"/>
        <v>5.8299595141700413</v>
      </c>
      <c r="D287" s="817">
        <f t="shared" si="9"/>
        <v>246.99999999999997</v>
      </c>
      <c r="E287" s="489" t="s">
        <v>2660</v>
      </c>
      <c r="F287" s="489" t="s">
        <v>2661</v>
      </c>
      <c r="G287" s="397">
        <v>700</v>
      </c>
      <c r="H287" s="23" t="s">
        <v>300</v>
      </c>
      <c r="I287" s="23">
        <v>2.8</v>
      </c>
      <c r="J287" s="488" t="s">
        <v>295</v>
      </c>
      <c r="K287" s="489" t="s">
        <v>321</v>
      </c>
      <c r="L287" s="641">
        <v>5.5</v>
      </c>
      <c r="M287" s="714">
        <v>46174</v>
      </c>
      <c r="N287" s="715" t="s">
        <v>1822</v>
      </c>
      <c r="O287" s="489" t="s">
        <v>1632</v>
      </c>
      <c r="P287" s="715">
        <v>1.7949999999999999</v>
      </c>
      <c r="Q287" s="715">
        <v>1.88</v>
      </c>
      <c r="R287" s="23">
        <v>0.7</v>
      </c>
    </row>
    <row r="288" spans="1:22">
      <c r="A288" s="813" t="s">
        <v>2662</v>
      </c>
      <c r="B288" s="488">
        <v>1308</v>
      </c>
      <c r="C288" s="640">
        <f t="shared" si="8"/>
        <v>1.1009174311926606</v>
      </c>
      <c r="D288" s="818">
        <f t="shared" si="9"/>
        <v>1308</v>
      </c>
      <c r="E288" s="489" t="s">
        <v>2663</v>
      </c>
      <c r="F288" s="489" t="s">
        <v>2664</v>
      </c>
      <c r="G288" s="489">
        <v>575</v>
      </c>
      <c r="H288" s="23" t="s">
        <v>294</v>
      </c>
      <c r="I288" s="491">
        <v>0.9</v>
      </c>
      <c r="J288" s="488" t="s">
        <v>292</v>
      </c>
      <c r="K288" s="489" t="s">
        <v>204</v>
      </c>
      <c r="L288" s="641">
        <v>4</v>
      </c>
      <c r="M288" s="714">
        <v>46175</v>
      </c>
      <c r="N288" s="715" t="s">
        <v>1638</v>
      </c>
      <c r="O288" s="489" t="s">
        <v>306</v>
      </c>
      <c r="P288" s="715">
        <v>1.69</v>
      </c>
      <c r="Q288" s="715">
        <v>1.83</v>
      </c>
      <c r="R288" s="23">
        <v>10</v>
      </c>
      <c r="S288" s="815" t="s">
        <v>2665</v>
      </c>
      <c r="T288" s="65" t="s">
        <v>2666</v>
      </c>
      <c r="U288" s="65" t="s">
        <v>2667</v>
      </c>
      <c r="V288" s="65" t="s">
        <v>2649</v>
      </c>
    </row>
    <row r="289" spans="1:22">
      <c r="A289" s="813" t="s">
        <v>2668</v>
      </c>
      <c r="B289" s="23">
        <v>470</v>
      </c>
      <c r="C289" s="640">
        <f t="shared" si="8"/>
        <v>3.0638297872340425</v>
      </c>
      <c r="D289" s="817">
        <f t="shared" si="9"/>
        <v>470</v>
      </c>
      <c r="E289" s="397" t="s">
        <v>2669</v>
      </c>
      <c r="F289" s="397" t="s">
        <v>2670</v>
      </c>
      <c r="G289" s="397">
        <v>650</v>
      </c>
      <c r="H289" s="23" t="s">
        <v>294</v>
      </c>
      <c r="I289" s="23">
        <v>3</v>
      </c>
      <c r="J289" s="488" t="s">
        <v>295</v>
      </c>
      <c r="K289" s="489" t="s">
        <v>202</v>
      </c>
      <c r="L289" s="641">
        <v>5</v>
      </c>
      <c r="M289" s="714">
        <v>46175</v>
      </c>
      <c r="N289" s="715" t="s">
        <v>1634</v>
      </c>
      <c r="O289" s="489" t="s">
        <v>252</v>
      </c>
      <c r="P289" s="715">
        <v>1.76</v>
      </c>
      <c r="Q289" s="715">
        <v>1.76</v>
      </c>
      <c r="R289" s="23">
        <v>17</v>
      </c>
      <c r="S289" s="815" t="s">
        <v>2671</v>
      </c>
      <c r="T289" s="65" t="s">
        <v>2672</v>
      </c>
      <c r="U289" s="65" t="s">
        <v>2648</v>
      </c>
      <c r="V289" s="65" t="s">
        <v>2649</v>
      </c>
    </row>
    <row r="290" spans="1:22">
      <c r="A290" s="813" t="s">
        <v>2673</v>
      </c>
      <c r="B290" s="823">
        <v>0.17152777777777775</v>
      </c>
      <c r="C290" s="640">
        <f t="shared" si="8"/>
        <v>5.8299595141700413</v>
      </c>
      <c r="D290" s="817">
        <f t="shared" si="9"/>
        <v>246.99999999999997</v>
      </c>
      <c r="E290" s="489" t="s">
        <v>2660</v>
      </c>
      <c r="F290" s="489" t="s">
        <v>2661</v>
      </c>
      <c r="G290" s="397">
        <v>700</v>
      </c>
      <c r="H290" s="23" t="s">
        <v>300</v>
      </c>
      <c r="I290" s="23">
        <v>3</v>
      </c>
      <c r="J290" s="488" t="s">
        <v>295</v>
      </c>
      <c r="K290" s="489" t="s">
        <v>316</v>
      </c>
      <c r="L290" s="641">
        <v>5.5</v>
      </c>
      <c r="M290" s="714">
        <v>46175</v>
      </c>
      <c r="N290" s="715" t="s">
        <v>1625</v>
      </c>
      <c r="O290" s="489" t="s">
        <v>1632</v>
      </c>
      <c r="P290" s="715">
        <v>1.79</v>
      </c>
      <c r="Q290" s="715" t="s">
        <v>2674</v>
      </c>
      <c r="R290" s="23">
        <v>0.7</v>
      </c>
    </row>
    <row r="291" spans="1:22">
      <c r="A291" s="813" t="s">
        <v>2675</v>
      </c>
      <c r="B291" s="823">
        <v>0.17152777777777775</v>
      </c>
      <c r="C291" s="640">
        <f t="shared" si="8"/>
        <v>5.8299595141700413</v>
      </c>
      <c r="D291" s="817">
        <f t="shared" si="9"/>
        <v>246.99999999999997</v>
      </c>
      <c r="E291" s="489" t="s">
        <v>2660</v>
      </c>
      <c r="F291" s="489" t="s">
        <v>2676</v>
      </c>
      <c r="G291" s="489">
        <v>700</v>
      </c>
      <c r="H291" s="23" t="s">
        <v>300</v>
      </c>
      <c r="I291" s="488">
        <v>2.9</v>
      </c>
      <c r="J291" s="488" t="s">
        <v>292</v>
      </c>
      <c r="K291" s="489" t="s">
        <v>307</v>
      </c>
      <c r="L291" s="641">
        <v>5.5</v>
      </c>
      <c r="M291" s="714">
        <v>46175</v>
      </c>
      <c r="N291" s="715" t="s">
        <v>1624</v>
      </c>
      <c r="O291" s="489" t="s">
        <v>2007</v>
      </c>
      <c r="P291" s="715">
        <v>1.7949999999999999</v>
      </c>
      <c r="Q291" s="715">
        <v>1.86</v>
      </c>
      <c r="R291" s="23">
        <v>0.75</v>
      </c>
    </row>
    <row r="292" spans="1:22">
      <c r="A292" s="813" t="s">
        <v>2677</v>
      </c>
      <c r="B292" s="824">
        <v>0.17083333333333331</v>
      </c>
      <c r="C292" s="640">
        <f t="shared" si="8"/>
        <v>5.8536585365853666</v>
      </c>
      <c r="D292" s="818">
        <f t="shared" si="9"/>
        <v>245.99999999999997</v>
      </c>
      <c r="E292" s="489" t="s">
        <v>2660</v>
      </c>
      <c r="F292" s="489" t="s">
        <v>2676</v>
      </c>
      <c r="G292" s="489">
        <v>600</v>
      </c>
      <c r="H292" s="23" t="s">
        <v>315</v>
      </c>
      <c r="I292" s="491">
        <v>2.1</v>
      </c>
      <c r="J292" s="488" t="s">
        <v>292</v>
      </c>
      <c r="K292" s="489" t="s">
        <v>2678</v>
      </c>
      <c r="L292" s="641">
        <v>5.5</v>
      </c>
      <c r="M292" s="714">
        <v>46176</v>
      </c>
      <c r="N292" s="715" t="s">
        <v>1677</v>
      </c>
      <c r="O292" s="489" t="s">
        <v>2007</v>
      </c>
      <c r="P292" s="715">
        <v>1.7749999999999999</v>
      </c>
      <c r="Q292" s="715" t="s">
        <v>2679</v>
      </c>
      <c r="R292" s="23">
        <v>0.6</v>
      </c>
    </row>
    <row r="293" spans="1:22">
      <c r="A293" s="813" t="s">
        <v>2680</v>
      </c>
      <c r="B293" s="824">
        <v>0.17152777777777775</v>
      </c>
      <c r="C293" s="640">
        <f t="shared" si="8"/>
        <v>5.8299595141700413</v>
      </c>
      <c r="D293" s="818">
        <f t="shared" si="9"/>
        <v>246.99999999999997</v>
      </c>
      <c r="E293" s="489" t="s">
        <v>2660</v>
      </c>
      <c r="F293" s="489" t="s">
        <v>2661</v>
      </c>
      <c r="G293" s="397">
        <v>700</v>
      </c>
      <c r="H293" s="23" t="s">
        <v>300</v>
      </c>
      <c r="I293" s="490">
        <v>2.8</v>
      </c>
      <c r="J293" s="488" t="s">
        <v>295</v>
      </c>
      <c r="K293" s="489" t="s">
        <v>317</v>
      </c>
      <c r="L293" s="641">
        <v>5.5</v>
      </c>
      <c r="M293" s="714">
        <v>46178</v>
      </c>
      <c r="N293" s="715" t="s">
        <v>2681</v>
      </c>
      <c r="O293" s="489" t="s">
        <v>1632</v>
      </c>
      <c r="P293" s="715">
        <v>1.7949999999999999</v>
      </c>
      <c r="Q293" s="715">
        <v>1.79</v>
      </c>
      <c r="R293" s="23">
        <v>0.7</v>
      </c>
    </row>
    <row r="294" spans="1:22">
      <c r="A294" s="813" t="s">
        <v>2682</v>
      </c>
      <c r="B294" s="488">
        <v>279</v>
      </c>
      <c r="C294" s="640">
        <f t="shared" si="8"/>
        <v>5.161290322580645</v>
      </c>
      <c r="D294" s="818">
        <f t="shared" si="9"/>
        <v>279</v>
      </c>
      <c r="E294" s="489" t="s">
        <v>2683</v>
      </c>
      <c r="F294" s="489" t="s">
        <v>2684</v>
      </c>
      <c r="G294" s="489">
        <v>550</v>
      </c>
      <c r="H294" s="23" t="s">
        <v>315</v>
      </c>
      <c r="I294" s="491">
        <v>2.8</v>
      </c>
      <c r="J294" s="488" t="s">
        <v>292</v>
      </c>
      <c r="K294" s="489" t="s">
        <v>250</v>
      </c>
      <c r="L294" s="641">
        <v>5</v>
      </c>
      <c r="M294" s="714">
        <v>46181</v>
      </c>
      <c r="N294" s="715" t="s">
        <v>1567</v>
      </c>
      <c r="O294" s="489" t="s">
        <v>2685</v>
      </c>
      <c r="P294" s="715">
        <v>1.76</v>
      </c>
      <c r="Q294" s="715">
        <v>1.82</v>
      </c>
      <c r="R294" s="23">
        <v>28</v>
      </c>
      <c r="S294" s="815" t="s">
        <v>2686</v>
      </c>
      <c r="T294" s="65" t="s">
        <v>2686</v>
      </c>
      <c r="U294" s="65" t="s">
        <v>2687</v>
      </c>
      <c r="V294" s="65" t="s">
        <v>2649</v>
      </c>
    </row>
    <row r="295" spans="1:22">
      <c r="A295" s="813" t="s">
        <v>2688</v>
      </c>
      <c r="B295" s="23">
        <v>1022</v>
      </c>
      <c r="C295" s="640">
        <f t="shared" si="8"/>
        <v>1.4090019569471623</v>
      </c>
      <c r="D295" s="817">
        <f t="shared" si="9"/>
        <v>1022</v>
      </c>
      <c r="E295" s="397" t="s">
        <v>2689</v>
      </c>
      <c r="F295" s="489" t="s">
        <v>2644</v>
      </c>
      <c r="G295" s="397">
        <v>600</v>
      </c>
      <c r="H295" s="23" t="s">
        <v>294</v>
      </c>
      <c r="I295" s="23">
        <v>0.6</v>
      </c>
      <c r="J295" s="488" t="s">
        <v>295</v>
      </c>
      <c r="K295" s="489" t="s">
        <v>218</v>
      </c>
      <c r="L295" s="641">
        <v>5</v>
      </c>
      <c r="M295" s="714">
        <v>46181</v>
      </c>
      <c r="N295" s="715" t="s">
        <v>1569</v>
      </c>
      <c r="O295" s="489" t="s">
        <v>1923</v>
      </c>
      <c r="P295" s="715">
        <v>1.6850000000000001</v>
      </c>
      <c r="Q295" s="715" t="s">
        <v>2690</v>
      </c>
      <c r="R295" s="23">
        <v>11</v>
      </c>
      <c r="S295" s="815" t="s">
        <v>2646</v>
      </c>
      <c r="T295" s="65" t="s">
        <v>2647</v>
      </c>
      <c r="U295" s="65" t="s">
        <v>2691</v>
      </c>
      <c r="V295" s="65" t="s">
        <v>2649</v>
      </c>
    </row>
    <row r="296" spans="1:22">
      <c r="A296" s="813" t="s">
        <v>2692</v>
      </c>
      <c r="B296" s="824">
        <v>0.15138888888888888</v>
      </c>
      <c r="C296" s="640">
        <f t="shared" si="8"/>
        <v>6.6055045871559646</v>
      </c>
      <c r="D296" s="818">
        <f t="shared" si="9"/>
        <v>217.99999999999997</v>
      </c>
      <c r="E296" s="489" t="s">
        <v>2054</v>
      </c>
      <c r="F296" s="489" t="s">
        <v>2693</v>
      </c>
      <c r="G296" s="489">
        <v>550</v>
      </c>
      <c r="H296" s="23" t="s">
        <v>1937</v>
      </c>
      <c r="I296" s="488">
        <v>3.3</v>
      </c>
      <c r="J296" s="488" t="s">
        <v>295</v>
      </c>
      <c r="K296" s="489" t="s">
        <v>312</v>
      </c>
      <c r="L296" s="641">
        <v>5.5</v>
      </c>
      <c r="M296" s="714">
        <v>46181</v>
      </c>
      <c r="N296" s="715" t="s">
        <v>1631</v>
      </c>
      <c r="O296" s="489" t="s">
        <v>298</v>
      </c>
      <c r="P296" s="715">
        <v>1.68</v>
      </c>
      <c r="Q296" s="715">
        <v>1.9750000000000001</v>
      </c>
      <c r="R296" s="23">
        <v>1</v>
      </c>
    </row>
    <row r="297" spans="1:22">
      <c r="A297" s="813" t="s">
        <v>2694</v>
      </c>
      <c r="B297" s="824">
        <v>0.64583333333333337</v>
      </c>
      <c r="C297" s="640">
        <f t="shared" si="8"/>
        <v>1.5483870967741935</v>
      </c>
      <c r="D297" s="818">
        <f t="shared" si="9"/>
        <v>930</v>
      </c>
      <c r="E297" s="489" t="s">
        <v>2695</v>
      </c>
      <c r="F297" s="489" t="s">
        <v>2696</v>
      </c>
      <c r="G297" s="489">
        <v>650</v>
      </c>
      <c r="H297" s="23" t="s">
        <v>294</v>
      </c>
      <c r="I297" s="23">
        <v>1</v>
      </c>
      <c r="J297" s="488" t="s">
        <v>295</v>
      </c>
      <c r="K297" s="489" t="s">
        <v>296</v>
      </c>
      <c r="L297" s="641">
        <v>5</v>
      </c>
      <c r="M297" s="714">
        <v>46188</v>
      </c>
      <c r="N297" s="715" t="s">
        <v>1630</v>
      </c>
      <c r="O297" s="489" t="s">
        <v>2697</v>
      </c>
      <c r="P297" s="715">
        <v>1.68</v>
      </c>
      <c r="Q297" s="715">
        <v>1.69</v>
      </c>
      <c r="R297" s="23">
        <v>0.3</v>
      </c>
    </row>
    <row r="298" spans="1:22">
      <c r="A298" s="816" t="s">
        <v>2698</v>
      </c>
      <c r="B298" s="488">
        <v>470</v>
      </c>
      <c r="C298" s="640">
        <f t="shared" si="8"/>
        <v>3.0638297872340425</v>
      </c>
      <c r="D298" s="818">
        <f t="shared" si="9"/>
        <v>470</v>
      </c>
      <c r="E298" s="489" t="s">
        <v>2386</v>
      </c>
      <c r="F298" s="489" t="s">
        <v>2699</v>
      </c>
      <c r="G298" s="489">
        <v>600</v>
      </c>
      <c r="H298" s="23" t="s">
        <v>300</v>
      </c>
      <c r="I298" s="491">
        <v>2.2000000000000002</v>
      </c>
      <c r="J298" s="488" t="s">
        <v>292</v>
      </c>
      <c r="K298" s="489" t="s">
        <v>2700</v>
      </c>
      <c r="L298" s="641">
        <v>5</v>
      </c>
      <c r="M298" s="714">
        <v>46189</v>
      </c>
      <c r="N298" s="715" t="s">
        <v>1642</v>
      </c>
      <c r="O298" s="489" t="s">
        <v>1495</v>
      </c>
      <c r="P298" s="715">
        <v>1.7450000000000001</v>
      </c>
      <c r="Q298" s="715">
        <v>1.76</v>
      </c>
      <c r="R298" s="23">
        <v>16.5</v>
      </c>
      <c r="S298" s="815" t="s">
        <v>2701</v>
      </c>
      <c r="T298" s="65" t="s">
        <v>2702</v>
      </c>
      <c r="U298" s="65" t="s">
        <v>2703</v>
      </c>
      <c r="V298" s="65" t="s">
        <v>2649</v>
      </c>
    </row>
    <row r="299" spans="1:22">
      <c r="A299" s="816" t="s">
        <v>2704</v>
      </c>
      <c r="B299" s="823">
        <v>0.1986111111111111</v>
      </c>
      <c r="C299" s="640">
        <f t="shared" si="8"/>
        <v>5.034965034965035</v>
      </c>
      <c r="D299" s="817">
        <f t="shared" si="9"/>
        <v>286</v>
      </c>
      <c r="E299" s="397" t="s">
        <v>2048</v>
      </c>
      <c r="F299" s="489" t="s">
        <v>2705</v>
      </c>
      <c r="G299" s="397">
        <v>600</v>
      </c>
      <c r="H299" s="23" t="s">
        <v>300</v>
      </c>
      <c r="I299" s="23">
        <v>3</v>
      </c>
      <c r="J299" s="488" t="s">
        <v>295</v>
      </c>
      <c r="K299" s="489" t="s">
        <v>326</v>
      </c>
      <c r="L299" s="641">
        <v>5.5</v>
      </c>
      <c r="M299" s="714">
        <v>46189</v>
      </c>
      <c r="N299" s="715" t="s">
        <v>1826</v>
      </c>
      <c r="O299" s="489" t="s">
        <v>2706</v>
      </c>
      <c r="P299" s="715">
        <v>1.8</v>
      </c>
      <c r="Q299" s="715">
        <v>1.845</v>
      </c>
      <c r="R299" s="23">
        <v>0.75</v>
      </c>
    </row>
    <row r="300" spans="1:22">
      <c r="A300" s="813" t="s">
        <v>2707</v>
      </c>
      <c r="B300" s="824">
        <v>0.17013888888888887</v>
      </c>
      <c r="C300" s="640">
        <f t="shared" si="8"/>
        <v>5.8775510204081636</v>
      </c>
      <c r="D300" s="818">
        <f t="shared" si="9"/>
        <v>244.99999999999997</v>
      </c>
      <c r="E300" s="489" t="s">
        <v>2048</v>
      </c>
      <c r="F300" s="489" t="s">
        <v>2708</v>
      </c>
      <c r="G300" s="489">
        <v>700</v>
      </c>
      <c r="H300" s="23" t="s">
        <v>300</v>
      </c>
      <c r="I300" s="23">
        <v>2.9</v>
      </c>
      <c r="J300" s="488" t="s">
        <v>292</v>
      </c>
      <c r="K300" s="489" t="s">
        <v>1627</v>
      </c>
      <c r="L300" s="641">
        <v>5.5</v>
      </c>
      <c r="M300" s="714">
        <v>46190</v>
      </c>
      <c r="N300" s="715" t="s">
        <v>1624</v>
      </c>
      <c r="O300" s="489" t="s">
        <v>1682</v>
      </c>
      <c r="P300" s="715">
        <v>1.7949999999999999</v>
      </c>
      <c r="Q300" s="715">
        <v>1.84</v>
      </c>
      <c r="R300" s="23">
        <v>0.75</v>
      </c>
    </row>
    <row r="301" spans="1:22">
      <c r="A301" s="813" t="s">
        <v>1895</v>
      </c>
      <c r="B301" s="23">
        <v>259</v>
      </c>
      <c r="C301" s="640">
        <f t="shared" si="8"/>
        <v>5.5598455598455603</v>
      </c>
      <c r="D301" s="817">
        <f t="shared" si="9"/>
        <v>259</v>
      </c>
      <c r="E301" s="397" t="s">
        <v>2012</v>
      </c>
      <c r="F301" s="397" t="s">
        <v>2709</v>
      </c>
      <c r="G301" s="397">
        <v>550</v>
      </c>
      <c r="H301" s="23" t="s">
        <v>294</v>
      </c>
      <c r="I301" s="23">
        <v>2</v>
      </c>
      <c r="J301" s="488" t="s">
        <v>292</v>
      </c>
      <c r="K301" s="489" t="s">
        <v>199</v>
      </c>
      <c r="L301" s="641">
        <v>5</v>
      </c>
      <c r="M301" s="714">
        <v>46190</v>
      </c>
      <c r="N301" s="715" t="s">
        <v>1566</v>
      </c>
      <c r="O301" s="489" t="s">
        <v>1495</v>
      </c>
      <c r="P301" s="715">
        <v>1.77</v>
      </c>
      <c r="Q301" s="715">
        <v>1.7</v>
      </c>
      <c r="R301" s="23">
        <v>24</v>
      </c>
      <c r="S301" s="815" t="s">
        <v>2710</v>
      </c>
      <c r="T301" s="65" t="s">
        <v>2665</v>
      </c>
      <c r="U301" s="65" t="s">
        <v>2711</v>
      </c>
      <c r="V301" s="65" t="s">
        <v>2649</v>
      </c>
    </row>
    <row r="302" spans="1:22">
      <c r="A302" s="813" t="s">
        <v>2712</v>
      </c>
      <c r="B302" s="488">
        <v>670</v>
      </c>
      <c r="C302" s="640">
        <f t="shared" si="8"/>
        <v>2.1492537313432836</v>
      </c>
      <c r="D302" s="818">
        <f t="shared" si="9"/>
        <v>670</v>
      </c>
      <c r="E302" s="489" t="s">
        <v>2572</v>
      </c>
      <c r="F302" s="489" t="s">
        <v>2713</v>
      </c>
      <c r="G302" s="489">
        <v>550</v>
      </c>
      <c r="H302" s="23" t="s">
        <v>294</v>
      </c>
      <c r="I302" s="23">
        <v>0.7</v>
      </c>
      <c r="J302" s="488" t="s">
        <v>292</v>
      </c>
      <c r="K302" s="489" t="s">
        <v>2120</v>
      </c>
      <c r="L302" s="641">
        <v>2</v>
      </c>
      <c r="M302" s="714">
        <v>46195</v>
      </c>
      <c r="N302" s="715" t="s">
        <v>2714</v>
      </c>
      <c r="O302" s="489" t="s">
        <v>2697</v>
      </c>
      <c r="P302" s="715">
        <v>1.66</v>
      </c>
      <c r="Q302" s="715">
        <v>1.9</v>
      </c>
      <c r="R302" s="23">
        <v>6.5</v>
      </c>
      <c r="S302" s="815" t="s">
        <v>2710</v>
      </c>
      <c r="T302" s="65" t="s">
        <v>2715</v>
      </c>
      <c r="U302" s="65" t="s">
        <v>2716</v>
      </c>
      <c r="V302" s="65" t="s">
        <v>2717</v>
      </c>
    </row>
    <row r="303" spans="1:22">
      <c r="A303" s="813" t="s">
        <v>2718</v>
      </c>
      <c r="B303" s="23">
        <v>600</v>
      </c>
      <c r="C303" s="640">
        <f t="shared" si="8"/>
        <v>2.4</v>
      </c>
      <c r="D303" s="817">
        <f t="shared" si="9"/>
        <v>600</v>
      </c>
      <c r="E303" s="397" t="s">
        <v>2548</v>
      </c>
      <c r="F303" s="489" t="s">
        <v>2719</v>
      </c>
      <c r="G303" s="397">
        <v>600</v>
      </c>
      <c r="H303" s="23" t="s">
        <v>294</v>
      </c>
      <c r="I303" s="23">
        <v>0.8</v>
      </c>
      <c r="J303" s="488" t="s">
        <v>292</v>
      </c>
      <c r="K303" s="489" t="s">
        <v>2720</v>
      </c>
      <c r="L303" s="641">
        <v>3</v>
      </c>
      <c r="M303" s="714">
        <v>46195</v>
      </c>
      <c r="N303" s="715" t="s">
        <v>2721</v>
      </c>
      <c r="O303" s="489" t="s">
        <v>208</v>
      </c>
      <c r="P303" s="715">
        <v>1.69</v>
      </c>
      <c r="Q303" s="715">
        <v>1.7</v>
      </c>
      <c r="R303" s="23">
        <v>11.5</v>
      </c>
      <c r="S303" s="815" t="s">
        <v>2722</v>
      </c>
      <c r="T303" s="65" t="s">
        <v>2723</v>
      </c>
      <c r="U303" s="65" t="s">
        <v>2671</v>
      </c>
      <c r="V303" s="65" t="s">
        <v>2649</v>
      </c>
    </row>
    <row r="304" spans="1:22">
      <c r="A304" s="813" t="s">
        <v>2724</v>
      </c>
      <c r="B304" s="824">
        <v>0.27777777777777779</v>
      </c>
      <c r="C304" s="640">
        <f t="shared" si="8"/>
        <v>3.6</v>
      </c>
      <c r="D304" s="818">
        <f t="shared" si="9"/>
        <v>400</v>
      </c>
      <c r="E304" s="489" t="s">
        <v>1622</v>
      </c>
      <c r="F304" s="489" t="s">
        <v>2725</v>
      </c>
      <c r="G304" s="489">
        <v>600</v>
      </c>
      <c r="H304" s="23" t="s">
        <v>294</v>
      </c>
      <c r="I304" s="23">
        <v>1.5</v>
      </c>
      <c r="J304" s="488" t="s">
        <v>295</v>
      </c>
      <c r="K304" s="489" t="s">
        <v>216</v>
      </c>
      <c r="L304" s="641">
        <v>4</v>
      </c>
      <c r="M304" s="714">
        <v>46195</v>
      </c>
      <c r="N304" s="715" t="s">
        <v>1630</v>
      </c>
      <c r="O304" s="489" t="s">
        <v>2726</v>
      </c>
      <c r="P304" s="715">
        <v>1.65</v>
      </c>
      <c r="Q304" s="715">
        <v>1.77</v>
      </c>
      <c r="R304" s="23">
        <v>0.5</v>
      </c>
    </row>
    <row r="305" spans="1:22">
      <c r="A305" s="813" t="s">
        <v>2727</v>
      </c>
      <c r="B305" s="824">
        <v>0.19791666666666666</v>
      </c>
      <c r="C305" s="640">
        <f t="shared" si="8"/>
        <v>5.0526315789473681</v>
      </c>
      <c r="D305" s="818">
        <f t="shared" si="9"/>
        <v>285</v>
      </c>
      <c r="E305" s="489" t="s">
        <v>2048</v>
      </c>
      <c r="F305" s="489" t="s">
        <v>2708</v>
      </c>
      <c r="G305" s="489">
        <v>600</v>
      </c>
      <c r="H305" s="23" t="s">
        <v>315</v>
      </c>
      <c r="I305" s="23">
        <v>2.1</v>
      </c>
      <c r="J305" s="488" t="s">
        <v>292</v>
      </c>
      <c r="K305" s="489" t="s">
        <v>298</v>
      </c>
      <c r="L305" s="641">
        <v>5.5</v>
      </c>
      <c r="M305" s="714">
        <v>46195</v>
      </c>
      <c r="N305" s="715" t="s">
        <v>1677</v>
      </c>
      <c r="O305" s="489" t="s">
        <v>1682</v>
      </c>
      <c r="P305" s="715">
        <v>1.7749999999999999</v>
      </c>
      <c r="Q305" s="715">
        <v>1.7350000000000001</v>
      </c>
      <c r="R305" s="23">
        <v>0.6</v>
      </c>
    </row>
    <row r="306" spans="1:22">
      <c r="A306" s="813" t="s">
        <v>2728</v>
      </c>
      <c r="B306" s="823">
        <v>0.17013888888888887</v>
      </c>
      <c r="C306" s="640">
        <f t="shared" si="8"/>
        <v>5.8775510204081636</v>
      </c>
      <c r="D306" s="817">
        <f t="shared" si="9"/>
        <v>244.99999999999997</v>
      </c>
      <c r="E306" s="489" t="s">
        <v>2048</v>
      </c>
      <c r="F306" s="489" t="s">
        <v>2729</v>
      </c>
      <c r="G306" s="397">
        <v>700</v>
      </c>
      <c r="H306" s="23" t="s">
        <v>300</v>
      </c>
      <c r="I306" s="23">
        <v>3</v>
      </c>
      <c r="J306" s="488" t="s">
        <v>295</v>
      </c>
      <c r="K306" s="489" t="s">
        <v>2730</v>
      </c>
      <c r="L306" s="641">
        <v>5.5</v>
      </c>
      <c r="M306" s="714">
        <v>46197</v>
      </c>
      <c r="N306" s="715" t="s">
        <v>1625</v>
      </c>
      <c r="O306" s="489" t="s">
        <v>2731</v>
      </c>
      <c r="P306" s="715">
        <v>1.79</v>
      </c>
      <c r="Q306" s="715">
        <v>1.88</v>
      </c>
      <c r="R306" s="23">
        <v>0.7</v>
      </c>
    </row>
    <row r="307" spans="1:22">
      <c r="A307" s="813" t="s">
        <v>1896</v>
      </c>
      <c r="B307" s="23">
        <v>306</v>
      </c>
      <c r="C307" s="640">
        <f t="shared" si="8"/>
        <v>4.7058823529411766</v>
      </c>
      <c r="D307" s="817">
        <f t="shared" si="9"/>
        <v>306</v>
      </c>
      <c r="E307" s="397" t="s">
        <v>1964</v>
      </c>
      <c r="F307" s="489" t="s">
        <v>2732</v>
      </c>
      <c r="G307" s="397">
        <v>550</v>
      </c>
      <c r="H307" s="23" t="s">
        <v>300</v>
      </c>
      <c r="I307" s="23">
        <v>1.9</v>
      </c>
      <c r="J307" s="488" t="s">
        <v>292</v>
      </c>
      <c r="K307" s="489" t="s">
        <v>2733</v>
      </c>
      <c r="L307" s="641">
        <v>5.5</v>
      </c>
      <c r="M307" s="714">
        <v>46198</v>
      </c>
      <c r="N307" s="715" t="s">
        <v>1567</v>
      </c>
      <c r="O307" s="489" t="s">
        <v>199</v>
      </c>
      <c r="P307" s="715">
        <v>1.75</v>
      </c>
      <c r="Q307" s="715">
        <v>1.63</v>
      </c>
      <c r="R307" s="23">
        <v>22</v>
      </c>
      <c r="S307" s="815" t="s">
        <v>2734</v>
      </c>
      <c r="T307" s="65" t="s">
        <v>2735</v>
      </c>
      <c r="U307" s="65" t="s">
        <v>2736</v>
      </c>
      <c r="V307" s="65" t="s">
        <v>2649</v>
      </c>
    </row>
    <row r="308" spans="1:22">
      <c r="A308" s="813" t="s">
        <v>2737</v>
      </c>
      <c r="B308" s="824">
        <v>0.17152777777777775</v>
      </c>
      <c r="C308" s="640">
        <f t="shared" si="8"/>
        <v>5.8299595141700413</v>
      </c>
      <c r="D308" s="818">
        <f t="shared" si="9"/>
        <v>246.99999999999997</v>
      </c>
      <c r="E308" s="489" t="s">
        <v>2660</v>
      </c>
      <c r="F308" s="489" t="s">
        <v>2729</v>
      </c>
      <c r="G308" s="489">
        <v>700</v>
      </c>
      <c r="H308" s="23" t="s">
        <v>300</v>
      </c>
      <c r="I308" s="491">
        <v>2.8</v>
      </c>
      <c r="J308" s="488" t="s">
        <v>295</v>
      </c>
      <c r="K308" s="489" t="s">
        <v>310</v>
      </c>
      <c r="L308" s="641">
        <v>5.5</v>
      </c>
      <c r="M308" s="714">
        <v>46198</v>
      </c>
      <c r="N308" s="715" t="s">
        <v>1822</v>
      </c>
      <c r="O308" s="489" t="s">
        <v>2731</v>
      </c>
      <c r="P308" s="715">
        <v>1.7949999999999999</v>
      </c>
      <c r="Q308" s="715" t="s">
        <v>2738</v>
      </c>
      <c r="R308" s="23">
        <v>0.7</v>
      </c>
    </row>
    <row r="309" spans="1:22">
      <c r="A309" s="813" t="s">
        <v>2739</v>
      </c>
      <c r="B309" s="823">
        <v>0.17152777777777775</v>
      </c>
      <c r="C309" s="640">
        <f t="shared" si="8"/>
        <v>5.8299595141700413</v>
      </c>
      <c r="D309" s="817">
        <f t="shared" si="9"/>
        <v>246.99999999999997</v>
      </c>
      <c r="E309" s="489" t="s">
        <v>2660</v>
      </c>
      <c r="F309" s="489" t="s">
        <v>2729</v>
      </c>
      <c r="G309" s="397">
        <v>700</v>
      </c>
      <c r="H309" s="23" t="s">
        <v>300</v>
      </c>
      <c r="I309" s="491">
        <v>2.8</v>
      </c>
      <c r="J309" s="488" t="s">
        <v>295</v>
      </c>
      <c r="K309" s="489" t="s">
        <v>2740</v>
      </c>
      <c r="L309" s="641">
        <v>5.5</v>
      </c>
      <c r="M309" s="714">
        <v>46200</v>
      </c>
      <c r="N309" s="715" t="s">
        <v>1626</v>
      </c>
      <c r="O309" s="489" t="s">
        <v>2731</v>
      </c>
      <c r="P309" s="715">
        <v>1.7949999999999999</v>
      </c>
      <c r="Q309" s="715" t="s">
        <v>2741</v>
      </c>
      <c r="R309" s="23">
        <v>0.7</v>
      </c>
    </row>
    <row r="310" spans="1:22">
      <c r="A310" s="813"/>
      <c r="C310" s="640" t="str">
        <f t="shared" si="8"/>
        <v/>
      </c>
      <c r="D310" s="817" t="str">
        <f t="shared" si="9"/>
        <v/>
      </c>
      <c r="J310" s="488"/>
      <c r="K310" s="489"/>
      <c r="L310" s="641"/>
      <c r="M310" s="714"/>
      <c r="N310" s="715"/>
      <c r="O310" s="489"/>
      <c r="P310" s="715"/>
      <c r="Q310" s="715"/>
    </row>
    <row r="311" spans="1:22">
      <c r="A311" s="813"/>
      <c r="B311" s="488"/>
      <c r="C311" s="640" t="str">
        <f t="shared" si="8"/>
        <v/>
      </c>
      <c r="D311" s="818" t="str">
        <f t="shared" si="9"/>
        <v/>
      </c>
      <c r="E311" s="489"/>
      <c r="F311" s="489"/>
      <c r="G311" s="489"/>
      <c r="I311" s="491"/>
      <c r="J311" s="488"/>
      <c r="K311" s="489"/>
      <c r="L311" s="641"/>
      <c r="M311" s="714"/>
      <c r="N311" s="715"/>
      <c r="O311" s="489"/>
      <c r="P311" s="715"/>
      <c r="Q311" s="715"/>
    </row>
    <row r="312" spans="1:22">
      <c r="A312" s="813"/>
      <c r="C312" s="640" t="str">
        <f t="shared" si="8"/>
        <v/>
      </c>
      <c r="D312" s="817" t="str">
        <f t="shared" si="9"/>
        <v/>
      </c>
      <c r="J312" s="488"/>
      <c r="K312" s="489"/>
      <c r="L312" s="641"/>
      <c r="M312" s="714"/>
      <c r="N312" s="715"/>
      <c r="O312" s="489"/>
      <c r="P312" s="715"/>
      <c r="Q312" s="715"/>
    </row>
    <row r="313" spans="1:22">
      <c r="A313" s="813"/>
      <c r="C313" s="640" t="str">
        <f t="shared" si="8"/>
        <v/>
      </c>
      <c r="D313" s="817" t="str">
        <f t="shared" si="9"/>
        <v/>
      </c>
      <c r="J313" s="488"/>
      <c r="K313" s="489"/>
      <c r="L313" s="641"/>
      <c r="M313" s="714"/>
      <c r="N313" s="715"/>
      <c r="O313" s="489"/>
      <c r="P313" s="715"/>
      <c r="Q313" s="715"/>
    </row>
    <row r="314" spans="1:22">
      <c r="A314" s="813"/>
      <c r="B314" s="488"/>
      <c r="C314" s="640" t="str">
        <f t="shared" si="8"/>
        <v/>
      </c>
      <c r="D314" s="818" t="str">
        <f t="shared" si="9"/>
        <v/>
      </c>
      <c r="E314" s="489"/>
      <c r="F314" s="489"/>
      <c r="G314" s="489"/>
      <c r="I314" s="488"/>
      <c r="J314" s="488"/>
      <c r="K314" s="489"/>
      <c r="L314" s="641"/>
      <c r="M314" s="714"/>
      <c r="N314" s="715"/>
      <c r="O314" s="489"/>
      <c r="P314" s="715"/>
      <c r="Q314" s="715"/>
    </row>
    <row r="315" spans="1:22">
      <c r="A315" s="813"/>
      <c r="C315" s="640" t="str">
        <f t="shared" si="8"/>
        <v/>
      </c>
      <c r="D315" s="817" t="str">
        <f t="shared" si="9"/>
        <v/>
      </c>
      <c r="J315" s="488"/>
      <c r="K315" s="489"/>
      <c r="L315" s="641"/>
      <c r="M315" s="714"/>
      <c r="N315" s="715"/>
      <c r="O315" s="489"/>
      <c r="P315" s="715"/>
      <c r="Q315" s="715"/>
    </row>
    <row r="316" spans="1:22">
      <c r="A316" s="813"/>
      <c r="B316" s="488"/>
      <c r="C316" s="640" t="str">
        <f t="shared" si="8"/>
        <v/>
      </c>
      <c r="D316" s="818" t="str">
        <f t="shared" si="9"/>
        <v/>
      </c>
      <c r="E316" s="489"/>
      <c r="F316" s="489"/>
      <c r="G316" s="489"/>
      <c r="H316" s="488"/>
      <c r="I316" s="488"/>
      <c r="J316" s="488"/>
      <c r="K316" s="489"/>
      <c r="L316" s="641"/>
      <c r="M316" s="714"/>
      <c r="N316" s="715"/>
      <c r="O316" s="489"/>
      <c r="P316" s="715"/>
      <c r="Q316" s="715"/>
    </row>
    <row r="317" spans="1:22">
      <c r="A317" s="813"/>
      <c r="C317" s="640" t="str">
        <f t="shared" si="8"/>
        <v/>
      </c>
      <c r="D317" s="817" t="str">
        <f t="shared" si="9"/>
        <v/>
      </c>
      <c r="F317" s="489"/>
      <c r="J317" s="488"/>
      <c r="K317" s="489"/>
      <c r="L317" s="641"/>
      <c r="M317" s="714"/>
      <c r="N317" s="715"/>
      <c r="O317" s="489"/>
      <c r="P317" s="715"/>
      <c r="Q317" s="715"/>
    </row>
    <row r="318" spans="1:22">
      <c r="A318" s="813"/>
      <c r="C318" s="640" t="str">
        <f t="shared" si="8"/>
        <v/>
      </c>
      <c r="D318" s="817" t="str">
        <f t="shared" si="9"/>
        <v/>
      </c>
      <c r="J318" s="488"/>
      <c r="K318" s="489"/>
      <c r="L318" s="641"/>
      <c r="M318" s="714"/>
      <c r="N318" s="715"/>
      <c r="O318" s="489"/>
      <c r="P318" s="715"/>
      <c r="Q318" s="715"/>
    </row>
    <row r="319" spans="1:22">
      <c r="A319" s="813"/>
      <c r="B319" s="488"/>
      <c r="C319" s="640" t="str">
        <f t="shared" si="8"/>
        <v/>
      </c>
      <c r="D319" s="818" t="str">
        <f t="shared" si="9"/>
        <v/>
      </c>
      <c r="E319" s="489"/>
      <c r="F319" s="489"/>
      <c r="G319" s="489"/>
      <c r="I319" s="491"/>
      <c r="J319" s="488"/>
      <c r="K319" s="489"/>
      <c r="L319" s="641"/>
      <c r="M319" s="714"/>
      <c r="N319" s="715"/>
      <c r="O319" s="489"/>
      <c r="P319" s="715"/>
      <c r="Q319" s="715"/>
    </row>
    <row r="320" spans="1:22">
      <c r="A320" s="813"/>
      <c r="B320" s="488"/>
      <c r="C320" s="640" t="str">
        <f t="shared" si="8"/>
        <v/>
      </c>
      <c r="D320" s="818" t="str">
        <f t="shared" si="9"/>
        <v/>
      </c>
      <c r="E320" s="489"/>
      <c r="G320" s="489"/>
      <c r="J320" s="488"/>
      <c r="K320" s="489"/>
      <c r="L320" s="641"/>
      <c r="M320" s="714"/>
      <c r="N320" s="715"/>
      <c r="O320" s="489"/>
      <c r="P320" s="715"/>
      <c r="Q320" s="715"/>
    </row>
    <row r="321" spans="1:17">
      <c r="A321" s="813"/>
      <c r="B321" s="488"/>
      <c r="C321" s="640" t="str">
        <f t="shared" si="8"/>
        <v/>
      </c>
      <c r="D321" s="818" t="str">
        <f t="shared" si="9"/>
        <v/>
      </c>
      <c r="E321" s="489"/>
      <c r="F321" s="489"/>
      <c r="G321" s="489"/>
      <c r="H321" s="488"/>
      <c r="I321" s="491"/>
      <c r="J321" s="488"/>
      <c r="K321" s="489"/>
      <c r="L321" s="641"/>
      <c r="M321" s="714"/>
      <c r="N321" s="715"/>
      <c r="O321" s="489"/>
      <c r="P321" s="715"/>
      <c r="Q321" s="715"/>
    </row>
    <row r="322" spans="1:17">
      <c r="A322" s="813"/>
      <c r="C322" s="640" t="str">
        <f t="shared" ref="C322:C385" si="10">IFERROR(1440/D322, "")</f>
        <v/>
      </c>
      <c r="D322" s="817" t="str">
        <f t="shared" ref="D322:D385" si="11">IF(B322="", "", IF(B322&lt;1, B322*1440, B322))</f>
        <v/>
      </c>
      <c r="E322" s="489"/>
      <c r="F322" s="489"/>
      <c r="H322" s="488"/>
      <c r="I322" s="488"/>
      <c r="J322" s="488"/>
      <c r="K322" s="489"/>
      <c r="L322" s="641"/>
      <c r="M322" s="714"/>
      <c r="N322" s="715"/>
      <c r="O322" s="489"/>
      <c r="P322" s="715"/>
      <c r="Q322" s="715"/>
    </row>
    <row r="323" spans="1:17">
      <c r="A323" s="813"/>
      <c r="B323" s="488"/>
      <c r="C323" s="640" t="str">
        <f t="shared" si="10"/>
        <v/>
      </c>
      <c r="D323" s="818" t="str">
        <f t="shared" si="11"/>
        <v/>
      </c>
      <c r="E323" s="489"/>
      <c r="F323" s="489"/>
      <c r="G323" s="489"/>
      <c r="I323" s="488"/>
      <c r="J323" s="488"/>
      <c r="K323" s="489"/>
      <c r="L323" s="641"/>
      <c r="M323" s="714"/>
      <c r="N323" s="715"/>
      <c r="O323" s="489"/>
      <c r="P323" s="715"/>
      <c r="Q323" s="715"/>
    </row>
    <row r="324" spans="1:17">
      <c r="A324" s="813"/>
      <c r="C324" s="640" t="str">
        <f t="shared" si="10"/>
        <v/>
      </c>
      <c r="D324" s="817" t="str">
        <f t="shared" si="11"/>
        <v/>
      </c>
      <c r="F324" s="489"/>
      <c r="J324" s="488"/>
      <c r="K324" s="489"/>
      <c r="L324" s="641"/>
      <c r="M324" s="714"/>
      <c r="N324" s="715"/>
      <c r="O324" s="489"/>
      <c r="P324" s="715"/>
      <c r="Q324" s="715"/>
    </row>
    <row r="325" spans="1:17">
      <c r="A325" s="813"/>
      <c r="C325" s="640" t="str">
        <f t="shared" si="10"/>
        <v/>
      </c>
      <c r="D325" s="817" t="str">
        <f t="shared" si="11"/>
        <v/>
      </c>
      <c r="E325" s="489"/>
      <c r="J325" s="488"/>
      <c r="K325" s="489"/>
      <c r="L325" s="641"/>
      <c r="M325" s="714"/>
      <c r="N325" s="715"/>
      <c r="O325" s="489"/>
      <c r="P325" s="715"/>
      <c r="Q325" s="715"/>
    </row>
    <row r="326" spans="1:17">
      <c r="A326" s="813"/>
      <c r="B326" s="488"/>
      <c r="C326" s="640" t="str">
        <f t="shared" si="10"/>
        <v/>
      </c>
      <c r="D326" s="818" t="str">
        <f t="shared" si="11"/>
        <v/>
      </c>
      <c r="E326" s="489"/>
      <c r="F326" s="489"/>
      <c r="G326" s="489"/>
      <c r="H326" s="488"/>
      <c r="I326" s="491"/>
      <c r="J326" s="488"/>
      <c r="K326" s="489"/>
      <c r="L326" s="641"/>
      <c r="M326" s="714"/>
      <c r="N326" s="715"/>
      <c r="O326" s="489"/>
      <c r="P326" s="715"/>
      <c r="Q326" s="715"/>
    </row>
    <row r="327" spans="1:17">
      <c r="A327" s="813"/>
      <c r="B327" s="488"/>
      <c r="C327" s="640" t="str">
        <f t="shared" si="10"/>
        <v/>
      </c>
      <c r="D327" s="818" t="str">
        <f t="shared" si="11"/>
        <v/>
      </c>
      <c r="E327" s="489"/>
      <c r="F327" s="489"/>
      <c r="G327" s="489"/>
      <c r="J327" s="488"/>
      <c r="K327" s="489"/>
      <c r="L327" s="641"/>
      <c r="M327" s="714"/>
      <c r="N327" s="715"/>
      <c r="O327" s="489"/>
      <c r="P327" s="715"/>
      <c r="Q327" s="715"/>
    </row>
    <row r="328" spans="1:17">
      <c r="A328" s="813"/>
      <c r="B328" s="488"/>
      <c r="C328" s="640" t="str">
        <f t="shared" si="10"/>
        <v/>
      </c>
      <c r="D328" s="818" t="str">
        <f t="shared" si="11"/>
        <v/>
      </c>
      <c r="E328" s="489"/>
      <c r="F328" s="489"/>
      <c r="G328" s="489"/>
      <c r="J328" s="488"/>
      <c r="K328" s="489"/>
      <c r="L328" s="641"/>
      <c r="M328" s="714"/>
      <c r="N328" s="715"/>
      <c r="O328" s="489"/>
      <c r="P328" s="715"/>
      <c r="Q328" s="715"/>
    </row>
    <row r="329" spans="1:17">
      <c r="A329" s="813"/>
      <c r="B329" s="488"/>
      <c r="C329" s="640" t="str">
        <f t="shared" si="10"/>
        <v/>
      </c>
      <c r="D329" s="818" t="str">
        <f t="shared" si="11"/>
        <v/>
      </c>
      <c r="E329" s="489"/>
      <c r="F329" s="489"/>
      <c r="G329" s="489"/>
      <c r="I329" s="491"/>
      <c r="J329" s="488"/>
      <c r="K329" s="489"/>
      <c r="L329" s="641"/>
      <c r="M329" s="714"/>
      <c r="N329" s="715"/>
      <c r="O329" s="489"/>
      <c r="P329" s="715"/>
      <c r="Q329" s="715"/>
    </row>
    <row r="330" spans="1:17">
      <c r="A330" s="813"/>
      <c r="B330" s="488"/>
      <c r="C330" s="640" t="str">
        <f t="shared" si="10"/>
        <v/>
      </c>
      <c r="D330" s="818" t="str">
        <f t="shared" si="11"/>
        <v/>
      </c>
      <c r="E330" s="489"/>
      <c r="F330" s="489"/>
      <c r="G330" s="489"/>
      <c r="I330" s="491"/>
      <c r="J330" s="488"/>
      <c r="K330" s="489"/>
      <c r="L330" s="641"/>
      <c r="M330" s="714"/>
      <c r="N330" s="715"/>
      <c r="O330" s="489"/>
      <c r="P330" s="715"/>
      <c r="Q330" s="715"/>
    </row>
    <row r="331" spans="1:17">
      <c r="A331" s="813"/>
      <c r="C331" s="640" t="str">
        <f t="shared" si="10"/>
        <v/>
      </c>
      <c r="D331" s="817" t="str">
        <f t="shared" si="11"/>
        <v/>
      </c>
      <c r="J331" s="488"/>
      <c r="K331" s="489"/>
      <c r="L331" s="641"/>
      <c r="M331" s="714"/>
      <c r="N331" s="715"/>
      <c r="O331" s="489"/>
      <c r="P331" s="715"/>
      <c r="Q331" s="715"/>
    </row>
    <row r="332" spans="1:17">
      <c r="A332" s="813"/>
      <c r="C332" s="640" t="str">
        <f t="shared" si="10"/>
        <v/>
      </c>
      <c r="D332" s="817" t="str">
        <f t="shared" si="11"/>
        <v/>
      </c>
      <c r="J332" s="488"/>
      <c r="K332" s="489"/>
      <c r="L332" s="641"/>
      <c r="M332" s="714"/>
      <c r="N332" s="715"/>
      <c r="O332" s="489"/>
      <c r="P332" s="715"/>
      <c r="Q332" s="715"/>
    </row>
    <row r="333" spans="1:17">
      <c r="A333" s="813"/>
      <c r="B333" s="488"/>
      <c r="C333" s="640" t="str">
        <f t="shared" si="10"/>
        <v/>
      </c>
      <c r="D333" s="818" t="str">
        <f t="shared" si="11"/>
        <v/>
      </c>
      <c r="E333" s="489"/>
      <c r="F333" s="489"/>
      <c r="G333" s="489"/>
      <c r="J333" s="488"/>
      <c r="K333" s="489"/>
      <c r="L333" s="641"/>
      <c r="M333" s="714"/>
      <c r="N333" s="715"/>
      <c r="O333" s="489"/>
      <c r="P333" s="715"/>
      <c r="Q333" s="715"/>
    </row>
    <row r="334" spans="1:17">
      <c r="A334" s="813"/>
      <c r="B334" s="488"/>
      <c r="C334" s="640" t="str">
        <f t="shared" si="10"/>
        <v/>
      </c>
      <c r="D334" s="818" t="str">
        <f t="shared" si="11"/>
        <v/>
      </c>
      <c r="E334" s="489"/>
      <c r="G334" s="489"/>
      <c r="I334" s="491"/>
      <c r="J334" s="488"/>
      <c r="K334" s="489"/>
      <c r="L334" s="641"/>
      <c r="M334" s="714"/>
      <c r="N334" s="715"/>
      <c r="O334" s="489"/>
      <c r="P334" s="715"/>
      <c r="Q334" s="715"/>
    </row>
    <row r="335" spans="1:17">
      <c r="A335" s="813"/>
      <c r="B335" s="488"/>
      <c r="C335" s="640" t="str">
        <f t="shared" si="10"/>
        <v/>
      </c>
      <c r="D335" s="818" t="str">
        <f t="shared" si="11"/>
        <v/>
      </c>
      <c r="E335" s="489"/>
      <c r="F335" s="489"/>
      <c r="G335" s="489"/>
      <c r="J335" s="488"/>
      <c r="K335" s="489"/>
      <c r="L335" s="641"/>
      <c r="M335" s="714"/>
      <c r="N335" s="715"/>
      <c r="O335" s="489"/>
      <c r="P335" s="715"/>
      <c r="Q335" s="715"/>
    </row>
    <row r="336" spans="1:17">
      <c r="A336" s="813"/>
      <c r="C336" s="640" t="str">
        <f t="shared" si="10"/>
        <v/>
      </c>
      <c r="D336" s="817" t="str">
        <f t="shared" si="11"/>
        <v/>
      </c>
      <c r="J336" s="488"/>
      <c r="K336" s="489"/>
      <c r="L336" s="641"/>
      <c r="M336" s="714"/>
      <c r="N336" s="715"/>
      <c r="O336" s="489"/>
      <c r="P336" s="715"/>
      <c r="Q336" s="715"/>
    </row>
    <row r="337" spans="1:17">
      <c r="A337" s="813"/>
      <c r="B337" s="488"/>
      <c r="C337" s="640" t="str">
        <f t="shared" si="10"/>
        <v/>
      </c>
      <c r="D337" s="818" t="str">
        <f t="shared" si="11"/>
        <v/>
      </c>
      <c r="E337" s="489"/>
      <c r="F337" s="489"/>
      <c r="G337" s="489"/>
      <c r="H337" s="488"/>
      <c r="I337" s="490"/>
      <c r="J337" s="488"/>
      <c r="K337" s="489"/>
      <c r="L337" s="641"/>
      <c r="M337" s="714"/>
      <c r="N337" s="715"/>
      <c r="O337" s="489"/>
      <c r="P337" s="715"/>
      <c r="Q337" s="715"/>
    </row>
    <row r="338" spans="1:17">
      <c r="A338" s="813"/>
      <c r="C338" s="640" t="str">
        <f t="shared" si="10"/>
        <v/>
      </c>
      <c r="D338" s="817" t="str">
        <f t="shared" si="11"/>
        <v/>
      </c>
      <c r="F338" s="489"/>
      <c r="G338" s="489"/>
      <c r="I338" s="491"/>
      <c r="J338" s="488"/>
      <c r="K338" s="489"/>
      <c r="L338" s="641"/>
      <c r="M338" s="714"/>
      <c r="N338" s="715"/>
      <c r="O338" s="489"/>
      <c r="P338" s="715"/>
      <c r="Q338" s="715"/>
    </row>
    <row r="339" spans="1:17">
      <c r="A339" s="813"/>
      <c r="C339" s="640" t="str">
        <f t="shared" si="10"/>
        <v/>
      </c>
      <c r="D339" s="817" t="str">
        <f t="shared" si="11"/>
        <v/>
      </c>
      <c r="J339" s="488"/>
      <c r="K339" s="489"/>
      <c r="L339" s="641"/>
      <c r="M339" s="714"/>
      <c r="N339" s="715"/>
      <c r="O339" s="489"/>
      <c r="P339" s="715"/>
      <c r="Q339" s="715"/>
    </row>
    <row r="340" spans="1:17">
      <c r="A340" s="813"/>
      <c r="C340" s="640" t="str">
        <f t="shared" si="10"/>
        <v/>
      </c>
      <c r="D340" s="817" t="str">
        <f t="shared" si="11"/>
        <v/>
      </c>
      <c r="J340" s="488"/>
      <c r="K340" s="489"/>
      <c r="L340" s="641"/>
      <c r="M340" s="714"/>
      <c r="N340" s="715"/>
      <c r="O340" s="489"/>
      <c r="P340" s="715"/>
      <c r="Q340" s="715"/>
    </row>
    <row r="341" spans="1:17">
      <c r="A341" s="813"/>
      <c r="C341" s="640" t="str">
        <f t="shared" si="10"/>
        <v/>
      </c>
      <c r="D341" s="817" t="str">
        <f t="shared" si="11"/>
        <v/>
      </c>
      <c r="J341" s="488"/>
      <c r="K341" s="489"/>
      <c r="L341" s="641"/>
      <c r="M341" s="714"/>
      <c r="N341" s="715"/>
      <c r="O341" s="489"/>
      <c r="P341" s="715"/>
      <c r="Q341" s="715"/>
    </row>
    <row r="342" spans="1:17">
      <c r="A342" s="813"/>
      <c r="B342" s="488"/>
      <c r="C342" s="640" t="str">
        <f t="shared" si="10"/>
        <v/>
      </c>
      <c r="D342" s="818" t="str">
        <f t="shared" si="11"/>
        <v/>
      </c>
      <c r="E342" s="489"/>
      <c r="F342" s="489"/>
      <c r="G342" s="489"/>
      <c r="J342" s="488"/>
      <c r="K342" s="489"/>
      <c r="L342" s="641"/>
      <c r="M342" s="714"/>
      <c r="N342" s="715"/>
      <c r="O342" s="489"/>
      <c r="P342" s="715"/>
      <c r="Q342" s="715"/>
    </row>
    <row r="343" spans="1:17">
      <c r="A343" s="813"/>
      <c r="B343" s="488"/>
      <c r="C343" s="640" t="str">
        <f t="shared" si="10"/>
        <v/>
      </c>
      <c r="D343" s="818" t="str">
        <f t="shared" si="11"/>
        <v/>
      </c>
      <c r="E343" s="489"/>
      <c r="F343" s="489"/>
      <c r="G343" s="489"/>
      <c r="J343" s="488"/>
      <c r="K343" s="489"/>
      <c r="L343" s="641"/>
      <c r="M343" s="714"/>
      <c r="N343" s="715"/>
      <c r="O343" s="489"/>
      <c r="P343" s="715"/>
      <c r="Q343" s="715"/>
    </row>
    <row r="344" spans="1:17">
      <c r="A344" s="813"/>
      <c r="C344" s="640" t="str">
        <f t="shared" si="10"/>
        <v/>
      </c>
      <c r="D344" s="817" t="str">
        <f t="shared" si="11"/>
        <v/>
      </c>
      <c r="J344" s="488"/>
      <c r="K344" s="489"/>
      <c r="L344" s="641"/>
      <c r="M344" s="714"/>
      <c r="N344" s="715"/>
      <c r="O344" s="489"/>
      <c r="P344" s="715"/>
      <c r="Q344" s="715"/>
    </row>
    <row r="345" spans="1:17">
      <c r="A345" s="813"/>
      <c r="C345" s="640" t="str">
        <f t="shared" si="10"/>
        <v/>
      </c>
      <c r="D345" s="817" t="str">
        <f t="shared" si="11"/>
        <v/>
      </c>
      <c r="J345" s="488"/>
      <c r="K345" s="489"/>
      <c r="L345" s="641"/>
      <c r="M345" s="714"/>
      <c r="N345" s="715"/>
      <c r="O345" s="489"/>
      <c r="P345" s="715"/>
      <c r="Q345" s="715"/>
    </row>
    <row r="346" spans="1:17">
      <c r="A346" s="813"/>
      <c r="C346" s="640" t="str">
        <f t="shared" si="10"/>
        <v/>
      </c>
      <c r="D346" s="817" t="str">
        <f t="shared" si="11"/>
        <v/>
      </c>
      <c r="E346" s="489"/>
      <c r="F346" s="489"/>
      <c r="G346" s="489"/>
      <c r="H346" s="488"/>
      <c r="I346" s="488"/>
      <c r="J346" s="488"/>
      <c r="K346" s="489"/>
      <c r="L346" s="641"/>
      <c r="M346" s="714"/>
      <c r="N346" s="715"/>
      <c r="O346" s="489"/>
      <c r="P346" s="715"/>
      <c r="Q346" s="715"/>
    </row>
    <row r="347" spans="1:17">
      <c r="A347" s="813"/>
      <c r="C347" s="640" t="str">
        <f t="shared" si="10"/>
        <v/>
      </c>
      <c r="D347" s="817" t="str">
        <f t="shared" si="11"/>
        <v/>
      </c>
      <c r="J347" s="488"/>
      <c r="K347" s="489"/>
      <c r="L347" s="641"/>
      <c r="M347" s="714"/>
      <c r="N347" s="715"/>
      <c r="O347" s="489"/>
      <c r="P347" s="715"/>
      <c r="Q347" s="715"/>
    </row>
    <row r="348" spans="1:17">
      <c r="A348" s="813"/>
      <c r="C348" s="640" t="str">
        <f t="shared" si="10"/>
        <v/>
      </c>
      <c r="D348" s="817" t="str">
        <f t="shared" si="11"/>
        <v/>
      </c>
      <c r="H348" s="488"/>
      <c r="J348" s="488"/>
      <c r="K348" s="489"/>
      <c r="L348" s="641"/>
      <c r="M348" s="714"/>
      <c r="N348" s="715"/>
      <c r="O348" s="489"/>
      <c r="P348" s="715"/>
      <c r="Q348" s="715"/>
    </row>
    <row r="349" spans="1:17">
      <c r="A349" s="813"/>
      <c r="C349" s="640" t="str">
        <f t="shared" si="10"/>
        <v/>
      </c>
      <c r="D349" s="817" t="str">
        <f t="shared" si="11"/>
        <v/>
      </c>
      <c r="J349" s="488"/>
      <c r="K349" s="489"/>
      <c r="L349" s="641"/>
      <c r="M349" s="714"/>
      <c r="N349" s="715"/>
      <c r="O349" s="489"/>
      <c r="P349" s="715"/>
      <c r="Q349" s="715"/>
    </row>
    <row r="350" spans="1:17">
      <c r="A350" s="813"/>
      <c r="B350" s="488"/>
      <c r="C350" s="640" t="str">
        <f t="shared" si="10"/>
        <v/>
      </c>
      <c r="D350" s="818" t="str">
        <f t="shared" si="11"/>
        <v/>
      </c>
      <c r="E350" s="489"/>
      <c r="G350" s="489"/>
      <c r="J350" s="488"/>
      <c r="K350" s="489"/>
      <c r="L350" s="641"/>
      <c r="M350" s="714"/>
      <c r="N350" s="715"/>
      <c r="O350" s="489"/>
      <c r="P350" s="715"/>
      <c r="Q350" s="715"/>
    </row>
    <row r="351" spans="1:17">
      <c r="A351" s="813"/>
      <c r="C351" s="640" t="str">
        <f t="shared" si="10"/>
        <v/>
      </c>
      <c r="D351" s="817" t="str">
        <f t="shared" si="11"/>
        <v/>
      </c>
      <c r="F351" s="489"/>
      <c r="J351" s="488"/>
      <c r="K351" s="489"/>
      <c r="L351" s="641"/>
      <c r="M351" s="714"/>
      <c r="N351" s="715"/>
      <c r="O351" s="489"/>
      <c r="P351" s="715"/>
      <c r="Q351" s="715"/>
    </row>
    <row r="352" spans="1:17">
      <c r="A352" s="813"/>
      <c r="C352" s="640" t="str">
        <f t="shared" si="10"/>
        <v/>
      </c>
      <c r="D352" s="817" t="str">
        <f t="shared" si="11"/>
        <v/>
      </c>
      <c r="J352" s="488"/>
      <c r="K352" s="489"/>
      <c r="L352" s="641"/>
      <c r="M352" s="714"/>
      <c r="N352" s="715"/>
      <c r="O352" s="489"/>
      <c r="P352" s="715"/>
      <c r="Q352" s="715"/>
    </row>
    <row r="353" spans="1:17">
      <c r="A353" s="813"/>
      <c r="C353" s="640" t="str">
        <f t="shared" si="10"/>
        <v/>
      </c>
      <c r="D353" s="817" t="str">
        <f t="shared" si="11"/>
        <v/>
      </c>
      <c r="J353" s="488"/>
      <c r="K353" s="489"/>
      <c r="L353" s="641"/>
      <c r="M353" s="714"/>
      <c r="N353" s="715"/>
      <c r="O353" s="489"/>
      <c r="P353" s="715"/>
      <c r="Q353" s="715"/>
    </row>
    <row r="354" spans="1:17">
      <c r="A354" s="813"/>
      <c r="C354" s="640" t="str">
        <f t="shared" si="10"/>
        <v/>
      </c>
      <c r="D354" s="817" t="str">
        <f t="shared" si="11"/>
        <v/>
      </c>
      <c r="J354" s="488"/>
      <c r="K354" s="489"/>
      <c r="L354" s="641"/>
      <c r="M354" s="714"/>
      <c r="N354" s="715"/>
      <c r="O354" s="489"/>
      <c r="P354" s="715"/>
      <c r="Q354" s="715"/>
    </row>
    <row r="355" spans="1:17">
      <c r="A355" s="813"/>
      <c r="B355" s="488"/>
      <c r="C355" s="640" t="str">
        <f t="shared" si="10"/>
        <v/>
      </c>
      <c r="D355" s="818" t="str">
        <f t="shared" si="11"/>
        <v/>
      </c>
      <c r="E355" s="489"/>
      <c r="F355" s="489"/>
      <c r="G355" s="489"/>
      <c r="H355" s="488"/>
      <c r="I355" s="490"/>
      <c r="J355" s="488"/>
      <c r="K355" s="489"/>
      <c r="L355" s="641"/>
      <c r="M355" s="714"/>
      <c r="N355" s="715"/>
      <c r="O355" s="489"/>
      <c r="P355" s="715"/>
      <c r="Q355" s="715"/>
    </row>
    <row r="356" spans="1:17">
      <c r="A356" s="813"/>
      <c r="C356" s="640" t="str">
        <f t="shared" si="10"/>
        <v/>
      </c>
      <c r="D356" s="817" t="str">
        <f t="shared" si="11"/>
        <v/>
      </c>
      <c r="F356" s="489"/>
      <c r="J356" s="488"/>
      <c r="K356" s="489"/>
      <c r="L356" s="641"/>
      <c r="M356" s="714"/>
      <c r="N356" s="715"/>
      <c r="O356" s="489"/>
      <c r="P356" s="715"/>
      <c r="Q356" s="715"/>
    </row>
    <row r="357" spans="1:17">
      <c r="A357" s="813"/>
      <c r="C357" s="640" t="str">
        <f t="shared" si="10"/>
        <v/>
      </c>
      <c r="D357" s="817" t="str">
        <f t="shared" si="11"/>
        <v/>
      </c>
      <c r="F357" s="489"/>
      <c r="J357" s="488"/>
      <c r="K357" s="489"/>
      <c r="L357" s="641"/>
      <c r="M357" s="714"/>
      <c r="N357" s="715"/>
      <c r="O357" s="489"/>
      <c r="P357" s="715"/>
      <c r="Q357" s="715"/>
    </row>
    <row r="358" spans="1:17">
      <c r="A358" s="813"/>
      <c r="C358" s="640" t="str">
        <f t="shared" si="10"/>
        <v/>
      </c>
      <c r="D358" s="817" t="str">
        <f t="shared" si="11"/>
        <v/>
      </c>
      <c r="F358" s="489"/>
      <c r="J358" s="488"/>
      <c r="K358" s="489"/>
      <c r="L358" s="641"/>
      <c r="M358" s="714"/>
      <c r="N358" s="715"/>
      <c r="O358" s="489"/>
      <c r="P358" s="715"/>
      <c r="Q358" s="715"/>
    </row>
    <row r="359" spans="1:17">
      <c r="A359" s="813"/>
      <c r="B359" s="488"/>
      <c r="C359" s="640" t="str">
        <f t="shared" si="10"/>
        <v/>
      </c>
      <c r="D359" s="818" t="str">
        <f t="shared" si="11"/>
        <v/>
      </c>
      <c r="E359" s="489"/>
      <c r="F359" s="489"/>
      <c r="G359" s="489"/>
      <c r="J359" s="488"/>
      <c r="K359" s="489"/>
      <c r="L359" s="641"/>
      <c r="M359" s="714"/>
      <c r="N359" s="715"/>
      <c r="O359" s="489"/>
      <c r="P359" s="715"/>
      <c r="Q359" s="715"/>
    </row>
    <row r="360" spans="1:17">
      <c r="A360" s="813"/>
      <c r="C360" s="640" t="str">
        <f t="shared" si="10"/>
        <v/>
      </c>
      <c r="D360" s="817" t="str">
        <f t="shared" si="11"/>
        <v/>
      </c>
      <c r="J360" s="488"/>
      <c r="K360" s="489"/>
      <c r="L360" s="641"/>
      <c r="M360" s="714"/>
      <c r="N360" s="715"/>
      <c r="O360" s="489"/>
      <c r="P360" s="715"/>
      <c r="Q360" s="715"/>
    </row>
    <row r="361" spans="1:17">
      <c r="A361" s="813"/>
      <c r="B361" s="488"/>
      <c r="C361" s="640" t="str">
        <f t="shared" si="10"/>
        <v/>
      </c>
      <c r="D361" s="818" t="str">
        <f t="shared" si="11"/>
        <v/>
      </c>
      <c r="E361" s="489"/>
      <c r="F361" s="489"/>
      <c r="G361" s="489"/>
      <c r="J361" s="488"/>
      <c r="K361" s="489"/>
      <c r="L361" s="641"/>
      <c r="M361" s="714"/>
      <c r="N361" s="715"/>
      <c r="O361" s="489"/>
      <c r="P361" s="715"/>
      <c r="Q361" s="715"/>
    </row>
    <row r="362" spans="1:17">
      <c r="A362" s="813"/>
      <c r="B362" s="488"/>
      <c r="C362" s="640" t="str">
        <f t="shared" si="10"/>
        <v/>
      </c>
      <c r="D362" s="818" t="str">
        <f t="shared" si="11"/>
        <v/>
      </c>
      <c r="E362" s="489"/>
      <c r="F362" s="489"/>
      <c r="G362" s="489"/>
      <c r="I362" s="491"/>
      <c r="J362" s="488"/>
      <c r="K362" s="489"/>
      <c r="L362" s="641"/>
      <c r="M362" s="714"/>
      <c r="N362" s="715"/>
      <c r="O362" s="489"/>
      <c r="P362" s="715"/>
      <c r="Q362" s="715"/>
    </row>
    <row r="363" spans="1:17">
      <c r="A363" s="813"/>
      <c r="C363" s="640" t="str">
        <f t="shared" si="10"/>
        <v/>
      </c>
      <c r="D363" s="817" t="str">
        <f t="shared" si="11"/>
        <v/>
      </c>
      <c r="J363" s="488"/>
      <c r="K363" s="489"/>
      <c r="L363" s="641"/>
      <c r="M363" s="714"/>
      <c r="N363" s="715"/>
      <c r="O363" s="489"/>
      <c r="P363" s="715"/>
      <c r="Q363" s="715"/>
    </row>
    <row r="364" spans="1:17">
      <c r="A364" s="813"/>
      <c r="C364" s="640" t="str">
        <f t="shared" si="10"/>
        <v/>
      </c>
      <c r="D364" s="817" t="str">
        <f t="shared" si="11"/>
        <v/>
      </c>
      <c r="J364" s="488"/>
      <c r="K364" s="489"/>
      <c r="L364" s="641"/>
      <c r="M364" s="714"/>
      <c r="N364" s="715"/>
      <c r="O364" s="489"/>
      <c r="P364" s="715"/>
      <c r="Q364" s="715"/>
    </row>
    <row r="365" spans="1:17">
      <c r="A365" s="813"/>
      <c r="C365" s="640" t="str">
        <f t="shared" si="10"/>
        <v/>
      </c>
      <c r="D365" s="817" t="str">
        <f t="shared" si="11"/>
        <v/>
      </c>
      <c r="H365" s="488"/>
      <c r="J365" s="488"/>
      <c r="K365" s="489"/>
      <c r="L365" s="641"/>
      <c r="M365" s="714"/>
      <c r="N365" s="715"/>
      <c r="O365" s="489"/>
      <c r="P365" s="715"/>
      <c r="Q365" s="715"/>
    </row>
    <row r="366" spans="1:17">
      <c r="A366" s="813"/>
      <c r="C366" s="640" t="str">
        <f t="shared" si="10"/>
        <v/>
      </c>
      <c r="D366" s="817" t="str">
        <f t="shared" si="11"/>
        <v/>
      </c>
      <c r="J366" s="488"/>
      <c r="K366" s="489"/>
      <c r="L366" s="641"/>
      <c r="M366" s="714"/>
      <c r="N366" s="715"/>
      <c r="O366" s="489"/>
      <c r="P366" s="715"/>
      <c r="Q366" s="715"/>
    </row>
    <row r="367" spans="1:17">
      <c r="A367" s="813"/>
      <c r="C367" s="640" t="str">
        <f t="shared" si="10"/>
        <v/>
      </c>
      <c r="D367" s="817" t="str">
        <f t="shared" si="11"/>
        <v/>
      </c>
      <c r="J367" s="488"/>
      <c r="K367" s="489"/>
      <c r="L367" s="641"/>
      <c r="M367" s="714"/>
      <c r="N367" s="715"/>
      <c r="O367" s="489"/>
      <c r="P367" s="715"/>
      <c r="Q367" s="715"/>
    </row>
    <row r="368" spans="1:17">
      <c r="A368" s="813"/>
      <c r="B368" s="488"/>
      <c r="C368" s="640" t="str">
        <f t="shared" si="10"/>
        <v/>
      </c>
      <c r="D368" s="818" t="str">
        <f t="shared" si="11"/>
        <v/>
      </c>
      <c r="E368" s="489"/>
      <c r="G368" s="489"/>
      <c r="J368" s="488"/>
      <c r="K368" s="489"/>
      <c r="L368" s="641"/>
      <c r="M368" s="714"/>
      <c r="N368" s="715"/>
      <c r="O368" s="489"/>
      <c r="P368" s="715"/>
      <c r="Q368" s="715"/>
    </row>
    <row r="369" spans="1:17">
      <c r="A369" s="813"/>
      <c r="C369" s="640" t="str">
        <f t="shared" si="10"/>
        <v/>
      </c>
      <c r="D369" s="817" t="str">
        <f t="shared" si="11"/>
        <v/>
      </c>
      <c r="F369" s="489"/>
      <c r="J369" s="488"/>
      <c r="K369" s="489"/>
      <c r="L369" s="641"/>
      <c r="M369" s="714"/>
      <c r="N369" s="715"/>
      <c r="O369" s="489"/>
      <c r="P369" s="715"/>
      <c r="Q369" s="715"/>
    </row>
    <row r="370" spans="1:17">
      <c r="A370" s="813"/>
      <c r="C370" s="640" t="str">
        <f t="shared" si="10"/>
        <v/>
      </c>
      <c r="D370" s="817" t="str">
        <f t="shared" si="11"/>
        <v/>
      </c>
      <c r="J370" s="488"/>
      <c r="K370" s="489"/>
      <c r="L370" s="641"/>
      <c r="M370" s="714"/>
      <c r="N370" s="715"/>
      <c r="O370" s="489"/>
      <c r="P370" s="715"/>
      <c r="Q370" s="715"/>
    </row>
    <row r="371" spans="1:17">
      <c r="A371" s="813"/>
      <c r="B371" s="488"/>
      <c r="C371" s="640" t="str">
        <f t="shared" si="10"/>
        <v/>
      </c>
      <c r="D371" s="818" t="str">
        <f t="shared" si="11"/>
        <v/>
      </c>
      <c r="E371" s="489"/>
      <c r="F371" s="489"/>
      <c r="G371" s="489"/>
      <c r="I371" s="491"/>
      <c r="J371" s="488"/>
      <c r="K371" s="489"/>
      <c r="L371" s="641"/>
      <c r="M371" s="714"/>
      <c r="N371" s="715"/>
      <c r="O371" s="489"/>
      <c r="P371" s="715"/>
      <c r="Q371" s="715"/>
    </row>
    <row r="372" spans="1:17">
      <c r="A372" s="813"/>
      <c r="B372" s="488"/>
      <c r="C372" s="640" t="str">
        <f t="shared" si="10"/>
        <v/>
      </c>
      <c r="D372" s="818" t="str">
        <f t="shared" si="11"/>
        <v/>
      </c>
      <c r="E372" s="489"/>
      <c r="F372" s="489"/>
      <c r="G372" s="489"/>
      <c r="J372" s="488"/>
      <c r="K372" s="489"/>
      <c r="L372" s="641"/>
      <c r="M372" s="714"/>
      <c r="N372" s="715"/>
      <c r="O372" s="489"/>
      <c r="P372" s="715"/>
      <c r="Q372" s="715"/>
    </row>
    <row r="373" spans="1:17">
      <c r="A373" s="813"/>
      <c r="C373" s="640" t="str">
        <f t="shared" si="10"/>
        <v/>
      </c>
      <c r="D373" s="817" t="str">
        <f t="shared" si="11"/>
        <v/>
      </c>
      <c r="F373" s="489"/>
      <c r="J373" s="488"/>
      <c r="K373" s="489"/>
      <c r="L373" s="641"/>
      <c r="M373" s="714"/>
      <c r="N373" s="715"/>
      <c r="O373" s="489"/>
      <c r="P373" s="715"/>
      <c r="Q373" s="715"/>
    </row>
    <row r="374" spans="1:17">
      <c r="A374" s="813"/>
      <c r="C374" s="640" t="str">
        <f t="shared" si="10"/>
        <v/>
      </c>
      <c r="D374" s="817" t="str">
        <f t="shared" si="11"/>
        <v/>
      </c>
      <c r="F374" s="489"/>
      <c r="J374" s="488"/>
      <c r="K374" s="489"/>
      <c r="L374" s="641"/>
      <c r="M374" s="714"/>
      <c r="N374" s="715"/>
      <c r="O374" s="489"/>
      <c r="P374" s="715"/>
      <c r="Q374" s="715"/>
    </row>
    <row r="375" spans="1:17">
      <c r="A375" s="813"/>
      <c r="B375" s="488"/>
      <c r="C375" s="640" t="str">
        <f t="shared" si="10"/>
        <v/>
      </c>
      <c r="D375" s="818" t="str">
        <f t="shared" si="11"/>
        <v/>
      </c>
      <c r="E375" s="489"/>
      <c r="F375" s="489"/>
      <c r="G375" s="489"/>
      <c r="J375" s="488"/>
      <c r="K375" s="489"/>
      <c r="L375" s="641"/>
      <c r="M375" s="714"/>
      <c r="N375" s="715"/>
      <c r="O375" s="489"/>
      <c r="P375" s="715"/>
      <c r="Q375" s="715"/>
    </row>
    <row r="376" spans="1:17">
      <c r="A376" s="813"/>
      <c r="C376" s="640" t="str">
        <f t="shared" si="10"/>
        <v/>
      </c>
      <c r="D376" s="817" t="str">
        <f t="shared" si="11"/>
        <v/>
      </c>
      <c r="F376" s="489"/>
      <c r="J376" s="488"/>
      <c r="K376" s="489"/>
      <c r="L376" s="641"/>
      <c r="M376" s="714"/>
      <c r="N376" s="715"/>
      <c r="O376" s="489"/>
      <c r="P376" s="715"/>
      <c r="Q376" s="715"/>
    </row>
    <row r="377" spans="1:17">
      <c r="A377" s="813"/>
      <c r="C377" s="640" t="str">
        <f t="shared" si="10"/>
        <v/>
      </c>
      <c r="D377" s="817" t="str">
        <f t="shared" si="11"/>
        <v/>
      </c>
      <c r="J377" s="488"/>
      <c r="K377" s="489"/>
      <c r="L377" s="641"/>
      <c r="M377" s="714"/>
      <c r="N377" s="715"/>
      <c r="O377" s="489"/>
      <c r="P377" s="715"/>
      <c r="Q377" s="715"/>
    </row>
    <row r="378" spans="1:17">
      <c r="A378" s="813"/>
      <c r="B378" s="488"/>
      <c r="C378" s="640" t="str">
        <f t="shared" si="10"/>
        <v/>
      </c>
      <c r="D378" s="818" t="str">
        <f t="shared" si="11"/>
        <v/>
      </c>
      <c r="E378" s="489"/>
      <c r="F378" s="489"/>
      <c r="G378" s="489"/>
      <c r="H378" s="488"/>
      <c r="I378" s="488"/>
      <c r="J378" s="488"/>
      <c r="K378" s="489"/>
      <c r="L378" s="641"/>
      <c r="M378" s="714"/>
      <c r="N378" s="715"/>
      <c r="O378" s="489"/>
      <c r="P378" s="715"/>
      <c r="Q378" s="715"/>
    </row>
    <row r="379" spans="1:17">
      <c r="A379" s="813"/>
      <c r="B379" s="488"/>
      <c r="C379" s="640" t="str">
        <f t="shared" si="10"/>
        <v/>
      </c>
      <c r="D379" s="818" t="str">
        <f t="shared" si="11"/>
        <v/>
      </c>
      <c r="E379" s="489"/>
      <c r="F379" s="489"/>
      <c r="G379" s="489"/>
      <c r="J379" s="488"/>
      <c r="K379" s="489"/>
      <c r="L379" s="641"/>
      <c r="M379" s="714"/>
      <c r="N379" s="715"/>
      <c r="O379" s="489"/>
      <c r="P379" s="715"/>
      <c r="Q379" s="715"/>
    </row>
    <row r="380" spans="1:17">
      <c r="A380" s="813"/>
      <c r="C380" s="640" t="str">
        <f t="shared" si="10"/>
        <v/>
      </c>
      <c r="D380" s="817" t="str">
        <f t="shared" si="11"/>
        <v/>
      </c>
      <c r="J380" s="488"/>
      <c r="K380" s="489"/>
      <c r="L380" s="641"/>
      <c r="M380" s="714"/>
      <c r="N380" s="715"/>
      <c r="O380" s="489"/>
      <c r="P380" s="715"/>
      <c r="Q380" s="715"/>
    </row>
    <row r="381" spans="1:17">
      <c r="A381" s="813"/>
      <c r="B381" s="488"/>
      <c r="C381" s="640" t="str">
        <f t="shared" si="10"/>
        <v/>
      </c>
      <c r="D381" s="818" t="str">
        <f t="shared" si="11"/>
        <v/>
      </c>
      <c r="E381" s="489"/>
      <c r="F381" s="489"/>
      <c r="G381" s="489"/>
      <c r="I381" s="491"/>
      <c r="J381" s="488"/>
      <c r="K381" s="489"/>
      <c r="L381" s="641"/>
      <c r="M381" s="714"/>
      <c r="N381" s="715"/>
      <c r="O381" s="489"/>
      <c r="P381" s="715"/>
      <c r="Q381" s="715"/>
    </row>
    <row r="382" spans="1:17">
      <c r="A382" s="813"/>
      <c r="B382" s="488"/>
      <c r="C382" s="640" t="str">
        <f t="shared" si="10"/>
        <v/>
      </c>
      <c r="D382" s="818" t="str">
        <f t="shared" si="11"/>
        <v/>
      </c>
      <c r="E382" s="489"/>
      <c r="F382" s="489"/>
      <c r="G382" s="489"/>
      <c r="I382" s="491"/>
      <c r="J382" s="488"/>
      <c r="K382" s="489"/>
      <c r="L382" s="641"/>
      <c r="M382" s="714"/>
      <c r="N382" s="715"/>
      <c r="O382" s="489"/>
      <c r="P382" s="715"/>
      <c r="Q382" s="715"/>
    </row>
    <row r="383" spans="1:17">
      <c r="A383" s="813"/>
      <c r="B383" s="488"/>
      <c r="C383" s="640" t="str">
        <f t="shared" si="10"/>
        <v/>
      </c>
      <c r="D383" s="818" t="str">
        <f t="shared" si="11"/>
        <v/>
      </c>
      <c r="F383" s="489"/>
      <c r="J383" s="488"/>
      <c r="K383" s="489"/>
      <c r="L383" s="641"/>
      <c r="M383" s="714"/>
      <c r="N383" s="715"/>
      <c r="O383" s="489"/>
      <c r="P383" s="715"/>
      <c r="Q383" s="715"/>
    </row>
    <row r="384" spans="1:17">
      <c r="A384" s="813"/>
      <c r="C384" s="640" t="str">
        <f t="shared" si="10"/>
        <v/>
      </c>
      <c r="D384" s="818" t="str">
        <f t="shared" si="11"/>
        <v/>
      </c>
      <c r="J384" s="488"/>
      <c r="K384" s="489"/>
      <c r="L384" s="641"/>
      <c r="M384" s="714"/>
      <c r="N384" s="715"/>
      <c r="O384" s="489"/>
      <c r="P384" s="715"/>
      <c r="Q384" s="715"/>
    </row>
    <row r="385" spans="1:17">
      <c r="A385" s="813"/>
      <c r="C385" s="640" t="str">
        <f t="shared" si="10"/>
        <v/>
      </c>
      <c r="D385" s="817" t="str">
        <f t="shared" si="11"/>
        <v/>
      </c>
      <c r="J385" s="488"/>
      <c r="K385" s="489"/>
      <c r="L385" s="641"/>
      <c r="M385" s="714"/>
      <c r="N385" s="715"/>
      <c r="O385" s="489"/>
      <c r="P385" s="715"/>
      <c r="Q385" s="715"/>
    </row>
    <row r="386" spans="1:17">
      <c r="A386" s="813"/>
      <c r="C386" s="640" t="str">
        <f t="shared" ref="C386:C449" si="12">IFERROR(1440/D386, "")</f>
        <v/>
      </c>
      <c r="D386" s="817" t="str">
        <f t="shared" ref="D386:D449" si="13">IF(B386="", "", IF(B386&lt;1, B386*1440, B386))</f>
        <v/>
      </c>
      <c r="F386" s="489"/>
      <c r="J386" s="488"/>
      <c r="K386" s="489"/>
      <c r="L386" s="641"/>
      <c r="M386" s="714"/>
      <c r="N386" s="715"/>
      <c r="O386" s="489"/>
      <c r="P386" s="715"/>
      <c r="Q386" s="715"/>
    </row>
    <row r="387" spans="1:17">
      <c r="A387" s="813"/>
      <c r="B387" s="488"/>
      <c r="C387" s="640" t="str">
        <f t="shared" si="12"/>
        <v/>
      </c>
      <c r="D387" s="818" t="str">
        <f t="shared" si="13"/>
        <v/>
      </c>
      <c r="E387" s="489"/>
      <c r="F387" s="489"/>
      <c r="G387" s="489"/>
      <c r="I387" s="491"/>
      <c r="J387" s="488"/>
      <c r="K387" s="489"/>
      <c r="L387" s="641"/>
      <c r="M387" s="714"/>
      <c r="N387" s="715"/>
      <c r="O387" s="489"/>
      <c r="P387" s="715"/>
      <c r="Q387" s="715"/>
    </row>
    <row r="388" spans="1:17">
      <c r="A388" s="813"/>
      <c r="C388" s="640" t="str">
        <f t="shared" si="12"/>
        <v/>
      </c>
      <c r="D388" s="817" t="str">
        <f t="shared" si="13"/>
        <v/>
      </c>
      <c r="J388" s="488"/>
      <c r="K388" s="489"/>
      <c r="L388" s="641"/>
      <c r="M388" s="714"/>
      <c r="N388" s="715"/>
      <c r="O388" s="489"/>
      <c r="P388" s="715"/>
      <c r="Q388" s="715"/>
    </row>
    <row r="389" spans="1:17">
      <c r="A389" s="813"/>
      <c r="C389" s="640" t="str">
        <f t="shared" si="12"/>
        <v/>
      </c>
      <c r="D389" s="817" t="str">
        <f t="shared" si="13"/>
        <v/>
      </c>
      <c r="F389" s="489"/>
      <c r="J389" s="488"/>
      <c r="K389" s="489"/>
      <c r="L389" s="641"/>
      <c r="M389" s="714"/>
      <c r="N389" s="715"/>
      <c r="O389" s="489"/>
      <c r="P389" s="715"/>
      <c r="Q389" s="715"/>
    </row>
    <row r="390" spans="1:17">
      <c r="A390" s="813"/>
      <c r="B390" s="488"/>
      <c r="C390" s="640" t="str">
        <f t="shared" si="12"/>
        <v/>
      </c>
      <c r="D390" s="818" t="str">
        <f t="shared" si="13"/>
        <v/>
      </c>
      <c r="E390" s="489"/>
      <c r="F390" s="489"/>
      <c r="G390" s="489"/>
      <c r="I390" s="491"/>
      <c r="J390" s="488"/>
      <c r="K390" s="489"/>
      <c r="L390" s="641"/>
      <c r="M390" s="714"/>
      <c r="N390" s="715"/>
      <c r="O390" s="489"/>
      <c r="P390" s="715"/>
      <c r="Q390" s="715"/>
    </row>
    <row r="391" spans="1:17">
      <c r="A391" s="813"/>
      <c r="C391" s="640" t="str">
        <f t="shared" si="12"/>
        <v/>
      </c>
      <c r="D391" s="817" t="str">
        <f t="shared" si="13"/>
        <v/>
      </c>
      <c r="J391" s="488"/>
      <c r="K391" s="489"/>
      <c r="L391" s="641"/>
      <c r="M391" s="714"/>
      <c r="N391" s="715"/>
      <c r="O391" s="489"/>
      <c r="P391" s="715"/>
      <c r="Q391" s="715"/>
    </row>
    <row r="392" spans="1:17">
      <c r="A392" s="813"/>
      <c r="C392" s="640" t="str">
        <f t="shared" si="12"/>
        <v/>
      </c>
      <c r="D392" s="817" t="str">
        <f t="shared" si="13"/>
        <v/>
      </c>
      <c r="J392" s="488"/>
      <c r="K392" s="489"/>
      <c r="L392" s="641"/>
      <c r="M392" s="714"/>
      <c r="N392" s="715"/>
      <c r="O392" s="489"/>
      <c r="P392" s="715"/>
      <c r="Q392" s="715"/>
    </row>
    <row r="393" spans="1:17">
      <c r="A393" s="813"/>
      <c r="B393" s="488"/>
      <c r="C393" s="640" t="str">
        <f t="shared" si="12"/>
        <v/>
      </c>
      <c r="D393" s="818" t="str">
        <f t="shared" si="13"/>
        <v/>
      </c>
      <c r="E393" s="489"/>
      <c r="F393" s="489"/>
      <c r="G393" s="489"/>
      <c r="I393" s="490"/>
      <c r="J393" s="488"/>
      <c r="K393" s="489"/>
      <c r="L393" s="641"/>
      <c r="M393" s="714"/>
      <c r="N393" s="715"/>
      <c r="O393" s="489"/>
      <c r="P393" s="715"/>
      <c r="Q393" s="715"/>
    </row>
    <row r="394" spans="1:17">
      <c r="A394" s="813"/>
      <c r="C394" s="640" t="str">
        <f t="shared" si="12"/>
        <v/>
      </c>
      <c r="D394" s="817" t="str">
        <f t="shared" si="13"/>
        <v/>
      </c>
      <c r="F394" s="489"/>
      <c r="J394" s="488"/>
      <c r="K394" s="489"/>
      <c r="L394" s="641"/>
      <c r="M394" s="714"/>
      <c r="N394" s="715"/>
      <c r="O394" s="489"/>
      <c r="P394" s="715"/>
      <c r="Q394" s="715"/>
    </row>
    <row r="395" spans="1:17">
      <c r="A395" s="813"/>
      <c r="C395" s="640" t="str">
        <f t="shared" si="12"/>
        <v/>
      </c>
      <c r="D395" s="817" t="str">
        <f t="shared" si="13"/>
        <v/>
      </c>
      <c r="F395" s="489"/>
      <c r="J395" s="488"/>
      <c r="K395" s="489"/>
      <c r="L395" s="641"/>
      <c r="M395" s="714"/>
      <c r="N395" s="715"/>
      <c r="O395" s="489"/>
      <c r="P395" s="715"/>
      <c r="Q395" s="715"/>
    </row>
    <row r="396" spans="1:17">
      <c r="A396" s="813"/>
      <c r="B396" s="488"/>
      <c r="C396" s="640" t="str">
        <f t="shared" si="12"/>
        <v/>
      </c>
      <c r="D396" s="818" t="str">
        <f t="shared" si="13"/>
        <v/>
      </c>
      <c r="E396" s="489"/>
      <c r="F396" s="489"/>
      <c r="G396" s="489"/>
      <c r="J396" s="488"/>
      <c r="K396" s="489"/>
      <c r="L396" s="641"/>
      <c r="M396" s="714"/>
      <c r="N396" s="715"/>
      <c r="O396" s="489"/>
      <c r="P396" s="715"/>
      <c r="Q396" s="715"/>
    </row>
    <row r="397" spans="1:17">
      <c r="A397" s="813"/>
      <c r="C397" s="640" t="str">
        <f t="shared" si="12"/>
        <v/>
      </c>
      <c r="D397" s="817" t="str">
        <f t="shared" si="13"/>
        <v/>
      </c>
      <c r="J397" s="488"/>
      <c r="K397" s="489"/>
      <c r="L397" s="641"/>
      <c r="M397" s="714"/>
      <c r="N397" s="715"/>
      <c r="O397" s="489"/>
      <c r="P397" s="715"/>
      <c r="Q397" s="715"/>
    </row>
    <row r="398" spans="1:17">
      <c r="A398" s="813"/>
      <c r="B398" s="488"/>
      <c r="C398" s="640" t="str">
        <f t="shared" si="12"/>
        <v/>
      </c>
      <c r="D398" s="818" t="str">
        <f t="shared" si="13"/>
        <v/>
      </c>
      <c r="E398" s="489"/>
      <c r="G398" s="489"/>
      <c r="J398" s="488"/>
      <c r="K398" s="489"/>
      <c r="L398" s="641"/>
      <c r="M398" s="714"/>
      <c r="N398" s="715"/>
      <c r="O398" s="489"/>
      <c r="P398" s="715"/>
      <c r="Q398" s="715"/>
    </row>
    <row r="399" spans="1:17">
      <c r="A399" s="813"/>
      <c r="B399" s="488"/>
      <c r="C399" s="640" t="str">
        <f t="shared" si="12"/>
        <v/>
      </c>
      <c r="D399" s="818" t="str">
        <f t="shared" si="13"/>
        <v/>
      </c>
      <c r="E399" s="489"/>
      <c r="F399" s="489"/>
      <c r="G399" s="489"/>
      <c r="I399" s="491"/>
      <c r="J399" s="488"/>
      <c r="K399" s="489"/>
      <c r="L399" s="641"/>
      <c r="M399" s="714"/>
      <c r="N399" s="715"/>
      <c r="O399" s="489"/>
      <c r="P399" s="715"/>
      <c r="Q399" s="715"/>
    </row>
    <row r="400" spans="1:17">
      <c r="A400" s="813"/>
      <c r="B400" s="488"/>
      <c r="C400" s="640" t="str">
        <f t="shared" si="12"/>
        <v/>
      </c>
      <c r="D400" s="818" t="str">
        <f t="shared" si="13"/>
        <v/>
      </c>
      <c r="E400" s="489"/>
      <c r="F400" s="489"/>
      <c r="G400" s="489"/>
      <c r="I400" s="490"/>
      <c r="J400" s="488"/>
      <c r="K400" s="489"/>
      <c r="L400" s="641"/>
      <c r="M400" s="714"/>
      <c r="N400" s="715"/>
      <c r="O400" s="489"/>
      <c r="P400" s="715"/>
      <c r="Q400" s="715"/>
    </row>
    <row r="401" spans="1:17">
      <c r="A401" s="813"/>
      <c r="C401" s="640" t="str">
        <f t="shared" si="12"/>
        <v/>
      </c>
      <c r="D401" s="817" t="str">
        <f t="shared" si="13"/>
        <v/>
      </c>
      <c r="F401" s="489"/>
      <c r="J401" s="488"/>
      <c r="K401" s="489"/>
      <c r="L401" s="641"/>
      <c r="M401" s="714"/>
      <c r="N401" s="715"/>
      <c r="O401" s="489"/>
      <c r="P401" s="715"/>
      <c r="Q401" s="715"/>
    </row>
    <row r="402" spans="1:17">
      <c r="A402" s="813"/>
      <c r="B402" s="488"/>
      <c r="C402" s="640" t="str">
        <f t="shared" si="12"/>
        <v/>
      </c>
      <c r="D402" s="818" t="str">
        <f t="shared" si="13"/>
        <v/>
      </c>
      <c r="E402" s="489"/>
      <c r="F402" s="489"/>
      <c r="G402" s="489"/>
      <c r="H402" s="488"/>
      <c r="I402" s="490"/>
      <c r="J402" s="488"/>
      <c r="K402" s="489"/>
      <c r="L402" s="641"/>
      <c r="M402" s="714"/>
      <c r="N402" s="715"/>
      <c r="O402" s="489"/>
      <c r="P402" s="715"/>
      <c r="Q402" s="715"/>
    </row>
    <row r="403" spans="1:17">
      <c r="A403" s="813"/>
      <c r="B403" s="488"/>
      <c r="C403" s="640" t="str">
        <f t="shared" si="12"/>
        <v/>
      </c>
      <c r="D403" s="818" t="str">
        <f t="shared" si="13"/>
        <v/>
      </c>
      <c r="E403" s="489"/>
      <c r="F403" s="489"/>
      <c r="G403" s="489"/>
      <c r="I403" s="490"/>
      <c r="J403" s="488"/>
      <c r="K403" s="489"/>
      <c r="L403" s="641"/>
      <c r="M403" s="714"/>
      <c r="N403" s="715"/>
      <c r="O403" s="489"/>
      <c r="P403" s="715"/>
      <c r="Q403" s="715"/>
    </row>
    <row r="404" spans="1:17">
      <c r="A404" s="813"/>
      <c r="C404" s="640" t="str">
        <f t="shared" si="12"/>
        <v/>
      </c>
      <c r="D404" s="817" t="str">
        <f t="shared" si="13"/>
        <v/>
      </c>
      <c r="J404" s="488"/>
      <c r="K404" s="489"/>
      <c r="L404" s="641"/>
      <c r="M404" s="714"/>
      <c r="N404" s="715"/>
      <c r="O404" s="489"/>
      <c r="P404" s="715"/>
      <c r="Q404" s="715"/>
    </row>
    <row r="405" spans="1:17">
      <c r="A405" s="813"/>
      <c r="B405" s="488"/>
      <c r="C405" s="640" t="str">
        <f t="shared" si="12"/>
        <v/>
      </c>
      <c r="D405" s="818" t="str">
        <f t="shared" si="13"/>
        <v/>
      </c>
      <c r="E405" s="489"/>
      <c r="F405" s="489"/>
      <c r="G405" s="489"/>
      <c r="J405" s="488"/>
      <c r="K405" s="489"/>
      <c r="L405" s="641"/>
      <c r="M405" s="714"/>
      <c r="N405" s="715"/>
      <c r="O405" s="489"/>
      <c r="P405" s="715"/>
      <c r="Q405" s="715"/>
    </row>
    <row r="406" spans="1:17">
      <c r="A406" s="813"/>
      <c r="B406" s="488"/>
      <c r="C406" s="640" t="str">
        <f t="shared" si="12"/>
        <v/>
      </c>
      <c r="D406" s="818" t="str">
        <f t="shared" si="13"/>
        <v/>
      </c>
      <c r="E406" s="489"/>
      <c r="F406" s="489"/>
      <c r="G406" s="489"/>
      <c r="J406" s="488"/>
      <c r="K406" s="489"/>
      <c r="L406" s="641"/>
      <c r="M406" s="714"/>
      <c r="N406" s="715"/>
      <c r="O406" s="489"/>
      <c r="P406" s="715"/>
      <c r="Q406" s="715"/>
    </row>
    <row r="407" spans="1:17">
      <c r="A407" s="813"/>
      <c r="C407" s="640" t="str">
        <f t="shared" si="12"/>
        <v/>
      </c>
      <c r="D407" s="817" t="str">
        <f t="shared" si="13"/>
        <v/>
      </c>
      <c r="H407" s="488"/>
      <c r="J407" s="488"/>
      <c r="K407" s="489"/>
      <c r="L407" s="641"/>
      <c r="M407" s="714"/>
      <c r="N407" s="715"/>
      <c r="O407" s="489"/>
      <c r="P407" s="715"/>
      <c r="Q407" s="715"/>
    </row>
    <row r="408" spans="1:17">
      <c r="A408" s="813"/>
      <c r="C408" s="640" t="str">
        <f t="shared" si="12"/>
        <v/>
      </c>
      <c r="D408" s="817" t="str">
        <f t="shared" si="13"/>
        <v/>
      </c>
      <c r="J408" s="488"/>
      <c r="K408" s="489"/>
      <c r="L408" s="641"/>
      <c r="M408" s="714"/>
      <c r="N408" s="715"/>
      <c r="O408" s="489"/>
      <c r="P408" s="715"/>
      <c r="Q408" s="715"/>
    </row>
    <row r="409" spans="1:17">
      <c r="A409" s="813"/>
      <c r="B409" s="488"/>
      <c r="C409" s="640" t="str">
        <f t="shared" si="12"/>
        <v/>
      </c>
      <c r="D409" s="818" t="str">
        <f t="shared" si="13"/>
        <v/>
      </c>
      <c r="E409" s="489"/>
      <c r="F409" s="489"/>
      <c r="G409" s="489"/>
      <c r="I409" s="491"/>
      <c r="J409" s="488"/>
      <c r="K409" s="489"/>
      <c r="L409" s="641"/>
      <c r="M409" s="714"/>
      <c r="N409" s="715"/>
      <c r="O409" s="489"/>
      <c r="P409" s="715"/>
      <c r="Q409" s="715"/>
    </row>
    <row r="410" spans="1:17">
      <c r="A410" s="813"/>
      <c r="C410" s="640" t="str">
        <f t="shared" si="12"/>
        <v/>
      </c>
      <c r="D410" s="817" t="str">
        <f t="shared" si="13"/>
        <v/>
      </c>
      <c r="J410" s="488"/>
      <c r="K410" s="489"/>
      <c r="L410" s="641"/>
      <c r="M410" s="714"/>
      <c r="N410" s="715"/>
      <c r="O410" s="489"/>
      <c r="P410" s="715"/>
      <c r="Q410" s="715"/>
    </row>
    <row r="411" spans="1:17">
      <c r="A411" s="813"/>
      <c r="C411" s="640" t="str">
        <f t="shared" si="12"/>
        <v/>
      </c>
      <c r="D411" s="817" t="str">
        <f t="shared" si="13"/>
        <v/>
      </c>
      <c r="J411" s="488"/>
      <c r="K411" s="489"/>
      <c r="L411" s="641"/>
      <c r="M411" s="714"/>
      <c r="N411" s="715"/>
      <c r="O411" s="489"/>
      <c r="P411" s="715"/>
      <c r="Q411" s="715"/>
    </row>
    <row r="412" spans="1:17">
      <c r="A412" s="813"/>
      <c r="B412" s="488"/>
      <c r="C412" s="640" t="str">
        <f t="shared" si="12"/>
        <v/>
      </c>
      <c r="D412" s="818" t="str">
        <f t="shared" si="13"/>
        <v/>
      </c>
      <c r="E412" s="489"/>
      <c r="F412" s="489"/>
      <c r="G412" s="489"/>
      <c r="H412" s="488"/>
      <c r="I412" s="490"/>
      <c r="J412" s="488"/>
      <c r="K412" s="489"/>
      <c r="L412" s="641"/>
      <c r="M412" s="714"/>
      <c r="N412" s="715"/>
      <c r="O412" s="489"/>
      <c r="P412" s="715"/>
      <c r="Q412" s="715"/>
    </row>
    <row r="413" spans="1:17">
      <c r="A413" s="813"/>
      <c r="B413" s="488"/>
      <c r="C413" s="640" t="str">
        <f t="shared" si="12"/>
        <v/>
      </c>
      <c r="D413" s="818" t="str">
        <f t="shared" si="13"/>
        <v/>
      </c>
      <c r="E413" s="489"/>
      <c r="F413" s="489"/>
      <c r="G413" s="489"/>
      <c r="I413" s="488"/>
      <c r="J413" s="488"/>
      <c r="K413" s="489"/>
      <c r="L413" s="641"/>
      <c r="M413" s="714"/>
      <c r="N413" s="715"/>
      <c r="O413" s="489"/>
      <c r="P413" s="715"/>
      <c r="Q413" s="715"/>
    </row>
    <row r="414" spans="1:17">
      <c r="A414" s="813"/>
      <c r="C414" s="640" t="str">
        <f t="shared" si="12"/>
        <v/>
      </c>
      <c r="D414" s="817" t="str">
        <f t="shared" si="13"/>
        <v/>
      </c>
      <c r="E414" s="489"/>
      <c r="F414" s="489"/>
      <c r="J414" s="488"/>
      <c r="K414" s="489"/>
      <c r="L414" s="641"/>
      <c r="M414" s="714"/>
      <c r="N414" s="715"/>
      <c r="O414" s="489"/>
      <c r="P414" s="715"/>
      <c r="Q414" s="715"/>
    </row>
    <row r="415" spans="1:17">
      <c r="A415" s="813"/>
      <c r="C415" s="640" t="str">
        <f t="shared" si="12"/>
        <v/>
      </c>
      <c r="D415" s="817" t="str">
        <f t="shared" si="13"/>
        <v/>
      </c>
      <c r="F415" s="489"/>
      <c r="J415" s="488"/>
      <c r="K415" s="489"/>
      <c r="L415" s="641"/>
      <c r="M415" s="714"/>
      <c r="N415" s="715"/>
      <c r="O415" s="489"/>
      <c r="P415" s="715"/>
      <c r="Q415" s="715"/>
    </row>
    <row r="416" spans="1:17">
      <c r="A416" s="813"/>
      <c r="C416" s="640" t="str">
        <f t="shared" si="12"/>
        <v/>
      </c>
      <c r="D416" s="817" t="str">
        <f t="shared" si="13"/>
        <v/>
      </c>
      <c r="J416" s="488"/>
      <c r="K416" s="489"/>
      <c r="L416" s="641"/>
      <c r="M416" s="714"/>
      <c r="N416" s="715"/>
      <c r="O416" s="489"/>
      <c r="P416" s="715"/>
      <c r="Q416" s="715"/>
    </row>
    <row r="417" spans="1:17">
      <c r="A417" s="813"/>
      <c r="C417" s="640" t="str">
        <f t="shared" si="12"/>
        <v/>
      </c>
      <c r="D417" s="817" t="str">
        <f t="shared" si="13"/>
        <v/>
      </c>
      <c r="J417" s="488"/>
      <c r="K417" s="489"/>
      <c r="L417" s="641"/>
      <c r="M417" s="714"/>
      <c r="N417" s="715"/>
      <c r="O417" s="489"/>
      <c r="P417" s="715"/>
      <c r="Q417" s="715"/>
    </row>
    <row r="418" spans="1:17">
      <c r="A418" s="813"/>
      <c r="B418" s="488"/>
      <c r="C418" s="640" t="str">
        <f t="shared" si="12"/>
        <v/>
      </c>
      <c r="D418" s="818" t="str">
        <f t="shared" si="13"/>
        <v/>
      </c>
      <c r="E418" s="489"/>
      <c r="F418" s="489"/>
      <c r="G418" s="489"/>
      <c r="J418" s="488"/>
      <c r="K418" s="489"/>
      <c r="L418" s="641"/>
      <c r="M418" s="714"/>
      <c r="N418" s="715"/>
      <c r="O418" s="489"/>
      <c r="P418" s="715"/>
      <c r="Q418" s="715"/>
    </row>
    <row r="419" spans="1:17">
      <c r="A419" s="813"/>
      <c r="C419" s="640" t="str">
        <f t="shared" si="12"/>
        <v/>
      </c>
      <c r="D419" s="817" t="str">
        <f t="shared" si="13"/>
        <v/>
      </c>
      <c r="J419" s="488"/>
      <c r="K419" s="489"/>
      <c r="L419" s="641"/>
      <c r="M419" s="714"/>
      <c r="N419" s="715"/>
      <c r="O419" s="489"/>
      <c r="P419" s="715"/>
      <c r="Q419" s="715"/>
    </row>
    <row r="420" spans="1:17">
      <c r="A420" s="813"/>
      <c r="C420" s="640" t="str">
        <f t="shared" si="12"/>
        <v/>
      </c>
      <c r="D420" s="817" t="str">
        <f t="shared" si="13"/>
        <v/>
      </c>
      <c r="J420" s="488"/>
      <c r="K420" s="489"/>
      <c r="L420" s="641"/>
      <c r="M420" s="714"/>
      <c r="N420" s="715"/>
      <c r="O420" s="489"/>
      <c r="P420" s="715"/>
      <c r="Q420" s="715"/>
    </row>
    <row r="421" spans="1:17">
      <c r="A421" s="813"/>
      <c r="C421" s="640" t="str">
        <f t="shared" si="12"/>
        <v/>
      </c>
      <c r="D421" s="817" t="str">
        <f t="shared" si="13"/>
        <v/>
      </c>
      <c r="J421" s="488"/>
      <c r="K421" s="489"/>
      <c r="L421" s="641"/>
      <c r="M421" s="714"/>
      <c r="N421" s="715"/>
      <c r="O421" s="489"/>
      <c r="P421" s="715"/>
      <c r="Q421" s="715"/>
    </row>
    <row r="422" spans="1:17">
      <c r="A422" s="813"/>
      <c r="C422" s="640" t="str">
        <f t="shared" si="12"/>
        <v/>
      </c>
      <c r="D422" s="817" t="str">
        <f t="shared" si="13"/>
        <v/>
      </c>
      <c r="J422" s="488"/>
      <c r="K422" s="489"/>
      <c r="L422" s="641"/>
      <c r="M422" s="714"/>
      <c r="N422" s="715"/>
      <c r="O422" s="489"/>
      <c r="P422" s="715"/>
      <c r="Q422" s="715"/>
    </row>
    <row r="423" spans="1:17">
      <c r="A423" s="813"/>
      <c r="C423" s="640" t="str">
        <f t="shared" si="12"/>
        <v/>
      </c>
      <c r="D423" s="817" t="str">
        <f t="shared" si="13"/>
        <v/>
      </c>
      <c r="J423" s="488"/>
      <c r="K423" s="489"/>
      <c r="L423" s="641"/>
      <c r="M423" s="714"/>
      <c r="N423" s="715"/>
      <c r="O423" s="489"/>
      <c r="P423" s="715"/>
      <c r="Q423" s="715"/>
    </row>
    <row r="424" spans="1:17">
      <c r="A424" s="813"/>
      <c r="C424" s="640" t="str">
        <f t="shared" si="12"/>
        <v/>
      </c>
      <c r="D424" s="817" t="str">
        <f t="shared" si="13"/>
        <v/>
      </c>
      <c r="F424" s="489"/>
      <c r="J424" s="488"/>
      <c r="K424" s="489"/>
      <c r="L424" s="641"/>
      <c r="M424" s="714"/>
      <c r="N424" s="715"/>
      <c r="O424" s="489"/>
      <c r="P424" s="715"/>
      <c r="Q424" s="715"/>
    </row>
    <row r="425" spans="1:17">
      <c r="A425" s="813"/>
      <c r="B425" s="488"/>
      <c r="C425" s="640" t="str">
        <f t="shared" si="12"/>
        <v/>
      </c>
      <c r="D425" s="818" t="str">
        <f t="shared" si="13"/>
        <v/>
      </c>
      <c r="E425" s="489"/>
      <c r="F425" s="489"/>
      <c r="G425" s="489"/>
      <c r="I425" s="488"/>
      <c r="J425" s="488"/>
      <c r="K425" s="489"/>
      <c r="L425" s="641"/>
      <c r="M425" s="714"/>
      <c r="N425" s="715"/>
      <c r="O425" s="489"/>
      <c r="P425" s="715"/>
      <c r="Q425" s="715"/>
    </row>
    <row r="426" spans="1:17">
      <c r="A426" s="813"/>
      <c r="B426" s="488"/>
      <c r="C426" s="640" t="str">
        <f t="shared" si="12"/>
        <v/>
      </c>
      <c r="D426" s="818" t="str">
        <f t="shared" si="13"/>
        <v/>
      </c>
      <c r="E426" s="489"/>
      <c r="F426" s="489"/>
      <c r="G426" s="489"/>
      <c r="I426" s="491"/>
      <c r="J426" s="488"/>
      <c r="K426" s="489"/>
      <c r="L426" s="641"/>
      <c r="M426" s="714"/>
      <c r="N426" s="715"/>
      <c r="O426" s="489"/>
      <c r="P426" s="715"/>
      <c r="Q426" s="715"/>
    </row>
    <row r="427" spans="1:17">
      <c r="A427" s="813"/>
      <c r="C427" s="640" t="str">
        <f t="shared" si="12"/>
        <v/>
      </c>
      <c r="D427" s="817" t="str">
        <f t="shared" si="13"/>
        <v/>
      </c>
      <c r="J427" s="488"/>
      <c r="K427" s="489"/>
      <c r="L427" s="641"/>
      <c r="M427" s="714"/>
      <c r="N427" s="715"/>
      <c r="O427" s="489"/>
      <c r="P427" s="715"/>
      <c r="Q427" s="715"/>
    </row>
    <row r="428" spans="1:17">
      <c r="A428" s="813"/>
      <c r="B428" s="488"/>
      <c r="C428" s="640" t="str">
        <f t="shared" si="12"/>
        <v/>
      </c>
      <c r="D428" s="818" t="str">
        <f t="shared" si="13"/>
        <v/>
      </c>
      <c r="E428" s="489"/>
      <c r="F428" s="489"/>
      <c r="G428" s="489"/>
      <c r="I428" s="491"/>
      <c r="J428" s="488"/>
      <c r="K428" s="489"/>
      <c r="L428" s="641"/>
      <c r="M428" s="714"/>
      <c r="N428" s="715"/>
      <c r="O428" s="489"/>
      <c r="P428" s="715"/>
      <c r="Q428" s="715"/>
    </row>
    <row r="429" spans="1:17">
      <c r="A429" s="813"/>
      <c r="C429" s="640" t="str">
        <f t="shared" si="12"/>
        <v/>
      </c>
      <c r="D429" s="817" t="str">
        <f t="shared" si="13"/>
        <v/>
      </c>
      <c r="F429" s="489"/>
      <c r="J429" s="488"/>
      <c r="K429" s="489"/>
      <c r="L429" s="641"/>
      <c r="M429" s="714"/>
      <c r="N429" s="715"/>
      <c r="O429" s="489"/>
      <c r="P429" s="715"/>
      <c r="Q429" s="715"/>
    </row>
    <row r="430" spans="1:17">
      <c r="A430" s="813"/>
      <c r="C430" s="640" t="str">
        <f t="shared" si="12"/>
        <v/>
      </c>
      <c r="D430" s="817" t="str">
        <f t="shared" si="13"/>
        <v/>
      </c>
      <c r="J430" s="488"/>
      <c r="K430" s="489"/>
      <c r="L430" s="641"/>
      <c r="M430" s="714"/>
      <c r="N430" s="715"/>
      <c r="O430" s="489"/>
      <c r="P430" s="715"/>
      <c r="Q430" s="715"/>
    </row>
    <row r="431" spans="1:17">
      <c r="A431" s="813"/>
      <c r="B431" s="488"/>
      <c r="C431" s="640" t="str">
        <f t="shared" si="12"/>
        <v/>
      </c>
      <c r="D431" s="818" t="str">
        <f t="shared" si="13"/>
        <v/>
      </c>
      <c r="E431" s="489"/>
      <c r="F431" s="489"/>
      <c r="G431" s="489"/>
      <c r="I431" s="491"/>
      <c r="J431" s="488"/>
      <c r="K431" s="489"/>
      <c r="L431" s="641"/>
      <c r="M431" s="714"/>
      <c r="N431" s="715"/>
      <c r="O431" s="489"/>
      <c r="P431" s="715"/>
      <c r="Q431" s="715"/>
    </row>
    <row r="432" spans="1:17">
      <c r="A432" s="813"/>
      <c r="B432" s="488"/>
      <c r="C432" s="640" t="str">
        <f t="shared" si="12"/>
        <v/>
      </c>
      <c r="D432" s="818" t="str">
        <f t="shared" si="13"/>
        <v/>
      </c>
      <c r="E432" s="489"/>
      <c r="F432" s="489"/>
      <c r="G432" s="489"/>
      <c r="I432" s="491"/>
      <c r="J432" s="488"/>
      <c r="K432" s="489"/>
      <c r="L432" s="641"/>
      <c r="M432" s="714"/>
      <c r="N432" s="715"/>
      <c r="O432" s="489"/>
      <c r="P432" s="715"/>
      <c r="Q432" s="715"/>
    </row>
    <row r="433" spans="1:17">
      <c r="A433" s="813"/>
      <c r="B433" s="488"/>
      <c r="C433" s="640" t="str">
        <f t="shared" si="12"/>
        <v/>
      </c>
      <c r="D433" s="818" t="str">
        <f t="shared" si="13"/>
        <v/>
      </c>
      <c r="E433" s="489"/>
      <c r="F433" s="489"/>
      <c r="G433" s="489"/>
      <c r="J433" s="488"/>
      <c r="K433" s="489"/>
      <c r="L433" s="641"/>
      <c r="M433" s="714"/>
      <c r="N433" s="715"/>
      <c r="O433" s="489"/>
      <c r="P433" s="715"/>
      <c r="Q433" s="715"/>
    </row>
    <row r="434" spans="1:17">
      <c r="A434" s="813"/>
      <c r="C434" s="640" t="str">
        <f t="shared" si="12"/>
        <v/>
      </c>
      <c r="D434" s="817" t="str">
        <f t="shared" si="13"/>
        <v/>
      </c>
      <c r="J434" s="488"/>
      <c r="K434" s="489"/>
      <c r="L434" s="641"/>
      <c r="M434" s="714"/>
      <c r="N434" s="715"/>
      <c r="O434" s="489"/>
      <c r="P434" s="715"/>
      <c r="Q434" s="715"/>
    </row>
    <row r="435" spans="1:17">
      <c r="A435" s="813"/>
      <c r="C435" s="640" t="str">
        <f t="shared" si="12"/>
        <v/>
      </c>
      <c r="D435" s="817" t="str">
        <f t="shared" si="13"/>
        <v/>
      </c>
      <c r="K435" s="489"/>
      <c r="L435" s="641"/>
      <c r="M435" s="714"/>
      <c r="N435" s="715"/>
      <c r="O435" s="489"/>
      <c r="P435" s="715"/>
      <c r="Q435" s="715"/>
    </row>
    <row r="436" spans="1:17">
      <c r="A436" s="813"/>
      <c r="C436" s="640" t="str">
        <f t="shared" si="12"/>
        <v/>
      </c>
      <c r="D436" s="817" t="str">
        <f t="shared" si="13"/>
        <v/>
      </c>
      <c r="J436" s="488"/>
      <c r="K436" s="489"/>
      <c r="L436" s="641"/>
      <c r="M436" s="714"/>
      <c r="N436" s="715"/>
      <c r="O436" s="489"/>
      <c r="P436" s="715"/>
      <c r="Q436" s="715"/>
    </row>
    <row r="437" spans="1:17">
      <c r="A437" s="813"/>
      <c r="B437" s="488"/>
      <c r="C437" s="640" t="str">
        <f t="shared" si="12"/>
        <v/>
      </c>
      <c r="D437" s="818" t="str">
        <f t="shared" si="13"/>
        <v/>
      </c>
      <c r="E437" s="489"/>
      <c r="F437" s="489"/>
      <c r="G437" s="489"/>
      <c r="H437" s="488"/>
      <c r="J437" s="488"/>
      <c r="K437" s="489"/>
      <c r="L437" s="641"/>
      <c r="M437" s="714"/>
      <c r="N437" s="715"/>
      <c r="O437" s="489"/>
      <c r="P437" s="715"/>
      <c r="Q437" s="715"/>
    </row>
    <row r="438" spans="1:17">
      <c r="A438" s="813"/>
      <c r="C438" s="640" t="str">
        <f t="shared" si="12"/>
        <v/>
      </c>
      <c r="D438" s="817" t="str">
        <f t="shared" si="13"/>
        <v/>
      </c>
      <c r="F438" s="489"/>
      <c r="J438" s="488"/>
      <c r="K438" s="489"/>
      <c r="L438" s="641"/>
      <c r="M438" s="714"/>
      <c r="N438" s="715"/>
      <c r="O438" s="489"/>
      <c r="P438" s="715"/>
      <c r="Q438" s="715"/>
    </row>
    <row r="439" spans="1:17">
      <c r="A439" s="813"/>
      <c r="C439" s="640" t="str">
        <f t="shared" si="12"/>
        <v/>
      </c>
      <c r="D439" s="817" t="str">
        <f t="shared" si="13"/>
        <v/>
      </c>
      <c r="F439" s="489"/>
      <c r="J439" s="488"/>
      <c r="K439" s="489"/>
      <c r="L439" s="641"/>
      <c r="M439" s="714"/>
      <c r="N439" s="715"/>
      <c r="O439" s="489"/>
      <c r="P439" s="715"/>
      <c r="Q439" s="715"/>
    </row>
    <row r="440" spans="1:17">
      <c r="A440" s="813"/>
      <c r="B440" s="488"/>
      <c r="C440" s="640" t="str">
        <f t="shared" si="12"/>
        <v/>
      </c>
      <c r="D440" s="818" t="str">
        <f t="shared" si="13"/>
        <v/>
      </c>
      <c r="E440" s="489"/>
      <c r="F440" s="489"/>
      <c r="G440" s="489"/>
      <c r="I440" s="491"/>
      <c r="J440" s="488"/>
      <c r="K440" s="489"/>
      <c r="L440" s="641"/>
      <c r="M440" s="714"/>
      <c r="N440" s="715"/>
      <c r="O440" s="489"/>
      <c r="P440" s="715"/>
      <c r="Q440" s="715"/>
    </row>
    <row r="441" spans="1:17">
      <c r="A441" s="813"/>
      <c r="B441" s="488"/>
      <c r="C441" s="640" t="str">
        <f t="shared" si="12"/>
        <v/>
      </c>
      <c r="D441" s="818" t="str">
        <f t="shared" si="13"/>
        <v/>
      </c>
      <c r="E441" s="489"/>
      <c r="F441" s="489"/>
      <c r="G441" s="489"/>
      <c r="J441" s="488"/>
      <c r="K441" s="489"/>
      <c r="L441" s="641"/>
      <c r="M441" s="714"/>
      <c r="N441" s="715"/>
      <c r="O441" s="489"/>
      <c r="P441" s="715"/>
      <c r="Q441" s="715"/>
    </row>
    <row r="442" spans="1:17">
      <c r="A442" s="813"/>
      <c r="C442" s="640" t="str">
        <f t="shared" si="12"/>
        <v/>
      </c>
      <c r="D442" s="817" t="str">
        <f t="shared" si="13"/>
        <v/>
      </c>
      <c r="J442" s="488"/>
      <c r="K442" s="489"/>
      <c r="L442" s="641"/>
      <c r="M442" s="714"/>
      <c r="N442" s="715"/>
      <c r="O442" s="489"/>
      <c r="P442" s="715"/>
      <c r="Q442" s="715"/>
    </row>
    <row r="443" spans="1:17">
      <c r="A443" s="813"/>
      <c r="C443" s="640" t="str">
        <f t="shared" si="12"/>
        <v/>
      </c>
      <c r="D443" s="817" t="str">
        <f t="shared" si="13"/>
        <v/>
      </c>
      <c r="J443" s="488"/>
      <c r="K443" s="489"/>
      <c r="L443" s="641"/>
      <c r="M443" s="714"/>
      <c r="N443" s="715"/>
      <c r="O443" s="489"/>
      <c r="P443" s="715"/>
      <c r="Q443" s="715"/>
    </row>
    <row r="444" spans="1:17">
      <c r="A444" s="813"/>
      <c r="C444" s="640" t="str">
        <f t="shared" si="12"/>
        <v/>
      </c>
      <c r="D444" s="817" t="str">
        <f t="shared" si="13"/>
        <v/>
      </c>
      <c r="J444" s="488"/>
      <c r="K444" s="489"/>
      <c r="L444" s="641"/>
      <c r="M444" s="714"/>
      <c r="N444" s="715"/>
      <c r="O444" s="489"/>
      <c r="P444" s="715"/>
      <c r="Q444" s="715"/>
    </row>
    <row r="445" spans="1:17">
      <c r="A445" s="813"/>
      <c r="B445" s="488"/>
      <c r="C445" s="640" t="str">
        <f t="shared" si="12"/>
        <v/>
      </c>
      <c r="D445" s="818" t="str">
        <f t="shared" si="13"/>
        <v/>
      </c>
      <c r="E445" s="489"/>
      <c r="F445" s="489"/>
      <c r="G445" s="489"/>
      <c r="J445" s="488"/>
      <c r="K445" s="489"/>
      <c r="L445" s="641"/>
      <c r="M445" s="714"/>
      <c r="N445" s="715"/>
      <c r="O445" s="489"/>
      <c r="P445" s="715"/>
      <c r="Q445" s="715"/>
    </row>
    <row r="446" spans="1:17">
      <c r="A446" s="813"/>
      <c r="B446" s="488"/>
      <c r="C446" s="640" t="str">
        <f t="shared" si="12"/>
        <v/>
      </c>
      <c r="D446" s="818" t="str">
        <f t="shared" si="13"/>
        <v/>
      </c>
      <c r="E446" s="489"/>
      <c r="F446" s="489"/>
      <c r="G446" s="489"/>
      <c r="J446" s="488"/>
      <c r="K446" s="489"/>
      <c r="L446" s="641"/>
      <c r="M446" s="714"/>
      <c r="N446" s="715"/>
      <c r="O446" s="489"/>
      <c r="P446" s="715"/>
      <c r="Q446" s="715"/>
    </row>
    <row r="447" spans="1:17">
      <c r="A447" s="813"/>
      <c r="C447" s="640" t="str">
        <f t="shared" si="12"/>
        <v/>
      </c>
      <c r="D447" s="817" t="str">
        <f t="shared" si="13"/>
        <v/>
      </c>
      <c r="F447" s="489"/>
      <c r="J447" s="488"/>
      <c r="K447" s="489"/>
      <c r="L447" s="641"/>
      <c r="M447" s="714"/>
      <c r="N447" s="715"/>
      <c r="O447" s="489"/>
      <c r="P447" s="715"/>
      <c r="Q447" s="715"/>
    </row>
    <row r="448" spans="1:17">
      <c r="A448" s="813"/>
      <c r="C448" s="640" t="str">
        <f t="shared" si="12"/>
        <v/>
      </c>
      <c r="D448" s="817" t="str">
        <f t="shared" si="13"/>
        <v/>
      </c>
      <c r="J448" s="488"/>
      <c r="K448" s="489"/>
      <c r="L448" s="641"/>
      <c r="M448" s="714"/>
      <c r="N448" s="715"/>
      <c r="O448" s="489"/>
      <c r="P448" s="715"/>
      <c r="Q448" s="715"/>
    </row>
    <row r="449" spans="1:17">
      <c r="A449" s="813"/>
      <c r="B449" s="488"/>
      <c r="C449" s="640" t="str">
        <f t="shared" si="12"/>
        <v/>
      </c>
      <c r="D449" s="818" t="str">
        <f t="shared" si="13"/>
        <v/>
      </c>
      <c r="E449" s="489"/>
      <c r="F449" s="489"/>
      <c r="G449" s="489"/>
      <c r="H449" s="488"/>
      <c r="I449" s="491"/>
      <c r="J449" s="488"/>
      <c r="K449" s="489"/>
      <c r="L449" s="641"/>
      <c r="M449" s="714"/>
      <c r="N449" s="715"/>
      <c r="O449" s="489"/>
      <c r="P449" s="715"/>
      <c r="Q449" s="715"/>
    </row>
    <row r="450" spans="1:17">
      <c r="A450" s="813"/>
      <c r="B450" s="488"/>
      <c r="C450" s="640" t="str">
        <f t="shared" ref="C450:C513" si="14">IFERROR(1440/D450, "")</f>
        <v/>
      </c>
      <c r="D450" s="818" t="str">
        <f t="shared" ref="D450:D513" si="15">IF(B450="", "", IF(B450&lt;1, B450*1440, B450))</f>
        <v/>
      </c>
      <c r="E450" s="489"/>
      <c r="F450" s="489"/>
      <c r="G450" s="489"/>
      <c r="J450" s="488"/>
      <c r="K450" s="489"/>
      <c r="L450" s="641"/>
      <c r="M450" s="714"/>
      <c r="N450" s="715"/>
      <c r="O450" s="489"/>
      <c r="P450" s="715"/>
      <c r="Q450" s="715"/>
    </row>
    <row r="451" spans="1:17">
      <c r="A451" s="813"/>
      <c r="C451" s="640" t="str">
        <f t="shared" si="14"/>
        <v/>
      </c>
      <c r="D451" s="817" t="str">
        <f t="shared" si="15"/>
        <v/>
      </c>
      <c r="J451" s="488"/>
      <c r="K451" s="489"/>
      <c r="L451" s="641"/>
      <c r="M451" s="714"/>
      <c r="N451" s="715"/>
      <c r="O451" s="489"/>
      <c r="P451" s="715"/>
      <c r="Q451" s="715"/>
    </row>
    <row r="452" spans="1:17">
      <c r="A452" s="813"/>
      <c r="C452" s="640" t="str">
        <f t="shared" si="14"/>
        <v/>
      </c>
      <c r="D452" s="817" t="str">
        <f t="shared" si="15"/>
        <v/>
      </c>
      <c r="J452" s="488"/>
      <c r="K452" s="489"/>
      <c r="L452" s="641"/>
      <c r="M452" s="714"/>
      <c r="N452" s="715"/>
      <c r="O452" s="489"/>
      <c r="P452" s="715"/>
      <c r="Q452" s="715"/>
    </row>
    <row r="453" spans="1:17">
      <c r="A453" s="813"/>
      <c r="B453" s="488"/>
      <c r="C453" s="640" t="str">
        <f t="shared" si="14"/>
        <v/>
      </c>
      <c r="D453" s="818" t="str">
        <f t="shared" si="15"/>
        <v/>
      </c>
      <c r="E453" s="489"/>
      <c r="F453" s="489"/>
      <c r="G453" s="489"/>
      <c r="I453" s="488"/>
      <c r="J453" s="488"/>
      <c r="K453" s="489"/>
      <c r="L453" s="641"/>
      <c r="M453" s="714"/>
      <c r="N453" s="715"/>
      <c r="O453" s="489"/>
      <c r="P453" s="715"/>
      <c r="Q453" s="715"/>
    </row>
    <row r="454" spans="1:17">
      <c r="A454" s="813"/>
      <c r="C454" s="640" t="str">
        <f t="shared" si="14"/>
        <v/>
      </c>
      <c r="D454" s="817" t="str">
        <f t="shared" si="15"/>
        <v/>
      </c>
      <c r="F454" s="489"/>
      <c r="J454" s="488"/>
      <c r="K454" s="489"/>
      <c r="L454" s="641"/>
      <c r="M454" s="714"/>
      <c r="N454" s="715"/>
      <c r="O454" s="489"/>
      <c r="P454" s="715"/>
      <c r="Q454" s="715"/>
    </row>
    <row r="455" spans="1:17">
      <c r="A455" s="813"/>
      <c r="C455" s="640" t="str">
        <f t="shared" si="14"/>
        <v/>
      </c>
      <c r="D455" s="817" t="str">
        <f t="shared" si="15"/>
        <v/>
      </c>
      <c r="J455" s="488"/>
      <c r="K455" s="489"/>
      <c r="L455" s="641"/>
      <c r="M455" s="714"/>
      <c r="N455" s="715"/>
      <c r="O455" s="489"/>
      <c r="P455" s="715"/>
      <c r="Q455" s="715"/>
    </row>
    <row r="456" spans="1:17">
      <c r="A456" s="813"/>
      <c r="C456" s="640" t="str">
        <f t="shared" si="14"/>
        <v/>
      </c>
      <c r="D456" s="817" t="str">
        <f t="shared" si="15"/>
        <v/>
      </c>
      <c r="J456" s="488"/>
      <c r="K456" s="489"/>
      <c r="L456" s="641"/>
      <c r="M456" s="714"/>
      <c r="N456" s="715"/>
      <c r="O456" s="489"/>
      <c r="P456" s="715"/>
      <c r="Q456" s="715"/>
    </row>
    <row r="457" spans="1:17">
      <c r="A457" s="813"/>
      <c r="C457" s="640" t="str">
        <f t="shared" si="14"/>
        <v/>
      </c>
      <c r="D457" s="817" t="str">
        <f t="shared" si="15"/>
        <v/>
      </c>
      <c r="J457" s="488"/>
      <c r="K457" s="489"/>
      <c r="L457" s="641"/>
      <c r="M457" s="714"/>
      <c r="N457" s="715"/>
      <c r="O457" s="489"/>
      <c r="P457" s="715"/>
      <c r="Q457" s="715"/>
    </row>
    <row r="458" spans="1:17">
      <c r="A458" s="813"/>
      <c r="C458" s="640" t="str">
        <f t="shared" si="14"/>
        <v/>
      </c>
      <c r="D458" s="817" t="str">
        <f t="shared" si="15"/>
        <v/>
      </c>
      <c r="J458" s="488"/>
      <c r="K458" s="489"/>
      <c r="L458" s="641"/>
      <c r="M458" s="714"/>
      <c r="N458" s="715"/>
      <c r="O458" s="489"/>
      <c r="P458" s="715"/>
      <c r="Q458" s="715"/>
    </row>
    <row r="459" spans="1:17">
      <c r="A459" s="813"/>
      <c r="C459" s="640" t="str">
        <f t="shared" si="14"/>
        <v/>
      </c>
      <c r="D459" s="817" t="str">
        <f t="shared" si="15"/>
        <v/>
      </c>
      <c r="J459" s="488"/>
      <c r="K459" s="489"/>
      <c r="L459" s="641"/>
      <c r="M459" s="714"/>
      <c r="N459" s="715"/>
      <c r="O459" s="489"/>
      <c r="P459" s="715"/>
      <c r="Q459" s="715"/>
    </row>
    <row r="460" spans="1:17">
      <c r="A460" s="813"/>
      <c r="C460" s="640" t="str">
        <f t="shared" si="14"/>
        <v/>
      </c>
      <c r="D460" s="817" t="str">
        <f t="shared" si="15"/>
        <v/>
      </c>
      <c r="J460" s="488"/>
      <c r="K460" s="489"/>
      <c r="L460" s="641"/>
      <c r="M460" s="714"/>
      <c r="N460" s="715"/>
      <c r="O460" s="489"/>
      <c r="P460" s="715"/>
      <c r="Q460" s="715"/>
    </row>
    <row r="461" spans="1:17">
      <c r="A461" s="813"/>
      <c r="C461" s="640" t="str">
        <f t="shared" si="14"/>
        <v/>
      </c>
      <c r="D461" s="817" t="str">
        <f t="shared" si="15"/>
        <v/>
      </c>
      <c r="J461" s="488"/>
      <c r="K461" s="489"/>
      <c r="L461" s="641"/>
      <c r="M461" s="714"/>
      <c r="N461" s="715"/>
      <c r="O461" s="489"/>
      <c r="P461" s="715"/>
      <c r="Q461" s="715"/>
    </row>
    <row r="462" spans="1:17">
      <c r="A462" s="813"/>
      <c r="B462" s="488"/>
      <c r="C462" s="640" t="str">
        <f t="shared" si="14"/>
        <v/>
      </c>
      <c r="D462" s="818" t="str">
        <f t="shared" si="15"/>
        <v/>
      </c>
      <c r="E462" s="489"/>
      <c r="G462" s="489"/>
      <c r="I462" s="491"/>
      <c r="J462" s="488"/>
      <c r="K462" s="489"/>
      <c r="L462" s="641"/>
      <c r="M462" s="714"/>
      <c r="N462" s="715"/>
      <c r="O462" s="489"/>
      <c r="P462" s="715"/>
      <c r="Q462" s="715"/>
    </row>
    <row r="463" spans="1:17">
      <c r="A463" s="813"/>
      <c r="C463" s="640" t="str">
        <f t="shared" si="14"/>
        <v/>
      </c>
      <c r="D463" s="817" t="str">
        <f t="shared" si="15"/>
        <v/>
      </c>
      <c r="H463" s="488"/>
      <c r="J463" s="488"/>
      <c r="K463" s="489"/>
      <c r="L463" s="641"/>
      <c r="M463" s="714"/>
      <c r="N463" s="715"/>
      <c r="O463" s="489"/>
      <c r="P463" s="715"/>
      <c r="Q463" s="715"/>
    </row>
    <row r="464" spans="1:17">
      <c r="A464" s="813"/>
      <c r="B464" s="488"/>
      <c r="C464" s="640" t="str">
        <f t="shared" si="14"/>
        <v/>
      </c>
      <c r="D464" s="818" t="str">
        <f t="shared" si="15"/>
        <v/>
      </c>
      <c r="E464" s="489"/>
      <c r="F464" s="489"/>
      <c r="G464" s="489"/>
      <c r="J464" s="488"/>
      <c r="K464" s="489"/>
      <c r="L464" s="641"/>
      <c r="M464" s="714"/>
      <c r="N464" s="715"/>
      <c r="O464" s="489"/>
      <c r="P464" s="715"/>
      <c r="Q464" s="715"/>
    </row>
    <row r="465" spans="1:17">
      <c r="A465" s="813"/>
      <c r="C465" s="640" t="str">
        <f t="shared" si="14"/>
        <v/>
      </c>
      <c r="D465" s="817" t="str">
        <f t="shared" si="15"/>
        <v/>
      </c>
      <c r="J465" s="488"/>
      <c r="K465" s="489"/>
      <c r="L465" s="641"/>
      <c r="M465" s="714"/>
      <c r="N465" s="715"/>
      <c r="O465" s="489"/>
      <c r="P465" s="715"/>
      <c r="Q465" s="715"/>
    </row>
    <row r="466" spans="1:17">
      <c r="A466" s="813"/>
      <c r="B466" s="488"/>
      <c r="C466" s="640" t="str">
        <f t="shared" si="14"/>
        <v/>
      </c>
      <c r="D466" s="818" t="str">
        <f t="shared" si="15"/>
        <v/>
      </c>
      <c r="E466" s="489"/>
      <c r="F466" s="489"/>
      <c r="G466" s="489"/>
      <c r="I466" s="491"/>
      <c r="J466" s="488"/>
      <c r="K466" s="489"/>
      <c r="L466" s="641"/>
      <c r="M466" s="714"/>
      <c r="N466" s="715"/>
      <c r="O466" s="489"/>
      <c r="P466" s="715"/>
      <c r="Q466" s="715"/>
    </row>
    <row r="467" spans="1:17">
      <c r="A467" s="813"/>
      <c r="C467" s="640" t="str">
        <f t="shared" si="14"/>
        <v/>
      </c>
      <c r="D467" s="817" t="str">
        <f t="shared" si="15"/>
        <v/>
      </c>
      <c r="J467" s="488"/>
      <c r="K467" s="489"/>
      <c r="L467" s="641"/>
      <c r="M467" s="714"/>
      <c r="N467" s="715"/>
      <c r="O467" s="489"/>
      <c r="P467" s="715"/>
      <c r="Q467" s="715"/>
    </row>
    <row r="468" spans="1:17">
      <c r="A468" s="813"/>
      <c r="C468" s="640" t="str">
        <f t="shared" si="14"/>
        <v/>
      </c>
      <c r="D468" s="817" t="str">
        <f t="shared" si="15"/>
        <v/>
      </c>
      <c r="F468" s="489"/>
      <c r="J468" s="488"/>
      <c r="K468" s="489"/>
      <c r="L468" s="641"/>
      <c r="M468" s="714"/>
      <c r="N468" s="715"/>
      <c r="O468" s="489"/>
      <c r="P468" s="715"/>
      <c r="Q468" s="715"/>
    </row>
    <row r="469" spans="1:17">
      <c r="A469" s="813"/>
      <c r="B469" s="488"/>
      <c r="C469" s="640" t="str">
        <f t="shared" si="14"/>
        <v/>
      </c>
      <c r="D469" s="818" t="str">
        <f t="shared" si="15"/>
        <v/>
      </c>
      <c r="E469" s="489"/>
      <c r="F469" s="489"/>
      <c r="G469" s="489"/>
      <c r="J469" s="488"/>
      <c r="K469" s="489"/>
      <c r="L469" s="641"/>
      <c r="M469" s="714"/>
      <c r="N469" s="715"/>
      <c r="O469" s="489"/>
      <c r="P469" s="715"/>
      <c r="Q469" s="715"/>
    </row>
    <row r="470" spans="1:17">
      <c r="A470" s="813"/>
      <c r="C470" s="640" t="str">
        <f t="shared" si="14"/>
        <v/>
      </c>
      <c r="D470" s="817" t="str">
        <f t="shared" si="15"/>
        <v/>
      </c>
      <c r="J470" s="488"/>
      <c r="K470" s="489"/>
      <c r="L470" s="641"/>
      <c r="M470" s="714"/>
      <c r="N470" s="715"/>
      <c r="O470" s="489"/>
      <c r="P470" s="715"/>
      <c r="Q470" s="715"/>
    </row>
    <row r="471" spans="1:17">
      <c r="A471" s="813"/>
      <c r="B471" s="488"/>
      <c r="C471" s="640" t="str">
        <f t="shared" si="14"/>
        <v/>
      </c>
      <c r="D471" s="818" t="str">
        <f t="shared" si="15"/>
        <v/>
      </c>
      <c r="E471" s="489"/>
      <c r="F471" s="489"/>
      <c r="G471" s="489"/>
      <c r="J471" s="488"/>
      <c r="K471" s="489"/>
      <c r="L471" s="641"/>
      <c r="M471" s="714"/>
      <c r="N471" s="715"/>
      <c r="O471" s="489"/>
      <c r="P471" s="715"/>
      <c r="Q471" s="715"/>
    </row>
    <row r="472" spans="1:17">
      <c r="A472" s="813"/>
      <c r="C472" s="640" t="str">
        <f t="shared" si="14"/>
        <v/>
      </c>
      <c r="D472" s="818" t="str">
        <f t="shared" si="15"/>
        <v/>
      </c>
      <c r="J472" s="488"/>
      <c r="K472" s="489"/>
      <c r="L472" s="641"/>
      <c r="M472" s="714"/>
      <c r="N472" s="715"/>
      <c r="O472" s="489"/>
      <c r="P472" s="715"/>
      <c r="Q472" s="715"/>
    </row>
    <row r="473" spans="1:17">
      <c r="A473" s="813"/>
      <c r="B473" s="488"/>
      <c r="C473" s="640" t="str">
        <f t="shared" si="14"/>
        <v/>
      </c>
      <c r="D473" s="818" t="str">
        <f t="shared" si="15"/>
        <v/>
      </c>
      <c r="E473" s="489"/>
      <c r="F473" s="489"/>
      <c r="G473" s="489"/>
      <c r="I473" s="491"/>
      <c r="J473" s="488"/>
      <c r="K473" s="489"/>
      <c r="L473" s="641"/>
      <c r="M473" s="714"/>
      <c r="N473" s="715"/>
      <c r="O473" s="489"/>
      <c r="P473" s="715"/>
      <c r="Q473" s="715"/>
    </row>
    <row r="474" spans="1:17">
      <c r="A474" s="813"/>
      <c r="C474" s="640" t="str">
        <f t="shared" si="14"/>
        <v/>
      </c>
      <c r="D474" s="817" t="str">
        <f t="shared" si="15"/>
        <v/>
      </c>
      <c r="H474" s="488"/>
      <c r="J474" s="488"/>
      <c r="K474" s="489"/>
      <c r="L474" s="641"/>
      <c r="M474" s="714"/>
      <c r="N474" s="715"/>
      <c r="O474" s="489"/>
      <c r="P474" s="715"/>
      <c r="Q474" s="715"/>
    </row>
    <row r="475" spans="1:17">
      <c r="A475" s="813"/>
      <c r="C475" s="640" t="str">
        <f t="shared" si="14"/>
        <v/>
      </c>
      <c r="D475" s="817" t="str">
        <f t="shared" si="15"/>
        <v/>
      </c>
      <c r="J475" s="488"/>
      <c r="K475" s="489"/>
      <c r="L475" s="641"/>
      <c r="M475" s="714"/>
      <c r="N475" s="715"/>
      <c r="O475" s="489"/>
      <c r="P475" s="715"/>
      <c r="Q475" s="715"/>
    </row>
    <row r="476" spans="1:17">
      <c r="A476" s="813"/>
      <c r="C476" s="640" t="str">
        <f t="shared" si="14"/>
        <v/>
      </c>
      <c r="D476" s="817" t="str">
        <f t="shared" si="15"/>
        <v/>
      </c>
      <c r="J476" s="488"/>
      <c r="K476" s="489"/>
      <c r="L476" s="641"/>
      <c r="M476" s="714"/>
      <c r="N476" s="715"/>
      <c r="O476" s="489"/>
      <c r="P476" s="715"/>
      <c r="Q476" s="715"/>
    </row>
    <row r="477" spans="1:17">
      <c r="A477" s="813"/>
      <c r="C477" s="640" t="str">
        <f t="shared" si="14"/>
        <v/>
      </c>
      <c r="D477" s="818" t="str">
        <f t="shared" si="15"/>
        <v/>
      </c>
      <c r="J477" s="488"/>
      <c r="K477" s="489"/>
      <c r="L477" s="641"/>
      <c r="M477" s="714"/>
      <c r="N477" s="715"/>
      <c r="O477" s="489"/>
      <c r="P477" s="715"/>
      <c r="Q477" s="715"/>
    </row>
    <row r="478" spans="1:17">
      <c r="A478" s="813"/>
      <c r="C478" s="640" t="str">
        <f t="shared" si="14"/>
        <v/>
      </c>
      <c r="D478" s="817" t="str">
        <f t="shared" si="15"/>
        <v/>
      </c>
      <c r="H478" s="488"/>
      <c r="J478" s="488"/>
      <c r="K478" s="489"/>
      <c r="L478" s="641"/>
      <c r="M478" s="714"/>
      <c r="N478" s="715"/>
      <c r="O478" s="489"/>
      <c r="P478" s="715"/>
      <c r="Q478" s="715"/>
    </row>
    <row r="479" spans="1:17">
      <c r="A479" s="813"/>
      <c r="B479" s="488"/>
      <c r="C479" s="640" t="str">
        <f t="shared" si="14"/>
        <v/>
      </c>
      <c r="D479" s="818" t="str">
        <f t="shared" si="15"/>
        <v/>
      </c>
      <c r="E479" s="489"/>
      <c r="G479" s="489"/>
      <c r="I479" s="488"/>
      <c r="J479" s="488"/>
      <c r="K479" s="489"/>
      <c r="L479" s="641"/>
      <c r="M479" s="714"/>
      <c r="N479" s="715"/>
      <c r="O479" s="489"/>
      <c r="P479" s="715"/>
      <c r="Q479" s="715"/>
    </row>
    <row r="480" spans="1:17">
      <c r="A480" s="813"/>
      <c r="C480" s="640" t="str">
        <f t="shared" si="14"/>
        <v/>
      </c>
      <c r="D480" s="817" t="str">
        <f t="shared" si="15"/>
        <v/>
      </c>
      <c r="E480" s="489"/>
      <c r="F480" s="489"/>
      <c r="G480" s="489"/>
      <c r="H480" s="488"/>
      <c r="I480" s="488"/>
      <c r="J480" s="488"/>
      <c r="K480" s="489"/>
      <c r="L480" s="641"/>
      <c r="M480" s="714"/>
      <c r="N480" s="715"/>
      <c r="O480" s="489"/>
      <c r="P480" s="715"/>
      <c r="Q480" s="715"/>
    </row>
    <row r="481" spans="1:17">
      <c r="A481" s="813"/>
      <c r="C481" s="640" t="str">
        <f t="shared" si="14"/>
        <v/>
      </c>
      <c r="D481" s="817" t="str">
        <f t="shared" si="15"/>
        <v/>
      </c>
      <c r="F481" s="489"/>
      <c r="J481" s="488"/>
      <c r="K481" s="489"/>
      <c r="L481" s="641"/>
      <c r="M481" s="714"/>
      <c r="N481" s="715"/>
      <c r="O481" s="489"/>
      <c r="P481" s="715"/>
      <c r="Q481" s="715"/>
    </row>
    <row r="482" spans="1:17">
      <c r="A482" s="813"/>
      <c r="C482" s="640" t="str">
        <f t="shared" si="14"/>
        <v/>
      </c>
      <c r="D482" s="817" t="str">
        <f t="shared" si="15"/>
        <v/>
      </c>
      <c r="J482" s="488"/>
      <c r="K482" s="489"/>
      <c r="L482" s="641"/>
      <c r="M482" s="714"/>
      <c r="N482" s="715"/>
      <c r="O482" s="489"/>
      <c r="P482" s="715"/>
      <c r="Q482" s="715"/>
    </row>
    <row r="483" spans="1:17">
      <c r="A483" s="813"/>
      <c r="C483" s="640" t="str">
        <f t="shared" si="14"/>
        <v/>
      </c>
      <c r="D483" s="817" t="str">
        <f t="shared" si="15"/>
        <v/>
      </c>
      <c r="J483" s="488"/>
      <c r="K483" s="489"/>
      <c r="L483" s="641"/>
      <c r="M483" s="714"/>
      <c r="N483" s="715"/>
      <c r="O483" s="489"/>
      <c r="P483" s="715"/>
      <c r="Q483" s="715"/>
    </row>
    <row r="484" spans="1:17">
      <c r="A484" s="813"/>
      <c r="C484" s="640" t="str">
        <f t="shared" si="14"/>
        <v/>
      </c>
      <c r="D484" s="817" t="str">
        <f t="shared" si="15"/>
        <v/>
      </c>
      <c r="J484" s="488"/>
      <c r="K484" s="489"/>
      <c r="L484" s="641"/>
      <c r="M484" s="714"/>
      <c r="N484" s="715"/>
      <c r="O484" s="489"/>
      <c r="P484" s="715"/>
      <c r="Q484" s="715"/>
    </row>
    <row r="485" spans="1:17">
      <c r="A485" s="813"/>
      <c r="C485" s="640" t="str">
        <f t="shared" si="14"/>
        <v/>
      </c>
      <c r="D485" s="817" t="str">
        <f t="shared" si="15"/>
        <v/>
      </c>
      <c r="J485" s="488"/>
      <c r="K485" s="489"/>
      <c r="L485" s="641"/>
      <c r="M485" s="714"/>
      <c r="N485" s="715"/>
      <c r="O485" s="489"/>
      <c r="P485" s="715"/>
      <c r="Q485" s="715"/>
    </row>
    <row r="486" spans="1:17">
      <c r="A486" s="813"/>
      <c r="C486" s="640" t="str">
        <f t="shared" si="14"/>
        <v/>
      </c>
      <c r="D486" s="817" t="str">
        <f t="shared" si="15"/>
        <v/>
      </c>
      <c r="J486" s="488"/>
      <c r="K486" s="489"/>
      <c r="L486" s="641"/>
      <c r="M486" s="714"/>
      <c r="N486" s="715"/>
      <c r="O486" s="489"/>
      <c r="P486" s="715"/>
      <c r="Q486" s="715"/>
    </row>
    <row r="487" spans="1:17">
      <c r="A487" s="813"/>
      <c r="C487" s="640" t="str">
        <f t="shared" si="14"/>
        <v/>
      </c>
      <c r="D487" s="817" t="str">
        <f t="shared" si="15"/>
        <v/>
      </c>
      <c r="J487" s="488"/>
      <c r="K487" s="489"/>
      <c r="L487" s="641"/>
      <c r="M487" s="714"/>
      <c r="N487" s="715"/>
      <c r="O487" s="489"/>
      <c r="P487" s="715"/>
      <c r="Q487" s="715"/>
    </row>
    <row r="488" spans="1:17">
      <c r="A488" s="813"/>
      <c r="B488" s="488"/>
      <c r="C488" s="640" t="str">
        <f t="shared" si="14"/>
        <v/>
      </c>
      <c r="D488" s="818" t="str">
        <f t="shared" si="15"/>
        <v/>
      </c>
      <c r="E488" s="489"/>
      <c r="F488" s="489"/>
      <c r="G488" s="489"/>
      <c r="J488" s="488"/>
      <c r="K488" s="489"/>
      <c r="L488" s="641"/>
      <c r="M488" s="714"/>
      <c r="N488" s="715"/>
      <c r="O488" s="489"/>
      <c r="P488" s="715"/>
      <c r="Q488" s="715"/>
    </row>
    <row r="489" spans="1:17">
      <c r="A489" s="813"/>
      <c r="B489" s="488"/>
      <c r="C489" s="640" t="str">
        <f t="shared" si="14"/>
        <v/>
      </c>
      <c r="D489" s="818" t="str">
        <f t="shared" si="15"/>
        <v/>
      </c>
      <c r="E489" s="489"/>
      <c r="F489" s="489"/>
      <c r="G489" s="489"/>
      <c r="I489" s="491"/>
      <c r="J489" s="488"/>
      <c r="K489" s="489"/>
      <c r="L489" s="641"/>
      <c r="M489" s="714"/>
      <c r="N489" s="715"/>
      <c r="O489" s="489"/>
      <c r="P489" s="715"/>
      <c r="Q489" s="715"/>
    </row>
    <row r="490" spans="1:17">
      <c r="A490" s="813"/>
      <c r="C490" s="640" t="str">
        <f t="shared" si="14"/>
        <v/>
      </c>
      <c r="D490" s="817" t="str">
        <f t="shared" si="15"/>
        <v/>
      </c>
      <c r="F490" s="489"/>
      <c r="H490" s="488"/>
      <c r="J490" s="488"/>
      <c r="K490" s="489"/>
      <c r="L490" s="641"/>
      <c r="M490" s="714"/>
      <c r="N490" s="715"/>
      <c r="O490" s="489"/>
      <c r="P490" s="715"/>
      <c r="Q490" s="715"/>
    </row>
    <row r="491" spans="1:17">
      <c r="A491" s="813"/>
      <c r="B491" s="488"/>
      <c r="C491" s="640" t="str">
        <f t="shared" si="14"/>
        <v/>
      </c>
      <c r="D491" s="818" t="str">
        <f t="shared" si="15"/>
        <v/>
      </c>
      <c r="E491" s="489"/>
      <c r="F491" s="489"/>
      <c r="G491" s="489"/>
      <c r="J491" s="488"/>
      <c r="K491" s="489"/>
      <c r="L491" s="641"/>
      <c r="M491" s="714"/>
      <c r="N491" s="715"/>
      <c r="O491" s="489"/>
      <c r="P491" s="715"/>
      <c r="Q491" s="715"/>
    </row>
    <row r="492" spans="1:17">
      <c r="A492" s="813"/>
      <c r="C492" s="640" t="str">
        <f t="shared" si="14"/>
        <v/>
      </c>
      <c r="D492" s="817" t="str">
        <f t="shared" si="15"/>
        <v/>
      </c>
      <c r="J492" s="488"/>
      <c r="K492" s="489"/>
      <c r="L492" s="641"/>
      <c r="M492" s="714"/>
      <c r="N492" s="715"/>
      <c r="O492" s="489"/>
      <c r="P492" s="715"/>
      <c r="Q492" s="715"/>
    </row>
    <row r="493" spans="1:17">
      <c r="A493" s="813"/>
      <c r="B493" s="488"/>
      <c r="C493" s="640" t="str">
        <f t="shared" si="14"/>
        <v/>
      </c>
      <c r="D493" s="818" t="str">
        <f t="shared" si="15"/>
        <v/>
      </c>
      <c r="E493" s="489"/>
      <c r="F493" s="489"/>
      <c r="G493" s="489"/>
      <c r="H493" s="488"/>
      <c r="I493" s="490"/>
      <c r="J493" s="488"/>
      <c r="K493" s="489"/>
      <c r="L493" s="641"/>
      <c r="M493" s="714"/>
      <c r="N493" s="715"/>
      <c r="O493" s="489"/>
      <c r="P493" s="715"/>
      <c r="Q493" s="715"/>
    </row>
    <row r="494" spans="1:17">
      <c r="A494" s="813"/>
      <c r="B494" s="488"/>
      <c r="C494" s="640" t="str">
        <f t="shared" si="14"/>
        <v/>
      </c>
      <c r="D494" s="818" t="str">
        <f t="shared" si="15"/>
        <v/>
      </c>
      <c r="E494" s="489"/>
      <c r="F494" s="489"/>
      <c r="G494" s="489"/>
      <c r="H494" s="488"/>
      <c r="I494" s="488"/>
      <c r="J494" s="488"/>
      <c r="K494" s="489"/>
      <c r="L494" s="641"/>
      <c r="M494" s="714"/>
      <c r="N494" s="715"/>
      <c r="O494" s="489"/>
      <c r="P494" s="715"/>
      <c r="Q494" s="715"/>
    </row>
    <row r="495" spans="1:17">
      <c r="A495" s="813"/>
      <c r="C495" s="640" t="str">
        <f t="shared" si="14"/>
        <v/>
      </c>
      <c r="D495" s="817" t="str">
        <f t="shared" si="15"/>
        <v/>
      </c>
      <c r="J495" s="488"/>
      <c r="K495" s="489"/>
      <c r="L495" s="641"/>
      <c r="M495" s="714"/>
      <c r="N495" s="715"/>
      <c r="O495" s="489"/>
      <c r="P495" s="715"/>
      <c r="Q495" s="715"/>
    </row>
    <row r="496" spans="1:17">
      <c r="A496" s="813"/>
      <c r="B496" s="488"/>
      <c r="C496" s="640" t="str">
        <f t="shared" si="14"/>
        <v/>
      </c>
      <c r="D496" s="818" t="str">
        <f t="shared" si="15"/>
        <v/>
      </c>
      <c r="E496" s="489"/>
      <c r="F496" s="489"/>
      <c r="G496" s="489"/>
      <c r="J496" s="488"/>
      <c r="K496" s="489"/>
      <c r="L496" s="641"/>
      <c r="M496" s="714"/>
      <c r="N496" s="715"/>
      <c r="O496" s="489"/>
      <c r="P496" s="715"/>
      <c r="Q496" s="715"/>
    </row>
    <row r="497" spans="1:17">
      <c r="A497" s="813"/>
      <c r="C497" s="640" t="str">
        <f t="shared" si="14"/>
        <v/>
      </c>
      <c r="D497" s="817" t="str">
        <f t="shared" si="15"/>
        <v/>
      </c>
      <c r="F497" s="489"/>
      <c r="H497" s="488"/>
      <c r="I497" s="488"/>
      <c r="J497" s="488"/>
      <c r="K497" s="489"/>
      <c r="L497" s="641"/>
      <c r="M497" s="714"/>
      <c r="N497" s="715"/>
      <c r="O497" s="489"/>
      <c r="P497" s="715"/>
      <c r="Q497" s="715"/>
    </row>
    <row r="498" spans="1:17">
      <c r="A498" s="813"/>
      <c r="B498" s="488"/>
      <c r="C498" s="640" t="str">
        <f t="shared" si="14"/>
        <v/>
      </c>
      <c r="D498" s="818" t="str">
        <f t="shared" si="15"/>
        <v/>
      </c>
      <c r="E498" s="489"/>
      <c r="F498" s="489"/>
      <c r="G498" s="489"/>
      <c r="J498" s="488"/>
      <c r="K498" s="489"/>
      <c r="L498" s="641"/>
      <c r="M498" s="714"/>
      <c r="N498" s="715"/>
      <c r="O498" s="489"/>
      <c r="P498" s="715"/>
      <c r="Q498" s="715"/>
    </row>
    <row r="499" spans="1:17">
      <c r="A499" s="813"/>
      <c r="B499" s="488"/>
      <c r="C499" s="640" t="str">
        <f t="shared" si="14"/>
        <v/>
      </c>
      <c r="D499" s="818" t="str">
        <f t="shared" si="15"/>
        <v/>
      </c>
      <c r="E499" s="489"/>
      <c r="F499" s="489"/>
      <c r="G499" s="489"/>
      <c r="I499" s="488"/>
      <c r="J499" s="488"/>
      <c r="K499" s="489"/>
      <c r="L499" s="641"/>
      <c r="M499" s="714"/>
      <c r="N499" s="715"/>
      <c r="O499" s="489"/>
      <c r="P499" s="715"/>
      <c r="Q499" s="715"/>
    </row>
    <row r="500" spans="1:17">
      <c r="A500" s="813"/>
      <c r="C500" s="640" t="str">
        <f t="shared" si="14"/>
        <v/>
      </c>
      <c r="D500" s="817" t="str">
        <f t="shared" si="15"/>
        <v/>
      </c>
      <c r="J500" s="488"/>
      <c r="K500" s="489"/>
      <c r="L500" s="641"/>
      <c r="M500" s="714"/>
      <c r="N500" s="715"/>
      <c r="O500" s="489"/>
      <c r="P500" s="715"/>
      <c r="Q500" s="715"/>
    </row>
    <row r="501" spans="1:17">
      <c r="A501" s="813"/>
      <c r="B501" s="488"/>
      <c r="C501" s="640" t="str">
        <f t="shared" si="14"/>
        <v/>
      </c>
      <c r="D501" s="818" t="str">
        <f t="shared" si="15"/>
        <v/>
      </c>
      <c r="E501" s="489"/>
      <c r="F501" s="489"/>
      <c r="G501" s="489"/>
      <c r="I501" s="491"/>
      <c r="J501" s="488"/>
      <c r="K501" s="489"/>
      <c r="L501" s="641"/>
      <c r="M501" s="714"/>
      <c r="N501" s="715"/>
      <c r="O501" s="489"/>
      <c r="P501" s="715"/>
      <c r="Q501" s="715"/>
    </row>
    <row r="502" spans="1:17">
      <c r="A502" s="813"/>
      <c r="C502" s="640" t="str">
        <f t="shared" si="14"/>
        <v/>
      </c>
      <c r="D502" s="817" t="str">
        <f t="shared" si="15"/>
        <v/>
      </c>
      <c r="J502" s="488"/>
      <c r="K502" s="489"/>
      <c r="L502" s="641"/>
      <c r="M502" s="714"/>
      <c r="N502" s="715"/>
      <c r="O502" s="489"/>
      <c r="P502" s="715"/>
      <c r="Q502" s="715"/>
    </row>
    <row r="503" spans="1:17">
      <c r="A503" s="813"/>
      <c r="C503" s="640" t="str">
        <f t="shared" si="14"/>
        <v/>
      </c>
      <c r="D503" s="817" t="str">
        <f t="shared" si="15"/>
        <v/>
      </c>
      <c r="J503" s="488"/>
      <c r="K503" s="489"/>
      <c r="L503" s="641"/>
      <c r="M503" s="714"/>
      <c r="N503" s="715"/>
      <c r="O503" s="489"/>
      <c r="P503" s="715"/>
      <c r="Q503" s="715"/>
    </row>
    <row r="504" spans="1:17">
      <c r="A504" s="813"/>
      <c r="C504" s="640" t="str">
        <f t="shared" si="14"/>
        <v/>
      </c>
      <c r="D504" s="817" t="str">
        <f t="shared" si="15"/>
        <v/>
      </c>
      <c r="J504" s="488"/>
      <c r="K504" s="489"/>
      <c r="L504" s="641"/>
      <c r="M504" s="714"/>
      <c r="N504" s="715"/>
      <c r="O504" s="489"/>
      <c r="P504" s="715"/>
      <c r="Q504" s="715"/>
    </row>
    <row r="505" spans="1:17">
      <c r="A505" s="813"/>
      <c r="B505" s="488"/>
      <c r="C505" s="640" t="str">
        <f t="shared" si="14"/>
        <v/>
      </c>
      <c r="D505" s="818" t="str">
        <f t="shared" si="15"/>
        <v/>
      </c>
      <c r="E505" s="489"/>
      <c r="F505" s="489"/>
      <c r="G505" s="489"/>
      <c r="I505" s="491"/>
      <c r="J505" s="488"/>
      <c r="K505" s="489"/>
      <c r="L505" s="641"/>
      <c r="M505" s="714"/>
      <c r="N505" s="715"/>
      <c r="O505" s="489"/>
      <c r="P505" s="715"/>
      <c r="Q505" s="715"/>
    </row>
    <row r="506" spans="1:17">
      <c r="A506" s="813"/>
      <c r="B506" s="488"/>
      <c r="C506" s="640" t="str">
        <f t="shared" si="14"/>
        <v/>
      </c>
      <c r="D506" s="818" t="str">
        <f t="shared" si="15"/>
        <v/>
      </c>
      <c r="E506" s="489"/>
      <c r="F506" s="489"/>
      <c r="G506" s="489"/>
      <c r="I506" s="491"/>
      <c r="J506" s="488"/>
      <c r="K506" s="489"/>
      <c r="L506" s="641"/>
      <c r="M506" s="714"/>
      <c r="N506" s="715"/>
      <c r="O506" s="489"/>
      <c r="P506" s="715"/>
      <c r="Q506" s="715"/>
    </row>
    <row r="507" spans="1:17">
      <c r="A507" s="813"/>
      <c r="C507" s="640" t="str">
        <f t="shared" si="14"/>
        <v/>
      </c>
      <c r="D507" s="817" t="str">
        <f t="shared" si="15"/>
        <v/>
      </c>
      <c r="J507" s="488"/>
      <c r="K507" s="489"/>
      <c r="L507" s="641"/>
      <c r="M507" s="714"/>
      <c r="N507" s="715"/>
      <c r="O507" s="489"/>
      <c r="P507" s="715"/>
      <c r="Q507" s="715"/>
    </row>
    <row r="508" spans="1:17">
      <c r="A508" s="813"/>
      <c r="B508" s="488"/>
      <c r="C508" s="640" t="str">
        <f t="shared" si="14"/>
        <v/>
      </c>
      <c r="D508" s="818" t="str">
        <f t="shared" si="15"/>
        <v/>
      </c>
      <c r="E508" s="489"/>
      <c r="G508" s="489"/>
      <c r="J508" s="488"/>
      <c r="K508" s="489"/>
      <c r="L508" s="641"/>
      <c r="M508" s="714"/>
      <c r="N508" s="715"/>
      <c r="O508" s="489"/>
      <c r="P508" s="715"/>
      <c r="Q508" s="715"/>
    </row>
    <row r="509" spans="1:17">
      <c r="A509" s="813"/>
      <c r="B509" s="488"/>
      <c r="C509" s="640" t="str">
        <f t="shared" si="14"/>
        <v/>
      </c>
      <c r="D509" s="818" t="str">
        <f t="shared" si="15"/>
        <v/>
      </c>
      <c r="E509" s="489"/>
      <c r="G509" s="489"/>
      <c r="J509" s="488"/>
      <c r="K509" s="489"/>
      <c r="L509" s="641"/>
      <c r="M509" s="714"/>
      <c r="N509" s="715"/>
      <c r="O509" s="489"/>
      <c r="P509" s="715"/>
      <c r="Q509" s="715"/>
    </row>
    <row r="510" spans="1:17">
      <c r="A510" s="813"/>
      <c r="C510" s="640" t="str">
        <f t="shared" si="14"/>
        <v/>
      </c>
      <c r="D510" s="817" t="str">
        <f t="shared" si="15"/>
        <v/>
      </c>
      <c r="J510" s="488"/>
      <c r="K510" s="489"/>
      <c r="L510" s="641"/>
      <c r="M510" s="714"/>
      <c r="N510" s="715"/>
      <c r="O510" s="489"/>
      <c r="P510" s="715"/>
      <c r="Q510" s="715"/>
    </row>
    <row r="511" spans="1:17">
      <c r="A511" s="813"/>
      <c r="C511" s="640" t="str">
        <f t="shared" si="14"/>
        <v/>
      </c>
      <c r="D511" s="817" t="str">
        <f t="shared" si="15"/>
        <v/>
      </c>
      <c r="F511" s="489"/>
      <c r="H511" s="488"/>
      <c r="J511" s="488"/>
      <c r="K511" s="489"/>
      <c r="L511" s="641"/>
      <c r="M511" s="714"/>
      <c r="N511" s="715"/>
      <c r="O511" s="489"/>
      <c r="P511" s="715"/>
      <c r="Q511" s="715"/>
    </row>
    <row r="512" spans="1:17">
      <c r="A512" s="813"/>
      <c r="C512" s="640" t="str">
        <f t="shared" si="14"/>
        <v/>
      </c>
      <c r="D512" s="817" t="str">
        <f t="shared" si="15"/>
        <v/>
      </c>
      <c r="J512" s="488"/>
      <c r="K512" s="489"/>
      <c r="L512" s="641"/>
      <c r="M512" s="714"/>
      <c r="N512" s="715"/>
      <c r="O512" s="489"/>
      <c r="P512" s="715"/>
      <c r="Q512" s="715"/>
    </row>
    <row r="513" spans="1:17">
      <c r="A513" s="813"/>
      <c r="B513" s="488"/>
      <c r="C513" s="640" t="str">
        <f t="shared" si="14"/>
        <v/>
      </c>
      <c r="D513" s="818" t="str">
        <f t="shared" si="15"/>
        <v/>
      </c>
      <c r="G513" s="489"/>
      <c r="J513" s="488"/>
      <c r="K513" s="489"/>
      <c r="L513" s="641"/>
      <c r="M513" s="714"/>
      <c r="N513" s="715"/>
      <c r="O513" s="489"/>
      <c r="P513" s="715"/>
      <c r="Q513" s="715"/>
    </row>
    <row r="514" spans="1:17">
      <c r="A514" s="813"/>
      <c r="B514" s="488"/>
      <c r="C514" s="640" t="str">
        <f t="shared" ref="C514:C577" si="16">IFERROR(1440/D514, "")</f>
        <v/>
      </c>
      <c r="D514" s="818" t="str">
        <f t="shared" ref="D514:D577" si="17">IF(B514="", "", IF(B514&lt;1, B514*1440, B514))</f>
        <v/>
      </c>
      <c r="E514" s="489"/>
      <c r="F514" s="489"/>
      <c r="G514" s="489"/>
      <c r="I514" s="491"/>
      <c r="J514" s="488"/>
      <c r="K514" s="489"/>
      <c r="L514" s="641"/>
      <c r="M514" s="714"/>
      <c r="N514" s="715"/>
      <c r="O514" s="489"/>
      <c r="P514" s="715"/>
      <c r="Q514" s="715"/>
    </row>
    <row r="515" spans="1:17">
      <c r="A515" s="813"/>
      <c r="C515" s="640" t="str">
        <f t="shared" si="16"/>
        <v/>
      </c>
      <c r="D515" s="817" t="str">
        <f t="shared" si="17"/>
        <v/>
      </c>
      <c r="J515" s="488"/>
      <c r="K515" s="489"/>
      <c r="L515" s="641"/>
      <c r="M515" s="714"/>
      <c r="N515" s="715"/>
      <c r="O515" s="489"/>
      <c r="P515" s="715"/>
      <c r="Q515" s="715"/>
    </row>
    <row r="516" spans="1:17">
      <c r="A516" s="813"/>
      <c r="B516" s="488"/>
      <c r="C516" s="640" t="str">
        <f t="shared" si="16"/>
        <v/>
      </c>
      <c r="D516" s="818" t="str">
        <f t="shared" si="17"/>
        <v/>
      </c>
      <c r="F516" s="489"/>
      <c r="G516" s="489"/>
      <c r="I516" s="491"/>
      <c r="J516" s="488"/>
      <c r="K516" s="489"/>
      <c r="L516" s="641"/>
      <c r="M516" s="714"/>
      <c r="N516" s="715"/>
      <c r="O516" s="489"/>
      <c r="P516" s="715"/>
      <c r="Q516" s="715"/>
    </row>
    <row r="517" spans="1:17">
      <c r="A517" s="813"/>
      <c r="B517" s="488"/>
      <c r="C517" s="640" t="str">
        <f t="shared" si="16"/>
        <v/>
      </c>
      <c r="D517" s="818" t="str">
        <f t="shared" si="17"/>
        <v/>
      </c>
      <c r="E517" s="489"/>
      <c r="F517" s="489"/>
      <c r="G517" s="489"/>
      <c r="J517" s="488"/>
      <c r="K517" s="489"/>
      <c r="L517" s="641"/>
      <c r="M517" s="714"/>
      <c r="N517" s="715"/>
      <c r="O517" s="489"/>
      <c r="P517" s="715"/>
      <c r="Q517" s="715"/>
    </row>
    <row r="518" spans="1:17">
      <c r="A518" s="813"/>
      <c r="C518" s="640" t="str">
        <f t="shared" si="16"/>
        <v/>
      </c>
      <c r="D518" s="817" t="str">
        <f t="shared" si="17"/>
        <v/>
      </c>
      <c r="J518" s="488"/>
      <c r="K518" s="489"/>
      <c r="L518" s="641"/>
      <c r="M518" s="714"/>
      <c r="N518" s="715"/>
      <c r="O518" s="489"/>
      <c r="P518" s="715"/>
      <c r="Q518" s="715"/>
    </row>
    <row r="519" spans="1:17">
      <c r="A519" s="813"/>
      <c r="C519" s="640" t="str">
        <f t="shared" si="16"/>
        <v/>
      </c>
      <c r="D519" s="817" t="str">
        <f t="shared" si="17"/>
        <v/>
      </c>
      <c r="J519" s="488"/>
      <c r="K519" s="489"/>
      <c r="L519" s="641"/>
      <c r="M519" s="714"/>
      <c r="N519" s="715"/>
      <c r="O519" s="489"/>
      <c r="P519" s="715"/>
      <c r="Q519" s="715"/>
    </row>
    <row r="520" spans="1:17">
      <c r="A520" s="813"/>
      <c r="C520" s="640" t="str">
        <f t="shared" si="16"/>
        <v/>
      </c>
      <c r="D520" s="817" t="str">
        <f t="shared" si="17"/>
        <v/>
      </c>
      <c r="J520" s="488"/>
      <c r="K520" s="489"/>
      <c r="L520" s="641"/>
      <c r="M520" s="714"/>
      <c r="N520" s="715"/>
      <c r="O520" s="489"/>
      <c r="P520" s="715"/>
      <c r="Q520" s="715"/>
    </row>
    <row r="521" spans="1:17">
      <c r="A521" s="813"/>
      <c r="C521" s="640" t="str">
        <f t="shared" si="16"/>
        <v/>
      </c>
      <c r="D521" s="817" t="str">
        <f t="shared" si="17"/>
        <v/>
      </c>
      <c r="J521" s="488"/>
      <c r="K521" s="489"/>
      <c r="L521" s="641"/>
      <c r="M521" s="714"/>
      <c r="N521" s="715"/>
      <c r="O521" s="489"/>
      <c r="P521" s="715"/>
      <c r="Q521" s="715"/>
    </row>
    <row r="522" spans="1:17">
      <c r="A522" s="813"/>
      <c r="B522" s="488"/>
      <c r="C522" s="640" t="str">
        <f t="shared" si="16"/>
        <v/>
      </c>
      <c r="D522" s="818" t="str">
        <f t="shared" si="17"/>
        <v/>
      </c>
      <c r="E522" s="489"/>
      <c r="F522" s="489"/>
      <c r="G522" s="489"/>
      <c r="I522" s="491"/>
      <c r="J522" s="488"/>
      <c r="K522" s="489"/>
      <c r="L522" s="641"/>
      <c r="M522" s="714"/>
      <c r="N522" s="715"/>
      <c r="O522" s="489"/>
      <c r="P522" s="715"/>
      <c r="Q522" s="715"/>
    </row>
    <row r="523" spans="1:17">
      <c r="A523" s="813"/>
      <c r="C523" s="640" t="str">
        <f t="shared" si="16"/>
        <v/>
      </c>
      <c r="D523" s="817" t="str">
        <f t="shared" si="17"/>
        <v/>
      </c>
      <c r="F523" s="489"/>
      <c r="J523" s="488"/>
      <c r="K523" s="489"/>
      <c r="L523" s="641"/>
      <c r="M523" s="714"/>
      <c r="N523" s="715"/>
      <c r="O523" s="489"/>
      <c r="P523" s="715"/>
      <c r="Q523" s="715"/>
    </row>
    <row r="524" spans="1:17">
      <c r="A524" s="813"/>
      <c r="B524" s="488"/>
      <c r="C524" s="640" t="str">
        <f t="shared" si="16"/>
        <v/>
      </c>
      <c r="D524" s="818" t="str">
        <f t="shared" si="17"/>
        <v/>
      </c>
      <c r="E524" s="489"/>
      <c r="F524" s="489"/>
      <c r="G524" s="489"/>
      <c r="H524" s="488"/>
      <c r="I524" s="490"/>
      <c r="J524" s="488"/>
      <c r="K524" s="489"/>
      <c r="L524" s="641"/>
      <c r="M524" s="714"/>
      <c r="N524" s="715"/>
      <c r="O524" s="489"/>
      <c r="P524" s="715"/>
      <c r="Q524" s="715"/>
    </row>
    <row r="525" spans="1:17">
      <c r="A525" s="813"/>
      <c r="B525" s="488"/>
      <c r="C525" s="640" t="str">
        <f t="shared" si="16"/>
        <v/>
      </c>
      <c r="D525" s="818" t="str">
        <f t="shared" si="17"/>
        <v/>
      </c>
      <c r="E525" s="489"/>
      <c r="G525" s="489"/>
      <c r="J525" s="488"/>
      <c r="K525" s="489"/>
      <c r="L525" s="641"/>
      <c r="M525" s="714"/>
      <c r="N525" s="715"/>
      <c r="O525" s="489"/>
      <c r="P525" s="715"/>
      <c r="Q525" s="715"/>
    </row>
    <row r="526" spans="1:17">
      <c r="A526" s="813"/>
      <c r="B526" s="488"/>
      <c r="C526" s="640" t="str">
        <f t="shared" si="16"/>
        <v/>
      </c>
      <c r="D526" s="818" t="str">
        <f t="shared" si="17"/>
        <v/>
      </c>
      <c r="E526" s="489"/>
      <c r="F526" s="489"/>
      <c r="G526" s="489"/>
      <c r="H526" s="488"/>
      <c r="I526" s="490"/>
      <c r="J526" s="488"/>
      <c r="K526" s="489"/>
      <c r="L526" s="641"/>
      <c r="M526" s="714"/>
      <c r="N526" s="715"/>
      <c r="O526" s="489"/>
      <c r="P526" s="715"/>
      <c r="Q526" s="715"/>
    </row>
    <row r="527" spans="1:17">
      <c r="A527" s="813"/>
      <c r="B527" s="488"/>
      <c r="C527" s="640" t="str">
        <f t="shared" si="16"/>
        <v/>
      </c>
      <c r="D527" s="818" t="str">
        <f t="shared" si="17"/>
        <v/>
      </c>
      <c r="E527" s="489"/>
      <c r="F527" s="489"/>
      <c r="G527" s="489"/>
      <c r="J527" s="488"/>
      <c r="K527" s="489"/>
      <c r="L527" s="641"/>
      <c r="M527" s="714"/>
      <c r="N527" s="715"/>
      <c r="O527" s="489"/>
      <c r="P527" s="715"/>
      <c r="Q527" s="715"/>
    </row>
    <row r="528" spans="1:17">
      <c r="A528" s="813"/>
      <c r="B528" s="488"/>
      <c r="C528" s="640" t="str">
        <f t="shared" si="16"/>
        <v/>
      </c>
      <c r="D528" s="818" t="str">
        <f t="shared" si="17"/>
        <v/>
      </c>
      <c r="E528" s="489"/>
      <c r="F528" s="489"/>
      <c r="G528" s="489"/>
      <c r="H528" s="488"/>
      <c r="J528" s="488"/>
      <c r="K528" s="489"/>
      <c r="L528" s="641"/>
      <c r="M528" s="714"/>
      <c r="N528" s="715"/>
      <c r="O528" s="489"/>
      <c r="P528" s="715"/>
      <c r="Q528" s="715"/>
    </row>
    <row r="529" spans="1:17">
      <c r="A529" s="813"/>
      <c r="B529" s="488"/>
      <c r="C529" s="640" t="str">
        <f t="shared" si="16"/>
        <v/>
      </c>
      <c r="D529" s="818" t="str">
        <f t="shared" si="17"/>
        <v/>
      </c>
      <c r="E529" s="489"/>
      <c r="F529" s="489"/>
      <c r="G529" s="489"/>
      <c r="I529" s="491"/>
      <c r="J529" s="488"/>
      <c r="K529" s="489"/>
      <c r="L529" s="641"/>
      <c r="M529" s="714"/>
      <c r="N529" s="715"/>
      <c r="O529" s="489"/>
      <c r="P529" s="715"/>
      <c r="Q529" s="715"/>
    </row>
    <row r="530" spans="1:17">
      <c r="A530" s="813"/>
      <c r="B530" s="488"/>
      <c r="C530" s="640" t="str">
        <f t="shared" si="16"/>
        <v/>
      </c>
      <c r="D530" s="818" t="str">
        <f t="shared" si="17"/>
        <v/>
      </c>
      <c r="E530" s="489"/>
      <c r="F530" s="489"/>
      <c r="G530" s="489"/>
      <c r="J530" s="488"/>
      <c r="K530" s="489"/>
      <c r="L530" s="641"/>
      <c r="M530" s="714"/>
      <c r="N530" s="715"/>
      <c r="O530" s="489"/>
      <c r="P530" s="715"/>
      <c r="Q530" s="715"/>
    </row>
    <row r="531" spans="1:17">
      <c r="A531" s="813"/>
      <c r="C531" s="640" t="str">
        <f t="shared" si="16"/>
        <v/>
      </c>
      <c r="D531" s="817" t="str">
        <f t="shared" si="17"/>
        <v/>
      </c>
      <c r="F531" s="489"/>
      <c r="J531" s="488"/>
      <c r="K531" s="489"/>
      <c r="L531" s="641"/>
      <c r="M531" s="714"/>
      <c r="N531" s="715"/>
      <c r="O531" s="489"/>
      <c r="P531" s="715"/>
      <c r="Q531" s="715"/>
    </row>
    <row r="532" spans="1:17">
      <c r="A532" s="813"/>
      <c r="C532" s="640" t="str">
        <f t="shared" si="16"/>
        <v/>
      </c>
      <c r="D532" s="817" t="str">
        <f t="shared" si="17"/>
        <v/>
      </c>
      <c r="J532" s="488"/>
      <c r="K532" s="489"/>
      <c r="L532" s="641"/>
      <c r="M532" s="714"/>
      <c r="N532" s="715"/>
      <c r="O532" s="489"/>
      <c r="P532" s="715"/>
      <c r="Q532" s="715"/>
    </row>
    <row r="533" spans="1:17">
      <c r="A533" s="813"/>
      <c r="C533" s="640" t="str">
        <f t="shared" si="16"/>
        <v/>
      </c>
      <c r="D533" s="817" t="str">
        <f t="shared" si="17"/>
        <v/>
      </c>
      <c r="J533" s="488"/>
      <c r="K533" s="489"/>
      <c r="L533" s="641"/>
      <c r="M533" s="714"/>
      <c r="N533" s="715"/>
      <c r="O533" s="489"/>
      <c r="P533" s="715"/>
      <c r="Q533" s="715"/>
    </row>
    <row r="534" spans="1:17">
      <c r="A534" s="813"/>
      <c r="C534" s="640" t="str">
        <f t="shared" si="16"/>
        <v/>
      </c>
      <c r="D534" s="817" t="str">
        <f t="shared" si="17"/>
        <v/>
      </c>
      <c r="J534" s="488"/>
      <c r="K534" s="489"/>
      <c r="L534" s="641"/>
      <c r="M534" s="714"/>
      <c r="N534" s="715"/>
      <c r="O534" s="489"/>
      <c r="P534" s="715"/>
      <c r="Q534" s="715"/>
    </row>
    <row r="535" spans="1:17">
      <c r="A535" s="813"/>
      <c r="B535" s="488"/>
      <c r="C535" s="640" t="str">
        <f t="shared" si="16"/>
        <v/>
      </c>
      <c r="D535" s="818" t="str">
        <f t="shared" si="17"/>
        <v/>
      </c>
      <c r="E535" s="489"/>
      <c r="F535" s="489"/>
      <c r="G535" s="489"/>
      <c r="I535" s="491"/>
      <c r="J535" s="488"/>
      <c r="K535" s="489"/>
      <c r="L535" s="641"/>
      <c r="M535" s="714"/>
      <c r="N535" s="715"/>
      <c r="O535" s="489"/>
      <c r="P535" s="715"/>
      <c r="Q535" s="715"/>
    </row>
    <row r="536" spans="1:17">
      <c r="A536" s="813"/>
      <c r="C536" s="640" t="str">
        <f t="shared" si="16"/>
        <v/>
      </c>
      <c r="D536" s="817" t="str">
        <f t="shared" si="17"/>
        <v/>
      </c>
      <c r="F536" s="489"/>
      <c r="J536" s="488"/>
      <c r="K536" s="489"/>
      <c r="L536" s="641"/>
      <c r="M536" s="714"/>
      <c r="N536" s="715"/>
      <c r="O536" s="489"/>
      <c r="P536" s="715"/>
      <c r="Q536" s="715"/>
    </row>
    <row r="537" spans="1:17">
      <c r="A537" s="813"/>
      <c r="B537" s="488"/>
      <c r="C537" s="640" t="str">
        <f t="shared" si="16"/>
        <v/>
      </c>
      <c r="D537" s="818" t="str">
        <f t="shared" si="17"/>
        <v/>
      </c>
      <c r="E537" s="489"/>
      <c r="F537" s="489"/>
      <c r="G537" s="489"/>
      <c r="J537" s="488"/>
      <c r="K537" s="489"/>
      <c r="L537" s="641"/>
      <c r="M537" s="714"/>
      <c r="N537" s="715"/>
      <c r="O537" s="489"/>
      <c r="P537" s="715"/>
      <c r="Q537" s="715"/>
    </row>
    <row r="538" spans="1:17">
      <c r="A538" s="813"/>
      <c r="B538" s="488"/>
      <c r="C538" s="640" t="str">
        <f t="shared" si="16"/>
        <v/>
      </c>
      <c r="D538" s="818" t="str">
        <f t="shared" si="17"/>
        <v/>
      </c>
      <c r="E538" s="489"/>
      <c r="F538" s="489"/>
      <c r="G538" s="489"/>
      <c r="I538" s="491"/>
      <c r="J538" s="488"/>
      <c r="K538" s="489"/>
      <c r="L538" s="641"/>
      <c r="M538" s="714"/>
      <c r="N538" s="715"/>
      <c r="O538" s="489"/>
      <c r="P538" s="715"/>
      <c r="Q538" s="715"/>
    </row>
    <row r="539" spans="1:17">
      <c r="A539" s="813"/>
      <c r="C539" s="640" t="str">
        <f t="shared" si="16"/>
        <v/>
      </c>
      <c r="D539" s="817" t="str">
        <f t="shared" si="17"/>
        <v/>
      </c>
      <c r="J539" s="488"/>
      <c r="K539" s="489"/>
      <c r="L539" s="641"/>
      <c r="M539" s="714"/>
      <c r="N539" s="715"/>
      <c r="O539" s="489"/>
      <c r="P539" s="715"/>
      <c r="Q539" s="715"/>
    </row>
    <row r="540" spans="1:17">
      <c r="A540" s="813"/>
      <c r="B540" s="488"/>
      <c r="C540" s="640" t="str">
        <f t="shared" si="16"/>
        <v/>
      </c>
      <c r="D540" s="818" t="str">
        <f t="shared" si="17"/>
        <v/>
      </c>
      <c r="E540" s="489"/>
      <c r="F540" s="489"/>
      <c r="G540" s="489"/>
      <c r="J540" s="488"/>
      <c r="K540" s="489"/>
      <c r="L540" s="641"/>
      <c r="M540" s="714"/>
      <c r="N540" s="715"/>
      <c r="O540" s="489"/>
      <c r="P540" s="715"/>
      <c r="Q540" s="715"/>
    </row>
    <row r="541" spans="1:17">
      <c r="A541" s="813"/>
      <c r="C541" s="640" t="str">
        <f t="shared" si="16"/>
        <v/>
      </c>
      <c r="D541" s="817" t="str">
        <f t="shared" si="17"/>
        <v/>
      </c>
      <c r="J541" s="488"/>
      <c r="K541" s="489"/>
      <c r="L541" s="641"/>
      <c r="M541" s="714"/>
      <c r="N541" s="715"/>
      <c r="O541" s="489"/>
      <c r="P541" s="715"/>
      <c r="Q541" s="715"/>
    </row>
    <row r="542" spans="1:17">
      <c r="A542" s="813"/>
      <c r="B542" s="488"/>
      <c r="C542" s="640" t="str">
        <f t="shared" si="16"/>
        <v/>
      </c>
      <c r="D542" s="818" t="str">
        <f t="shared" si="17"/>
        <v/>
      </c>
      <c r="E542" s="489"/>
      <c r="G542" s="489"/>
      <c r="J542" s="488"/>
      <c r="K542" s="489"/>
      <c r="L542" s="641"/>
      <c r="M542" s="714"/>
      <c r="N542" s="715"/>
      <c r="O542" s="489"/>
      <c r="P542" s="715"/>
      <c r="Q542" s="715"/>
    </row>
    <row r="543" spans="1:17">
      <c r="A543" s="813"/>
      <c r="C543" s="640" t="str">
        <f t="shared" si="16"/>
        <v/>
      </c>
      <c r="D543" s="817" t="str">
        <f t="shared" si="17"/>
        <v/>
      </c>
      <c r="J543" s="488"/>
      <c r="K543" s="489"/>
      <c r="L543" s="641"/>
      <c r="M543" s="714"/>
      <c r="N543" s="715"/>
      <c r="O543" s="489"/>
      <c r="P543" s="715"/>
      <c r="Q543" s="715"/>
    </row>
    <row r="544" spans="1:17">
      <c r="A544" s="813"/>
      <c r="C544" s="640" t="str">
        <f t="shared" si="16"/>
        <v/>
      </c>
      <c r="D544" s="817" t="str">
        <f t="shared" si="17"/>
        <v/>
      </c>
      <c r="J544" s="488"/>
      <c r="K544" s="489"/>
      <c r="L544" s="641"/>
      <c r="M544" s="714"/>
      <c r="N544" s="715"/>
      <c r="O544" s="489"/>
      <c r="P544" s="715"/>
      <c r="Q544" s="715"/>
    </row>
    <row r="545" spans="1:17">
      <c r="A545" s="813"/>
      <c r="B545" s="488"/>
      <c r="C545" s="640" t="str">
        <f t="shared" si="16"/>
        <v/>
      </c>
      <c r="D545" s="818" t="str">
        <f t="shared" si="17"/>
        <v/>
      </c>
      <c r="E545" s="489"/>
      <c r="F545" s="489"/>
      <c r="G545" s="489"/>
      <c r="I545" s="491"/>
      <c r="J545" s="488"/>
      <c r="K545" s="489"/>
      <c r="L545" s="641"/>
      <c r="M545" s="714"/>
      <c r="N545" s="715"/>
      <c r="O545" s="489"/>
      <c r="P545" s="715"/>
      <c r="Q545" s="715"/>
    </row>
    <row r="546" spans="1:17">
      <c r="A546" s="813"/>
      <c r="B546" s="488"/>
      <c r="C546" s="640" t="str">
        <f t="shared" si="16"/>
        <v/>
      </c>
      <c r="D546" s="818" t="str">
        <f t="shared" si="17"/>
        <v/>
      </c>
      <c r="E546" s="489"/>
      <c r="F546" s="489"/>
      <c r="G546" s="489"/>
      <c r="J546" s="488"/>
      <c r="K546" s="489"/>
      <c r="L546" s="641"/>
      <c r="M546" s="714"/>
      <c r="N546" s="715"/>
      <c r="O546" s="489"/>
      <c r="P546" s="715"/>
      <c r="Q546" s="715"/>
    </row>
    <row r="547" spans="1:17">
      <c r="A547" s="813"/>
      <c r="B547" s="488"/>
      <c r="C547" s="640" t="str">
        <f t="shared" si="16"/>
        <v/>
      </c>
      <c r="D547" s="818" t="str">
        <f t="shared" si="17"/>
        <v/>
      </c>
      <c r="E547" s="489"/>
      <c r="F547" s="489"/>
      <c r="G547" s="489"/>
      <c r="I547" s="491"/>
      <c r="J547" s="488"/>
      <c r="K547" s="489"/>
      <c r="L547" s="641"/>
      <c r="M547" s="714"/>
      <c r="N547" s="715"/>
      <c r="O547" s="489"/>
      <c r="P547" s="715"/>
      <c r="Q547" s="715"/>
    </row>
    <row r="548" spans="1:17">
      <c r="A548" s="813"/>
      <c r="B548" s="488"/>
      <c r="C548" s="640" t="str">
        <f t="shared" si="16"/>
        <v/>
      </c>
      <c r="D548" s="818" t="str">
        <f t="shared" si="17"/>
        <v/>
      </c>
      <c r="E548" s="489"/>
      <c r="F548" s="489"/>
      <c r="G548" s="489"/>
      <c r="J548" s="488"/>
      <c r="K548" s="489"/>
      <c r="L548" s="641"/>
      <c r="M548" s="714"/>
      <c r="N548" s="715"/>
      <c r="O548" s="489"/>
      <c r="P548" s="715"/>
      <c r="Q548" s="715"/>
    </row>
    <row r="549" spans="1:17">
      <c r="A549" s="813"/>
      <c r="B549" s="488"/>
      <c r="C549" s="640" t="str">
        <f t="shared" si="16"/>
        <v/>
      </c>
      <c r="D549" s="818" t="str">
        <f t="shared" si="17"/>
        <v/>
      </c>
      <c r="E549" s="489"/>
      <c r="F549" s="489"/>
      <c r="G549" s="489"/>
      <c r="H549" s="488"/>
      <c r="I549" s="488"/>
      <c r="J549" s="488"/>
      <c r="K549" s="489"/>
      <c r="L549" s="641"/>
      <c r="M549" s="714"/>
      <c r="N549" s="715"/>
      <c r="O549" s="489"/>
      <c r="P549" s="715"/>
      <c r="Q549" s="715"/>
    </row>
    <row r="550" spans="1:17">
      <c r="A550" s="813"/>
      <c r="C550" s="640" t="str">
        <f t="shared" si="16"/>
        <v/>
      </c>
      <c r="D550" s="817" t="str">
        <f t="shared" si="17"/>
        <v/>
      </c>
      <c r="J550" s="488"/>
      <c r="K550" s="489"/>
      <c r="L550" s="641"/>
      <c r="M550" s="714"/>
      <c r="N550" s="715"/>
      <c r="O550" s="489"/>
      <c r="P550" s="715"/>
      <c r="Q550" s="715"/>
    </row>
    <row r="551" spans="1:17">
      <c r="A551" s="813"/>
      <c r="C551" s="640" t="str">
        <f t="shared" si="16"/>
        <v/>
      </c>
      <c r="D551" s="817" t="str">
        <f t="shared" si="17"/>
        <v/>
      </c>
      <c r="J551" s="488"/>
      <c r="K551" s="489"/>
      <c r="L551" s="641"/>
      <c r="M551" s="714"/>
      <c r="N551" s="715"/>
      <c r="O551" s="489"/>
      <c r="P551" s="715"/>
      <c r="Q551" s="715"/>
    </row>
    <row r="552" spans="1:17">
      <c r="A552" s="813"/>
      <c r="B552" s="488"/>
      <c r="C552" s="640" t="str">
        <f t="shared" si="16"/>
        <v/>
      </c>
      <c r="D552" s="818" t="str">
        <f t="shared" si="17"/>
        <v/>
      </c>
      <c r="E552" s="489"/>
      <c r="F552" s="489"/>
      <c r="G552" s="489"/>
      <c r="J552" s="488"/>
      <c r="K552" s="489"/>
      <c r="L552" s="641"/>
      <c r="M552" s="714"/>
      <c r="N552" s="715"/>
      <c r="O552" s="489"/>
      <c r="P552" s="715"/>
      <c r="Q552" s="715"/>
    </row>
    <row r="553" spans="1:17">
      <c r="A553" s="813"/>
      <c r="B553" s="488"/>
      <c r="C553" s="640" t="str">
        <f t="shared" si="16"/>
        <v/>
      </c>
      <c r="D553" s="818" t="str">
        <f t="shared" si="17"/>
        <v/>
      </c>
      <c r="E553" s="489"/>
      <c r="F553" s="489"/>
      <c r="G553" s="489"/>
      <c r="H553" s="488"/>
      <c r="I553" s="490"/>
      <c r="J553" s="488"/>
      <c r="K553" s="489"/>
      <c r="L553" s="641"/>
      <c r="M553" s="714"/>
      <c r="N553" s="715"/>
      <c r="O553" s="489"/>
      <c r="P553" s="715"/>
      <c r="Q553" s="715"/>
    </row>
    <row r="554" spans="1:17">
      <c r="A554" s="813"/>
      <c r="B554" s="488"/>
      <c r="C554" s="640" t="str">
        <f t="shared" si="16"/>
        <v/>
      </c>
      <c r="D554" s="818" t="str">
        <f t="shared" si="17"/>
        <v/>
      </c>
      <c r="E554" s="489"/>
      <c r="F554" s="489"/>
      <c r="G554" s="489"/>
      <c r="I554" s="490"/>
      <c r="J554" s="488"/>
      <c r="K554" s="489"/>
      <c r="L554" s="641"/>
      <c r="M554" s="714"/>
      <c r="N554" s="715"/>
      <c r="O554" s="489"/>
      <c r="P554" s="715"/>
      <c r="Q554" s="715"/>
    </row>
    <row r="555" spans="1:17">
      <c r="A555" s="813"/>
      <c r="B555" s="488"/>
      <c r="C555" s="640" t="str">
        <f t="shared" si="16"/>
        <v/>
      </c>
      <c r="D555" s="818" t="str">
        <f t="shared" si="17"/>
        <v/>
      </c>
      <c r="E555" s="489"/>
      <c r="F555" s="489"/>
      <c r="G555" s="489"/>
      <c r="J555" s="488"/>
      <c r="K555" s="489"/>
      <c r="L555" s="641"/>
      <c r="M555" s="714"/>
      <c r="N555" s="715"/>
      <c r="O555" s="489"/>
      <c r="P555" s="715"/>
      <c r="Q555" s="715"/>
    </row>
    <row r="556" spans="1:17">
      <c r="A556" s="813"/>
      <c r="C556" s="640" t="str">
        <f t="shared" si="16"/>
        <v/>
      </c>
      <c r="D556" s="817" t="str">
        <f t="shared" si="17"/>
        <v/>
      </c>
      <c r="J556" s="488"/>
      <c r="K556" s="489"/>
      <c r="L556" s="641"/>
      <c r="M556" s="714"/>
      <c r="N556" s="715"/>
      <c r="O556" s="489"/>
      <c r="P556" s="715"/>
      <c r="Q556" s="715"/>
    </row>
    <row r="557" spans="1:17">
      <c r="A557" s="813"/>
      <c r="C557" s="640" t="str">
        <f t="shared" si="16"/>
        <v/>
      </c>
      <c r="D557" s="817" t="str">
        <f t="shared" si="17"/>
        <v/>
      </c>
      <c r="J557" s="488"/>
      <c r="K557" s="489"/>
      <c r="L557" s="641"/>
      <c r="M557" s="714"/>
      <c r="N557" s="715"/>
      <c r="O557" s="489"/>
      <c r="P557" s="715"/>
      <c r="Q557" s="715"/>
    </row>
    <row r="558" spans="1:17">
      <c r="A558" s="813"/>
      <c r="B558" s="488"/>
      <c r="C558" s="640" t="str">
        <f t="shared" si="16"/>
        <v/>
      </c>
      <c r="D558" s="818" t="str">
        <f t="shared" si="17"/>
        <v/>
      </c>
      <c r="E558" s="489"/>
      <c r="F558" s="489"/>
      <c r="G558" s="489"/>
      <c r="J558" s="488"/>
      <c r="K558" s="489"/>
      <c r="L558" s="641"/>
      <c r="M558" s="714"/>
      <c r="N558" s="715"/>
      <c r="O558" s="489"/>
      <c r="P558" s="715"/>
      <c r="Q558" s="715"/>
    </row>
    <row r="559" spans="1:17">
      <c r="A559" s="813"/>
      <c r="C559" s="640" t="str">
        <f t="shared" si="16"/>
        <v/>
      </c>
      <c r="D559" s="817" t="str">
        <f t="shared" si="17"/>
        <v/>
      </c>
      <c r="H559" s="488"/>
      <c r="J559" s="488"/>
      <c r="K559" s="489"/>
      <c r="L559" s="641"/>
      <c r="M559" s="714"/>
      <c r="N559" s="715"/>
      <c r="O559" s="489"/>
      <c r="P559" s="715"/>
      <c r="Q559" s="715"/>
    </row>
    <row r="560" spans="1:17">
      <c r="A560" s="813"/>
      <c r="B560" s="488"/>
      <c r="C560" s="640" t="str">
        <f t="shared" si="16"/>
        <v/>
      </c>
      <c r="D560" s="818" t="str">
        <f t="shared" si="17"/>
        <v/>
      </c>
      <c r="E560" s="489"/>
      <c r="F560" s="489"/>
      <c r="G560" s="489"/>
      <c r="I560" s="491"/>
      <c r="J560" s="488"/>
      <c r="K560" s="489"/>
      <c r="L560" s="641"/>
      <c r="M560" s="714"/>
      <c r="N560" s="715"/>
      <c r="O560" s="489"/>
      <c r="P560" s="715"/>
      <c r="Q560" s="715"/>
    </row>
    <row r="561" spans="1:17">
      <c r="A561" s="813"/>
      <c r="B561" s="488"/>
      <c r="C561" s="640" t="str">
        <f t="shared" si="16"/>
        <v/>
      </c>
      <c r="D561" s="818" t="str">
        <f t="shared" si="17"/>
        <v/>
      </c>
      <c r="E561" s="489"/>
      <c r="F561" s="489"/>
      <c r="G561" s="489"/>
      <c r="J561" s="488"/>
      <c r="K561" s="489"/>
      <c r="L561" s="641"/>
      <c r="M561" s="714"/>
      <c r="N561" s="715"/>
      <c r="O561" s="489"/>
      <c r="P561" s="715"/>
      <c r="Q561" s="715"/>
    </row>
    <row r="562" spans="1:17">
      <c r="A562" s="813"/>
      <c r="C562" s="640" t="str">
        <f t="shared" si="16"/>
        <v/>
      </c>
      <c r="D562" s="817" t="str">
        <f t="shared" si="17"/>
        <v/>
      </c>
      <c r="J562" s="488"/>
      <c r="K562" s="489"/>
      <c r="L562" s="641"/>
      <c r="M562" s="714"/>
      <c r="N562" s="715"/>
      <c r="O562" s="489"/>
      <c r="P562" s="715"/>
      <c r="Q562" s="715"/>
    </row>
    <row r="563" spans="1:17">
      <c r="A563" s="813"/>
      <c r="B563" s="488"/>
      <c r="C563" s="640" t="str">
        <f t="shared" si="16"/>
        <v/>
      </c>
      <c r="D563" s="818" t="str">
        <f t="shared" si="17"/>
        <v/>
      </c>
      <c r="E563" s="489"/>
      <c r="F563" s="489"/>
      <c r="G563" s="489"/>
      <c r="J563" s="488"/>
      <c r="K563" s="489"/>
      <c r="L563" s="641"/>
      <c r="M563" s="714"/>
      <c r="N563" s="715"/>
      <c r="O563" s="489"/>
      <c r="P563" s="715"/>
      <c r="Q563" s="715"/>
    </row>
    <row r="564" spans="1:17">
      <c r="A564" s="813"/>
      <c r="C564" s="640" t="str">
        <f t="shared" si="16"/>
        <v/>
      </c>
      <c r="D564" s="817" t="str">
        <f t="shared" si="17"/>
        <v/>
      </c>
      <c r="J564" s="488"/>
      <c r="K564" s="489"/>
      <c r="L564" s="641"/>
      <c r="M564" s="714"/>
      <c r="N564" s="715"/>
      <c r="O564" s="489"/>
      <c r="P564" s="715"/>
      <c r="Q564" s="715"/>
    </row>
    <row r="565" spans="1:17">
      <c r="A565" s="813"/>
      <c r="C565" s="640" t="str">
        <f t="shared" si="16"/>
        <v/>
      </c>
      <c r="D565" s="817" t="str">
        <f t="shared" si="17"/>
        <v/>
      </c>
      <c r="J565" s="488"/>
      <c r="K565" s="489"/>
      <c r="L565" s="641"/>
      <c r="M565" s="714"/>
      <c r="N565" s="715"/>
      <c r="O565" s="489"/>
      <c r="P565" s="715"/>
      <c r="Q565" s="715"/>
    </row>
    <row r="566" spans="1:17">
      <c r="A566" s="813"/>
      <c r="C566" s="640" t="str">
        <f t="shared" si="16"/>
        <v/>
      </c>
      <c r="D566" s="817" t="str">
        <f t="shared" si="17"/>
        <v/>
      </c>
      <c r="K566" s="489"/>
      <c r="L566" s="641"/>
      <c r="M566" s="714"/>
      <c r="N566" s="715"/>
      <c r="O566" s="489"/>
      <c r="P566" s="715"/>
      <c r="Q566" s="715"/>
    </row>
    <row r="567" spans="1:17">
      <c r="A567" s="813"/>
      <c r="B567" s="488"/>
      <c r="C567" s="640" t="str">
        <f t="shared" si="16"/>
        <v/>
      </c>
      <c r="D567" s="818" t="str">
        <f t="shared" si="17"/>
        <v/>
      </c>
      <c r="E567" s="489"/>
      <c r="F567" s="489"/>
      <c r="G567" s="489"/>
      <c r="H567" s="488"/>
      <c r="I567" s="490"/>
      <c r="J567" s="488"/>
      <c r="K567" s="489"/>
      <c r="L567" s="641"/>
      <c r="M567" s="714"/>
      <c r="N567" s="715"/>
      <c r="O567" s="489"/>
      <c r="P567" s="715"/>
      <c r="Q567" s="715"/>
    </row>
    <row r="568" spans="1:17">
      <c r="A568" s="813"/>
      <c r="C568" s="640" t="str">
        <f t="shared" si="16"/>
        <v/>
      </c>
      <c r="D568" s="817" t="str">
        <f t="shared" si="17"/>
        <v/>
      </c>
      <c r="H568" s="488"/>
      <c r="J568" s="488"/>
      <c r="K568" s="489"/>
      <c r="L568" s="641"/>
      <c r="M568" s="714"/>
      <c r="N568" s="715"/>
      <c r="O568" s="489"/>
      <c r="P568" s="715"/>
      <c r="Q568" s="715"/>
    </row>
    <row r="569" spans="1:17">
      <c r="A569" s="813"/>
      <c r="C569" s="640" t="str">
        <f t="shared" si="16"/>
        <v/>
      </c>
      <c r="D569" s="817" t="str">
        <f t="shared" si="17"/>
        <v/>
      </c>
      <c r="J569" s="488"/>
      <c r="K569" s="489"/>
      <c r="L569" s="641"/>
      <c r="M569" s="714"/>
      <c r="N569" s="715"/>
      <c r="O569" s="489"/>
      <c r="P569" s="715"/>
      <c r="Q569" s="715"/>
    </row>
    <row r="570" spans="1:17">
      <c r="A570" s="813"/>
      <c r="B570" s="488"/>
      <c r="C570" s="640" t="str">
        <f t="shared" si="16"/>
        <v/>
      </c>
      <c r="D570" s="818" t="str">
        <f t="shared" si="17"/>
        <v/>
      </c>
      <c r="E570" s="489"/>
      <c r="F570" s="489"/>
      <c r="G570" s="489"/>
      <c r="J570" s="488"/>
      <c r="K570" s="489"/>
      <c r="L570" s="641"/>
      <c r="M570" s="714"/>
      <c r="N570" s="715"/>
      <c r="O570" s="489"/>
      <c r="P570" s="715"/>
      <c r="Q570" s="715"/>
    </row>
    <row r="571" spans="1:17">
      <c r="A571" s="813"/>
      <c r="C571" s="640" t="str">
        <f t="shared" si="16"/>
        <v/>
      </c>
      <c r="D571" s="817" t="str">
        <f t="shared" si="17"/>
        <v/>
      </c>
      <c r="J571" s="488"/>
      <c r="K571" s="489"/>
      <c r="L571" s="641"/>
      <c r="M571" s="714"/>
      <c r="N571" s="715"/>
      <c r="O571" s="489"/>
      <c r="P571" s="715"/>
      <c r="Q571" s="715"/>
    </row>
    <row r="572" spans="1:17">
      <c r="A572" s="813"/>
      <c r="C572" s="640" t="str">
        <f t="shared" si="16"/>
        <v/>
      </c>
      <c r="D572" s="817" t="str">
        <f t="shared" si="17"/>
        <v/>
      </c>
      <c r="J572" s="488"/>
      <c r="K572" s="489"/>
      <c r="L572" s="641"/>
      <c r="M572" s="714"/>
      <c r="N572" s="715"/>
      <c r="O572" s="489"/>
      <c r="P572" s="715"/>
      <c r="Q572" s="715"/>
    </row>
    <row r="573" spans="1:17">
      <c r="A573" s="813"/>
      <c r="B573" s="488"/>
      <c r="C573" s="640" t="str">
        <f t="shared" si="16"/>
        <v/>
      </c>
      <c r="D573" s="818" t="str">
        <f t="shared" si="17"/>
        <v/>
      </c>
      <c r="E573" s="489"/>
      <c r="F573" s="489"/>
      <c r="G573" s="489"/>
      <c r="I573" s="491"/>
      <c r="J573" s="488"/>
      <c r="K573" s="489"/>
      <c r="L573" s="641"/>
      <c r="M573" s="714"/>
      <c r="N573" s="715"/>
      <c r="O573" s="489"/>
      <c r="P573" s="715"/>
      <c r="Q573" s="715"/>
    </row>
    <row r="574" spans="1:17">
      <c r="A574" s="813"/>
      <c r="B574" s="488"/>
      <c r="C574" s="640" t="str">
        <f t="shared" si="16"/>
        <v/>
      </c>
      <c r="D574" s="818" t="str">
        <f t="shared" si="17"/>
        <v/>
      </c>
      <c r="E574" s="489"/>
      <c r="F574" s="489"/>
      <c r="G574" s="489"/>
      <c r="J574" s="488"/>
      <c r="K574" s="489"/>
      <c r="L574" s="641"/>
      <c r="M574" s="714"/>
      <c r="N574" s="715"/>
      <c r="O574" s="489"/>
      <c r="P574" s="715"/>
      <c r="Q574" s="715"/>
    </row>
    <row r="575" spans="1:17">
      <c r="A575" s="813"/>
      <c r="B575" s="488"/>
      <c r="C575" s="640" t="str">
        <f t="shared" si="16"/>
        <v/>
      </c>
      <c r="D575" s="818" t="str">
        <f t="shared" si="17"/>
        <v/>
      </c>
      <c r="E575" s="489"/>
      <c r="F575" s="489"/>
      <c r="G575" s="489"/>
      <c r="I575" s="491"/>
      <c r="J575" s="488"/>
      <c r="K575" s="489"/>
      <c r="L575" s="641"/>
      <c r="M575" s="714"/>
      <c r="N575" s="715"/>
      <c r="O575" s="489"/>
      <c r="P575" s="715"/>
      <c r="Q575" s="715"/>
    </row>
    <row r="576" spans="1:17">
      <c r="A576" s="813"/>
      <c r="C576" s="640" t="str">
        <f t="shared" si="16"/>
        <v/>
      </c>
      <c r="D576" s="817" t="str">
        <f t="shared" si="17"/>
        <v/>
      </c>
      <c r="J576" s="488"/>
      <c r="K576" s="489"/>
      <c r="L576" s="641"/>
      <c r="M576" s="714"/>
      <c r="N576" s="715"/>
      <c r="O576" s="489"/>
      <c r="P576" s="715"/>
      <c r="Q576" s="715"/>
    </row>
    <row r="577" spans="1:17">
      <c r="A577" s="813"/>
      <c r="B577" s="488"/>
      <c r="C577" s="640" t="str">
        <f t="shared" si="16"/>
        <v/>
      </c>
      <c r="D577" s="818" t="str">
        <f t="shared" si="17"/>
        <v/>
      </c>
      <c r="E577" s="489"/>
      <c r="G577" s="489"/>
      <c r="J577" s="488"/>
      <c r="K577" s="489"/>
      <c r="L577" s="641"/>
      <c r="M577" s="714"/>
      <c r="N577" s="715"/>
      <c r="O577" s="489"/>
      <c r="P577" s="715"/>
      <c r="Q577" s="715"/>
    </row>
    <row r="578" spans="1:17">
      <c r="A578" s="813"/>
      <c r="C578" s="640" t="str">
        <f t="shared" ref="C578:C641" si="18">IFERROR(1440/D578, "")</f>
        <v/>
      </c>
      <c r="D578" s="817" t="str">
        <f t="shared" ref="D578:D641" si="19">IF(B578="", "", IF(B578&lt;1, B578*1440, B578))</f>
        <v/>
      </c>
      <c r="F578" s="489"/>
      <c r="J578" s="488"/>
      <c r="K578" s="489"/>
      <c r="L578" s="641"/>
      <c r="M578" s="714"/>
      <c r="N578" s="715"/>
      <c r="O578" s="489"/>
      <c r="P578" s="715"/>
      <c r="Q578" s="715"/>
    </row>
    <row r="579" spans="1:17">
      <c r="A579" s="813"/>
      <c r="B579" s="488"/>
      <c r="C579" s="640" t="str">
        <f t="shared" si="18"/>
        <v/>
      </c>
      <c r="D579" s="818" t="str">
        <f t="shared" si="19"/>
        <v/>
      </c>
      <c r="E579" s="489"/>
      <c r="F579" s="489"/>
      <c r="G579" s="489"/>
      <c r="I579" s="491"/>
      <c r="J579" s="488"/>
      <c r="K579" s="489"/>
      <c r="L579" s="641"/>
      <c r="M579" s="714"/>
      <c r="N579" s="715"/>
      <c r="O579" s="489"/>
      <c r="P579" s="715"/>
      <c r="Q579" s="715"/>
    </row>
    <row r="580" spans="1:17">
      <c r="A580" s="813"/>
      <c r="B580" s="488"/>
      <c r="C580" s="640" t="str">
        <f t="shared" si="18"/>
        <v/>
      </c>
      <c r="D580" s="818" t="str">
        <f t="shared" si="19"/>
        <v/>
      </c>
      <c r="E580" s="489"/>
      <c r="F580" s="489"/>
      <c r="G580" s="489"/>
      <c r="J580" s="488"/>
      <c r="K580" s="489"/>
      <c r="L580" s="641"/>
      <c r="M580" s="714"/>
      <c r="N580" s="715"/>
      <c r="O580" s="489"/>
      <c r="P580" s="715"/>
      <c r="Q580" s="715"/>
    </row>
    <row r="581" spans="1:17">
      <c r="A581" s="813"/>
      <c r="B581" s="488"/>
      <c r="C581" s="640" t="str">
        <f t="shared" si="18"/>
        <v/>
      </c>
      <c r="D581" s="818" t="str">
        <f t="shared" si="19"/>
        <v/>
      </c>
      <c r="E581" s="489"/>
      <c r="F581" s="489"/>
      <c r="G581" s="489"/>
      <c r="J581" s="488"/>
      <c r="K581" s="489"/>
      <c r="L581" s="641"/>
      <c r="M581" s="714"/>
      <c r="N581" s="715"/>
      <c r="O581" s="489"/>
      <c r="P581" s="715"/>
      <c r="Q581" s="715"/>
    </row>
    <row r="582" spans="1:17">
      <c r="A582" s="813"/>
      <c r="C582" s="640" t="str">
        <f t="shared" si="18"/>
        <v/>
      </c>
      <c r="D582" s="817" t="str">
        <f t="shared" si="19"/>
        <v/>
      </c>
      <c r="E582" s="489"/>
      <c r="F582" s="489"/>
      <c r="G582" s="489"/>
      <c r="H582" s="488"/>
      <c r="I582" s="490"/>
      <c r="J582" s="488"/>
      <c r="K582" s="489"/>
      <c r="L582" s="641"/>
      <c r="M582" s="714"/>
      <c r="N582" s="715"/>
      <c r="O582" s="489"/>
      <c r="P582" s="715"/>
      <c r="Q582" s="715"/>
    </row>
    <row r="583" spans="1:17">
      <c r="A583" s="813"/>
      <c r="C583" s="640" t="str">
        <f t="shared" si="18"/>
        <v/>
      </c>
      <c r="D583" s="817" t="str">
        <f t="shared" si="19"/>
        <v/>
      </c>
      <c r="F583" s="489"/>
      <c r="J583" s="488"/>
      <c r="K583" s="489"/>
      <c r="L583" s="641"/>
      <c r="M583" s="714"/>
      <c r="N583" s="715"/>
      <c r="O583" s="489"/>
      <c r="P583" s="715"/>
      <c r="Q583" s="715"/>
    </row>
    <row r="584" spans="1:17">
      <c r="A584" s="813"/>
      <c r="B584" s="488"/>
      <c r="C584" s="640" t="str">
        <f t="shared" si="18"/>
        <v/>
      </c>
      <c r="D584" s="818" t="str">
        <f t="shared" si="19"/>
        <v/>
      </c>
      <c r="E584" s="489"/>
      <c r="F584" s="489"/>
      <c r="G584" s="489"/>
      <c r="H584" s="488"/>
      <c r="I584" s="488"/>
      <c r="J584" s="488"/>
      <c r="K584" s="489"/>
      <c r="L584" s="641"/>
      <c r="M584" s="714"/>
      <c r="N584" s="715"/>
      <c r="O584" s="489"/>
      <c r="P584" s="715"/>
      <c r="Q584" s="715"/>
    </row>
    <row r="585" spans="1:17">
      <c r="A585" s="813"/>
      <c r="C585" s="640" t="str">
        <f t="shared" si="18"/>
        <v/>
      </c>
      <c r="D585" s="817" t="str">
        <f t="shared" si="19"/>
        <v/>
      </c>
      <c r="J585" s="488"/>
      <c r="K585" s="489"/>
      <c r="L585" s="641"/>
      <c r="M585" s="714"/>
      <c r="N585" s="715"/>
      <c r="O585" s="489"/>
      <c r="P585" s="715"/>
      <c r="Q585" s="715"/>
    </row>
    <row r="586" spans="1:17">
      <c r="A586" s="813"/>
      <c r="B586" s="488"/>
      <c r="C586" s="640" t="str">
        <f t="shared" si="18"/>
        <v/>
      </c>
      <c r="D586" s="818" t="str">
        <f t="shared" si="19"/>
        <v/>
      </c>
      <c r="E586" s="489"/>
      <c r="F586" s="489"/>
      <c r="G586" s="489"/>
      <c r="I586" s="491"/>
      <c r="J586" s="488"/>
      <c r="K586" s="489"/>
      <c r="L586" s="641"/>
      <c r="M586" s="714"/>
      <c r="N586" s="715"/>
      <c r="O586" s="489"/>
      <c r="P586" s="715"/>
      <c r="Q586" s="715"/>
    </row>
    <row r="587" spans="1:17">
      <c r="A587" s="813"/>
      <c r="B587" s="488"/>
      <c r="C587" s="640" t="str">
        <f t="shared" si="18"/>
        <v/>
      </c>
      <c r="D587" s="818" t="str">
        <f t="shared" si="19"/>
        <v/>
      </c>
      <c r="E587" s="489"/>
      <c r="F587" s="489"/>
      <c r="G587" s="489"/>
      <c r="I587" s="491"/>
      <c r="J587" s="488"/>
      <c r="K587" s="489"/>
      <c r="L587" s="641"/>
      <c r="M587" s="714"/>
      <c r="N587" s="715"/>
      <c r="O587" s="489"/>
      <c r="P587" s="715"/>
      <c r="Q587" s="715"/>
    </row>
    <row r="588" spans="1:17">
      <c r="A588" s="813"/>
      <c r="C588" s="640" t="str">
        <f t="shared" si="18"/>
        <v/>
      </c>
      <c r="D588" s="817" t="str">
        <f t="shared" si="19"/>
        <v/>
      </c>
      <c r="H588" s="488"/>
      <c r="J588" s="488"/>
      <c r="K588" s="489"/>
      <c r="L588" s="641"/>
      <c r="M588" s="714"/>
      <c r="N588" s="715"/>
      <c r="O588" s="489"/>
      <c r="P588" s="715"/>
      <c r="Q588" s="715"/>
    </row>
    <row r="589" spans="1:17">
      <c r="A589" s="813"/>
      <c r="B589" s="488"/>
      <c r="C589" s="640" t="str">
        <f t="shared" si="18"/>
        <v/>
      </c>
      <c r="D589" s="818" t="str">
        <f t="shared" si="19"/>
        <v/>
      </c>
      <c r="E589" s="489"/>
      <c r="F589" s="489"/>
      <c r="G589" s="489"/>
      <c r="I589" s="491"/>
      <c r="J589" s="488"/>
      <c r="K589" s="489"/>
      <c r="L589" s="641"/>
      <c r="M589" s="714"/>
      <c r="N589" s="715"/>
      <c r="O589" s="489"/>
      <c r="P589" s="715"/>
      <c r="Q589" s="715"/>
    </row>
    <row r="590" spans="1:17">
      <c r="A590" s="813"/>
      <c r="B590" s="488"/>
      <c r="C590" s="640" t="str">
        <f t="shared" si="18"/>
        <v/>
      </c>
      <c r="D590" s="818" t="str">
        <f t="shared" si="19"/>
        <v/>
      </c>
      <c r="H590" s="488"/>
      <c r="I590" s="490"/>
      <c r="J590" s="488"/>
      <c r="K590" s="489"/>
      <c r="L590" s="641"/>
      <c r="M590" s="714"/>
      <c r="N590" s="715"/>
      <c r="O590" s="489"/>
      <c r="P590" s="715"/>
      <c r="Q590" s="715"/>
    </row>
    <row r="591" spans="1:17">
      <c r="A591" s="813"/>
      <c r="B591" s="488"/>
      <c r="C591" s="640" t="str">
        <f t="shared" si="18"/>
        <v/>
      </c>
      <c r="D591" s="818" t="str">
        <f t="shared" si="19"/>
        <v/>
      </c>
      <c r="E591" s="489"/>
      <c r="F591" s="489"/>
      <c r="G591" s="489"/>
      <c r="I591" s="491"/>
      <c r="J591" s="488"/>
      <c r="K591" s="489"/>
      <c r="L591" s="641"/>
      <c r="M591" s="714"/>
      <c r="N591" s="715"/>
      <c r="O591" s="489"/>
      <c r="P591" s="715"/>
      <c r="Q591" s="715"/>
    </row>
    <row r="592" spans="1:17">
      <c r="A592" s="813"/>
      <c r="C592" s="640" t="str">
        <f t="shared" si="18"/>
        <v/>
      </c>
      <c r="D592" s="817" t="str">
        <f t="shared" si="19"/>
        <v/>
      </c>
      <c r="J592" s="488"/>
      <c r="K592" s="489"/>
      <c r="L592" s="641"/>
      <c r="M592" s="714"/>
      <c r="N592" s="715"/>
      <c r="O592" s="489"/>
      <c r="P592" s="715"/>
      <c r="Q592" s="715"/>
    </row>
    <row r="593" spans="1:17">
      <c r="A593" s="813"/>
      <c r="B593" s="488"/>
      <c r="C593" s="640" t="str">
        <f t="shared" si="18"/>
        <v/>
      </c>
      <c r="D593" s="818" t="str">
        <f t="shared" si="19"/>
        <v/>
      </c>
      <c r="E593" s="489"/>
      <c r="F593" s="489"/>
      <c r="G593" s="489"/>
      <c r="H593" s="488"/>
      <c r="J593" s="488"/>
      <c r="K593" s="489"/>
      <c r="L593" s="641"/>
      <c r="M593" s="714"/>
      <c r="N593" s="715"/>
      <c r="O593" s="489"/>
      <c r="P593" s="715"/>
      <c r="Q593" s="715"/>
    </row>
    <row r="594" spans="1:17">
      <c r="A594" s="813"/>
      <c r="C594" s="640" t="str">
        <f t="shared" si="18"/>
        <v/>
      </c>
      <c r="D594" s="817" t="str">
        <f t="shared" si="19"/>
        <v/>
      </c>
      <c r="F594" s="489"/>
      <c r="J594" s="488"/>
      <c r="K594" s="489"/>
      <c r="L594" s="641"/>
      <c r="M594" s="714"/>
      <c r="N594" s="715"/>
      <c r="O594" s="489"/>
      <c r="P594" s="715"/>
      <c r="Q594" s="715"/>
    </row>
    <row r="595" spans="1:17">
      <c r="A595" s="813"/>
      <c r="B595" s="488"/>
      <c r="C595" s="640" t="str">
        <f t="shared" si="18"/>
        <v/>
      </c>
      <c r="D595" s="818" t="str">
        <f t="shared" si="19"/>
        <v/>
      </c>
      <c r="E595" s="489"/>
      <c r="F595" s="489"/>
      <c r="G595" s="489"/>
      <c r="I595" s="491"/>
      <c r="J595" s="488"/>
      <c r="K595" s="489"/>
      <c r="L595" s="641"/>
      <c r="M595" s="714"/>
      <c r="N595" s="715"/>
      <c r="O595" s="489"/>
      <c r="P595" s="715"/>
      <c r="Q595" s="715"/>
    </row>
    <row r="596" spans="1:17">
      <c r="A596" s="813"/>
      <c r="C596" s="640" t="str">
        <f t="shared" si="18"/>
        <v/>
      </c>
      <c r="D596" s="817" t="str">
        <f t="shared" si="19"/>
        <v/>
      </c>
      <c r="J596" s="488"/>
      <c r="K596" s="489"/>
      <c r="L596" s="641"/>
      <c r="M596" s="714"/>
      <c r="N596" s="715"/>
      <c r="O596" s="489"/>
      <c r="P596" s="715"/>
      <c r="Q596" s="715"/>
    </row>
    <row r="597" spans="1:17">
      <c r="A597" s="813"/>
      <c r="C597" s="640" t="str">
        <f t="shared" si="18"/>
        <v/>
      </c>
      <c r="D597" s="817" t="str">
        <f t="shared" si="19"/>
        <v/>
      </c>
      <c r="F597" s="489"/>
      <c r="J597" s="488"/>
      <c r="K597" s="489"/>
      <c r="L597" s="641"/>
      <c r="M597" s="714"/>
      <c r="N597" s="715"/>
      <c r="O597" s="489"/>
      <c r="P597" s="715"/>
      <c r="Q597" s="715"/>
    </row>
    <row r="598" spans="1:17">
      <c r="A598" s="813"/>
      <c r="B598" s="488"/>
      <c r="C598" s="640" t="str">
        <f t="shared" si="18"/>
        <v/>
      </c>
      <c r="D598" s="818" t="str">
        <f t="shared" si="19"/>
        <v/>
      </c>
      <c r="E598" s="489"/>
      <c r="G598" s="489"/>
      <c r="I598" s="491"/>
      <c r="J598" s="488"/>
      <c r="K598" s="489"/>
      <c r="L598" s="641"/>
      <c r="M598" s="714"/>
      <c r="N598" s="715"/>
      <c r="O598" s="489"/>
      <c r="P598" s="715"/>
      <c r="Q598" s="715"/>
    </row>
    <row r="599" spans="1:17">
      <c r="A599" s="813"/>
      <c r="C599" s="640" t="str">
        <f t="shared" si="18"/>
        <v/>
      </c>
      <c r="D599" s="817" t="str">
        <f t="shared" si="19"/>
        <v/>
      </c>
      <c r="J599" s="488"/>
      <c r="K599" s="489"/>
      <c r="L599" s="641"/>
      <c r="M599" s="714"/>
      <c r="N599" s="715"/>
      <c r="O599" s="489"/>
      <c r="P599" s="715"/>
      <c r="Q599" s="715"/>
    </row>
    <row r="600" spans="1:17">
      <c r="A600" s="813"/>
      <c r="C600" s="640" t="str">
        <f t="shared" si="18"/>
        <v/>
      </c>
      <c r="D600" s="817" t="str">
        <f t="shared" si="19"/>
        <v/>
      </c>
      <c r="J600" s="488"/>
      <c r="K600" s="489"/>
      <c r="L600" s="641"/>
      <c r="M600" s="714"/>
      <c r="N600" s="715"/>
      <c r="O600" s="489"/>
      <c r="P600" s="715"/>
      <c r="Q600" s="715"/>
    </row>
    <row r="601" spans="1:17">
      <c r="A601" s="813"/>
      <c r="C601" s="640" t="str">
        <f t="shared" si="18"/>
        <v/>
      </c>
      <c r="D601" s="817" t="str">
        <f t="shared" si="19"/>
        <v/>
      </c>
      <c r="J601" s="488"/>
      <c r="K601" s="489"/>
      <c r="L601" s="641"/>
      <c r="M601" s="714"/>
      <c r="N601" s="715"/>
      <c r="O601" s="489"/>
      <c r="P601" s="715"/>
      <c r="Q601" s="715"/>
    </row>
    <row r="602" spans="1:17">
      <c r="A602" s="813"/>
      <c r="C602" s="640" t="str">
        <f t="shared" si="18"/>
        <v/>
      </c>
      <c r="D602" s="817" t="str">
        <f t="shared" si="19"/>
        <v/>
      </c>
      <c r="J602" s="488"/>
      <c r="K602" s="489"/>
      <c r="L602" s="641"/>
      <c r="M602" s="714"/>
      <c r="N602" s="715"/>
      <c r="O602" s="489"/>
      <c r="P602" s="715"/>
      <c r="Q602" s="715"/>
    </row>
    <row r="603" spans="1:17">
      <c r="A603" s="813"/>
      <c r="C603" s="640" t="str">
        <f t="shared" si="18"/>
        <v/>
      </c>
      <c r="D603" s="817" t="str">
        <f t="shared" si="19"/>
        <v/>
      </c>
      <c r="J603" s="488"/>
      <c r="K603" s="489"/>
      <c r="L603" s="641"/>
      <c r="M603" s="714"/>
      <c r="N603" s="715"/>
      <c r="O603" s="489"/>
      <c r="P603" s="715"/>
      <c r="Q603" s="715"/>
    </row>
    <row r="604" spans="1:17">
      <c r="A604" s="813"/>
      <c r="C604" s="640" t="str">
        <f t="shared" si="18"/>
        <v/>
      </c>
      <c r="D604" s="817" t="str">
        <f t="shared" si="19"/>
        <v/>
      </c>
      <c r="J604" s="488"/>
      <c r="K604" s="489"/>
      <c r="L604" s="641"/>
      <c r="M604" s="714"/>
      <c r="N604" s="715"/>
      <c r="O604" s="489"/>
      <c r="P604" s="715"/>
      <c r="Q604" s="715"/>
    </row>
    <row r="605" spans="1:17">
      <c r="A605" s="813"/>
      <c r="B605" s="488"/>
      <c r="C605" s="640" t="str">
        <f t="shared" si="18"/>
        <v/>
      </c>
      <c r="D605" s="818" t="str">
        <f t="shared" si="19"/>
        <v/>
      </c>
      <c r="E605" s="489"/>
      <c r="F605" s="489"/>
      <c r="G605" s="489"/>
      <c r="I605" s="491"/>
      <c r="J605" s="488"/>
      <c r="K605" s="489"/>
      <c r="L605" s="641"/>
      <c r="M605" s="714"/>
      <c r="N605" s="715"/>
      <c r="O605" s="489"/>
      <c r="P605" s="715"/>
      <c r="Q605" s="715"/>
    </row>
    <row r="606" spans="1:17">
      <c r="A606" s="813"/>
      <c r="B606" s="488"/>
      <c r="C606" s="640" t="str">
        <f t="shared" si="18"/>
        <v/>
      </c>
      <c r="D606" s="818" t="str">
        <f t="shared" si="19"/>
        <v/>
      </c>
      <c r="E606" s="489"/>
      <c r="G606" s="489"/>
      <c r="J606" s="488"/>
      <c r="K606" s="489"/>
      <c r="L606" s="641"/>
      <c r="M606" s="714"/>
      <c r="N606" s="715"/>
      <c r="O606" s="489"/>
      <c r="P606" s="715"/>
      <c r="Q606" s="715"/>
    </row>
    <row r="607" spans="1:17">
      <c r="A607" s="813"/>
      <c r="B607" s="488"/>
      <c r="C607" s="640" t="str">
        <f t="shared" si="18"/>
        <v/>
      </c>
      <c r="D607" s="818" t="str">
        <f t="shared" si="19"/>
        <v/>
      </c>
      <c r="E607" s="489"/>
      <c r="F607" s="489"/>
      <c r="G607" s="489"/>
      <c r="H607" s="488"/>
      <c r="I607" s="491"/>
      <c r="J607" s="488"/>
      <c r="K607" s="489"/>
      <c r="L607" s="641"/>
      <c r="M607" s="714"/>
      <c r="N607" s="715"/>
      <c r="O607" s="489"/>
      <c r="P607" s="715"/>
      <c r="Q607" s="715"/>
    </row>
    <row r="608" spans="1:17">
      <c r="A608" s="813"/>
      <c r="C608" s="640" t="str">
        <f t="shared" si="18"/>
        <v/>
      </c>
      <c r="D608" s="817" t="str">
        <f t="shared" si="19"/>
        <v/>
      </c>
      <c r="F608" s="489"/>
      <c r="J608" s="488"/>
      <c r="K608" s="489"/>
      <c r="L608" s="641"/>
      <c r="M608" s="714"/>
      <c r="N608" s="715"/>
      <c r="O608" s="489"/>
      <c r="P608" s="715"/>
      <c r="Q608" s="715"/>
    </row>
    <row r="609" spans="1:17">
      <c r="A609" s="813"/>
      <c r="B609" s="488"/>
      <c r="C609" s="640" t="str">
        <f t="shared" si="18"/>
        <v/>
      </c>
      <c r="D609" s="818" t="str">
        <f t="shared" si="19"/>
        <v/>
      </c>
      <c r="E609" s="489"/>
      <c r="F609" s="489"/>
      <c r="G609" s="489"/>
      <c r="J609" s="488"/>
      <c r="K609" s="489"/>
      <c r="L609" s="641"/>
      <c r="M609" s="714"/>
      <c r="N609" s="715"/>
      <c r="O609" s="489"/>
      <c r="P609" s="715"/>
      <c r="Q609" s="715"/>
    </row>
    <row r="610" spans="1:17">
      <c r="A610" s="813"/>
      <c r="B610" s="488"/>
      <c r="C610" s="640" t="str">
        <f t="shared" si="18"/>
        <v/>
      </c>
      <c r="D610" s="818" t="str">
        <f t="shared" si="19"/>
        <v/>
      </c>
      <c r="E610" s="489"/>
      <c r="F610" s="489"/>
      <c r="G610" s="489"/>
      <c r="I610" s="491"/>
      <c r="J610" s="488"/>
      <c r="K610" s="489"/>
      <c r="L610" s="641"/>
      <c r="M610" s="714"/>
      <c r="N610" s="715"/>
      <c r="O610" s="489"/>
      <c r="P610" s="715"/>
      <c r="Q610" s="715"/>
    </row>
    <row r="611" spans="1:17">
      <c r="A611" s="813"/>
      <c r="B611" s="488"/>
      <c r="C611" s="640" t="str">
        <f t="shared" si="18"/>
        <v/>
      </c>
      <c r="D611" s="818" t="str">
        <f t="shared" si="19"/>
        <v/>
      </c>
      <c r="E611" s="489"/>
      <c r="F611" s="489"/>
      <c r="G611" s="489"/>
      <c r="I611" s="491"/>
      <c r="J611" s="488"/>
      <c r="K611" s="489"/>
      <c r="L611" s="641"/>
      <c r="M611" s="714"/>
      <c r="N611" s="715"/>
      <c r="O611" s="489"/>
      <c r="P611" s="715"/>
      <c r="Q611" s="715"/>
    </row>
    <row r="612" spans="1:17">
      <c r="A612" s="813"/>
      <c r="B612" s="488"/>
      <c r="C612" s="640" t="str">
        <f t="shared" si="18"/>
        <v/>
      </c>
      <c r="D612" s="818" t="str">
        <f t="shared" si="19"/>
        <v/>
      </c>
      <c r="E612" s="489"/>
      <c r="G612" s="489"/>
      <c r="J612" s="488"/>
      <c r="K612" s="489"/>
      <c r="L612" s="641"/>
      <c r="M612" s="714"/>
      <c r="N612" s="715"/>
      <c r="O612" s="489"/>
      <c r="P612" s="715"/>
      <c r="Q612" s="715"/>
    </row>
    <row r="613" spans="1:17">
      <c r="A613" s="813"/>
      <c r="B613" s="488"/>
      <c r="C613" s="640" t="str">
        <f t="shared" si="18"/>
        <v/>
      </c>
      <c r="D613" s="818" t="str">
        <f t="shared" si="19"/>
        <v/>
      </c>
      <c r="E613" s="489"/>
      <c r="F613" s="489"/>
      <c r="G613" s="489"/>
      <c r="I613" s="491"/>
      <c r="J613" s="488"/>
      <c r="K613" s="489"/>
      <c r="L613" s="641"/>
      <c r="M613" s="714"/>
      <c r="N613" s="715"/>
      <c r="O613" s="489"/>
      <c r="P613" s="715"/>
      <c r="Q613" s="715"/>
    </row>
    <row r="614" spans="1:17">
      <c r="A614" s="813"/>
      <c r="C614" s="640" t="str">
        <f t="shared" si="18"/>
        <v/>
      </c>
      <c r="D614" s="817" t="str">
        <f t="shared" si="19"/>
        <v/>
      </c>
      <c r="J614" s="488"/>
      <c r="K614" s="489"/>
      <c r="L614" s="641"/>
      <c r="M614" s="714"/>
      <c r="N614" s="715"/>
      <c r="O614" s="489"/>
      <c r="P614" s="715"/>
      <c r="Q614" s="715"/>
    </row>
    <row r="615" spans="1:17">
      <c r="A615" s="813"/>
      <c r="B615" s="488"/>
      <c r="C615" s="640" t="str">
        <f t="shared" si="18"/>
        <v/>
      </c>
      <c r="D615" s="818" t="str">
        <f t="shared" si="19"/>
        <v/>
      </c>
      <c r="E615" s="489"/>
      <c r="F615" s="489"/>
      <c r="G615" s="489"/>
      <c r="I615" s="491"/>
      <c r="J615" s="488"/>
      <c r="K615" s="489"/>
      <c r="L615" s="641"/>
      <c r="M615" s="714"/>
      <c r="N615" s="715"/>
      <c r="O615" s="489"/>
      <c r="P615" s="715"/>
      <c r="Q615" s="715"/>
    </row>
    <row r="616" spans="1:17">
      <c r="A616" s="813"/>
      <c r="B616" s="488"/>
      <c r="C616" s="640" t="str">
        <f t="shared" si="18"/>
        <v/>
      </c>
      <c r="D616" s="818" t="str">
        <f t="shared" si="19"/>
        <v/>
      </c>
      <c r="E616" s="489"/>
      <c r="F616" s="489"/>
      <c r="G616" s="489"/>
      <c r="I616" s="491"/>
      <c r="J616" s="488"/>
      <c r="K616" s="489"/>
      <c r="L616" s="641"/>
      <c r="M616" s="714"/>
      <c r="N616" s="715"/>
      <c r="O616" s="489"/>
      <c r="P616" s="715"/>
      <c r="Q616" s="715"/>
    </row>
    <row r="617" spans="1:17">
      <c r="A617" s="813"/>
      <c r="C617" s="640" t="str">
        <f t="shared" si="18"/>
        <v/>
      </c>
      <c r="D617" s="817" t="str">
        <f t="shared" si="19"/>
        <v/>
      </c>
      <c r="J617" s="488"/>
      <c r="K617" s="489"/>
      <c r="L617" s="641"/>
      <c r="M617" s="714"/>
      <c r="N617" s="715"/>
      <c r="O617" s="489"/>
      <c r="P617" s="715"/>
      <c r="Q617" s="715"/>
    </row>
    <row r="618" spans="1:17">
      <c r="A618" s="813"/>
      <c r="B618" s="488"/>
      <c r="C618" s="640" t="str">
        <f t="shared" si="18"/>
        <v/>
      </c>
      <c r="D618" s="818" t="str">
        <f t="shared" si="19"/>
        <v/>
      </c>
      <c r="E618" s="489"/>
      <c r="F618" s="489"/>
      <c r="G618" s="489"/>
      <c r="J618" s="488"/>
      <c r="K618" s="489"/>
      <c r="L618" s="641"/>
      <c r="M618" s="714"/>
      <c r="N618" s="715"/>
      <c r="O618" s="489"/>
      <c r="P618" s="715"/>
      <c r="Q618" s="715"/>
    </row>
    <row r="619" spans="1:17">
      <c r="A619" s="813"/>
      <c r="C619" s="640" t="str">
        <f t="shared" si="18"/>
        <v/>
      </c>
      <c r="D619" s="817" t="str">
        <f t="shared" si="19"/>
        <v/>
      </c>
      <c r="J619" s="488"/>
      <c r="K619" s="489"/>
      <c r="L619" s="641"/>
      <c r="M619" s="714"/>
      <c r="N619" s="715"/>
      <c r="O619" s="489"/>
      <c r="P619" s="715"/>
      <c r="Q619" s="715"/>
    </row>
    <row r="620" spans="1:17">
      <c r="A620" s="813"/>
      <c r="B620" s="488"/>
      <c r="C620" s="640" t="str">
        <f t="shared" si="18"/>
        <v/>
      </c>
      <c r="D620" s="818" t="str">
        <f t="shared" si="19"/>
        <v/>
      </c>
      <c r="E620" s="489"/>
      <c r="G620" s="489"/>
      <c r="J620" s="488"/>
      <c r="K620" s="489"/>
      <c r="L620" s="641"/>
      <c r="M620" s="714"/>
      <c r="N620" s="715"/>
      <c r="O620" s="489"/>
      <c r="P620" s="715"/>
      <c r="Q620" s="715"/>
    </row>
    <row r="621" spans="1:17">
      <c r="A621" s="813"/>
      <c r="B621" s="488"/>
      <c r="C621" s="640" t="str">
        <f t="shared" si="18"/>
        <v/>
      </c>
      <c r="D621" s="818" t="str">
        <f t="shared" si="19"/>
        <v/>
      </c>
      <c r="E621" s="489"/>
      <c r="F621" s="489"/>
      <c r="G621" s="489"/>
      <c r="H621" s="488"/>
      <c r="J621" s="488"/>
      <c r="K621" s="489"/>
      <c r="L621" s="641"/>
      <c r="M621" s="714"/>
      <c r="N621" s="715"/>
      <c r="O621" s="489"/>
      <c r="P621" s="715"/>
      <c r="Q621" s="715"/>
    </row>
    <row r="622" spans="1:17">
      <c r="A622" s="813"/>
      <c r="B622" s="488"/>
      <c r="C622" s="640" t="str">
        <f t="shared" si="18"/>
        <v/>
      </c>
      <c r="D622" s="818" t="str">
        <f t="shared" si="19"/>
        <v/>
      </c>
      <c r="E622" s="489"/>
      <c r="F622" s="489"/>
      <c r="G622" s="489"/>
      <c r="J622" s="488"/>
      <c r="K622" s="489"/>
      <c r="L622" s="641"/>
      <c r="M622" s="714"/>
      <c r="N622" s="715"/>
      <c r="O622" s="489"/>
      <c r="P622" s="715"/>
      <c r="Q622" s="715"/>
    </row>
    <row r="623" spans="1:17">
      <c r="A623" s="813"/>
      <c r="C623" s="640" t="str">
        <f t="shared" si="18"/>
        <v/>
      </c>
      <c r="D623" s="817" t="str">
        <f t="shared" si="19"/>
        <v/>
      </c>
      <c r="J623" s="488"/>
      <c r="K623" s="489"/>
      <c r="L623" s="641"/>
      <c r="M623" s="714"/>
      <c r="N623" s="715"/>
      <c r="O623" s="489"/>
      <c r="P623" s="715"/>
      <c r="Q623" s="715"/>
    </row>
    <row r="624" spans="1:17">
      <c r="A624" s="813"/>
      <c r="C624" s="640" t="str">
        <f t="shared" si="18"/>
        <v/>
      </c>
      <c r="D624" s="817" t="str">
        <f t="shared" si="19"/>
        <v/>
      </c>
      <c r="J624" s="488"/>
      <c r="K624" s="489"/>
      <c r="L624" s="641"/>
      <c r="M624" s="714"/>
      <c r="N624" s="715"/>
      <c r="O624" s="489"/>
      <c r="P624" s="715"/>
      <c r="Q624" s="715"/>
    </row>
    <row r="625" spans="1:17">
      <c r="A625" s="813"/>
      <c r="C625" s="640" t="str">
        <f t="shared" si="18"/>
        <v/>
      </c>
      <c r="D625" s="817" t="str">
        <f t="shared" si="19"/>
        <v/>
      </c>
      <c r="J625" s="488"/>
      <c r="K625" s="489"/>
      <c r="L625" s="641"/>
      <c r="M625" s="714"/>
      <c r="N625" s="715"/>
      <c r="O625" s="489"/>
      <c r="P625" s="715"/>
      <c r="Q625" s="715"/>
    </row>
    <row r="626" spans="1:17">
      <c r="A626" s="813"/>
      <c r="C626" s="640" t="str">
        <f t="shared" si="18"/>
        <v/>
      </c>
      <c r="D626" s="817" t="str">
        <f t="shared" si="19"/>
        <v/>
      </c>
      <c r="J626" s="488"/>
      <c r="K626" s="489"/>
      <c r="L626" s="641"/>
      <c r="M626" s="714"/>
      <c r="N626" s="715"/>
      <c r="O626" s="489"/>
      <c r="P626" s="715"/>
      <c r="Q626" s="715"/>
    </row>
    <row r="627" spans="1:17">
      <c r="A627" s="813"/>
      <c r="C627" s="640" t="str">
        <f t="shared" si="18"/>
        <v/>
      </c>
      <c r="D627" s="817" t="str">
        <f t="shared" si="19"/>
        <v/>
      </c>
      <c r="F627" s="489"/>
      <c r="J627" s="488"/>
      <c r="K627" s="489"/>
      <c r="L627" s="641"/>
      <c r="M627" s="714"/>
      <c r="N627" s="715"/>
      <c r="O627" s="489"/>
      <c r="P627" s="715"/>
      <c r="Q627" s="715"/>
    </row>
    <row r="628" spans="1:17">
      <c r="A628" s="813"/>
      <c r="C628" s="640" t="str">
        <f t="shared" si="18"/>
        <v/>
      </c>
      <c r="D628" s="817" t="str">
        <f t="shared" si="19"/>
        <v/>
      </c>
      <c r="J628" s="488"/>
      <c r="K628" s="489"/>
      <c r="L628" s="641"/>
      <c r="M628" s="714"/>
      <c r="N628" s="715"/>
      <c r="O628" s="489"/>
      <c r="P628" s="715"/>
      <c r="Q628" s="715"/>
    </row>
    <row r="629" spans="1:17">
      <c r="A629" s="813"/>
      <c r="B629" s="488"/>
      <c r="C629" s="640" t="str">
        <f t="shared" si="18"/>
        <v/>
      </c>
      <c r="D629" s="818" t="str">
        <f t="shared" si="19"/>
        <v/>
      </c>
      <c r="E629" s="489"/>
      <c r="F629" s="489"/>
      <c r="G629" s="489"/>
      <c r="I629" s="491"/>
      <c r="J629" s="488"/>
      <c r="K629" s="489"/>
      <c r="L629" s="641"/>
      <c r="M629" s="714"/>
      <c r="N629" s="715"/>
      <c r="O629" s="489"/>
      <c r="P629" s="715"/>
      <c r="Q629" s="715"/>
    </row>
    <row r="630" spans="1:17">
      <c r="A630" s="813"/>
      <c r="C630" s="640" t="str">
        <f t="shared" si="18"/>
        <v/>
      </c>
      <c r="D630" s="817" t="str">
        <f t="shared" si="19"/>
        <v/>
      </c>
      <c r="J630" s="488"/>
      <c r="K630" s="489"/>
      <c r="L630" s="641"/>
      <c r="M630" s="714"/>
      <c r="N630" s="715"/>
      <c r="O630" s="489"/>
      <c r="P630" s="715"/>
      <c r="Q630" s="715"/>
    </row>
    <row r="631" spans="1:17">
      <c r="A631" s="813"/>
      <c r="C631" s="640" t="str">
        <f t="shared" si="18"/>
        <v/>
      </c>
      <c r="D631" s="817" t="str">
        <f t="shared" si="19"/>
        <v/>
      </c>
      <c r="J631" s="488"/>
      <c r="K631" s="489"/>
      <c r="L631" s="641"/>
      <c r="M631" s="714"/>
      <c r="N631" s="715"/>
      <c r="O631" s="489"/>
      <c r="P631" s="715"/>
      <c r="Q631" s="715"/>
    </row>
    <row r="632" spans="1:17">
      <c r="A632" s="813"/>
      <c r="C632" s="640" t="str">
        <f t="shared" si="18"/>
        <v/>
      </c>
      <c r="D632" s="817" t="str">
        <f t="shared" si="19"/>
        <v/>
      </c>
      <c r="J632" s="488"/>
      <c r="K632" s="489"/>
      <c r="L632" s="641"/>
      <c r="M632" s="714"/>
      <c r="N632" s="715"/>
      <c r="O632" s="489"/>
      <c r="P632" s="715"/>
      <c r="Q632" s="715"/>
    </row>
    <row r="633" spans="1:17">
      <c r="A633" s="813"/>
      <c r="B633" s="488"/>
      <c r="C633" s="640" t="str">
        <f t="shared" si="18"/>
        <v/>
      </c>
      <c r="D633" s="818" t="str">
        <f t="shared" si="19"/>
        <v/>
      </c>
      <c r="E633" s="489"/>
      <c r="G633" s="489"/>
      <c r="J633" s="488"/>
      <c r="K633" s="489"/>
      <c r="L633" s="641"/>
      <c r="M633" s="714"/>
      <c r="N633" s="715"/>
      <c r="O633" s="489"/>
      <c r="P633" s="715"/>
      <c r="Q633" s="715"/>
    </row>
    <row r="634" spans="1:17">
      <c r="A634" s="813"/>
      <c r="B634" s="488"/>
      <c r="C634" s="640" t="str">
        <f t="shared" si="18"/>
        <v/>
      </c>
      <c r="D634" s="818" t="str">
        <f t="shared" si="19"/>
        <v/>
      </c>
      <c r="E634" s="489"/>
      <c r="F634" s="489"/>
      <c r="G634" s="489"/>
      <c r="J634" s="488"/>
      <c r="K634" s="489"/>
      <c r="L634" s="641"/>
      <c r="M634" s="714"/>
      <c r="N634" s="715"/>
      <c r="O634" s="489"/>
      <c r="P634" s="715"/>
      <c r="Q634" s="715"/>
    </row>
    <row r="635" spans="1:17">
      <c r="A635" s="813"/>
      <c r="B635" s="488"/>
      <c r="C635" s="640" t="str">
        <f t="shared" si="18"/>
        <v/>
      </c>
      <c r="D635" s="818" t="str">
        <f t="shared" si="19"/>
        <v/>
      </c>
      <c r="E635" s="489"/>
      <c r="F635" s="489"/>
      <c r="G635" s="489"/>
      <c r="H635" s="488"/>
      <c r="I635" s="488"/>
      <c r="J635" s="488"/>
      <c r="K635" s="489"/>
      <c r="L635" s="641"/>
      <c r="M635" s="714"/>
      <c r="N635" s="715"/>
      <c r="O635" s="489"/>
      <c r="P635" s="715"/>
      <c r="Q635" s="715"/>
    </row>
    <row r="636" spans="1:17">
      <c r="A636" s="813"/>
      <c r="C636" s="640" t="str">
        <f t="shared" si="18"/>
        <v/>
      </c>
      <c r="D636" s="817" t="str">
        <f t="shared" si="19"/>
        <v/>
      </c>
      <c r="J636" s="488"/>
      <c r="K636" s="489"/>
      <c r="L636" s="641"/>
      <c r="M636" s="714"/>
      <c r="N636" s="715"/>
      <c r="O636" s="489"/>
      <c r="P636" s="715"/>
      <c r="Q636" s="715"/>
    </row>
    <row r="637" spans="1:17">
      <c r="A637" s="813"/>
      <c r="B637" s="488"/>
      <c r="C637" s="640" t="str">
        <f t="shared" si="18"/>
        <v/>
      </c>
      <c r="D637" s="818" t="str">
        <f t="shared" si="19"/>
        <v/>
      </c>
      <c r="E637" s="489"/>
      <c r="F637" s="489"/>
      <c r="G637" s="489"/>
      <c r="I637" s="491"/>
      <c r="J637" s="488"/>
      <c r="K637" s="489"/>
      <c r="L637" s="641"/>
      <c r="M637" s="714"/>
      <c r="N637" s="715"/>
      <c r="O637" s="489"/>
      <c r="P637" s="715"/>
      <c r="Q637" s="715"/>
    </row>
    <row r="638" spans="1:17">
      <c r="A638" s="813"/>
      <c r="B638" s="488"/>
      <c r="C638" s="640" t="str">
        <f t="shared" si="18"/>
        <v/>
      </c>
      <c r="D638" s="818" t="str">
        <f t="shared" si="19"/>
        <v/>
      </c>
      <c r="E638" s="489"/>
      <c r="F638" s="489"/>
      <c r="G638" s="489"/>
      <c r="J638" s="488"/>
      <c r="K638" s="489"/>
      <c r="L638" s="641"/>
      <c r="M638" s="714"/>
      <c r="N638" s="715"/>
      <c r="O638" s="489"/>
      <c r="P638" s="715"/>
      <c r="Q638" s="715"/>
    </row>
    <row r="639" spans="1:17">
      <c r="A639" s="813"/>
      <c r="C639" s="640" t="str">
        <f t="shared" si="18"/>
        <v/>
      </c>
      <c r="D639" s="817" t="str">
        <f t="shared" si="19"/>
        <v/>
      </c>
      <c r="J639" s="488"/>
      <c r="K639" s="489"/>
      <c r="L639" s="641"/>
      <c r="M639" s="714"/>
      <c r="N639" s="715"/>
      <c r="O639" s="489"/>
      <c r="P639" s="715"/>
      <c r="Q639" s="715"/>
    </row>
    <row r="640" spans="1:17">
      <c r="A640" s="813"/>
      <c r="C640" s="640" t="str">
        <f t="shared" si="18"/>
        <v/>
      </c>
      <c r="D640" s="817" t="str">
        <f t="shared" si="19"/>
        <v/>
      </c>
      <c r="J640" s="488"/>
      <c r="K640" s="489"/>
      <c r="L640" s="641"/>
      <c r="M640" s="714"/>
      <c r="N640" s="715"/>
      <c r="O640" s="489"/>
      <c r="P640" s="715"/>
      <c r="Q640" s="715"/>
    </row>
    <row r="641" spans="1:17">
      <c r="A641" s="813"/>
      <c r="C641" s="640" t="str">
        <f t="shared" si="18"/>
        <v/>
      </c>
      <c r="D641" s="817" t="str">
        <f t="shared" si="19"/>
        <v/>
      </c>
      <c r="J641" s="488"/>
      <c r="K641" s="489"/>
      <c r="L641" s="641"/>
      <c r="M641" s="714"/>
      <c r="N641" s="715"/>
      <c r="O641" s="489"/>
      <c r="P641" s="715"/>
      <c r="Q641" s="715"/>
    </row>
    <row r="642" spans="1:17">
      <c r="A642" s="813"/>
      <c r="C642" s="640" t="str">
        <f t="shared" ref="C642:C705" si="20">IFERROR(1440/D642, "")</f>
        <v/>
      </c>
      <c r="D642" s="817" t="str">
        <f t="shared" ref="D642:D705" si="21">IF(B642="", "", IF(B642&lt;1, B642*1440, B642))</f>
        <v/>
      </c>
      <c r="F642" s="489"/>
      <c r="J642" s="488"/>
      <c r="K642" s="489"/>
      <c r="L642" s="641"/>
      <c r="M642" s="714"/>
      <c r="N642" s="715"/>
      <c r="O642" s="489"/>
      <c r="P642" s="715"/>
      <c r="Q642" s="715"/>
    </row>
    <row r="643" spans="1:17">
      <c r="A643" s="813"/>
      <c r="B643" s="488"/>
      <c r="C643" s="640" t="str">
        <f t="shared" si="20"/>
        <v/>
      </c>
      <c r="D643" s="818" t="str">
        <f t="shared" si="21"/>
        <v/>
      </c>
      <c r="E643" s="489"/>
      <c r="F643" s="489"/>
      <c r="G643" s="489"/>
      <c r="J643" s="488"/>
      <c r="K643" s="489"/>
      <c r="L643" s="641"/>
      <c r="M643" s="714"/>
      <c r="N643" s="715"/>
      <c r="O643" s="489"/>
      <c r="P643" s="715"/>
      <c r="Q643" s="715"/>
    </row>
    <row r="644" spans="1:17">
      <c r="A644" s="813"/>
      <c r="B644" s="488"/>
      <c r="C644" s="640" t="str">
        <f t="shared" si="20"/>
        <v/>
      </c>
      <c r="D644" s="818" t="str">
        <f t="shared" si="21"/>
        <v/>
      </c>
      <c r="E644" s="489"/>
      <c r="F644" s="489"/>
      <c r="G644" s="489"/>
      <c r="I644" s="491"/>
      <c r="J644" s="488"/>
      <c r="K644" s="489"/>
      <c r="L644" s="641"/>
      <c r="M644" s="714"/>
      <c r="N644" s="715"/>
      <c r="O644" s="489"/>
      <c r="P644" s="715"/>
      <c r="Q644" s="715"/>
    </row>
    <row r="645" spans="1:17">
      <c r="A645" s="813"/>
      <c r="B645" s="488"/>
      <c r="C645" s="640" t="str">
        <f t="shared" si="20"/>
        <v/>
      </c>
      <c r="D645" s="818" t="str">
        <f t="shared" si="21"/>
        <v/>
      </c>
      <c r="E645" s="489"/>
      <c r="F645" s="489"/>
      <c r="G645" s="489"/>
      <c r="I645" s="491"/>
      <c r="J645" s="488"/>
      <c r="K645" s="489"/>
      <c r="L645" s="641"/>
      <c r="M645" s="714"/>
      <c r="N645" s="715"/>
      <c r="O645" s="489"/>
      <c r="P645" s="715"/>
      <c r="Q645" s="715"/>
    </row>
    <row r="646" spans="1:17">
      <c r="A646" s="813"/>
      <c r="B646" s="488"/>
      <c r="C646" s="640" t="str">
        <f t="shared" si="20"/>
        <v/>
      </c>
      <c r="D646" s="818" t="str">
        <f t="shared" si="21"/>
        <v/>
      </c>
      <c r="E646" s="489"/>
      <c r="F646" s="489"/>
      <c r="G646" s="489"/>
      <c r="H646" s="488"/>
      <c r="I646" s="491"/>
      <c r="J646" s="488"/>
      <c r="K646" s="489"/>
      <c r="L646" s="641"/>
      <c r="M646" s="714"/>
      <c r="N646" s="715"/>
      <c r="O646" s="489"/>
      <c r="P646" s="715"/>
      <c r="Q646" s="715"/>
    </row>
    <row r="647" spans="1:17">
      <c r="A647" s="813"/>
      <c r="C647" s="640" t="str">
        <f t="shared" si="20"/>
        <v/>
      </c>
      <c r="D647" s="817" t="str">
        <f t="shared" si="21"/>
        <v/>
      </c>
      <c r="J647" s="488"/>
      <c r="K647" s="489"/>
      <c r="L647" s="641"/>
      <c r="M647" s="714"/>
      <c r="N647" s="715"/>
      <c r="O647" s="489"/>
      <c r="P647" s="715"/>
      <c r="Q647" s="715"/>
    </row>
    <row r="648" spans="1:17">
      <c r="A648" s="813"/>
      <c r="B648" s="488"/>
      <c r="C648" s="640" t="str">
        <f t="shared" si="20"/>
        <v/>
      </c>
      <c r="D648" s="818" t="str">
        <f t="shared" si="21"/>
        <v/>
      </c>
      <c r="E648" s="489"/>
      <c r="F648" s="489"/>
      <c r="G648" s="489"/>
      <c r="J648" s="488"/>
      <c r="K648" s="489"/>
      <c r="L648" s="641"/>
      <c r="M648" s="714"/>
      <c r="N648" s="715"/>
      <c r="O648" s="489"/>
      <c r="P648" s="715"/>
      <c r="Q648" s="715"/>
    </row>
    <row r="649" spans="1:17">
      <c r="A649" s="813"/>
      <c r="C649" s="640" t="str">
        <f t="shared" si="20"/>
        <v/>
      </c>
      <c r="D649" s="817" t="str">
        <f t="shared" si="21"/>
        <v/>
      </c>
      <c r="J649" s="488"/>
      <c r="K649" s="489"/>
      <c r="L649" s="641"/>
      <c r="M649" s="714"/>
      <c r="N649" s="715"/>
      <c r="O649" s="489"/>
      <c r="P649" s="715"/>
      <c r="Q649" s="715"/>
    </row>
    <row r="650" spans="1:17">
      <c r="A650" s="813"/>
      <c r="C650" s="640" t="str">
        <f t="shared" si="20"/>
        <v/>
      </c>
      <c r="D650" s="817" t="str">
        <f t="shared" si="21"/>
        <v/>
      </c>
      <c r="J650" s="488"/>
      <c r="K650" s="489"/>
      <c r="L650" s="641"/>
      <c r="M650" s="714"/>
      <c r="N650" s="715"/>
      <c r="O650" s="489"/>
      <c r="P650" s="715"/>
      <c r="Q650" s="715"/>
    </row>
    <row r="651" spans="1:17">
      <c r="A651" s="813"/>
      <c r="C651" s="640" t="str">
        <f t="shared" si="20"/>
        <v/>
      </c>
      <c r="D651" s="817" t="str">
        <f t="shared" si="21"/>
        <v/>
      </c>
      <c r="K651" s="489"/>
      <c r="L651" s="641"/>
      <c r="M651" s="714"/>
      <c r="N651" s="715"/>
      <c r="O651" s="489"/>
      <c r="P651" s="715"/>
      <c r="Q651" s="715"/>
    </row>
    <row r="652" spans="1:17">
      <c r="A652" s="813"/>
      <c r="C652" s="640" t="str">
        <f t="shared" si="20"/>
        <v/>
      </c>
      <c r="D652" s="817" t="str">
        <f t="shared" si="21"/>
        <v/>
      </c>
      <c r="K652" s="489"/>
      <c r="L652" s="641"/>
      <c r="M652" s="714"/>
      <c r="N652" s="715"/>
      <c r="O652" s="489"/>
      <c r="P652" s="715"/>
      <c r="Q652" s="715"/>
    </row>
    <row r="653" spans="1:17">
      <c r="A653" s="813"/>
      <c r="C653" s="640" t="str">
        <f t="shared" si="20"/>
        <v/>
      </c>
      <c r="D653" s="817" t="str">
        <f t="shared" si="21"/>
        <v/>
      </c>
      <c r="K653" s="489"/>
      <c r="L653" s="641"/>
      <c r="M653" s="714"/>
      <c r="N653" s="715"/>
      <c r="O653" s="489"/>
      <c r="P653" s="715"/>
      <c r="Q653" s="715"/>
    </row>
    <row r="654" spans="1:17">
      <c r="A654" s="813"/>
      <c r="C654" s="640" t="str">
        <f t="shared" si="20"/>
        <v/>
      </c>
      <c r="D654" s="817" t="str">
        <f t="shared" si="21"/>
        <v/>
      </c>
      <c r="K654" s="489"/>
      <c r="L654" s="641"/>
      <c r="M654" s="714"/>
      <c r="N654" s="715"/>
      <c r="O654" s="489"/>
      <c r="P654" s="715"/>
      <c r="Q654" s="715"/>
    </row>
    <row r="655" spans="1:17">
      <c r="A655" s="813"/>
      <c r="C655" s="640" t="str">
        <f t="shared" si="20"/>
        <v/>
      </c>
      <c r="D655" s="817" t="str">
        <f t="shared" si="21"/>
        <v/>
      </c>
      <c r="K655" s="489"/>
      <c r="L655" s="641"/>
      <c r="M655" s="714"/>
      <c r="N655" s="715"/>
      <c r="O655" s="489"/>
      <c r="P655" s="715"/>
      <c r="Q655" s="715"/>
    </row>
    <row r="656" spans="1:17">
      <c r="A656" s="813"/>
      <c r="C656" s="640" t="str">
        <f t="shared" si="20"/>
        <v/>
      </c>
      <c r="D656" s="817" t="str">
        <f t="shared" si="21"/>
        <v/>
      </c>
      <c r="K656" s="489"/>
      <c r="L656" s="641"/>
      <c r="M656" s="714"/>
      <c r="N656" s="715"/>
      <c r="O656" s="489"/>
      <c r="P656" s="715"/>
      <c r="Q656" s="715"/>
    </row>
    <row r="657" spans="1:17">
      <c r="A657" s="813"/>
      <c r="C657" s="640" t="str">
        <f t="shared" si="20"/>
        <v/>
      </c>
      <c r="D657" s="817" t="str">
        <f t="shared" si="21"/>
        <v/>
      </c>
      <c r="K657" s="489"/>
      <c r="L657" s="641"/>
      <c r="M657" s="714"/>
      <c r="N657" s="715"/>
      <c r="O657" s="489"/>
      <c r="P657" s="715"/>
      <c r="Q657" s="715"/>
    </row>
    <row r="658" spans="1:17">
      <c r="A658" s="813"/>
      <c r="C658" s="640" t="str">
        <f t="shared" si="20"/>
        <v/>
      </c>
      <c r="D658" s="817" t="str">
        <f t="shared" si="21"/>
        <v/>
      </c>
      <c r="K658" s="489"/>
      <c r="L658" s="641"/>
      <c r="M658" s="714"/>
      <c r="N658" s="715"/>
      <c r="O658" s="489"/>
      <c r="P658" s="715"/>
      <c r="Q658" s="715"/>
    </row>
    <row r="659" spans="1:17">
      <c r="A659" s="813"/>
      <c r="C659" s="640" t="str">
        <f t="shared" si="20"/>
        <v/>
      </c>
      <c r="D659" s="817" t="str">
        <f t="shared" si="21"/>
        <v/>
      </c>
      <c r="K659" s="489"/>
      <c r="L659" s="641"/>
      <c r="M659" s="714"/>
      <c r="N659" s="715"/>
      <c r="O659" s="489"/>
      <c r="P659" s="715"/>
      <c r="Q659" s="715"/>
    </row>
    <row r="660" spans="1:17">
      <c r="A660" s="813"/>
      <c r="C660" s="640" t="str">
        <f t="shared" si="20"/>
        <v/>
      </c>
      <c r="D660" s="817" t="str">
        <f t="shared" si="21"/>
        <v/>
      </c>
      <c r="K660" s="489"/>
      <c r="L660" s="641"/>
      <c r="M660" s="714"/>
      <c r="N660" s="715"/>
      <c r="O660" s="489"/>
      <c r="P660" s="715"/>
      <c r="Q660" s="715"/>
    </row>
    <row r="661" spans="1:17">
      <c r="A661" s="813"/>
      <c r="C661" s="640" t="str">
        <f t="shared" si="20"/>
        <v/>
      </c>
      <c r="D661" s="817" t="str">
        <f t="shared" si="21"/>
        <v/>
      </c>
      <c r="K661" s="489"/>
      <c r="L661" s="641"/>
      <c r="M661" s="714"/>
      <c r="N661" s="715"/>
      <c r="O661" s="489"/>
      <c r="P661" s="715"/>
      <c r="Q661" s="715"/>
    </row>
    <row r="662" spans="1:17">
      <c r="A662" s="813"/>
      <c r="C662" s="640" t="str">
        <f t="shared" si="20"/>
        <v/>
      </c>
      <c r="D662" s="817" t="str">
        <f t="shared" si="21"/>
        <v/>
      </c>
      <c r="K662" s="489"/>
      <c r="L662" s="641"/>
      <c r="M662" s="714"/>
      <c r="N662" s="715"/>
      <c r="O662" s="489"/>
      <c r="P662" s="715"/>
      <c r="Q662" s="715"/>
    </row>
    <row r="663" spans="1:17">
      <c r="A663" s="813"/>
      <c r="C663" s="640" t="str">
        <f t="shared" si="20"/>
        <v/>
      </c>
      <c r="D663" s="817" t="str">
        <f t="shared" si="21"/>
        <v/>
      </c>
      <c r="K663" s="489"/>
      <c r="L663" s="641"/>
      <c r="M663" s="714"/>
      <c r="N663" s="715"/>
      <c r="O663" s="489"/>
      <c r="P663" s="715"/>
      <c r="Q663" s="715"/>
    </row>
    <row r="664" spans="1:17">
      <c r="A664" s="813"/>
      <c r="C664" s="640" t="str">
        <f t="shared" si="20"/>
        <v/>
      </c>
      <c r="D664" s="817" t="str">
        <f t="shared" si="21"/>
        <v/>
      </c>
      <c r="K664" s="489"/>
      <c r="L664" s="641"/>
      <c r="M664" s="714"/>
      <c r="N664" s="715"/>
      <c r="O664" s="489"/>
      <c r="P664" s="715"/>
      <c r="Q664" s="715"/>
    </row>
    <row r="665" spans="1:17">
      <c r="A665" s="813"/>
      <c r="C665" s="640" t="str">
        <f t="shared" si="20"/>
        <v/>
      </c>
      <c r="D665" s="817" t="str">
        <f t="shared" si="21"/>
        <v/>
      </c>
      <c r="K665" s="489"/>
      <c r="L665" s="641"/>
      <c r="M665" s="714"/>
      <c r="N665" s="715"/>
      <c r="O665" s="489"/>
      <c r="P665" s="715"/>
      <c r="Q665" s="715"/>
    </row>
    <row r="666" spans="1:17">
      <c r="A666" s="813"/>
      <c r="C666" s="640" t="str">
        <f t="shared" si="20"/>
        <v/>
      </c>
      <c r="D666" s="817" t="str">
        <f t="shared" si="21"/>
        <v/>
      </c>
      <c r="K666" s="489"/>
      <c r="L666" s="641"/>
      <c r="M666" s="714"/>
      <c r="N666" s="715"/>
      <c r="O666" s="489"/>
      <c r="P666" s="715"/>
      <c r="Q666" s="715"/>
    </row>
    <row r="667" spans="1:17">
      <c r="A667" s="813"/>
      <c r="C667" s="640" t="str">
        <f t="shared" si="20"/>
        <v/>
      </c>
      <c r="D667" s="817" t="str">
        <f t="shared" si="21"/>
        <v/>
      </c>
      <c r="K667" s="489"/>
      <c r="L667" s="641"/>
      <c r="M667" s="714"/>
      <c r="N667" s="715"/>
      <c r="O667" s="489"/>
      <c r="P667" s="715"/>
      <c r="Q667" s="715"/>
    </row>
    <row r="668" spans="1:17">
      <c r="A668" s="813"/>
      <c r="C668" s="640" t="str">
        <f t="shared" si="20"/>
        <v/>
      </c>
      <c r="D668" s="817" t="str">
        <f t="shared" si="21"/>
        <v/>
      </c>
      <c r="K668" s="489"/>
      <c r="L668" s="641"/>
      <c r="M668" s="714"/>
      <c r="N668" s="715"/>
      <c r="O668" s="489"/>
      <c r="P668" s="715"/>
      <c r="Q668" s="715"/>
    </row>
    <row r="669" spans="1:17">
      <c r="A669" s="813"/>
      <c r="C669" s="640" t="str">
        <f t="shared" si="20"/>
        <v/>
      </c>
      <c r="D669" s="817" t="str">
        <f t="shared" si="21"/>
        <v/>
      </c>
      <c r="K669" s="489"/>
      <c r="L669" s="641"/>
      <c r="M669" s="714"/>
      <c r="N669" s="715"/>
      <c r="O669" s="489"/>
      <c r="P669" s="715"/>
      <c r="Q669" s="715"/>
    </row>
    <row r="670" spans="1:17">
      <c r="A670" s="813"/>
      <c r="C670" s="640" t="str">
        <f t="shared" si="20"/>
        <v/>
      </c>
      <c r="D670" s="817" t="str">
        <f t="shared" si="21"/>
        <v/>
      </c>
      <c r="K670" s="489"/>
      <c r="L670" s="641"/>
      <c r="M670" s="714"/>
      <c r="N670" s="715"/>
      <c r="O670" s="489"/>
      <c r="P670" s="715"/>
      <c r="Q670" s="715"/>
    </row>
    <row r="671" spans="1:17">
      <c r="A671" s="813"/>
      <c r="C671" s="640" t="str">
        <f t="shared" si="20"/>
        <v/>
      </c>
      <c r="D671" s="817" t="str">
        <f t="shared" si="21"/>
        <v/>
      </c>
      <c r="K671" s="489"/>
      <c r="L671" s="641"/>
      <c r="M671" s="714"/>
      <c r="N671" s="715"/>
      <c r="O671" s="489"/>
      <c r="P671" s="715"/>
      <c r="Q671" s="715"/>
    </row>
    <row r="672" spans="1:17">
      <c r="A672" s="813"/>
      <c r="C672" s="640" t="str">
        <f t="shared" si="20"/>
        <v/>
      </c>
      <c r="D672" s="817" t="str">
        <f t="shared" si="21"/>
        <v/>
      </c>
      <c r="K672" s="489"/>
      <c r="L672" s="641"/>
      <c r="M672" s="714"/>
      <c r="N672" s="715"/>
      <c r="O672" s="489"/>
      <c r="P672" s="715"/>
      <c r="Q672" s="715"/>
    </row>
    <row r="673" spans="1:17">
      <c r="A673" s="813"/>
      <c r="C673" s="640" t="str">
        <f t="shared" si="20"/>
        <v/>
      </c>
      <c r="D673" s="817" t="str">
        <f t="shared" si="21"/>
        <v/>
      </c>
      <c r="K673" s="489"/>
      <c r="L673" s="641"/>
      <c r="M673" s="714"/>
      <c r="N673" s="715"/>
      <c r="O673" s="489"/>
      <c r="P673" s="715"/>
      <c r="Q673" s="715"/>
    </row>
    <row r="674" spans="1:17">
      <c r="A674" s="813"/>
      <c r="C674" s="640" t="str">
        <f t="shared" si="20"/>
        <v/>
      </c>
      <c r="D674" s="817" t="str">
        <f t="shared" si="21"/>
        <v/>
      </c>
      <c r="K674" s="489"/>
      <c r="L674" s="641"/>
      <c r="M674" s="714"/>
      <c r="N674" s="715"/>
      <c r="O674" s="489"/>
      <c r="P674" s="715"/>
      <c r="Q674" s="715"/>
    </row>
    <row r="675" spans="1:17">
      <c r="A675" s="813"/>
      <c r="C675" s="640" t="str">
        <f t="shared" si="20"/>
        <v/>
      </c>
      <c r="D675" s="817" t="str">
        <f t="shared" si="21"/>
        <v/>
      </c>
      <c r="K675" s="489"/>
      <c r="L675" s="641"/>
      <c r="M675" s="714"/>
      <c r="N675" s="715"/>
      <c r="O675" s="489"/>
      <c r="P675" s="715"/>
      <c r="Q675" s="715"/>
    </row>
    <row r="676" spans="1:17">
      <c r="A676" s="813"/>
      <c r="C676" s="640" t="str">
        <f t="shared" si="20"/>
        <v/>
      </c>
      <c r="D676" s="817" t="str">
        <f t="shared" si="21"/>
        <v/>
      </c>
      <c r="K676" s="489"/>
      <c r="L676" s="641"/>
      <c r="M676" s="714"/>
      <c r="N676" s="715"/>
      <c r="O676" s="489"/>
      <c r="P676" s="715"/>
      <c r="Q676" s="715"/>
    </row>
    <row r="677" spans="1:17">
      <c r="A677" s="813"/>
      <c r="C677" s="640" t="str">
        <f t="shared" si="20"/>
        <v/>
      </c>
      <c r="D677" s="817" t="str">
        <f t="shared" si="21"/>
        <v/>
      </c>
      <c r="K677" s="489"/>
      <c r="L677" s="641"/>
      <c r="M677" s="714"/>
      <c r="N677" s="715"/>
      <c r="O677" s="489"/>
      <c r="P677" s="715"/>
      <c r="Q677" s="715"/>
    </row>
    <row r="678" spans="1:17">
      <c r="A678" s="813"/>
      <c r="C678" s="640" t="str">
        <f t="shared" si="20"/>
        <v/>
      </c>
      <c r="D678" s="817" t="str">
        <f t="shared" si="21"/>
        <v/>
      </c>
      <c r="K678" s="489"/>
      <c r="L678" s="641"/>
      <c r="M678" s="714"/>
      <c r="N678" s="715"/>
      <c r="O678" s="489"/>
      <c r="P678" s="715"/>
      <c r="Q678" s="715"/>
    </row>
    <row r="679" spans="1:17">
      <c r="A679" s="813"/>
      <c r="C679" s="640" t="str">
        <f t="shared" si="20"/>
        <v/>
      </c>
      <c r="D679" s="817" t="str">
        <f t="shared" si="21"/>
        <v/>
      </c>
      <c r="K679" s="489"/>
      <c r="L679" s="641"/>
      <c r="M679" s="714"/>
      <c r="N679" s="715"/>
      <c r="O679" s="489"/>
      <c r="P679" s="715"/>
      <c r="Q679" s="715"/>
    </row>
    <row r="680" spans="1:17">
      <c r="A680" s="813"/>
      <c r="C680" s="640" t="str">
        <f t="shared" si="20"/>
        <v/>
      </c>
      <c r="D680" s="817" t="str">
        <f t="shared" si="21"/>
        <v/>
      </c>
      <c r="K680" s="489"/>
      <c r="L680" s="641"/>
      <c r="M680" s="714"/>
      <c r="N680" s="715"/>
      <c r="O680" s="489"/>
      <c r="P680" s="715"/>
      <c r="Q680" s="715"/>
    </row>
    <row r="681" spans="1:17">
      <c r="A681" s="813"/>
      <c r="C681" s="640" t="str">
        <f t="shared" si="20"/>
        <v/>
      </c>
      <c r="D681" s="817" t="str">
        <f t="shared" si="21"/>
        <v/>
      </c>
      <c r="K681" s="489"/>
      <c r="L681" s="641"/>
      <c r="M681" s="714"/>
      <c r="N681" s="715"/>
      <c r="O681" s="489"/>
      <c r="P681" s="715"/>
      <c r="Q681" s="715"/>
    </row>
    <row r="682" spans="1:17">
      <c r="A682" s="813"/>
      <c r="C682" s="640" t="str">
        <f t="shared" si="20"/>
        <v/>
      </c>
      <c r="D682" s="817" t="str">
        <f t="shared" si="21"/>
        <v/>
      </c>
      <c r="K682" s="489"/>
      <c r="L682" s="641"/>
      <c r="M682" s="714"/>
      <c r="N682" s="715"/>
      <c r="O682" s="489"/>
      <c r="P682" s="715"/>
      <c r="Q682" s="715"/>
    </row>
    <row r="683" spans="1:17">
      <c r="A683" s="813"/>
      <c r="C683" s="640" t="str">
        <f t="shared" si="20"/>
        <v/>
      </c>
      <c r="D683" s="817" t="str">
        <f t="shared" si="21"/>
        <v/>
      </c>
      <c r="K683" s="489"/>
      <c r="L683" s="641"/>
      <c r="M683" s="714"/>
      <c r="N683" s="715"/>
      <c r="O683" s="489"/>
      <c r="P683" s="715"/>
      <c r="Q683" s="715"/>
    </row>
    <row r="684" spans="1:17">
      <c r="A684" s="813"/>
      <c r="C684" s="640" t="str">
        <f t="shared" si="20"/>
        <v/>
      </c>
      <c r="D684" s="817" t="str">
        <f t="shared" si="21"/>
        <v/>
      </c>
      <c r="K684" s="489"/>
      <c r="L684" s="641"/>
      <c r="M684" s="714"/>
      <c r="N684" s="715"/>
      <c r="O684" s="489"/>
      <c r="P684" s="715"/>
      <c r="Q684" s="715"/>
    </row>
    <row r="685" spans="1:17">
      <c r="A685" s="813"/>
      <c r="C685" s="640" t="str">
        <f t="shared" si="20"/>
        <v/>
      </c>
      <c r="D685" s="817" t="str">
        <f t="shared" si="21"/>
        <v/>
      </c>
      <c r="K685" s="489"/>
      <c r="L685" s="641"/>
      <c r="M685" s="714"/>
      <c r="N685" s="715"/>
      <c r="O685" s="489"/>
      <c r="P685" s="715"/>
      <c r="Q685" s="715"/>
    </row>
    <row r="686" spans="1:17">
      <c r="A686" s="813"/>
      <c r="C686" s="640" t="str">
        <f t="shared" si="20"/>
        <v/>
      </c>
      <c r="D686" s="817" t="str">
        <f t="shared" si="21"/>
        <v/>
      </c>
      <c r="K686" s="489"/>
      <c r="L686" s="641"/>
      <c r="M686" s="714"/>
      <c r="N686" s="715"/>
      <c r="O686" s="489"/>
      <c r="P686" s="715"/>
      <c r="Q686" s="715"/>
    </row>
    <row r="687" spans="1:17">
      <c r="A687" s="813"/>
      <c r="C687" s="640" t="str">
        <f t="shared" si="20"/>
        <v/>
      </c>
      <c r="D687" s="817" t="str">
        <f t="shared" si="21"/>
        <v/>
      </c>
      <c r="K687" s="489"/>
      <c r="L687" s="641"/>
      <c r="M687" s="714"/>
      <c r="N687" s="715"/>
      <c r="O687" s="489"/>
      <c r="P687" s="715"/>
      <c r="Q687" s="715"/>
    </row>
    <row r="688" spans="1:17">
      <c r="A688" s="813"/>
      <c r="C688" s="640" t="str">
        <f t="shared" si="20"/>
        <v/>
      </c>
      <c r="D688" s="817" t="str">
        <f t="shared" si="21"/>
        <v/>
      </c>
      <c r="K688" s="489"/>
      <c r="L688" s="641"/>
      <c r="M688" s="714"/>
      <c r="N688" s="715"/>
      <c r="O688" s="489"/>
      <c r="P688" s="715"/>
      <c r="Q688" s="715"/>
    </row>
    <row r="689" spans="1:17">
      <c r="A689" s="813"/>
      <c r="C689" s="640" t="str">
        <f t="shared" si="20"/>
        <v/>
      </c>
      <c r="D689" s="817" t="str">
        <f t="shared" si="21"/>
        <v/>
      </c>
      <c r="K689" s="489"/>
      <c r="L689" s="641"/>
      <c r="M689" s="714"/>
      <c r="N689" s="715"/>
      <c r="O689" s="489"/>
      <c r="P689" s="715"/>
      <c r="Q689" s="715"/>
    </row>
    <row r="690" spans="1:17">
      <c r="A690" s="813"/>
      <c r="C690" s="640" t="str">
        <f t="shared" si="20"/>
        <v/>
      </c>
      <c r="D690" s="817" t="str">
        <f t="shared" si="21"/>
        <v/>
      </c>
      <c r="K690" s="489"/>
      <c r="L690" s="641"/>
      <c r="M690" s="714"/>
      <c r="N690" s="715"/>
      <c r="O690" s="489"/>
      <c r="P690" s="715"/>
      <c r="Q690" s="715"/>
    </row>
    <row r="691" spans="1:17">
      <c r="A691" s="813"/>
      <c r="C691" s="640" t="str">
        <f t="shared" si="20"/>
        <v/>
      </c>
      <c r="D691" s="817" t="str">
        <f t="shared" si="21"/>
        <v/>
      </c>
      <c r="K691" s="489"/>
      <c r="L691" s="641"/>
      <c r="M691" s="714"/>
      <c r="N691" s="715"/>
      <c r="O691" s="489"/>
      <c r="P691" s="715"/>
      <c r="Q691" s="715"/>
    </row>
    <row r="692" spans="1:17">
      <c r="A692" s="813"/>
      <c r="C692" s="640" t="str">
        <f t="shared" si="20"/>
        <v/>
      </c>
      <c r="D692" s="817" t="str">
        <f t="shared" si="21"/>
        <v/>
      </c>
      <c r="K692" s="489"/>
      <c r="L692" s="641"/>
      <c r="M692" s="714"/>
      <c r="N692" s="715"/>
      <c r="O692" s="489"/>
      <c r="P692" s="715"/>
      <c r="Q692" s="715"/>
    </row>
    <row r="693" spans="1:17">
      <c r="A693" s="813"/>
      <c r="C693" s="640" t="str">
        <f t="shared" si="20"/>
        <v/>
      </c>
      <c r="D693" s="817" t="str">
        <f t="shared" si="21"/>
        <v/>
      </c>
      <c r="K693" s="489"/>
      <c r="L693" s="641"/>
      <c r="M693" s="714"/>
      <c r="N693" s="715"/>
      <c r="O693" s="489"/>
      <c r="P693" s="715"/>
      <c r="Q693" s="715"/>
    </row>
    <row r="694" spans="1:17">
      <c r="A694" s="813"/>
      <c r="C694" s="640" t="str">
        <f t="shared" si="20"/>
        <v/>
      </c>
      <c r="D694" s="817" t="str">
        <f t="shared" si="21"/>
        <v/>
      </c>
      <c r="K694" s="489"/>
      <c r="L694" s="641"/>
      <c r="M694" s="714"/>
      <c r="N694" s="715"/>
      <c r="O694" s="489"/>
      <c r="P694" s="715"/>
      <c r="Q694" s="715"/>
    </row>
    <row r="695" spans="1:17">
      <c r="A695" s="813"/>
      <c r="C695" s="640" t="str">
        <f t="shared" si="20"/>
        <v/>
      </c>
      <c r="D695" s="817" t="str">
        <f t="shared" si="21"/>
        <v/>
      </c>
      <c r="K695" s="489"/>
      <c r="L695" s="641"/>
      <c r="M695" s="714"/>
      <c r="N695" s="715"/>
      <c r="O695" s="489"/>
      <c r="P695" s="715"/>
      <c r="Q695" s="715"/>
    </row>
    <row r="696" spans="1:17">
      <c r="A696" s="813"/>
      <c r="C696" s="640" t="str">
        <f t="shared" si="20"/>
        <v/>
      </c>
      <c r="D696" s="817" t="str">
        <f t="shared" si="21"/>
        <v/>
      </c>
      <c r="K696" s="489"/>
      <c r="L696" s="641"/>
      <c r="M696" s="714"/>
      <c r="N696" s="715"/>
      <c r="O696" s="489"/>
      <c r="P696" s="715"/>
      <c r="Q696" s="715"/>
    </row>
    <row r="697" spans="1:17">
      <c r="A697" s="813"/>
      <c r="C697" s="640" t="str">
        <f t="shared" si="20"/>
        <v/>
      </c>
      <c r="D697" s="817" t="str">
        <f t="shared" si="21"/>
        <v/>
      </c>
      <c r="K697" s="489"/>
      <c r="L697" s="641"/>
      <c r="M697" s="714"/>
      <c r="N697" s="715"/>
      <c r="O697" s="489"/>
      <c r="P697" s="715"/>
      <c r="Q697" s="715"/>
    </row>
    <row r="698" spans="1:17">
      <c r="A698" s="813"/>
      <c r="C698" s="640" t="str">
        <f t="shared" si="20"/>
        <v/>
      </c>
      <c r="D698" s="817" t="str">
        <f t="shared" si="21"/>
        <v/>
      </c>
      <c r="K698" s="489"/>
      <c r="L698" s="641"/>
      <c r="M698" s="714"/>
      <c r="N698" s="715"/>
      <c r="O698" s="489"/>
      <c r="P698" s="715"/>
      <c r="Q698" s="715"/>
    </row>
    <row r="699" spans="1:17">
      <c r="A699" s="813"/>
      <c r="C699" s="640" t="str">
        <f t="shared" si="20"/>
        <v/>
      </c>
      <c r="D699" s="817" t="str">
        <f t="shared" si="21"/>
        <v/>
      </c>
      <c r="K699" s="489"/>
      <c r="L699" s="641"/>
      <c r="M699" s="714"/>
      <c r="N699" s="715"/>
      <c r="O699" s="489"/>
      <c r="P699" s="715"/>
      <c r="Q699" s="715"/>
    </row>
    <row r="700" spans="1:17">
      <c r="A700" s="813"/>
      <c r="C700" s="640" t="str">
        <f t="shared" si="20"/>
        <v/>
      </c>
      <c r="D700" s="817" t="str">
        <f t="shared" si="21"/>
        <v/>
      </c>
      <c r="K700" s="489"/>
      <c r="L700" s="641"/>
      <c r="M700" s="714"/>
      <c r="N700" s="715"/>
      <c r="O700" s="489"/>
      <c r="P700" s="715"/>
      <c r="Q700" s="715"/>
    </row>
    <row r="701" spans="1:17">
      <c r="A701" s="813"/>
      <c r="C701" s="640" t="str">
        <f t="shared" si="20"/>
        <v/>
      </c>
      <c r="D701" s="817" t="str">
        <f t="shared" si="21"/>
        <v/>
      </c>
      <c r="K701" s="489"/>
      <c r="L701" s="641"/>
      <c r="M701" s="714"/>
      <c r="N701" s="715"/>
      <c r="O701" s="489"/>
      <c r="P701" s="715"/>
      <c r="Q701" s="715"/>
    </row>
    <row r="702" spans="1:17">
      <c r="A702" s="813"/>
      <c r="C702" s="640" t="str">
        <f t="shared" si="20"/>
        <v/>
      </c>
      <c r="D702" s="817" t="str">
        <f t="shared" si="21"/>
        <v/>
      </c>
      <c r="K702" s="489"/>
      <c r="L702" s="641"/>
      <c r="M702" s="714"/>
      <c r="N702" s="715"/>
      <c r="O702" s="489"/>
      <c r="P702" s="715"/>
      <c r="Q702" s="715"/>
    </row>
    <row r="703" spans="1:17">
      <c r="A703" s="813"/>
      <c r="C703" s="640" t="str">
        <f t="shared" si="20"/>
        <v/>
      </c>
      <c r="D703" s="817" t="str">
        <f t="shared" si="21"/>
        <v/>
      </c>
      <c r="K703" s="489"/>
      <c r="L703" s="641"/>
      <c r="M703" s="714"/>
      <c r="N703" s="715"/>
      <c r="O703" s="489"/>
      <c r="P703" s="715"/>
      <c r="Q703" s="715"/>
    </row>
    <row r="704" spans="1:17">
      <c r="A704" s="813"/>
      <c r="C704" s="640" t="str">
        <f t="shared" si="20"/>
        <v/>
      </c>
      <c r="D704" s="817" t="str">
        <f t="shared" si="21"/>
        <v/>
      </c>
      <c r="K704" s="489"/>
      <c r="L704" s="641"/>
      <c r="M704" s="714"/>
      <c r="N704" s="715"/>
      <c r="O704" s="489"/>
      <c r="P704" s="715"/>
      <c r="Q704" s="715"/>
    </row>
    <row r="705" spans="1:17">
      <c r="A705" s="813"/>
      <c r="C705" s="640" t="str">
        <f t="shared" si="20"/>
        <v/>
      </c>
      <c r="D705" s="817" t="str">
        <f t="shared" si="21"/>
        <v/>
      </c>
      <c r="K705" s="489"/>
      <c r="L705" s="641"/>
      <c r="M705" s="714"/>
      <c r="N705" s="715"/>
      <c r="O705" s="489"/>
      <c r="P705" s="715"/>
      <c r="Q705" s="715"/>
    </row>
    <row r="706" spans="1:17">
      <c r="A706" s="813"/>
      <c r="C706" s="640" t="str">
        <f t="shared" ref="C706:C769" si="22">IFERROR(1440/D706, "")</f>
        <v/>
      </c>
      <c r="D706" s="817" t="str">
        <f t="shared" ref="D706:D769" si="23">IF(B706="", "", IF(B706&lt;1, B706*1440, B706))</f>
        <v/>
      </c>
      <c r="K706" s="489"/>
      <c r="L706" s="641"/>
      <c r="M706" s="714"/>
      <c r="N706" s="715"/>
      <c r="O706" s="489"/>
      <c r="P706" s="715"/>
      <c r="Q706" s="715"/>
    </row>
    <row r="707" spans="1:17">
      <c r="A707" s="813"/>
      <c r="C707" s="640" t="str">
        <f t="shared" si="22"/>
        <v/>
      </c>
      <c r="D707" s="817" t="str">
        <f t="shared" si="23"/>
        <v/>
      </c>
      <c r="K707" s="489"/>
      <c r="L707" s="641"/>
      <c r="M707" s="714"/>
      <c r="N707" s="715"/>
      <c r="O707" s="489"/>
      <c r="P707" s="715"/>
      <c r="Q707" s="715"/>
    </row>
    <row r="708" spans="1:17">
      <c r="A708" s="813"/>
      <c r="C708" s="640" t="str">
        <f t="shared" si="22"/>
        <v/>
      </c>
      <c r="D708" s="817" t="str">
        <f t="shared" si="23"/>
        <v/>
      </c>
      <c r="K708" s="489"/>
      <c r="L708" s="641"/>
      <c r="M708" s="714"/>
      <c r="N708" s="715"/>
      <c r="O708" s="489"/>
      <c r="P708" s="715"/>
      <c r="Q708" s="715"/>
    </row>
    <row r="709" spans="1:17">
      <c r="A709" s="813"/>
      <c r="C709" s="640" t="str">
        <f t="shared" si="22"/>
        <v/>
      </c>
      <c r="D709" s="817" t="str">
        <f t="shared" si="23"/>
        <v/>
      </c>
      <c r="K709" s="489"/>
      <c r="L709" s="641"/>
      <c r="M709" s="714"/>
      <c r="N709" s="715"/>
      <c r="O709" s="489"/>
      <c r="P709" s="715"/>
      <c r="Q709" s="715"/>
    </row>
    <row r="710" spans="1:17">
      <c r="A710" s="813"/>
      <c r="C710" s="640" t="str">
        <f t="shared" si="22"/>
        <v/>
      </c>
      <c r="D710" s="817" t="str">
        <f t="shared" si="23"/>
        <v/>
      </c>
      <c r="K710" s="489"/>
      <c r="L710" s="641"/>
      <c r="M710" s="714"/>
      <c r="N710" s="715"/>
      <c r="O710" s="489"/>
      <c r="P710" s="715"/>
      <c r="Q710" s="715"/>
    </row>
    <row r="711" spans="1:17">
      <c r="A711" s="813"/>
      <c r="C711" s="640" t="str">
        <f t="shared" si="22"/>
        <v/>
      </c>
      <c r="D711" s="817" t="str">
        <f t="shared" si="23"/>
        <v/>
      </c>
      <c r="K711" s="489"/>
      <c r="L711" s="641"/>
      <c r="M711" s="714"/>
      <c r="N711" s="715"/>
      <c r="O711" s="489"/>
      <c r="P711" s="715"/>
      <c r="Q711" s="715"/>
    </row>
    <row r="712" spans="1:17">
      <c r="A712" s="813"/>
      <c r="C712" s="640" t="str">
        <f t="shared" si="22"/>
        <v/>
      </c>
      <c r="D712" s="817" t="str">
        <f t="shared" si="23"/>
        <v/>
      </c>
      <c r="K712" s="489"/>
      <c r="L712" s="641"/>
      <c r="M712" s="714"/>
      <c r="N712" s="715"/>
      <c r="O712" s="489"/>
      <c r="P712" s="715"/>
      <c r="Q712" s="715"/>
    </row>
    <row r="713" spans="1:17">
      <c r="A713" s="813"/>
      <c r="C713" s="640" t="str">
        <f t="shared" si="22"/>
        <v/>
      </c>
      <c r="D713" s="817" t="str">
        <f t="shared" si="23"/>
        <v/>
      </c>
      <c r="K713" s="489"/>
      <c r="L713" s="641"/>
      <c r="M713" s="714"/>
      <c r="N713" s="715"/>
      <c r="O713" s="489"/>
      <c r="P713" s="715"/>
      <c r="Q713" s="715"/>
    </row>
    <row r="714" spans="1:17">
      <c r="A714" s="813"/>
      <c r="C714" s="640" t="str">
        <f t="shared" si="22"/>
        <v/>
      </c>
      <c r="D714" s="817" t="str">
        <f t="shared" si="23"/>
        <v/>
      </c>
      <c r="K714" s="489"/>
      <c r="L714" s="641"/>
      <c r="M714" s="714"/>
      <c r="N714" s="715"/>
      <c r="O714" s="489"/>
      <c r="P714" s="715"/>
      <c r="Q714" s="715"/>
    </row>
    <row r="715" spans="1:17">
      <c r="A715" s="813"/>
      <c r="C715" s="640" t="str">
        <f t="shared" si="22"/>
        <v/>
      </c>
      <c r="D715" s="817" t="str">
        <f t="shared" si="23"/>
        <v/>
      </c>
      <c r="K715" s="489"/>
      <c r="L715" s="641"/>
      <c r="M715" s="714"/>
      <c r="N715" s="715"/>
      <c r="O715" s="489"/>
      <c r="P715" s="715"/>
      <c r="Q715" s="715"/>
    </row>
    <row r="716" spans="1:17">
      <c r="A716" s="813"/>
      <c r="C716" s="640" t="str">
        <f t="shared" si="22"/>
        <v/>
      </c>
      <c r="D716" s="817" t="str">
        <f t="shared" si="23"/>
        <v/>
      </c>
      <c r="K716" s="489"/>
      <c r="L716" s="641"/>
      <c r="M716" s="714"/>
      <c r="N716" s="715"/>
      <c r="O716" s="489"/>
      <c r="P716" s="715"/>
      <c r="Q716" s="715"/>
    </row>
    <row r="717" spans="1:17">
      <c r="A717" s="813"/>
      <c r="C717" s="640" t="str">
        <f t="shared" si="22"/>
        <v/>
      </c>
      <c r="D717" s="817" t="str">
        <f t="shared" si="23"/>
        <v/>
      </c>
      <c r="K717" s="489"/>
      <c r="L717" s="641"/>
      <c r="M717" s="714"/>
      <c r="N717" s="715"/>
      <c r="O717" s="489"/>
      <c r="P717" s="715"/>
      <c r="Q717" s="715"/>
    </row>
    <row r="718" spans="1:17">
      <c r="A718" s="813"/>
      <c r="C718" s="640" t="str">
        <f t="shared" si="22"/>
        <v/>
      </c>
      <c r="D718" s="817" t="str">
        <f t="shared" si="23"/>
        <v/>
      </c>
      <c r="K718" s="489"/>
      <c r="L718" s="641"/>
      <c r="M718" s="714"/>
      <c r="N718" s="715"/>
      <c r="O718" s="489"/>
      <c r="P718" s="715"/>
      <c r="Q718" s="715"/>
    </row>
    <row r="719" spans="1:17">
      <c r="A719" s="813"/>
      <c r="C719" s="640" t="str">
        <f t="shared" si="22"/>
        <v/>
      </c>
      <c r="D719" s="817" t="str">
        <f t="shared" si="23"/>
        <v/>
      </c>
      <c r="K719" s="489"/>
      <c r="L719" s="641"/>
      <c r="M719" s="714"/>
      <c r="N719" s="715"/>
      <c r="O719" s="489"/>
      <c r="P719" s="715"/>
      <c r="Q719" s="715"/>
    </row>
    <row r="720" spans="1:17">
      <c r="A720" s="813"/>
      <c r="C720" s="640" t="str">
        <f t="shared" si="22"/>
        <v/>
      </c>
      <c r="D720" s="817" t="str">
        <f t="shared" si="23"/>
        <v/>
      </c>
      <c r="K720" s="489"/>
      <c r="L720" s="641"/>
      <c r="M720" s="714"/>
      <c r="N720" s="715"/>
      <c r="O720" s="489"/>
      <c r="P720" s="715"/>
      <c r="Q720" s="715"/>
    </row>
    <row r="721" spans="1:17">
      <c r="A721" s="813"/>
      <c r="C721" s="640" t="str">
        <f t="shared" si="22"/>
        <v/>
      </c>
      <c r="D721" s="817" t="str">
        <f t="shared" si="23"/>
        <v/>
      </c>
      <c r="K721" s="489"/>
      <c r="L721" s="641"/>
      <c r="M721" s="714"/>
      <c r="N721" s="715"/>
      <c r="O721" s="489"/>
      <c r="P721" s="715"/>
      <c r="Q721" s="715"/>
    </row>
    <row r="722" spans="1:17">
      <c r="A722" s="813"/>
      <c r="C722" s="640" t="str">
        <f t="shared" si="22"/>
        <v/>
      </c>
      <c r="D722" s="817" t="str">
        <f t="shared" si="23"/>
        <v/>
      </c>
      <c r="K722" s="489"/>
      <c r="L722" s="641"/>
      <c r="M722" s="714"/>
      <c r="N722" s="715"/>
      <c r="O722" s="489"/>
      <c r="P722" s="715"/>
      <c r="Q722" s="715"/>
    </row>
    <row r="723" spans="1:17">
      <c r="A723" s="813"/>
      <c r="C723" s="640" t="str">
        <f t="shared" si="22"/>
        <v/>
      </c>
      <c r="D723" s="817" t="str">
        <f t="shared" si="23"/>
        <v/>
      </c>
      <c r="K723" s="489"/>
      <c r="L723" s="641"/>
      <c r="M723" s="714"/>
      <c r="N723" s="715"/>
      <c r="O723" s="489"/>
      <c r="P723" s="715"/>
      <c r="Q723" s="715"/>
    </row>
    <row r="724" spans="1:17">
      <c r="A724" s="813"/>
      <c r="C724" s="640" t="str">
        <f t="shared" si="22"/>
        <v/>
      </c>
      <c r="D724" s="817" t="str">
        <f t="shared" si="23"/>
        <v/>
      </c>
      <c r="K724" s="489"/>
      <c r="L724" s="641"/>
      <c r="M724" s="714"/>
      <c r="N724" s="715"/>
      <c r="O724" s="489"/>
      <c r="P724" s="715"/>
      <c r="Q724" s="715"/>
    </row>
    <row r="725" spans="1:17">
      <c r="A725" s="813"/>
      <c r="C725" s="640" t="str">
        <f t="shared" si="22"/>
        <v/>
      </c>
      <c r="D725" s="817" t="str">
        <f t="shared" si="23"/>
        <v/>
      </c>
      <c r="K725" s="489"/>
      <c r="L725" s="641"/>
      <c r="M725" s="714"/>
      <c r="N725" s="715"/>
      <c r="O725" s="489"/>
      <c r="P725" s="715"/>
      <c r="Q725" s="715"/>
    </row>
    <row r="726" spans="1:17">
      <c r="A726" s="813"/>
      <c r="C726" s="640" t="str">
        <f t="shared" si="22"/>
        <v/>
      </c>
      <c r="D726" s="817" t="str">
        <f t="shared" si="23"/>
        <v/>
      </c>
      <c r="K726" s="489"/>
      <c r="L726" s="641"/>
      <c r="M726" s="714"/>
      <c r="N726" s="715"/>
      <c r="O726" s="489"/>
      <c r="P726" s="715"/>
      <c r="Q726" s="715"/>
    </row>
    <row r="727" spans="1:17">
      <c r="A727" s="813"/>
      <c r="C727" s="640" t="str">
        <f t="shared" si="22"/>
        <v/>
      </c>
      <c r="D727" s="817" t="str">
        <f t="shared" si="23"/>
        <v/>
      </c>
      <c r="K727" s="489"/>
      <c r="L727" s="641"/>
      <c r="M727" s="714"/>
      <c r="N727" s="715"/>
      <c r="O727" s="489"/>
      <c r="P727" s="715"/>
      <c r="Q727" s="715"/>
    </row>
    <row r="728" spans="1:17">
      <c r="A728" s="813"/>
      <c r="C728" s="640" t="str">
        <f t="shared" si="22"/>
        <v/>
      </c>
      <c r="D728" s="817" t="str">
        <f t="shared" si="23"/>
        <v/>
      </c>
      <c r="K728" s="489"/>
      <c r="L728" s="641"/>
      <c r="M728" s="714"/>
      <c r="N728" s="715"/>
      <c r="O728" s="489"/>
      <c r="P728" s="715"/>
      <c r="Q728" s="715"/>
    </row>
    <row r="729" spans="1:17">
      <c r="A729" s="813"/>
      <c r="C729" s="640" t="str">
        <f t="shared" si="22"/>
        <v/>
      </c>
      <c r="D729" s="817" t="str">
        <f t="shared" si="23"/>
        <v/>
      </c>
      <c r="K729" s="489"/>
      <c r="L729" s="641"/>
      <c r="M729" s="714"/>
      <c r="N729" s="715"/>
      <c r="O729" s="489"/>
      <c r="P729" s="715"/>
      <c r="Q729" s="715"/>
    </row>
    <row r="730" spans="1:17">
      <c r="A730" s="813"/>
      <c r="C730" s="640" t="str">
        <f t="shared" si="22"/>
        <v/>
      </c>
      <c r="D730" s="817" t="str">
        <f t="shared" si="23"/>
        <v/>
      </c>
      <c r="K730" s="489"/>
      <c r="L730" s="641"/>
      <c r="M730" s="714"/>
      <c r="N730" s="715"/>
      <c r="O730" s="489"/>
      <c r="P730" s="715"/>
      <c r="Q730" s="715"/>
    </row>
    <row r="731" spans="1:17">
      <c r="A731" s="813"/>
      <c r="C731" s="640" t="str">
        <f t="shared" si="22"/>
        <v/>
      </c>
      <c r="D731" s="817" t="str">
        <f t="shared" si="23"/>
        <v/>
      </c>
      <c r="K731" s="489"/>
      <c r="L731" s="641"/>
      <c r="M731" s="714"/>
      <c r="N731" s="715"/>
      <c r="O731" s="489"/>
      <c r="P731" s="715"/>
      <c r="Q731" s="715"/>
    </row>
    <row r="732" spans="1:17">
      <c r="A732" s="813"/>
      <c r="C732" s="640" t="str">
        <f t="shared" si="22"/>
        <v/>
      </c>
      <c r="D732" s="817" t="str">
        <f t="shared" si="23"/>
        <v/>
      </c>
      <c r="K732" s="489"/>
      <c r="L732" s="641"/>
      <c r="M732" s="714"/>
      <c r="N732" s="715"/>
      <c r="O732" s="489"/>
      <c r="P732" s="715"/>
      <c r="Q732" s="715"/>
    </row>
    <row r="733" spans="1:17">
      <c r="A733" s="813"/>
      <c r="C733" s="640" t="str">
        <f t="shared" si="22"/>
        <v/>
      </c>
      <c r="D733" s="817" t="str">
        <f t="shared" si="23"/>
        <v/>
      </c>
      <c r="K733" s="489"/>
      <c r="L733" s="641"/>
      <c r="M733" s="714"/>
      <c r="N733" s="715"/>
      <c r="O733" s="489"/>
      <c r="P733" s="715"/>
      <c r="Q733" s="715"/>
    </row>
    <row r="734" spans="1:17">
      <c r="A734" s="813"/>
      <c r="C734" s="640" t="str">
        <f t="shared" si="22"/>
        <v/>
      </c>
      <c r="D734" s="817" t="str">
        <f t="shared" si="23"/>
        <v/>
      </c>
      <c r="K734" s="489"/>
      <c r="L734" s="641"/>
      <c r="M734" s="714"/>
      <c r="N734" s="715"/>
      <c r="O734" s="489"/>
      <c r="P734" s="715"/>
      <c r="Q734" s="715"/>
    </row>
    <row r="735" spans="1:17">
      <c r="A735" s="813"/>
      <c r="C735" s="640" t="str">
        <f t="shared" si="22"/>
        <v/>
      </c>
      <c r="D735" s="817" t="str">
        <f t="shared" si="23"/>
        <v/>
      </c>
      <c r="K735" s="489"/>
      <c r="L735" s="641"/>
      <c r="M735" s="714"/>
      <c r="N735" s="715"/>
      <c r="O735" s="489"/>
      <c r="P735" s="715"/>
      <c r="Q735" s="715"/>
    </row>
    <row r="736" spans="1:17">
      <c r="A736" s="813"/>
      <c r="C736" s="640" t="str">
        <f t="shared" si="22"/>
        <v/>
      </c>
      <c r="D736" s="817" t="str">
        <f t="shared" si="23"/>
        <v/>
      </c>
      <c r="K736" s="489"/>
      <c r="L736" s="641"/>
      <c r="M736" s="714"/>
      <c r="N736" s="715"/>
      <c r="O736" s="489"/>
      <c r="P736" s="715"/>
      <c r="Q736" s="715"/>
    </row>
    <row r="737" spans="1:17">
      <c r="A737" s="813"/>
      <c r="C737" s="640" t="str">
        <f t="shared" si="22"/>
        <v/>
      </c>
      <c r="D737" s="817" t="str">
        <f t="shared" si="23"/>
        <v/>
      </c>
      <c r="K737" s="489"/>
      <c r="L737" s="641"/>
      <c r="M737" s="714"/>
      <c r="N737" s="715"/>
      <c r="O737" s="489"/>
      <c r="P737" s="715"/>
      <c r="Q737" s="715"/>
    </row>
    <row r="738" spans="1:17">
      <c r="A738" s="813"/>
      <c r="C738" s="640" t="str">
        <f t="shared" si="22"/>
        <v/>
      </c>
      <c r="D738" s="817" t="str">
        <f t="shared" si="23"/>
        <v/>
      </c>
      <c r="K738" s="489"/>
      <c r="L738" s="641"/>
      <c r="M738" s="714"/>
      <c r="N738" s="715"/>
      <c r="O738" s="489"/>
      <c r="P738" s="715"/>
      <c r="Q738" s="715"/>
    </row>
    <row r="739" spans="1:17">
      <c r="A739" s="813"/>
      <c r="C739" s="640" t="str">
        <f t="shared" si="22"/>
        <v/>
      </c>
      <c r="D739" s="817" t="str">
        <f t="shared" si="23"/>
        <v/>
      </c>
      <c r="K739" s="489"/>
      <c r="L739" s="641"/>
      <c r="M739" s="714"/>
      <c r="N739" s="715"/>
      <c r="O739" s="489"/>
      <c r="P739" s="715"/>
      <c r="Q739" s="715"/>
    </row>
    <row r="740" spans="1:17">
      <c r="A740" s="813"/>
      <c r="C740" s="640" t="str">
        <f t="shared" si="22"/>
        <v/>
      </c>
      <c r="D740" s="817" t="str">
        <f t="shared" si="23"/>
        <v/>
      </c>
      <c r="K740" s="489"/>
      <c r="L740" s="641"/>
      <c r="M740" s="714"/>
      <c r="N740" s="715"/>
      <c r="O740" s="489"/>
      <c r="P740" s="715"/>
      <c r="Q740" s="715"/>
    </row>
    <row r="741" spans="1:17">
      <c r="A741" s="813"/>
      <c r="C741" s="640" t="str">
        <f t="shared" si="22"/>
        <v/>
      </c>
      <c r="D741" s="817" t="str">
        <f t="shared" si="23"/>
        <v/>
      </c>
      <c r="K741" s="489"/>
      <c r="L741" s="641"/>
      <c r="M741" s="714"/>
      <c r="N741" s="715"/>
      <c r="O741" s="489"/>
      <c r="P741" s="715"/>
      <c r="Q741" s="715"/>
    </row>
    <row r="742" spans="1:17">
      <c r="A742" s="813"/>
      <c r="C742" s="640" t="str">
        <f t="shared" si="22"/>
        <v/>
      </c>
      <c r="D742" s="817" t="str">
        <f t="shared" si="23"/>
        <v/>
      </c>
      <c r="K742" s="489"/>
      <c r="L742" s="641"/>
      <c r="M742" s="714"/>
      <c r="N742" s="715"/>
      <c r="O742" s="489"/>
      <c r="P742" s="715"/>
      <c r="Q742" s="715"/>
    </row>
    <row r="743" spans="1:17">
      <c r="A743" s="813"/>
      <c r="C743" s="640" t="str">
        <f t="shared" si="22"/>
        <v/>
      </c>
      <c r="D743" s="817" t="str">
        <f t="shared" si="23"/>
        <v/>
      </c>
      <c r="K743" s="489"/>
      <c r="L743" s="641"/>
      <c r="M743" s="714"/>
      <c r="N743" s="715"/>
      <c r="O743" s="489"/>
      <c r="P743" s="715"/>
      <c r="Q743" s="715"/>
    </row>
    <row r="744" spans="1:17">
      <c r="A744" s="813"/>
      <c r="C744" s="640" t="str">
        <f t="shared" si="22"/>
        <v/>
      </c>
      <c r="D744" s="817" t="str">
        <f t="shared" si="23"/>
        <v/>
      </c>
      <c r="K744" s="489"/>
      <c r="L744" s="641"/>
      <c r="M744" s="714"/>
      <c r="N744" s="715"/>
      <c r="O744" s="489"/>
      <c r="P744" s="715"/>
      <c r="Q744" s="715"/>
    </row>
    <row r="745" spans="1:17">
      <c r="A745" s="813"/>
      <c r="C745" s="640" t="str">
        <f t="shared" si="22"/>
        <v/>
      </c>
      <c r="D745" s="817" t="str">
        <f t="shared" si="23"/>
        <v/>
      </c>
      <c r="K745" s="489"/>
      <c r="L745" s="641"/>
      <c r="M745" s="714"/>
      <c r="N745" s="715"/>
      <c r="O745" s="489"/>
      <c r="P745" s="715"/>
      <c r="Q745" s="715"/>
    </row>
    <row r="746" spans="1:17">
      <c r="A746" s="813"/>
      <c r="C746" s="640" t="str">
        <f t="shared" si="22"/>
        <v/>
      </c>
      <c r="D746" s="817" t="str">
        <f t="shared" si="23"/>
        <v/>
      </c>
      <c r="K746" s="489"/>
      <c r="L746" s="641"/>
      <c r="M746" s="714"/>
      <c r="N746" s="715"/>
      <c r="O746" s="489"/>
      <c r="P746" s="715"/>
      <c r="Q746" s="715"/>
    </row>
    <row r="747" spans="1:17">
      <c r="A747" s="813"/>
      <c r="C747" s="640" t="str">
        <f t="shared" si="22"/>
        <v/>
      </c>
      <c r="D747" s="817" t="str">
        <f t="shared" si="23"/>
        <v/>
      </c>
      <c r="K747" s="489"/>
      <c r="L747" s="641"/>
      <c r="M747" s="714"/>
      <c r="N747" s="715"/>
      <c r="O747" s="489"/>
      <c r="P747" s="715"/>
      <c r="Q747" s="715"/>
    </row>
    <row r="748" spans="1:17">
      <c r="A748" s="813"/>
      <c r="C748" s="640" t="str">
        <f t="shared" si="22"/>
        <v/>
      </c>
      <c r="D748" s="817" t="str">
        <f t="shared" si="23"/>
        <v/>
      </c>
      <c r="K748" s="489"/>
      <c r="L748" s="641"/>
      <c r="M748" s="714"/>
      <c r="N748" s="715"/>
      <c r="O748" s="489"/>
      <c r="P748" s="715"/>
      <c r="Q748" s="715"/>
    </row>
    <row r="749" spans="1:17">
      <c r="A749" s="813"/>
      <c r="C749" s="640" t="str">
        <f t="shared" si="22"/>
        <v/>
      </c>
      <c r="D749" s="817" t="str">
        <f t="shared" si="23"/>
        <v/>
      </c>
      <c r="K749" s="489"/>
      <c r="L749" s="641"/>
      <c r="M749" s="714"/>
      <c r="N749" s="715"/>
      <c r="O749" s="489"/>
      <c r="P749" s="715"/>
      <c r="Q749" s="715"/>
    </row>
    <row r="750" spans="1:17">
      <c r="A750" s="813"/>
      <c r="C750" s="640" t="str">
        <f t="shared" si="22"/>
        <v/>
      </c>
      <c r="D750" s="817" t="str">
        <f t="shared" si="23"/>
        <v/>
      </c>
      <c r="K750" s="489"/>
      <c r="L750" s="641"/>
      <c r="M750" s="714"/>
      <c r="N750" s="715"/>
      <c r="O750" s="489"/>
      <c r="P750" s="715"/>
      <c r="Q750" s="715"/>
    </row>
    <row r="751" spans="1:17">
      <c r="A751" s="813"/>
      <c r="C751" s="640" t="str">
        <f t="shared" si="22"/>
        <v/>
      </c>
      <c r="D751" s="817" t="str">
        <f t="shared" si="23"/>
        <v/>
      </c>
      <c r="K751" s="489"/>
      <c r="L751" s="641"/>
      <c r="M751" s="714"/>
      <c r="N751" s="715"/>
      <c r="O751" s="489"/>
      <c r="P751" s="715"/>
      <c r="Q751" s="715"/>
    </row>
    <row r="752" spans="1:17">
      <c r="A752" s="813"/>
      <c r="C752" s="640" t="str">
        <f t="shared" si="22"/>
        <v/>
      </c>
      <c r="D752" s="817" t="str">
        <f t="shared" si="23"/>
        <v/>
      </c>
      <c r="K752" s="489"/>
      <c r="L752" s="641"/>
      <c r="M752" s="714"/>
      <c r="N752" s="715"/>
      <c r="O752" s="489"/>
      <c r="P752" s="715"/>
      <c r="Q752" s="715"/>
    </row>
    <row r="753" spans="1:17">
      <c r="A753" s="813"/>
      <c r="C753" s="640" t="str">
        <f t="shared" si="22"/>
        <v/>
      </c>
      <c r="D753" s="817" t="str">
        <f t="shared" si="23"/>
        <v/>
      </c>
      <c r="K753" s="489"/>
      <c r="L753" s="641"/>
      <c r="M753" s="714"/>
      <c r="N753" s="715"/>
      <c r="O753" s="489"/>
      <c r="P753" s="715"/>
      <c r="Q753" s="715"/>
    </row>
    <row r="754" spans="1:17">
      <c r="A754" s="813"/>
      <c r="C754" s="640" t="str">
        <f t="shared" si="22"/>
        <v/>
      </c>
      <c r="D754" s="817" t="str">
        <f t="shared" si="23"/>
        <v/>
      </c>
      <c r="K754" s="489"/>
      <c r="L754" s="641"/>
      <c r="M754" s="714"/>
      <c r="N754" s="715"/>
      <c r="O754" s="489"/>
      <c r="P754" s="715"/>
      <c r="Q754" s="715"/>
    </row>
    <row r="755" spans="1:17">
      <c r="A755" s="813"/>
      <c r="C755" s="640" t="str">
        <f t="shared" si="22"/>
        <v/>
      </c>
      <c r="D755" s="817" t="str">
        <f t="shared" si="23"/>
        <v/>
      </c>
      <c r="K755" s="489"/>
      <c r="L755" s="641"/>
      <c r="M755" s="714"/>
      <c r="N755" s="715"/>
      <c r="O755" s="489"/>
      <c r="P755" s="715"/>
      <c r="Q755" s="715"/>
    </row>
    <row r="756" spans="1:17">
      <c r="A756" s="813"/>
      <c r="C756" s="640" t="str">
        <f t="shared" si="22"/>
        <v/>
      </c>
      <c r="D756" s="817" t="str">
        <f t="shared" si="23"/>
        <v/>
      </c>
      <c r="K756" s="489"/>
      <c r="L756" s="641"/>
      <c r="M756" s="714"/>
      <c r="N756" s="715"/>
      <c r="O756" s="489"/>
      <c r="P756" s="715"/>
      <c r="Q756" s="715"/>
    </row>
    <row r="757" spans="1:17">
      <c r="A757" s="813"/>
      <c r="C757" s="640" t="str">
        <f t="shared" si="22"/>
        <v/>
      </c>
      <c r="D757" s="817" t="str">
        <f t="shared" si="23"/>
        <v/>
      </c>
      <c r="K757" s="489"/>
      <c r="L757" s="641"/>
      <c r="M757" s="714"/>
      <c r="N757" s="715"/>
      <c r="O757" s="489"/>
      <c r="P757" s="715"/>
      <c r="Q757" s="715"/>
    </row>
    <row r="758" spans="1:17">
      <c r="A758" s="813"/>
      <c r="C758" s="640" t="str">
        <f t="shared" si="22"/>
        <v/>
      </c>
      <c r="D758" s="817" t="str">
        <f t="shared" si="23"/>
        <v/>
      </c>
      <c r="K758" s="489"/>
      <c r="L758" s="641"/>
      <c r="M758" s="714"/>
      <c r="N758" s="715"/>
      <c r="O758" s="489"/>
      <c r="P758" s="715"/>
      <c r="Q758" s="715"/>
    </row>
    <row r="759" spans="1:17">
      <c r="A759" s="813"/>
      <c r="C759" s="640" t="str">
        <f t="shared" si="22"/>
        <v/>
      </c>
      <c r="D759" s="817" t="str">
        <f t="shared" si="23"/>
        <v/>
      </c>
      <c r="K759" s="489"/>
      <c r="L759" s="641"/>
      <c r="M759" s="714"/>
      <c r="N759" s="715"/>
      <c r="O759" s="489"/>
      <c r="P759" s="715"/>
      <c r="Q759" s="715"/>
    </row>
    <row r="760" spans="1:17">
      <c r="A760" s="813"/>
      <c r="C760" s="640" t="str">
        <f t="shared" si="22"/>
        <v/>
      </c>
      <c r="D760" s="817" t="str">
        <f t="shared" si="23"/>
        <v/>
      </c>
      <c r="K760" s="489"/>
      <c r="L760" s="641"/>
      <c r="M760" s="714"/>
      <c r="N760" s="715"/>
      <c r="O760" s="489"/>
      <c r="P760" s="715"/>
      <c r="Q760" s="715"/>
    </row>
    <row r="761" spans="1:17">
      <c r="A761" s="813"/>
      <c r="C761" s="640" t="str">
        <f t="shared" si="22"/>
        <v/>
      </c>
      <c r="D761" s="817" t="str">
        <f t="shared" si="23"/>
        <v/>
      </c>
      <c r="K761" s="489"/>
      <c r="L761" s="641"/>
      <c r="M761" s="714"/>
      <c r="N761" s="715"/>
      <c r="O761" s="489"/>
      <c r="P761" s="715"/>
      <c r="Q761" s="715"/>
    </row>
    <row r="762" spans="1:17">
      <c r="A762" s="813"/>
      <c r="C762" s="640" t="str">
        <f t="shared" si="22"/>
        <v/>
      </c>
      <c r="D762" s="817" t="str">
        <f t="shared" si="23"/>
        <v/>
      </c>
      <c r="K762" s="489"/>
      <c r="L762" s="641"/>
      <c r="M762" s="714"/>
      <c r="N762" s="715"/>
      <c r="O762" s="489"/>
      <c r="P762" s="715"/>
      <c r="Q762" s="715"/>
    </row>
    <row r="763" spans="1:17">
      <c r="A763" s="813"/>
      <c r="C763" s="640" t="str">
        <f t="shared" si="22"/>
        <v/>
      </c>
      <c r="D763" s="817" t="str">
        <f t="shared" si="23"/>
        <v/>
      </c>
      <c r="K763" s="489"/>
      <c r="L763" s="641"/>
      <c r="M763" s="714"/>
      <c r="N763" s="715"/>
      <c r="O763" s="489"/>
      <c r="P763" s="715"/>
      <c r="Q763" s="715"/>
    </row>
    <row r="764" spans="1:17">
      <c r="A764" s="813"/>
      <c r="C764" s="640" t="str">
        <f t="shared" si="22"/>
        <v/>
      </c>
      <c r="D764" s="817" t="str">
        <f t="shared" si="23"/>
        <v/>
      </c>
      <c r="K764" s="489"/>
      <c r="L764" s="641"/>
      <c r="M764" s="714"/>
      <c r="N764" s="715"/>
      <c r="O764" s="489"/>
      <c r="P764" s="715"/>
      <c r="Q764" s="715"/>
    </row>
    <row r="765" spans="1:17">
      <c r="A765" s="813"/>
      <c r="C765" s="640" t="str">
        <f t="shared" si="22"/>
        <v/>
      </c>
      <c r="D765" s="817" t="str">
        <f t="shared" si="23"/>
        <v/>
      </c>
      <c r="K765" s="489"/>
      <c r="L765" s="641"/>
      <c r="M765" s="714"/>
      <c r="N765" s="715"/>
      <c r="O765" s="489"/>
      <c r="P765" s="715"/>
      <c r="Q765" s="715"/>
    </row>
    <row r="766" spans="1:17">
      <c r="A766" s="813"/>
      <c r="C766" s="640" t="str">
        <f t="shared" si="22"/>
        <v/>
      </c>
      <c r="D766" s="817" t="str">
        <f t="shared" si="23"/>
        <v/>
      </c>
      <c r="K766" s="489"/>
      <c r="L766" s="641"/>
      <c r="M766" s="714"/>
      <c r="N766" s="715"/>
      <c r="O766" s="489"/>
      <c r="P766" s="715"/>
      <c r="Q766" s="715"/>
    </row>
    <row r="767" spans="1:17">
      <c r="A767" s="813"/>
      <c r="C767" s="640" t="str">
        <f t="shared" si="22"/>
        <v/>
      </c>
      <c r="D767" s="817" t="str">
        <f t="shared" si="23"/>
        <v/>
      </c>
      <c r="K767" s="489"/>
      <c r="L767" s="641"/>
      <c r="M767" s="714"/>
      <c r="N767" s="715"/>
      <c r="O767" s="489"/>
      <c r="P767" s="715"/>
      <c r="Q767" s="715"/>
    </row>
    <row r="768" spans="1:17">
      <c r="A768" s="813"/>
      <c r="C768" s="640" t="str">
        <f t="shared" si="22"/>
        <v/>
      </c>
      <c r="D768" s="817" t="str">
        <f t="shared" si="23"/>
        <v/>
      </c>
      <c r="K768" s="489"/>
      <c r="L768" s="641"/>
      <c r="M768" s="714"/>
      <c r="N768" s="715"/>
      <c r="O768" s="489"/>
      <c r="P768" s="715"/>
      <c r="Q768" s="715"/>
    </row>
    <row r="769" spans="1:17">
      <c r="A769" s="813"/>
      <c r="C769" s="640" t="str">
        <f t="shared" si="22"/>
        <v/>
      </c>
      <c r="D769" s="817" t="str">
        <f t="shared" si="23"/>
        <v/>
      </c>
      <c r="K769" s="489"/>
      <c r="L769" s="641"/>
      <c r="M769" s="714"/>
      <c r="N769" s="715"/>
      <c r="O769" s="489"/>
      <c r="P769" s="715"/>
      <c r="Q769" s="715"/>
    </row>
    <row r="770" spans="1:17">
      <c r="A770" s="813"/>
      <c r="C770" s="640" t="str">
        <f t="shared" ref="C770:C833" si="24">IFERROR(1440/D770, "")</f>
        <v/>
      </c>
      <c r="D770" s="817" t="str">
        <f t="shared" ref="D770:D833" si="25">IF(B770="", "", IF(B770&lt;1, B770*1440, B770))</f>
        <v/>
      </c>
      <c r="K770" s="489"/>
      <c r="L770" s="641"/>
      <c r="M770" s="714"/>
      <c r="N770" s="715"/>
      <c r="O770" s="489"/>
      <c r="P770" s="715"/>
      <c r="Q770" s="715"/>
    </row>
    <row r="771" spans="1:17">
      <c r="A771" s="813"/>
      <c r="C771" s="640" t="str">
        <f t="shared" si="24"/>
        <v/>
      </c>
      <c r="D771" s="817" t="str">
        <f t="shared" si="25"/>
        <v/>
      </c>
      <c r="K771" s="489"/>
      <c r="L771" s="641"/>
      <c r="M771" s="714"/>
      <c r="N771" s="715"/>
      <c r="O771" s="489"/>
      <c r="P771" s="715"/>
      <c r="Q771" s="715"/>
    </row>
    <row r="772" spans="1:17">
      <c r="A772" s="813"/>
      <c r="C772" s="640" t="str">
        <f t="shared" si="24"/>
        <v/>
      </c>
      <c r="D772" s="817" t="str">
        <f t="shared" si="25"/>
        <v/>
      </c>
      <c r="K772" s="489"/>
      <c r="L772" s="641"/>
      <c r="M772" s="714"/>
      <c r="N772" s="715"/>
      <c r="O772" s="489"/>
      <c r="P772" s="715"/>
      <c r="Q772" s="715"/>
    </row>
    <row r="773" spans="1:17">
      <c r="A773" s="813"/>
      <c r="C773" s="640" t="str">
        <f t="shared" si="24"/>
        <v/>
      </c>
      <c r="D773" s="817" t="str">
        <f t="shared" si="25"/>
        <v/>
      </c>
      <c r="K773" s="489"/>
      <c r="L773" s="641"/>
      <c r="M773" s="714"/>
      <c r="N773" s="715"/>
      <c r="O773" s="489"/>
      <c r="P773" s="715"/>
      <c r="Q773" s="715"/>
    </row>
    <row r="774" spans="1:17">
      <c r="A774" s="813"/>
      <c r="C774" s="640" t="str">
        <f t="shared" si="24"/>
        <v/>
      </c>
      <c r="D774" s="817" t="str">
        <f t="shared" si="25"/>
        <v/>
      </c>
      <c r="K774" s="489"/>
      <c r="L774" s="641"/>
      <c r="M774" s="714"/>
      <c r="N774" s="715"/>
      <c r="O774" s="489"/>
      <c r="P774" s="715"/>
      <c r="Q774" s="715"/>
    </row>
    <row r="775" spans="1:17">
      <c r="A775" s="813"/>
      <c r="C775" s="640" t="str">
        <f t="shared" si="24"/>
        <v/>
      </c>
      <c r="D775" s="817" t="str">
        <f t="shared" si="25"/>
        <v/>
      </c>
      <c r="K775" s="489"/>
      <c r="L775" s="641"/>
      <c r="M775" s="714"/>
      <c r="N775" s="715"/>
      <c r="O775" s="489"/>
      <c r="P775" s="715"/>
      <c r="Q775" s="715"/>
    </row>
    <row r="776" spans="1:17">
      <c r="A776" s="813"/>
      <c r="C776" s="640" t="str">
        <f t="shared" si="24"/>
        <v/>
      </c>
      <c r="D776" s="817" t="str">
        <f t="shared" si="25"/>
        <v/>
      </c>
      <c r="K776" s="489"/>
      <c r="L776" s="641"/>
      <c r="M776" s="714"/>
      <c r="N776" s="715"/>
      <c r="O776" s="489"/>
      <c r="P776" s="715"/>
      <c r="Q776" s="715"/>
    </row>
    <row r="777" spans="1:17">
      <c r="A777" s="813"/>
      <c r="C777" s="640" t="str">
        <f t="shared" si="24"/>
        <v/>
      </c>
      <c r="D777" s="817" t="str">
        <f t="shared" si="25"/>
        <v/>
      </c>
      <c r="K777" s="489"/>
      <c r="L777" s="641"/>
      <c r="M777" s="714"/>
      <c r="N777" s="715"/>
      <c r="O777" s="489"/>
      <c r="P777" s="715"/>
      <c r="Q777" s="715"/>
    </row>
    <row r="778" spans="1:17">
      <c r="A778" s="813"/>
      <c r="C778" s="640" t="str">
        <f t="shared" si="24"/>
        <v/>
      </c>
      <c r="D778" s="817" t="str">
        <f t="shared" si="25"/>
        <v/>
      </c>
      <c r="K778" s="489"/>
      <c r="L778" s="641"/>
      <c r="M778" s="714"/>
      <c r="N778" s="715"/>
      <c r="O778" s="489"/>
      <c r="P778" s="715"/>
      <c r="Q778" s="715"/>
    </row>
    <row r="779" spans="1:17">
      <c r="A779" s="813"/>
      <c r="C779" s="640" t="str">
        <f t="shared" si="24"/>
        <v/>
      </c>
      <c r="D779" s="817" t="str">
        <f t="shared" si="25"/>
        <v/>
      </c>
      <c r="K779" s="489"/>
      <c r="L779" s="641"/>
      <c r="M779" s="714"/>
      <c r="N779" s="715"/>
      <c r="O779" s="489"/>
      <c r="P779" s="715"/>
      <c r="Q779" s="715"/>
    </row>
    <row r="780" spans="1:17">
      <c r="A780" s="813"/>
      <c r="C780" s="640" t="str">
        <f t="shared" si="24"/>
        <v/>
      </c>
      <c r="D780" s="817" t="str">
        <f t="shared" si="25"/>
        <v/>
      </c>
      <c r="K780" s="489"/>
      <c r="L780" s="641"/>
      <c r="M780" s="714"/>
      <c r="N780" s="715"/>
      <c r="O780" s="489"/>
      <c r="P780" s="715"/>
      <c r="Q780" s="715"/>
    </row>
    <row r="781" spans="1:17">
      <c r="A781" s="813"/>
      <c r="C781" s="640" t="str">
        <f t="shared" si="24"/>
        <v/>
      </c>
      <c r="D781" s="817" t="str">
        <f t="shared" si="25"/>
        <v/>
      </c>
      <c r="K781" s="489"/>
      <c r="L781" s="641"/>
      <c r="M781" s="714"/>
      <c r="N781" s="715"/>
      <c r="O781" s="489"/>
      <c r="P781" s="715"/>
      <c r="Q781" s="715"/>
    </row>
    <row r="782" spans="1:17">
      <c r="A782" s="813"/>
      <c r="C782" s="640" t="str">
        <f t="shared" si="24"/>
        <v/>
      </c>
      <c r="D782" s="817" t="str">
        <f t="shared" si="25"/>
        <v/>
      </c>
      <c r="K782" s="489"/>
      <c r="L782" s="641"/>
      <c r="M782" s="714"/>
      <c r="N782" s="715"/>
      <c r="O782" s="489"/>
      <c r="P782" s="715"/>
      <c r="Q782" s="715"/>
    </row>
    <row r="783" spans="1:17">
      <c r="A783" s="813"/>
      <c r="C783" s="640" t="str">
        <f t="shared" si="24"/>
        <v/>
      </c>
      <c r="D783" s="817" t="str">
        <f t="shared" si="25"/>
        <v/>
      </c>
      <c r="K783" s="489"/>
      <c r="L783" s="641"/>
      <c r="M783" s="714"/>
      <c r="N783" s="715"/>
      <c r="O783" s="489"/>
      <c r="P783" s="715"/>
      <c r="Q783" s="715"/>
    </row>
    <row r="784" spans="1:17">
      <c r="A784" s="813"/>
      <c r="C784" s="640" t="str">
        <f t="shared" si="24"/>
        <v/>
      </c>
      <c r="D784" s="817" t="str">
        <f t="shared" si="25"/>
        <v/>
      </c>
      <c r="K784" s="489"/>
      <c r="L784" s="641"/>
      <c r="M784" s="714"/>
      <c r="N784" s="715"/>
      <c r="O784" s="489"/>
      <c r="P784" s="715"/>
      <c r="Q784" s="715"/>
    </row>
    <row r="785" spans="1:17">
      <c r="A785" s="813"/>
      <c r="C785" s="640" t="str">
        <f t="shared" si="24"/>
        <v/>
      </c>
      <c r="D785" s="817" t="str">
        <f t="shared" si="25"/>
        <v/>
      </c>
      <c r="K785" s="489"/>
      <c r="L785" s="641"/>
      <c r="M785" s="714"/>
      <c r="N785" s="715"/>
      <c r="O785" s="489"/>
      <c r="P785" s="715"/>
      <c r="Q785" s="715"/>
    </row>
    <row r="786" spans="1:17">
      <c r="A786" s="813"/>
      <c r="C786" s="640" t="str">
        <f t="shared" si="24"/>
        <v/>
      </c>
      <c r="D786" s="817" t="str">
        <f t="shared" si="25"/>
        <v/>
      </c>
      <c r="K786" s="489"/>
      <c r="L786" s="641"/>
      <c r="M786" s="714"/>
      <c r="N786" s="715"/>
      <c r="O786" s="489"/>
      <c r="P786" s="715"/>
      <c r="Q786" s="715"/>
    </row>
    <row r="787" spans="1:17">
      <c r="A787" s="813"/>
      <c r="C787" s="640" t="str">
        <f t="shared" si="24"/>
        <v/>
      </c>
      <c r="D787" s="817" t="str">
        <f t="shared" si="25"/>
        <v/>
      </c>
      <c r="K787" s="489"/>
      <c r="L787" s="641"/>
      <c r="M787" s="714"/>
      <c r="N787" s="715"/>
      <c r="O787" s="489"/>
      <c r="P787" s="715"/>
      <c r="Q787" s="715"/>
    </row>
    <row r="788" spans="1:17">
      <c r="A788" s="813"/>
      <c r="C788" s="640" t="str">
        <f t="shared" si="24"/>
        <v/>
      </c>
      <c r="D788" s="817" t="str">
        <f t="shared" si="25"/>
        <v/>
      </c>
      <c r="K788" s="489"/>
      <c r="L788" s="641"/>
      <c r="M788" s="714"/>
      <c r="N788" s="715"/>
      <c r="O788" s="489"/>
      <c r="P788" s="715"/>
      <c r="Q788" s="715"/>
    </row>
    <row r="789" spans="1:17">
      <c r="A789" s="813"/>
      <c r="C789" s="640" t="str">
        <f t="shared" si="24"/>
        <v/>
      </c>
      <c r="D789" s="817" t="str">
        <f t="shared" si="25"/>
        <v/>
      </c>
      <c r="K789" s="489"/>
      <c r="L789" s="641"/>
      <c r="M789" s="714"/>
      <c r="N789" s="715"/>
      <c r="O789" s="489"/>
      <c r="P789" s="715"/>
      <c r="Q789" s="715"/>
    </row>
    <row r="790" spans="1:17">
      <c r="A790" s="813"/>
      <c r="C790" s="640" t="str">
        <f t="shared" si="24"/>
        <v/>
      </c>
      <c r="D790" s="817" t="str">
        <f t="shared" si="25"/>
        <v/>
      </c>
      <c r="K790" s="489"/>
      <c r="L790" s="641"/>
      <c r="M790" s="714"/>
      <c r="N790" s="715"/>
      <c r="O790" s="489"/>
      <c r="P790" s="715"/>
      <c r="Q790" s="715"/>
    </row>
    <row r="791" spans="1:17">
      <c r="A791" s="813"/>
      <c r="C791" s="640" t="str">
        <f t="shared" si="24"/>
        <v/>
      </c>
      <c r="D791" s="817" t="str">
        <f t="shared" si="25"/>
        <v/>
      </c>
      <c r="K791" s="489"/>
      <c r="L791" s="641"/>
      <c r="M791" s="714"/>
      <c r="N791" s="715"/>
      <c r="O791" s="489"/>
      <c r="P791" s="715"/>
      <c r="Q791" s="715"/>
    </row>
    <row r="792" spans="1:17">
      <c r="A792" s="813"/>
      <c r="C792" s="640" t="str">
        <f t="shared" si="24"/>
        <v/>
      </c>
      <c r="D792" s="817" t="str">
        <f t="shared" si="25"/>
        <v/>
      </c>
      <c r="K792" s="489"/>
      <c r="L792" s="641"/>
      <c r="M792" s="714"/>
      <c r="N792" s="715"/>
      <c r="O792" s="489"/>
      <c r="P792" s="715"/>
      <c r="Q792" s="715"/>
    </row>
    <row r="793" spans="1:17">
      <c r="A793" s="813"/>
      <c r="C793" s="640" t="str">
        <f t="shared" si="24"/>
        <v/>
      </c>
      <c r="D793" s="817" t="str">
        <f t="shared" si="25"/>
        <v/>
      </c>
      <c r="K793" s="489"/>
      <c r="L793" s="641"/>
      <c r="M793" s="714"/>
      <c r="N793" s="715"/>
      <c r="O793" s="489"/>
      <c r="P793" s="715"/>
      <c r="Q793" s="715"/>
    </row>
    <row r="794" spans="1:17">
      <c r="A794" s="813"/>
      <c r="C794" s="640" t="str">
        <f t="shared" si="24"/>
        <v/>
      </c>
      <c r="D794" s="817" t="str">
        <f t="shared" si="25"/>
        <v/>
      </c>
      <c r="K794" s="489"/>
      <c r="L794" s="641"/>
      <c r="M794" s="714"/>
      <c r="N794" s="715"/>
      <c r="O794" s="489"/>
      <c r="P794" s="715"/>
      <c r="Q794" s="715"/>
    </row>
    <row r="795" spans="1:17">
      <c r="A795" s="813"/>
      <c r="C795" s="640" t="str">
        <f t="shared" si="24"/>
        <v/>
      </c>
      <c r="D795" s="817" t="str">
        <f t="shared" si="25"/>
        <v/>
      </c>
      <c r="K795" s="489"/>
      <c r="L795" s="641"/>
      <c r="M795" s="714"/>
      <c r="N795" s="715"/>
      <c r="O795" s="489"/>
      <c r="P795" s="715"/>
      <c r="Q795" s="715"/>
    </row>
    <row r="796" spans="1:17">
      <c r="A796" s="813"/>
      <c r="C796" s="640" t="str">
        <f t="shared" si="24"/>
        <v/>
      </c>
      <c r="D796" s="817" t="str">
        <f t="shared" si="25"/>
        <v/>
      </c>
      <c r="K796" s="489"/>
      <c r="L796" s="641"/>
      <c r="M796" s="714"/>
      <c r="N796" s="715"/>
      <c r="O796" s="489"/>
      <c r="P796" s="715"/>
      <c r="Q796" s="715"/>
    </row>
    <row r="797" spans="1:17">
      <c r="A797" s="813"/>
      <c r="C797" s="640" t="str">
        <f t="shared" si="24"/>
        <v/>
      </c>
      <c r="D797" s="817" t="str">
        <f t="shared" si="25"/>
        <v/>
      </c>
      <c r="K797" s="489"/>
      <c r="L797" s="641"/>
      <c r="M797" s="714"/>
      <c r="N797" s="715"/>
      <c r="O797" s="489"/>
      <c r="P797" s="715"/>
      <c r="Q797" s="715"/>
    </row>
    <row r="798" spans="1:17">
      <c r="A798" s="813"/>
      <c r="C798" s="640" t="str">
        <f t="shared" si="24"/>
        <v/>
      </c>
      <c r="D798" s="817" t="str">
        <f t="shared" si="25"/>
        <v/>
      </c>
      <c r="K798" s="489"/>
      <c r="L798" s="641"/>
      <c r="M798" s="714"/>
      <c r="N798" s="715"/>
      <c r="O798" s="489"/>
      <c r="P798" s="715"/>
      <c r="Q798" s="715"/>
    </row>
    <row r="799" spans="1:17">
      <c r="A799" s="813"/>
      <c r="C799" s="640" t="str">
        <f t="shared" si="24"/>
        <v/>
      </c>
      <c r="D799" s="817" t="str">
        <f t="shared" si="25"/>
        <v/>
      </c>
      <c r="K799" s="489"/>
      <c r="L799" s="641"/>
      <c r="M799" s="714"/>
      <c r="N799" s="715"/>
      <c r="O799" s="489"/>
      <c r="P799" s="715"/>
      <c r="Q799" s="715"/>
    </row>
    <row r="800" spans="1:17">
      <c r="A800" s="813"/>
      <c r="C800" s="640" t="str">
        <f t="shared" si="24"/>
        <v/>
      </c>
      <c r="D800" s="817" t="str">
        <f t="shared" si="25"/>
        <v/>
      </c>
      <c r="K800" s="489"/>
      <c r="L800" s="641"/>
      <c r="M800" s="714"/>
      <c r="N800" s="715"/>
      <c r="O800" s="489"/>
      <c r="P800" s="715"/>
      <c r="Q800" s="715"/>
    </row>
    <row r="801" spans="1:17">
      <c r="A801" s="813"/>
      <c r="C801" s="640" t="str">
        <f t="shared" si="24"/>
        <v/>
      </c>
      <c r="D801" s="817" t="str">
        <f t="shared" si="25"/>
        <v/>
      </c>
      <c r="K801" s="489"/>
      <c r="L801" s="641"/>
      <c r="M801" s="714"/>
      <c r="N801" s="715"/>
      <c r="O801" s="489"/>
      <c r="P801" s="715"/>
      <c r="Q801" s="715"/>
    </row>
    <row r="802" spans="1:17">
      <c r="A802" s="813"/>
      <c r="C802" s="640" t="str">
        <f t="shared" si="24"/>
        <v/>
      </c>
      <c r="D802" s="817" t="str">
        <f t="shared" si="25"/>
        <v/>
      </c>
      <c r="K802" s="489"/>
      <c r="L802" s="641"/>
      <c r="M802" s="714"/>
      <c r="N802" s="715"/>
      <c r="O802" s="489"/>
      <c r="P802" s="715"/>
      <c r="Q802" s="715"/>
    </row>
    <row r="803" spans="1:17">
      <c r="A803" s="813"/>
      <c r="C803" s="640" t="str">
        <f t="shared" si="24"/>
        <v/>
      </c>
      <c r="D803" s="817" t="str">
        <f t="shared" si="25"/>
        <v/>
      </c>
      <c r="K803" s="489"/>
      <c r="L803" s="641"/>
      <c r="M803" s="714"/>
      <c r="N803" s="715"/>
      <c r="O803" s="489"/>
      <c r="P803" s="715"/>
      <c r="Q803" s="715"/>
    </row>
    <row r="804" spans="1:17">
      <c r="A804" s="813"/>
      <c r="C804" s="640" t="str">
        <f t="shared" si="24"/>
        <v/>
      </c>
      <c r="D804" s="817" t="str">
        <f t="shared" si="25"/>
        <v/>
      </c>
      <c r="K804" s="489"/>
      <c r="L804" s="641"/>
      <c r="M804" s="714"/>
      <c r="N804" s="715"/>
      <c r="O804" s="489"/>
      <c r="P804" s="715"/>
      <c r="Q804" s="715"/>
    </row>
    <row r="805" spans="1:17">
      <c r="A805" s="813"/>
      <c r="C805" s="640" t="str">
        <f t="shared" si="24"/>
        <v/>
      </c>
      <c r="D805" s="817" t="str">
        <f t="shared" si="25"/>
        <v/>
      </c>
      <c r="K805" s="489"/>
      <c r="L805" s="641"/>
      <c r="M805" s="714"/>
      <c r="N805" s="715"/>
      <c r="O805" s="489"/>
      <c r="P805" s="715"/>
      <c r="Q805" s="715"/>
    </row>
    <row r="806" spans="1:17">
      <c r="A806" s="813"/>
      <c r="C806" s="640" t="str">
        <f t="shared" si="24"/>
        <v/>
      </c>
      <c r="D806" s="817" t="str">
        <f t="shared" si="25"/>
        <v/>
      </c>
      <c r="K806" s="489"/>
      <c r="L806" s="641"/>
      <c r="M806" s="714"/>
      <c r="N806" s="715"/>
      <c r="O806" s="489"/>
      <c r="P806" s="715"/>
      <c r="Q806" s="715"/>
    </row>
    <row r="807" spans="1:17">
      <c r="A807" s="813"/>
      <c r="C807" s="640" t="str">
        <f t="shared" si="24"/>
        <v/>
      </c>
      <c r="D807" s="817" t="str">
        <f t="shared" si="25"/>
        <v/>
      </c>
      <c r="K807" s="489"/>
      <c r="L807" s="641"/>
      <c r="M807" s="714"/>
      <c r="N807" s="715"/>
      <c r="O807" s="489"/>
      <c r="P807" s="715"/>
      <c r="Q807" s="715"/>
    </row>
    <row r="808" spans="1:17">
      <c r="A808" s="813"/>
      <c r="C808" s="640" t="str">
        <f t="shared" si="24"/>
        <v/>
      </c>
      <c r="D808" s="817" t="str">
        <f t="shared" si="25"/>
        <v/>
      </c>
      <c r="K808" s="489"/>
      <c r="L808" s="641"/>
      <c r="M808" s="714"/>
      <c r="N808" s="715"/>
      <c r="O808" s="489"/>
      <c r="P808" s="715"/>
      <c r="Q808" s="715"/>
    </row>
    <row r="809" spans="1:17">
      <c r="A809" s="813"/>
      <c r="C809" s="640" t="str">
        <f t="shared" si="24"/>
        <v/>
      </c>
      <c r="D809" s="817" t="str">
        <f t="shared" si="25"/>
        <v/>
      </c>
      <c r="K809" s="489"/>
      <c r="L809" s="641"/>
      <c r="M809" s="714"/>
      <c r="N809" s="715"/>
      <c r="O809" s="489"/>
      <c r="P809" s="715"/>
      <c r="Q809" s="715"/>
    </row>
    <row r="810" spans="1:17">
      <c r="A810" s="813"/>
      <c r="C810" s="640" t="str">
        <f t="shared" si="24"/>
        <v/>
      </c>
      <c r="D810" s="817" t="str">
        <f t="shared" si="25"/>
        <v/>
      </c>
      <c r="K810" s="489"/>
      <c r="L810" s="641"/>
      <c r="M810" s="714"/>
      <c r="N810" s="715"/>
      <c r="O810" s="489"/>
      <c r="P810" s="715"/>
      <c r="Q810" s="715"/>
    </row>
    <row r="811" spans="1:17">
      <c r="A811" s="813"/>
      <c r="C811" s="640" t="str">
        <f t="shared" si="24"/>
        <v/>
      </c>
      <c r="D811" s="817" t="str">
        <f t="shared" si="25"/>
        <v/>
      </c>
      <c r="K811" s="489"/>
      <c r="L811" s="641"/>
      <c r="M811" s="714"/>
      <c r="N811" s="715"/>
      <c r="O811" s="489"/>
      <c r="P811" s="715"/>
      <c r="Q811" s="715"/>
    </row>
    <row r="812" spans="1:17">
      <c r="A812" s="813"/>
      <c r="C812" s="640" t="str">
        <f t="shared" si="24"/>
        <v/>
      </c>
      <c r="D812" s="817" t="str">
        <f t="shared" si="25"/>
        <v/>
      </c>
      <c r="K812" s="489"/>
      <c r="L812" s="641"/>
      <c r="M812" s="714"/>
      <c r="N812" s="715"/>
      <c r="O812" s="489"/>
      <c r="P812" s="715"/>
      <c r="Q812" s="715"/>
    </row>
    <row r="813" spans="1:17">
      <c r="A813" s="813"/>
      <c r="C813" s="640" t="str">
        <f t="shared" si="24"/>
        <v/>
      </c>
      <c r="D813" s="817" t="str">
        <f t="shared" si="25"/>
        <v/>
      </c>
      <c r="K813" s="489"/>
      <c r="L813" s="641"/>
      <c r="M813" s="714"/>
      <c r="N813" s="715"/>
      <c r="O813" s="489"/>
      <c r="P813" s="715"/>
      <c r="Q813" s="715"/>
    </row>
    <row r="814" spans="1:17">
      <c r="A814" s="813"/>
      <c r="C814" s="640" t="str">
        <f t="shared" si="24"/>
        <v/>
      </c>
      <c r="D814" s="817" t="str">
        <f t="shared" si="25"/>
        <v/>
      </c>
      <c r="K814" s="489"/>
      <c r="L814" s="641"/>
      <c r="M814" s="714"/>
      <c r="N814" s="715"/>
      <c r="O814" s="489"/>
      <c r="P814" s="715"/>
      <c r="Q814" s="715"/>
    </row>
    <row r="815" spans="1:17">
      <c r="A815" s="813"/>
      <c r="C815" s="640" t="str">
        <f t="shared" si="24"/>
        <v/>
      </c>
      <c r="D815" s="817" t="str">
        <f t="shared" si="25"/>
        <v/>
      </c>
      <c r="K815" s="489"/>
      <c r="L815" s="641"/>
      <c r="M815" s="714"/>
      <c r="N815" s="715"/>
      <c r="O815" s="489"/>
      <c r="P815" s="715"/>
      <c r="Q815" s="715"/>
    </row>
    <row r="816" spans="1:17">
      <c r="A816" s="813"/>
      <c r="C816" s="640" t="str">
        <f t="shared" si="24"/>
        <v/>
      </c>
      <c r="D816" s="817" t="str">
        <f t="shared" si="25"/>
        <v/>
      </c>
      <c r="K816" s="489"/>
      <c r="L816" s="641"/>
      <c r="M816" s="714"/>
      <c r="N816" s="715"/>
      <c r="O816" s="489"/>
      <c r="P816" s="715"/>
      <c r="Q816" s="715"/>
    </row>
    <row r="817" spans="1:17">
      <c r="A817" s="813"/>
      <c r="C817" s="640" t="str">
        <f t="shared" si="24"/>
        <v/>
      </c>
      <c r="D817" s="817" t="str">
        <f t="shared" si="25"/>
        <v/>
      </c>
      <c r="K817" s="489"/>
      <c r="L817" s="641"/>
      <c r="M817" s="714"/>
      <c r="N817" s="715"/>
      <c r="O817" s="489"/>
      <c r="P817" s="715"/>
      <c r="Q817" s="715"/>
    </row>
    <row r="818" spans="1:17">
      <c r="A818" s="813"/>
      <c r="C818" s="640" t="str">
        <f t="shared" si="24"/>
        <v/>
      </c>
      <c r="D818" s="817" t="str">
        <f t="shared" si="25"/>
        <v/>
      </c>
      <c r="K818" s="489"/>
      <c r="L818" s="641"/>
      <c r="M818" s="714"/>
      <c r="N818" s="715"/>
      <c r="O818" s="489"/>
      <c r="P818" s="715"/>
      <c r="Q818" s="715"/>
    </row>
    <row r="819" spans="1:17">
      <c r="A819" s="813"/>
      <c r="C819" s="640" t="str">
        <f t="shared" si="24"/>
        <v/>
      </c>
      <c r="D819" s="817" t="str">
        <f t="shared" si="25"/>
        <v/>
      </c>
      <c r="K819" s="489"/>
      <c r="L819" s="641"/>
      <c r="M819" s="714"/>
      <c r="N819" s="715"/>
      <c r="O819" s="489"/>
      <c r="P819" s="715"/>
      <c r="Q819" s="715"/>
    </row>
    <row r="820" spans="1:17">
      <c r="A820" s="813"/>
      <c r="C820" s="640" t="str">
        <f t="shared" si="24"/>
        <v/>
      </c>
      <c r="D820" s="817" t="str">
        <f t="shared" si="25"/>
        <v/>
      </c>
      <c r="K820" s="489"/>
      <c r="L820" s="641"/>
      <c r="M820" s="714"/>
      <c r="N820" s="715"/>
      <c r="O820" s="489"/>
      <c r="P820" s="715"/>
      <c r="Q820" s="715"/>
    </row>
    <row r="821" spans="1:17">
      <c r="A821" s="813"/>
      <c r="C821" s="640" t="str">
        <f t="shared" si="24"/>
        <v/>
      </c>
      <c r="D821" s="817" t="str">
        <f t="shared" si="25"/>
        <v/>
      </c>
      <c r="K821" s="489"/>
      <c r="L821" s="641"/>
      <c r="M821" s="714"/>
      <c r="N821" s="715"/>
      <c r="O821" s="489"/>
      <c r="P821" s="715"/>
      <c r="Q821" s="715"/>
    </row>
    <row r="822" spans="1:17">
      <c r="A822" s="813"/>
      <c r="C822" s="640" t="str">
        <f t="shared" si="24"/>
        <v/>
      </c>
      <c r="D822" s="817" t="str">
        <f t="shared" si="25"/>
        <v/>
      </c>
      <c r="K822" s="489"/>
      <c r="L822" s="641"/>
      <c r="M822" s="714"/>
      <c r="N822" s="715"/>
      <c r="O822" s="489"/>
      <c r="P822" s="715"/>
      <c r="Q822" s="715"/>
    </row>
    <row r="823" spans="1:17">
      <c r="A823" s="813"/>
      <c r="C823" s="640" t="str">
        <f t="shared" si="24"/>
        <v/>
      </c>
      <c r="D823" s="817" t="str">
        <f t="shared" si="25"/>
        <v/>
      </c>
      <c r="K823" s="489"/>
      <c r="L823" s="641"/>
      <c r="M823" s="714"/>
      <c r="N823" s="715"/>
      <c r="O823" s="489"/>
      <c r="P823" s="715"/>
      <c r="Q823" s="715"/>
    </row>
    <row r="824" spans="1:17">
      <c r="A824" s="813"/>
      <c r="C824" s="640" t="str">
        <f t="shared" si="24"/>
        <v/>
      </c>
      <c r="D824" s="817" t="str">
        <f t="shared" si="25"/>
        <v/>
      </c>
      <c r="K824" s="489"/>
      <c r="L824" s="641"/>
      <c r="M824" s="714"/>
      <c r="N824" s="715"/>
      <c r="O824" s="489"/>
      <c r="P824" s="715"/>
      <c r="Q824" s="715"/>
    </row>
    <row r="825" spans="1:17">
      <c r="A825" s="813"/>
      <c r="C825" s="640" t="str">
        <f t="shared" si="24"/>
        <v/>
      </c>
      <c r="D825" s="817" t="str">
        <f t="shared" si="25"/>
        <v/>
      </c>
      <c r="K825" s="489"/>
      <c r="L825" s="641"/>
      <c r="M825" s="714"/>
      <c r="N825" s="715"/>
      <c r="O825" s="489"/>
      <c r="P825" s="715"/>
      <c r="Q825" s="715"/>
    </row>
    <row r="826" spans="1:17">
      <c r="A826" s="813"/>
      <c r="C826" s="640" t="str">
        <f t="shared" si="24"/>
        <v/>
      </c>
      <c r="D826" s="817" t="str">
        <f t="shared" si="25"/>
        <v/>
      </c>
      <c r="K826" s="489"/>
      <c r="L826" s="641"/>
      <c r="M826" s="714"/>
      <c r="N826" s="715"/>
      <c r="O826" s="489"/>
      <c r="P826" s="715"/>
      <c r="Q826" s="715"/>
    </row>
    <row r="827" spans="1:17">
      <c r="A827" s="813"/>
      <c r="C827" s="640" t="str">
        <f t="shared" si="24"/>
        <v/>
      </c>
      <c r="D827" s="817" t="str">
        <f t="shared" si="25"/>
        <v/>
      </c>
      <c r="K827" s="489"/>
      <c r="L827" s="641"/>
      <c r="M827" s="714"/>
      <c r="N827" s="715"/>
      <c r="O827" s="489"/>
      <c r="P827" s="715"/>
      <c r="Q827" s="715"/>
    </row>
    <row r="828" spans="1:17">
      <c r="A828" s="813"/>
      <c r="C828" s="640" t="str">
        <f t="shared" si="24"/>
        <v/>
      </c>
      <c r="D828" s="817" t="str">
        <f t="shared" si="25"/>
        <v/>
      </c>
      <c r="K828" s="489"/>
      <c r="L828" s="641"/>
      <c r="M828" s="714"/>
      <c r="N828" s="715"/>
      <c r="O828" s="489"/>
      <c r="P828" s="715"/>
      <c r="Q828" s="715"/>
    </row>
    <row r="829" spans="1:17">
      <c r="A829" s="813"/>
      <c r="C829" s="640" t="str">
        <f t="shared" si="24"/>
        <v/>
      </c>
      <c r="D829" s="817" t="str">
        <f t="shared" si="25"/>
        <v/>
      </c>
      <c r="K829" s="489"/>
      <c r="L829" s="641"/>
      <c r="M829" s="714"/>
      <c r="N829" s="715"/>
      <c r="O829" s="489"/>
      <c r="P829" s="715"/>
      <c r="Q829" s="715"/>
    </row>
    <row r="830" spans="1:17">
      <c r="A830" s="813"/>
      <c r="C830" s="640" t="str">
        <f t="shared" si="24"/>
        <v/>
      </c>
      <c r="D830" s="817" t="str">
        <f t="shared" si="25"/>
        <v/>
      </c>
      <c r="K830" s="489"/>
      <c r="L830" s="641"/>
      <c r="M830" s="714"/>
      <c r="N830" s="715"/>
      <c r="O830" s="489"/>
      <c r="P830" s="715"/>
      <c r="Q830" s="715"/>
    </row>
    <row r="831" spans="1:17">
      <c r="A831" s="813"/>
      <c r="C831" s="640" t="str">
        <f t="shared" si="24"/>
        <v/>
      </c>
      <c r="D831" s="817" t="str">
        <f t="shared" si="25"/>
        <v/>
      </c>
      <c r="K831" s="489"/>
      <c r="L831" s="641"/>
      <c r="M831" s="714"/>
      <c r="N831" s="715"/>
      <c r="O831" s="489"/>
      <c r="P831" s="715"/>
      <c r="Q831" s="715"/>
    </row>
    <row r="832" spans="1:17">
      <c r="A832" s="813"/>
      <c r="C832" s="640" t="str">
        <f t="shared" si="24"/>
        <v/>
      </c>
      <c r="D832" s="817" t="str">
        <f t="shared" si="25"/>
        <v/>
      </c>
      <c r="K832" s="489"/>
      <c r="L832" s="641"/>
      <c r="M832" s="714"/>
      <c r="N832" s="715"/>
      <c r="O832" s="489"/>
      <c r="P832" s="715"/>
      <c r="Q832" s="715"/>
    </row>
    <row r="833" spans="1:17">
      <c r="A833" s="813"/>
      <c r="C833" s="640" t="str">
        <f t="shared" si="24"/>
        <v/>
      </c>
      <c r="D833" s="817" t="str">
        <f t="shared" si="25"/>
        <v/>
      </c>
      <c r="K833" s="489"/>
      <c r="L833" s="641"/>
      <c r="M833" s="714"/>
      <c r="N833" s="715"/>
      <c r="O833" s="489"/>
      <c r="P833" s="715"/>
      <c r="Q833" s="715"/>
    </row>
    <row r="834" spans="1:17">
      <c r="A834" s="813"/>
      <c r="C834" s="640" t="str">
        <f t="shared" ref="C834:C897" si="26">IFERROR(1440/D834, "")</f>
        <v/>
      </c>
      <c r="D834" s="817" t="str">
        <f t="shared" ref="D834:D897" si="27">IF(B834="", "", IF(B834&lt;1, B834*1440, B834))</f>
        <v/>
      </c>
      <c r="K834" s="489"/>
      <c r="L834" s="641"/>
      <c r="M834" s="714"/>
      <c r="N834" s="715"/>
      <c r="O834" s="489"/>
      <c r="P834" s="715"/>
      <c r="Q834" s="715"/>
    </row>
    <row r="835" spans="1:17">
      <c r="A835" s="813"/>
      <c r="C835" s="640" t="str">
        <f t="shared" si="26"/>
        <v/>
      </c>
      <c r="D835" s="817" t="str">
        <f t="shared" si="27"/>
        <v/>
      </c>
      <c r="K835" s="489"/>
      <c r="L835" s="641"/>
      <c r="M835" s="714"/>
      <c r="N835" s="715"/>
      <c r="O835" s="489"/>
      <c r="P835" s="715"/>
      <c r="Q835" s="715"/>
    </row>
    <row r="836" spans="1:17">
      <c r="A836" s="813"/>
      <c r="C836" s="640" t="str">
        <f t="shared" si="26"/>
        <v/>
      </c>
      <c r="D836" s="817" t="str">
        <f t="shared" si="27"/>
        <v/>
      </c>
      <c r="K836" s="489"/>
      <c r="L836" s="641"/>
      <c r="M836" s="714"/>
      <c r="N836" s="715"/>
      <c r="O836" s="489"/>
      <c r="P836" s="715"/>
      <c r="Q836" s="715"/>
    </row>
    <row r="837" spans="1:17">
      <c r="A837" s="813"/>
      <c r="C837" s="640" t="str">
        <f t="shared" si="26"/>
        <v/>
      </c>
      <c r="D837" s="817" t="str">
        <f t="shared" si="27"/>
        <v/>
      </c>
      <c r="K837" s="489"/>
      <c r="L837" s="641"/>
      <c r="M837" s="714"/>
      <c r="N837" s="715"/>
      <c r="O837" s="489"/>
      <c r="P837" s="715"/>
      <c r="Q837" s="715"/>
    </row>
    <row r="838" spans="1:17">
      <c r="A838" s="813"/>
      <c r="C838" s="640" t="str">
        <f t="shared" si="26"/>
        <v/>
      </c>
      <c r="D838" s="817" t="str">
        <f t="shared" si="27"/>
        <v/>
      </c>
      <c r="K838" s="489"/>
      <c r="L838" s="641"/>
      <c r="M838" s="714"/>
      <c r="N838" s="715"/>
      <c r="O838" s="489"/>
      <c r="P838" s="715"/>
      <c r="Q838" s="715"/>
    </row>
    <row r="839" spans="1:17">
      <c r="A839" s="813"/>
      <c r="C839" s="640" t="str">
        <f t="shared" si="26"/>
        <v/>
      </c>
      <c r="D839" s="817" t="str">
        <f t="shared" si="27"/>
        <v/>
      </c>
      <c r="K839" s="489"/>
      <c r="L839" s="641"/>
      <c r="M839" s="714"/>
      <c r="N839" s="715"/>
      <c r="O839" s="489"/>
      <c r="P839" s="715"/>
      <c r="Q839" s="715"/>
    </row>
    <row r="840" spans="1:17">
      <c r="A840" s="813"/>
      <c r="C840" s="640" t="str">
        <f t="shared" si="26"/>
        <v/>
      </c>
      <c r="D840" s="817" t="str">
        <f t="shared" si="27"/>
        <v/>
      </c>
      <c r="K840" s="489"/>
      <c r="L840" s="641"/>
      <c r="M840" s="714"/>
      <c r="N840" s="715"/>
      <c r="O840" s="489"/>
      <c r="P840" s="715"/>
      <c r="Q840" s="715"/>
    </row>
    <row r="841" spans="1:17">
      <c r="A841" s="813"/>
      <c r="C841" s="640" t="str">
        <f t="shared" si="26"/>
        <v/>
      </c>
      <c r="D841" s="817" t="str">
        <f t="shared" si="27"/>
        <v/>
      </c>
      <c r="K841" s="489"/>
      <c r="L841" s="641"/>
      <c r="M841" s="714"/>
      <c r="N841" s="715"/>
      <c r="O841" s="489"/>
      <c r="P841" s="715"/>
      <c r="Q841" s="715"/>
    </row>
    <row r="842" spans="1:17">
      <c r="A842" s="813"/>
      <c r="C842" s="640" t="str">
        <f t="shared" si="26"/>
        <v/>
      </c>
      <c r="D842" s="817" t="str">
        <f t="shared" si="27"/>
        <v/>
      </c>
      <c r="K842" s="489"/>
      <c r="L842" s="641"/>
      <c r="M842" s="714"/>
      <c r="N842" s="715"/>
      <c r="O842" s="489"/>
      <c r="P842" s="715"/>
      <c r="Q842" s="715"/>
    </row>
    <row r="843" spans="1:17">
      <c r="A843" s="813"/>
      <c r="C843" s="640" t="str">
        <f t="shared" si="26"/>
        <v/>
      </c>
      <c r="D843" s="817" t="str">
        <f t="shared" si="27"/>
        <v/>
      </c>
      <c r="K843" s="489"/>
      <c r="L843" s="641"/>
      <c r="M843" s="714"/>
      <c r="N843" s="715"/>
      <c r="O843" s="489"/>
      <c r="P843" s="715"/>
      <c r="Q843" s="715"/>
    </row>
    <row r="844" spans="1:17">
      <c r="A844" s="813"/>
      <c r="C844" s="640" t="str">
        <f t="shared" si="26"/>
        <v/>
      </c>
      <c r="D844" s="817" t="str">
        <f t="shared" si="27"/>
        <v/>
      </c>
      <c r="K844" s="489"/>
      <c r="L844" s="641"/>
      <c r="M844" s="714"/>
      <c r="N844" s="715"/>
      <c r="O844" s="489"/>
      <c r="P844" s="715"/>
      <c r="Q844" s="715"/>
    </row>
    <row r="845" spans="1:17">
      <c r="A845" s="813"/>
      <c r="C845" s="640" t="str">
        <f t="shared" si="26"/>
        <v/>
      </c>
      <c r="D845" s="817" t="str">
        <f t="shared" si="27"/>
        <v/>
      </c>
      <c r="K845" s="489"/>
      <c r="L845" s="641"/>
      <c r="M845" s="714"/>
      <c r="N845" s="715"/>
      <c r="O845" s="489"/>
      <c r="P845" s="715"/>
      <c r="Q845" s="715"/>
    </row>
    <row r="846" spans="1:17">
      <c r="A846" s="813"/>
      <c r="C846" s="640" t="str">
        <f t="shared" si="26"/>
        <v/>
      </c>
      <c r="D846" s="817" t="str">
        <f t="shared" si="27"/>
        <v/>
      </c>
      <c r="K846" s="489"/>
      <c r="L846" s="641"/>
      <c r="M846" s="714"/>
      <c r="N846" s="715"/>
      <c r="O846" s="489"/>
      <c r="P846" s="715"/>
      <c r="Q846" s="715"/>
    </row>
    <row r="847" spans="1:17">
      <c r="A847" s="813"/>
      <c r="C847" s="640" t="str">
        <f t="shared" si="26"/>
        <v/>
      </c>
      <c r="D847" s="817" t="str">
        <f t="shared" si="27"/>
        <v/>
      </c>
      <c r="K847" s="489"/>
      <c r="L847" s="641"/>
      <c r="M847" s="714"/>
      <c r="N847" s="715"/>
      <c r="O847" s="489"/>
      <c r="P847" s="715"/>
      <c r="Q847" s="715"/>
    </row>
    <row r="848" spans="1:17">
      <c r="A848" s="813"/>
      <c r="C848" s="640" t="str">
        <f t="shared" si="26"/>
        <v/>
      </c>
      <c r="D848" s="817" t="str">
        <f t="shared" si="27"/>
        <v/>
      </c>
      <c r="K848" s="489"/>
      <c r="L848" s="641"/>
      <c r="M848" s="714"/>
      <c r="N848" s="715"/>
      <c r="O848" s="489"/>
      <c r="P848" s="715"/>
      <c r="Q848" s="715"/>
    </row>
    <row r="849" spans="1:17">
      <c r="A849" s="813"/>
      <c r="C849" s="640" t="str">
        <f t="shared" si="26"/>
        <v/>
      </c>
      <c r="D849" s="817" t="str">
        <f t="shared" si="27"/>
        <v/>
      </c>
      <c r="K849" s="489"/>
      <c r="L849" s="641"/>
      <c r="M849" s="714"/>
      <c r="N849" s="715"/>
      <c r="O849" s="489"/>
      <c r="P849" s="715"/>
      <c r="Q849" s="715"/>
    </row>
    <row r="850" spans="1:17">
      <c r="A850" s="813"/>
      <c r="C850" s="640" t="str">
        <f t="shared" si="26"/>
        <v/>
      </c>
      <c r="D850" s="817" t="str">
        <f t="shared" si="27"/>
        <v/>
      </c>
      <c r="K850" s="489"/>
      <c r="L850" s="641"/>
      <c r="M850" s="714"/>
      <c r="N850" s="715"/>
      <c r="O850" s="489"/>
      <c r="P850" s="715"/>
      <c r="Q850" s="715"/>
    </row>
    <row r="851" spans="1:17">
      <c r="A851" s="813"/>
      <c r="C851" s="640" t="str">
        <f t="shared" si="26"/>
        <v/>
      </c>
      <c r="D851" s="817" t="str">
        <f t="shared" si="27"/>
        <v/>
      </c>
      <c r="K851" s="489"/>
      <c r="L851" s="641"/>
      <c r="M851" s="714"/>
      <c r="N851" s="715"/>
      <c r="O851" s="489"/>
      <c r="P851" s="715"/>
      <c r="Q851" s="715"/>
    </row>
    <row r="852" spans="1:17">
      <c r="A852" s="813"/>
      <c r="C852" s="640" t="str">
        <f t="shared" si="26"/>
        <v/>
      </c>
      <c r="D852" s="817" t="str">
        <f t="shared" si="27"/>
        <v/>
      </c>
      <c r="K852" s="489"/>
      <c r="L852" s="641"/>
      <c r="M852" s="714"/>
      <c r="N852" s="715"/>
      <c r="O852" s="489"/>
      <c r="P852" s="715"/>
      <c r="Q852" s="715"/>
    </row>
    <row r="853" spans="1:17">
      <c r="A853" s="813"/>
      <c r="C853" s="640" t="str">
        <f t="shared" si="26"/>
        <v/>
      </c>
      <c r="D853" s="817" t="str">
        <f t="shared" si="27"/>
        <v/>
      </c>
      <c r="K853" s="489"/>
      <c r="L853" s="641"/>
      <c r="M853" s="714"/>
      <c r="N853" s="715"/>
      <c r="O853" s="489"/>
      <c r="P853" s="715"/>
      <c r="Q853" s="715"/>
    </row>
    <row r="854" spans="1:17">
      <c r="A854" s="813"/>
      <c r="C854" s="640" t="str">
        <f t="shared" si="26"/>
        <v/>
      </c>
      <c r="D854" s="817" t="str">
        <f t="shared" si="27"/>
        <v/>
      </c>
      <c r="K854" s="489"/>
      <c r="L854" s="641"/>
      <c r="M854" s="714"/>
      <c r="N854" s="715"/>
      <c r="O854" s="489"/>
      <c r="P854" s="715"/>
      <c r="Q854" s="715"/>
    </row>
    <row r="855" spans="1:17">
      <c r="A855" s="813"/>
      <c r="C855" s="640" t="str">
        <f t="shared" si="26"/>
        <v/>
      </c>
      <c r="D855" s="817" t="str">
        <f t="shared" si="27"/>
        <v/>
      </c>
      <c r="K855" s="489"/>
      <c r="L855" s="641"/>
      <c r="M855" s="714"/>
      <c r="N855" s="715"/>
      <c r="O855" s="489"/>
      <c r="P855" s="715"/>
      <c r="Q855" s="715"/>
    </row>
    <row r="856" spans="1:17">
      <c r="A856" s="813"/>
      <c r="C856" s="640" t="str">
        <f t="shared" si="26"/>
        <v/>
      </c>
      <c r="D856" s="817" t="str">
        <f t="shared" si="27"/>
        <v/>
      </c>
      <c r="K856" s="489"/>
      <c r="L856" s="641"/>
      <c r="M856" s="714"/>
      <c r="N856" s="715"/>
      <c r="O856" s="489"/>
      <c r="P856" s="715"/>
      <c r="Q856" s="715"/>
    </row>
    <row r="857" spans="1:17">
      <c r="A857" s="813"/>
      <c r="C857" s="640" t="str">
        <f t="shared" si="26"/>
        <v/>
      </c>
      <c r="D857" s="817" t="str">
        <f t="shared" si="27"/>
        <v/>
      </c>
      <c r="K857" s="489"/>
      <c r="L857" s="641"/>
      <c r="M857" s="714"/>
      <c r="N857" s="715"/>
      <c r="O857" s="489"/>
      <c r="P857" s="715"/>
      <c r="Q857" s="715"/>
    </row>
    <row r="858" spans="1:17">
      <c r="A858" s="813"/>
      <c r="C858" s="640" t="str">
        <f t="shared" si="26"/>
        <v/>
      </c>
      <c r="D858" s="817" t="str">
        <f t="shared" si="27"/>
        <v/>
      </c>
      <c r="K858" s="489"/>
      <c r="L858" s="641"/>
      <c r="M858" s="714"/>
      <c r="N858" s="715"/>
      <c r="O858" s="489"/>
      <c r="P858" s="715"/>
      <c r="Q858" s="715"/>
    </row>
    <row r="859" spans="1:17">
      <c r="A859" s="813"/>
      <c r="C859" s="640" t="str">
        <f t="shared" si="26"/>
        <v/>
      </c>
      <c r="D859" s="817" t="str">
        <f t="shared" si="27"/>
        <v/>
      </c>
      <c r="K859" s="489"/>
      <c r="L859" s="641"/>
      <c r="M859" s="714"/>
      <c r="N859" s="715"/>
      <c r="O859" s="489"/>
      <c r="P859" s="715"/>
      <c r="Q859" s="715"/>
    </row>
    <row r="860" spans="1:17">
      <c r="A860" s="813"/>
      <c r="C860" s="640" t="str">
        <f t="shared" si="26"/>
        <v/>
      </c>
      <c r="D860" s="817" t="str">
        <f t="shared" si="27"/>
        <v/>
      </c>
      <c r="K860" s="489"/>
      <c r="L860" s="641"/>
      <c r="M860" s="714"/>
      <c r="N860" s="715"/>
      <c r="O860" s="489"/>
      <c r="P860" s="715"/>
      <c r="Q860" s="715"/>
    </row>
    <row r="861" spans="1:17">
      <c r="A861" s="813"/>
      <c r="C861" s="640" t="str">
        <f t="shared" si="26"/>
        <v/>
      </c>
      <c r="D861" s="817" t="str">
        <f t="shared" si="27"/>
        <v/>
      </c>
      <c r="K861" s="489"/>
      <c r="L861" s="641"/>
      <c r="M861" s="714"/>
      <c r="N861" s="715"/>
      <c r="O861" s="489"/>
      <c r="P861" s="715"/>
      <c r="Q861" s="715"/>
    </row>
    <row r="862" spans="1:17">
      <c r="A862" s="813"/>
      <c r="C862" s="640" t="str">
        <f t="shared" si="26"/>
        <v/>
      </c>
      <c r="D862" s="817" t="str">
        <f t="shared" si="27"/>
        <v/>
      </c>
      <c r="K862" s="489"/>
      <c r="L862" s="641"/>
      <c r="M862" s="714"/>
      <c r="N862" s="715"/>
      <c r="O862" s="489"/>
      <c r="P862" s="715"/>
      <c r="Q862" s="715"/>
    </row>
    <row r="863" spans="1:17">
      <c r="A863" s="813"/>
      <c r="C863" s="640" t="str">
        <f t="shared" si="26"/>
        <v/>
      </c>
      <c r="D863" s="817" t="str">
        <f t="shared" si="27"/>
        <v/>
      </c>
      <c r="K863" s="489"/>
      <c r="L863" s="641"/>
      <c r="M863" s="714"/>
      <c r="N863" s="715"/>
      <c r="O863" s="489"/>
      <c r="P863" s="715"/>
      <c r="Q863" s="715"/>
    </row>
    <row r="864" spans="1:17">
      <c r="A864" s="813"/>
      <c r="C864" s="640" t="str">
        <f t="shared" si="26"/>
        <v/>
      </c>
      <c r="D864" s="817" t="str">
        <f t="shared" si="27"/>
        <v/>
      </c>
      <c r="K864" s="489"/>
      <c r="L864" s="641"/>
      <c r="M864" s="714"/>
      <c r="N864" s="715"/>
      <c r="O864" s="489"/>
      <c r="P864" s="715"/>
      <c r="Q864" s="715"/>
    </row>
    <row r="865" spans="1:17">
      <c r="A865" s="813"/>
      <c r="C865" s="640" t="str">
        <f t="shared" si="26"/>
        <v/>
      </c>
      <c r="D865" s="817" t="str">
        <f t="shared" si="27"/>
        <v/>
      </c>
      <c r="K865" s="489"/>
      <c r="L865" s="641"/>
      <c r="M865" s="714"/>
      <c r="N865" s="715"/>
      <c r="O865" s="489"/>
      <c r="P865" s="715"/>
      <c r="Q865" s="715"/>
    </row>
    <row r="866" spans="1:17">
      <c r="A866" s="813"/>
      <c r="C866" s="640" t="str">
        <f t="shared" si="26"/>
        <v/>
      </c>
      <c r="D866" s="817" t="str">
        <f t="shared" si="27"/>
        <v/>
      </c>
      <c r="K866" s="489"/>
      <c r="L866" s="641"/>
      <c r="M866" s="714"/>
      <c r="N866" s="715"/>
      <c r="O866" s="489"/>
      <c r="P866" s="715"/>
      <c r="Q866" s="715"/>
    </row>
    <row r="867" spans="1:17">
      <c r="A867" s="813"/>
      <c r="C867" s="640" t="str">
        <f t="shared" si="26"/>
        <v/>
      </c>
      <c r="D867" s="817" t="str">
        <f t="shared" si="27"/>
        <v/>
      </c>
      <c r="K867" s="489"/>
      <c r="L867" s="641"/>
      <c r="M867" s="714"/>
      <c r="N867" s="715"/>
      <c r="O867" s="489"/>
      <c r="P867" s="715"/>
      <c r="Q867" s="715"/>
    </row>
    <row r="868" spans="1:17">
      <c r="A868" s="813"/>
      <c r="C868" s="640" t="str">
        <f t="shared" si="26"/>
        <v/>
      </c>
      <c r="D868" s="817" t="str">
        <f t="shared" si="27"/>
        <v/>
      </c>
      <c r="K868" s="489"/>
      <c r="L868" s="641"/>
      <c r="M868" s="714"/>
      <c r="N868" s="715"/>
      <c r="O868" s="489"/>
      <c r="P868" s="715"/>
      <c r="Q868" s="715"/>
    </row>
    <row r="869" spans="1:17">
      <c r="A869" s="813"/>
      <c r="C869" s="640" t="str">
        <f t="shared" si="26"/>
        <v/>
      </c>
      <c r="D869" s="817" t="str">
        <f t="shared" si="27"/>
        <v/>
      </c>
      <c r="K869" s="489"/>
      <c r="L869" s="641"/>
      <c r="M869" s="714"/>
      <c r="N869" s="715"/>
      <c r="O869" s="489"/>
      <c r="P869" s="715"/>
      <c r="Q869" s="715"/>
    </row>
    <row r="870" spans="1:17">
      <c r="A870" s="813"/>
      <c r="C870" s="640" t="str">
        <f t="shared" si="26"/>
        <v/>
      </c>
      <c r="D870" s="817" t="str">
        <f t="shared" si="27"/>
        <v/>
      </c>
      <c r="K870" s="489"/>
      <c r="L870" s="641"/>
      <c r="M870" s="714"/>
      <c r="N870" s="715"/>
      <c r="O870" s="489"/>
      <c r="P870" s="715"/>
      <c r="Q870" s="715"/>
    </row>
    <row r="871" spans="1:17">
      <c r="A871" s="813"/>
      <c r="C871" s="640" t="str">
        <f t="shared" si="26"/>
        <v/>
      </c>
      <c r="D871" s="817" t="str">
        <f t="shared" si="27"/>
        <v/>
      </c>
      <c r="K871" s="489"/>
      <c r="L871" s="641"/>
      <c r="M871" s="714"/>
      <c r="N871" s="715"/>
      <c r="O871" s="489"/>
      <c r="P871" s="715"/>
      <c r="Q871" s="715"/>
    </row>
    <row r="872" spans="1:17">
      <c r="A872" s="813"/>
      <c r="C872" s="640" t="str">
        <f t="shared" si="26"/>
        <v/>
      </c>
      <c r="D872" s="817" t="str">
        <f t="shared" si="27"/>
        <v/>
      </c>
      <c r="K872" s="489"/>
      <c r="L872" s="641"/>
      <c r="M872" s="714"/>
      <c r="N872" s="715"/>
      <c r="O872" s="489"/>
      <c r="P872" s="715"/>
      <c r="Q872" s="715"/>
    </row>
    <row r="873" spans="1:17">
      <c r="A873" s="813"/>
      <c r="C873" s="640" t="str">
        <f t="shared" si="26"/>
        <v/>
      </c>
      <c r="D873" s="817" t="str">
        <f t="shared" si="27"/>
        <v/>
      </c>
      <c r="K873" s="489"/>
      <c r="L873" s="641"/>
      <c r="M873" s="714"/>
      <c r="N873" s="715"/>
      <c r="O873" s="489"/>
      <c r="P873" s="715"/>
      <c r="Q873" s="715"/>
    </row>
    <row r="874" spans="1:17">
      <c r="A874" s="813"/>
      <c r="C874" s="640" t="str">
        <f t="shared" si="26"/>
        <v/>
      </c>
      <c r="D874" s="817" t="str">
        <f t="shared" si="27"/>
        <v/>
      </c>
      <c r="K874" s="489"/>
      <c r="L874" s="641"/>
      <c r="M874" s="714"/>
      <c r="N874" s="715"/>
      <c r="O874" s="489"/>
      <c r="P874" s="715"/>
      <c r="Q874" s="715"/>
    </row>
    <row r="875" spans="1:17">
      <c r="A875" s="813"/>
      <c r="C875" s="640" t="str">
        <f t="shared" si="26"/>
        <v/>
      </c>
      <c r="D875" s="817" t="str">
        <f t="shared" si="27"/>
        <v/>
      </c>
      <c r="K875" s="489"/>
      <c r="L875" s="641"/>
      <c r="M875" s="714"/>
      <c r="N875" s="715"/>
      <c r="O875" s="489"/>
      <c r="P875" s="715"/>
      <c r="Q875" s="715"/>
    </row>
    <row r="876" spans="1:17">
      <c r="A876" s="813"/>
      <c r="C876" s="640" t="str">
        <f t="shared" si="26"/>
        <v/>
      </c>
      <c r="D876" s="817" t="str">
        <f t="shared" si="27"/>
        <v/>
      </c>
      <c r="K876" s="489"/>
      <c r="L876" s="641"/>
      <c r="M876" s="714"/>
      <c r="N876" s="715"/>
      <c r="O876" s="489"/>
      <c r="P876" s="715"/>
      <c r="Q876" s="715"/>
    </row>
    <row r="877" spans="1:17">
      <c r="A877" s="813"/>
      <c r="C877" s="640" t="str">
        <f t="shared" si="26"/>
        <v/>
      </c>
      <c r="D877" s="817" t="str">
        <f t="shared" si="27"/>
        <v/>
      </c>
      <c r="K877" s="489"/>
      <c r="L877" s="641"/>
      <c r="M877" s="714"/>
      <c r="N877" s="715"/>
      <c r="O877" s="489"/>
      <c r="P877" s="715"/>
      <c r="Q877" s="715"/>
    </row>
    <row r="878" spans="1:17">
      <c r="A878" s="813"/>
      <c r="C878" s="640" t="str">
        <f t="shared" si="26"/>
        <v/>
      </c>
      <c r="D878" s="817" t="str">
        <f t="shared" si="27"/>
        <v/>
      </c>
      <c r="K878" s="489"/>
      <c r="L878" s="641"/>
      <c r="M878" s="714"/>
      <c r="N878" s="715"/>
      <c r="O878" s="489"/>
      <c r="P878" s="715"/>
      <c r="Q878" s="715"/>
    </row>
    <row r="879" spans="1:17">
      <c r="A879" s="813"/>
      <c r="C879" s="640" t="str">
        <f t="shared" si="26"/>
        <v/>
      </c>
      <c r="D879" s="817" t="str">
        <f t="shared" si="27"/>
        <v/>
      </c>
      <c r="K879" s="489"/>
      <c r="L879" s="641"/>
      <c r="M879" s="714"/>
      <c r="N879" s="715"/>
      <c r="O879" s="489"/>
      <c r="P879" s="715"/>
      <c r="Q879" s="715"/>
    </row>
    <row r="880" spans="1:17">
      <c r="A880" s="813"/>
      <c r="C880" s="640" t="str">
        <f t="shared" si="26"/>
        <v/>
      </c>
      <c r="D880" s="817" t="str">
        <f t="shared" si="27"/>
        <v/>
      </c>
      <c r="K880" s="489"/>
      <c r="L880" s="641"/>
      <c r="M880" s="714"/>
      <c r="N880" s="715"/>
      <c r="O880" s="489"/>
      <c r="P880" s="715"/>
      <c r="Q880" s="715"/>
    </row>
    <row r="881" spans="1:17">
      <c r="A881" s="813"/>
      <c r="C881" s="640" t="str">
        <f t="shared" si="26"/>
        <v/>
      </c>
      <c r="D881" s="817" t="str">
        <f t="shared" si="27"/>
        <v/>
      </c>
      <c r="K881" s="489"/>
      <c r="L881" s="641"/>
      <c r="M881" s="714"/>
      <c r="N881" s="715"/>
      <c r="O881" s="489"/>
      <c r="P881" s="715"/>
      <c r="Q881" s="715"/>
    </row>
    <row r="882" spans="1:17">
      <c r="A882" s="813"/>
      <c r="C882" s="640" t="str">
        <f t="shared" si="26"/>
        <v/>
      </c>
      <c r="D882" s="817" t="str">
        <f t="shared" si="27"/>
        <v/>
      </c>
      <c r="K882" s="489"/>
      <c r="L882" s="641"/>
      <c r="M882" s="714"/>
      <c r="N882" s="715"/>
      <c r="O882" s="489"/>
      <c r="P882" s="715"/>
      <c r="Q882" s="715"/>
    </row>
    <row r="883" spans="1:17">
      <c r="A883" s="813"/>
      <c r="C883" s="640" t="str">
        <f t="shared" si="26"/>
        <v/>
      </c>
      <c r="D883" s="817" t="str">
        <f t="shared" si="27"/>
        <v/>
      </c>
      <c r="K883" s="489"/>
      <c r="L883" s="641"/>
      <c r="M883" s="714"/>
      <c r="N883" s="715"/>
      <c r="O883" s="489"/>
      <c r="P883" s="715"/>
      <c r="Q883" s="715"/>
    </row>
    <row r="884" spans="1:17">
      <c r="A884" s="813"/>
      <c r="C884" s="640" t="str">
        <f t="shared" si="26"/>
        <v/>
      </c>
      <c r="D884" s="817" t="str">
        <f t="shared" si="27"/>
        <v/>
      </c>
      <c r="K884" s="489"/>
      <c r="L884" s="641"/>
      <c r="M884" s="714"/>
      <c r="N884" s="715"/>
      <c r="O884" s="489"/>
      <c r="P884" s="715"/>
      <c r="Q884" s="715"/>
    </row>
    <row r="885" spans="1:17">
      <c r="A885" s="813"/>
      <c r="C885" s="640" t="str">
        <f t="shared" si="26"/>
        <v/>
      </c>
      <c r="D885" s="817" t="str">
        <f t="shared" si="27"/>
        <v/>
      </c>
      <c r="K885" s="489"/>
      <c r="L885" s="641"/>
      <c r="M885" s="714"/>
      <c r="N885" s="715"/>
      <c r="O885" s="489"/>
      <c r="P885" s="715"/>
      <c r="Q885" s="715"/>
    </row>
    <row r="886" spans="1:17">
      <c r="A886" s="813"/>
      <c r="C886" s="640" t="str">
        <f t="shared" si="26"/>
        <v/>
      </c>
      <c r="D886" s="817" t="str">
        <f t="shared" si="27"/>
        <v/>
      </c>
      <c r="K886" s="489"/>
      <c r="L886" s="641"/>
      <c r="M886" s="714"/>
      <c r="N886" s="715"/>
      <c r="O886" s="489"/>
      <c r="P886" s="715"/>
      <c r="Q886" s="715"/>
    </row>
    <row r="887" spans="1:17">
      <c r="A887" s="813"/>
      <c r="C887" s="640" t="str">
        <f t="shared" si="26"/>
        <v/>
      </c>
      <c r="D887" s="817" t="str">
        <f t="shared" si="27"/>
        <v/>
      </c>
      <c r="K887" s="489"/>
      <c r="L887" s="641"/>
      <c r="M887" s="714"/>
      <c r="N887" s="715"/>
      <c r="O887" s="489"/>
      <c r="P887" s="715"/>
      <c r="Q887" s="715"/>
    </row>
    <row r="888" spans="1:17">
      <c r="A888" s="813"/>
      <c r="C888" s="640" t="str">
        <f t="shared" si="26"/>
        <v/>
      </c>
      <c r="D888" s="817" t="str">
        <f t="shared" si="27"/>
        <v/>
      </c>
      <c r="K888" s="489"/>
      <c r="L888" s="641"/>
      <c r="M888" s="714"/>
      <c r="N888" s="715"/>
      <c r="O888" s="489"/>
      <c r="P888" s="715"/>
      <c r="Q888" s="715"/>
    </row>
    <row r="889" spans="1:17">
      <c r="A889" s="813"/>
      <c r="C889" s="640" t="str">
        <f t="shared" si="26"/>
        <v/>
      </c>
      <c r="D889" s="817" t="str">
        <f t="shared" si="27"/>
        <v/>
      </c>
      <c r="K889" s="489"/>
      <c r="L889" s="641"/>
      <c r="M889" s="714"/>
      <c r="N889" s="715"/>
      <c r="O889" s="489"/>
      <c r="P889" s="715"/>
      <c r="Q889" s="715"/>
    </row>
    <row r="890" spans="1:17">
      <c r="A890" s="813"/>
      <c r="C890" s="640" t="str">
        <f t="shared" si="26"/>
        <v/>
      </c>
      <c r="D890" s="817" t="str">
        <f t="shared" si="27"/>
        <v/>
      </c>
      <c r="K890" s="489"/>
      <c r="L890" s="641"/>
      <c r="M890" s="714"/>
      <c r="N890" s="715"/>
      <c r="O890" s="489"/>
      <c r="P890" s="715"/>
      <c r="Q890" s="715"/>
    </row>
    <row r="891" spans="1:17">
      <c r="A891" s="813"/>
      <c r="C891" s="640" t="str">
        <f t="shared" si="26"/>
        <v/>
      </c>
      <c r="D891" s="817" t="str">
        <f t="shared" si="27"/>
        <v/>
      </c>
      <c r="K891" s="489"/>
      <c r="L891" s="641"/>
      <c r="M891" s="714"/>
      <c r="N891" s="715"/>
      <c r="O891" s="489"/>
      <c r="P891" s="715"/>
      <c r="Q891" s="715"/>
    </row>
    <row r="892" spans="1:17">
      <c r="A892" s="813"/>
      <c r="C892" s="640" t="str">
        <f t="shared" si="26"/>
        <v/>
      </c>
      <c r="D892" s="817" t="str">
        <f t="shared" si="27"/>
        <v/>
      </c>
      <c r="K892" s="489"/>
      <c r="L892" s="641"/>
      <c r="M892" s="714"/>
      <c r="N892" s="715"/>
      <c r="O892" s="489"/>
      <c r="P892" s="715"/>
      <c r="Q892" s="715"/>
    </row>
    <row r="893" spans="1:17">
      <c r="A893" s="813"/>
      <c r="C893" s="640" t="str">
        <f t="shared" si="26"/>
        <v/>
      </c>
      <c r="D893" s="817" t="str">
        <f t="shared" si="27"/>
        <v/>
      </c>
      <c r="K893" s="489"/>
      <c r="L893" s="641"/>
      <c r="M893" s="714"/>
      <c r="N893" s="715"/>
      <c r="O893" s="489"/>
      <c r="P893" s="715"/>
      <c r="Q893" s="715"/>
    </row>
    <row r="894" spans="1:17">
      <c r="A894" s="813"/>
      <c r="C894" s="640" t="str">
        <f t="shared" si="26"/>
        <v/>
      </c>
      <c r="D894" s="817" t="str">
        <f t="shared" si="27"/>
        <v/>
      </c>
      <c r="K894" s="489"/>
      <c r="L894" s="641"/>
      <c r="M894" s="714"/>
      <c r="N894" s="715"/>
      <c r="O894" s="489"/>
      <c r="P894" s="715"/>
      <c r="Q894" s="715"/>
    </row>
    <row r="895" spans="1:17">
      <c r="A895" s="813"/>
      <c r="C895" s="640" t="str">
        <f t="shared" si="26"/>
        <v/>
      </c>
      <c r="D895" s="817" t="str">
        <f t="shared" si="27"/>
        <v/>
      </c>
      <c r="K895" s="489"/>
      <c r="L895" s="641"/>
      <c r="M895" s="714"/>
      <c r="N895" s="715"/>
      <c r="O895" s="489"/>
      <c r="P895" s="715"/>
      <c r="Q895" s="715"/>
    </row>
    <row r="896" spans="1:17">
      <c r="A896" s="813"/>
      <c r="C896" s="640" t="str">
        <f t="shared" si="26"/>
        <v/>
      </c>
      <c r="D896" s="817" t="str">
        <f t="shared" si="27"/>
        <v/>
      </c>
      <c r="K896" s="489"/>
      <c r="L896" s="641"/>
      <c r="M896" s="714"/>
      <c r="N896" s="715"/>
      <c r="O896" s="489"/>
      <c r="P896" s="715"/>
      <c r="Q896" s="715"/>
    </row>
    <row r="897" spans="1:17">
      <c r="A897" s="813"/>
      <c r="C897" s="640" t="str">
        <f t="shared" si="26"/>
        <v/>
      </c>
      <c r="D897" s="817" t="str">
        <f t="shared" si="27"/>
        <v/>
      </c>
      <c r="K897" s="489"/>
      <c r="L897" s="641"/>
      <c r="M897" s="714"/>
      <c r="N897" s="715"/>
      <c r="O897" s="489"/>
      <c r="P897" s="715"/>
      <c r="Q897" s="715"/>
    </row>
    <row r="898" spans="1:17">
      <c r="A898" s="813"/>
      <c r="C898" s="640" t="str">
        <f t="shared" ref="C898:C961" si="28">IFERROR(1440/D898, "")</f>
        <v/>
      </c>
      <c r="D898" s="817" t="str">
        <f t="shared" ref="D898:D961" si="29">IF(B898="", "", IF(B898&lt;1, B898*1440, B898))</f>
        <v/>
      </c>
      <c r="K898" s="489"/>
      <c r="L898" s="641"/>
      <c r="M898" s="714"/>
      <c r="N898" s="715"/>
      <c r="O898" s="489"/>
      <c r="P898" s="715"/>
      <c r="Q898" s="715"/>
    </row>
    <row r="899" spans="1:17">
      <c r="A899" s="813"/>
      <c r="C899" s="640" t="str">
        <f t="shared" si="28"/>
        <v/>
      </c>
      <c r="D899" s="817" t="str">
        <f t="shared" si="29"/>
        <v/>
      </c>
      <c r="K899" s="489"/>
      <c r="L899" s="641"/>
      <c r="M899" s="714"/>
      <c r="N899" s="715"/>
      <c r="O899" s="489"/>
      <c r="P899" s="715"/>
      <c r="Q899" s="715"/>
    </row>
    <row r="900" spans="1:17">
      <c r="A900" s="813"/>
      <c r="C900" s="640" t="str">
        <f t="shared" si="28"/>
        <v/>
      </c>
      <c r="D900" s="817" t="str">
        <f t="shared" si="29"/>
        <v/>
      </c>
      <c r="K900" s="489"/>
      <c r="L900" s="641"/>
      <c r="M900" s="714"/>
      <c r="N900" s="715"/>
      <c r="O900" s="489"/>
      <c r="P900" s="715"/>
      <c r="Q900" s="715"/>
    </row>
    <row r="901" spans="1:17">
      <c r="A901" s="813"/>
      <c r="C901" s="640" t="str">
        <f t="shared" si="28"/>
        <v/>
      </c>
      <c r="D901" s="817" t="str">
        <f t="shared" si="29"/>
        <v/>
      </c>
      <c r="K901" s="489"/>
      <c r="L901" s="641"/>
      <c r="M901" s="714"/>
      <c r="N901" s="715"/>
      <c r="O901" s="489"/>
      <c r="P901" s="715"/>
      <c r="Q901" s="715"/>
    </row>
    <row r="902" spans="1:17">
      <c r="A902" s="813"/>
      <c r="C902" s="640" t="str">
        <f t="shared" si="28"/>
        <v/>
      </c>
      <c r="D902" s="817" t="str">
        <f t="shared" si="29"/>
        <v/>
      </c>
      <c r="K902" s="489"/>
      <c r="L902" s="641"/>
      <c r="M902" s="714"/>
      <c r="N902" s="715"/>
      <c r="O902" s="489"/>
      <c r="P902" s="715"/>
      <c r="Q902" s="715"/>
    </row>
    <row r="903" spans="1:17">
      <c r="A903" s="813"/>
      <c r="C903" s="640" t="str">
        <f t="shared" si="28"/>
        <v/>
      </c>
      <c r="D903" s="817" t="str">
        <f t="shared" si="29"/>
        <v/>
      </c>
      <c r="K903" s="489"/>
      <c r="L903" s="641"/>
      <c r="M903" s="714"/>
      <c r="N903" s="715"/>
      <c r="O903" s="489"/>
      <c r="P903" s="715"/>
      <c r="Q903" s="715"/>
    </row>
    <row r="904" spans="1:17">
      <c r="A904" s="813"/>
      <c r="C904" s="640" t="str">
        <f t="shared" si="28"/>
        <v/>
      </c>
      <c r="D904" s="817" t="str">
        <f t="shared" si="29"/>
        <v/>
      </c>
      <c r="K904" s="489"/>
      <c r="L904" s="641"/>
      <c r="M904" s="714"/>
      <c r="N904" s="715"/>
      <c r="O904" s="489"/>
      <c r="P904" s="715"/>
      <c r="Q904" s="715"/>
    </row>
    <row r="905" spans="1:17">
      <c r="A905" s="813"/>
      <c r="C905" s="640" t="str">
        <f t="shared" si="28"/>
        <v/>
      </c>
      <c r="D905" s="817" t="str">
        <f t="shared" si="29"/>
        <v/>
      </c>
      <c r="K905" s="489"/>
      <c r="L905" s="641"/>
      <c r="M905" s="714"/>
      <c r="N905" s="715"/>
      <c r="O905" s="489"/>
      <c r="P905" s="715"/>
      <c r="Q905" s="715"/>
    </row>
    <row r="906" spans="1:17">
      <c r="A906" s="813"/>
      <c r="C906" s="640" t="str">
        <f t="shared" si="28"/>
        <v/>
      </c>
      <c r="D906" s="817" t="str">
        <f t="shared" si="29"/>
        <v/>
      </c>
      <c r="K906" s="489"/>
      <c r="L906" s="641"/>
      <c r="M906" s="714"/>
      <c r="N906" s="715"/>
      <c r="O906" s="489"/>
      <c r="P906" s="715"/>
      <c r="Q906" s="715"/>
    </row>
    <row r="907" spans="1:17">
      <c r="A907" s="813"/>
      <c r="C907" s="640" t="str">
        <f t="shared" si="28"/>
        <v/>
      </c>
      <c r="D907" s="817" t="str">
        <f t="shared" si="29"/>
        <v/>
      </c>
      <c r="K907" s="489"/>
      <c r="L907" s="641"/>
      <c r="M907" s="714"/>
      <c r="N907" s="715"/>
      <c r="O907" s="489"/>
      <c r="P907" s="715"/>
      <c r="Q907" s="715"/>
    </row>
    <row r="908" spans="1:17">
      <c r="A908" s="813"/>
      <c r="C908" s="640" t="str">
        <f t="shared" si="28"/>
        <v/>
      </c>
      <c r="D908" s="817" t="str">
        <f t="shared" si="29"/>
        <v/>
      </c>
      <c r="K908" s="489"/>
      <c r="L908" s="641"/>
      <c r="M908" s="714"/>
      <c r="N908" s="715"/>
      <c r="O908" s="489"/>
      <c r="P908" s="715"/>
      <c r="Q908" s="715"/>
    </row>
    <row r="909" spans="1:17">
      <c r="A909" s="813"/>
      <c r="C909" s="640" t="str">
        <f t="shared" si="28"/>
        <v/>
      </c>
      <c r="D909" s="817" t="str">
        <f t="shared" si="29"/>
        <v/>
      </c>
      <c r="K909" s="489"/>
      <c r="L909" s="641"/>
      <c r="M909" s="714"/>
      <c r="N909" s="715"/>
      <c r="O909" s="489"/>
      <c r="P909" s="715"/>
      <c r="Q909" s="715"/>
    </row>
    <row r="910" spans="1:17">
      <c r="A910" s="813"/>
      <c r="C910" s="640" t="str">
        <f t="shared" si="28"/>
        <v/>
      </c>
      <c r="D910" s="817" t="str">
        <f t="shared" si="29"/>
        <v/>
      </c>
      <c r="K910" s="489"/>
      <c r="L910" s="641"/>
      <c r="M910" s="714"/>
      <c r="N910" s="715"/>
      <c r="O910" s="489"/>
      <c r="P910" s="715"/>
      <c r="Q910" s="715"/>
    </row>
    <row r="911" spans="1:17">
      <c r="A911" s="813"/>
      <c r="C911" s="640" t="str">
        <f t="shared" si="28"/>
        <v/>
      </c>
      <c r="D911" s="817" t="str">
        <f t="shared" si="29"/>
        <v/>
      </c>
      <c r="K911" s="489"/>
      <c r="L911" s="641"/>
      <c r="M911" s="714"/>
      <c r="N911" s="715"/>
      <c r="O911" s="489"/>
      <c r="P911" s="715"/>
      <c r="Q911" s="715"/>
    </row>
    <row r="912" spans="1:17">
      <c r="A912" s="813"/>
      <c r="C912" s="640" t="str">
        <f t="shared" si="28"/>
        <v/>
      </c>
      <c r="D912" s="817" t="str">
        <f t="shared" si="29"/>
        <v/>
      </c>
      <c r="K912" s="489"/>
      <c r="L912" s="641"/>
      <c r="M912" s="714"/>
      <c r="N912" s="715"/>
      <c r="O912" s="489"/>
      <c r="P912" s="715"/>
      <c r="Q912" s="715"/>
    </row>
    <row r="913" spans="1:17">
      <c r="A913" s="813"/>
      <c r="C913" s="640" t="str">
        <f t="shared" si="28"/>
        <v/>
      </c>
      <c r="D913" s="817" t="str">
        <f t="shared" si="29"/>
        <v/>
      </c>
      <c r="K913" s="489"/>
      <c r="L913" s="641"/>
      <c r="M913" s="714"/>
      <c r="N913" s="715"/>
      <c r="O913" s="489"/>
      <c r="P913" s="715"/>
      <c r="Q913" s="715"/>
    </row>
    <row r="914" spans="1:17">
      <c r="A914" s="813"/>
      <c r="C914" s="640" t="str">
        <f t="shared" si="28"/>
        <v/>
      </c>
      <c r="D914" s="817" t="str">
        <f t="shared" si="29"/>
        <v/>
      </c>
      <c r="K914" s="489"/>
      <c r="L914" s="641"/>
      <c r="M914" s="714"/>
      <c r="N914" s="715"/>
      <c r="O914" s="489"/>
      <c r="P914" s="715"/>
      <c r="Q914" s="715"/>
    </row>
    <row r="915" spans="1:17">
      <c r="A915" s="813"/>
      <c r="C915" s="640" t="str">
        <f t="shared" si="28"/>
        <v/>
      </c>
      <c r="D915" s="817" t="str">
        <f t="shared" si="29"/>
        <v/>
      </c>
      <c r="K915" s="489"/>
      <c r="L915" s="641"/>
      <c r="M915" s="714"/>
      <c r="N915" s="715"/>
      <c r="O915" s="489"/>
      <c r="P915" s="715"/>
      <c r="Q915" s="715"/>
    </row>
    <row r="916" spans="1:17">
      <c r="A916" s="813"/>
      <c r="C916" s="640" t="str">
        <f t="shared" si="28"/>
        <v/>
      </c>
      <c r="D916" s="817" t="str">
        <f t="shared" si="29"/>
        <v/>
      </c>
      <c r="K916" s="489"/>
      <c r="L916" s="641"/>
      <c r="M916" s="714"/>
      <c r="N916" s="715"/>
      <c r="O916" s="489"/>
      <c r="P916" s="715"/>
      <c r="Q916" s="715"/>
    </row>
    <row r="917" spans="1:17">
      <c r="A917" s="813"/>
      <c r="C917" s="640" t="str">
        <f t="shared" si="28"/>
        <v/>
      </c>
      <c r="D917" s="817" t="str">
        <f t="shared" si="29"/>
        <v/>
      </c>
      <c r="K917" s="489"/>
      <c r="L917" s="641"/>
      <c r="M917" s="714"/>
      <c r="N917" s="715"/>
      <c r="O917" s="489"/>
      <c r="P917" s="715"/>
      <c r="Q917" s="715"/>
    </row>
    <row r="918" spans="1:17">
      <c r="A918" s="813"/>
      <c r="C918" s="640" t="str">
        <f t="shared" si="28"/>
        <v/>
      </c>
      <c r="D918" s="817" t="str">
        <f t="shared" si="29"/>
        <v/>
      </c>
      <c r="K918" s="489"/>
      <c r="L918" s="641"/>
      <c r="M918" s="714"/>
      <c r="N918" s="715"/>
      <c r="O918" s="489"/>
      <c r="P918" s="715"/>
      <c r="Q918" s="715"/>
    </row>
    <row r="919" spans="1:17">
      <c r="A919" s="813"/>
      <c r="C919" s="640" t="str">
        <f t="shared" si="28"/>
        <v/>
      </c>
      <c r="D919" s="817" t="str">
        <f t="shared" si="29"/>
        <v/>
      </c>
      <c r="K919" s="489"/>
      <c r="L919" s="641"/>
      <c r="M919" s="714"/>
      <c r="N919" s="715"/>
      <c r="O919" s="489"/>
      <c r="P919" s="715"/>
      <c r="Q919" s="715"/>
    </row>
    <row r="920" spans="1:17">
      <c r="A920" s="813"/>
      <c r="C920" s="640" t="str">
        <f t="shared" si="28"/>
        <v/>
      </c>
      <c r="D920" s="817" t="str">
        <f t="shared" si="29"/>
        <v/>
      </c>
      <c r="K920" s="489"/>
      <c r="L920" s="641"/>
      <c r="M920" s="714"/>
      <c r="N920" s="715"/>
      <c r="O920" s="489"/>
      <c r="P920" s="715"/>
      <c r="Q920" s="715"/>
    </row>
    <row r="921" spans="1:17">
      <c r="A921" s="813"/>
      <c r="C921" s="640" t="str">
        <f t="shared" si="28"/>
        <v/>
      </c>
      <c r="D921" s="817" t="str">
        <f t="shared" si="29"/>
        <v/>
      </c>
      <c r="K921" s="489"/>
      <c r="L921" s="641"/>
      <c r="M921" s="714"/>
      <c r="N921" s="715"/>
      <c r="O921" s="489"/>
      <c r="P921" s="715"/>
      <c r="Q921" s="715"/>
    </row>
    <row r="922" spans="1:17">
      <c r="A922" s="813"/>
      <c r="C922" s="640" t="str">
        <f t="shared" si="28"/>
        <v/>
      </c>
      <c r="D922" s="817" t="str">
        <f t="shared" si="29"/>
        <v/>
      </c>
      <c r="K922" s="489"/>
      <c r="L922" s="641"/>
      <c r="M922" s="714"/>
      <c r="N922" s="715"/>
      <c r="O922" s="489"/>
      <c r="P922" s="715"/>
      <c r="Q922" s="715"/>
    </row>
    <row r="923" spans="1:17">
      <c r="A923" s="813"/>
      <c r="C923" s="640" t="str">
        <f t="shared" si="28"/>
        <v/>
      </c>
      <c r="D923" s="817" t="str">
        <f t="shared" si="29"/>
        <v/>
      </c>
      <c r="K923" s="489"/>
      <c r="L923" s="641"/>
      <c r="M923" s="714"/>
      <c r="N923" s="715"/>
      <c r="O923" s="489"/>
      <c r="P923" s="715"/>
      <c r="Q923" s="715"/>
    </row>
    <row r="924" spans="1:17">
      <c r="A924" s="813"/>
      <c r="C924" s="640" t="str">
        <f t="shared" si="28"/>
        <v/>
      </c>
      <c r="D924" s="817" t="str">
        <f t="shared" si="29"/>
        <v/>
      </c>
      <c r="K924" s="489"/>
      <c r="L924" s="641"/>
      <c r="M924" s="714"/>
      <c r="N924" s="715"/>
      <c r="O924" s="489"/>
      <c r="P924" s="715"/>
      <c r="Q924" s="715"/>
    </row>
    <row r="925" spans="1:17">
      <c r="A925" s="813"/>
      <c r="C925" s="640" t="str">
        <f t="shared" si="28"/>
        <v/>
      </c>
      <c r="D925" s="817" t="str">
        <f t="shared" si="29"/>
        <v/>
      </c>
      <c r="K925" s="489"/>
      <c r="L925" s="641"/>
      <c r="M925" s="714"/>
      <c r="N925" s="715"/>
      <c r="O925" s="489"/>
      <c r="P925" s="715"/>
      <c r="Q925" s="715"/>
    </row>
    <row r="926" spans="1:17">
      <c r="A926" s="813"/>
      <c r="C926" s="640" t="str">
        <f t="shared" si="28"/>
        <v/>
      </c>
      <c r="D926" s="817" t="str">
        <f t="shared" si="29"/>
        <v/>
      </c>
      <c r="K926" s="489"/>
      <c r="L926" s="641"/>
      <c r="M926" s="714"/>
      <c r="N926" s="715"/>
      <c r="O926" s="489"/>
      <c r="P926" s="715"/>
      <c r="Q926" s="715"/>
    </row>
    <row r="927" spans="1:17">
      <c r="A927" s="813"/>
      <c r="C927" s="640" t="str">
        <f t="shared" si="28"/>
        <v/>
      </c>
      <c r="D927" s="817" t="str">
        <f t="shared" si="29"/>
        <v/>
      </c>
      <c r="K927" s="489"/>
      <c r="L927" s="641"/>
      <c r="M927" s="714"/>
      <c r="N927" s="715"/>
      <c r="O927" s="489"/>
      <c r="P927" s="715"/>
      <c r="Q927" s="715"/>
    </row>
    <row r="928" spans="1:17">
      <c r="A928" s="813"/>
      <c r="C928" s="640" t="str">
        <f t="shared" si="28"/>
        <v/>
      </c>
      <c r="D928" s="817" t="str">
        <f t="shared" si="29"/>
        <v/>
      </c>
      <c r="K928" s="489"/>
      <c r="L928" s="641"/>
      <c r="M928" s="714"/>
      <c r="N928" s="715"/>
      <c r="O928" s="489"/>
      <c r="P928" s="715"/>
      <c r="Q928" s="715"/>
    </row>
    <row r="929" spans="1:17">
      <c r="A929" s="813"/>
      <c r="C929" s="640" t="str">
        <f t="shared" si="28"/>
        <v/>
      </c>
      <c r="D929" s="817" t="str">
        <f t="shared" si="29"/>
        <v/>
      </c>
      <c r="K929" s="489"/>
      <c r="L929" s="641"/>
      <c r="M929" s="714"/>
      <c r="N929" s="715"/>
      <c r="O929" s="489"/>
      <c r="P929" s="715"/>
      <c r="Q929" s="715"/>
    </row>
    <row r="930" spans="1:17">
      <c r="A930" s="813"/>
      <c r="C930" s="640" t="str">
        <f t="shared" si="28"/>
        <v/>
      </c>
      <c r="D930" s="817" t="str">
        <f t="shared" si="29"/>
        <v/>
      </c>
      <c r="K930" s="489"/>
      <c r="L930" s="641"/>
      <c r="M930" s="714"/>
      <c r="N930" s="715"/>
      <c r="O930" s="489"/>
      <c r="P930" s="715"/>
      <c r="Q930" s="715"/>
    </row>
    <row r="931" spans="1:17">
      <c r="A931" s="813"/>
      <c r="C931" s="640" t="str">
        <f t="shared" si="28"/>
        <v/>
      </c>
      <c r="D931" s="817" t="str">
        <f t="shared" si="29"/>
        <v/>
      </c>
      <c r="K931" s="489"/>
      <c r="L931" s="641"/>
      <c r="M931" s="714"/>
      <c r="N931" s="715"/>
      <c r="O931" s="489"/>
      <c r="P931" s="715"/>
      <c r="Q931" s="715"/>
    </row>
    <row r="932" spans="1:17">
      <c r="A932" s="813"/>
      <c r="C932" s="640" t="str">
        <f t="shared" si="28"/>
        <v/>
      </c>
      <c r="D932" s="817" t="str">
        <f t="shared" si="29"/>
        <v/>
      </c>
      <c r="K932" s="489"/>
      <c r="L932" s="641"/>
      <c r="M932" s="714"/>
      <c r="N932" s="715"/>
      <c r="O932" s="489"/>
      <c r="P932" s="715"/>
      <c r="Q932" s="715"/>
    </row>
    <row r="933" spans="1:17">
      <c r="A933" s="813"/>
      <c r="C933" s="640" t="str">
        <f t="shared" si="28"/>
        <v/>
      </c>
      <c r="D933" s="817" t="str">
        <f t="shared" si="29"/>
        <v/>
      </c>
      <c r="K933" s="489"/>
      <c r="L933" s="641"/>
      <c r="M933" s="714"/>
      <c r="N933" s="715"/>
      <c r="O933" s="489"/>
      <c r="P933" s="715"/>
      <c r="Q933" s="715"/>
    </row>
    <row r="934" spans="1:17">
      <c r="A934" s="813"/>
      <c r="C934" s="640" t="str">
        <f t="shared" si="28"/>
        <v/>
      </c>
      <c r="D934" s="817" t="str">
        <f t="shared" si="29"/>
        <v/>
      </c>
      <c r="K934" s="489"/>
      <c r="L934" s="641"/>
      <c r="M934" s="714"/>
      <c r="N934" s="715"/>
      <c r="O934" s="489"/>
      <c r="P934" s="715"/>
      <c r="Q934" s="715"/>
    </row>
    <row r="935" spans="1:17">
      <c r="A935" s="813"/>
      <c r="C935" s="640" t="str">
        <f t="shared" si="28"/>
        <v/>
      </c>
      <c r="D935" s="817" t="str">
        <f t="shared" si="29"/>
        <v/>
      </c>
      <c r="K935" s="489"/>
      <c r="L935" s="641"/>
      <c r="M935" s="714"/>
      <c r="N935" s="715"/>
      <c r="O935" s="489"/>
      <c r="P935" s="715"/>
      <c r="Q935" s="715"/>
    </row>
    <row r="936" spans="1:17">
      <c r="A936" s="813"/>
      <c r="C936" s="640" t="str">
        <f t="shared" si="28"/>
        <v/>
      </c>
      <c r="D936" s="817" t="str">
        <f t="shared" si="29"/>
        <v/>
      </c>
      <c r="K936" s="489"/>
      <c r="L936" s="641"/>
      <c r="M936" s="714"/>
      <c r="N936" s="715"/>
      <c r="O936" s="489"/>
      <c r="P936" s="715"/>
      <c r="Q936" s="715"/>
    </row>
    <row r="937" spans="1:17">
      <c r="A937" s="813"/>
      <c r="C937" s="640" t="str">
        <f t="shared" si="28"/>
        <v/>
      </c>
      <c r="D937" s="817" t="str">
        <f t="shared" si="29"/>
        <v/>
      </c>
      <c r="K937" s="489"/>
      <c r="L937" s="641"/>
      <c r="M937" s="714"/>
      <c r="N937" s="715"/>
      <c r="O937" s="489"/>
      <c r="P937" s="715"/>
      <c r="Q937" s="715"/>
    </row>
    <row r="938" spans="1:17">
      <c r="A938" s="813"/>
      <c r="C938" s="640" t="str">
        <f t="shared" si="28"/>
        <v/>
      </c>
      <c r="D938" s="817" t="str">
        <f t="shared" si="29"/>
        <v/>
      </c>
      <c r="K938" s="489"/>
      <c r="L938" s="641"/>
      <c r="M938" s="714"/>
      <c r="N938" s="715"/>
      <c r="O938" s="489"/>
      <c r="P938" s="715"/>
      <c r="Q938" s="715"/>
    </row>
    <row r="939" spans="1:17">
      <c r="A939" s="813"/>
      <c r="C939" s="640" t="str">
        <f t="shared" si="28"/>
        <v/>
      </c>
      <c r="D939" s="817" t="str">
        <f t="shared" si="29"/>
        <v/>
      </c>
      <c r="K939" s="489"/>
      <c r="L939" s="641"/>
      <c r="M939" s="714"/>
      <c r="N939" s="715"/>
      <c r="O939" s="489"/>
      <c r="P939" s="715"/>
      <c r="Q939" s="715"/>
    </row>
    <row r="940" spans="1:17">
      <c r="A940" s="813"/>
      <c r="C940" s="640" t="str">
        <f t="shared" si="28"/>
        <v/>
      </c>
      <c r="D940" s="817" t="str">
        <f t="shared" si="29"/>
        <v/>
      </c>
      <c r="K940" s="489"/>
      <c r="L940" s="641"/>
      <c r="M940" s="714"/>
      <c r="N940" s="715"/>
      <c r="O940" s="489"/>
      <c r="P940" s="715"/>
      <c r="Q940" s="715"/>
    </row>
    <row r="941" spans="1:17">
      <c r="A941" s="813"/>
      <c r="C941" s="640" t="str">
        <f t="shared" si="28"/>
        <v/>
      </c>
      <c r="D941" s="817" t="str">
        <f t="shared" si="29"/>
        <v/>
      </c>
      <c r="K941" s="489"/>
      <c r="L941" s="641"/>
      <c r="M941" s="714"/>
      <c r="N941" s="715"/>
      <c r="O941" s="489"/>
      <c r="P941" s="715"/>
      <c r="Q941" s="715"/>
    </row>
    <row r="942" spans="1:17">
      <c r="A942" s="813"/>
      <c r="C942" s="640" t="str">
        <f t="shared" si="28"/>
        <v/>
      </c>
      <c r="D942" s="817" t="str">
        <f t="shared" si="29"/>
        <v/>
      </c>
      <c r="K942" s="489"/>
      <c r="L942" s="641"/>
      <c r="M942" s="714"/>
      <c r="N942" s="715"/>
      <c r="O942" s="489"/>
      <c r="P942" s="715"/>
      <c r="Q942" s="715"/>
    </row>
    <row r="943" spans="1:17">
      <c r="A943" s="813"/>
      <c r="C943" s="640" t="str">
        <f t="shared" si="28"/>
        <v/>
      </c>
      <c r="D943" s="817" t="str">
        <f t="shared" si="29"/>
        <v/>
      </c>
      <c r="K943" s="489"/>
      <c r="L943" s="641"/>
      <c r="M943" s="714"/>
      <c r="N943" s="715"/>
      <c r="O943" s="489"/>
      <c r="P943" s="715"/>
      <c r="Q943" s="715"/>
    </row>
    <row r="944" spans="1:17">
      <c r="A944" s="813"/>
      <c r="C944" s="640" t="str">
        <f t="shared" si="28"/>
        <v/>
      </c>
      <c r="D944" s="817" t="str">
        <f t="shared" si="29"/>
        <v/>
      </c>
      <c r="K944" s="489"/>
      <c r="L944" s="641"/>
      <c r="M944" s="714"/>
      <c r="N944" s="715"/>
      <c r="O944" s="489"/>
      <c r="P944" s="715"/>
      <c r="Q944" s="715"/>
    </row>
    <row r="945" spans="1:17">
      <c r="A945" s="813"/>
      <c r="C945" s="640" t="str">
        <f t="shared" si="28"/>
        <v/>
      </c>
      <c r="D945" s="817" t="str">
        <f t="shared" si="29"/>
        <v/>
      </c>
      <c r="K945" s="489"/>
      <c r="L945" s="641"/>
      <c r="M945" s="714"/>
      <c r="N945" s="715"/>
      <c r="O945" s="489"/>
      <c r="P945" s="715"/>
      <c r="Q945" s="715"/>
    </row>
    <row r="946" spans="1:17">
      <c r="A946" s="813"/>
      <c r="C946" s="640" t="str">
        <f t="shared" si="28"/>
        <v/>
      </c>
      <c r="D946" s="817" t="str">
        <f t="shared" si="29"/>
        <v/>
      </c>
      <c r="K946" s="489"/>
      <c r="L946" s="641"/>
      <c r="M946" s="714"/>
      <c r="N946" s="715"/>
      <c r="O946" s="489"/>
      <c r="P946" s="715"/>
      <c r="Q946" s="715"/>
    </row>
    <row r="947" spans="1:17">
      <c r="A947" s="813"/>
      <c r="C947" s="640" t="str">
        <f t="shared" si="28"/>
        <v/>
      </c>
      <c r="D947" s="817" t="str">
        <f t="shared" si="29"/>
        <v/>
      </c>
      <c r="K947" s="489"/>
      <c r="L947" s="641"/>
      <c r="M947" s="714"/>
      <c r="N947" s="715"/>
      <c r="O947" s="489"/>
      <c r="P947" s="715"/>
      <c r="Q947" s="715"/>
    </row>
    <row r="948" spans="1:17">
      <c r="A948" s="813"/>
      <c r="C948" s="640" t="str">
        <f t="shared" si="28"/>
        <v/>
      </c>
      <c r="D948" s="817" t="str">
        <f t="shared" si="29"/>
        <v/>
      </c>
      <c r="K948" s="489"/>
      <c r="L948" s="641"/>
      <c r="M948" s="714"/>
      <c r="N948" s="715"/>
      <c r="O948" s="489"/>
      <c r="P948" s="715"/>
      <c r="Q948" s="715"/>
    </row>
    <row r="949" spans="1:17">
      <c r="A949" s="813"/>
      <c r="C949" s="640" t="str">
        <f t="shared" si="28"/>
        <v/>
      </c>
      <c r="D949" s="817" t="str">
        <f t="shared" si="29"/>
        <v/>
      </c>
      <c r="K949" s="489"/>
      <c r="L949" s="641"/>
      <c r="M949" s="714"/>
      <c r="N949" s="715"/>
      <c r="O949" s="489"/>
      <c r="P949" s="715"/>
      <c r="Q949" s="715"/>
    </row>
    <row r="950" spans="1:17">
      <c r="A950" s="813"/>
      <c r="C950" s="640" t="str">
        <f t="shared" si="28"/>
        <v/>
      </c>
      <c r="D950" s="817" t="str">
        <f t="shared" si="29"/>
        <v/>
      </c>
      <c r="K950" s="489"/>
      <c r="L950" s="641"/>
      <c r="M950" s="714"/>
      <c r="N950" s="715"/>
      <c r="O950" s="489"/>
      <c r="P950" s="715"/>
      <c r="Q950" s="715"/>
    </row>
    <row r="951" spans="1:17">
      <c r="A951" s="813"/>
      <c r="C951" s="640" t="str">
        <f t="shared" si="28"/>
        <v/>
      </c>
      <c r="D951" s="817" t="str">
        <f t="shared" si="29"/>
        <v/>
      </c>
      <c r="K951" s="489"/>
      <c r="L951" s="641"/>
      <c r="M951" s="714"/>
      <c r="N951" s="715"/>
      <c r="O951" s="489"/>
      <c r="P951" s="715"/>
      <c r="Q951" s="715"/>
    </row>
    <row r="952" spans="1:17">
      <c r="A952" s="813"/>
      <c r="C952" s="640" t="str">
        <f t="shared" si="28"/>
        <v/>
      </c>
      <c r="D952" s="817" t="str">
        <f t="shared" si="29"/>
        <v/>
      </c>
      <c r="K952" s="489"/>
      <c r="L952" s="641"/>
      <c r="M952" s="714"/>
      <c r="N952" s="715"/>
      <c r="O952" s="489"/>
      <c r="P952" s="715"/>
      <c r="Q952" s="715"/>
    </row>
    <row r="953" spans="1:17">
      <c r="A953" s="813"/>
      <c r="C953" s="640" t="str">
        <f t="shared" si="28"/>
        <v/>
      </c>
      <c r="D953" s="817" t="str">
        <f t="shared" si="29"/>
        <v/>
      </c>
      <c r="K953" s="489"/>
      <c r="L953" s="641"/>
      <c r="M953" s="714"/>
      <c r="N953" s="715"/>
      <c r="O953" s="489"/>
      <c r="P953" s="715"/>
      <c r="Q953" s="715"/>
    </row>
    <row r="954" spans="1:17">
      <c r="A954" s="813"/>
      <c r="C954" s="640" t="str">
        <f t="shared" si="28"/>
        <v/>
      </c>
      <c r="D954" s="817" t="str">
        <f t="shared" si="29"/>
        <v/>
      </c>
      <c r="K954" s="489"/>
      <c r="L954" s="641"/>
      <c r="M954" s="714"/>
      <c r="N954" s="715"/>
      <c r="O954" s="489"/>
      <c r="P954" s="715"/>
      <c r="Q954" s="715"/>
    </row>
    <row r="955" spans="1:17">
      <c r="A955" s="813"/>
      <c r="C955" s="640" t="str">
        <f t="shared" si="28"/>
        <v/>
      </c>
      <c r="D955" s="817" t="str">
        <f t="shared" si="29"/>
        <v/>
      </c>
      <c r="K955" s="489"/>
      <c r="L955" s="641"/>
      <c r="M955" s="714"/>
      <c r="N955" s="715"/>
      <c r="O955" s="489"/>
      <c r="P955" s="715"/>
      <c r="Q955" s="715"/>
    </row>
    <row r="956" spans="1:17">
      <c r="A956" s="813"/>
      <c r="C956" s="640" t="str">
        <f t="shared" si="28"/>
        <v/>
      </c>
      <c r="D956" s="817" t="str">
        <f t="shared" si="29"/>
        <v/>
      </c>
      <c r="K956" s="489"/>
      <c r="L956" s="641"/>
      <c r="M956" s="714"/>
      <c r="N956" s="715"/>
      <c r="O956" s="489"/>
      <c r="P956" s="715"/>
      <c r="Q956" s="715"/>
    </row>
    <row r="957" spans="1:17">
      <c r="A957" s="813"/>
      <c r="C957" s="640" t="str">
        <f t="shared" si="28"/>
        <v/>
      </c>
      <c r="D957" s="817" t="str">
        <f t="shared" si="29"/>
        <v/>
      </c>
      <c r="K957" s="489"/>
      <c r="L957" s="641"/>
      <c r="M957" s="714"/>
      <c r="N957" s="715"/>
      <c r="O957" s="489"/>
      <c r="P957" s="715"/>
      <c r="Q957" s="715"/>
    </row>
    <row r="958" spans="1:17">
      <c r="A958" s="813"/>
      <c r="C958" s="640" t="str">
        <f t="shared" si="28"/>
        <v/>
      </c>
      <c r="D958" s="817" t="str">
        <f t="shared" si="29"/>
        <v/>
      </c>
      <c r="K958" s="489"/>
      <c r="L958" s="641"/>
      <c r="M958" s="714"/>
      <c r="N958" s="715"/>
      <c r="O958" s="489"/>
      <c r="P958" s="715"/>
      <c r="Q958" s="715"/>
    </row>
    <row r="959" spans="1:17">
      <c r="A959" s="813"/>
      <c r="C959" s="640" t="str">
        <f t="shared" si="28"/>
        <v/>
      </c>
      <c r="D959" s="817" t="str">
        <f t="shared" si="29"/>
        <v/>
      </c>
      <c r="K959" s="489"/>
      <c r="L959" s="641"/>
      <c r="M959" s="714"/>
      <c r="N959" s="715"/>
      <c r="O959" s="489"/>
      <c r="P959" s="715"/>
      <c r="Q959" s="715"/>
    </row>
    <row r="960" spans="1:17">
      <c r="A960" s="813"/>
      <c r="C960" s="640" t="str">
        <f t="shared" si="28"/>
        <v/>
      </c>
      <c r="D960" s="817" t="str">
        <f t="shared" si="29"/>
        <v/>
      </c>
      <c r="K960" s="489"/>
      <c r="L960" s="641"/>
      <c r="M960" s="714"/>
      <c r="N960" s="715"/>
      <c r="O960" s="489"/>
      <c r="P960" s="715"/>
      <c r="Q960" s="715"/>
    </row>
    <row r="961" spans="1:17">
      <c r="A961" s="813"/>
      <c r="C961" s="640" t="str">
        <f t="shared" si="28"/>
        <v/>
      </c>
      <c r="D961" s="817" t="str">
        <f t="shared" si="29"/>
        <v/>
      </c>
      <c r="K961" s="489"/>
      <c r="L961" s="641"/>
      <c r="M961" s="714"/>
      <c r="N961" s="715"/>
      <c r="O961" s="489"/>
      <c r="P961" s="715"/>
      <c r="Q961" s="715"/>
    </row>
    <row r="962" spans="1:17">
      <c r="A962" s="813"/>
      <c r="C962" s="640" t="str">
        <f t="shared" ref="C962:C1025" si="30">IFERROR(1440/D962, "")</f>
        <v/>
      </c>
      <c r="D962" s="817" t="str">
        <f t="shared" ref="D962:D1025" si="31">IF(B962="", "", IF(B962&lt;1, B962*1440, B962))</f>
        <v/>
      </c>
      <c r="K962" s="489"/>
      <c r="L962" s="641"/>
      <c r="M962" s="714"/>
      <c r="N962" s="715"/>
      <c r="O962" s="489"/>
      <c r="P962" s="715"/>
      <c r="Q962" s="715"/>
    </row>
    <row r="963" spans="1:17">
      <c r="A963" s="813"/>
      <c r="C963" s="640" t="str">
        <f t="shared" si="30"/>
        <v/>
      </c>
      <c r="D963" s="817" t="str">
        <f t="shared" si="31"/>
        <v/>
      </c>
      <c r="K963" s="489"/>
      <c r="L963" s="641"/>
      <c r="M963" s="714"/>
      <c r="N963" s="715"/>
      <c r="O963" s="489"/>
      <c r="P963" s="715"/>
      <c r="Q963" s="715"/>
    </row>
    <row r="964" spans="1:17">
      <c r="A964" s="813"/>
      <c r="C964" s="640" t="str">
        <f t="shared" si="30"/>
        <v/>
      </c>
      <c r="D964" s="817" t="str">
        <f t="shared" si="31"/>
        <v/>
      </c>
      <c r="K964" s="489"/>
      <c r="L964" s="641"/>
      <c r="M964" s="714"/>
      <c r="N964" s="715"/>
      <c r="O964" s="489"/>
      <c r="P964" s="715"/>
      <c r="Q964" s="715"/>
    </row>
    <row r="965" spans="1:17">
      <c r="A965" s="813"/>
      <c r="C965" s="640" t="str">
        <f t="shared" si="30"/>
        <v/>
      </c>
      <c r="D965" s="817" t="str">
        <f t="shared" si="31"/>
        <v/>
      </c>
      <c r="K965" s="489"/>
      <c r="L965" s="641"/>
      <c r="M965" s="714"/>
      <c r="N965" s="715"/>
      <c r="O965" s="489"/>
      <c r="P965" s="715"/>
      <c r="Q965" s="715"/>
    </row>
    <row r="966" spans="1:17">
      <c r="A966" s="813"/>
      <c r="C966" s="640" t="str">
        <f t="shared" si="30"/>
        <v/>
      </c>
      <c r="D966" s="817" t="str">
        <f t="shared" si="31"/>
        <v/>
      </c>
      <c r="K966" s="489"/>
      <c r="L966" s="641"/>
      <c r="M966" s="714"/>
      <c r="N966" s="715"/>
      <c r="O966" s="489"/>
      <c r="P966" s="715"/>
      <c r="Q966" s="715"/>
    </row>
    <row r="967" spans="1:17">
      <c r="A967" s="813"/>
      <c r="C967" s="640" t="str">
        <f t="shared" si="30"/>
        <v/>
      </c>
      <c r="D967" s="817" t="str">
        <f t="shared" si="31"/>
        <v/>
      </c>
      <c r="K967" s="489"/>
      <c r="L967" s="641"/>
      <c r="M967" s="714"/>
      <c r="N967" s="715"/>
      <c r="O967" s="489"/>
      <c r="P967" s="715"/>
      <c r="Q967" s="715"/>
    </row>
    <row r="968" spans="1:17">
      <c r="A968" s="813"/>
      <c r="C968" s="640" t="str">
        <f t="shared" si="30"/>
        <v/>
      </c>
      <c r="D968" s="817" t="str">
        <f t="shared" si="31"/>
        <v/>
      </c>
      <c r="K968" s="489"/>
      <c r="L968" s="641"/>
      <c r="M968" s="714"/>
      <c r="N968" s="715"/>
      <c r="O968" s="489"/>
      <c r="P968" s="715"/>
      <c r="Q968" s="715"/>
    </row>
    <row r="969" spans="1:17">
      <c r="A969" s="813"/>
      <c r="C969" s="640" t="str">
        <f t="shared" si="30"/>
        <v/>
      </c>
      <c r="D969" s="817" t="str">
        <f t="shared" si="31"/>
        <v/>
      </c>
      <c r="K969" s="489"/>
      <c r="L969" s="641"/>
      <c r="M969" s="714"/>
      <c r="N969" s="715"/>
      <c r="O969" s="489"/>
      <c r="P969" s="715"/>
      <c r="Q969" s="715"/>
    </row>
    <row r="970" spans="1:17">
      <c r="A970" s="813"/>
      <c r="C970" s="640" t="str">
        <f t="shared" si="30"/>
        <v/>
      </c>
      <c r="D970" s="817" t="str">
        <f t="shared" si="31"/>
        <v/>
      </c>
      <c r="K970" s="489"/>
      <c r="L970" s="641"/>
      <c r="M970" s="714"/>
      <c r="N970" s="715"/>
      <c r="O970" s="489"/>
      <c r="P970" s="715"/>
      <c r="Q970" s="715"/>
    </row>
    <row r="971" spans="1:17">
      <c r="A971" s="813"/>
      <c r="C971" s="640" t="str">
        <f t="shared" si="30"/>
        <v/>
      </c>
      <c r="D971" s="817" t="str">
        <f t="shared" si="31"/>
        <v/>
      </c>
      <c r="K971" s="489"/>
      <c r="L971" s="641"/>
      <c r="M971" s="714"/>
      <c r="N971" s="715"/>
      <c r="O971" s="489"/>
      <c r="P971" s="715"/>
      <c r="Q971" s="715"/>
    </row>
    <row r="972" spans="1:17">
      <c r="A972" s="813"/>
      <c r="C972" s="640" t="str">
        <f t="shared" si="30"/>
        <v/>
      </c>
      <c r="D972" s="817" t="str">
        <f t="shared" si="31"/>
        <v/>
      </c>
      <c r="K972" s="489"/>
      <c r="L972" s="641"/>
      <c r="M972" s="714"/>
      <c r="N972" s="715"/>
      <c r="O972" s="489"/>
      <c r="P972" s="715"/>
      <c r="Q972" s="715"/>
    </row>
    <row r="973" spans="1:17">
      <c r="A973" s="813"/>
      <c r="C973" s="640" t="str">
        <f t="shared" si="30"/>
        <v/>
      </c>
      <c r="D973" s="817" t="str">
        <f t="shared" si="31"/>
        <v/>
      </c>
      <c r="K973" s="489"/>
      <c r="L973" s="641"/>
      <c r="M973" s="714"/>
      <c r="N973" s="715"/>
      <c r="O973" s="489"/>
      <c r="P973" s="715"/>
      <c r="Q973" s="715"/>
    </row>
    <row r="974" spans="1:17">
      <c r="A974" s="813"/>
      <c r="C974" s="640" t="str">
        <f t="shared" si="30"/>
        <v/>
      </c>
      <c r="D974" s="817" t="str">
        <f t="shared" si="31"/>
        <v/>
      </c>
      <c r="K974" s="489"/>
      <c r="L974" s="641"/>
      <c r="M974" s="714"/>
      <c r="N974" s="715"/>
      <c r="O974" s="489"/>
      <c r="P974" s="715"/>
      <c r="Q974" s="715"/>
    </row>
    <row r="975" spans="1:17">
      <c r="A975" s="813"/>
      <c r="C975" s="640" t="str">
        <f t="shared" si="30"/>
        <v/>
      </c>
      <c r="D975" s="817" t="str">
        <f t="shared" si="31"/>
        <v/>
      </c>
      <c r="K975" s="489"/>
      <c r="L975" s="641"/>
      <c r="M975" s="714"/>
      <c r="N975" s="715"/>
      <c r="O975" s="489"/>
      <c r="P975" s="715"/>
      <c r="Q975" s="715"/>
    </row>
    <row r="976" spans="1:17">
      <c r="A976" s="813"/>
      <c r="C976" s="640" t="str">
        <f t="shared" si="30"/>
        <v/>
      </c>
      <c r="D976" s="817" t="str">
        <f t="shared" si="31"/>
        <v/>
      </c>
      <c r="K976" s="489"/>
      <c r="L976" s="641"/>
      <c r="M976" s="714"/>
      <c r="N976" s="715"/>
      <c r="O976" s="489"/>
      <c r="P976" s="715"/>
      <c r="Q976" s="715"/>
    </row>
    <row r="977" spans="1:17">
      <c r="A977" s="813"/>
      <c r="C977" s="640" t="str">
        <f t="shared" si="30"/>
        <v/>
      </c>
      <c r="D977" s="817" t="str">
        <f t="shared" si="31"/>
        <v/>
      </c>
      <c r="K977" s="489"/>
      <c r="L977" s="641"/>
      <c r="M977" s="714"/>
      <c r="N977" s="715"/>
      <c r="O977" s="489"/>
      <c r="P977" s="715"/>
      <c r="Q977" s="715"/>
    </row>
    <row r="978" spans="1:17">
      <c r="A978" s="813"/>
      <c r="C978" s="640" t="str">
        <f t="shared" si="30"/>
        <v/>
      </c>
      <c r="D978" s="817" t="str">
        <f t="shared" si="31"/>
        <v/>
      </c>
      <c r="K978" s="489"/>
      <c r="L978" s="641"/>
      <c r="M978" s="714"/>
      <c r="N978" s="715"/>
      <c r="O978" s="489"/>
      <c r="P978" s="715"/>
      <c r="Q978" s="715"/>
    </row>
    <row r="979" spans="1:17">
      <c r="A979" s="813"/>
      <c r="C979" s="640" t="str">
        <f t="shared" si="30"/>
        <v/>
      </c>
      <c r="D979" s="817" t="str">
        <f t="shared" si="31"/>
        <v/>
      </c>
      <c r="K979" s="489"/>
      <c r="L979" s="641"/>
      <c r="M979" s="714"/>
      <c r="N979" s="715"/>
      <c r="O979" s="489"/>
      <c r="P979" s="715"/>
      <c r="Q979" s="715"/>
    </row>
    <row r="980" spans="1:17">
      <c r="A980" s="813"/>
      <c r="C980" s="640" t="str">
        <f t="shared" si="30"/>
        <v/>
      </c>
      <c r="D980" s="817" t="str">
        <f t="shared" si="31"/>
        <v/>
      </c>
      <c r="K980" s="489"/>
      <c r="L980" s="641"/>
      <c r="M980" s="714"/>
      <c r="N980" s="715"/>
      <c r="O980" s="489"/>
      <c r="P980" s="715"/>
      <c r="Q980" s="715"/>
    </row>
    <row r="981" spans="1:17">
      <c r="A981" s="813"/>
      <c r="C981" s="640" t="str">
        <f t="shared" si="30"/>
        <v/>
      </c>
      <c r="D981" s="817" t="str">
        <f t="shared" si="31"/>
        <v/>
      </c>
      <c r="K981" s="489"/>
      <c r="L981" s="641"/>
      <c r="M981" s="714"/>
      <c r="N981" s="715"/>
      <c r="O981" s="489"/>
      <c r="P981" s="715"/>
      <c r="Q981" s="715"/>
    </row>
    <row r="982" spans="1:17">
      <c r="A982" s="813"/>
      <c r="C982" s="640" t="str">
        <f t="shared" si="30"/>
        <v/>
      </c>
      <c r="D982" s="817" t="str">
        <f t="shared" si="31"/>
        <v/>
      </c>
      <c r="K982" s="489"/>
      <c r="L982" s="641"/>
      <c r="M982" s="714"/>
      <c r="N982" s="715"/>
      <c r="O982" s="489"/>
      <c r="P982" s="715"/>
      <c r="Q982" s="715"/>
    </row>
    <row r="983" spans="1:17">
      <c r="A983" s="813"/>
      <c r="C983" s="640" t="str">
        <f t="shared" si="30"/>
        <v/>
      </c>
      <c r="D983" s="817" t="str">
        <f t="shared" si="31"/>
        <v/>
      </c>
      <c r="K983" s="489"/>
      <c r="L983" s="641"/>
      <c r="M983" s="714"/>
      <c r="N983" s="715"/>
      <c r="O983" s="489"/>
      <c r="P983" s="715"/>
      <c r="Q983" s="715"/>
    </row>
    <row r="984" spans="1:17">
      <c r="A984" s="813"/>
      <c r="C984" s="640" t="str">
        <f t="shared" si="30"/>
        <v/>
      </c>
      <c r="D984" s="817" t="str">
        <f t="shared" si="31"/>
        <v/>
      </c>
      <c r="K984" s="489"/>
      <c r="L984" s="641"/>
      <c r="M984" s="714"/>
      <c r="N984" s="715"/>
      <c r="O984" s="489"/>
      <c r="P984" s="715"/>
      <c r="Q984" s="715"/>
    </row>
    <row r="985" spans="1:17">
      <c r="A985" s="813"/>
      <c r="C985" s="640" t="str">
        <f t="shared" si="30"/>
        <v/>
      </c>
      <c r="D985" s="817" t="str">
        <f t="shared" si="31"/>
        <v/>
      </c>
      <c r="K985" s="489"/>
      <c r="L985" s="641"/>
      <c r="M985" s="714"/>
      <c r="N985" s="715"/>
      <c r="O985" s="489"/>
      <c r="P985" s="715"/>
      <c r="Q985" s="715"/>
    </row>
    <row r="986" spans="1:17">
      <c r="A986" s="813"/>
      <c r="C986" s="640" t="str">
        <f t="shared" si="30"/>
        <v/>
      </c>
      <c r="D986" s="817" t="str">
        <f t="shared" si="31"/>
        <v/>
      </c>
      <c r="K986" s="489"/>
      <c r="L986" s="641"/>
      <c r="M986" s="714"/>
      <c r="N986" s="715"/>
      <c r="O986" s="489"/>
      <c r="P986" s="715"/>
      <c r="Q986" s="715"/>
    </row>
    <row r="987" spans="1:17">
      <c r="A987" s="813"/>
      <c r="C987" s="640" t="str">
        <f t="shared" si="30"/>
        <v/>
      </c>
      <c r="D987" s="817" t="str">
        <f t="shared" si="31"/>
        <v/>
      </c>
      <c r="K987" s="489"/>
      <c r="L987" s="641"/>
      <c r="M987" s="714"/>
      <c r="N987" s="715"/>
      <c r="O987" s="489"/>
      <c r="P987" s="715"/>
      <c r="Q987" s="715"/>
    </row>
    <row r="988" spans="1:17">
      <c r="A988" s="813"/>
      <c r="C988" s="640" t="str">
        <f t="shared" si="30"/>
        <v/>
      </c>
      <c r="D988" s="817" t="str">
        <f t="shared" si="31"/>
        <v/>
      </c>
      <c r="K988" s="489"/>
      <c r="L988" s="641"/>
      <c r="M988" s="714"/>
      <c r="N988" s="715"/>
      <c r="O988" s="489"/>
      <c r="P988" s="715"/>
      <c r="Q988" s="715"/>
    </row>
    <row r="989" spans="1:17">
      <c r="A989" s="813"/>
      <c r="C989" s="640" t="str">
        <f t="shared" si="30"/>
        <v/>
      </c>
      <c r="D989" s="817" t="str">
        <f t="shared" si="31"/>
        <v/>
      </c>
      <c r="K989" s="489"/>
      <c r="L989" s="641"/>
      <c r="M989" s="714"/>
      <c r="N989" s="715"/>
      <c r="O989" s="489"/>
      <c r="P989" s="715"/>
      <c r="Q989" s="715"/>
    </row>
    <row r="990" spans="1:17">
      <c r="A990" s="813"/>
      <c r="C990" s="640" t="str">
        <f t="shared" si="30"/>
        <v/>
      </c>
      <c r="D990" s="817" t="str">
        <f t="shared" si="31"/>
        <v/>
      </c>
      <c r="K990" s="489"/>
      <c r="L990" s="641"/>
      <c r="M990" s="714"/>
      <c r="N990" s="715"/>
      <c r="O990" s="489"/>
      <c r="P990" s="715"/>
      <c r="Q990" s="715"/>
    </row>
    <row r="991" spans="1:17">
      <c r="A991" s="813"/>
      <c r="C991" s="640" t="str">
        <f t="shared" si="30"/>
        <v/>
      </c>
      <c r="D991" s="817" t="str">
        <f t="shared" si="31"/>
        <v/>
      </c>
      <c r="K991" s="489"/>
      <c r="L991" s="641"/>
      <c r="M991" s="714"/>
      <c r="N991" s="715"/>
      <c r="O991" s="489"/>
      <c r="P991" s="715"/>
      <c r="Q991" s="715"/>
    </row>
    <row r="992" spans="1:17">
      <c r="A992" s="813"/>
      <c r="C992" s="640" t="str">
        <f t="shared" si="30"/>
        <v/>
      </c>
      <c r="D992" s="817" t="str">
        <f t="shared" si="31"/>
        <v/>
      </c>
      <c r="K992" s="489"/>
      <c r="L992" s="641"/>
      <c r="M992" s="714"/>
      <c r="N992" s="715"/>
      <c r="O992" s="489"/>
      <c r="P992" s="715"/>
      <c r="Q992" s="715"/>
    </row>
    <row r="993" spans="1:17">
      <c r="A993" s="813"/>
      <c r="C993" s="640" t="str">
        <f t="shared" si="30"/>
        <v/>
      </c>
      <c r="D993" s="817" t="str">
        <f t="shared" si="31"/>
        <v/>
      </c>
      <c r="K993" s="489"/>
      <c r="L993" s="641"/>
      <c r="M993" s="714"/>
      <c r="N993" s="715"/>
      <c r="O993" s="489"/>
      <c r="P993" s="715"/>
      <c r="Q993" s="715"/>
    </row>
    <row r="994" spans="1:17">
      <c r="A994" s="813"/>
      <c r="C994" s="640" t="str">
        <f t="shared" si="30"/>
        <v/>
      </c>
      <c r="D994" s="817" t="str">
        <f t="shared" si="31"/>
        <v/>
      </c>
      <c r="K994" s="489"/>
      <c r="L994" s="641"/>
      <c r="M994" s="714"/>
      <c r="N994" s="715"/>
      <c r="O994" s="489"/>
      <c r="P994" s="715"/>
      <c r="Q994" s="715"/>
    </row>
    <row r="995" spans="1:17">
      <c r="A995" s="813"/>
      <c r="C995" s="640" t="str">
        <f t="shared" si="30"/>
        <v/>
      </c>
      <c r="D995" s="817" t="str">
        <f t="shared" si="31"/>
        <v/>
      </c>
      <c r="K995" s="489"/>
      <c r="L995" s="641"/>
      <c r="M995" s="714"/>
      <c r="N995" s="715"/>
      <c r="O995" s="489"/>
      <c r="P995" s="715"/>
      <c r="Q995" s="715"/>
    </row>
    <row r="996" spans="1:17">
      <c r="A996" s="813"/>
      <c r="C996" s="640" t="str">
        <f t="shared" si="30"/>
        <v/>
      </c>
      <c r="D996" s="817" t="str">
        <f t="shared" si="31"/>
        <v/>
      </c>
      <c r="K996" s="489"/>
      <c r="L996" s="641"/>
      <c r="M996" s="714"/>
      <c r="N996" s="715"/>
      <c r="O996" s="489"/>
      <c r="P996" s="715"/>
      <c r="Q996" s="715"/>
    </row>
    <row r="997" spans="1:17">
      <c r="A997" s="813"/>
      <c r="C997" s="640" t="str">
        <f t="shared" si="30"/>
        <v/>
      </c>
      <c r="D997" s="817" t="str">
        <f t="shared" si="31"/>
        <v/>
      </c>
      <c r="K997" s="489"/>
      <c r="L997" s="641"/>
      <c r="M997" s="714"/>
      <c r="N997" s="715"/>
      <c r="O997" s="489"/>
      <c r="P997" s="715"/>
      <c r="Q997" s="715"/>
    </row>
    <row r="998" spans="1:17">
      <c r="A998" s="813"/>
      <c r="C998" s="640" t="str">
        <f t="shared" si="30"/>
        <v/>
      </c>
      <c r="D998" s="817" t="str">
        <f t="shared" si="31"/>
        <v/>
      </c>
      <c r="K998" s="489"/>
      <c r="L998" s="641"/>
      <c r="M998" s="714"/>
      <c r="N998" s="715"/>
      <c r="O998" s="489"/>
      <c r="P998" s="715"/>
      <c r="Q998" s="715"/>
    </row>
    <row r="999" spans="1:17">
      <c r="A999" s="813"/>
      <c r="C999" s="640" t="str">
        <f t="shared" si="30"/>
        <v/>
      </c>
      <c r="D999" s="817" t="str">
        <f t="shared" si="31"/>
        <v/>
      </c>
      <c r="K999" s="489"/>
      <c r="L999" s="641"/>
      <c r="M999" s="714"/>
      <c r="N999" s="715"/>
      <c r="O999" s="489"/>
      <c r="P999" s="715"/>
      <c r="Q999" s="715"/>
    </row>
    <row r="1000" spans="1:17">
      <c r="A1000" s="813"/>
      <c r="C1000" s="640" t="str">
        <f t="shared" si="30"/>
        <v/>
      </c>
      <c r="D1000" s="817" t="str">
        <f t="shared" si="31"/>
        <v/>
      </c>
      <c r="K1000" s="489"/>
      <c r="L1000" s="641"/>
      <c r="M1000" s="714"/>
      <c r="N1000" s="715"/>
      <c r="O1000" s="489"/>
      <c r="P1000" s="715"/>
      <c r="Q1000" s="715"/>
    </row>
    <row r="1001" spans="1:17">
      <c r="A1001" s="813"/>
      <c r="C1001" s="640" t="str">
        <f t="shared" si="30"/>
        <v/>
      </c>
      <c r="D1001" s="817" t="str">
        <f t="shared" si="31"/>
        <v/>
      </c>
      <c r="K1001" s="489"/>
      <c r="L1001" s="641"/>
      <c r="M1001" s="714"/>
      <c r="N1001" s="715"/>
      <c r="O1001" s="489"/>
      <c r="P1001" s="715"/>
      <c r="Q1001" s="715"/>
    </row>
    <row r="1002" spans="1:17">
      <c r="A1002" s="813"/>
      <c r="C1002" s="640" t="str">
        <f t="shared" si="30"/>
        <v/>
      </c>
      <c r="D1002" s="817" t="str">
        <f t="shared" si="31"/>
        <v/>
      </c>
      <c r="K1002" s="489"/>
      <c r="L1002" s="641"/>
      <c r="M1002" s="714"/>
      <c r="N1002" s="715"/>
      <c r="O1002" s="489"/>
      <c r="P1002" s="715"/>
      <c r="Q1002" s="715"/>
    </row>
    <row r="1003" spans="1:17">
      <c r="A1003" s="813"/>
      <c r="C1003" s="640" t="str">
        <f t="shared" si="30"/>
        <v/>
      </c>
      <c r="D1003" s="817" t="str">
        <f t="shared" si="31"/>
        <v/>
      </c>
      <c r="K1003" s="489"/>
      <c r="L1003" s="641"/>
      <c r="M1003" s="714"/>
      <c r="N1003" s="715"/>
      <c r="O1003" s="489"/>
      <c r="P1003" s="715"/>
      <c r="Q1003" s="715"/>
    </row>
    <row r="1004" spans="1:17">
      <c r="A1004" s="813"/>
      <c r="C1004" s="640" t="str">
        <f t="shared" si="30"/>
        <v/>
      </c>
      <c r="D1004" s="817" t="str">
        <f t="shared" si="31"/>
        <v/>
      </c>
      <c r="K1004" s="489"/>
      <c r="L1004" s="641"/>
      <c r="M1004" s="714"/>
      <c r="N1004" s="715"/>
      <c r="O1004" s="489"/>
      <c r="P1004" s="715"/>
      <c r="Q1004" s="715"/>
    </row>
    <row r="1005" spans="1:17">
      <c r="A1005" s="813"/>
      <c r="C1005" s="640" t="str">
        <f t="shared" si="30"/>
        <v/>
      </c>
      <c r="D1005" s="817" t="str">
        <f t="shared" si="31"/>
        <v/>
      </c>
      <c r="K1005" s="489"/>
      <c r="L1005" s="641"/>
      <c r="M1005" s="714"/>
      <c r="N1005" s="715"/>
      <c r="O1005" s="489"/>
      <c r="P1005" s="715"/>
      <c r="Q1005" s="715"/>
    </row>
    <row r="1006" spans="1:17">
      <c r="A1006" s="813"/>
      <c r="C1006" s="640" t="str">
        <f t="shared" si="30"/>
        <v/>
      </c>
      <c r="D1006" s="817" t="str">
        <f t="shared" si="31"/>
        <v/>
      </c>
      <c r="K1006" s="489"/>
      <c r="L1006" s="641"/>
      <c r="M1006" s="714"/>
      <c r="N1006" s="715"/>
      <c r="O1006" s="489"/>
      <c r="P1006" s="715"/>
      <c r="Q1006" s="715"/>
    </row>
    <row r="1007" spans="1:17">
      <c r="A1007" s="813"/>
      <c r="C1007" s="640" t="str">
        <f t="shared" si="30"/>
        <v/>
      </c>
      <c r="D1007" s="817" t="str">
        <f t="shared" si="31"/>
        <v/>
      </c>
      <c r="K1007" s="489"/>
      <c r="L1007" s="641"/>
      <c r="M1007" s="714"/>
      <c r="N1007" s="715"/>
      <c r="O1007" s="489"/>
      <c r="P1007" s="715"/>
      <c r="Q1007" s="715"/>
    </row>
    <row r="1008" spans="1:17">
      <c r="A1008" s="813"/>
      <c r="C1008" s="640" t="str">
        <f t="shared" si="30"/>
        <v/>
      </c>
      <c r="D1008" s="817" t="str">
        <f t="shared" si="31"/>
        <v/>
      </c>
      <c r="K1008" s="489"/>
      <c r="L1008" s="641"/>
      <c r="M1008" s="714"/>
      <c r="N1008" s="715"/>
      <c r="O1008" s="489"/>
      <c r="P1008" s="715"/>
      <c r="Q1008" s="715"/>
    </row>
    <row r="1009" spans="1:17">
      <c r="A1009" s="813"/>
      <c r="C1009" s="640" t="str">
        <f t="shared" si="30"/>
        <v/>
      </c>
      <c r="D1009" s="817" t="str">
        <f t="shared" si="31"/>
        <v/>
      </c>
      <c r="K1009" s="489"/>
      <c r="L1009" s="641"/>
      <c r="M1009" s="714"/>
      <c r="N1009" s="715"/>
      <c r="O1009" s="489"/>
      <c r="P1009" s="715"/>
      <c r="Q1009" s="715"/>
    </row>
    <row r="1010" spans="1:17">
      <c r="A1010" s="813"/>
      <c r="C1010" s="640" t="str">
        <f t="shared" si="30"/>
        <v/>
      </c>
      <c r="D1010" s="817" t="str">
        <f t="shared" si="31"/>
        <v/>
      </c>
      <c r="K1010" s="489"/>
      <c r="L1010" s="641"/>
      <c r="M1010" s="714"/>
      <c r="N1010" s="715"/>
      <c r="O1010" s="489"/>
      <c r="P1010" s="715"/>
      <c r="Q1010" s="715"/>
    </row>
    <row r="1011" spans="1:17">
      <c r="A1011" s="813"/>
      <c r="C1011" s="640" t="str">
        <f t="shared" si="30"/>
        <v/>
      </c>
      <c r="D1011" s="817" t="str">
        <f t="shared" si="31"/>
        <v/>
      </c>
      <c r="K1011" s="489"/>
      <c r="L1011" s="641"/>
      <c r="M1011" s="714"/>
      <c r="N1011" s="715"/>
      <c r="O1011" s="489"/>
      <c r="P1011" s="715"/>
      <c r="Q1011" s="715"/>
    </row>
    <row r="1012" spans="1:17">
      <c r="A1012" s="813"/>
      <c r="C1012" s="640" t="str">
        <f t="shared" si="30"/>
        <v/>
      </c>
      <c r="D1012" s="817" t="str">
        <f t="shared" si="31"/>
        <v/>
      </c>
      <c r="K1012" s="489"/>
      <c r="L1012" s="641"/>
      <c r="M1012" s="714"/>
      <c r="N1012" s="715"/>
      <c r="O1012" s="489"/>
      <c r="P1012" s="715"/>
      <c r="Q1012" s="715"/>
    </row>
    <row r="1013" spans="1:17">
      <c r="A1013" s="813"/>
      <c r="C1013" s="640" t="str">
        <f t="shared" si="30"/>
        <v/>
      </c>
      <c r="D1013" s="817" t="str">
        <f t="shared" si="31"/>
        <v/>
      </c>
      <c r="K1013" s="489"/>
      <c r="L1013" s="641"/>
      <c r="M1013" s="714"/>
      <c r="N1013" s="715"/>
      <c r="O1013" s="489"/>
      <c r="P1013" s="715"/>
      <c r="Q1013" s="715"/>
    </row>
    <row r="1014" spans="1:17">
      <c r="A1014" s="813"/>
      <c r="C1014" s="640" t="str">
        <f t="shared" si="30"/>
        <v/>
      </c>
      <c r="D1014" s="817" t="str">
        <f t="shared" si="31"/>
        <v/>
      </c>
      <c r="K1014" s="489"/>
      <c r="L1014" s="641"/>
      <c r="M1014" s="714"/>
      <c r="N1014" s="715"/>
      <c r="O1014" s="489"/>
      <c r="P1014" s="715"/>
      <c r="Q1014" s="715"/>
    </row>
    <row r="1015" spans="1:17">
      <c r="A1015" s="813"/>
      <c r="C1015" s="640" t="str">
        <f t="shared" si="30"/>
        <v/>
      </c>
      <c r="D1015" s="817" t="str">
        <f t="shared" si="31"/>
        <v/>
      </c>
      <c r="K1015" s="489"/>
      <c r="L1015" s="641"/>
      <c r="M1015" s="714"/>
      <c r="N1015" s="715"/>
      <c r="O1015" s="489"/>
      <c r="P1015" s="715"/>
      <c r="Q1015" s="715"/>
    </row>
    <row r="1016" spans="1:17">
      <c r="A1016" s="813"/>
      <c r="C1016" s="640" t="str">
        <f t="shared" si="30"/>
        <v/>
      </c>
      <c r="D1016" s="817" t="str">
        <f t="shared" si="31"/>
        <v/>
      </c>
      <c r="K1016" s="489"/>
      <c r="L1016" s="641"/>
      <c r="M1016" s="714"/>
      <c r="N1016" s="715"/>
      <c r="O1016" s="489"/>
      <c r="P1016" s="715"/>
      <c r="Q1016" s="715"/>
    </row>
    <row r="1017" spans="1:17">
      <c r="A1017" s="813"/>
      <c r="C1017" s="640" t="str">
        <f t="shared" si="30"/>
        <v/>
      </c>
      <c r="D1017" s="817" t="str">
        <f t="shared" si="31"/>
        <v/>
      </c>
      <c r="K1017" s="489"/>
      <c r="L1017" s="641"/>
      <c r="M1017" s="714"/>
      <c r="N1017" s="715"/>
      <c r="O1017" s="489"/>
      <c r="P1017" s="715"/>
      <c r="Q1017" s="715"/>
    </row>
    <row r="1018" spans="1:17">
      <c r="A1018" s="813"/>
      <c r="C1018" s="640" t="str">
        <f t="shared" si="30"/>
        <v/>
      </c>
      <c r="D1018" s="817" t="str">
        <f t="shared" si="31"/>
        <v/>
      </c>
      <c r="K1018" s="489"/>
      <c r="L1018" s="641"/>
      <c r="M1018" s="714"/>
      <c r="N1018" s="715"/>
      <c r="O1018" s="489"/>
      <c r="P1018" s="715"/>
      <c r="Q1018" s="715"/>
    </row>
    <row r="1019" spans="1:17">
      <c r="A1019" s="813"/>
      <c r="C1019" s="640" t="str">
        <f t="shared" si="30"/>
        <v/>
      </c>
      <c r="D1019" s="817" t="str">
        <f t="shared" si="31"/>
        <v/>
      </c>
      <c r="K1019" s="489"/>
      <c r="L1019" s="641"/>
      <c r="M1019" s="714"/>
      <c r="N1019" s="715"/>
      <c r="O1019" s="489"/>
      <c r="P1019" s="715"/>
      <c r="Q1019" s="715"/>
    </row>
    <row r="1020" spans="1:17">
      <c r="A1020" s="813"/>
      <c r="C1020" s="640" t="str">
        <f t="shared" si="30"/>
        <v/>
      </c>
      <c r="D1020" s="817" t="str">
        <f t="shared" si="31"/>
        <v/>
      </c>
      <c r="K1020" s="489"/>
      <c r="L1020" s="641"/>
      <c r="M1020" s="714"/>
      <c r="N1020" s="715"/>
      <c r="O1020" s="489"/>
      <c r="P1020" s="715"/>
      <c r="Q1020" s="715"/>
    </row>
    <row r="1021" spans="1:17">
      <c r="A1021" s="813"/>
      <c r="C1021" s="640" t="str">
        <f t="shared" si="30"/>
        <v/>
      </c>
      <c r="D1021" s="817" t="str">
        <f t="shared" si="31"/>
        <v/>
      </c>
      <c r="K1021" s="489"/>
      <c r="L1021" s="641"/>
      <c r="M1021" s="714"/>
      <c r="N1021" s="715"/>
      <c r="O1021" s="489"/>
      <c r="P1021" s="715"/>
      <c r="Q1021" s="715"/>
    </row>
    <row r="1022" spans="1:17">
      <c r="A1022" s="813"/>
      <c r="C1022" s="640" t="str">
        <f t="shared" si="30"/>
        <v/>
      </c>
      <c r="D1022" s="817" t="str">
        <f t="shared" si="31"/>
        <v/>
      </c>
      <c r="K1022" s="489"/>
      <c r="L1022" s="641"/>
      <c r="M1022" s="714"/>
      <c r="N1022" s="715"/>
      <c r="O1022" s="489"/>
      <c r="P1022" s="715"/>
      <c r="Q1022" s="715"/>
    </row>
    <row r="1023" spans="1:17">
      <c r="A1023" s="813"/>
      <c r="C1023" s="640" t="str">
        <f t="shared" si="30"/>
        <v/>
      </c>
      <c r="D1023" s="817" t="str">
        <f t="shared" si="31"/>
        <v/>
      </c>
      <c r="K1023" s="489"/>
      <c r="L1023" s="641"/>
      <c r="M1023" s="714"/>
      <c r="N1023" s="715"/>
      <c r="O1023" s="489"/>
      <c r="P1023" s="715"/>
      <c r="Q1023" s="715"/>
    </row>
    <row r="1024" spans="1:17">
      <c r="A1024" s="813"/>
      <c r="C1024" s="640" t="str">
        <f t="shared" si="30"/>
        <v/>
      </c>
      <c r="D1024" s="817" t="str">
        <f t="shared" si="31"/>
        <v/>
      </c>
      <c r="K1024" s="489"/>
      <c r="L1024" s="641"/>
      <c r="M1024" s="714"/>
      <c r="N1024" s="715"/>
      <c r="O1024" s="489"/>
      <c r="P1024" s="715"/>
      <c r="Q1024" s="715"/>
    </row>
    <row r="1025" spans="1:17">
      <c r="A1025" s="813"/>
      <c r="C1025" s="640" t="str">
        <f t="shared" si="30"/>
        <v/>
      </c>
      <c r="D1025" s="817" t="str">
        <f t="shared" si="31"/>
        <v/>
      </c>
      <c r="K1025" s="489"/>
      <c r="L1025" s="641"/>
      <c r="M1025" s="714"/>
      <c r="N1025" s="715"/>
      <c r="O1025" s="489"/>
      <c r="P1025" s="715"/>
      <c r="Q1025" s="715"/>
    </row>
    <row r="1026" spans="1:17">
      <c r="A1026" s="813"/>
      <c r="C1026" s="640" t="str">
        <f t="shared" ref="C1026:C1071" si="32">IFERROR(1440/D1026, "")</f>
        <v/>
      </c>
      <c r="D1026" s="817" t="str">
        <f t="shared" ref="D1026:D1071" si="33">IF(B1026="", "", IF(B1026&lt;1, B1026*1440, B1026))</f>
        <v/>
      </c>
      <c r="K1026" s="489"/>
      <c r="L1026" s="641"/>
      <c r="M1026" s="714"/>
      <c r="N1026" s="715"/>
      <c r="O1026" s="489"/>
      <c r="P1026" s="715"/>
      <c r="Q1026" s="715"/>
    </row>
    <row r="1027" spans="1:17">
      <c r="A1027" s="813"/>
      <c r="C1027" s="640" t="str">
        <f t="shared" si="32"/>
        <v/>
      </c>
      <c r="D1027" s="817" t="str">
        <f t="shared" si="33"/>
        <v/>
      </c>
      <c r="K1027" s="489"/>
      <c r="L1027" s="641"/>
      <c r="M1027" s="714"/>
      <c r="N1027" s="715"/>
      <c r="O1027" s="489"/>
      <c r="P1027" s="715"/>
      <c r="Q1027" s="715"/>
    </row>
    <row r="1028" spans="1:17">
      <c r="A1028" s="813"/>
      <c r="C1028" s="640" t="str">
        <f t="shared" si="32"/>
        <v/>
      </c>
      <c r="D1028" s="817" t="str">
        <f t="shared" si="33"/>
        <v/>
      </c>
      <c r="K1028" s="489"/>
      <c r="L1028" s="641"/>
      <c r="M1028" s="714"/>
      <c r="N1028" s="715"/>
      <c r="O1028" s="489"/>
      <c r="P1028" s="715"/>
      <c r="Q1028" s="715"/>
    </row>
    <row r="1029" spans="1:17">
      <c r="A1029" s="813"/>
      <c r="C1029" s="640" t="str">
        <f t="shared" si="32"/>
        <v/>
      </c>
      <c r="D1029" s="817" t="str">
        <f t="shared" si="33"/>
        <v/>
      </c>
      <c r="K1029" s="489"/>
      <c r="L1029" s="641"/>
      <c r="M1029" s="714"/>
      <c r="N1029" s="715"/>
      <c r="O1029" s="489"/>
      <c r="P1029" s="715"/>
      <c r="Q1029" s="715"/>
    </row>
    <row r="1030" spans="1:17">
      <c r="A1030" s="813"/>
      <c r="C1030" s="640" t="str">
        <f t="shared" si="32"/>
        <v/>
      </c>
      <c r="D1030" s="817" t="str">
        <f t="shared" si="33"/>
        <v/>
      </c>
      <c r="K1030" s="489"/>
      <c r="L1030" s="641"/>
      <c r="M1030" s="714"/>
      <c r="N1030" s="715"/>
      <c r="O1030" s="489"/>
      <c r="P1030" s="715"/>
      <c r="Q1030" s="715"/>
    </row>
    <row r="1031" spans="1:17">
      <c r="A1031" s="813"/>
      <c r="C1031" s="640" t="str">
        <f t="shared" si="32"/>
        <v/>
      </c>
      <c r="D1031" s="817" t="str">
        <f t="shared" si="33"/>
        <v/>
      </c>
      <c r="K1031" s="489"/>
      <c r="L1031" s="641"/>
      <c r="M1031" s="714"/>
      <c r="N1031" s="715"/>
      <c r="O1031" s="489"/>
      <c r="P1031" s="715"/>
      <c r="Q1031" s="715"/>
    </row>
    <row r="1032" spans="1:17">
      <c r="A1032" s="813"/>
      <c r="C1032" s="640" t="str">
        <f t="shared" si="32"/>
        <v/>
      </c>
      <c r="D1032" s="817" t="str">
        <f t="shared" si="33"/>
        <v/>
      </c>
      <c r="K1032" s="489"/>
      <c r="L1032" s="641"/>
      <c r="M1032" s="714"/>
      <c r="N1032" s="715"/>
      <c r="O1032" s="489"/>
      <c r="P1032" s="715"/>
      <c r="Q1032" s="715"/>
    </row>
    <row r="1033" spans="1:17">
      <c r="A1033" s="813"/>
      <c r="C1033" s="640" t="str">
        <f t="shared" si="32"/>
        <v/>
      </c>
      <c r="D1033" s="817" t="str">
        <f t="shared" si="33"/>
        <v/>
      </c>
      <c r="K1033" s="489"/>
      <c r="L1033" s="641"/>
      <c r="M1033" s="714"/>
      <c r="N1033" s="715"/>
      <c r="O1033" s="489"/>
      <c r="P1033" s="715"/>
      <c r="Q1033" s="715"/>
    </row>
    <row r="1034" spans="1:17">
      <c r="A1034" s="813"/>
      <c r="C1034" s="640" t="str">
        <f t="shared" si="32"/>
        <v/>
      </c>
      <c r="D1034" s="817" t="str">
        <f t="shared" si="33"/>
        <v/>
      </c>
      <c r="K1034" s="489"/>
      <c r="L1034" s="641"/>
      <c r="M1034" s="714"/>
      <c r="N1034" s="715"/>
      <c r="O1034" s="489"/>
      <c r="P1034" s="715"/>
      <c r="Q1034" s="715"/>
    </row>
    <row r="1035" spans="1:17">
      <c r="A1035" s="813"/>
      <c r="C1035" s="640" t="str">
        <f t="shared" si="32"/>
        <v/>
      </c>
      <c r="D1035" s="817" t="str">
        <f t="shared" si="33"/>
        <v/>
      </c>
      <c r="K1035" s="489"/>
      <c r="L1035" s="641"/>
      <c r="M1035" s="714"/>
      <c r="N1035" s="715"/>
      <c r="O1035" s="489"/>
      <c r="P1035" s="715"/>
      <c r="Q1035" s="715"/>
    </row>
    <row r="1036" spans="1:17">
      <c r="A1036" s="813"/>
      <c r="C1036" s="640" t="str">
        <f t="shared" si="32"/>
        <v/>
      </c>
      <c r="D1036" s="817" t="str">
        <f t="shared" si="33"/>
        <v/>
      </c>
      <c r="L1036" s="641"/>
    </row>
    <row r="1037" spans="1:17">
      <c r="A1037" s="813"/>
      <c r="C1037" s="640" t="str">
        <f t="shared" si="32"/>
        <v/>
      </c>
      <c r="D1037" s="817" t="str">
        <f t="shared" si="33"/>
        <v/>
      </c>
      <c r="L1037" s="641"/>
    </row>
    <row r="1038" spans="1:17">
      <c r="A1038" s="813"/>
      <c r="C1038" s="640" t="str">
        <f t="shared" si="32"/>
        <v/>
      </c>
      <c r="D1038" s="817" t="str">
        <f t="shared" si="33"/>
        <v/>
      </c>
      <c r="L1038" s="641"/>
    </row>
    <row r="1039" spans="1:17">
      <c r="A1039" s="813"/>
      <c r="C1039" s="640" t="str">
        <f t="shared" si="32"/>
        <v/>
      </c>
      <c r="D1039" s="817" t="str">
        <f t="shared" si="33"/>
        <v/>
      </c>
      <c r="L1039" s="641"/>
    </row>
    <row r="1040" spans="1:17">
      <c r="A1040" s="813"/>
      <c r="C1040" s="640" t="str">
        <f t="shared" si="32"/>
        <v/>
      </c>
      <c r="D1040" s="817" t="str">
        <f t="shared" si="33"/>
        <v/>
      </c>
      <c r="L1040" s="641"/>
    </row>
    <row r="1041" spans="1:12">
      <c r="A1041" s="813"/>
      <c r="C1041" s="640" t="str">
        <f t="shared" si="32"/>
        <v/>
      </c>
      <c r="D1041" s="817" t="str">
        <f t="shared" si="33"/>
        <v/>
      </c>
      <c r="L1041" s="641"/>
    </row>
    <row r="1042" spans="1:12">
      <c r="A1042" s="813"/>
      <c r="C1042" s="640" t="str">
        <f t="shared" si="32"/>
        <v/>
      </c>
      <c r="D1042" s="817" t="str">
        <f t="shared" si="33"/>
        <v/>
      </c>
      <c r="L1042" s="641"/>
    </row>
    <row r="1043" spans="1:12">
      <c r="A1043" s="813"/>
      <c r="C1043" s="640" t="str">
        <f t="shared" si="32"/>
        <v/>
      </c>
      <c r="D1043" s="817" t="str">
        <f t="shared" si="33"/>
        <v/>
      </c>
      <c r="L1043" s="641"/>
    </row>
    <row r="1044" spans="1:12">
      <c r="A1044" s="813"/>
      <c r="C1044" s="640" t="str">
        <f t="shared" si="32"/>
        <v/>
      </c>
      <c r="D1044" s="817" t="str">
        <f t="shared" si="33"/>
        <v/>
      </c>
      <c r="L1044" s="641"/>
    </row>
    <row r="1045" spans="1:12">
      <c r="A1045" s="813"/>
      <c r="C1045" s="640" t="str">
        <f t="shared" si="32"/>
        <v/>
      </c>
      <c r="D1045" s="817" t="str">
        <f t="shared" si="33"/>
        <v/>
      </c>
      <c r="L1045" s="641"/>
    </row>
    <row r="1046" spans="1:12">
      <c r="A1046" s="813"/>
      <c r="C1046" s="640" t="str">
        <f t="shared" si="32"/>
        <v/>
      </c>
      <c r="D1046" s="817" t="str">
        <f t="shared" si="33"/>
        <v/>
      </c>
      <c r="L1046" s="641"/>
    </row>
    <row r="1047" spans="1:12">
      <c r="A1047" s="813"/>
      <c r="C1047" s="640" t="str">
        <f t="shared" si="32"/>
        <v/>
      </c>
      <c r="D1047" s="817" t="str">
        <f t="shared" si="33"/>
        <v/>
      </c>
      <c r="L1047" s="641"/>
    </row>
    <row r="1048" spans="1:12">
      <c r="A1048" s="813"/>
      <c r="C1048" s="640" t="str">
        <f t="shared" si="32"/>
        <v/>
      </c>
      <c r="D1048" s="817" t="str">
        <f t="shared" si="33"/>
        <v/>
      </c>
      <c r="L1048" s="641"/>
    </row>
    <row r="1049" spans="1:12">
      <c r="A1049" s="813"/>
      <c r="C1049" s="640" t="str">
        <f t="shared" si="32"/>
        <v/>
      </c>
      <c r="D1049" s="817" t="str">
        <f t="shared" si="33"/>
        <v/>
      </c>
      <c r="L1049" s="641"/>
    </row>
    <row r="1050" spans="1:12">
      <c r="A1050" s="813"/>
      <c r="C1050" s="640" t="str">
        <f t="shared" si="32"/>
        <v/>
      </c>
      <c r="D1050" s="817" t="str">
        <f t="shared" si="33"/>
        <v/>
      </c>
      <c r="L1050" s="641"/>
    </row>
    <row r="1051" spans="1:12">
      <c r="A1051" s="813"/>
      <c r="C1051" s="640" t="str">
        <f t="shared" si="32"/>
        <v/>
      </c>
      <c r="D1051" s="817" t="str">
        <f t="shared" si="33"/>
        <v/>
      </c>
      <c r="L1051" s="641"/>
    </row>
    <row r="1052" spans="1:12">
      <c r="A1052" s="813"/>
      <c r="C1052" s="640" t="str">
        <f t="shared" si="32"/>
        <v/>
      </c>
      <c r="D1052" s="817" t="str">
        <f t="shared" si="33"/>
        <v/>
      </c>
      <c r="L1052" s="641"/>
    </row>
    <row r="1053" spans="1:12">
      <c r="A1053" s="813"/>
      <c r="C1053" s="640" t="str">
        <f t="shared" si="32"/>
        <v/>
      </c>
      <c r="D1053" s="817" t="str">
        <f t="shared" si="33"/>
        <v/>
      </c>
      <c r="L1053" s="641"/>
    </row>
    <row r="1054" spans="1:12">
      <c r="A1054" s="813"/>
      <c r="C1054" s="640" t="str">
        <f t="shared" si="32"/>
        <v/>
      </c>
      <c r="D1054" s="817" t="str">
        <f t="shared" si="33"/>
        <v/>
      </c>
      <c r="L1054" s="641"/>
    </row>
    <row r="1055" spans="1:12">
      <c r="A1055" s="813"/>
      <c r="C1055" s="640" t="str">
        <f t="shared" si="32"/>
        <v/>
      </c>
      <c r="D1055" s="817" t="str">
        <f t="shared" si="33"/>
        <v/>
      </c>
      <c r="L1055" s="641"/>
    </row>
    <row r="1056" spans="1:12">
      <c r="A1056" s="813"/>
      <c r="C1056" s="640" t="str">
        <f t="shared" si="32"/>
        <v/>
      </c>
      <c r="D1056" s="817" t="str">
        <f t="shared" si="33"/>
        <v/>
      </c>
      <c r="L1056" s="641"/>
    </row>
    <row r="1057" spans="1:12">
      <c r="A1057" s="813"/>
      <c r="C1057" s="640" t="str">
        <f t="shared" si="32"/>
        <v/>
      </c>
      <c r="D1057" s="817" t="str">
        <f t="shared" si="33"/>
        <v/>
      </c>
      <c r="L1057" s="641"/>
    </row>
    <row r="1058" spans="1:12">
      <c r="A1058" s="813"/>
      <c r="C1058" s="640" t="str">
        <f t="shared" si="32"/>
        <v/>
      </c>
      <c r="D1058" s="817" t="str">
        <f t="shared" si="33"/>
        <v/>
      </c>
      <c r="L1058" s="641"/>
    </row>
    <row r="1059" spans="1:12">
      <c r="A1059" s="813"/>
      <c r="C1059" s="640" t="str">
        <f t="shared" si="32"/>
        <v/>
      </c>
      <c r="D1059" s="817" t="str">
        <f t="shared" si="33"/>
        <v/>
      </c>
      <c r="L1059" s="641"/>
    </row>
    <row r="1060" spans="1:12">
      <c r="A1060" s="813"/>
      <c r="C1060" s="640" t="str">
        <f t="shared" si="32"/>
        <v/>
      </c>
      <c r="D1060" s="817" t="str">
        <f t="shared" si="33"/>
        <v/>
      </c>
      <c r="L1060" s="641"/>
    </row>
    <row r="1061" spans="1:12">
      <c r="A1061" s="813"/>
      <c r="C1061" s="640" t="str">
        <f t="shared" si="32"/>
        <v/>
      </c>
      <c r="D1061" s="817" t="str">
        <f t="shared" si="33"/>
        <v/>
      </c>
      <c r="L1061" s="641"/>
    </row>
    <row r="1062" spans="1:12">
      <c r="A1062" s="813"/>
      <c r="C1062" s="640" t="str">
        <f t="shared" si="32"/>
        <v/>
      </c>
      <c r="D1062" s="817" t="str">
        <f t="shared" si="33"/>
        <v/>
      </c>
      <c r="L1062" s="641"/>
    </row>
    <row r="1063" spans="1:12">
      <c r="A1063" s="813"/>
      <c r="C1063" s="640" t="str">
        <f t="shared" si="32"/>
        <v/>
      </c>
      <c r="D1063" s="817" t="str">
        <f t="shared" si="33"/>
        <v/>
      </c>
      <c r="L1063" s="641"/>
    </row>
    <row r="1064" spans="1:12">
      <c r="A1064" s="813"/>
      <c r="C1064" s="640" t="str">
        <f t="shared" si="32"/>
        <v/>
      </c>
      <c r="D1064" s="817" t="str">
        <f t="shared" si="33"/>
        <v/>
      </c>
      <c r="L1064" s="641"/>
    </row>
    <row r="1065" spans="1:12">
      <c r="A1065" s="813"/>
      <c r="C1065" s="640" t="str">
        <f t="shared" si="32"/>
        <v/>
      </c>
      <c r="D1065" s="817" t="str">
        <f t="shared" si="33"/>
        <v/>
      </c>
      <c r="L1065" s="641"/>
    </row>
    <row r="1066" spans="1:12">
      <c r="A1066" s="813"/>
      <c r="C1066" s="640" t="str">
        <f t="shared" si="32"/>
        <v/>
      </c>
      <c r="D1066" s="817" t="str">
        <f t="shared" si="33"/>
        <v/>
      </c>
      <c r="L1066" s="641"/>
    </row>
    <row r="1067" spans="1:12">
      <c r="A1067" s="813"/>
      <c r="C1067" s="640" t="str">
        <f t="shared" si="32"/>
        <v/>
      </c>
      <c r="D1067" s="817" t="str">
        <f t="shared" si="33"/>
        <v/>
      </c>
      <c r="L1067" s="641"/>
    </row>
    <row r="1068" spans="1:12">
      <c r="A1068" s="813"/>
      <c r="C1068" s="640" t="str">
        <f t="shared" si="32"/>
        <v/>
      </c>
      <c r="D1068" s="817" t="str">
        <f t="shared" si="33"/>
        <v/>
      </c>
      <c r="L1068" s="641"/>
    </row>
    <row r="1069" spans="1:12">
      <c r="A1069" s="813"/>
      <c r="C1069" s="640" t="str">
        <f t="shared" si="32"/>
        <v/>
      </c>
      <c r="D1069" s="817" t="str">
        <f t="shared" si="33"/>
        <v/>
      </c>
      <c r="L1069" s="641"/>
    </row>
    <row r="1070" spans="1:12">
      <c r="A1070" s="813"/>
      <c r="C1070" s="640" t="str">
        <f t="shared" si="32"/>
        <v/>
      </c>
      <c r="D1070" s="817" t="str">
        <f t="shared" si="33"/>
        <v/>
      </c>
      <c r="L1070" s="641"/>
    </row>
    <row r="1071" spans="1:12">
      <c r="A1071" s="813"/>
      <c r="C1071" s="640" t="str">
        <f t="shared" si="32"/>
        <v/>
      </c>
      <c r="D1071" s="817" t="str">
        <f t="shared" si="33"/>
        <v/>
      </c>
      <c r="L1071" s="641"/>
    </row>
  </sheetData>
  <protectedRanges>
    <protectedRange password="CC05" sqref="B543" name="範圍1_1_8_1_2_1_1_1_1_1_1_1_1_1_1_2_1_1_1_1_1_1_1_1_1_1_1_1_1_1_2_2_1_1_1_1_2_1_1_2_1_1_1_1_1_1_1_1_1_1_1_1_1_1_1"/>
    <protectedRange password="CC05" sqref="A99 A88:A89 A91 A93:A97 A101:A104 A106:A109 A112:A118 A120:A159" name="範圍1_1_4_2_1_1_1_1_2_1_2_3_1_1_1_2_1_1_1_1_1_1_1_1_1_1_1_1_1_2_1_2_3_2_1_1_1_1_2_1_1_2_1_1_1_1_1_1_1_1_1_1_1_1_1_1_1"/>
    <protectedRange password="CC05" sqref="B99 B88:B89 B91 B93:B97 B101:B104 B106:B109 B507:B510 B111:B118 B120:B159 B577 B573" name="範圍1_1_4_2_1_1_1_1_1_1_1_2_2_1_1_1_1_1_1_1_1_1_1_1_1_1_1_1_1_1_2_1_2_2_2_1_1_1_1_2_1_1_2_1_1_1_1_1_1_1_1_1_1_1_1_1_1_1"/>
    <protectedRange password="CC05" sqref="E156:G156 G157:G159 E157:E159 G88:G89 E88:E89 E96:E97 G91 E142:G142 G104 E91 E93:E94 G505 E505 E568 G568 G93:G102 E108 E460:E461 G107:G109 E510:G510 E507:E509 G507:G509 F524 F530 E113 G113:G124 E115:E124 G143:G155 E143:E155 E99:E104 G126:G141 E126:E141 G573 E577 G576:G577 F474:F475" name="範圍1_1_5_2_1_1_1_1_1_1_1_2_2_1_1_1_1_1_1_1_1_1_1_1_1_1_1_1_1_1_2_1_2_3_2_1_1_1_1_2_1_1_2_1_1_1_1_1_1_1_1_1_1_1_1_1_1_1"/>
    <protectedRange password="CC05" sqref="G103 E95 F494 E573" name="範圍1_1_5_2_1_1_1_1_1_1_1_1_1_2_1_1_1_2_1_1_1_1_1_1_1_1_1_1_1_1_1_1_1_1_1_2_1_1_1_1_2_1_1_2_1_1_1_1_1_1_1_1_1_1_1_1_1_1_1"/>
    <protectedRange password="CC05" sqref="B110" name="範圍1_1_4_2_1_1_1_2_1_1_1_1_1_1_1_1_1_1_1_1_1_1_1_1_1_1_1_1_1_1_1_1_2_2_1_1_1_1_2_1_1_2_1_1_1_1_1_1_1_1_1_1_1_1_1_1_1"/>
    <protectedRange password="CC05" sqref="G106 E106:E107 E114 E494 E109 G494:G495" name="範圍1_1_5_2_1_1_1_1_1_1_1_1_1_1_1_1_1_1_1_1_1_1_1_1_1_1_1_1_1_1_1_1_1_1_1_2_2_1_1_1_1_2_1_1_2_1_1_1_1_1_1_1_1_1_1_1_1_1_1_1"/>
    <protectedRange password="CC05" sqref="A90" name="範圍1_1_4_2_1_1_1_1_2_1_2_1_1_2_1_1_1_1_1_1_1_1_1_1_1_1_1_1_1_1_1_1_1_1_1_2_1_1_1_1_2_1_1_2_1_1_1_1_1_1_1_1_1_1_1_1_1_1_1"/>
    <protectedRange password="CC05" sqref="B90" name="範圍1_1_4_2_1_1_1_1_1_1_1_2_1_1_2_1_1_1_1_1_1_1_1_1_1_1_1_1_1_1_1_1_1_1_1_1_2_1_1_1_1_2_1_1_2_1_1_1_1_1_1_1_1_1_1_1_1_1_1_1"/>
    <protectedRange password="CC05" sqref="E98 G90 E90 E576" name="範圍1_1_5_2_1_1_1_1_1_1_1_2_1_1_2_1_1_1_1_1_1_1_1_1_1_1_1_1_1_1_1_1_1_1_1_1_2_1_1_1_1_2_1_1_2_1_1_1_1_1_1_1_1_1_1_1_1_1_1_1"/>
    <protectedRange password="CC05" sqref="A98" name="範圍1_1_4_2_1_1_1_1_2_1_2_1_1_1_1_1_1_1_1_1_1_1_1_1_1_1_2_1_1_1_1_1_1_2_1_1_1_1_2_1_1_2_1_1_1_1_1_1_1_1_1_1_1_1_1_1_1"/>
    <protectedRange password="CC05" sqref="B98 B576" name="範圍1_1_4_2_1_1_1_1_1_1_1_2_1_1_1_1_1_1_1_1_1_1_1_1_1_1_1_2_1_1_1_1_1_1_2_1_1_1_1_2_1_1_2_1_1_1_1_1_1_1_1_1_1_1_1_1_1_1"/>
    <protectedRange password="CC05" sqref="A100" name="範圍1_1_4_2_1_1_1_1_2_1_2_3_1_1_1_1_1_1_1_1_1_1_1_1_1_1_2_1_1_1_1_1_1_2_1_1_1_1_2_1_1_2_1_1_1_1_1_1_1_1_1_1_1_1_1_1_1"/>
    <protectedRange password="CC05" sqref="B100" name="範圍1_1_4_2_1_1_1_1_1_1_1_2_2_1_1_1_1_1_1_1_2_1_1_1_1_1_1_1_1_1_1_1_1_2_1_1_1_1_2_1_1_2_1_1_1_1_1_1_1_1_1_1_1_1_1_1_1"/>
    <protectedRange password="CC05" sqref="F157:F159 F568 F507:F508 F143:F155 F133 F136:F141 F516 F520" name="範圍1_1_5_2_1_1_1_1_1_1_1_1_1_2_1_2_1_1_1_1_1_1_1_1_1_1_1_1_1_1_1_2_1_2_2_2_1_1_1_1_2_1_1_2_1_1_1_1_1_1_1_1_1_1_1_1_1_1_1"/>
    <protectedRange password="CC05" sqref="A92" name="範圍1_1_4_2_1_1_1_1_2_1_2_3_1_1_1_2_1_1_1_1_1_1_1_1_1_1_1_1_1_1_1_1_1_1_2_1_1_1_1_2_1_1_2_1_1_1_1_1_1_1_1_1_1_1_1_1_1_1"/>
    <protectedRange password="CC05" sqref="B92" name="範圍1_1_4_2_1_1_1_1_1_1_1_2_2_1_1_1_1_1_1_1_1_1_1_1_1_1_1_1_1_1_1_1_1_1_1_2_1_1_1_1_2_1_1_2_1_1_1_1_1_1_1_1_1_1_1_1_1_1_1"/>
    <protectedRange password="CC05" sqref="G92 E92" name="範圍1_1_5_2_1_1_1_1_1_1_1_2_2_1_1_1_1_1_1_1_1_1_1_1_1_1_1_1_1_1_1_1_1_1_1_2_1_1_1_1_2_1_1_2_1_1_1_1_1_1_1_1_1_1_1_1_1_1_1"/>
    <protectedRange password="CC05" sqref="B105" name="範圍1_1_4_2_1_1_1_1_1_1_1_2_2_1_1_1_1_1_1_1_1_1_1_1_1_1_1_1_1_1_2_1_1_1_1_2_1_1_1_1_2_1_1_2_1_1_1_1_1_1_1_1_1_1_1_1_1_1_1"/>
    <protectedRange password="CC05" sqref="G105" name="範圍1_1_5_2_1_1_1_1_1_1_1_2_2_1_1_1_1_1_1_1_1_1_1_1_1_1_1_1_1_1_2_1_1_1_1_2_1_1_1_1_2_1_1_2_1_1_1_1_1_1_1_1_1_1_1_1_1_1_1"/>
    <protectedRange password="CC05" sqref="A69" name="範圍1_1_8_1_2_1_1_1_1_1_1_1_1_1_1_2_1_1_1_1_1_1_1_1_1_1_1_1_1_1_2_1_1_1_3_1_1_1_1_2_1_1_2_1_1_1_1_1_1_1_1_1_1_1_1_1_1_1"/>
    <protectedRange password="CC05" sqref="A28 A9:A14 A3:A7 A63 A65:A68 A86 A40:A41 A70:A77 A48:A54 A16:A22 A31:A38 A43:A46" name="範圍1_1_4_2_1_1_1_1_2_1_2_3_1_1_1_2_1_1_1_1_1_1_1_1_1_1_1_1_1_2_1_2_3_1_1_1_1_1_1_1_1_2_1_1_2_1_1_1_1_1_1_1_1_1_1_1_1_1_1_1"/>
    <protectedRange password="CC05" sqref="B48:B50 B9:B14 B16:B18 B3:B7 B41:B46 B35:B38" name="範圍1_1_4_2_1_1_1_2_1_1_2_1_1_1_2_1_1_1_1_1_1_1_1_1_1_1_1_1_1_1_1_1_1_1_1_1_1_1_1_1_2_1_1_2_1_1_1_1_1_1_1_1_1_1_1_1_1_1_1"/>
    <protectedRange password="CC05" sqref="B19:B22 B28 B63 B51:B55 B86 B65:B78 B31:B34" name="範圍1_1_4_2_1_1_1_1_1_1_1_2_2_1_1_1_1_1_1_1_1_1_1_1_1_1_1_1_1_1_2_1_2_2_1_1_1_1_1_1_1_1_2_1_1_2_1_1_1_1_1_1_1_1_1_1_1_1_1_1_1"/>
    <protectedRange password="CC05" sqref="A24 A79" name="範圍1_1_4_2_1_1_1_1_2_1_2_1_1_1_1_1_1_1_1_1_1_1_1_1_1_1_1_1_1_1_1_1_1_1_1_1_1_1_1_1_1_1_2_1_1_2_1_1_1_1_1_1_1_1_1_1_1_1_1_1_1"/>
    <protectedRange password="CC05" sqref="B24 B79" name="範圍1_1_4_2_1_1_1_1_1_1_1_2_1_1_1_1_1_1_1_1_1_1_1_1_1_1_1_1_1_1_1_1_1_1_1_1_1_1_1_1_1_1_1_2_1_1_2_1_1_1_1_1_1_1_1_1_1_1_1_1_1_1"/>
    <protectedRange password="CC05" sqref="E28 G65 E86 G86 E63 G63 E52:E56 G51:G55 E65 E67:E80 G68:G78 G28 F47 F49:F51 G19:G22 E36 E19:E22 E30:E34 G31:G34 E296 G296" name="範圍1_1_5_2_1_1_1_1_1_1_1_2_2_1_1_1_1_1_1_1_1_1_1_1_1_1_1_1_1_1_2_1_2_3_1_1_1_1_1_1_1_1_2_1_1_2_1_1_1_1_1_1_1_1_1_1_1_1_1_1_1"/>
    <protectedRange password="CC05" sqref="E3:G7 G67 F533 F79 F89:F90 F92 F54:F57 F67:F68 F61 F63 F76:F77 F349 F52 F15 E9:F9 F351 F353 F359 F333 F321:F322 F325 F335 F337 F343 E35 E10:G14 F311:F314 G35:G36 F317:F318 E48:E51 G48:G50 E16:G18 F241 F255 F262:F264 F269 F19:F34 E39:F39 F37:F38 F40 E41:G46 F295:F296 F299 E301:F301" name="範圍1_1_5_2_1_1_1_1_1_1_1_1_1_2_1_1_1_2_1_1_1_1_1_1_1_1_1_1_1_1_1_1_1_1_1_1_2_1_1_1_1_1_1_2_1_1_2_1_1_1_1_1_1_1_1_2_1_1_1_1_1_1"/>
    <protectedRange password="CC05" sqref="E24 G24 G79 E37:E38 G37:G38" name="範圍1_1_5_2_1_1_1_1_1_1_1_2_1_1_1_1_1_1_1_1_1_1_1_1_1_1_1_1_1_1_1_1_1_1_1_1_1_1_1_1_1_1_1_2_1_1_2_1_1_1_1_1_1_1_1_1_1_1_1_1_1_1"/>
    <protectedRange password="CC05" sqref="A39 A8 A84" name="範圍1_1_4_2_1_1_1_1_2_1_2_2_1_1_1_1_1_1_1_1_1_1_1_1_1_1_1_1_1_1_1_1_1_1_1_1_1_1_1_1_1_1_2_1_1_2_1_1_1_1_1_1_1_1_2_1_1_1_1_1_1"/>
    <protectedRange password="CC05" sqref="B8 B84 B39:B40" name="範圍1_1_4_2_1_1_1_2_1_1_1_1_1_1_1_1_1_1_1_1_1_1_1_1_1_1_1_1_1_1_1_1_2_1_1_1_1_1_1_1_1_2_1_1_2_1_1_1_1_1_1_1_1_2_1_1_1_1_1_1"/>
    <protectedRange password="CC05" sqref="E8:G8 E84 G84 F53 F60 F62 F64:F66 F69:F75 G39" name="範圍1_1_5_2_1_1_1_1_1_1_1_1_1_1_1_1_1_1_1_1_1_1_1_1_1_1_1_1_1_1_1_1_1_1_1_2_1_1_1_1_1_1_1_1_2_1_1_2_1_1_1_1_1_1_1_1_2_1_1_1_1_1_1"/>
    <protectedRange password="CC05" sqref="A29 A85 A78 A55" name="範圍1_1_4_2_1_1_1_1_2_1_2_1_1_2_1_1_1_1_1_1_1_1_1_1_1_1_1_1_1_1_1_1_1_1_1_1_1_1_1_1_1_1_1_2_1_1_2_1_1_1_1_1_1_1_1_1_1_1_1_1_1_1"/>
    <protectedRange password="CC05" sqref="B29 B85" name="範圍1_1_4_2_1_1_1_1_1_1_1_2_1_1_2_1_1_1_1_1_1_1_1_1_1_1_1_1_1_1_1_1_1_1_1_1_1_1_1_1_1_1_1_1_2_1_1_2_1_1_1_1_1_1_1_1_1_1_1_1_1_1_1"/>
    <protectedRange password="CC05" sqref="E29 G85 E85 G29 F48 F35:F36" name="範圍1_1_5_2_1_1_1_1_1_1_1_2_1_1_2_1_1_1_1_1_1_1_1_1_1_1_1_1_1_1_1_1_1_1_1_1_1_1_1_1_1_1_1_1_2_1_1_2_1_1_1_1_1_1_1_1_1_1_1_1_1_1_1"/>
    <protectedRange password="CC05" sqref="A30" name="範圍1_1_4_2_1_1_1_1_2_1_2_1_1_1_1_1_1_1_1_1_1_1_1_1_1_1_2_1_1_1_1_1_1_1_1_1_1_1_1_1_1_2_1_1_2_1_1_1_1_1_1_1_1_1_1_1_1_1_1_1"/>
    <protectedRange password="CC05" sqref="B30" name="範圍1_1_4_2_1_1_1_1_1_1_1_2_1_1_1_1_1_1_1_1_1_1_1_1_1_1_1_2_1_1_1_1_1_1_1_1_1_1_1_1_1_1_2_1_1_2_1_1_1_1_1_1_1_1_1_1_1_1_1_1_1"/>
    <protectedRange password="CC05" sqref="G30 G64 G87 G66" name="範圍1_1_5_2_1_1_1_1_1_1_1_2_1_1_1_1_1_1_1_1_1_1_1_1_1_1_1_2_1_1_1_1_1_1_1_1_1_1_1_1_1_1_2_1_1_2_1_1_1_1_1_1_1_1_1_1_1_1_1_1_1"/>
    <protectedRange password="CC05" sqref="A64 A87" name="範圍1_1_4_2_1_1_1_1_2_1_2_3_1_1_1_1_1_1_1_1_1_1_1_1_1_1_2_1_1_1_1_1_1_1_1_1_1_1_1_1_1_2_1_1_2_1_1_1_1_1_1_1_1_1_1_1_1_1_1_1"/>
    <protectedRange password="CC05" sqref="B64 B87" name="範圍1_1_4_2_1_1_1_1_1_1_1_2_2_1_1_1_1_1_1_1_2_1_1_1_1_1_1_1_1_1_1_1_1_1_1_1_1_1_1_1_1_2_1_1_2_1_1_1_1_1_1_1_1_1_1_1_1_1_1_1"/>
    <protectedRange password="CC05" sqref="E64 E87 E66" name="範圍1_1_5_2_1_1_1_1_1_1_1_2_2_1_1_1_1_1_1_1_2_1_1_1_1_1_1_1_1_1_1_1_1_1_1_1_1_1_1_1_1_2_1_1_2_1_1_1_1_1_1_1_1_1_1_1_1_1_1_1"/>
    <protectedRange password="CC05" sqref="A25:A27 A80 A82:A83" name="範圍1_1_4_2_1_1_1_1_2_1_2_3_1_2_1_1_1_1_1_1_1_1_1_1_1_1_1_1_1_1_1_1_1_1_1_1_1_1_1_1_1_2_1_1_2_1_1_1_1_1_1_1_1_1_1_1_1_1_1_1"/>
    <protectedRange password="CC05" sqref="B25:B27 B80 B82:B83" name="範圍1_1_4_2_1_1_1_2_1_1_2_1_2_1_1_1_1_1_1_1_1_1_1_1_1_1_1_1_1_1_1_1_1_1_1_1_1_1_1_1_2_1_1_2_1_1_1_1_1_1_1_1_1_1_1_1_1_1_1"/>
    <protectedRange password="CC05" sqref="E82:E83 F121:F125 F127 F102:F103 F93 F573 F95 G80 G82:G83 G25:G27 E25:E27 G40 E40" name="範圍1_1_5_2_1_1_1_1_1_1_1_1_1_2_1_2_1_1_1_1_1_1_1_1_1_1_1_1_1_1_1_2_1_2_2_1_1_1_1_1_1_1_1_2_1_1_2_1_1_1_1_1_1_1_1_1_1_1_1_1_1_1"/>
    <protectedRange password="CC05" sqref="A15" name="範圍1_1_4_2_1_1_1_1_2_1_2_3_1_1_1_1_1_1_1_1_1_1_1_1_1_1_1_1_1_1_1_1_1_1_1_1_1_1_1_1_1_1_2_1_1_2_1_1_1_1_1_1_1_1_1_1_1_1_1_1_1"/>
    <protectedRange password="CC05" sqref="B47 B15" name="範圍1_1_4_2_1_1_1_2_1_1_2_1_1_1_1_1_1_1_1_1_1_1_1_1_1_1_1_1_1_1_1_1_1_1_1_1_1_1_1_1_1_2_1_1_2_1_1_1_1_1_1_1_1_1_1_1_1_1_1_1"/>
    <protectedRange password="CC05" sqref="E15 G15" name="範圍1_1_5_2_1_1_1_1_1_1_1_1_1_2_1_1_1_1_1_1_1_1_1_1_1_1_1_1_1_1_1_1_1_1_1_1_1_1_1_1_1_1_1_1_2_1_1_2_1_1_1_1_1_1_1_1_1_1_1_1_1_1_1"/>
    <protectedRange password="CC05" sqref="A56 A58 A60" name="範圍1_1_4_2_1_1_1_1_2_1_2_3_1_1_1_2_1_1_1_1_1_1_1_1_1_1_1_1_1_2_1_2_1_1_1_2_1_1_1_1_1_1_2_1_1_2_1_1_1_1_1_1_1_1_1_1_1_1_1_1_1"/>
    <protectedRange password="CC05" sqref="B56 B58 B60" name="範圍1_1_4_2_1_1_1_1_1_1_1_2_2_1_1_1_1_1_1_1_1_1_1_1_1_1_1_1_1_1_2_1_2_1_1_1_2_1_1_1_1_1_1_2_1_1_2_1_1_1_1_1_1_1_1_1_1_1_1_1_1_1"/>
    <protectedRange password="CC05" sqref="G56 E58:G58 E60:E61 G60" name="範圍1_1_5_2_1_1_1_1_1_1_1_2_2_1_1_1_1_1_1_1_1_1_1_1_1_1_1_1_1_1_2_1_2_1_1_1_2_1_1_1_1_1_1_2_1_1_2_1_1_1_1_1_1_1_1_1_1_1_1_1_1_1"/>
    <protectedRange password="CC05" sqref="A61" name="範圍1_1_4_2_1_1_1_1_2_1_2_3_1_1_1_2_1_1_1_1_1_1_1_1_1_1_1_1_1_2_1_2_2_1_1_1_1_1_1_1_1_1_2_1_1_2_1_1_1_1_1_1_1_1_1_1_1_1_1_1_1"/>
    <protectedRange password="CC05" sqref="B61" name="範圍1_1_4_2_1_1_1_2_1_1_1_1_1_1_1_1_1_1_1_1_1_1_1_1_1_1_1_1_1_1_1_1_1_1_1_1_1_1_1_1_1_1_2_1_1_2_1_1_1_1_1_1_1_1_1_1_1_1_1_1_1"/>
    <protectedRange password="CC05" sqref="G61" name="範圍1_1_5_2_1_1_1_1_1_1_1_1_1_1_1_1_1_1_1_1_1_1_1_1_1_1_1_1_1_1_1_1_1_1_1_1_1_1_1_1_1_1_1_1_1_2_1_1_2_1_1_1_1_1_1_1_1_1_1_1_1_1_1_1"/>
    <protectedRange password="CC05" sqref="F505:F506 F509 F134:F135 F126 F130:F132 F104:F120 F94 F576:F577 F96:F101 F580 F582 F78 F80 F587:F588 F594 F591:F592 F82:F88 F91" name="範圍1_1_5_2_1_1_1_1_1_1_1_1_1_2_1_1_1_2_1_1_1_1_1_1_1_1_1_1_1_1_1_1_1_1_1_1_1_1_1_1_1_1_1_1_2_1_1_2_1_1_1_1_1_1_1_1_1_1_1_1_1_1_1"/>
    <protectedRange password="CC05" sqref="A57" name="範圍1_1_4_2_1_1_1_1_2_1_2_3_1_1_1_2_1_1_1_1_1_1_1_1_1_1_1_1_1_2_1_2_1_1_1_1_1_1_1_1_1_1_1_2_1_1_2_1_1_1_1_1_1_1_1_1_1_1_1_1_1_1"/>
    <protectedRange password="CC05" sqref="B57" name="範圍1_1_4_2_1_1_1_1_1_1_1_2_2_1_1_1_1_1_1_1_1_1_1_1_1_1_1_1_1_1_2_1_2_1_1_1_1_1_1_1_1_1_1_1_2_1_1_2_1_1_1_1_1_1_1_1_1_1_1_1_1_1_1"/>
    <protectedRange password="CC05" sqref="E57 G57" name="範圍1_1_5_2_1_1_1_1_1_1_1_2_2_1_1_1_1_1_1_1_1_1_1_1_1_1_1_1_1_1_2_1_2_1_1_1_1_1_1_1_1_1_1_1_2_1_1_2_1_1_1_1_1_1_1_1_1_1_1_1_1_1_1"/>
    <protectedRange password="CC05" sqref="A161:B162" name="範圍1_1_1_2_2_1_1_1_3_1_1_2_1_1_1_1_1_1_1_1_1_1_1_2_1_1_1_1_1_1_1_1_1_1_1_1_1_1_1_1_1_2_1_1_2_1_1_1_1_1_1_1_1_1_1_1_1_1_1_1"/>
    <protectedRange password="CC05" sqref="E161:G162" name="範圍1_1_3_2_2_1_1_1_3_1_1_2_1_1_1_1_1_1_1_1_1_1_1_2_1_1_1_1_1_1_1_1_1_1_1_1_1_1_1_1_1_2_1_1_2_1_1_1_1_1_1_1_1_1_1_1_1_1_1_1"/>
    <protectedRange password="CC05" sqref="A47 A246:B246 A311:B313 A315:B322 A314" name="範圍1_1_8_1_2_1_1_1_1_1_1_1_1_1_1_1_1_2_1_1_1_1_1_1_1_1_1_1_1_1_1_1_1_1_1_1_1_1_2_1_1_2_1_1_1_1_1_1_1_1_1_1_1_1_1_1_1"/>
    <protectedRange password="CC05" sqref="A287:B287 A310:B310" name="範圍1_1_8_1_2_1_1_1_1_1_1_1_1_2_1_1_1_1_1_1_1_1_1_1_1_1_1_1_1_1_1_1_1_1_1_1_1_2_1_1_2_1_1_1_1_1_1_1_1_1_1_1_1_1_1_1"/>
    <protectedRange password="CC05" sqref="A265:B270 B257 B314 A276:B286" name="範圍1_1_8_1_2_1_1_1_1_1_1_1_1_1_1_2_1_1_1_1_1_1_1_1_1_1_1_1_1_1_2_1_1_1_2_1_1_1_1_1_2_1_1_2_1_1_1_1_1_1_1_1_2_1_1_1_1_1_1"/>
    <protectedRange password="CC05" sqref="F391 F400 F402" name="範圍1_1_7_2_1_1_1_2_2_1_1_1_1_1_1_1_2_1_1_1_1_1_1_1_1_1_1_1_1_1_1_1_1_1_1_1_1_1_1_1_2_1_1_2_1_1_1_1_1_1_1_1_1_1_1_1_1_1_1"/>
    <protectedRange password="CC05" sqref="A59" name="範圍1_1_4_2_1_1_1_1_2_1_2_3_1_1_1_2_1_1_1_1_1_1_1_1_1_1_1_1_1_2_1_2_3_1_1_1_1_1_1_1_1_2_1_1_2_1_1_2_1_1_1_1_1_1_1_1_1_1_1"/>
    <protectedRange password="CC05" sqref="B59" name="範圍1_1_4_2_1_1_1_2_1_1_2_1_1_1_2_1_1_1_1_1_1_1_1_1_1_1_1_1_1_1_1_1_1_1_1_1_1_1_1_1_2_1_1_2_1_1_2_1_1_1_1_1_1_1_1_1_1_1"/>
    <protectedRange password="CC05" sqref="E59:G59" name="範圍1_1_5_2_1_1_1_1_1_1_1_1_1_2_1_1_1_2_1_1_1_1_1_1_1_1_1_1_1_1_1_1_1_1_1_1_2_1_1_1_1_1_1_2_1_1_2_1_1_2_1_1_1_1_1_1_1_1_1_1_1"/>
    <protectedRange password="CC05" sqref="A23" name="範圍1_1_4_2_1_1_1_1_2_1_2_2_1_1_1_1_1_1_1_1_1_1_1_1_1_1_1_1_1_1_1_1_1_1_1_1_1_1_1_1_1_1_2_1_1_2_1_1_1_1_1_1_1_1_1_1_1_1_1_1_1_1"/>
    <protectedRange password="CC05" sqref="B23" name="範圍1_1_4_2_1_1_1_2_1_1_1_1_1_1_1_1_1_1_1_1_1_1_1_1_1_1_1_1_1_1_1_1_2_1_1_1_1_1_1_1_1_2_1_1_2_1_1_1_1_1_1_1_1_1_1_1_1_1_1_1_1"/>
    <protectedRange password="CC05" sqref="E23 G23" name="範圍1_1_5_2_1_1_1_1_1_1_1_1_1_1_1_1_1_1_1_1_1_1_1_1_1_1_1_1_1_1_1_1_1_1_1_2_1_1_1_1_1_1_1_1_2_1_1_2_1_1_1_1_1_1_1_1_1_1_1_1_1_1_1_1"/>
    <protectedRange password="CC05" sqref="A271:B275" name="範圍1_1_8_1_2_1_1_1_1_1_1_1_1_1_1_2_1_1_1_1_1_1_1_1_1_1_1_1_1_1_2_1_1_1_2_1_1_1_1_1_2_1_1_2_1_1_1_1_1_1_1_1_1_1_1_1_1_1_1_1"/>
  </protectedRanges>
  <sortState ref="A161:R293">
    <sortCondition ref="A161"/>
  </sortState>
  <phoneticPr fontId="5" type="noConversion"/>
  <dataValidations count="1">
    <dataValidation type="list" allowBlank="1" showInputMessage="1" showErrorMessage="1" sqref="K2:K1035">
      <formula1>DTY紙管</formula1>
    </dataValidation>
  </dataValidations>
  <pageMargins left="0.70866141732283472" right="0.70866141732283472" top="0.74803149606299213" bottom="0.74803149606299213" header="0.31496062992125984" footer="0.31496062992125984"/>
  <pageSetup paperSize="9" orientation="portrait" r:id="rId1"/>
  <headerFooter>
    <oddFooter>&amp;A&amp;R第 &amp;P 頁</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theme="9" tint="-0.499984740745262"/>
  </sheetPr>
  <dimension ref="A1:AC920"/>
  <sheetViews>
    <sheetView showGridLines="0" zoomScaleNormal="100" workbookViewId="0">
      <pane ySplit="5" topLeftCell="A16" activePane="bottomLeft" state="frozen"/>
      <selection pane="bottomLeft" activeCell="U27" sqref="U27"/>
    </sheetView>
  </sheetViews>
  <sheetFormatPr defaultRowHeight="16.5"/>
  <cols>
    <col min="1" max="1" width="10.875" style="320" customWidth="1"/>
    <col min="2" max="2" width="7.625" style="249" customWidth="1"/>
    <col min="3" max="3" width="8.75" style="336" customWidth="1"/>
    <col min="4" max="4" width="4" style="249" customWidth="1"/>
    <col min="5" max="6" width="6.625" style="337" customWidth="1"/>
    <col min="7" max="7" width="6" style="337" customWidth="1"/>
    <col min="8" max="8" width="6.125" style="337" customWidth="1"/>
    <col min="9" max="10" width="6.625" style="337" customWidth="1"/>
    <col min="11" max="11" width="6.25" style="337" customWidth="1"/>
    <col min="12" max="12" width="6" style="337" customWidth="1"/>
    <col min="13" max="14" width="6.625" style="337" customWidth="1"/>
    <col min="15" max="16" width="6.25" style="337" customWidth="1"/>
    <col min="17" max="18" width="6.625" style="337" customWidth="1"/>
    <col min="19" max="19" width="6.125" style="337" customWidth="1"/>
    <col min="20" max="20" width="6.25" style="337" customWidth="1"/>
    <col min="21" max="21" width="9" style="338"/>
    <col min="22" max="26" width="9.125" style="334" bestFit="1" customWidth="1"/>
    <col min="27" max="28" width="9.625" style="334" bestFit="1" customWidth="1"/>
    <col min="29" max="16384" width="9" style="334"/>
  </cols>
  <sheetData>
    <row r="1" spans="1:29" s="249" customFormat="1" ht="47.25">
      <c r="A1" s="320" t="s">
        <v>351</v>
      </c>
      <c r="B1" s="249" t="s">
        <v>352</v>
      </c>
      <c r="C1" s="321" t="s">
        <v>353</v>
      </c>
      <c r="D1" s="322" t="s">
        <v>354</v>
      </c>
      <c r="E1" s="323" t="s">
        <v>355</v>
      </c>
      <c r="F1" s="323" t="s">
        <v>356</v>
      </c>
      <c r="G1" s="323" t="s">
        <v>357</v>
      </c>
      <c r="H1" s="323" t="s">
        <v>357</v>
      </c>
      <c r="I1" s="324" t="s">
        <v>358</v>
      </c>
      <c r="J1" s="324" t="s">
        <v>359</v>
      </c>
      <c r="K1" s="324" t="s">
        <v>360</v>
      </c>
      <c r="L1" s="324" t="s">
        <v>360</v>
      </c>
      <c r="M1" s="325" t="s">
        <v>361</v>
      </c>
      <c r="N1" s="325" t="s">
        <v>362</v>
      </c>
      <c r="O1" s="325" t="s">
        <v>363</v>
      </c>
      <c r="P1" s="325" t="s">
        <v>363</v>
      </c>
      <c r="Q1" s="326" t="s">
        <v>364</v>
      </c>
      <c r="R1" s="326" t="s">
        <v>365</v>
      </c>
      <c r="S1" s="326" t="s">
        <v>366</v>
      </c>
      <c r="T1" s="327" t="s">
        <v>366</v>
      </c>
      <c r="U1" s="328" t="s">
        <v>285</v>
      </c>
      <c r="V1" s="329" t="s">
        <v>284</v>
      </c>
      <c r="W1" s="329" t="s">
        <v>367</v>
      </c>
      <c r="X1" s="330" t="s">
        <v>368</v>
      </c>
      <c r="Y1" s="330" t="s">
        <v>369</v>
      </c>
      <c r="Z1" s="330" t="s">
        <v>370</v>
      </c>
      <c r="AA1" s="329" t="s">
        <v>371</v>
      </c>
      <c r="AB1" s="330" t="s">
        <v>372</v>
      </c>
      <c r="AC1" s="329" t="s">
        <v>248</v>
      </c>
    </row>
    <row r="2" spans="1:29">
      <c r="A2" s="331">
        <f>'２斷絲.IAD.效率'!A2</f>
        <v>46204</v>
      </c>
      <c r="B2" s="321" t="str">
        <f>'２斷絲.IAD.效率'!B2</f>
        <v>A07</v>
      </c>
      <c r="C2" s="321" t="str">
        <f>'２斷絲.IAD.效率'!C2</f>
        <v>停機</v>
      </c>
      <c r="D2" s="321">
        <f>'２斷絲.IAD.效率'!D2</f>
        <v>0</v>
      </c>
      <c r="E2" s="332">
        <f>'２斷絲.IAD.效率'!J2</f>
        <v>0</v>
      </c>
      <c r="F2" s="332">
        <f>'２斷絲.IAD.效率'!K2</f>
        <v>0</v>
      </c>
      <c r="G2" s="332" t="str">
        <f>'２斷絲.IAD.效率'!L2</f>
        <v>清車</v>
      </c>
      <c r="H2" s="332">
        <f>'２斷絲.IAD.效率'!M2</f>
        <v>0</v>
      </c>
      <c r="I2" s="332">
        <f>'２斷絲.IAD.效率'!N2</f>
        <v>0</v>
      </c>
      <c r="J2" s="332">
        <f>'２斷絲.IAD.效率'!O2</f>
        <v>0</v>
      </c>
      <c r="K2" s="332" t="str">
        <f>'２斷絲.IAD.效率'!P2</f>
        <v>停機</v>
      </c>
      <c r="L2" s="332">
        <f>'２斷絲.IAD.效率'!Q2</f>
        <v>0</v>
      </c>
      <c r="M2" s="332">
        <f>'２斷絲.IAD.效率'!R2</f>
        <v>0</v>
      </c>
      <c r="N2" s="332">
        <f>'２斷絲.IAD.效率'!S2</f>
        <v>0</v>
      </c>
      <c r="O2" s="332" t="str">
        <f>'２斷絲.IAD.效率'!T2</f>
        <v>停機</v>
      </c>
      <c r="P2" s="332">
        <f>'２斷絲.IAD.效率'!U2</f>
        <v>0</v>
      </c>
      <c r="Q2" s="332">
        <f>'２斷絲.IAD.效率'!V2</f>
        <v>0</v>
      </c>
      <c r="R2" s="332">
        <f>'２斷絲.IAD.效率'!W2</f>
        <v>0</v>
      </c>
      <c r="S2" s="332" t="str">
        <f>'２斷絲.IAD.效率'!X2</f>
        <v>停機</v>
      </c>
      <c r="T2" s="332">
        <f>'２斷絲.IAD.效率'!Y2</f>
        <v>0</v>
      </c>
      <c r="U2" s="328" t="str">
        <f>IF(ISNA(VLOOKUP('２斷絲.IAD.效率'!C2,條件!$A$1:$J$1011,10,0)),"",(VLOOKUP('２斷絲.IAD.效率'!C2,條件!$A$1:$J$1011,10,0)))</f>
        <v/>
      </c>
      <c r="V2" s="329" t="str">
        <f>IF(ISNA(VLOOKUP(C2,條件!$A$1:$J$1011,8,0)),"",(VLOOKUP(C2,條件!$A$1:$J$1011,8,0)))</f>
        <v/>
      </c>
      <c r="W2" s="329" t="str">
        <f>IF(ISNA(VLOOKUP(V2,清單!$AG$1:$AH$19,2,1)),"",(VLOOKUP(V2,清單!$AG$1:$AH$19,2,1)))</f>
        <v/>
      </c>
      <c r="X2" s="329" t="str">
        <f>IF(ISNA(VLOOKUP(C2,條件!$A$1:$J$1011,9,0)),"",(VLOOKUP(C2,條件!$A$1:$J$1011,9,0)))</f>
        <v/>
      </c>
      <c r="Y2" s="329">
        <v>24</v>
      </c>
      <c r="Z2" s="329">
        <v>216</v>
      </c>
      <c r="AA2" s="329" t="str">
        <f>IF(X2="","",X2+1)</f>
        <v/>
      </c>
      <c r="AB2" s="333" t="str">
        <f>IF(AA2="","",W2*Z2*AA2*Y2)</f>
        <v/>
      </c>
      <c r="AC2" s="329"/>
    </row>
    <row r="3" spans="1:29">
      <c r="A3" s="331">
        <f>'２斷絲.IAD.效率'!A3</f>
        <v>46204</v>
      </c>
      <c r="B3" s="321" t="str">
        <f>'２斷絲.IAD.效率'!B3</f>
        <v>A08</v>
      </c>
      <c r="C3" s="321" t="str">
        <f>'２斷絲.IAD.效率'!C3</f>
        <v>停機</v>
      </c>
      <c r="D3" s="321">
        <f>'２斷絲.IAD.效率'!D3</f>
        <v>0</v>
      </c>
      <c r="E3" s="332">
        <f>'２斷絲.IAD.效率'!J3</f>
        <v>0</v>
      </c>
      <c r="F3" s="332">
        <f>'２斷絲.IAD.效率'!K3</f>
        <v>0</v>
      </c>
      <c r="G3" s="332" t="str">
        <f>'２斷絲.IAD.效率'!L3</f>
        <v>停機</v>
      </c>
      <c r="H3" s="332">
        <f>'２斷絲.IAD.效率'!M3</f>
        <v>0</v>
      </c>
      <c r="I3" s="332">
        <f>'２斷絲.IAD.效率'!N3</f>
        <v>0</v>
      </c>
      <c r="J3" s="332">
        <f>'２斷絲.IAD.效率'!O3</f>
        <v>0</v>
      </c>
      <c r="K3" s="332" t="str">
        <f>'２斷絲.IAD.效率'!P3</f>
        <v>停機</v>
      </c>
      <c r="L3" s="332">
        <f>'２斷絲.IAD.效率'!Q3</f>
        <v>0</v>
      </c>
      <c r="M3" s="332">
        <f>'２斷絲.IAD.效率'!R3</f>
        <v>0</v>
      </c>
      <c r="N3" s="332">
        <f>'２斷絲.IAD.效率'!S3</f>
        <v>0</v>
      </c>
      <c r="O3" s="332" t="str">
        <f>'２斷絲.IAD.效率'!T3</f>
        <v>停機</v>
      </c>
      <c r="P3" s="332">
        <f>'２斷絲.IAD.效率'!U3</f>
        <v>0</v>
      </c>
      <c r="Q3" s="332">
        <f>'２斷絲.IAD.效率'!V3</f>
        <v>0</v>
      </c>
      <c r="R3" s="332">
        <f>'２斷絲.IAD.效率'!W3</f>
        <v>0</v>
      </c>
      <c r="S3" s="332" t="str">
        <f>'２斷絲.IAD.效率'!X3</f>
        <v>停機</v>
      </c>
      <c r="T3" s="332">
        <f>'２斷絲.IAD.效率'!Y3</f>
        <v>0</v>
      </c>
      <c r="U3" s="328" t="str">
        <f>IF(ISNA(VLOOKUP('２斷絲.IAD.效率'!C3,條件!$A$1:$J$1011,10,0)),"",(VLOOKUP('２斷絲.IAD.效率'!C3,條件!$A$1:$J$1011,10,0)))</f>
        <v/>
      </c>
      <c r="V3" s="329" t="str">
        <f>IF(ISNA(VLOOKUP(C3,條件!$A$1:$J$1011,8,0)),"",(VLOOKUP(C3,條件!$A$1:$J$1011,8,0)))</f>
        <v/>
      </c>
      <c r="W3" s="329" t="str">
        <f>IF(ISNA(VLOOKUP(V3,清單!$AG$1:$AH$19,2,1)),"",(VLOOKUP(V3,清單!$AG$1:$AH$19,2,1)))</f>
        <v/>
      </c>
      <c r="X3" s="329" t="str">
        <f>IF(ISNA(VLOOKUP(C3,條件!$A$1:$J$1011,9,0)),"",(VLOOKUP(C3,條件!$A$1:$J$1011,9,0)))</f>
        <v/>
      </c>
      <c r="Y3" s="329">
        <v>24</v>
      </c>
      <c r="Z3" s="329">
        <v>216</v>
      </c>
      <c r="AA3" s="329" t="str">
        <f t="shared" ref="AA3:AA32" si="0">IF(X3="","",X3+1)</f>
        <v/>
      </c>
      <c r="AB3" s="333" t="str">
        <f t="shared" ref="AB3:AB32" si="1">IF(AA3="","",W3*Z3*AA3*Y3)</f>
        <v/>
      </c>
      <c r="AC3" s="329"/>
    </row>
    <row r="4" spans="1:29">
      <c r="A4" s="331">
        <f>'２斷絲.IAD.效率'!A4</f>
        <v>46204</v>
      </c>
      <c r="B4" s="321" t="str">
        <f>'２斷絲.IAD.效率'!B4</f>
        <v>A09</v>
      </c>
      <c r="C4" s="321" t="str">
        <f>'２斷絲.IAD.效率'!C4</f>
        <v>停機</v>
      </c>
      <c r="D4" s="321">
        <f>'２斷絲.IAD.效率'!D4</f>
        <v>0</v>
      </c>
      <c r="E4" s="332">
        <f>'２斷絲.IAD.效率'!J4</f>
        <v>0</v>
      </c>
      <c r="F4" s="332">
        <f>'２斷絲.IAD.效率'!K4</f>
        <v>0</v>
      </c>
      <c r="G4" s="332" t="str">
        <f>'２斷絲.IAD.效率'!L4</f>
        <v>停機</v>
      </c>
      <c r="H4" s="332">
        <f>'２斷絲.IAD.效率'!M4</f>
        <v>0</v>
      </c>
      <c r="I4" s="332">
        <f>'２斷絲.IAD.效率'!N4</f>
        <v>0</v>
      </c>
      <c r="J4" s="332">
        <f>'２斷絲.IAD.效率'!O4</f>
        <v>0</v>
      </c>
      <c r="K4" s="332" t="str">
        <f>'２斷絲.IAD.效率'!P4</f>
        <v>停機</v>
      </c>
      <c r="L4" s="332">
        <f>'２斷絲.IAD.效率'!Q4</f>
        <v>0</v>
      </c>
      <c r="M4" s="332">
        <f>'２斷絲.IAD.效率'!R4</f>
        <v>0</v>
      </c>
      <c r="N4" s="332">
        <f>'２斷絲.IAD.效率'!S4</f>
        <v>0</v>
      </c>
      <c r="O4" s="332" t="str">
        <f>'２斷絲.IAD.效率'!T4</f>
        <v>停機</v>
      </c>
      <c r="P4" s="332">
        <f>'２斷絲.IAD.效率'!U4</f>
        <v>0</v>
      </c>
      <c r="Q4" s="332">
        <f>'２斷絲.IAD.效率'!V4</f>
        <v>0</v>
      </c>
      <c r="R4" s="332">
        <f>'２斷絲.IAD.效率'!W4</f>
        <v>0</v>
      </c>
      <c r="S4" s="332" t="str">
        <f>'２斷絲.IAD.效率'!X4</f>
        <v>停機</v>
      </c>
      <c r="T4" s="332">
        <f>'２斷絲.IAD.效率'!Y4</f>
        <v>0</v>
      </c>
      <c r="U4" s="328" t="str">
        <f>IF(ISNA(VLOOKUP('２斷絲.IAD.效率'!C4,條件!$A$1:$J$1011,10,0)),"",(VLOOKUP('２斷絲.IAD.效率'!C4,條件!$A$1:$J$1011,10,0)))</f>
        <v/>
      </c>
      <c r="V4" s="329" t="str">
        <f>IF(ISNA(VLOOKUP(C4,條件!$A$1:$J$1011,8,0)),"",(VLOOKUP(C4,條件!$A$1:$J$1011,8,0)))</f>
        <v/>
      </c>
      <c r="W4" s="329" t="str">
        <f>IF(ISNA(VLOOKUP(V4,清單!$AG$1:$AH$19,2,1)),"",(VLOOKUP(V4,清單!$AG$1:$AH$19,2,1)))</f>
        <v/>
      </c>
      <c r="X4" s="329" t="str">
        <f>IF(ISNA(VLOOKUP(C4,條件!$A$1:$J$1011,9,0)),"",(VLOOKUP(C4,條件!$A$1:$J$1011,9,0)))</f>
        <v/>
      </c>
      <c r="Y4" s="329">
        <v>24</v>
      </c>
      <c r="Z4" s="329">
        <v>216</v>
      </c>
      <c r="AA4" s="329" t="str">
        <f t="shared" si="0"/>
        <v/>
      </c>
      <c r="AB4" s="333" t="str">
        <f t="shared" si="1"/>
        <v/>
      </c>
      <c r="AC4" s="329"/>
    </row>
    <row r="5" spans="1:29">
      <c r="A5" s="331">
        <f>'２斷絲.IAD.效率'!A5</f>
        <v>46204</v>
      </c>
      <c r="B5" s="321" t="str">
        <f>'２斷絲.IAD.效率'!B5</f>
        <v>A10</v>
      </c>
      <c r="C5" s="321" t="str">
        <f>'２斷絲.IAD.效率'!C5</f>
        <v>停機</v>
      </c>
      <c r="D5" s="321">
        <f>'２斷絲.IAD.效率'!D5</f>
        <v>0</v>
      </c>
      <c r="E5" s="332">
        <f>'２斷絲.IAD.效率'!J5</f>
        <v>0</v>
      </c>
      <c r="F5" s="332">
        <f>'２斷絲.IAD.效率'!K5</f>
        <v>0</v>
      </c>
      <c r="G5" s="332" t="str">
        <f>'２斷絲.IAD.效率'!L5</f>
        <v>停機</v>
      </c>
      <c r="H5" s="332">
        <f>'２斷絲.IAD.效率'!M5</f>
        <v>0</v>
      </c>
      <c r="I5" s="332">
        <f>'２斷絲.IAD.效率'!N5</f>
        <v>0</v>
      </c>
      <c r="J5" s="332">
        <f>'２斷絲.IAD.效率'!O5</f>
        <v>0</v>
      </c>
      <c r="K5" s="332" t="str">
        <f>'２斷絲.IAD.效率'!P5</f>
        <v>停機</v>
      </c>
      <c r="L5" s="332">
        <f>'２斷絲.IAD.效率'!Q5</f>
        <v>0</v>
      </c>
      <c r="M5" s="332">
        <f>'２斷絲.IAD.效率'!R5</f>
        <v>0</v>
      </c>
      <c r="N5" s="332">
        <f>'２斷絲.IAD.效率'!S5</f>
        <v>0</v>
      </c>
      <c r="O5" s="332" t="str">
        <f>'２斷絲.IAD.效率'!T5</f>
        <v>停機</v>
      </c>
      <c r="P5" s="332">
        <f>'２斷絲.IAD.效率'!U5</f>
        <v>0</v>
      </c>
      <c r="Q5" s="332">
        <f>'２斷絲.IAD.效率'!V5</f>
        <v>0</v>
      </c>
      <c r="R5" s="332">
        <f>'２斷絲.IAD.效率'!W5</f>
        <v>0</v>
      </c>
      <c r="S5" s="332" t="str">
        <f>'２斷絲.IAD.效率'!X5</f>
        <v>停機</v>
      </c>
      <c r="T5" s="332">
        <f>'２斷絲.IAD.效率'!Y5</f>
        <v>0</v>
      </c>
      <c r="U5" s="328" t="str">
        <f>IF(ISNA(VLOOKUP('２斷絲.IAD.效率'!C5,條件!$A$1:$J$1011,10,0)),"",(VLOOKUP('２斷絲.IAD.效率'!C5,條件!$A$1:$J$1011,10,0)))</f>
        <v/>
      </c>
      <c r="V5" s="329" t="str">
        <f>IF(ISNA(VLOOKUP(C5,條件!$A$1:$J$1011,8,0)),"",(VLOOKUP(C5,條件!$A$1:$J$1011,8,0)))</f>
        <v/>
      </c>
      <c r="W5" s="329" t="str">
        <f>IF(ISNA(VLOOKUP(V5,清單!$AG$1:$AH$19,2,1)),"",(VLOOKUP(V5,清單!$AG$1:$AH$19,2,1)))</f>
        <v/>
      </c>
      <c r="X5" s="329" t="str">
        <f>IF(ISNA(VLOOKUP(C5,條件!$A$1:$J$1011,9,0)),"",(VLOOKUP(C5,條件!$A$1:$J$1011,9,0)))</f>
        <v/>
      </c>
      <c r="Y5" s="329">
        <v>24</v>
      </c>
      <c r="Z5" s="329">
        <v>216</v>
      </c>
      <c r="AA5" s="329" t="str">
        <f t="shared" ref="AA5:AA30" si="2">IF(X5="","",X5+1)</f>
        <v/>
      </c>
      <c r="AB5" s="333" t="str">
        <f t="shared" ref="AB5:AB30" si="3">IF(AA5="","",W5*Z5*AA5*Y5)</f>
        <v/>
      </c>
      <c r="AC5" s="329"/>
    </row>
    <row r="6" spans="1:29">
      <c r="A6" s="331">
        <f>'２斷絲.IAD.效率'!A6</f>
        <v>46204</v>
      </c>
      <c r="B6" s="321" t="str">
        <f>'２斷絲.IAD.效率'!B6</f>
        <v>A11</v>
      </c>
      <c r="C6" s="321" t="str">
        <f>'２斷絲.IAD.效率'!C6</f>
        <v>停機</v>
      </c>
      <c r="D6" s="321">
        <f>'２斷絲.IAD.效率'!D6</f>
        <v>0</v>
      </c>
      <c r="E6" s="332">
        <f>'２斷絲.IAD.效率'!J6</f>
        <v>0</v>
      </c>
      <c r="F6" s="332">
        <f>'２斷絲.IAD.效率'!K6</f>
        <v>0</v>
      </c>
      <c r="G6" s="332" t="str">
        <f>'２斷絲.IAD.效率'!L6</f>
        <v>停機</v>
      </c>
      <c r="H6" s="332">
        <f>'２斷絲.IAD.效率'!M6</f>
        <v>0</v>
      </c>
      <c r="I6" s="332">
        <f>'２斷絲.IAD.效率'!N6</f>
        <v>0</v>
      </c>
      <c r="J6" s="332">
        <f>'２斷絲.IAD.效率'!O6</f>
        <v>0</v>
      </c>
      <c r="K6" s="332" t="str">
        <f>'２斷絲.IAD.效率'!P6</f>
        <v>停機</v>
      </c>
      <c r="L6" s="332">
        <f>'２斷絲.IAD.效率'!Q6</f>
        <v>0</v>
      </c>
      <c r="M6" s="332">
        <f>'２斷絲.IAD.效率'!R6</f>
        <v>0</v>
      </c>
      <c r="N6" s="332">
        <f>'２斷絲.IAD.效率'!S6</f>
        <v>0</v>
      </c>
      <c r="O6" s="332" t="str">
        <f>'２斷絲.IAD.效率'!T6</f>
        <v>停機</v>
      </c>
      <c r="P6" s="332">
        <f>'２斷絲.IAD.效率'!U6</f>
        <v>0</v>
      </c>
      <c r="Q6" s="332">
        <f>'２斷絲.IAD.效率'!V6</f>
        <v>0</v>
      </c>
      <c r="R6" s="332">
        <f>'２斷絲.IAD.效率'!W6</f>
        <v>0</v>
      </c>
      <c r="S6" s="332" t="str">
        <f>'２斷絲.IAD.效率'!X6</f>
        <v>停機</v>
      </c>
      <c r="T6" s="332">
        <f>'２斷絲.IAD.效率'!Y6</f>
        <v>0</v>
      </c>
      <c r="U6" s="328" t="str">
        <f>IF(ISNA(VLOOKUP('２斷絲.IAD.效率'!C6,條件!$A$1:$J$1011,10,0)),"",(VLOOKUP('２斷絲.IAD.效率'!C6,條件!$A$1:$J$1011,10,0)))</f>
        <v/>
      </c>
      <c r="V6" s="329" t="str">
        <f>IF(ISNA(VLOOKUP(C6,條件!$A$1:$J$1011,8,0)),"",(VLOOKUP(C6,條件!$A$1:$J$1011,8,0)))</f>
        <v/>
      </c>
      <c r="W6" s="329" t="str">
        <f>IF(ISNA(VLOOKUP(V6,清單!$AG$1:$AH$19,2,1)),"",(VLOOKUP(V6,清單!$AG$1:$AH$19,2,1)))</f>
        <v/>
      </c>
      <c r="X6" s="329" t="str">
        <f>IF(ISNA(VLOOKUP(C6,條件!$A$1:$J$1011,9,0)),"",(VLOOKUP(C6,條件!$A$1:$J$1011,9,0)))</f>
        <v/>
      </c>
      <c r="Y6" s="329">
        <v>24</v>
      </c>
      <c r="Z6" s="329">
        <v>216</v>
      </c>
      <c r="AA6" s="329" t="str">
        <f t="shared" si="2"/>
        <v/>
      </c>
      <c r="AB6" s="333" t="str">
        <f t="shared" si="3"/>
        <v/>
      </c>
      <c r="AC6" s="329"/>
    </row>
    <row r="7" spans="1:29">
      <c r="A7" s="331">
        <f>'２斷絲.IAD.效率'!A7</f>
        <v>46204</v>
      </c>
      <c r="B7" s="321" t="str">
        <f>'２斷絲.IAD.效率'!B7</f>
        <v>A12</v>
      </c>
      <c r="C7" s="321" t="str">
        <f>'２斷絲.IAD.效率'!C7</f>
        <v>2F43R2</v>
      </c>
      <c r="D7" s="321">
        <f>'２斷絲.IAD.效率'!D7</f>
        <v>0</v>
      </c>
      <c r="E7" s="332">
        <f>'２斷絲.IAD.效率'!J7</f>
        <v>14</v>
      </c>
      <c r="F7" s="332">
        <f>'２斷絲.IAD.效率'!K7</f>
        <v>0</v>
      </c>
      <c r="G7" s="332">
        <f>'２斷絲.IAD.效率'!L7</f>
        <v>9466</v>
      </c>
      <c r="H7" s="332">
        <f>'２斷絲.IAD.效率'!M7</f>
        <v>9360</v>
      </c>
      <c r="I7" s="332">
        <f>'２斷絲.IAD.效率'!N7</f>
        <v>10</v>
      </c>
      <c r="J7" s="332">
        <f>'２斷絲.IAD.效率'!O7</f>
        <v>0</v>
      </c>
      <c r="K7" s="332">
        <f>'２斷絲.IAD.效率'!P7</f>
        <v>9617</v>
      </c>
      <c r="L7" s="332">
        <f>'２斷絲.IAD.效率'!Q7</f>
        <v>9277</v>
      </c>
      <c r="M7" s="332">
        <f>'２斷絲.IAD.效率'!R7</f>
        <v>14</v>
      </c>
      <c r="N7" s="332">
        <f>'２斷絲.IAD.效率'!S7</f>
        <v>0</v>
      </c>
      <c r="O7" s="332">
        <f>'２斷絲.IAD.效率'!T7</f>
        <v>9355</v>
      </c>
      <c r="P7" s="332">
        <f>'２斷絲.IAD.效率'!U7</f>
        <v>9324</v>
      </c>
      <c r="Q7" s="332">
        <f>'２斷絲.IAD.效率'!V7</f>
        <v>16</v>
      </c>
      <c r="R7" s="332">
        <f>'２斷絲.IAD.效率'!W7</f>
        <v>0</v>
      </c>
      <c r="S7" s="332">
        <f>'２斷絲.IAD.效率'!X7</f>
        <v>9220</v>
      </c>
      <c r="T7" s="332">
        <f>'２斷絲.IAD.效率'!Y7</f>
        <v>9434</v>
      </c>
      <c r="U7" s="328" t="str">
        <f>IF(ISNA(VLOOKUP('２斷絲.IAD.效率'!C7,條件!$A$1:$J$1011,10,0)),"",(VLOOKUP('２斷絲.IAD.效率'!C7,條件!$A$1:$J$1011,10,0)))</f>
        <v>低壓</v>
      </c>
      <c r="V7" s="329" t="str">
        <f>IF(ISNA(VLOOKUP(C7,條件!$A$1:$J$1011,8,0)),"",(VLOOKUP(C7,條件!$A$1:$J$1011,8,0)))</f>
        <v>P203</v>
      </c>
      <c r="W7" s="329">
        <f>IF(ISNA(VLOOKUP(V7,清單!$AG$1:$AH$19,2,1)),"",(VLOOKUP(V7,清單!$AG$1:$AH$19,2,1)))</f>
        <v>0.91100000000000003</v>
      </c>
      <c r="X7" s="329">
        <f>IF(ISNA(VLOOKUP(C7,條件!$A$1:$J$1011,9,0)),"",(VLOOKUP(C7,條件!$A$1:$J$1011,9,0)))</f>
        <v>1.7</v>
      </c>
      <c r="Y7" s="329">
        <v>24</v>
      </c>
      <c r="Z7" s="329">
        <v>216</v>
      </c>
      <c r="AA7" s="329">
        <f t="shared" si="2"/>
        <v>2.7</v>
      </c>
      <c r="AB7" s="333">
        <f t="shared" si="3"/>
        <v>12751.084800000001</v>
      </c>
      <c r="AC7" s="329"/>
    </row>
    <row r="8" spans="1:29">
      <c r="A8" s="331">
        <f>'２斷絲.IAD.效率'!A8</f>
        <v>46204</v>
      </c>
      <c r="B8" s="321" t="str">
        <f>'２斷絲.IAD.效率'!B8</f>
        <v>A13</v>
      </c>
      <c r="C8" s="321" t="str">
        <f>'２斷絲.IAD.效率'!C8</f>
        <v>停機</v>
      </c>
      <c r="D8" s="321">
        <f>'２斷絲.IAD.效率'!D8</f>
        <v>0</v>
      </c>
      <c r="E8" s="332">
        <f>'２斷絲.IAD.效率'!J8</f>
        <v>0</v>
      </c>
      <c r="F8" s="332">
        <f>'２斷絲.IAD.效率'!K8</f>
        <v>0</v>
      </c>
      <c r="G8" s="332" t="str">
        <f>'２斷絲.IAD.效率'!L8</f>
        <v>停機</v>
      </c>
      <c r="H8" s="332">
        <f>'２斷絲.IAD.效率'!M8</f>
        <v>0</v>
      </c>
      <c r="I8" s="332">
        <f>'２斷絲.IAD.效率'!N8</f>
        <v>0</v>
      </c>
      <c r="J8" s="332">
        <f>'２斷絲.IAD.效率'!O8</f>
        <v>0</v>
      </c>
      <c r="K8" s="332" t="str">
        <f>'２斷絲.IAD.效率'!P8</f>
        <v>停機</v>
      </c>
      <c r="L8" s="332">
        <f>'２斷絲.IAD.效率'!Q8</f>
        <v>0</v>
      </c>
      <c r="M8" s="332">
        <f>'２斷絲.IAD.效率'!R8</f>
        <v>0</v>
      </c>
      <c r="N8" s="332">
        <f>'２斷絲.IAD.效率'!S8</f>
        <v>0</v>
      </c>
      <c r="O8" s="332" t="str">
        <f>'２斷絲.IAD.效率'!T8</f>
        <v>停機</v>
      </c>
      <c r="P8" s="332">
        <f>'２斷絲.IAD.效率'!U8</f>
        <v>0</v>
      </c>
      <c r="Q8" s="332">
        <f>'２斷絲.IAD.效率'!V8</f>
        <v>0</v>
      </c>
      <c r="R8" s="332">
        <f>'２斷絲.IAD.效率'!W8</f>
        <v>0</v>
      </c>
      <c r="S8" s="332" t="str">
        <f>'２斷絲.IAD.效率'!X8</f>
        <v>停機</v>
      </c>
      <c r="T8" s="332">
        <f>'２斷絲.IAD.效率'!Y8</f>
        <v>0</v>
      </c>
      <c r="U8" s="328" t="str">
        <f>IF(ISNA(VLOOKUP('２斷絲.IAD.效率'!C8,條件!$A$1:$J$1011,10,0)),"",(VLOOKUP('２斷絲.IAD.效率'!C8,條件!$A$1:$J$1011,10,0)))</f>
        <v/>
      </c>
      <c r="V8" s="329" t="str">
        <f>IF(ISNA(VLOOKUP(C8,條件!$A$1:$J$1011,8,0)),"",(VLOOKUP(C8,條件!$A$1:$J$1011,8,0)))</f>
        <v/>
      </c>
      <c r="W8" s="329" t="str">
        <f>IF(ISNA(VLOOKUP(V8,清單!$AG$1:$AH$19,2,1)),"",(VLOOKUP(V8,清單!$AG$1:$AH$19,2,1)))</f>
        <v/>
      </c>
      <c r="X8" s="329" t="str">
        <f>IF(ISNA(VLOOKUP(C8,條件!$A$1:$J$1011,9,0)),"",(VLOOKUP(C8,條件!$A$1:$J$1011,9,0)))</f>
        <v/>
      </c>
      <c r="Y8" s="329">
        <v>24</v>
      </c>
      <c r="Z8" s="329">
        <v>216</v>
      </c>
      <c r="AA8" s="329" t="str">
        <f t="shared" si="2"/>
        <v/>
      </c>
      <c r="AB8" s="333" t="str">
        <f t="shared" si="3"/>
        <v/>
      </c>
      <c r="AC8" s="329"/>
    </row>
    <row r="9" spans="1:29">
      <c r="A9" s="331">
        <f>'２斷絲.IAD.效率'!A9</f>
        <v>46204</v>
      </c>
      <c r="B9" s="321" t="str">
        <f>'２斷絲.IAD.效率'!B9</f>
        <v>A14</v>
      </c>
      <c r="C9" s="321" t="str">
        <f>'２斷絲.IAD.效率'!C9</f>
        <v>停機</v>
      </c>
      <c r="D9" s="321">
        <f>'２斷絲.IAD.效率'!D9</f>
        <v>0</v>
      </c>
      <c r="E9" s="332">
        <f>'２斷絲.IAD.效率'!J9</f>
        <v>0</v>
      </c>
      <c r="F9" s="332">
        <f>'２斷絲.IAD.效率'!K9</f>
        <v>0</v>
      </c>
      <c r="G9" s="332" t="str">
        <f>'２斷絲.IAD.效率'!L9</f>
        <v>停機</v>
      </c>
      <c r="H9" s="332">
        <f>'２斷絲.IAD.效率'!M9</f>
        <v>0</v>
      </c>
      <c r="I9" s="332">
        <f>'２斷絲.IAD.效率'!N9</f>
        <v>0</v>
      </c>
      <c r="J9" s="332">
        <f>'２斷絲.IAD.效率'!O9</f>
        <v>0</v>
      </c>
      <c r="K9" s="332" t="str">
        <f>'２斷絲.IAD.效率'!P9</f>
        <v>停機</v>
      </c>
      <c r="L9" s="332">
        <f>'２斷絲.IAD.效率'!Q9</f>
        <v>0</v>
      </c>
      <c r="M9" s="332">
        <f>'２斷絲.IAD.效率'!R9</f>
        <v>0</v>
      </c>
      <c r="N9" s="332">
        <f>'２斷絲.IAD.效率'!S9</f>
        <v>0</v>
      </c>
      <c r="O9" s="332" t="str">
        <f>'２斷絲.IAD.效率'!T9</f>
        <v>停機</v>
      </c>
      <c r="P9" s="332">
        <f>'２斷絲.IAD.效率'!U9</f>
        <v>0</v>
      </c>
      <c r="Q9" s="332">
        <f>'２斷絲.IAD.效率'!V9</f>
        <v>0</v>
      </c>
      <c r="R9" s="332">
        <f>'２斷絲.IAD.效率'!W9</f>
        <v>0</v>
      </c>
      <c r="S9" s="332" t="str">
        <f>'２斷絲.IAD.效率'!X9</f>
        <v>停機</v>
      </c>
      <c r="T9" s="332">
        <f>'２斷絲.IAD.效率'!Y9</f>
        <v>0</v>
      </c>
      <c r="U9" s="328" t="str">
        <f>IF(ISNA(VLOOKUP('２斷絲.IAD.效率'!C9,條件!$A$1:$J$1011,10,0)),"",(VLOOKUP('２斷絲.IAD.效率'!C9,條件!$A$1:$J$1011,10,0)))</f>
        <v/>
      </c>
      <c r="V9" s="329" t="str">
        <f>IF(ISNA(VLOOKUP(C9,條件!$A$1:$J$1011,8,0)),"",(VLOOKUP(C9,條件!$A$1:$J$1011,8,0)))</f>
        <v/>
      </c>
      <c r="W9" s="329" t="str">
        <f>IF(ISNA(VLOOKUP(V9,清單!$AG$1:$AH$19,2,1)),"",(VLOOKUP(V9,清單!$AG$1:$AH$19,2,1)))</f>
        <v/>
      </c>
      <c r="X9" s="329" t="str">
        <f>IF(ISNA(VLOOKUP(C9,條件!$A$1:$J$1011,9,0)),"",(VLOOKUP(C9,條件!$A$1:$J$1011,9,0)))</f>
        <v/>
      </c>
      <c r="Y9" s="329">
        <v>24</v>
      </c>
      <c r="Z9" s="329">
        <v>216</v>
      </c>
      <c r="AA9" s="329" t="str">
        <f t="shared" si="2"/>
        <v/>
      </c>
      <c r="AB9" s="333" t="str">
        <f t="shared" si="3"/>
        <v/>
      </c>
      <c r="AC9" s="329"/>
    </row>
    <row r="10" spans="1:29">
      <c r="A10" s="331">
        <f>'２斷絲.IAD.效率'!A10</f>
        <v>46204</v>
      </c>
      <c r="B10" s="321" t="str">
        <f>'２斷絲.IAD.效率'!B10</f>
        <v>A15</v>
      </c>
      <c r="C10" s="321" t="str">
        <f>'２斷絲.IAD.效率'!C10</f>
        <v>停機</v>
      </c>
      <c r="D10" s="321">
        <f>'２斷絲.IAD.效率'!D10</f>
        <v>0</v>
      </c>
      <c r="E10" s="332">
        <f>'２斷絲.IAD.效率'!J10</f>
        <v>0</v>
      </c>
      <c r="F10" s="332">
        <f>'２斷絲.IAD.效率'!K10</f>
        <v>0</v>
      </c>
      <c r="G10" s="332" t="str">
        <f>'２斷絲.IAD.效率'!L10</f>
        <v>停機</v>
      </c>
      <c r="H10" s="332">
        <f>'２斷絲.IAD.效率'!M10</f>
        <v>0</v>
      </c>
      <c r="I10" s="332">
        <f>'２斷絲.IAD.效率'!N10</f>
        <v>0</v>
      </c>
      <c r="J10" s="332">
        <f>'２斷絲.IAD.效率'!O10</f>
        <v>0</v>
      </c>
      <c r="K10" s="332" t="str">
        <f>'２斷絲.IAD.效率'!P10</f>
        <v>停機</v>
      </c>
      <c r="L10" s="332">
        <f>'２斷絲.IAD.效率'!Q10</f>
        <v>0</v>
      </c>
      <c r="M10" s="332">
        <f>'２斷絲.IAD.效率'!R10</f>
        <v>0</v>
      </c>
      <c r="N10" s="332">
        <f>'２斷絲.IAD.效率'!S10</f>
        <v>0</v>
      </c>
      <c r="O10" s="332" t="str">
        <f>'２斷絲.IAD.效率'!T10</f>
        <v>停機</v>
      </c>
      <c r="P10" s="332">
        <f>'２斷絲.IAD.效率'!U10</f>
        <v>0</v>
      </c>
      <c r="Q10" s="332">
        <f>'２斷絲.IAD.效率'!V10</f>
        <v>0</v>
      </c>
      <c r="R10" s="332">
        <f>'２斷絲.IAD.效率'!W10</f>
        <v>0</v>
      </c>
      <c r="S10" s="332" t="str">
        <f>'２斷絲.IAD.效率'!X10</f>
        <v>停機</v>
      </c>
      <c r="T10" s="332">
        <f>'２斷絲.IAD.效率'!Y10</f>
        <v>0</v>
      </c>
      <c r="U10" s="328" t="str">
        <f>IF(ISNA(VLOOKUP('２斷絲.IAD.效率'!C10,條件!$A$1:$J$1011,10,0)),"",(VLOOKUP('２斷絲.IAD.效率'!C10,條件!$A$1:$J$1011,10,0)))</f>
        <v/>
      </c>
      <c r="V10" s="329" t="str">
        <f>IF(ISNA(VLOOKUP(C10,條件!$A$1:$J$1011,8,0)),"",(VLOOKUP(C10,條件!$A$1:$J$1011,8,0)))</f>
        <v/>
      </c>
      <c r="W10" s="329" t="str">
        <f>IF(ISNA(VLOOKUP(V10,清單!$AG$1:$AH$19,2,1)),"",(VLOOKUP(V10,清單!$AG$1:$AH$19,2,1)))</f>
        <v/>
      </c>
      <c r="X10" s="329" t="str">
        <f>IF(ISNA(VLOOKUP(C10,條件!$A$1:$J$1011,9,0)),"",(VLOOKUP(C10,條件!$A$1:$J$1011,9,0)))</f>
        <v/>
      </c>
      <c r="Y10" s="329">
        <v>24</v>
      </c>
      <c r="Z10" s="329">
        <v>216</v>
      </c>
      <c r="AA10" s="329" t="str">
        <f t="shared" si="2"/>
        <v/>
      </c>
      <c r="AB10" s="333" t="str">
        <f t="shared" si="3"/>
        <v/>
      </c>
      <c r="AC10" s="329"/>
    </row>
    <row r="11" spans="1:29">
      <c r="A11" s="331">
        <f>'２斷絲.IAD.效率'!A11</f>
        <v>46204</v>
      </c>
      <c r="B11" s="321" t="str">
        <f>'２斷絲.IAD.效率'!B11</f>
        <v>A16</v>
      </c>
      <c r="C11" s="321" t="str">
        <f>'２斷絲.IAD.效率'!C11</f>
        <v>2F08T2</v>
      </c>
      <c r="D11" s="321" t="str">
        <f>'２斷絲.IAD.效率'!D11</f>
        <v>G</v>
      </c>
      <c r="E11" s="332">
        <f>'２斷絲.IAD.效率'!J11</f>
        <v>11</v>
      </c>
      <c r="F11" s="332">
        <f>'２斷絲.IAD.效率'!K11</f>
        <v>0</v>
      </c>
      <c r="G11" s="332">
        <f>'２斷絲.IAD.效率'!L11</f>
        <v>9342</v>
      </c>
      <c r="H11" s="332" t="str">
        <f>'２斷絲.IAD.效率'!M11</f>
        <v>停機</v>
      </c>
      <c r="I11" s="332">
        <f>'２斷絲.IAD.效率'!N11</f>
        <v>6</v>
      </c>
      <c r="J11" s="332">
        <f>'２斷絲.IAD.效率'!O11</f>
        <v>0</v>
      </c>
      <c r="K11" s="332">
        <f>'２斷絲.IAD.效率'!P11</f>
        <v>9338</v>
      </c>
      <c r="L11" s="332" t="str">
        <f>'２斷絲.IAD.效率'!Q11</f>
        <v>停機</v>
      </c>
      <c r="M11" s="332">
        <f>'２斷絲.IAD.效率'!R11</f>
        <v>6</v>
      </c>
      <c r="N11" s="332">
        <f>'２斷絲.IAD.效率'!S11</f>
        <v>0</v>
      </c>
      <c r="O11" s="332">
        <f>'２斷絲.IAD.效率'!T11</f>
        <v>9333</v>
      </c>
      <c r="P11" s="332" t="str">
        <f>'２斷絲.IAD.效率'!U11</f>
        <v>停機</v>
      </c>
      <c r="Q11" s="332">
        <f>'２斷絲.IAD.效率'!V11</f>
        <v>17</v>
      </c>
      <c r="R11" s="332">
        <f>'２斷絲.IAD.效率'!W11</f>
        <v>0</v>
      </c>
      <c r="S11" s="332">
        <f>'２斷絲.IAD.效率'!X11</f>
        <v>9116</v>
      </c>
      <c r="T11" s="332" t="str">
        <f>'２斷絲.IAD.效率'!Y11</f>
        <v>停機</v>
      </c>
      <c r="U11" s="328" t="str">
        <f>IF(ISNA(VLOOKUP('２斷絲.IAD.效率'!C11,條件!$A$1:$J$1011,10,0)),"",(VLOOKUP('２斷絲.IAD.效率'!C11,條件!$A$1:$J$1011,10,0)))</f>
        <v>低壓</v>
      </c>
      <c r="V11" s="329" t="str">
        <f>IF(ISNA(VLOOKUP(C11,條件!$A$1:$J$1011,8,0)),"",(VLOOKUP(C11,條件!$A$1:$J$1011,8,0)))</f>
        <v>P203</v>
      </c>
      <c r="W11" s="329">
        <f>IF(ISNA(VLOOKUP(V11,清單!$AG$1:$AH$19,2,1)),"",(VLOOKUP(V11,清單!$AG$1:$AH$19,2,1)))</f>
        <v>0.91100000000000003</v>
      </c>
      <c r="X11" s="329">
        <f>IF(ISNA(VLOOKUP(C11,條件!$A$1:$J$1011,9,0)),"",(VLOOKUP(C11,條件!$A$1:$J$1011,9,0)))</f>
        <v>0.7</v>
      </c>
      <c r="Y11" s="329">
        <v>24</v>
      </c>
      <c r="Z11" s="329">
        <v>216</v>
      </c>
      <c r="AA11" s="329">
        <f t="shared" si="2"/>
        <v>1.7</v>
      </c>
      <c r="AB11" s="333">
        <f t="shared" si="3"/>
        <v>8028.4608000000007</v>
      </c>
      <c r="AC11" s="329"/>
    </row>
    <row r="12" spans="1:29">
      <c r="A12" s="331">
        <f>'２斷絲.IAD.效率'!A12</f>
        <v>46204</v>
      </c>
      <c r="B12" s="321" t="str">
        <f>'２斷絲.IAD.效率'!B12</f>
        <v>A17</v>
      </c>
      <c r="C12" s="321" t="str">
        <f>'２斷絲.IAD.效率'!C12</f>
        <v>2FA092</v>
      </c>
      <c r="D12" s="321" t="str">
        <f>'２斷絲.IAD.效率'!D12</f>
        <v>G</v>
      </c>
      <c r="E12" s="332">
        <f>'２斷絲.IAD.效率'!J12</f>
        <v>9</v>
      </c>
      <c r="F12" s="332">
        <f>'２斷絲.IAD.效率'!K12</f>
        <v>0</v>
      </c>
      <c r="G12" s="332">
        <f>'２斷絲.IAD.效率'!L12</f>
        <v>7857</v>
      </c>
      <c r="H12" s="332" t="str">
        <f>'２斷絲.IAD.效率'!M12</f>
        <v>停機</v>
      </c>
      <c r="I12" s="332">
        <f>'２斷絲.IAD.效率'!N12</f>
        <v>5</v>
      </c>
      <c r="J12" s="332">
        <f>'２斷絲.IAD.效率'!O12</f>
        <v>0</v>
      </c>
      <c r="K12" s="332">
        <f>'２斷絲.IAD.效率'!P12</f>
        <v>7808</v>
      </c>
      <c r="L12" s="332" t="str">
        <f>'２斷絲.IAD.效率'!Q12</f>
        <v>停機</v>
      </c>
      <c r="M12" s="332">
        <f>'２斷絲.IAD.效率'!R12</f>
        <v>3</v>
      </c>
      <c r="N12" s="332">
        <f>'２斷絲.IAD.效率'!S12</f>
        <v>0</v>
      </c>
      <c r="O12" s="332">
        <f>'２斷絲.IAD.效率'!T12</f>
        <v>7920</v>
      </c>
      <c r="P12" s="332" t="str">
        <f>'２斷絲.IAD.效率'!U12</f>
        <v>停機</v>
      </c>
      <c r="Q12" s="332">
        <f>'２斷絲.IAD.效率'!V12</f>
        <v>6</v>
      </c>
      <c r="R12" s="332">
        <f>'２斷絲.IAD.效率'!W12</f>
        <v>0</v>
      </c>
      <c r="S12" s="332">
        <f>'２斷絲.IAD.效率'!X12</f>
        <v>7898</v>
      </c>
      <c r="T12" s="332" t="str">
        <f>'２斷絲.IAD.效率'!Y12</f>
        <v>停機</v>
      </c>
      <c r="U12" s="328" t="str">
        <f>IF(ISNA(VLOOKUP('２斷絲.IAD.效率'!C12,條件!$A$1:$J$1011,10,0)),"",(VLOOKUP('２斷絲.IAD.效率'!C12,條件!$A$1:$J$1011,10,0)))</f>
        <v>低壓</v>
      </c>
      <c r="V12" s="329" t="str">
        <f>IF(ISNA(VLOOKUP(C12,條件!$A$1:$J$1011,8,0)),"",(VLOOKUP(C12,條件!$A$1:$J$1011,8,0)))</f>
        <v>P203</v>
      </c>
      <c r="W12" s="329">
        <f>IF(ISNA(VLOOKUP(V12,清單!$AG$1:$AH$19,2,1)),"",(VLOOKUP(V12,清單!$AG$1:$AH$19,2,1)))</f>
        <v>0.91100000000000003</v>
      </c>
      <c r="X12" s="329">
        <f>IF(ISNA(VLOOKUP(C12,條件!$A$1:$J$1011,9,0)),"",(VLOOKUP(C12,條件!$A$1:$J$1011,9,0)))</f>
        <v>0.8</v>
      </c>
      <c r="Y12" s="329">
        <v>24</v>
      </c>
      <c r="Z12" s="329">
        <v>216</v>
      </c>
      <c r="AA12" s="329">
        <f t="shared" si="2"/>
        <v>1.8</v>
      </c>
      <c r="AB12" s="333">
        <f t="shared" si="3"/>
        <v>8500.7232000000004</v>
      </c>
      <c r="AC12" s="329"/>
    </row>
    <row r="13" spans="1:29">
      <c r="A13" s="331">
        <f>'２斷絲.IAD.效率'!A13</f>
        <v>46204</v>
      </c>
      <c r="B13" s="321" t="str">
        <f>'２斷絲.IAD.效率'!B13</f>
        <v>A18</v>
      </c>
      <c r="C13" s="321" t="str">
        <f>'２斷絲.IAD.效率'!C13</f>
        <v>2F7E31</v>
      </c>
      <c r="D13" s="321">
        <f>'２斷絲.IAD.效率'!D13</f>
        <v>0</v>
      </c>
      <c r="E13" s="332">
        <f>'２斷絲.IAD.效率'!J13</f>
        <v>0</v>
      </c>
      <c r="F13" s="332">
        <f>'２斷絲.IAD.效率'!K13</f>
        <v>0</v>
      </c>
      <c r="G13" s="332" t="str">
        <f>'２斷絲.IAD.效率'!L13</f>
        <v>了機</v>
      </c>
      <c r="H13" s="332" t="str">
        <f>'２斷絲.IAD.效率'!M13</f>
        <v>停機</v>
      </c>
      <c r="I13" s="332">
        <f>'２斷絲.IAD.效率'!N13</f>
        <v>0</v>
      </c>
      <c r="J13" s="332">
        <f>'２斷絲.IAD.效率'!O13</f>
        <v>0</v>
      </c>
      <c r="K13" s="332" t="str">
        <f>'２斷絲.IAD.效率'!P13</f>
        <v>了機</v>
      </c>
      <c r="L13" s="332" t="str">
        <f>'２斷絲.IAD.效率'!Q13</f>
        <v>停機</v>
      </c>
      <c r="M13" s="332">
        <f>'２斷絲.IAD.效率'!R13</f>
        <v>0</v>
      </c>
      <c r="N13" s="332">
        <f>'２斷絲.IAD.效率'!S13</f>
        <v>0</v>
      </c>
      <c r="O13" s="332" t="str">
        <f>'２斷絲.IAD.效率'!T13</f>
        <v>了機</v>
      </c>
      <c r="P13" s="332" t="str">
        <f>'２斷絲.IAD.效率'!U13</f>
        <v>停機</v>
      </c>
      <c r="Q13" s="332">
        <f>'２斷絲.IAD.效率'!V13</f>
        <v>0</v>
      </c>
      <c r="R13" s="332">
        <f>'２斷絲.IAD.效率'!W13</f>
        <v>0</v>
      </c>
      <c r="S13" s="332">
        <f>'２斷絲.IAD.效率'!X13</f>
        <v>0</v>
      </c>
      <c r="T13" s="332">
        <f>'２斷絲.IAD.效率'!Y13</f>
        <v>0</v>
      </c>
      <c r="U13" s="328" t="str">
        <f>IF(ISNA(VLOOKUP('２斷絲.IAD.效率'!C13,條件!$A$1:$J$1011,10,0)),"",(VLOOKUP('２斷絲.IAD.效率'!C13,條件!$A$1:$J$1011,10,0)))</f>
        <v>低壓</v>
      </c>
      <c r="V13" s="329" t="str">
        <f>IF(ISNA(VLOOKUP(C13,條件!$A$1:$J$1011,8,0)),"",(VLOOKUP(C13,條件!$A$1:$J$1011,8,0)))</f>
        <v>P203</v>
      </c>
      <c r="W13" s="329">
        <f>IF(ISNA(VLOOKUP(V13,清單!$AG$1:$AH$19,2,1)),"",(VLOOKUP(V13,清單!$AG$1:$AH$19,2,1)))</f>
        <v>0.91100000000000003</v>
      </c>
      <c r="X13" s="329">
        <f>IF(ISNA(VLOOKUP(C13,條件!$A$1:$J$1011,9,0)),"",(VLOOKUP(C13,條件!$A$1:$J$1011,9,0)))</f>
        <v>2</v>
      </c>
      <c r="Y13" s="329">
        <v>24</v>
      </c>
      <c r="Z13" s="329">
        <v>216</v>
      </c>
      <c r="AA13" s="329">
        <f t="shared" si="2"/>
        <v>3</v>
      </c>
      <c r="AB13" s="333">
        <f t="shared" si="3"/>
        <v>14167.871999999999</v>
      </c>
      <c r="AC13" s="329"/>
    </row>
    <row r="14" spans="1:29">
      <c r="A14" s="331">
        <f>'２斷絲.IAD.效率'!A14</f>
        <v>46204</v>
      </c>
      <c r="B14" s="321" t="str">
        <f>'２斷絲.IAD.效率'!B14</f>
        <v>A19</v>
      </c>
      <c r="C14" s="321" t="str">
        <f>'２斷絲.IAD.效率'!C14</f>
        <v>停機</v>
      </c>
      <c r="D14" s="321">
        <f>'２斷絲.IAD.效率'!D14</f>
        <v>0</v>
      </c>
      <c r="E14" s="332">
        <f>'２斷絲.IAD.效率'!J14</f>
        <v>0</v>
      </c>
      <c r="F14" s="332">
        <f>'２斷絲.IAD.效率'!K14</f>
        <v>0</v>
      </c>
      <c r="G14" s="332" t="str">
        <f>'２斷絲.IAD.效率'!L14</f>
        <v>停機</v>
      </c>
      <c r="H14" s="332">
        <f>'２斷絲.IAD.效率'!M14</f>
        <v>0</v>
      </c>
      <c r="I14" s="332">
        <f>'２斷絲.IAD.效率'!N14</f>
        <v>0</v>
      </c>
      <c r="J14" s="332">
        <f>'２斷絲.IAD.效率'!O14</f>
        <v>0</v>
      </c>
      <c r="K14" s="332" t="str">
        <f>'２斷絲.IAD.效率'!P14</f>
        <v>停機</v>
      </c>
      <c r="L14" s="332">
        <f>'２斷絲.IAD.效率'!Q14</f>
        <v>0</v>
      </c>
      <c r="M14" s="332">
        <f>'２斷絲.IAD.效率'!R14</f>
        <v>0</v>
      </c>
      <c r="N14" s="332">
        <f>'２斷絲.IAD.效率'!S14</f>
        <v>0</v>
      </c>
      <c r="O14" s="332" t="str">
        <f>'２斷絲.IAD.效率'!T14</f>
        <v>停機</v>
      </c>
      <c r="P14" s="332">
        <f>'２斷絲.IAD.效率'!U14</f>
        <v>0</v>
      </c>
      <c r="Q14" s="332">
        <f>'２斷絲.IAD.效率'!V14</f>
        <v>0</v>
      </c>
      <c r="R14" s="332">
        <f>'２斷絲.IAD.效率'!W14</f>
        <v>0</v>
      </c>
      <c r="S14" s="332" t="str">
        <f>'２斷絲.IAD.效率'!X14</f>
        <v>停機</v>
      </c>
      <c r="T14" s="332">
        <f>'２斷絲.IAD.效率'!Y14</f>
        <v>0</v>
      </c>
      <c r="U14" s="328" t="str">
        <f>IF(ISNA(VLOOKUP('２斷絲.IAD.效率'!C14,條件!$A$1:$J$1011,10,0)),"",(VLOOKUP('２斷絲.IAD.效率'!C14,條件!$A$1:$J$1011,10,0)))</f>
        <v/>
      </c>
      <c r="V14" s="329" t="str">
        <f>IF(ISNA(VLOOKUP(C14,條件!$A$1:$J$1011,8,0)),"",(VLOOKUP(C14,條件!$A$1:$J$1011,8,0)))</f>
        <v/>
      </c>
      <c r="W14" s="329" t="str">
        <f>IF(ISNA(VLOOKUP(V14,清單!$AG$1:$AH$19,2,1)),"",(VLOOKUP(V14,清單!$AG$1:$AH$19,2,1)))</f>
        <v/>
      </c>
      <c r="X14" s="329" t="str">
        <f>IF(ISNA(VLOOKUP(C14,條件!$A$1:$J$1011,9,0)),"",(VLOOKUP(C14,條件!$A$1:$J$1011,9,0)))</f>
        <v/>
      </c>
      <c r="Y14" s="329">
        <v>24</v>
      </c>
      <c r="Z14" s="329">
        <v>216</v>
      </c>
      <c r="AA14" s="329" t="str">
        <f t="shared" si="2"/>
        <v/>
      </c>
      <c r="AB14" s="333" t="str">
        <f t="shared" si="3"/>
        <v/>
      </c>
      <c r="AC14" s="329"/>
    </row>
    <row r="15" spans="1:29">
      <c r="A15" s="331">
        <f>'２斷絲.IAD.效率'!A15</f>
        <v>46204</v>
      </c>
      <c r="B15" s="321" t="str">
        <f>'２斷絲.IAD.效率'!B15</f>
        <v>A20</v>
      </c>
      <c r="C15" s="321" t="str">
        <f>'２斷絲.IAD.效率'!C15</f>
        <v>停機</v>
      </c>
      <c r="D15" s="321">
        <f>'２斷絲.IAD.效率'!D15</f>
        <v>0</v>
      </c>
      <c r="E15" s="332">
        <f>'２斷絲.IAD.效率'!J15</f>
        <v>0</v>
      </c>
      <c r="F15" s="332">
        <f>'２斷絲.IAD.效率'!K15</f>
        <v>0</v>
      </c>
      <c r="G15" s="332" t="str">
        <f>'２斷絲.IAD.效率'!L15</f>
        <v>停機</v>
      </c>
      <c r="H15" s="332">
        <f>'２斷絲.IAD.效率'!M15</f>
        <v>0</v>
      </c>
      <c r="I15" s="332">
        <f>'２斷絲.IAD.效率'!N15</f>
        <v>0</v>
      </c>
      <c r="J15" s="332">
        <f>'２斷絲.IAD.效率'!O15</f>
        <v>0</v>
      </c>
      <c r="K15" s="332" t="str">
        <f>'２斷絲.IAD.效率'!P15</f>
        <v>停機</v>
      </c>
      <c r="L15" s="332">
        <f>'２斷絲.IAD.效率'!Q15</f>
        <v>0</v>
      </c>
      <c r="M15" s="332">
        <f>'２斷絲.IAD.效率'!R15</f>
        <v>0</v>
      </c>
      <c r="N15" s="332">
        <f>'２斷絲.IAD.效率'!S15</f>
        <v>0</v>
      </c>
      <c r="O15" s="332" t="str">
        <f>'２斷絲.IAD.效率'!T15</f>
        <v>停機</v>
      </c>
      <c r="P15" s="332">
        <f>'２斷絲.IAD.效率'!U15</f>
        <v>0</v>
      </c>
      <c r="Q15" s="332">
        <f>'２斷絲.IAD.效率'!V15</f>
        <v>0</v>
      </c>
      <c r="R15" s="332">
        <f>'２斷絲.IAD.效率'!W15</f>
        <v>0</v>
      </c>
      <c r="S15" s="332" t="str">
        <f>'２斷絲.IAD.效率'!X15</f>
        <v>停機</v>
      </c>
      <c r="T15" s="332">
        <f>'２斷絲.IAD.效率'!Y15</f>
        <v>0</v>
      </c>
      <c r="U15" s="328" t="str">
        <f>IF(ISNA(VLOOKUP('２斷絲.IAD.效率'!C15,條件!$A$1:$J$1011,10,0)),"",(VLOOKUP('２斷絲.IAD.效率'!C15,條件!$A$1:$J$1011,10,0)))</f>
        <v/>
      </c>
      <c r="V15" s="329" t="str">
        <f>IF(ISNA(VLOOKUP(C15,條件!$A$1:$J$1011,8,0)),"",(VLOOKUP(C15,條件!$A$1:$J$1011,8,0)))</f>
        <v/>
      </c>
      <c r="W15" s="329" t="str">
        <f>IF(ISNA(VLOOKUP(V15,清單!$AG$1:$AH$19,2,1)),"",(VLOOKUP(V15,清單!$AG$1:$AH$19,2,1)))</f>
        <v/>
      </c>
      <c r="X15" s="329" t="str">
        <f>IF(ISNA(VLOOKUP(C15,條件!$A$1:$J$1011,9,0)),"",(VLOOKUP(C15,條件!$A$1:$J$1011,9,0)))</f>
        <v/>
      </c>
      <c r="Y15" s="329">
        <v>24</v>
      </c>
      <c r="Z15" s="329">
        <v>216</v>
      </c>
      <c r="AA15" s="329" t="str">
        <f t="shared" si="2"/>
        <v/>
      </c>
      <c r="AB15" s="333" t="str">
        <f t="shared" si="3"/>
        <v/>
      </c>
      <c r="AC15" s="329"/>
    </row>
    <row r="16" spans="1:29">
      <c r="A16" s="331">
        <f>'２斷絲.IAD.效率'!A16</f>
        <v>46204</v>
      </c>
      <c r="B16" s="321" t="str">
        <f>'２斷絲.IAD.效率'!B16</f>
        <v>A21</v>
      </c>
      <c r="C16" s="321" t="str">
        <f>'２斷絲.IAD.效率'!C16</f>
        <v>停機</v>
      </c>
      <c r="D16" s="321">
        <f>'２斷絲.IAD.效率'!D16</f>
        <v>0</v>
      </c>
      <c r="E16" s="332">
        <f>'２斷絲.IAD.效率'!J16</f>
        <v>0</v>
      </c>
      <c r="F16" s="332">
        <f>'２斷絲.IAD.效率'!K16</f>
        <v>0</v>
      </c>
      <c r="G16" s="332" t="str">
        <f>'２斷絲.IAD.效率'!L16</f>
        <v>停機</v>
      </c>
      <c r="H16" s="332">
        <f>'２斷絲.IAD.效率'!M16</f>
        <v>0</v>
      </c>
      <c r="I16" s="332">
        <f>'２斷絲.IAD.效率'!N16</f>
        <v>0</v>
      </c>
      <c r="J16" s="332">
        <f>'２斷絲.IAD.效率'!O16</f>
        <v>0</v>
      </c>
      <c r="K16" s="332" t="str">
        <f>'２斷絲.IAD.效率'!P16</f>
        <v>停機</v>
      </c>
      <c r="L16" s="332">
        <f>'２斷絲.IAD.效率'!Q16</f>
        <v>0</v>
      </c>
      <c r="M16" s="332">
        <f>'２斷絲.IAD.效率'!R16</f>
        <v>0</v>
      </c>
      <c r="N16" s="332">
        <f>'２斷絲.IAD.效率'!S16</f>
        <v>0</v>
      </c>
      <c r="O16" s="332" t="str">
        <f>'２斷絲.IAD.效率'!T16</f>
        <v>停機</v>
      </c>
      <c r="P16" s="332">
        <f>'２斷絲.IAD.效率'!U16</f>
        <v>0</v>
      </c>
      <c r="Q16" s="332">
        <f>'２斷絲.IAD.效率'!V16</f>
        <v>0</v>
      </c>
      <c r="R16" s="332">
        <f>'２斷絲.IAD.效率'!W16</f>
        <v>0</v>
      </c>
      <c r="S16" s="332" t="str">
        <f>'２斷絲.IAD.效率'!X16</f>
        <v>停機</v>
      </c>
      <c r="T16" s="332">
        <f>'２斷絲.IAD.效率'!Y16</f>
        <v>0</v>
      </c>
      <c r="U16" s="328" t="str">
        <f>IF(ISNA(VLOOKUP('２斷絲.IAD.效率'!C16,條件!$A$1:$J$1011,10,0)),"",(VLOOKUP('２斷絲.IAD.效率'!C16,條件!$A$1:$J$1011,10,0)))</f>
        <v/>
      </c>
      <c r="V16" s="329" t="str">
        <f>IF(ISNA(VLOOKUP(C16,條件!$A$1:$J$1011,8,0)),"",(VLOOKUP(C16,條件!$A$1:$J$1011,8,0)))</f>
        <v/>
      </c>
      <c r="W16" s="329" t="str">
        <f>IF(ISNA(VLOOKUP(V16,清單!$AG$1:$AH$19,2,1)),"",(VLOOKUP(V16,清單!$AG$1:$AH$19,2,1)))</f>
        <v/>
      </c>
      <c r="X16" s="329" t="str">
        <f>IF(ISNA(VLOOKUP(C16,條件!$A$1:$J$1011,9,0)),"",(VLOOKUP(C16,條件!$A$1:$J$1011,9,0)))</f>
        <v/>
      </c>
      <c r="Y16" s="329">
        <v>24</v>
      </c>
      <c r="Z16" s="329">
        <v>216</v>
      </c>
      <c r="AA16" s="329" t="str">
        <f t="shared" si="2"/>
        <v/>
      </c>
      <c r="AB16" s="333" t="str">
        <f t="shared" si="3"/>
        <v/>
      </c>
      <c r="AC16" s="329"/>
    </row>
    <row r="17" spans="1:29">
      <c r="A17" s="331">
        <f>'２斷絲.IAD.效率'!A17</f>
        <v>46204</v>
      </c>
      <c r="B17" s="321" t="str">
        <f>'２斷絲.IAD.效率'!B17</f>
        <v>A22</v>
      </c>
      <c r="C17" s="321" t="str">
        <f>'２斷絲.IAD.效率'!C17</f>
        <v>2F6IX1</v>
      </c>
      <c r="D17" s="321">
        <f>'２斷絲.IAD.效率'!D17</f>
        <v>0</v>
      </c>
      <c r="E17" s="332">
        <f>'２斷絲.IAD.效率'!J17</f>
        <v>16</v>
      </c>
      <c r="F17" s="332">
        <f>'２斷絲.IAD.效率'!K17</f>
        <v>0</v>
      </c>
      <c r="G17" s="332">
        <f>'２斷絲.IAD.效率'!L17</f>
        <v>6233</v>
      </c>
      <c r="H17" s="332">
        <f>'２斷絲.IAD.效率'!M17</f>
        <v>7360</v>
      </c>
      <c r="I17" s="332">
        <f>'２斷絲.IAD.效率'!N17</f>
        <v>14</v>
      </c>
      <c r="J17" s="332">
        <f>'２斷絲.IAD.效率'!O17</f>
        <v>0</v>
      </c>
      <c r="K17" s="332">
        <f>'２斷絲.IAD.效率'!P17</f>
        <v>6299</v>
      </c>
      <c r="L17" s="332">
        <f>'２斷絲.IAD.效率'!Q17</f>
        <v>7401</v>
      </c>
      <c r="M17" s="332">
        <f>'２斷絲.IAD.效率'!R17</f>
        <v>12</v>
      </c>
      <c r="N17" s="332">
        <f>'２斷絲.IAD.效率'!S17</f>
        <v>0</v>
      </c>
      <c r="O17" s="332">
        <f>'２斷絲.IAD.效率'!T17</f>
        <v>6193</v>
      </c>
      <c r="P17" s="332">
        <f>'２斷絲.IAD.效率'!U17</f>
        <v>7378</v>
      </c>
      <c r="Q17" s="332">
        <f>'２斷絲.IAD.效率'!V17</f>
        <v>26</v>
      </c>
      <c r="R17" s="332">
        <f>'２斷絲.IAD.效率'!W17</f>
        <v>0</v>
      </c>
      <c r="S17" s="332">
        <f>'２斷絲.IAD.效率'!X17</f>
        <v>5967</v>
      </c>
      <c r="T17" s="332">
        <f>'２斷絲.IAD.效率'!Y17</f>
        <v>7230</v>
      </c>
      <c r="U17" s="328" t="str">
        <f>IF(ISNA(VLOOKUP('２斷絲.IAD.效率'!C17,條件!$A$1:$J$1011,10,0)),"",(VLOOKUP('２斷絲.IAD.效率'!C17,條件!$A$1:$J$1011,10,0)))</f>
        <v>低壓</v>
      </c>
      <c r="V17" s="329" t="str">
        <f>IF(ISNA(VLOOKUP(C17,條件!$A$1:$J$1011,8,0)),"",(VLOOKUP(C17,條件!$A$1:$J$1011,8,0)))</f>
        <v>P204</v>
      </c>
      <c r="W17" s="329">
        <f>IF(ISNA(VLOOKUP(V17,清單!$AG$1:$AH$19,2,1)),"",(VLOOKUP(V17,清單!$AG$1:$AH$19,2,1)))</f>
        <v>1.1890000000000001</v>
      </c>
      <c r="X17" s="329">
        <f>IF(ISNA(VLOOKUP(C17,條件!$A$1:$J$1011,9,0)),"",(VLOOKUP(C17,條件!$A$1:$J$1011,9,0)))</f>
        <v>1.9</v>
      </c>
      <c r="Y17" s="329">
        <v>24</v>
      </c>
      <c r="Z17" s="329">
        <v>216</v>
      </c>
      <c r="AA17" s="329">
        <f t="shared" si="2"/>
        <v>2.9</v>
      </c>
      <c r="AB17" s="333">
        <f t="shared" si="3"/>
        <v>17874.950400000002</v>
      </c>
      <c r="AC17" s="329"/>
    </row>
    <row r="18" spans="1:29">
      <c r="A18" s="331">
        <f>'２斷絲.IAD.效率'!A18</f>
        <v>46204</v>
      </c>
      <c r="B18" s="321" t="str">
        <f>'２斷絲.IAD.效率'!B18</f>
        <v>A23</v>
      </c>
      <c r="C18" s="321" t="str">
        <f>'２斷絲.IAD.效率'!C18</f>
        <v>停機</v>
      </c>
      <c r="D18" s="321">
        <f>'２斷絲.IAD.效率'!D18</f>
        <v>0</v>
      </c>
      <c r="E18" s="332">
        <f>'２斷絲.IAD.效率'!J18</f>
        <v>0</v>
      </c>
      <c r="F18" s="332">
        <f>'２斷絲.IAD.效率'!K18</f>
        <v>0</v>
      </c>
      <c r="G18" s="332" t="str">
        <f>'２斷絲.IAD.效率'!L18</f>
        <v>停機</v>
      </c>
      <c r="H18" s="332">
        <f>'２斷絲.IAD.效率'!M18</f>
        <v>0</v>
      </c>
      <c r="I18" s="332">
        <f>'２斷絲.IAD.效率'!N18</f>
        <v>0</v>
      </c>
      <c r="J18" s="332">
        <f>'２斷絲.IAD.效率'!O18</f>
        <v>0</v>
      </c>
      <c r="K18" s="332" t="str">
        <f>'２斷絲.IAD.效率'!P18</f>
        <v>停機</v>
      </c>
      <c r="L18" s="332">
        <f>'２斷絲.IAD.效率'!Q18</f>
        <v>0</v>
      </c>
      <c r="M18" s="332">
        <f>'２斷絲.IAD.效率'!R18</f>
        <v>0</v>
      </c>
      <c r="N18" s="332">
        <f>'２斷絲.IAD.效率'!S18</f>
        <v>0</v>
      </c>
      <c r="O18" s="332" t="str">
        <f>'２斷絲.IAD.效率'!T18</f>
        <v>停機</v>
      </c>
      <c r="P18" s="332">
        <f>'２斷絲.IAD.效率'!U18</f>
        <v>0</v>
      </c>
      <c r="Q18" s="332">
        <f>'２斷絲.IAD.效率'!V18</f>
        <v>0</v>
      </c>
      <c r="R18" s="332">
        <f>'２斷絲.IAD.效率'!W18</f>
        <v>0</v>
      </c>
      <c r="S18" s="332" t="str">
        <f>'２斷絲.IAD.效率'!X18</f>
        <v>停機</v>
      </c>
      <c r="T18" s="332">
        <f>'２斷絲.IAD.效率'!Y18</f>
        <v>0</v>
      </c>
      <c r="U18" s="328" t="str">
        <f>IF(ISNA(VLOOKUP('２斷絲.IAD.效率'!C18,條件!$A$1:$J$1011,10,0)),"",(VLOOKUP('２斷絲.IAD.效率'!C18,條件!$A$1:$J$1011,10,0)))</f>
        <v/>
      </c>
      <c r="V18" s="329" t="str">
        <f>IF(ISNA(VLOOKUP(C18,條件!$A$1:$J$1011,8,0)),"",(VLOOKUP(C18,條件!$A$1:$J$1011,8,0)))</f>
        <v/>
      </c>
      <c r="W18" s="329" t="str">
        <f>IF(ISNA(VLOOKUP(V18,清單!$AG$1:$AH$19,2,1)),"",(VLOOKUP(V18,清單!$AG$1:$AH$19,2,1)))</f>
        <v/>
      </c>
      <c r="X18" s="329" t="str">
        <f>IF(ISNA(VLOOKUP(C18,條件!$A$1:$J$1011,9,0)),"",(VLOOKUP(C18,條件!$A$1:$J$1011,9,0)))</f>
        <v/>
      </c>
      <c r="Y18" s="329">
        <v>24</v>
      </c>
      <c r="Z18" s="329">
        <v>216</v>
      </c>
      <c r="AA18" s="329" t="str">
        <f t="shared" si="2"/>
        <v/>
      </c>
      <c r="AB18" s="333" t="str">
        <f t="shared" si="3"/>
        <v/>
      </c>
      <c r="AC18" s="329"/>
    </row>
    <row r="19" spans="1:29">
      <c r="A19" s="331">
        <f>'２斷絲.IAD.效率'!A19</f>
        <v>46204</v>
      </c>
      <c r="B19" s="321" t="str">
        <f>'２斷絲.IAD.效率'!B19</f>
        <v>A24</v>
      </c>
      <c r="C19" s="321" t="str">
        <f>'２斷絲.IAD.效率'!C19</f>
        <v>停機</v>
      </c>
      <c r="D19" s="321">
        <f>'２斷絲.IAD.效率'!D19</f>
        <v>0</v>
      </c>
      <c r="E19" s="332">
        <f>'２斷絲.IAD.效率'!J19</f>
        <v>0</v>
      </c>
      <c r="F19" s="332">
        <f>'２斷絲.IAD.效率'!K19</f>
        <v>0</v>
      </c>
      <c r="G19" s="332" t="str">
        <f>'２斷絲.IAD.效率'!L19</f>
        <v>停機</v>
      </c>
      <c r="H19" s="332">
        <f>'２斷絲.IAD.效率'!M19</f>
        <v>0</v>
      </c>
      <c r="I19" s="332">
        <f>'２斷絲.IAD.效率'!N19</f>
        <v>0</v>
      </c>
      <c r="J19" s="332">
        <f>'２斷絲.IAD.效率'!O19</f>
        <v>0</v>
      </c>
      <c r="K19" s="332" t="str">
        <f>'２斷絲.IAD.效率'!P19</f>
        <v>停機</v>
      </c>
      <c r="L19" s="332">
        <f>'２斷絲.IAD.效率'!Q19</f>
        <v>0</v>
      </c>
      <c r="M19" s="332">
        <f>'２斷絲.IAD.效率'!R19</f>
        <v>0</v>
      </c>
      <c r="N19" s="332">
        <f>'２斷絲.IAD.效率'!S19</f>
        <v>0</v>
      </c>
      <c r="O19" s="332" t="str">
        <f>'２斷絲.IAD.效率'!T19</f>
        <v>停機</v>
      </c>
      <c r="P19" s="332">
        <f>'２斷絲.IAD.效率'!U19</f>
        <v>0</v>
      </c>
      <c r="Q19" s="332">
        <f>'２斷絲.IAD.效率'!V19</f>
        <v>0</v>
      </c>
      <c r="R19" s="332">
        <f>'２斷絲.IAD.效率'!W19</f>
        <v>0</v>
      </c>
      <c r="S19" s="332" t="str">
        <f>'２斷絲.IAD.效率'!X19</f>
        <v>停機</v>
      </c>
      <c r="T19" s="332">
        <f>'２斷絲.IAD.效率'!Y19</f>
        <v>0</v>
      </c>
      <c r="U19" s="328" t="str">
        <f>IF(ISNA(VLOOKUP('２斷絲.IAD.效率'!C19,條件!$A$1:$J$1011,10,0)),"",(VLOOKUP('２斷絲.IAD.效率'!C19,條件!$A$1:$J$1011,10,0)))</f>
        <v/>
      </c>
      <c r="V19" s="329" t="str">
        <f>IF(ISNA(VLOOKUP(C19,條件!$A$1:$J$1011,8,0)),"",(VLOOKUP(C19,條件!$A$1:$J$1011,8,0)))</f>
        <v/>
      </c>
      <c r="W19" s="329" t="str">
        <f>IF(ISNA(VLOOKUP(V19,清單!$AG$1:$AH$19,2,1)),"",(VLOOKUP(V19,清單!$AG$1:$AH$19,2,1)))</f>
        <v/>
      </c>
      <c r="X19" s="329" t="str">
        <f>IF(ISNA(VLOOKUP(C19,條件!$A$1:$J$1011,9,0)),"",(VLOOKUP(C19,條件!$A$1:$J$1011,9,0)))</f>
        <v/>
      </c>
      <c r="Y19" s="329">
        <v>24</v>
      </c>
      <c r="Z19" s="329">
        <v>216</v>
      </c>
      <c r="AA19" s="329" t="str">
        <f t="shared" si="2"/>
        <v/>
      </c>
      <c r="AB19" s="333" t="str">
        <f t="shared" si="3"/>
        <v/>
      </c>
      <c r="AC19" s="329"/>
    </row>
    <row r="20" spans="1:29">
      <c r="A20" s="331">
        <f>'２斷絲.IAD.效率'!A20</f>
        <v>46204</v>
      </c>
      <c r="B20" s="321" t="str">
        <f>'２斷絲.IAD.效率'!B20</f>
        <v>J07</v>
      </c>
      <c r="C20" s="321" t="str">
        <f>'２斷絲.IAD.效率'!C20</f>
        <v>停機</v>
      </c>
      <c r="D20" s="321">
        <f>'２斷絲.IAD.效率'!D20</f>
        <v>0</v>
      </c>
      <c r="E20" s="332">
        <f>'２斷絲.IAD.效率'!J20</f>
        <v>0</v>
      </c>
      <c r="F20" s="332">
        <f>'２斷絲.IAD.效率'!K20</f>
        <v>0</v>
      </c>
      <c r="G20" s="332" t="str">
        <f>'２斷絲.IAD.效率'!L20</f>
        <v>停機</v>
      </c>
      <c r="H20" s="332">
        <f>'２斷絲.IAD.效率'!M20</f>
        <v>0</v>
      </c>
      <c r="I20" s="332">
        <f>'２斷絲.IAD.效率'!N20</f>
        <v>0</v>
      </c>
      <c r="J20" s="332">
        <f>'２斷絲.IAD.效率'!O20</f>
        <v>0</v>
      </c>
      <c r="K20" s="332" t="str">
        <f>'２斷絲.IAD.效率'!P20</f>
        <v>停機</v>
      </c>
      <c r="L20" s="332">
        <f>'２斷絲.IAD.效率'!Q20</f>
        <v>0</v>
      </c>
      <c r="M20" s="332">
        <f>'２斷絲.IAD.效率'!R20</f>
        <v>0</v>
      </c>
      <c r="N20" s="332">
        <f>'２斷絲.IAD.效率'!S20</f>
        <v>0</v>
      </c>
      <c r="O20" s="332" t="str">
        <f>'２斷絲.IAD.效率'!T20</f>
        <v>停機</v>
      </c>
      <c r="P20" s="332">
        <f>'２斷絲.IAD.效率'!U20</f>
        <v>0</v>
      </c>
      <c r="Q20" s="332">
        <f>'２斷絲.IAD.效率'!V20</f>
        <v>0</v>
      </c>
      <c r="R20" s="332">
        <f>'２斷絲.IAD.效率'!W20</f>
        <v>0</v>
      </c>
      <c r="S20" s="332" t="str">
        <f>'２斷絲.IAD.效率'!X20</f>
        <v>停機</v>
      </c>
      <c r="T20" s="332">
        <f>'２斷絲.IAD.效率'!Y20</f>
        <v>0</v>
      </c>
      <c r="U20" s="328" t="str">
        <f>IF(ISNA(VLOOKUP('２斷絲.IAD.效率'!C20,條件!$A$1:$J$1011,10,0)),"",(VLOOKUP('２斷絲.IAD.效率'!C20,條件!$A$1:$J$1011,10,0)))</f>
        <v/>
      </c>
      <c r="V20" s="329" t="str">
        <f>IF(ISNA(VLOOKUP(C20,條件!$A$1:$J$1011,8,0)),"",(VLOOKUP(C20,條件!$A$1:$J$1011,8,0)))</f>
        <v/>
      </c>
      <c r="W20" s="329" t="str">
        <f>IF(ISNA(VLOOKUP(V20,清單!$AG$1:$AH$19,2,1)),"",(VLOOKUP(V20,清單!$AG$1:$AH$19,2,1)))</f>
        <v/>
      </c>
      <c r="X20" s="329" t="str">
        <f>IF(ISNA(VLOOKUP(C20,條件!$A$1:$J$1011,9,0)),"",(VLOOKUP(C20,條件!$A$1:$J$1011,9,0)))</f>
        <v/>
      </c>
      <c r="Y20" s="329">
        <v>24</v>
      </c>
      <c r="Z20" s="329">
        <v>216</v>
      </c>
      <c r="AA20" s="329" t="str">
        <f t="shared" si="2"/>
        <v/>
      </c>
      <c r="AB20" s="333" t="str">
        <f t="shared" si="3"/>
        <v/>
      </c>
      <c r="AC20" s="329"/>
    </row>
    <row r="21" spans="1:29">
      <c r="A21" s="331">
        <f>'２斷絲.IAD.效率'!A21</f>
        <v>46204</v>
      </c>
      <c r="B21" s="321" t="str">
        <f>'２斷絲.IAD.效率'!B21</f>
        <v>J08</v>
      </c>
      <c r="C21" s="321" t="str">
        <f>'２斷絲.IAD.效率'!C21</f>
        <v>2F6IV2</v>
      </c>
      <c r="D21" s="321" t="str">
        <f>'２斷絲.IAD.效率'!D21</f>
        <v>K</v>
      </c>
      <c r="E21" s="332">
        <f>'２斷絲.IAD.效率'!J21</f>
        <v>23</v>
      </c>
      <c r="F21" s="332">
        <f>'２斷絲.IAD.效率'!K21</f>
        <v>8</v>
      </c>
      <c r="G21" s="332">
        <f>'２斷絲.IAD.效率'!L21</f>
        <v>7180</v>
      </c>
      <c r="H21" s="332">
        <f>'２斷絲.IAD.效率'!M21</f>
        <v>0</v>
      </c>
      <c r="I21" s="332">
        <f>'２斷絲.IAD.效率'!N21</f>
        <v>6</v>
      </c>
      <c r="J21" s="332">
        <f>'２斷絲.IAD.效率'!O21</f>
        <v>3</v>
      </c>
      <c r="K21" s="332">
        <f>'２斷絲.IAD.效率'!P21</f>
        <v>7150</v>
      </c>
      <c r="L21" s="332">
        <f>'２斷絲.IAD.效率'!Q21</f>
        <v>0</v>
      </c>
      <c r="M21" s="332">
        <f>'２斷絲.IAD.效率'!R21</f>
        <v>12</v>
      </c>
      <c r="N21" s="332">
        <f>'２斷絲.IAD.效率'!S21</f>
        <v>5</v>
      </c>
      <c r="O21" s="332">
        <f>'２斷絲.IAD.效率'!T21</f>
        <v>7090</v>
      </c>
      <c r="P21" s="332">
        <f>'２斷絲.IAD.效率'!U21</f>
        <v>0</v>
      </c>
      <c r="Q21" s="332">
        <f>'２斷絲.IAD.效率'!V21</f>
        <v>19</v>
      </c>
      <c r="R21" s="332">
        <f>'２斷絲.IAD.效率'!W21</f>
        <v>5</v>
      </c>
      <c r="S21" s="332">
        <f>'２斷絲.IAD.效率'!X21</f>
        <v>6990</v>
      </c>
      <c r="T21" s="332">
        <f>'２斷絲.IAD.效率'!Y21</f>
        <v>0</v>
      </c>
      <c r="U21" s="328" t="str">
        <f>IF(ISNA(VLOOKUP('２斷絲.IAD.效率'!C21,條件!$A$1:$J$1011,10,0)),"",(VLOOKUP('２斷絲.IAD.效率'!C21,條件!$A$1:$J$1011,10,0)))</f>
        <v>低壓</v>
      </c>
      <c r="V21" s="329" t="str">
        <f>IF(ISNA(VLOOKUP(C21,條件!$A$1:$J$1011,8,0)),"",(VLOOKUP(C21,條件!$A$1:$J$1011,8,0)))</f>
        <v>P227</v>
      </c>
      <c r="W21" s="329">
        <f>IF(ISNA(VLOOKUP(V21,清單!$AG$1:$AH$19,2,1)),"",(VLOOKUP(V21,清單!$AG$1:$AH$19,2,1)))</f>
        <v>1.859</v>
      </c>
      <c r="X21" s="329">
        <f>IF(ISNA(VLOOKUP(C21,條件!$A$1:$J$1011,9,0)),"",(VLOOKUP(C21,條件!$A$1:$J$1011,9,0)))</f>
        <v>2.1</v>
      </c>
      <c r="Y21" s="329">
        <v>24</v>
      </c>
      <c r="Z21" s="329">
        <v>216</v>
      </c>
      <c r="AA21" s="329">
        <f t="shared" si="2"/>
        <v>3.1</v>
      </c>
      <c r="AB21" s="333">
        <f t="shared" si="3"/>
        <v>29874.873599999999</v>
      </c>
      <c r="AC21" s="329"/>
    </row>
    <row r="22" spans="1:29">
      <c r="A22" s="331">
        <f>'２斷絲.IAD.效率'!A22</f>
        <v>46204</v>
      </c>
      <c r="B22" s="321" t="str">
        <f>'２斷絲.IAD.效率'!B22</f>
        <v>J09</v>
      </c>
      <c r="C22" s="321" t="str">
        <f>'２斷絲.IAD.效率'!C22</f>
        <v>停機</v>
      </c>
      <c r="D22" s="321">
        <f>'２斷絲.IAD.效率'!D22</f>
        <v>0</v>
      </c>
      <c r="E22" s="332">
        <f>'２斷絲.IAD.效率'!J22</f>
        <v>0</v>
      </c>
      <c r="F22" s="332">
        <f>'２斷絲.IAD.效率'!K22</f>
        <v>0</v>
      </c>
      <c r="G22" s="332" t="str">
        <f>'２斷絲.IAD.效率'!L22</f>
        <v>停機</v>
      </c>
      <c r="H22" s="332">
        <f>'２斷絲.IAD.效率'!M22</f>
        <v>0</v>
      </c>
      <c r="I22" s="332">
        <f>'２斷絲.IAD.效率'!N22</f>
        <v>0</v>
      </c>
      <c r="J22" s="332">
        <f>'２斷絲.IAD.效率'!O22</f>
        <v>0</v>
      </c>
      <c r="K22" s="332" t="str">
        <f>'２斷絲.IAD.效率'!P22</f>
        <v>停機</v>
      </c>
      <c r="L22" s="332">
        <f>'２斷絲.IAD.效率'!Q22</f>
        <v>0</v>
      </c>
      <c r="M22" s="332">
        <f>'２斷絲.IAD.效率'!R22</f>
        <v>0</v>
      </c>
      <c r="N22" s="332">
        <f>'２斷絲.IAD.效率'!S22</f>
        <v>0</v>
      </c>
      <c r="O22" s="332" t="str">
        <f>'２斷絲.IAD.效率'!T22</f>
        <v>停機</v>
      </c>
      <c r="P22" s="332">
        <f>'２斷絲.IAD.效率'!U22</f>
        <v>0</v>
      </c>
      <c r="Q22" s="332">
        <f>'２斷絲.IAD.效率'!V22</f>
        <v>0</v>
      </c>
      <c r="R22" s="332">
        <f>'２斷絲.IAD.效率'!W22</f>
        <v>0</v>
      </c>
      <c r="S22" s="332" t="str">
        <f>'２斷絲.IAD.效率'!X22</f>
        <v>停機</v>
      </c>
      <c r="T22" s="332">
        <f>'２斷絲.IAD.效率'!Y22</f>
        <v>0</v>
      </c>
      <c r="U22" s="328" t="str">
        <f>IF(ISNA(VLOOKUP('２斷絲.IAD.效率'!C22,條件!$A$1:$J$1011,10,0)),"",(VLOOKUP('２斷絲.IAD.效率'!C22,條件!$A$1:$J$1011,10,0)))</f>
        <v/>
      </c>
      <c r="V22" s="329" t="str">
        <f>IF(ISNA(VLOOKUP(C22,條件!$A$1:$J$1011,8,0)),"",(VLOOKUP(C22,條件!$A$1:$J$1011,8,0)))</f>
        <v/>
      </c>
      <c r="W22" s="329" t="str">
        <f>IF(ISNA(VLOOKUP(V22,清單!$AG$1:$AH$19,2,1)),"",(VLOOKUP(V22,清單!$AG$1:$AH$19,2,1)))</f>
        <v/>
      </c>
      <c r="X22" s="329" t="str">
        <f>IF(ISNA(VLOOKUP(C22,條件!$A$1:$J$1011,9,0)),"",(VLOOKUP(C22,條件!$A$1:$J$1011,9,0)))</f>
        <v/>
      </c>
      <c r="Y22" s="329">
        <v>24</v>
      </c>
      <c r="Z22" s="329">
        <v>216</v>
      </c>
      <c r="AA22" s="329" t="str">
        <f t="shared" si="2"/>
        <v/>
      </c>
      <c r="AB22" s="333" t="str">
        <f t="shared" si="3"/>
        <v/>
      </c>
      <c r="AC22" s="329"/>
    </row>
    <row r="23" spans="1:29">
      <c r="A23" s="331">
        <f>'２斷絲.IAD.效率'!A23</f>
        <v>46204</v>
      </c>
      <c r="B23" s="321" t="str">
        <f>'２斷絲.IAD.效率'!B23</f>
        <v>T01</v>
      </c>
      <c r="C23" s="321" t="str">
        <f>'２斷絲.IAD.效率'!C23</f>
        <v>2F6IW2</v>
      </c>
      <c r="D23" s="321" t="str">
        <f>'２斷絲.IAD.效率'!D23</f>
        <v>K</v>
      </c>
      <c r="E23" s="332">
        <f>'２斷絲.IAD.效率'!J23</f>
        <v>55</v>
      </c>
      <c r="F23" s="332">
        <f>'２斷絲.IAD.效率'!K23</f>
        <v>10</v>
      </c>
      <c r="G23" s="332">
        <f>'２斷絲.IAD.效率'!L23</f>
        <v>9070</v>
      </c>
      <c r="H23" s="332">
        <f>'２斷絲.IAD.效率'!M23</f>
        <v>9440</v>
      </c>
      <c r="I23" s="332">
        <f>'２斷絲.IAD.效率'!N23</f>
        <v>21</v>
      </c>
      <c r="J23" s="332">
        <f>'２斷絲.IAD.效率'!O23</f>
        <v>0</v>
      </c>
      <c r="K23" s="332">
        <f>'２斷絲.IAD.效率'!P23</f>
        <v>9350</v>
      </c>
      <c r="L23" s="332">
        <f>'２斷絲.IAD.效率'!Q23</f>
        <v>9540</v>
      </c>
      <c r="M23" s="332">
        <f>'２斷絲.IAD.效率'!R23</f>
        <v>15</v>
      </c>
      <c r="N23" s="332">
        <f>'２斷絲.IAD.效率'!S23</f>
        <v>0</v>
      </c>
      <c r="O23" s="332">
        <f>'２斷絲.IAD.效率'!T23</f>
        <v>9260</v>
      </c>
      <c r="P23" s="332">
        <f>'２斷絲.IAD.效率'!U23</f>
        <v>9630</v>
      </c>
      <c r="Q23" s="332">
        <f>'２斷絲.IAD.效率'!V23</f>
        <v>33</v>
      </c>
      <c r="R23" s="332">
        <f>'２斷絲.IAD.效率'!W23</f>
        <v>5</v>
      </c>
      <c r="S23" s="332">
        <f>'２斷絲.IAD.效率'!X23</f>
        <v>9350</v>
      </c>
      <c r="T23" s="332">
        <f>'２斷絲.IAD.效率'!Y23</f>
        <v>9910</v>
      </c>
      <c r="U23" s="328" t="str">
        <f>IF(ISNA(VLOOKUP('２斷絲.IAD.效率'!C23,條件!$A$1:$J$1011,10,0)),"",(VLOOKUP('２斷絲.IAD.效率'!C23,條件!$A$1:$J$1011,10,0)))</f>
        <v>高壓</v>
      </c>
      <c r="V23" s="329" t="str">
        <f>IF(ISNA(VLOOKUP(C23,條件!$A$1:$J$1011,8,0)),"",(VLOOKUP(C23,條件!$A$1:$J$1011,8,0)))</f>
        <v>P204</v>
      </c>
      <c r="W23" s="329">
        <f>IF(ISNA(VLOOKUP(V23,清單!$AG$1:$AH$19,2,1)),"",(VLOOKUP(V23,清單!$AG$1:$AH$19,2,1)))</f>
        <v>1.1890000000000001</v>
      </c>
      <c r="X23" s="329">
        <f>IF(ISNA(VLOOKUP(C23,條件!$A$1:$J$1011,9,0)),"",(VLOOKUP(C23,條件!$A$1:$J$1011,9,0)))</f>
        <v>3</v>
      </c>
      <c r="Y23" s="329">
        <v>24</v>
      </c>
      <c r="Z23" s="329">
        <v>216</v>
      </c>
      <c r="AA23" s="329">
        <f t="shared" si="2"/>
        <v>4</v>
      </c>
      <c r="AB23" s="333">
        <f t="shared" si="3"/>
        <v>24655.103999999999</v>
      </c>
      <c r="AC23" s="329"/>
    </row>
    <row r="24" spans="1:29">
      <c r="A24" s="331">
        <f>'２斷絲.IAD.效率'!A24</f>
        <v>46204</v>
      </c>
      <c r="B24" s="321" t="str">
        <f>'２斷絲.IAD.效率'!B24</f>
        <v>T02</v>
      </c>
      <c r="C24" s="321" t="str">
        <f>'２斷絲.IAD.效率'!C24</f>
        <v>2F6IU2</v>
      </c>
      <c r="D24" s="321" t="str">
        <f>'２斷絲.IAD.效率'!D24</f>
        <v>K</v>
      </c>
      <c r="E24" s="332">
        <f>'２斷絲.IAD.效率'!J24</f>
        <v>37</v>
      </c>
      <c r="F24" s="332">
        <f>'２斷絲.IAD.效率'!K24</f>
        <v>1</v>
      </c>
      <c r="G24" s="332">
        <f>'２斷絲.IAD.效率'!L24</f>
        <v>8700</v>
      </c>
      <c r="H24" s="332">
        <f>'２斷絲.IAD.效率'!M24</f>
        <v>8520</v>
      </c>
      <c r="I24" s="332">
        <f>'２斷絲.IAD.效率'!N24</f>
        <v>31</v>
      </c>
      <c r="J24" s="332">
        <f>'２斷絲.IAD.效率'!O24</f>
        <v>4</v>
      </c>
      <c r="K24" s="332">
        <f>'２斷絲.IAD.效率'!P24</f>
        <v>8980</v>
      </c>
      <c r="L24" s="332">
        <f>'２斷絲.IAD.效率'!Q24</f>
        <v>8800</v>
      </c>
      <c r="M24" s="332">
        <f>'２斷絲.IAD.效率'!R24</f>
        <v>26</v>
      </c>
      <c r="N24" s="332">
        <f>'２斷絲.IAD.效率'!S24</f>
        <v>0</v>
      </c>
      <c r="O24" s="332">
        <f>'２斷絲.IAD.效率'!T24</f>
        <v>9260</v>
      </c>
      <c r="P24" s="332">
        <f>'２斷絲.IAD.效率'!U24</f>
        <v>8800</v>
      </c>
      <c r="Q24" s="332">
        <f>'２斷絲.IAD.效率'!V24</f>
        <v>52</v>
      </c>
      <c r="R24" s="332">
        <f>'２斷絲.IAD.效率'!W24</f>
        <v>0</v>
      </c>
      <c r="S24" s="332">
        <f>'２斷絲.IAD.效率'!X24</f>
        <v>9170</v>
      </c>
      <c r="T24" s="332">
        <f>'２斷絲.IAD.效率'!Y24</f>
        <v>8980</v>
      </c>
      <c r="U24" s="328" t="str">
        <f>IF(ISNA(VLOOKUP('２斷絲.IAD.效率'!C24,條件!$A$1:$J$1011,10,0)),"",(VLOOKUP('２斷絲.IAD.效率'!C24,條件!$A$1:$J$1011,10,0)))</f>
        <v>低壓</v>
      </c>
      <c r="V24" s="329" t="str">
        <f>IF(ISNA(VLOOKUP(C24,條件!$A$1:$J$1011,8,0)),"",(VLOOKUP(C24,條件!$A$1:$J$1011,8,0)))</f>
        <v>P204</v>
      </c>
      <c r="W24" s="329">
        <f>IF(ISNA(VLOOKUP(V24,清單!$AG$1:$AH$19,2,1)),"",(VLOOKUP(V24,清單!$AG$1:$AH$19,2,1)))</f>
        <v>1.1890000000000001</v>
      </c>
      <c r="X24" s="329">
        <f>IF(ISNA(VLOOKUP(C24,條件!$A$1:$J$1011,9,0)),"",(VLOOKUP(C24,條件!$A$1:$J$1011,9,0)))</f>
        <v>2.9</v>
      </c>
      <c r="Y24" s="329">
        <v>24</v>
      </c>
      <c r="Z24" s="329">
        <v>216</v>
      </c>
      <c r="AA24" s="329">
        <f t="shared" si="2"/>
        <v>3.9</v>
      </c>
      <c r="AB24" s="333">
        <f t="shared" si="3"/>
        <v>24038.7264</v>
      </c>
      <c r="AC24" s="329"/>
    </row>
    <row r="25" spans="1:29">
      <c r="A25" s="331">
        <f>'２斷絲.IAD.效率'!A25</f>
        <v>46204</v>
      </c>
      <c r="B25" s="321" t="str">
        <f>'２斷絲.IAD.效率'!B25</f>
        <v>T03</v>
      </c>
      <c r="C25" s="321" t="str">
        <f>'２斷絲.IAD.效率'!C25</f>
        <v>2F6IT2</v>
      </c>
      <c r="D25" s="321" t="str">
        <f>'２斷絲.IAD.效率'!D25</f>
        <v>K</v>
      </c>
      <c r="E25" s="332">
        <f>'２斷絲.IAD.效率'!J25</f>
        <v>27</v>
      </c>
      <c r="F25" s="332">
        <f>'２斷絲.IAD.效率'!K25</f>
        <v>0</v>
      </c>
      <c r="G25" s="332">
        <f>'２斷絲.IAD.效率'!L25</f>
        <v>8800</v>
      </c>
      <c r="H25" s="332">
        <f>'２斷絲.IAD.效率'!M25</f>
        <v>8980</v>
      </c>
      <c r="I25" s="332">
        <f>'２斷絲.IAD.效率'!N25</f>
        <v>22</v>
      </c>
      <c r="J25" s="332">
        <f>'２斷絲.IAD.效率'!O25</f>
        <v>0</v>
      </c>
      <c r="K25" s="332">
        <f>'２斷絲.IAD.效率'!P25</f>
        <v>8330</v>
      </c>
      <c r="L25" s="332">
        <f>'２斷絲.IAD.效率'!Q25</f>
        <v>8430</v>
      </c>
      <c r="M25" s="332">
        <f>'２斷絲.IAD.效率'!R25</f>
        <v>37</v>
      </c>
      <c r="N25" s="332">
        <f>'２斷絲.IAD.效率'!S25</f>
        <v>1</v>
      </c>
      <c r="O25" s="332">
        <f>'２斷絲.IAD.效率'!T25</f>
        <v>9750</v>
      </c>
      <c r="P25" s="332">
        <f>'２斷絲.IAD.效率'!U25</f>
        <v>9720</v>
      </c>
      <c r="Q25" s="332">
        <f>'２斷絲.IAD.效率'!V25</f>
        <v>30</v>
      </c>
      <c r="R25" s="332">
        <f>'２斷絲.IAD.效率'!W25</f>
        <v>4</v>
      </c>
      <c r="S25" s="332">
        <f>'２斷絲.IAD.效率'!X25</f>
        <v>9350</v>
      </c>
      <c r="T25" s="332">
        <f>'２斷絲.IAD.效率'!Y25</f>
        <v>9720</v>
      </c>
      <c r="U25" s="328" t="str">
        <f>IF(ISNA(VLOOKUP('２斷絲.IAD.效率'!C25,條件!$A$1:$J$1011,10,0)),"",(VLOOKUP('２斷絲.IAD.效率'!C25,條件!$A$1:$J$1011,10,0)))</f>
        <v>高壓</v>
      </c>
      <c r="V25" s="329" t="str">
        <f>IF(ISNA(VLOOKUP(C25,條件!$A$1:$J$1011,8,0)),"",(VLOOKUP(C25,條件!$A$1:$J$1011,8,0)))</f>
        <v>P204</v>
      </c>
      <c r="W25" s="329">
        <f>IF(ISNA(VLOOKUP(V25,清單!$AG$1:$AH$19,2,1)),"",(VLOOKUP(V25,清單!$AG$1:$AH$19,2,1)))</f>
        <v>1.1890000000000001</v>
      </c>
      <c r="X25" s="329">
        <f>IF(ISNA(VLOOKUP(C25,條件!$A$1:$J$1011,9,0)),"",(VLOOKUP(C25,條件!$A$1:$J$1011,9,0)))</f>
        <v>3</v>
      </c>
      <c r="Y25" s="329">
        <v>24</v>
      </c>
      <c r="Z25" s="329">
        <v>216</v>
      </c>
      <c r="AA25" s="329">
        <f t="shared" si="2"/>
        <v>4</v>
      </c>
      <c r="AB25" s="333">
        <f t="shared" si="3"/>
        <v>24655.103999999999</v>
      </c>
      <c r="AC25" s="329"/>
    </row>
    <row r="26" spans="1:29">
      <c r="A26" s="331">
        <f>'２斷絲.IAD.效率'!A26</f>
        <v>46204</v>
      </c>
      <c r="B26" s="321" t="str">
        <f>'２斷絲.IAD.效率'!B26</f>
        <v>T04</v>
      </c>
      <c r="C26" s="321" t="str">
        <f>'２斷絲.IAD.效率'!C26</f>
        <v>2F43T2</v>
      </c>
      <c r="D26" s="321">
        <f>'２斷絲.IAD.效率'!D26</f>
        <v>0</v>
      </c>
      <c r="E26" s="332">
        <f>'２斷絲.IAD.效率'!J26</f>
        <v>18</v>
      </c>
      <c r="F26" s="332">
        <f>'２斷絲.IAD.效率'!K26</f>
        <v>1</v>
      </c>
      <c r="G26" s="332">
        <f>'２斷絲.IAD.效率'!L26</f>
        <v>9260</v>
      </c>
      <c r="H26" s="332">
        <f>'２斷絲.IAD.效率'!M26</f>
        <v>0</v>
      </c>
      <c r="I26" s="332">
        <f>'２斷絲.IAD.效率'!N26</f>
        <v>8</v>
      </c>
      <c r="J26" s="332">
        <f>'２斷絲.IAD.效率'!O26</f>
        <v>0</v>
      </c>
      <c r="K26" s="332">
        <f>'２斷絲.IAD.效率'!P26</f>
        <v>9260</v>
      </c>
      <c r="L26" s="332">
        <f>'２斷絲.IAD.效率'!Q26</f>
        <v>0</v>
      </c>
      <c r="M26" s="332">
        <f>'２斷絲.IAD.效率'!R26</f>
        <v>7</v>
      </c>
      <c r="N26" s="332">
        <f>'２斷絲.IAD.效率'!S26</f>
        <v>0</v>
      </c>
      <c r="O26" s="332">
        <f>'２斷絲.IAD.效率'!T26</f>
        <v>9540</v>
      </c>
      <c r="P26" s="332">
        <f>'２斷絲.IAD.效率'!U26</f>
        <v>0</v>
      </c>
      <c r="Q26" s="332">
        <f>'２斷絲.IAD.效率'!V26</f>
        <v>10</v>
      </c>
      <c r="R26" s="332">
        <f>'２斷絲.IAD.效率'!W26</f>
        <v>0</v>
      </c>
      <c r="S26" s="332">
        <f>'２斷絲.IAD.效率'!X26</f>
        <v>9540</v>
      </c>
      <c r="T26" s="332">
        <f>'２斷絲.IAD.效率'!Y26</f>
        <v>0</v>
      </c>
      <c r="U26" s="328" t="str">
        <f>IF(ISNA(VLOOKUP('２斷絲.IAD.效率'!C26,條件!$A$1:$J$1011,10,0)),"",(VLOOKUP('２斷絲.IAD.效率'!C26,條件!$A$1:$J$1011,10,0)))</f>
        <v>高壓</v>
      </c>
      <c r="V26" s="329" t="str">
        <f>IF(ISNA(VLOOKUP(C26,條件!$A$1:$J$1011,8,0)),"",(VLOOKUP(C26,條件!$A$1:$J$1011,8,0)))</f>
        <v>P203</v>
      </c>
      <c r="W26" s="329">
        <f>IF(ISNA(VLOOKUP(V26,清單!$AG$1:$AH$19,2,1)),"",(VLOOKUP(V26,清單!$AG$1:$AH$19,2,1)))</f>
        <v>0.91100000000000003</v>
      </c>
      <c r="X26" s="329">
        <f>IF(ISNA(VLOOKUP(C26,條件!$A$1:$J$1011,9,0)),"",(VLOOKUP(C26,條件!$A$1:$J$1011,9,0)))</f>
        <v>1.5</v>
      </c>
      <c r="Y26" s="329">
        <v>24</v>
      </c>
      <c r="Z26" s="329">
        <v>216</v>
      </c>
      <c r="AA26" s="329">
        <f t="shared" si="2"/>
        <v>2.5</v>
      </c>
      <c r="AB26" s="333">
        <f t="shared" si="3"/>
        <v>11806.560000000001</v>
      </c>
      <c r="AC26" s="329"/>
    </row>
    <row r="27" spans="1:29">
      <c r="A27" s="331">
        <f>'２斷絲.IAD.效率'!A27</f>
        <v>46204</v>
      </c>
      <c r="B27" s="321" t="str">
        <f>'２斷絲.IAD.效率'!B27</f>
        <v>T04</v>
      </c>
      <c r="C27" s="321" t="str">
        <f>'２斷絲.IAD.效率'!C27</f>
        <v>2F7E13</v>
      </c>
      <c r="D27" s="321">
        <f>'２斷絲.IAD.效率'!D27</f>
        <v>0</v>
      </c>
      <c r="E27" s="332">
        <f>'２斷絲.IAD.效率'!J27</f>
        <v>17</v>
      </c>
      <c r="F27" s="332">
        <f>'２斷絲.IAD.效率'!K27</f>
        <v>4</v>
      </c>
      <c r="G27" s="332">
        <f>'２斷絲.IAD.效率'!L27</f>
        <v>9630</v>
      </c>
      <c r="H27" s="332">
        <f>'２斷絲.IAD.效率'!M27</f>
        <v>0</v>
      </c>
      <c r="I27" s="332">
        <f>'２斷絲.IAD.效率'!N27</f>
        <v>12</v>
      </c>
      <c r="J27" s="332">
        <f>'２斷絲.IAD.效率'!O27</f>
        <v>3</v>
      </c>
      <c r="K27" s="332">
        <f>'２斷絲.IAD.效率'!P27</f>
        <v>0</v>
      </c>
      <c r="L27" s="332">
        <f>'２斷絲.IAD.效率'!Q27</f>
        <v>9540</v>
      </c>
      <c r="M27" s="332">
        <f>'２斷絲.IAD.效率'!R27</f>
        <v>12</v>
      </c>
      <c r="N27" s="332">
        <f>'２斷絲.IAD.效率'!S27</f>
        <v>0</v>
      </c>
      <c r="O27" s="332">
        <f>'２斷絲.IAD.效率'!T27</f>
        <v>9910</v>
      </c>
      <c r="P27" s="332">
        <f>'２斷絲.IAD.效率'!U27</f>
        <v>0</v>
      </c>
      <c r="Q27" s="332">
        <f>'２斷絲.IAD.效率'!V27</f>
        <v>27</v>
      </c>
      <c r="R27" s="332">
        <f>'２斷絲.IAD.效率'!W27</f>
        <v>0</v>
      </c>
      <c r="S27" s="332">
        <f>'２斷絲.IAD.效率'!X27</f>
        <v>9910</v>
      </c>
      <c r="T27" s="332">
        <f>'２斷絲.IAD.效率'!Y27</f>
        <v>0</v>
      </c>
      <c r="U27" s="328"/>
      <c r="V27" s="329" t="str">
        <f>IF(ISNA(VLOOKUP(C27,條件!$A$1:$J$1011,8,0)),"",(VLOOKUP(C27,條件!$A$1:$J$1011,8,0)))</f>
        <v>P227</v>
      </c>
      <c r="W27" s="329">
        <f>IF(ISNA(VLOOKUP(V27,清單!$AG$1:$AH$19,2,1)),"",(VLOOKUP(V27,清單!$AG$1:$AH$19,2,1)))</f>
        <v>1.859</v>
      </c>
      <c r="X27" s="329">
        <f>IF(ISNA(VLOOKUP(C27,條件!$A$1:$J$1011,9,0)),"",(VLOOKUP(C27,條件!$A$1:$J$1011,9,0)))</f>
        <v>3.3</v>
      </c>
      <c r="Y27" s="329">
        <v>24</v>
      </c>
      <c r="Z27" s="329">
        <v>216</v>
      </c>
      <c r="AA27" s="329">
        <f t="shared" si="2"/>
        <v>4.3</v>
      </c>
      <c r="AB27" s="333">
        <f t="shared" si="3"/>
        <v>41439.340799999998</v>
      </c>
      <c r="AC27" s="329"/>
    </row>
    <row r="28" spans="1:29">
      <c r="A28" s="331">
        <f>'２斷絲.IAD.效率'!A28</f>
        <v>46204</v>
      </c>
      <c r="B28" s="321" t="str">
        <f>'２斷絲.IAD.效率'!B28</f>
        <v>T05</v>
      </c>
      <c r="C28" s="321" t="str">
        <f>'２斷絲.IAD.效率'!C28</f>
        <v>2F6IY2</v>
      </c>
      <c r="D28" s="321" t="str">
        <f>'２斷絲.IAD.效率'!D28</f>
        <v>K</v>
      </c>
      <c r="E28" s="332">
        <f>'２斷絲.IAD.效率'!J28</f>
        <v>27</v>
      </c>
      <c r="F28" s="332">
        <f>'２斷絲.IAD.效率'!K28</f>
        <v>0</v>
      </c>
      <c r="G28" s="332" t="str">
        <f>'２斷絲.IAD.效率'!L28</f>
        <v>STOP</v>
      </c>
      <c r="H28" s="332">
        <f>'２斷絲.IAD.效率'!M28</f>
        <v>10000</v>
      </c>
      <c r="I28" s="332">
        <f>'２斷絲.IAD.效率'!N28</f>
        <v>10</v>
      </c>
      <c r="J28" s="332">
        <f>'２斷絲.IAD.效率'!O28</f>
        <v>0</v>
      </c>
      <c r="K28" s="332" t="str">
        <f>'２斷絲.IAD.效率'!P28</f>
        <v>停機</v>
      </c>
      <c r="L28" s="332">
        <f>'２斷絲.IAD.效率'!Q28</f>
        <v>10000</v>
      </c>
      <c r="M28" s="332">
        <f>'２斷絲.IAD.效率'!R28</f>
        <v>4</v>
      </c>
      <c r="N28" s="332">
        <f>'２斷絲.IAD.效率'!S28</f>
        <v>0</v>
      </c>
      <c r="O28" s="332" t="str">
        <f>'２斷絲.IAD.效率'!T28</f>
        <v>停機</v>
      </c>
      <c r="P28" s="332">
        <f>'２斷絲.IAD.效率'!U28</f>
        <v>10000</v>
      </c>
      <c r="Q28" s="332">
        <f>'２斷絲.IAD.效率'!V28</f>
        <v>7</v>
      </c>
      <c r="R28" s="332">
        <f>'２斷絲.IAD.效率'!W28</f>
        <v>0</v>
      </c>
      <c r="S28" s="332" t="str">
        <f>'２斷絲.IAD.效率'!X28</f>
        <v>停機</v>
      </c>
      <c r="T28" s="332">
        <f>'２斷絲.IAD.效率'!Y28</f>
        <v>10000</v>
      </c>
      <c r="U28" s="328" t="str">
        <f>IF(ISNA(VLOOKUP('２斷絲.IAD.效率'!C28,條件!$A$1:$J$1011,10,0)),"",(VLOOKUP('２斷絲.IAD.效率'!C28,條件!$A$1:$J$1011,10,0)))</f>
        <v>高壓</v>
      </c>
      <c r="V28" s="329" t="str">
        <f>IF(ISNA(VLOOKUP(C28,條件!$A$1:$J$1011,8,0)),"",(VLOOKUP(C28,條件!$A$1:$J$1011,8,0)))</f>
        <v>P204</v>
      </c>
      <c r="W28" s="329">
        <f>IF(ISNA(VLOOKUP(V28,清單!$AG$1:$AH$19,2,1)),"",(VLOOKUP(V28,清單!$AG$1:$AH$19,2,1)))</f>
        <v>1.1890000000000001</v>
      </c>
      <c r="X28" s="329">
        <f>IF(ISNA(VLOOKUP(C28,條件!$A$1:$J$1011,9,0)),"",(VLOOKUP(C28,條件!$A$1:$J$1011,9,0)))</f>
        <v>2.8</v>
      </c>
      <c r="Y28" s="329">
        <v>24</v>
      </c>
      <c r="Z28" s="329">
        <v>216</v>
      </c>
      <c r="AA28" s="329">
        <f t="shared" si="2"/>
        <v>3.8</v>
      </c>
      <c r="AB28" s="333">
        <f t="shared" si="3"/>
        <v>23422.3488</v>
      </c>
      <c r="AC28" s="329"/>
    </row>
    <row r="29" spans="1:29">
      <c r="A29" s="331">
        <f>'２斷絲.IAD.效率'!A29</f>
        <v>46204</v>
      </c>
      <c r="B29" s="321" t="str">
        <f>'２斷絲.IAD.效率'!B29</f>
        <v>T06</v>
      </c>
      <c r="C29" s="321" t="str">
        <f>'２斷絲.IAD.效率'!C29</f>
        <v>2F6IS2</v>
      </c>
      <c r="D29" s="321" t="str">
        <f>'２斷絲.IAD.效率'!D29</f>
        <v>K</v>
      </c>
      <c r="E29" s="332">
        <f>'２斷絲.IAD.效率'!J29</f>
        <v>39</v>
      </c>
      <c r="F29" s="332">
        <f>'２斷絲.IAD.效率'!K29</f>
        <v>6</v>
      </c>
      <c r="G29" s="332">
        <f>'２斷絲.IAD.效率'!L29</f>
        <v>9440</v>
      </c>
      <c r="H29" s="332">
        <f>'２斷絲.IAD.效率'!M29</f>
        <v>9070</v>
      </c>
      <c r="I29" s="332">
        <f>'２斷絲.IAD.效率'!N29</f>
        <v>15</v>
      </c>
      <c r="J29" s="332">
        <f>'２斷絲.IAD.效率'!O29</f>
        <v>1</v>
      </c>
      <c r="K29" s="332">
        <f>'２斷絲.IAD.效率'!P29</f>
        <v>8700</v>
      </c>
      <c r="L29" s="332">
        <f>'２斷絲.IAD.效率'!Q29</f>
        <v>9630</v>
      </c>
      <c r="M29" s="332">
        <f>'２斷絲.IAD.效率'!R29</f>
        <v>32</v>
      </c>
      <c r="N29" s="332">
        <f>'２斷絲.IAD.效率'!S29</f>
        <v>3</v>
      </c>
      <c r="O29" s="332">
        <f>'２斷絲.IAD.效率'!T29</f>
        <v>10000</v>
      </c>
      <c r="P29" s="332">
        <f>'２斷絲.IAD.效率'!U29</f>
        <v>9720</v>
      </c>
      <c r="Q29" s="332">
        <f>'２斷絲.IAD.效率'!V29</f>
        <v>28</v>
      </c>
      <c r="R29" s="332">
        <f>'２斷絲.IAD.效率'!W29</f>
        <v>3</v>
      </c>
      <c r="S29" s="332">
        <f>'２斷絲.IAD.效率'!X29</f>
        <v>10000</v>
      </c>
      <c r="T29" s="332">
        <f>'２斷絲.IAD.效率'!Y29</f>
        <v>9720</v>
      </c>
      <c r="U29" s="328" t="str">
        <f>IF(ISNA(VLOOKUP('２斷絲.IAD.效率'!C29,條件!$A$1:$J$1011,10,0)),"",(VLOOKUP('２斷絲.IAD.效率'!C29,條件!$A$1:$J$1011,10,0)))</f>
        <v>高壓</v>
      </c>
      <c r="V29" s="329" t="str">
        <f>IF(ISNA(VLOOKUP(C29,條件!$A$1:$J$1011,8,0)),"",(VLOOKUP(C29,條件!$A$1:$J$1011,8,0)))</f>
        <v>P204</v>
      </c>
      <c r="W29" s="329">
        <f>IF(ISNA(VLOOKUP(V29,清單!$AG$1:$AH$19,2,1)),"",(VLOOKUP(V29,清單!$AG$1:$AH$19,2,1)))</f>
        <v>1.1890000000000001</v>
      </c>
      <c r="X29" s="329">
        <f>IF(ISNA(VLOOKUP(C29,條件!$A$1:$J$1011,9,0)),"",(VLOOKUP(C29,條件!$A$1:$J$1011,9,0)))</f>
        <v>2.8</v>
      </c>
      <c r="Y29" s="329">
        <v>24</v>
      </c>
      <c r="Z29" s="329">
        <v>216</v>
      </c>
      <c r="AA29" s="329">
        <f t="shared" si="2"/>
        <v>3.8</v>
      </c>
      <c r="AB29" s="333">
        <f t="shared" si="3"/>
        <v>23422.3488</v>
      </c>
      <c r="AC29" s="329"/>
    </row>
    <row r="30" spans="1:29">
      <c r="A30" s="331">
        <f>'２斷絲.IAD.效率'!A30</f>
        <v>46204</v>
      </c>
      <c r="B30" s="321" t="str">
        <f>'２斷絲.IAD.效率'!B30</f>
        <v>S01</v>
      </c>
      <c r="C30" s="321" t="str">
        <f>'２斷絲.IAD.效率'!C30</f>
        <v>停機</v>
      </c>
      <c r="D30" s="321">
        <f>'２斷絲.IAD.效率'!D30</f>
        <v>0</v>
      </c>
      <c r="E30" s="332">
        <f>'２斷絲.IAD.效率'!J30</f>
        <v>0</v>
      </c>
      <c r="F30" s="332">
        <f>'２斷絲.IAD.效率'!K30</f>
        <v>0</v>
      </c>
      <c r="G30" s="332" t="str">
        <f>'２斷絲.IAD.效率'!L30</f>
        <v>停機</v>
      </c>
      <c r="H30" s="332">
        <f>'２斷絲.IAD.效率'!M30</f>
        <v>0</v>
      </c>
      <c r="I30" s="332">
        <f>'２斷絲.IAD.效率'!N30</f>
        <v>0</v>
      </c>
      <c r="J30" s="332">
        <f>'２斷絲.IAD.效率'!O30</f>
        <v>0</v>
      </c>
      <c r="K30" s="332" t="str">
        <f>'２斷絲.IAD.效率'!P30</f>
        <v>停機</v>
      </c>
      <c r="L30" s="332">
        <f>'２斷絲.IAD.效率'!Q30</f>
        <v>0</v>
      </c>
      <c r="M30" s="332">
        <f>'２斷絲.IAD.效率'!R30</f>
        <v>0</v>
      </c>
      <c r="N30" s="332">
        <f>'２斷絲.IAD.效率'!S30</f>
        <v>0</v>
      </c>
      <c r="O30" s="332" t="str">
        <f>'２斷絲.IAD.效率'!T30</f>
        <v>停機</v>
      </c>
      <c r="P30" s="332">
        <f>'２斷絲.IAD.效率'!U30</f>
        <v>0</v>
      </c>
      <c r="Q30" s="332">
        <f>'２斷絲.IAD.效率'!V30</f>
        <v>0</v>
      </c>
      <c r="R30" s="332">
        <f>'２斷絲.IAD.效率'!W30</f>
        <v>0</v>
      </c>
      <c r="S30" s="332" t="str">
        <f>'２斷絲.IAD.效率'!X30</f>
        <v>停機</v>
      </c>
      <c r="T30" s="332">
        <f>'２斷絲.IAD.效率'!Y30</f>
        <v>0</v>
      </c>
      <c r="U30" s="328" t="str">
        <f>IF(ISNA(VLOOKUP('２斷絲.IAD.效率'!C30,條件!$A$1:$J$1011,10,0)),"",(VLOOKUP('２斷絲.IAD.效率'!C30,條件!$A$1:$J$1011,10,0)))</f>
        <v/>
      </c>
      <c r="V30" s="329" t="str">
        <f>IF(ISNA(VLOOKUP(C30,條件!$A$1:$J$1011,8,0)),"",(VLOOKUP(C30,條件!$A$1:$J$1011,8,0)))</f>
        <v/>
      </c>
      <c r="W30" s="329" t="str">
        <f>IF(ISNA(VLOOKUP(V30,清單!$AG$1:$AH$19,2,1)),"",(VLOOKUP(V30,清單!$AG$1:$AH$19,2,1)))</f>
        <v/>
      </c>
      <c r="X30" s="329" t="str">
        <f>IF(ISNA(VLOOKUP(C30,條件!$A$1:$J$1011,9,0)),"",(VLOOKUP(C30,條件!$A$1:$J$1011,9,0)))</f>
        <v/>
      </c>
      <c r="Y30" s="329">
        <v>24</v>
      </c>
      <c r="Z30" s="329">
        <v>216</v>
      </c>
      <c r="AA30" s="329" t="str">
        <f t="shared" si="2"/>
        <v/>
      </c>
      <c r="AB30" s="333" t="str">
        <f t="shared" si="3"/>
        <v/>
      </c>
      <c r="AC30" s="329"/>
    </row>
    <row r="31" spans="1:29">
      <c r="A31" s="331">
        <f>'２斷絲.IAD.效率'!A31</f>
        <v>46204</v>
      </c>
      <c r="B31" s="321" t="str">
        <f>'２斷絲.IAD.效率'!B31</f>
        <v>S02</v>
      </c>
      <c r="C31" s="321" t="str">
        <f>'２斷絲.IAD.效率'!C31</f>
        <v>絲開發</v>
      </c>
      <c r="D31" s="321">
        <f>'２斷絲.IAD.效率'!D31</f>
        <v>0</v>
      </c>
      <c r="E31" s="332">
        <f>'２斷絲.IAD.效率'!J31</f>
        <v>0</v>
      </c>
      <c r="F31" s="332">
        <f>'２斷絲.IAD.效率'!K31</f>
        <v>0</v>
      </c>
      <c r="G31" s="332" t="str">
        <f>'２斷絲.IAD.效率'!L31</f>
        <v>絲開發</v>
      </c>
      <c r="H31" s="332">
        <f>'２斷絲.IAD.效率'!M31</f>
        <v>0</v>
      </c>
      <c r="I31" s="332">
        <f>'２斷絲.IAD.效率'!N31</f>
        <v>0</v>
      </c>
      <c r="J31" s="332">
        <f>'２斷絲.IAD.效率'!O31</f>
        <v>0</v>
      </c>
      <c r="K31" s="332" t="str">
        <f>'２斷絲.IAD.效率'!P31</f>
        <v>絲開發</v>
      </c>
      <c r="L31" s="332">
        <f>'２斷絲.IAD.效率'!Q31</f>
        <v>0</v>
      </c>
      <c r="M31" s="332">
        <f>'２斷絲.IAD.效率'!R31</f>
        <v>0</v>
      </c>
      <c r="N31" s="332">
        <f>'２斷絲.IAD.效率'!S31</f>
        <v>0</v>
      </c>
      <c r="O31" s="332" t="str">
        <f>'２斷絲.IAD.效率'!T31</f>
        <v>絲開發</v>
      </c>
      <c r="P31" s="332">
        <f>'２斷絲.IAD.效率'!U31</f>
        <v>0</v>
      </c>
      <c r="Q31" s="332">
        <f>'２斷絲.IAD.效率'!V31</f>
        <v>0</v>
      </c>
      <c r="R31" s="332">
        <f>'２斷絲.IAD.效率'!W31</f>
        <v>0</v>
      </c>
      <c r="S31" s="332" t="str">
        <f>'２斷絲.IAD.效率'!X31</f>
        <v>絲開發</v>
      </c>
      <c r="T31" s="332">
        <f>'２斷絲.IAD.效率'!Y31</f>
        <v>0</v>
      </c>
      <c r="U31" s="328" t="str">
        <f>IF(ISNA(VLOOKUP('２斷絲.IAD.效率'!C31,條件!$A$1:$J$1011,10,0)),"",(VLOOKUP('２斷絲.IAD.效率'!C31,條件!$A$1:$J$1011,10,0)))</f>
        <v/>
      </c>
      <c r="V31" s="329" t="str">
        <f>IF(ISNA(VLOOKUP(C31,條件!$A$1:$J$1011,8,0)),"",(VLOOKUP(C31,條件!$A$1:$J$1011,8,0)))</f>
        <v/>
      </c>
      <c r="W31" s="329" t="str">
        <f>IF(ISNA(VLOOKUP(V31,清單!$AG$1:$AH$19,2,1)),"",(VLOOKUP(V31,清單!$AG$1:$AH$19,2,1)))</f>
        <v/>
      </c>
      <c r="X31" s="329" t="str">
        <f>IF(ISNA(VLOOKUP(C31,條件!$A$1:$J$1011,9,0)),"",(VLOOKUP(C31,條件!$A$1:$J$1011,9,0)))</f>
        <v/>
      </c>
      <c r="Y31" s="329">
        <v>24</v>
      </c>
      <c r="Z31" s="329">
        <v>216</v>
      </c>
      <c r="AA31" s="329" t="str">
        <f t="shared" ref="AA31" si="4">IF(X31="","",X31+1)</f>
        <v/>
      </c>
      <c r="AB31" s="333" t="str">
        <f t="shared" ref="AB31" si="5">IF(AA31="","",W31*Z31*AA31*Y31)</f>
        <v/>
      </c>
      <c r="AC31" s="329"/>
    </row>
    <row r="32" spans="1:29">
      <c r="A32" s="331"/>
      <c r="B32" s="321"/>
      <c r="C32" s="321"/>
      <c r="D32" s="321"/>
      <c r="E32" s="332"/>
      <c r="F32" s="332"/>
      <c r="G32" s="332"/>
      <c r="H32" s="332"/>
      <c r="I32" s="332"/>
      <c r="J32" s="332"/>
      <c r="K32" s="332"/>
      <c r="L32" s="332"/>
      <c r="M32" s="332"/>
      <c r="N32" s="332"/>
      <c r="O32" s="332"/>
      <c r="P32" s="332"/>
      <c r="Q32" s="332"/>
      <c r="R32" s="332"/>
      <c r="S32" s="332"/>
      <c r="T32" s="332"/>
      <c r="U32" s="328"/>
      <c r="V32" s="329"/>
      <c r="W32" s="329"/>
      <c r="X32" s="329"/>
      <c r="Y32" s="329"/>
      <c r="Z32" s="329"/>
      <c r="AA32" s="329"/>
      <c r="AB32" s="333"/>
      <c r="AC32" s="329"/>
    </row>
    <row r="33" spans="1:29">
      <c r="A33" s="331"/>
      <c r="B33" s="321"/>
      <c r="C33" s="321"/>
      <c r="D33" s="321"/>
      <c r="E33" s="332"/>
      <c r="F33" s="332"/>
      <c r="G33" s="332"/>
      <c r="H33" s="332"/>
      <c r="I33" s="332"/>
      <c r="J33" s="332"/>
      <c r="K33" s="332"/>
      <c r="L33" s="332"/>
      <c r="M33" s="332"/>
      <c r="N33" s="332"/>
      <c r="O33" s="332"/>
      <c r="P33" s="332"/>
      <c r="Q33" s="332"/>
      <c r="R33" s="332"/>
      <c r="S33" s="332"/>
      <c r="T33" s="332"/>
      <c r="U33" s="328"/>
      <c r="V33" s="329"/>
      <c r="W33" s="329"/>
      <c r="X33" s="329"/>
      <c r="Y33" s="329"/>
      <c r="Z33" s="329"/>
      <c r="AA33" s="329"/>
      <c r="AB33" s="333"/>
      <c r="AC33" s="329"/>
    </row>
    <row r="34" spans="1:29" ht="18.75" customHeight="1">
      <c r="A34" s="331"/>
      <c r="B34" s="321"/>
      <c r="C34" s="321"/>
      <c r="D34" s="321"/>
      <c r="E34" s="332"/>
      <c r="F34" s="332"/>
      <c r="G34" s="332"/>
      <c r="H34" s="332"/>
      <c r="I34" s="332"/>
      <c r="J34" s="332"/>
      <c r="K34" s="332"/>
      <c r="L34" s="332"/>
      <c r="M34" s="332"/>
      <c r="N34" s="332"/>
      <c r="O34" s="332"/>
      <c r="P34" s="332"/>
      <c r="Q34" s="332"/>
      <c r="R34" s="332"/>
      <c r="S34" s="332"/>
      <c r="T34" s="332"/>
      <c r="U34" s="328"/>
      <c r="V34" s="329"/>
      <c r="W34" s="329"/>
      <c r="X34" s="329"/>
      <c r="Y34" s="329"/>
      <c r="Z34" s="329"/>
      <c r="AA34" s="329"/>
      <c r="AB34" s="333"/>
      <c r="AC34" s="329"/>
    </row>
    <row r="35" spans="1:29">
      <c r="A35" s="331"/>
      <c r="B35" s="321"/>
      <c r="C35" s="321"/>
      <c r="D35" s="321"/>
      <c r="E35" s="332"/>
      <c r="F35" s="332"/>
      <c r="G35" s="332"/>
      <c r="H35" s="332"/>
      <c r="I35" s="332"/>
      <c r="J35" s="332"/>
      <c r="K35" s="332"/>
      <c r="L35" s="332"/>
      <c r="M35" s="332"/>
      <c r="N35" s="332"/>
      <c r="O35" s="332"/>
      <c r="P35" s="332"/>
      <c r="Q35" s="332"/>
      <c r="R35" s="332"/>
      <c r="S35" s="332"/>
      <c r="T35" s="332"/>
      <c r="U35" s="328"/>
      <c r="V35" s="329"/>
      <c r="W35" s="329"/>
      <c r="X35" s="329"/>
      <c r="Y35" s="329"/>
      <c r="Z35" s="329"/>
      <c r="AA35" s="329"/>
      <c r="AB35" s="333"/>
      <c r="AC35" s="329"/>
    </row>
    <row r="36" spans="1:29">
      <c r="A36" s="331"/>
      <c r="B36" s="321"/>
      <c r="C36" s="321"/>
      <c r="D36" s="321"/>
      <c r="E36" s="332"/>
      <c r="F36" s="332"/>
      <c r="G36" s="332"/>
      <c r="H36" s="332"/>
      <c r="I36" s="332"/>
      <c r="J36" s="332"/>
      <c r="K36" s="332"/>
      <c r="L36" s="332"/>
      <c r="M36" s="332"/>
      <c r="N36" s="332"/>
      <c r="O36" s="332"/>
      <c r="P36" s="332"/>
      <c r="Q36" s="332"/>
      <c r="R36" s="332"/>
      <c r="S36" s="332"/>
      <c r="T36" s="332"/>
      <c r="U36" s="328"/>
      <c r="V36" s="329"/>
      <c r="W36" s="329"/>
      <c r="X36" s="329"/>
      <c r="Y36" s="329"/>
      <c r="Z36" s="329"/>
      <c r="AA36" s="329"/>
      <c r="AB36" s="333"/>
      <c r="AC36" s="329"/>
    </row>
    <row r="37" spans="1:29">
      <c r="A37" s="331"/>
      <c r="B37" s="321"/>
      <c r="C37" s="321"/>
      <c r="D37" s="321"/>
      <c r="E37" s="332"/>
      <c r="F37" s="332"/>
      <c r="G37" s="332"/>
      <c r="H37" s="332"/>
      <c r="I37" s="332"/>
      <c r="J37" s="332"/>
      <c r="K37" s="332"/>
      <c r="L37" s="332"/>
      <c r="M37" s="332"/>
      <c r="N37" s="332"/>
      <c r="O37" s="332"/>
      <c r="P37" s="332"/>
      <c r="Q37" s="332"/>
      <c r="R37" s="332"/>
      <c r="S37" s="332"/>
      <c r="T37" s="332"/>
      <c r="U37" s="328"/>
      <c r="V37" s="329"/>
      <c r="W37" s="329"/>
      <c r="X37" s="329"/>
      <c r="Y37" s="329"/>
      <c r="Z37" s="329"/>
      <c r="AA37" s="329"/>
      <c r="AB37" s="333"/>
      <c r="AC37" s="329"/>
    </row>
    <row r="38" spans="1:29">
      <c r="A38" s="331"/>
      <c r="B38" s="321"/>
      <c r="C38" s="321"/>
      <c r="D38" s="321"/>
      <c r="E38" s="332"/>
      <c r="F38" s="332"/>
      <c r="G38" s="332"/>
      <c r="H38" s="332"/>
      <c r="I38" s="332"/>
      <c r="J38" s="332"/>
      <c r="K38" s="332"/>
      <c r="L38" s="332"/>
      <c r="M38" s="332"/>
      <c r="N38" s="332"/>
      <c r="O38" s="332"/>
      <c r="P38" s="332"/>
      <c r="Q38" s="332"/>
      <c r="R38" s="332"/>
      <c r="S38" s="332"/>
      <c r="T38" s="332"/>
      <c r="U38" s="328"/>
      <c r="V38" s="329"/>
      <c r="W38" s="329"/>
      <c r="X38" s="329"/>
      <c r="Y38" s="329"/>
      <c r="Z38" s="329"/>
      <c r="AA38" s="329"/>
      <c r="AB38" s="333"/>
      <c r="AC38" s="329"/>
    </row>
    <row r="39" spans="1:29">
      <c r="A39" s="331"/>
      <c r="B39" s="321"/>
      <c r="C39" s="321"/>
      <c r="D39" s="321"/>
      <c r="E39" s="332"/>
      <c r="F39" s="332"/>
      <c r="G39" s="332"/>
      <c r="H39" s="332"/>
      <c r="I39" s="332"/>
      <c r="J39" s="332"/>
      <c r="K39" s="332"/>
      <c r="L39" s="332"/>
      <c r="M39" s="332"/>
      <c r="N39" s="332"/>
      <c r="O39" s="332"/>
      <c r="P39" s="332"/>
      <c r="Q39" s="332"/>
      <c r="R39" s="332"/>
      <c r="S39" s="332"/>
      <c r="T39" s="332"/>
      <c r="U39" s="328"/>
      <c r="V39" s="329"/>
      <c r="W39" s="329"/>
      <c r="X39" s="329"/>
      <c r="Y39" s="329"/>
      <c r="Z39" s="329"/>
      <c r="AA39" s="329"/>
      <c r="AB39" s="333"/>
      <c r="AC39" s="329"/>
    </row>
    <row r="40" spans="1:29">
      <c r="A40" s="331"/>
      <c r="B40" s="321"/>
      <c r="C40" s="321"/>
      <c r="D40" s="321"/>
      <c r="E40" s="332"/>
      <c r="F40" s="332"/>
      <c r="G40" s="332"/>
      <c r="H40" s="332"/>
      <c r="I40" s="332"/>
      <c r="J40" s="332"/>
      <c r="K40" s="332"/>
      <c r="L40" s="332"/>
      <c r="M40" s="332"/>
      <c r="N40" s="332"/>
      <c r="O40" s="332"/>
      <c r="P40" s="332"/>
      <c r="Q40" s="332"/>
      <c r="R40" s="332"/>
      <c r="S40" s="332"/>
      <c r="T40" s="332"/>
      <c r="U40" s="328"/>
      <c r="V40" s="329"/>
      <c r="W40" s="329"/>
      <c r="X40" s="329"/>
      <c r="Y40" s="329"/>
      <c r="Z40" s="329"/>
      <c r="AA40" s="329"/>
      <c r="AB40" s="333"/>
      <c r="AC40" s="329"/>
    </row>
    <row r="41" spans="1:29">
      <c r="A41" s="331"/>
      <c r="B41" s="321"/>
      <c r="C41" s="321"/>
      <c r="D41" s="321"/>
      <c r="E41" s="332"/>
      <c r="F41" s="332"/>
      <c r="G41" s="332"/>
      <c r="H41" s="332"/>
      <c r="I41" s="332"/>
      <c r="J41" s="332"/>
      <c r="K41" s="332"/>
      <c r="L41" s="332"/>
      <c r="M41" s="332"/>
      <c r="N41" s="332"/>
      <c r="O41" s="332"/>
      <c r="P41" s="332"/>
      <c r="Q41" s="332"/>
      <c r="R41" s="332"/>
      <c r="S41" s="332"/>
      <c r="T41" s="332"/>
      <c r="U41" s="328"/>
      <c r="V41" s="329"/>
      <c r="W41" s="329"/>
      <c r="X41" s="329"/>
      <c r="Y41" s="329"/>
      <c r="Z41" s="329"/>
      <c r="AA41" s="329"/>
      <c r="AB41" s="333"/>
      <c r="AC41" s="329"/>
    </row>
    <row r="42" spans="1:29">
      <c r="A42" s="331"/>
      <c r="B42" s="321"/>
      <c r="C42" s="321"/>
      <c r="D42" s="332"/>
      <c r="E42" s="332"/>
      <c r="F42" s="332"/>
      <c r="G42" s="332"/>
      <c r="H42" s="332"/>
      <c r="I42" s="332"/>
      <c r="J42" s="332"/>
      <c r="K42" s="332"/>
      <c r="L42" s="332"/>
      <c r="M42" s="332"/>
      <c r="N42" s="332"/>
      <c r="O42" s="332"/>
      <c r="P42" s="332"/>
      <c r="Q42" s="332"/>
      <c r="R42" s="332"/>
      <c r="S42" s="332"/>
      <c r="T42" s="332"/>
      <c r="U42" s="328"/>
      <c r="V42" s="329"/>
      <c r="W42" s="329"/>
      <c r="X42" s="329"/>
      <c r="Y42" s="329"/>
      <c r="Z42" s="329"/>
      <c r="AA42" s="329"/>
      <c r="AB42" s="333"/>
      <c r="AC42" s="329"/>
    </row>
    <row r="43" spans="1:29">
      <c r="A43" s="331"/>
      <c r="B43" s="321"/>
      <c r="C43" s="321"/>
      <c r="D43" s="332"/>
      <c r="E43" s="332"/>
      <c r="F43" s="332"/>
      <c r="G43" s="332"/>
      <c r="H43" s="332"/>
      <c r="I43" s="332"/>
      <c r="J43" s="332"/>
      <c r="K43" s="332"/>
      <c r="L43" s="332"/>
      <c r="M43" s="332"/>
      <c r="N43" s="332"/>
      <c r="O43" s="332"/>
      <c r="P43" s="332"/>
      <c r="Q43" s="332"/>
      <c r="R43" s="332"/>
      <c r="S43" s="332"/>
      <c r="T43" s="332"/>
      <c r="U43" s="328"/>
      <c r="V43" s="329"/>
      <c r="W43" s="329"/>
      <c r="X43" s="329"/>
      <c r="Y43" s="329"/>
      <c r="Z43" s="329"/>
      <c r="AA43" s="329"/>
      <c r="AB43" s="333"/>
      <c r="AC43" s="329"/>
    </row>
    <row r="44" spans="1:29">
      <c r="A44" s="331"/>
      <c r="B44" s="321"/>
      <c r="C44" s="321"/>
      <c r="D44" s="332"/>
      <c r="E44" s="332"/>
      <c r="F44" s="332"/>
      <c r="G44" s="332"/>
      <c r="H44" s="332"/>
      <c r="I44" s="332"/>
      <c r="J44" s="332"/>
      <c r="K44" s="332"/>
      <c r="L44" s="332"/>
      <c r="M44" s="332"/>
      <c r="N44" s="332"/>
      <c r="O44" s="332"/>
      <c r="P44" s="332"/>
      <c r="Q44" s="332"/>
      <c r="R44" s="332"/>
      <c r="S44" s="332"/>
      <c r="T44" s="332"/>
      <c r="U44" s="328"/>
      <c r="V44" s="329"/>
      <c r="W44" s="329"/>
      <c r="X44" s="329"/>
      <c r="Y44" s="329"/>
      <c r="Z44" s="329"/>
      <c r="AA44" s="329"/>
      <c r="AB44" s="333"/>
      <c r="AC44" s="329"/>
    </row>
    <row r="45" spans="1:29">
      <c r="A45" s="331"/>
      <c r="B45" s="321"/>
      <c r="C45" s="321"/>
      <c r="D45" s="332"/>
      <c r="E45" s="332"/>
      <c r="F45" s="332"/>
      <c r="G45" s="332"/>
      <c r="H45" s="332"/>
      <c r="I45" s="332"/>
      <c r="J45" s="332"/>
      <c r="K45" s="332"/>
      <c r="L45" s="332"/>
      <c r="M45" s="332"/>
      <c r="N45" s="332"/>
      <c r="O45" s="332"/>
      <c r="P45" s="332"/>
      <c r="Q45" s="332"/>
      <c r="R45" s="332"/>
      <c r="S45" s="332"/>
      <c r="T45" s="332"/>
      <c r="U45" s="328"/>
      <c r="V45" s="329"/>
      <c r="W45" s="329"/>
      <c r="X45" s="329"/>
      <c r="Y45" s="329"/>
      <c r="Z45" s="329"/>
      <c r="AA45" s="329"/>
      <c r="AB45" s="333"/>
      <c r="AC45" s="329"/>
    </row>
    <row r="46" spans="1:29">
      <c r="A46" s="331"/>
      <c r="B46" s="321"/>
      <c r="C46" s="321"/>
      <c r="D46" s="332"/>
      <c r="E46" s="332"/>
      <c r="F46" s="332"/>
      <c r="G46" s="332"/>
      <c r="H46" s="332"/>
      <c r="I46" s="332"/>
      <c r="J46" s="332"/>
      <c r="K46" s="332"/>
      <c r="L46" s="332"/>
      <c r="M46" s="332"/>
      <c r="N46" s="332"/>
      <c r="O46" s="332"/>
      <c r="P46" s="332"/>
      <c r="Q46" s="332"/>
      <c r="R46" s="332"/>
      <c r="S46" s="332"/>
      <c r="T46" s="332"/>
      <c r="U46" s="328"/>
      <c r="V46" s="329"/>
      <c r="W46" s="329"/>
      <c r="X46" s="329"/>
      <c r="Y46" s="329"/>
      <c r="Z46" s="329"/>
      <c r="AA46" s="329"/>
      <c r="AB46" s="333"/>
      <c r="AC46" s="329"/>
    </row>
    <row r="47" spans="1:29">
      <c r="A47" s="331"/>
      <c r="B47" s="321"/>
      <c r="C47" s="321"/>
      <c r="D47" s="332"/>
      <c r="E47" s="332"/>
      <c r="F47" s="332"/>
      <c r="G47" s="332"/>
      <c r="H47" s="332"/>
      <c r="I47" s="332"/>
      <c r="J47" s="332"/>
      <c r="K47" s="332"/>
      <c r="L47" s="332"/>
      <c r="M47" s="332"/>
      <c r="N47" s="332"/>
      <c r="O47" s="332"/>
      <c r="P47" s="332"/>
      <c r="Q47" s="332"/>
      <c r="R47" s="332"/>
      <c r="S47" s="332"/>
      <c r="T47" s="332"/>
      <c r="U47" s="328"/>
      <c r="V47" s="329"/>
      <c r="W47" s="329"/>
      <c r="X47" s="329"/>
      <c r="Y47" s="329"/>
      <c r="Z47" s="329"/>
      <c r="AA47" s="329"/>
      <c r="AB47" s="333"/>
      <c r="AC47" s="329"/>
    </row>
    <row r="48" spans="1:29">
      <c r="A48" s="331"/>
      <c r="B48" s="321"/>
      <c r="C48" s="321"/>
      <c r="D48" s="332"/>
      <c r="E48" s="332"/>
      <c r="F48" s="332"/>
      <c r="G48" s="332"/>
      <c r="H48" s="332"/>
      <c r="I48" s="332"/>
      <c r="J48" s="332"/>
      <c r="K48" s="332"/>
      <c r="L48" s="332"/>
      <c r="M48" s="332"/>
      <c r="N48" s="332"/>
      <c r="O48" s="332"/>
      <c r="P48" s="332"/>
      <c r="Q48" s="332"/>
      <c r="R48" s="332"/>
      <c r="S48" s="332"/>
      <c r="T48" s="332"/>
      <c r="U48" s="328"/>
      <c r="V48" s="329"/>
      <c r="W48" s="329"/>
      <c r="X48" s="329"/>
      <c r="Y48" s="329"/>
      <c r="Z48" s="329"/>
      <c r="AA48" s="329"/>
      <c r="AB48" s="333"/>
      <c r="AC48" s="329"/>
    </row>
    <row r="49" spans="1:29">
      <c r="A49" s="331"/>
      <c r="B49" s="321"/>
      <c r="C49" s="321"/>
      <c r="D49" s="332"/>
      <c r="E49" s="332"/>
      <c r="F49" s="332"/>
      <c r="G49" s="332"/>
      <c r="H49" s="332"/>
      <c r="I49" s="332"/>
      <c r="J49" s="332"/>
      <c r="K49" s="332"/>
      <c r="L49" s="332"/>
      <c r="M49" s="332"/>
      <c r="N49" s="332"/>
      <c r="O49" s="332"/>
      <c r="P49" s="332"/>
      <c r="Q49" s="332"/>
      <c r="R49" s="332"/>
      <c r="S49" s="332"/>
      <c r="T49" s="332"/>
      <c r="U49" s="328"/>
      <c r="V49" s="329"/>
      <c r="W49" s="329"/>
      <c r="X49" s="329"/>
      <c r="Y49" s="329"/>
      <c r="Z49" s="329"/>
      <c r="AA49" s="329"/>
      <c r="AB49" s="333"/>
      <c r="AC49" s="329"/>
    </row>
    <row r="50" spans="1:29">
      <c r="A50" s="331"/>
      <c r="B50" s="321"/>
      <c r="C50" s="321"/>
      <c r="D50" s="332"/>
      <c r="E50" s="332"/>
      <c r="F50" s="332"/>
      <c r="G50" s="332"/>
      <c r="H50" s="332"/>
      <c r="I50" s="332"/>
      <c r="J50" s="332"/>
      <c r="K50" s="332"/>
      <c r="L50" s="332"/>
      <c r="M50" s="332"/>
      <c r="N50" s="332"/>
      <c r="O50" s="332"/>
      <c r="P50" s="332"/>
      <c r="Q50" s="332"/>
      <c r="R50" s="332"/>
      <c r="S50" s="332"/>
      <c r="T50" s="332"/>
      <c r="U50" s="328"/>
      <c r="V50" s="329"/>
      <c r="W50" s="329"/>
      <c r="X50" s="329"/>
      <c r="Y50" s="329"/>
      <c r="Z50" s="329"/>
      <c r="AA50" s="329"/>
      <c r="AB50" s="333"/>
      <c r="AC50" s="329"/>
    </row>
    <row r="51" spans="1:29">
      <c r="A51" s="331"/>
      <c r="B51" s="321"/>
      <c r="C51" s="321"/>
      <c r="D51" s="332"/>
      <c r="E51" s="332"/>
      <c r="F51" s="332"/>
      <c r="G51" s="332"/>
      <c r="H51" s="332"/>
      <c r="I51" s="332"/>
      <c r="J51" s="332"/>
      <c r="K51" s="332"/>
      <c r="L51" s="332"/>
      <c r="M51" s="332"/>
      <c r="N51" s="332"/>
      <c r="O51" s="332"/>
      <c r="P51" s="332"/>
      <c r="Q51" s="332"/>
      <c r="R51" s="332"/>
      <c r="S51" s="332"/>
      <c r="T51" s="332"/>
      <c r="U51" s="328"/>
      <c r="V51" s="329"/>
      <c r="W51" s="329"/>
      <c r="X51" s="329"/>
      <c r="Y51" s="329"/>
      <c r="Z51" s="329"/>
      <c r="AA51" s="329"/>
      <c r="AB51" s="333"/>
      <c r="AC51" s="329"/>
    </row>
    <row r="52" spans="1:29">
      <c r="A52" s="331"/>
      <c r="B52" s="321"/>
      <c r="C52" s="321"/>
      <c r="D52" s="332"/>
      <c r="E52" s="332"/>
      <c r="F52" s="332"/>
      <c r="G52" s="332"/>
      <c r="H52" s="332"/>
      <c r="I52" s="332"/>
      <c r="J52" s="332"/>
      <c r="K52" s="332"/>
      <c r="L52" s="332"/>
      <c r="M52" s="332"/>
      <c r="N52" s="332"/>
      <c r="O52" s="332"/>
      <c r="P52" s="332"/>
      <c r="Q52" s="332"/>
      <c r="R52" s="332"/>
      <c r="S52" s="332"/>
      <c r="T52" s="332"/>
      <c r="U52" s="328"/>
      <c r="V52" s="329"/>
      <c r="W52" s="329"/>
      <c r="X52" s="329"/>
      <c r="Y52" s="329"/>
      <c r="Z52" s="329"/>
      <c r="AA52" s="329"/>
      <c r="AB52" s="333"/>
      <c r="AC52" s="329"/>
    </row>
    <row r="53" spans="1:29">
      <c r="A53" s="331"/>
      <c r="B53" s="321"/>
      <c r="C53" s="321"/>
      <c r="D53" s="332"/>
      <c r="E53" s="332"/>
      <c r="F53" s="332"/>
      <c r="G53" s="332"/>
      <c r="H53" s="332"/>
      <c r="I53" s="332"/>
      <c r="J53" s="332"/>
      <c r="K53" s="332"/>
      <c r="L53" s="332"/>
      <c r="M53" s="332"/>
      <c r="N53" s="332"/>
      <c r="O53" s="332"/>
      <c r="P53" s="332"/>
      <c r="Q53" s="332"/>
      <c r="R53" s="332"/>
      <c r="S53" s="332"/>
      <c r="T53" s="332"/>
      <c r="U53" s="328"/>
      <c r="V53" s="329"/>
      <c r="W53" s="329"/>
      <c r="X53" s="329"/>
      <c r="Y53" s="329"/>
      <c r="Z53" s="329"/>
      <c r="AA53" s="329"/>
      <c r="AB53" s="333"/>
      <c r="AC53" s="329"/>
    </row>
    <row r="54" spans="1:29">
      <c r="A54" s="331"/>
      <c r="B54" s="321"/>
      <c r="C54" s="321"/>
      <c r="D54" s="332"/>
      <c r="E54" s="332"/>
      <c r="F54" s="332"/>
      <c r="G54" s="332"/>
      <c r="H54" s="332"/>
      <c r="I54" s="332"/>
      <c r="J54" s="332"/>
      <c r="K54" s="332"/>
      <c r="L54" s="332"/>
      <c r="M54" s="332"/>
      <c r="N54" s="332"/>
      <c r="O54" s="332"/>
      <c r="P54" s="332"/>
      <c r="Q54" s="332"/>
      <c r="R54" s="332"/>
      <c r="S54" s="332"/>
      <c r="T54" s="332"/>
      <c r="U54" s="328"/>
      <c r="V54" s="329"/>
      <c r="W54" s="329"/>
      <c r="X54" s="329"/>
      <c r="Y54" s="329"/>
      <c r="Z54" s="329"/>
      <c r="AA54" s="329"/>
      <c r="AB54" s="333"/>
      <c r="AC54" s="329"/>
    </row>
    <row r="55" spans="1:29">
      <c r="A55" s="331"/>
      <c r="B55" s="321"/>
      <c r="C55" s="321"/>
      <c r="D55" s="332"/>
      <c r="E55" s="332"/>
      <c r="F55" s="332"/>
      <c r="G55" s="332"/>
      <c r="H55" s="332"/>
      <c r="I55" s="332"/>
      <c r="J55" s="332"/>
      <c r="K55" s="332"/>
      <c r="L55" s="332"/>
      <c r="M55" s="332"/>
      <c r="N55" s="332"/>
      <c r="O55" s="332"/>
      <c r="P55" s="332"/>
      <c r="Q55" s="332"/>
      <c r="R55" s="332"/>
      <c r="S55" s="332"/>
      <c r="T55" s="332"/>
      <c r="U55" s="328"/>
      <c r="V55" s="329"/>
      <c r="W55" s="329"/>
      <c r="X55" s="329"/>
      <c r="Y55" s="329"/>
      <c r="Z55" s="329"/>
      <c r="AA55" s="329"/>
      <c r="AB55" s="333"/>
      <c r="AC55" s="329"/>
    </row>
    <row r="56" spans="1:29">
      <c r="A56" s="331"/>
      <c r="B56" s="321"/>
      <c r="C56" s="321"/>
      <c r="D56" s="332"/>
      <c r="E56" s="332"/>
      <c r="F56" s="332"/>
      <c r="G56" s="332"/>
      <c r="H56" s="332"/>
      <c r="I56" s="332"/>
      <c r="J56" s="332"/>
      <c r="K56" s="332"/>
      <c r="L56" s="332"/>
      <c r="M56" s="332"/>
      <c r="N56" s="332"/>
      <c r="O56" s="332"/>
      <c r="P56" s="332"/>
      <c r="Q56" s="332"/>
      <c r="R56" s="332"/>
      <c r="S56" s="332"/>
      <c r="T56" s="332"/>
      <c r="U56" s="328"/>
      <c r="V56" s="329"/>
      <c r="W56" s="329"/>
      <c r="X56" s="329"/>
      <c r="Y56" s="329"/>
      <c r="Z56" s="329"/>
      <c r="AA56" s="329"/>
      <c r="AB56" s="333"/>
      <c r="AC56" s="329"/>
    </row>
    <row r="57" spans="1:29">
      <c r="A57" s="331"/>
      <c r="B57" s="321"/>
      <c r="C57" s="321"/>
      <c r="D57" s="332"/>
      <c r="E57" s="332"/>
      <c r="F57" s="332"/>
      <c r="G57" s="332"/>
      <c r="H57" s="332"/>
      <c r="I57" s="332"/>
      <c r="J57" s="332"/>
      <c r="K57" s="332"/>
      <c r="L57" s="332"/>
      <c r="M57" s="332"/>
      <c r="N57" s="332"/>
      <c r="O57" s="332"/>
      <c r="P57" s="332"/>
      <c r="Q57" s="332"/>
      <c r="R57" s="332"/>
      <c r="S57" s="332"/>
      <c r="T57" s="332"/>
      <c r="U57" s="328"/>
      <c r="V57" s="329"/>
      <c r="W57" s="329"/>
      <c r="X57" s="329"/>
      <c r="Y57" s="329"/>
      <c r="Z57" s="329"/>
      <c r="AA57" s="329"/>
      <c r="AB57" s="333"/>
      <c r="AC57" s="329"/>
    </row>
    <row r="58" spans="1:29">
      <c r="A58" s="331"/>
      <c r="B58" s="321"/>
      <c r="C58" s="321"/>
      <c r="D58" s="332"/>
      <c r="E58" s="332"/>
      <c r="F58" s="332"/>
      <c r="G58" s="332"/>
      <c r="H58" s="332"/>
      <c r="I58" s="332"/>
      <c r="J58" s="332"/>
      <c r="K58" s="332"/>
      <c r="L58" s="332"/>
      <c r="M58" s="332"/>
      <c r="N58" s="332"/>
      <c r="O58" s="332"/>
      <c r="P58" s="332"/>
      <c r="Q58" s="332"/>
      <c r="R58" s="332"/>
      <c r="S58" s="332"/>
      <c r="T58" s="332"/>
      <c r="U58" s="328"/>
      <c r="V58" s="329"/>
      <c r="W58" s="329"/>
      <c r="X58" s="329"/>
      <c r="Y58" s="329"/>
      <c r="Z58" s="329"/>
      <c r="AA58" s="329"/>
      <c r="AB58" s="333"/>
      <c r="AC58" s="329"/>
    </row>
    <row r="59" spans="1:29">
      <c r="A59" s="331"/>
      <c r="B59" s="321"/>
      <c r="C59" s="321"/>
      <c r="D59" s="332"/>
      <c r="E59" s="332"/>
      <c r="F59" s="332"/>
      <c r="G59" s="332"/>
      <c r="H59" s="332"/>
      <c r="I59" s="332"/>
      <c r="J59" s="332"/>
      <c r="K59" s="332"/>
      <c r="L59" s="332"/>
      <c r="M59" s="332"/>
      <c r="N59" s="332"/>
      <c r="O59" s="332"/>
      <c r="P59" s="332"/>
      <c r="Q59" s="332"/>
      <c r="R59" s="332"/>
      <c r="S59" s="332"/>
      <c r="T59" s="332"/>
      <c r="U59" s="328"/>
      <c r="V59" s="329"/>
      <c r="W59" s="329"/>
      <c r="X59" s="329"/>
      <c r="Y59" s="329"/>
      <c r="Z59" s="329"/>
      <c r="AA59" s="329"/>
      <c r="AB59" s="333"/>
      <c r="AC59" s="329"/>
    </row>
    <row r="60" spans="1:29" ht="18.75" customHeight="1">
      <c r="A60" s="331"/>
      <c r="B60" s="321"/>
      <c r="C60" s="321"/>
      <c r="D60" s="332"/>
      <c r="E60" s="332"/>
      <c r="F60" s="332"/>
      <c r="G60" s="332"/>
      <c r="H60" s="332"/>
      <c r="I60" s="332"/>
      <c r="J60" s="332"/>
      <c r="K60" s="332"/>
      <c r="L60" s="332"/>
      <c r="M60" s="332"/>
      <c r="N60" s="332"/>
      <c r="O60" s="332"/>
      <c r="P60" s="332"/>
      <c r="Q60" s="332"/>
      <c r="R60" s="332"/>
      <c r="S60" s="332"/>
      <c r="T60" s="332"/>
      <c r="U60" s="328"/>
      <c r="V60" s="329"/>
      <c r="W60" s="329"/>
      <c r="X60" s="329"/>
      <c r="Y60" s="329"/>
      <c r="Z60" s="329"/>
      <c r="AA60" s="329"/>
      <c r="AB60" s="333"/>
      <c r="AC60" s="329"/>
    </row>
    <row r="61" spans="1:29">
      <c r="A61" s="331"/>
      <c r="B61" s="321"/>
      <c r="C61" s="321"/>
      <c r="D61" s="332"/>
      <c r="E61" s="332"/>
      <c r="F61" s="332"/>
      <c r="G61" s="332"/>
      <c r="H61" s="332"/>
      <c r="I61" s="332"/>
      <c r="J61" s="332"/>
      <c r="K61" s="332"/>
      <c r="L61" s="332"/>
      <c r="M61" s="332"/>
      <c r="N61" s="332"/>
      <c r="O61" s="332"/>
      <c r="P61" s="332"/>
      <c r="Q61" s="332"/>
      <c r="R61" s="332"/>
      <c r="S61" s="332"/>
      <c r="T61" s="332"/>
      <c r="U61" s="328"/>
      <c r="V61" s="329"/>
      <c r="W61" s="329"/>
      <c r="X61" s="329"/>
      <c r="Y61" s="329"/>
      <c r="Z61" s="329"/>
      <c r="AA61" s="329"/>
      <c r="AB61" s="333"/>
      <c r="AC61" s="329"/>
    </row>
    <row r="62" spans="1:29">
      <c r="A62" s="331"/>
      <c r="B62" s="321"/>
      <c r="C62" s="321"/>
      <c r="D62" s="332"/>
      <c r="E62" s="332"/>
      <c r="F62" s="332"/>
      <c r="G62" s="332"/>
      <c r="H62" s="332"/>
      <c r="I62" s="332"/>
      <c r="J62" s="332"/>
      <c r="K62" s="332"/>
      <c r="L62" s="332"/>
      <c r="M62" s="332"/>
      <c r="N62" s="332"/>
      <c r="O62" s="332"/>
      <c r="P62" s="332"/>
      <c r="Q62" s="332"/>
      <c r="R62" s="332"/>
      <c r="S62" s="332"/>
      <c r="T62" s="332"/>
      <c r="U62" s="328"/>
      <c r="V62" s="329"/>
      <c r="W62" s="329"/>
      <c r="X62" s="329"/>
      <c r="Y62" s="329"/>
      <c r="Z62" s="329"/>
      <c r="AA62" s="329"/>
      <c r="AB62" s="333"/>
      <c r="AC62" s="329"/>
    </row>
    <row r="63" spans="1:29">
      <c r="A63" s="331"/>
      <c r="B63" s="321"/>
      <c r="C63" s="321"/>
      <c r="D63" s="332"/>
      <c r="E63" s="332"/>
      <c r="F63" s="332"/>
      <c r="G63" s="332"/>
      <c r="H63" s="332"/>
      <c r="I63" s="332"/>
      <c r="J63" s="332"/>
      <c r="K63" s="332"/>
      <c r="L63" s="332"/>
      <c r="M63" s="332"/>
      <c r="N63" s="332"/>
      <c r="O63" s="332"/>
      <c r="P63" s="332"/>
      <c r="Q63" s="332"/>
      <c r="R63" s="332"/>
      <c r="S63" s="332"/>
      <c r="T63" s="332"/>
      <c r="U63" s="328"/>
      <c r="V63" s="329"/>
      <c r="W63" s="329"/>
      <c r="X63" s="329"/>
      <c r="Y63" s="329"/>
      <c r="Z63" s="329"/>
      <c r="AA63" s="329"/>
      <c r="AB63" s="333"/>
      <c r="AC63" s="329"/>
    </row>
    <row r="64" spans="1:29">
      <c r="A64" s="331"/>
      <c r="B64" s="321"/>
      <c r="C64" s="321"/>
      <c r="D64" s="332"/>
      <c r="E64" s="332"/>
      <c r="F64" s="332"/>
      <c r="G64" s="332"/>
      <c r="H64" s="332"/>
      <c r="I64" s="332"/>
      <c r="J64" s="332"/>
      <c r="K64" s="332"/>
      <c r="L64" s="332"/>
      <c r="M64" s="332"/>
      <c r="N64" s="332"/>
      <c r="O64" s="332"/>
      <c r="P64" s="332"/>
      <c r="Q64" s="332"/>
      <c r="R64" s="332"/>
      <c r="S64" s="332"/>
      <c r="T64" s="332"/>
      <c r="U64" s="328"/>
      <c r="V64" s="329"/>
      <c r="W64" s="329"/>
      <c r="X64" s="329"/>
      <c r="Y64" s="329"/>
      <c r="Z64" s="329"/>
      <c r="AA64" s="329"/>
      <c r="AB64" s="333"/>
      <c r="AC64" s="329"/>
    </row>
    <row r="65" spans="1:29">
      <c r="A65" s="331"/>
      <c r="B65" s="321"/>
      <c r="C65" s="321"/>
      <c r="D65" s="332"/>
      <c r="E65" s="332"/>
      <c r="F65" s="332"/>
      <c r="G65" s="332"/>
      <c r="H65" s="332"/>
      <c r="I65" s="332"/>
      <c r="J65" s="332"/>
      <c r="K65" s="332"/>
      <c r="L65" s="332"/>
      <c r="M65" s="332"/>
      <c r="N65" s="332"/>
      <c r="O65" s="332"/>
      <c r="P65" s="332"/>
      <c r="Q65" s="332"/>
      <c r="R65" s="332"/>
      <c r="S65" s="332"/>
      <c r="T65" s="332"/>
      <c r="U65" s="328"/>
      <c r="V65" s="329"/>
      <c r="W65" s="329"/>
      <c r="X65" s="329"/>
      <c r="Y65" s="329"/>
      <c r="Z65" s="329"/>
      <c r="AA65" s="329"/>
      <c r="AB65" s="333"/>
      <c r="AC65" s="329"/>
    </row>
    <row r="66" spans="1:29">
      <c r="A66" s="331"/>
      <c r="B66" s="321"/>
      <c r="C66" s="321"/>
      <c r="D66" s="332"/>
      <c r="E66" s="332"/>
      <c r="F66" s="332"/>
      <c r="G66" s="332"/>
      <c r="H66" s="332"/>
      <c r="I66" s="332"/>
      <c r="J66" s="332"/>
      <c r="K66" s="332"/>
      <c r="L66" s="332"/>
      <c r="M66" s="332"/>
      <c r="N66" s="332"/>
      <c r="O66" s="332"/>
      <c r="P66" s="332"/>
      <c r="Q66" s="332"/>
      <c r="R66" s="332"/>
      <c r="S66" s="332"/>
      <c r="T66" s="332"/>
      <c r="U66" s="328"/>
      <c r="V66" s="329"/>
      <c r="W66" s="329"/>
      <c r="X66" s="329"/>
      <c r="Y66" s="329"/>
      <c r="Z66" s="329"/>
      <c r="AA66" s="329"/>
      <c r="AB66" s="333"/>
      <c r="AC66" s="329"/>
    </row>
    <row r="67" spans="1:29">
      <c r="A67" s="331"/>
      <c r="B67" s="321"/>
      <c r="C67" s="321"/>
      <c r="D67" s="332"/>
      <c r="E67" s="332"/>
      <c r="F67" s="332"/>
      <c r="G67" s="332"/>
      <c r="H67" s="332"/>
      <c r="I67" s="332"/>
      <c r="J67" s="332"/>
      <c r="K67" s="332"/>
      <c r="L67" s="332"/>
      <c r="M67" s="332"/>
      <c r="N67" s="332"/>
      <c r="O67" s="332"/>
      <c r="P67" s="332"/>
      <c r="Q67" s="332"/>
      <c r="R67" s="332"/>
      <c r="S67" s="332"/>
      <c r="T67" s="332"/>
      <c r="U67" s="328"/>
      <c r="V67" s="329"/>
      <c r="W67" s="329"/>
      <c r="X67" s="329"/>
      <c r="Y67" s="329"/>
      <c r="Z67" s="329"/>
      <c r="AA67" s="329"/>
      <c r="AB67" s="333"/>
      <c r="AC67" s="329"/>
    </row>
    <row r="68" spans="1:29">
      <c r="A68" s="331"/>
      <c r="B68" s="321"/>
      <c r="C68" s="321"/>
      <c r="D68" s="332"/>
      <c r="E68" s="332"/>
      <c r="F68" s="332"/>
      <c r="G68" s="332"/>
      <c r="H68" s="332"/>
      <c r="I68" s="332"/>
      <c r="J68" s="332"/>
      <c r="K68" s="332"/>
      <c r="L68" s="332"/>
      <c r="M68" s="332"/>
      <c r="N68" s="332"/>
      <c r="O68" s="332"/>
      <c r="P68" s="332"/>
      <c r="Q68" s="332"/>
      <c r="R68" s="332"/>
      <c r="S68" s="332"/>
      <c r="T68" s="332"/>
      <c r="U68" s="328"/>
      <c r="V68" s="329"/>
      <c r="W68" s="329"/>
      <c r="X68" s="329"/>
      <c r="Y68" s="329"/>
      <c r="Z68" s="329"/>
      <c r="AA68" s="329"/>
      <c r="AB68" s="333"/>
      <c r="AC68" s="329"/>
    </row>
    <row r="69" spans="1:29">
      <c r="A69" s="331"/>
      <c r="B69" s="321"/>
      <c r="C69" s="321"/>
      <c r="D69" s="332"/>
      <c r="E69" s="332"/>
      <c r="F69" s="332"/>
      <c r="G69" s="332"/>
      <c r="H69" s="332"/>
      <c r="I69" s="332"/>
      <c r="J69" s="332"/>
      <c r="K69" s="332"/>
      <c r="L69" s="332"/>
      <c r="M69" s="332"/>
      <c r="N69" s="332"/>
      <c r="O69" s="332"/>
      <c r="P69" s="332"/>
      <c r="Q69" s="332"/>
      <c r="R69" s="332"/>
      <c r="S69" s="332"/>
      <c r="T69" s="332"/>
      <c r="U69" s="328"/>
      <c r="V69" s="329"/>
      <c r="W69" s="329"/>
      <c r="X69" s="329"/>
      <c r="Y69" s="329"/>
      <c r="Z69" s="329"/>
      <c r="AA69" s="329"/>
      <c r="AB69" s="333"/>
      <c r="AC69" s="329"/>
    </row>
    <row r="70" spans="1:29">
      <c r="A70" s="331"/>
      <c r="B70" s="321"/>
      <c r="C70" s="321"/>
      <c r="D70" s="332"/>
      <c r="E70" s="332"/>
      <c r="F70" s="332"/>
      <c r="G70" s="332"/>
      <c r="H70" s="332"/>
      <c r="I70" s="332"/>
      <c r="J70" s="332"/>
      <c r="K70" s="332"/>
      <c r="L70" s="332"/>
      <c r="M70" s="332"/>
      <c r="N70" s="332"/>
      <c r="O70" s="332"/>
      <c r="P70" s="332"/>
      <c r="Q70" s="332"/>
      <c r="R70" s="332"/>
      <c r="S70" s="332"/>
      <c r="T70" s="332"/>
      <c r="U70" s="328"/>
      <c r="V70" s="329"/>
      <c r="W70" s="329"/>
      <c r="X70" s="329"/>
      <c r="Y70" s="329"/>
      <c r="Z70" s="329"/>
      <c r="AA70" s="329"/>
      <c r="AB70" s="333"/>
      <c r="AC70" s="329"/>
    </row>
    <row r="71" spans="1:29">
      <c r="A71" s="331"/>
      <c r="B71" s="321"/>
      <c r="C71" s="321"/>
      <c r="D71" s="332"/>
      <c r="E71" s="332"/>
      <c r="F71" s="332"/>
      <c r="G71" s="332"/>
      <c r="H71" s="332"/>
      <c r="I71" s="332"/>
      <c r="J71" s="332"/>
      <c r="K71" s="332"/>
      <c r="L71" s="332"/>
      <c r="M71" s="332"/>
      <c r="N71" s="332"/>
      <c r="O71" s="332"/>
      <c r="P71" s="332"/>
      <c r="Q71" s="332"/>
      <c r="R71" s="332"/>
      <c r="S71" s="332"/>
      <c r="T71" s="332"/>
      <c r="U71" s="328"/>
      <c r="V71" s="329"/>
      <c r="W71" s="329"/>
      <c r="X71" s="329"/>
      <c r="Y71" s="329"/>
      <c r="Z71" s="329"/>
      <c r="AA71" s="329"/>
      <c r="AB71" s="333"/>
      <c r="AC71" s="329"/>
    </row>
    <row r="72" spans="1:29">
      <c r="A72" s="331"/>
      <c r="B72" s="321"/>
      <c r="C72" s="321"/>
      <c r="D72" s="332"/>
      <c r="E72" s="332"/>
      <c r="F72" s="332"/>
      <c r="G72" s="332"/>
      <c r="H72" s="332"/>
      <c r="I72" s="332"/>
      <c r="J72" s="332"/>
      <c r="K72" s="332"/>
      <c r="L72" s="332"/>
      <c r="M72" s="332"/>
      <c r="N72" s="332"/>
      <c r="O72" s="332"/>
      <c r="P72" s="332"/>
      <c r="Q72" s="332"/>
      <c r="R72" s="332"/>
      <c r="S72" s="332"/>
      <c r="T72" s="332"/>
      <c r="U72" s="328"/>
      <c r="V72" s="329"/>
      <c r="W72" s="329"/>
      <c r="X72" s="329"/>
      <c r="Y72" s="329"/>
      <c r="Z72" s="329"/>
      <c r="AA72" s="329"/>
      <c r="AB72" s="333"/>
      <c r="AC72" s="329"/>
    </row>
    <row r="73" spans="1:29">
      <c r="A73" s="331"/>
      <c r="B73" s="321"/>
      <c r="C73" s="321"/>
      <c r="D73" s="332"/>
      <c r="E73" s="332"/>
      <c r="F73" s="332"/>
      <c r="G73" s="332"/>
      <c r="H73" s="332"/>
      <c r="I73" s="332"/>
      <c r="J73" s="332"/>
      <c r="K73" s="332"/>
      <c r="L73" s="332"/>
      <c r="M73" s="332"/>
      <c r="N73" s="332"/>
      <c r="O73" s="332"/>
      <c r="P73" s="332"/>
      <c r="Q73" s="332"/>
      <c r="R73" s="332"/>
      <c r="S73" s="332"/>
      <c r="T73" s="332"/>
      <c r="U73" s="328"/>
      <c r="V73" s="329"/>
      <c r="W73" s="329"/>
      <c r="X73" s="329"/>
      <c r="Y73" s="329"/>
      <c r="Z73" s="329"/>
      <c r="AA73" s="329"/>
      <c r="AB73" s="333"/>
      <c r="AC73" s="329"/>
    </row>
    <row r="74" spans="1:29">
      <c r="A74" s="331"/>
      <c r="B74" s="321"/>
      <c r="C74" s="321"/>
      <c r="D74" s="332"/>
      <c r="E74" s="332"/>
      <c r="F74" s="332"/>
      <c r="G74" s="332"/>
      <c r="H74" s="332"/>
      <c r="I74" s="332"/>
      <c r="J74" s="332"/>
      <c r="K74" s="332"/>
      <c r="L74" s="332"/>
      <c r="M74" s="332"/>
      <c r="N74" s="332"/>
      <c r="O74" s="332"/>
      <c r="P74" s="332"/>
      <c r="Q74" s="332"/>
      <c r="R74" s="332"/>
      <c r="S74" s="332"/>
      <c r="T74" s="332"/>
      <c r="U74" s="328"/>
      <c r="V74" s="329"/>
      <c r="W74" s="329"/>
      <c r="X74" s="329"/>
      <c r="Y74" s="329"/>
      <c r="Z74" s="329"/>
      <c r="AA74" s="329"/>
      <c r="AB74" s="333"/>
      <c r="AC74" s="329"/>
    </row>
    <row r="75" spans="1:29">
      <c r="A75" s="331"/>
      <c r="B75" s="321"/>
      <c r="C75" s="321"/>
      <c r="D75" s="332"/>
      <c r="E75" s="332"/>
      <c r="F75" s="332"/>
      <c r="G75" s="332"/>
      <c r="H75" s="332"/>
      <c r="I75" s="332"/>
      <c r="J75" s="332"/>
      <c r="K75" s="332"/>
      <c r="L75" s="332"/>
      <c r="M75" s="332"/>
      <c r="N75" s="332"/>
      <c r="O75" s="332"/>
      <c r="P75" s="332"/>
      <c r="Q75" s="332"/>
      <c r="R75" s="332"/>
      <c r="S75" s="332"/>
      <c r="T75" s="332"/>
      <c r="U75" s="328"/>
      <c r="V75" s="329"/>
      <c r="W75" s="329"/>
      <c r="X75" s="329"/>
      <c r="Y75" s="329"/>
      <c r="Z75" s="329"/>
      <c r="AA75" s="329"/>
      <c r="AB75" s="333"/>
      <c r="AC75" s="329"/>
    </row>
    <row r="76" spans="1:29">
      <c r="A76" s="331"/>
      <c r="B76" s="321"/>
      <c r="C76" s="321"/>
      <c r="D76" s="332"/>
      <c r="E76" s="332"/>
      <c r="F76" s="332"/>
      <c r="G76" s="332"/>
      <c r="H76" s="332"/>
      <c r="I76" s="332"/>
      <c r="J76" s="332"/>
      <c r="K76" s="332"/>
      <c r="L76" s="332"/>
      <c r="M76" s="332"/>
      <c r="N76" s="332"/>
      <c r="O76" s="332"/>
      <c r="P76" s="332"/>
      <c r="Q76" s="332"/>
      <c r="R76" s="332"/>
      <c r="S76" s="332"/>
      <c r="T76" s="332"/>
      <c r="U76" s="328"/>
      <c r="V76" s="329"/>
      <c r="W76" s="329"/>
      <c r="X76" s="329"/>
      <c r="Y76" s="329"/>
      <c r="Z76" s="329"/>
      <c r="AA76" s="329"/>
      <c r="AB76" s="333"/>
      <c r="AC76" s="329"/>
    </row>
    <row r="77" spans="1:29">
      <c r="A77" s="331"/>
      <c r="B77" s="321"/>
      <c r="C77" s="321"/>
      <c r="D77" s="332"/>
      <c r="E77" s="332"/>
      <c r="F77" s="332"/>
      <c r="G77" s="332"/>
      <c r="H77" s="332"/>
      <c r="I77" s="332"/>
      <c r="J77" s="332"/>
      <c r="K77" s="332"/>
      <c r="L77" s="332"/>
      <c r="M77" s="332"/>
      <c r="N77" s="332"/>
      <c r="O77" s="332"/>
      <c r="P77" s="332"/>
      <c r="Q77" s="332"/>
      <c r="R77" s="332"/>
      <c r="S77" s="332"/>
      <c r="T77" s="332"/>
      <c r="U77" s="328"/>
      <c r="V77" s="329"/>
      <c r="W77" s="329"/>
      <c r="X77" s="329"/>
      <c r="Y77" s="329"/>
      <c r="Z77" s="329"/>
      <c r="AA77" s="329"/>
      <c r="AB77" s="333"/>
      <c r="AC77" s="329"/>
    </row>
    <row r="78" spans="1:29">
      <c r="A78" s="331"/>
      <c r="B78" s="321"/>
      <c r="C78" s="321"/>
      <c r="D78" s="332"/>
      <c r="E78" s="332"/>
      <c r="F78" s="332"/>
      <c r="G78" s="332"/>
      <c r="H78" s="332"/>
      <c r="I78" s="332"/>
      <c r="J78" s="332"/>
      <c r="K78" s="332"/>
      <c r="L78" s="332"/>
      <c r="M78" s="332"/>
      <c r="N78" s="332"/>
      <c r="O78" s="332"/>
      <c r="P78" s="332"/>
      <c r="Q78" s="332"/>
      <c r="R78" s="332"/>
      <c r="S78" s="332"/>
      <c r="T78" s="332"/>
      <c r="U78" s="328"/>
      <c r="V78" s="329"/>
      <c r="W78" s="329"/>
      <c r="X78" s="329"/>
      <c r="Y78" s="329"/>
      <c r="Z78" s="329"/>
      <c r="AA78" s="329"/>
      <c r="AB78" s="333"/>
      <c r="AC78" s="329"/>
    </row>
    <row r="79" spans="1:29">
      <c r="A79" s="331"/>
      <c r="B79" s="321"/>
      <c r="C79" s="321"/>
      <c r="D79" s="332"/>
      <c r="E79" s="332"/>
      <c r="F79" s="332"/>
      <c r="G79" s="332"/>
      <c r="H79" s="332"/>
      <c r="I79" s="332"/>
      <c r="J79" s="332"/>
      <c r="K79" s="332"/>
      <c r="L79" s="332"/>
      <c r="M79" s="332"/>
      <c r="N79" s="332"/>
      <c r="O79" s="332"/>
      <c r="P79" s="332"/>
      <c r="Q79" s="332"/>
      <c r="R79" s="332"/>
      <c r="S79" s="332"/>
      <c r="T79" s="332"/>
      <c r="U79" s="328"/>
      <c r="V79" s="329"/>
      <c r="W79" s="329"/>
      <c r="X79" s="329"/>
      <c r="Y79" s="329"/>
      <c r="Z79" s="329"/>
      <c r="AA79" s="329"/>
      <c r="AB79" s="333"/>
      <c r="AC79" s="329"/>
    </row>
    <row r="80" spans="1:29">
      <c r="A80" s="331"/>
      <c r="B80" s="321"/>
      <c r="C80" s="321"/>
      <c r="D80" s="332"/>
      <c r="E80" s="332"/>
      <c r="F80" s="332"/>
      <c r="G80" s="332"/>
      <c r="H80" s="332"/>
      <c r="I80" s="332"/>
      <c r="J80" s="332"/>
      <c r="K80" s="332"/>
      <c r="L80" s="332"/>
      <c r="M80" s="332"/>
      <c r="N80" s="332"/>
      <c r="O80" s="332"/>
      <c r="P80" s="332"/>
      <c r="Q80" s="332"/>
      <c r="R80" s="332"/>
      <c r="S80" s="332"/>
      <c r="T80" s="332"/>
      <c r="U80" s="328"/>
      <c r="V80" s="329"/>
      <c r="W80" s="329"/>
      <c r="X80" s="329"/>
      <c r="Y80" s="329"/>
      <c r="Z80" s="329"/>
      <c r="AA80" s="329"/>
      <c r="AB80" s="333"/>
      <c r="AC80" s="329"/>
    </row>
    <row r="81" spans="1:29">
      <c r="A81" s="331"/>
      <c r="B81" s="321"/>
      <c r="C81" s="321"/>
      <c r="D81" s="332"/>
      <c r="E81" s="332"/>
      <c r="F81" s="332"/>
      <c r="G81" s="332"/>
      <c r="H81" s="332"/>
      <c r="I81" s="332"/>
      <c r="J81" s="332"/>
      <c r="K81" s="332"/>
      <c r="L81" s="332"/>
      <c r="M81" s="332"/>
      <c r="N81" s="332"/>
      <c r="O81" s="332"/>
      <c r="P81" s="332"/>
      <c r="Q81" s="332"/>
      <c r="R81" s="332"/>
      <c r="S81" s="332"/>
      <c r="T81" s="332"/>
      <c r="U81" s="328"/>
      <c r="V81" s="329"/>
      <c r="W81" s="329"/>
      <c r="X81" s="329"/>
      <c r="Y81" s="329"/>
      <c r="Z81" s="329"/>
      <c r="AA81" s="329"/>
      <c r="AB81" s="333"/>
      <c r="AC81" s="329"/>
    </row>
    <row r="82" spans="1:29">
      <c r="A82" s="331"/>
      <c r="B82" s="321"/>
      <c r="C82" s="321"/>
      <c r="D82" s="332"/>
      <c r="E82" s="332"/>
      <c r="F82" s="332"/>
      <c r="G82" s="332"/>
      <c r="H82" s="332"/>
      <c r="I82" s="332"/>
      <c r="J82" s="332"/>
      <c r="K82" s="332"/>
      <c r="L82" s="332"/>
      <c r="M82" s="332"/>
      <c r="N82" s="332"/>
      <c r="O82" s="332"/>
      <c r="P82" s="332"/>
      <c r="Q82" s="332"/>
      <c r="R82" s="332"/>
      <c r="S82" s="332"/>
      <c r="T82" s="332"/>
      <c r="U82" s="328"/>
      <c r="V82" s="329"/>
      <c r="W82" s="329"/>
      <c r="X82" s="329"/>
      <c r="Y82" s="329"/>
      <c r="Z82" s="329"/>
      <c r="AA82" s="329"/>
      <c r="AB82" s="333"/>
      <c r="AC82" s="329"/>
    </row>
    <row r="83" spans="1:29">
      <c r="A83" s="331"/>
      <c r="B83" s="321"/>
      <c r="C83" s="321"/>
      <c r="D83" s="332"/>
      <c r="E83" s="332"/>
      <c r="F83" s="332"/>
      <c r="G83" s="332"/>
      <c r="H83" s="332"/>
      <c r="I83" s="332"/>
      <c r="J83" s="332"/>
      <c r="K83" s="332"/>
      <c r="L83" s="332"/>
      <c r="M83" s="332"/>
      <c r="N83" s="332"/>
      <c r="O83" s="332"/>
      <c r="P83" s="332"/>
      <c r="Q83" s="332"/>
      <c r="R83" s="332"/>
      <c r="S83" s="332"/>
      <c r="T83" s="332"/>
      <c r="U83" s="328"/>
      <c r="V83" s="329"/>
      <c r="W83" s="329"/>
      <c r="X83" s="329"/>
      <c r="Y83" s="329"/>
      <c r="Z83" s="329"/>
      <c r="AA83" s="329"/>
      <c r="AB83" s="333"/>
      <c r="AC83" s="329"/>
    </row>
    <row r="84" spans="1:29">
      <c r="A84" s="331"/>
      <c r="B84" s="321"/>
      <c r="C84" s="321"/>
      <c r="D84" s="332"/>
      <c r="E84" s="332"/>
      <c r="F84" s="332"/>
      <c r="G84" s="332"/>
      <c r="H84" s="332"/>
      <c r="I84" s="332"/>
      <c r="J84" s="332"/>
      <c r="K84" s="332"/>
      <c r="L84" s="332"/>
      <c r="M84" s="332"/>
      <c r="N84" s="332"/>
      <c r="O84" s="332"/>
      <c r="P84" s="332"/>
      <c r="Q84" s="332"/>
      <c r="R84" s="332"/>
      <c r="S84" s="332"/>
      <c r="T84" s="332"/>
      <c r="U84" s="328"/>
      <c r="V84" s="329"/>
      <c r="W84" s="329"/>
      <c r="X84" s="329"/>
      <c r="Y84" s="329"/>
      <c r="Z84" s="329"/>
      <c r="AA84" s="329"/>
      <c r="AB84" s="333"/>
      <c r="AC84" s="329"/>
    </row>
    <row r="85" spans="1:29">
      <c r="A85" s="331"/>
      <c r="B85" s="321"/>
      <c r="C85" s="321"/>
      <c r="D85" s="332"/>
      <c r="E85" s="332"/>
      <c r="F85" s="332"/>
      <c r="G85" s="332"/>
      <c r="H85" s="332"/>
      <c r="I85" s="332"/>
      <c r="J85" s="332"/>
      <c r="K85" s="332"/>
      <c r="L85" s="332"/>
      <c r="M85" s="332"/>
      <c r="N85" s="332"/>
      <c r="O85" s="332"/>
      <c r="P85" s="332"/>
      <c r="Q85" s="332"/>
      <c r="R85" s="332"/>
      <c r="S85" s="332"/>
      <c r="T85" s="332"/>
      <c r="U85" s="328"/>
      <c r="V85" s="329"/>
      <c r="W85" s="329"/>
      <c r="X85" s="329"/>
      <c r="Y85" s="329"/>
      <c r="Z85" s="329"/>
      <c r="AA85" s="329"/>
      <c r="AB85" s="333"/>
      <c r="AC85" s="329"/>
    </row>
    <row r="86" spans="1:29">
      <c r="A86" s="331"/>
      <c r="B86" s="321"/>
      <c r="C86" s="321"/>
      <c r="D86" s="332"/>
      <c r="E86" s="332"/>
      <c r="F86" s="332"/>
      <c r="G86" s="332"/>
      <c r="H86" s="332"/>
      <c r="I86" s="332"/>
      <c r="J86" s="332"/>
      <c r="K86" s="332"/>
      <c r="L86" s="332"/>
      <c r="M86" s="332"/>
      <c r="N86" s="332"/>
      <c r="O86" s="332"/>
      <c r="P86" s="332"/>
      <c r="Q86" s="332"/>
      <c r="R86" s="332"/>
      <c r="S86" s="332"/>
      <c r="T86" s="332"/>
      <c r="U86" s="328"/>
      <c r="V86" s="329"/>
      <c r="W86" s="329"/>
      <c r="X86" s="329"/>
      <c r="Y86" s="329"/>
      <c r="Z86" s="329"/>
      <c r="AA86" s="329"/>
      <c r="AB86" s="333"/>
      <c r="AC86" s="329"/>
    </row>
    <row r="87" spans="1:29">
      <c r="A87" s="331"/>
      <c r="B87" s="321"/>
      <c r="C87" s="321"/>
      <c r="D87" s="332"/>
      <c r="E87" s="332"/>
      <c r="F87" s="332"/>
      <c r="G87" s="332"/>
      <c r="H87" s="332"/>
      <c r="I87" s="332"/>
      <c r="J87" s="332"/>
      <c r="K87" s="332"/>
      <c r="L87" s="332"/>
      <c r="M87" s="332"/>
      <c r="N87" s="332"/>
      <c r="O87" s="332"/>
      <c r="P87" s="332"/>
      <c r="Q87" s="332"/>
      <c r="R87" s="332"/>
      <c r="S87" s="332"/>
      <c r="T87" s="332"/>
      <c r="U87" s="328"/>
      <c r="V87" s="329"/>
      <c r="W87" s="329"/>
      <c r="X87" s="329"/>
      <c r="Y87" s="329"/>
      <c r="Z87" s="329"/>
      <c r="AA87" s="329"/>
      <c r="AB87" s="333"/>
      <c r="AC87" s="329"/>
    </row>
    <row r="88" spans="1:29">
      <c r="A88" s="331"/>
      <c r="B88" s="321"/>
      <c r="C88" s="321"/>
      <c r="D88" s="332"/>
      <c r="E88" s="332"/>
      <c r="F88" s="332"/>
      <c r="G88" s="332"/>
      <c r="H88" s="332"/>
      <c r="I88" s="332"/>
      <c r="J88" s="332"/>
      <c r="K88" s="332"/>
      <c r="L88" s="332"/>
      <c r="M88" s="332"/>
      <c r="N88" s="332"/>
      <c r="O88" s="332"/>
      <c r="P88" s="332"/>
      <c r="Q88" s="332"/>
      <c r="R88" s="332"/>
      <c r="S88" s="332"/>
      <c r="T88" s="332"/>
      <c r="U88" s="328"/>
      <c r="V88" s="329"/>
      <c r="W88" s="329"/>
      <c r="X88" s="329"/>
      <c r="Y88" s="329"/>
      <c r="Z88" s="329"/>
      <c r="AA88" s="329"/>
      <c r="AB88" s="333"/>
      <c r="AC88" s="329"/>
    </row>
    <row r="89" spans="1:29">
      <c r="A89" s="331"/>
      <c r="B89" s="321"/>
      <c r="C89" s="321"/>
      <c r="D89" s="332"/>
      <c r="E89" s="332"/>
      <c r="F89" s="332"/>
      <c r="G89" s="332"/>
      <c r="H89" s="332"/>
      <c r="I89" s="332"/>
      <c r="J89" s="332"/>
      <c r="K89" s="332"/>
      <c r="L89" s="332"/>
      <c r="M89" s="332"/>
      <c r="N89" s="332"/>
      <c r="O89" s="332"/>
      <c r="P89" s="332"/>
      <c r="Q89" s="332"/>
      <c r="R89" s="332"/>
      <c r="S89" s="332"/>
      <c r="T89" s="332"/>
      <c r="U89" s="328"/>
      <c r="V89" s="329"/>
      <c r="W89" s="329"/>
      <c r="X89" s="329"/>
      <c r="Y89" s="329"/>
      <c r="Z89" s="329"/>
      <c r="AA89" s="329"/>
      <c r="AB89" s="333"/>
      <c r="AC89" s="329"/>
    </row>
    <row r="90" spans="1:29">
      <c r="A90" s="331"/>
      <c r="B90" s="321"/>
      <c r="C90" s="321"/>
      <c r="D90" s="332"/>
      <c r="E90" s="332"/>
      <c r="F90" s="332"/>
      <c r="G90" s="332"/>
      <c r="H90" s="332"/>
      <c r="I90" s="332"/>
      <c r="J90" s="332"/>
      <c r="K90" s="332"/>
      <c r="L90" s="332"/>
      <c r="M90" s="332"/>
      <c r="N90" s="332"/>
      <c r="O90" s="332"/>
      <c r="P90" s="332"/>
      <c r="Q90" s="332"/>
      <c r="R90" s="332"/>
      <c r="S90" s="332"/>
      <c r="T90" s="332"/>
      <c r="U90" s="328"/>
      <c r="V90" s="329"/>
      <c r="W90" s="329"/>
      <c r="X90" s="329"/>
      <c r="Y90" s="329"/>
      <c r="Z90" s="329"/>
      <c r="AA90" s="329"/>
      <c r="AB90" s="333"/>
      <c r="AC90" s="329"/>
    </row>
    <row r="91" spans="1:29">
      <c r="A91" s="331"/>
      <c r="B91" s="321"/>
      <c r="C91" s="321"/>
      <c r="D91" s="332"/>
      <c r="E91" s="332"/>
      <c r="F91" s="332"/>
      <c r="G91" s="332"/>
      <c r="H91" s="332"/>
      <c r="I91" s="332"/>
      <c r="J91" s="332"/>
      <c r="K91" s="332"/>
      <c r="L91" s="332"/>
      <c r="M91" s="332"/>
      <c r="N91" s="332"/>
      <c r="O91" s="332"/>
      <c r="P91" s="332"/>
      <c r="Q91" s="332"/>
      <c r="R91" s="332"/>
      <c r="S91" s="332"/>
      <c r="T91" s="332"/>
      <c r="U91" s="328"/>
      <c r="V91" s="329"/>
      <c r="W91" s="329"/>
      <c r="X91" s="329"/>
      <c r="Y91" s="329"/>
      <c r="Z91" s="329"/>
      <c r="AA91" s="329"/>
      <c r="AB91" s="333"/>
      <c r="AC91" s="329"/>
    </row>
    <row r="92" spans="1:29">
      <c r="A92" s="331"/>
      <c r="B92" s="321"/>
      <c r="C92" s="321"/>
      <c r="D92" s="332"/>
      <c r="E92" s="332"/>
      <c r="F92" s="332"/>
      <c r="G92" s="332"/>
      <c r="H92" s="332"/>
      <c r="I92" s="332"/>
      <c r="J92" s="332"/>
      <c r="K92" s="332"/>
      <c r="L92" s="332"/>
      <c r="M92" s="332"/>
      <c r="N92" s="332"/>
      <c r="O92" s="332"/>
      <c r="P92" s="332"/>
      <c r="Q92" s="332"/>
      <c r="R92" s="332"/>
      <c r="S92" s="332"/>
      <c r="T92" s="332"/>
      <c r="U92" s="328"/>
      <c r="V92" s="329"/>
      <c r="W92" s="329"/>
      <c r="X92" s="329"/>
      <c r="Y92" s="329"/>
      <c r="Z92" s="329"/>
      <c r="AA92" s="329"/>
      <c r="AB92" s="333"/>
      <c r="AC92" s="329"/>
    </row>
    <row r="93" spans="1:29">
      <c r="A93" s="331"/>
      <c r="B93" s="321"/>
      <c r="C93" s="321"/>
      <c r="D93" s="332"/>
      <c r="E93" s="332"/>
      <c r="F93" s="332"/>
      <c r="G93" s="332"/>
      <c r="H93" s="332"/>
      <c r="I93" s="332"/>
      <c r="J93" s="332"/>
      <c r="K93" s="332"/>
      <c r="L93" s="332"/>
      <c r="M93" s="332"/>
      <c r="N93" s="332"/>
      <c r="O93" s="332"/>
      <c r="P93" s="332"/>
      <c r="Q93" s="332"/>
      <c r="R93" s="332"/>
      <c r="S93" s="332"/>
      <c r="T93" s="332"/>
      <c r="U93" s="328"/>
      <c r="V93" s="329"/>
      <c r="W93" s="329"/>
      <c r="X93" s="329"/>
      <c r="Y93" s="329"/>
      <c r="Z93" s="329"/>
      <c r="AA93" s="329"/>
      <c r="AB93" s="333"/>
      <c r="AC93" s="329"/>
    </row>
    <row r="94" spans="1:29">
      <c r="A94" s="331"/>
      <c r="B94" s="321"/>
      <c r="C94" s="321"/>
      <c r="D94" s="332"/>
      <c r="E94" s="332"/>
      <c r="F94" s="332"/>
      <c r="G94" s="332"/>
      <c r="H94" s="332"/>
      <c r="I94" s="332"/>
      <c r="J94" s="332"/>
      <c r="K94" s="332"/>
      <c r="L94" s="332"/>
      <c r="M94" s="332"/>
      <c r="N94" s="332"/>
      <c r="O94" s="332"/>
      <c r="P94" s="332"/>
      <c r="Q94" s="332"/>
      <c r="R94" s="332"/>
      <c r="S94" s="332"/>
      <c r="T94" s="332"/>
      <c r="U94" s="328"/>
      <c r="V94" s="329"/>
      <c r="W94" s="329"/>
      <c r="X94" s="329"/>
      <c r="Y94" s="329"/>
      <c r="Z94" s="329"/>
      <c r="AA94" s="329"/>
      <c r="AB94" s="333"/>
      <c r="AC94" s="329"/>
    </row>
    <row r="95" spans="1:29">
      <c r="A95" s="331"/>
      <c r="B95" s="321"/>
      <c r="C95" s="321"/>
      <c r="D95" s="332"/>
      <c r="E95" s="332"/>
      <c r="F95" s="332"/>
      <c r="G95" s="332"/>
      <c r="H95" s="332"/>
      <c r="I95" s="332"/>
      <c r="J95" s="332"/>
      <c r="K95" s="332"/>
      <c r="L95" s="332"/>
      <c r="M95" s="332"/>
      <c r="N95" s="332"/>
      <c r="O95" s="332"/>
      <c r="P95" s="332"/>
      <c r="Q95" s="332"/>
      <c r="R95" s="332"/>
      <c r="S95" s="332"/>
      <c r="T95" s="332"/>
      <c r="U95" s="328"/>
      <c r="V95" s="329"/>
      <c r="W95" s="329"/>
      <c r="X95" s="329"/>
      <c r="Y95" s="329"/>
      <c r="Z95" s="329"/>
      <c r="AA95" s="329"/>
      <c r="AB95" s="333"/>
      <c r="AC95" s="329"/>
    </row>
    <row r="96" spans="1:29">
      <c r="A96" s="331"/>
      <c r="B96" s="321"/>
      <c r="C96" s="321"/>
      <c r="D96" s="332"/>
      <c r="E96" s="332"/>
      <c r="F96" s="332"/>
      <c r="G96" s="332"/>
      <c r="H96" s="332"/>
      <c r="I96" s="332"/>
      <c r="J96" s="332"/>
      <c r="K96" s="332"/>
      <c r="L96" s="332"/>
      <c r="M96" s="332"/>
      <c r="N96" s="332"/>
      <c r="O96" s="332"/>
      <c r="P96" s="332"/>
      <c r="Q96" s="332"/>
      <c r="R96" s="332"/>
      <c r="S96" s="332"/>
      <c r="T96" s="332"/>
      <c r="U96" s="328"/>
      <c r="V96" s="329"/>
      <c r="W96" s="329"/>
      <c r="X96" s="329"/>
      <c r="Y96" s="329"/>
      <c r="Z96" s="329"/>
      <c r="AA96" s="329"/>
      <c r="AB96" s="333"/>
      <c r="AC96" s="329"/>
    </row>
    <row r="97" spans="1:29" ht="18.75" customHeight="1">
      <c r="A97" s="331"/>
      <c r="B97" s="321"/>
      <c r="C97" s="321"/>
      <c r="D97" s="332"/>
      <c r="E97" s="332"/>
      <c r="F97" s="332"/>
      <c r="G97" s="332"/>
      <c r="H97" s="332"/>
      <c r="I97" s="332"/>
      <c r="J97" s="332"/>
      <c r="K97" s="332"/>
      <c r="L97" s="332"/>
      <c r="M97" s="332"/>
      <c r="N97" s="332"/>
      <c r="O97" s="332"/>
      <c r="P97" s="332"/>
      <c r="Q97" s="332"/>
      <c r="R97" s="332"/>
      <c r="S97" s="332"/>
      <c r="T97" s="332"/>
      <c r="U97" s="328"/>
      <c r="V97" s="329"/>
      <c r="W97" s="329"/>
      <c r="X97" s="329"/>
      <c r="Y97" s="329"/>
      <c r="Z97" s="329"/>
      <c r="AA97" s="329"/>
      <c r="AB97" s="333"/>
      <c r="AC97" s="329"/>
    </row>
    <row r="98" spans="1:29">
      <c r="A98" s="331"/>
      <c r="B98" s="321"/>
      <c r="C98" s="321"/>
      <c r="D98" s="332"/>
      <c r="E98" s="332"/>
      <c r="F98" s="332"/>
      <c r="G98" s="332"/>
      <c r="H98" s="332"/>
      <c r="I98" s="332"/>
      <c r="J98" s="332"/>
      <c r="K98" s="332"/>
      <c r="L98" s="332"/>
      <c r="M98" s="332"/>
      <c r="N98" s="332"/>
      <c r="O98" s="332"/>
      <c r="P98" s="332"/>
      <c r="Q98" s="332"/>
      <c r="R98" s="332"/>
      <c r="S98" s="332"/>
      <c r="T98" s="332"/>
      <c r="U98" s="328"/>
      <c r="V98" s="329"/>
      <c r="W98" s="329"/>
      <c r="X98" s="329"/>
      <c r="Y98" s="329"/>
      <c r="Z98" s="329"/>
      <c r="AA98" s="329"/>
      <c r="AB98" s="333"/>
      <c r="AC98" s="329"/>
    </row>
    <row r="99" spans="1:29">
      <c r="A99" s="331"/>
      <c r="B99" s="321"/>
      <c r="C99" s="321"/>
      <c r="D99" s="332"/>
      <c r="E99" s="332"/>
      <c r="F99" s="332"/>
      <c r="G99" s="332"/>
      <c r="H99" s="332"/>
      <c r="I99" s="332"/>
      <c r="J99" s="332"/>
      <c r="K99" s="332"/>
      <c r="L99" s="332"/>
      <c r="M99" s="332"/>
      <c r="N99" s="332"/>
      <c r="O99" s="332"/>
      <c r="P99" s="332"/>
      <c r="Q99" s="332"/>
      <c r="R99" s="332"/>
      <c r="S99" s="332"/>
      <c r="T99" s="332"/>
      <c r="U99" s="328"/>
      <c r="V99" s="329"/>
      <c r="W99" s="329"/>
      <c r="X99" s="329"/>
      <c r="Y99" s="329"/>
      <c r="Z99" s="329"/>
      <c r="AA99" s="329"/>
      <c r="AB99" s="333"/>
      <c r="AC99" s="329"/>
    </row>
    <row r="100" spans="1:29">
      <c r="A100" s="331"/>
      <c r="B100" s="321"/>
      <c r="C100" s="321"/>
      <c r="D100" s="332"/>
      <c r="E100" s="332"/>
      <c r="F100" s="332"/>
      <c r="G100" s="332"/>
      <c r="H100" s="332"/>
      <c r="I100" s="332"/>
      <c r="J100" s="332"/>
      <c r="K100" s="332"/>
      <c r="L100" s="332"/>
      <c r="M100" s="332"/>
      <c r="N100" s="332"/>
      <c r="O100" s="332"/>
      <c r="P100" s="332"/>
      <c r="Q100" s="332"/>
      <c r="R100" s="332"/>
      <c r="S100" s="332"/>
      <c r="T100" s="332"/>
      <c r="U100" s="328"/>
      <c r="V100" s="329"/>
      <c r="W100" s="329"/>
      <c r="X100" s="329"/>
      <c r="Y100" s="329"/>
      <c r="Z100" s="329"/>
      <c r="AA100" s="329"/>
      <c r="AB100" s="333"/>
      <c r="AC100" s="329"/>
    </row>
    <row r="101" spans="1:29">
      <c r="A101" s="331"/>
      <c r="B101" s="321"/>
      <c r="C101" s="321"/>
      <c r="D101" s="332"/>
      <c r="E101" s="332"/>
      <c r="F101" s="332"/>
      <c r="G101" s="332"/>
      <c r="H101" s="332"/>
      <c r="I101" s="332"/>
      <c r="J101" s="332"/>
      <c r="K101" s="332"/>
      <c r="L101" s="332"/>
      <c r="M101" s="332"/>
      <c r="N101" s="332"/>
      <c r="O101" s="332"/>
      <c r="P101" s="332"/>
      <c r="Q101" s="332"/>
      <c r="R101" s="332"/>
      <c r="S101" s="332"/>
      <c r="T101" s="332"/>
      <c r="U101" s="328"/>
      <c r="V101" s="329"/>
      <c r="W101" s="329"/>
      <c r="X101" s="329"/>
      <c r="Y101" s="329"/>
      <c r="Z101" s="329"/>
      <c r="AA101" s="329"/>
      <c r="AB101" s="333"/>
      <c r="AC101" s="329"/>
    </row>
    <row r="102" spans="1:29">
      <c r="A102" s="331"/>
      <c r="B102" s="321"/>
      <c r="C102" s="321"/>
      <c r="D102" s="332"/>
      <c r="E102" s="332"/>
      <c r="F102" s="332"/>
      <c r="G102" s="332"/>
      <c r="H102" s="332"/>
      <c r="I102" s="332"/>
      <c r="J102" s="332"/>
      <c r="K102" s="332"/>
      <c r="L102" s="332"/>
      <c r="M102" s="332"/>
      <c r="N102" s="332"/>
      <c r="O102" s="332"/>
      <c r="P102" s="332"/>
      <c r="Q102" s="332"/>
      <c r="R102" s="332"/>
      <c r="S102" s="332"/>
      <c r="T102" s="332"/>
      <c r="U102" s="328"/>
      <c r="V102" s="329"/>
      <c r="W102" s="329"/>
      <c r="X102" s="329"/>
      <c r="Y102" s="329"/>
      <c r="Z102" s="329"/>
      <c r="AA102" s="329"/>
      <c r="AB102" s="333"/>
      <c r="AC102" s="329"/>
    </row>
    <row r="103" spans="1:29">
      <c r="A103" s="331"/>
      <c r="B103" s="321"/>
      <c r="C103" s="321"/>
      <c r="D103" s="332"/>
      <c r="E103" s="332"/>
      <c r="F103" s="332"/>
      <c r="G103" s="332"/>
      <c r="H103" s="332"/>
      <c r="I103" s="332"/>
      <c r="J103" s="332"/>
      <c r="K103" s="332"/>
      <c r="L103" s="332"/>
      <c r="M103" s="332"/>
      <c r="N103" s="332"/>
      <c r="O103" s="332"/>
      <c r="P103" s="332"/>
      <c r="Q103" s="332"/>
      <c r="R103" s="332"/>
      <c r="S103" s="332"/>
      <c r="T103" s="332"/>
      <c r="U103" s="328"/>
      <c r="V103" s="329"/>
      <c r="W103" s="329"/>
      <c r="X103" s="329"/>
      <c r="Y103" s="329"/>
      <c r="Z103" s="329"/>
      <c r="AA103" s="329"/>
      <c r="AB103" s="333"/>
      <c r="AC103" s="329"/>
    </row>
    <row r="104" spans="1:29">
      <c r="A104" s="331"/>
      <c r="B104" s="321"/>
      <c r="C104" s="321"/>
      <c r="D104" s="332"/>
      <c r="E104" s="332"/>
      <c r="F104" s="332"/>
      <c r="G104" s="332"/>
      <c r="H104" s="332"/>
      <c r="I104" s="332"/>
      <c r="J104" s="332"/>
      <c r="K104" s="332"/>
      <c r="L104" s="332"/>
      <c r="M104" s="332"/>
      <c r="N104" s="332"/>
      <c r="O104" s="332"/>
      <c r="P104" s="332"/>
      <c r="Q104" s="332"/>
      <c r="R104" s="332"/>
      <c r="S104" s="332"/>
      <c r="T104" s="332"/>
      <c r="U104" s="328"/>
      <c r="V104" s="329"/>
      <c r="W104" s="329"/>
      <c r="X104" s="329"/>
      <c r="Y104" s="329"/>
      <c r="Z104" s="329"/>
      <c r="AA104" s="329"/>
      <c r="AB104" s="333"/>
      <c r="AC104" s="329"/>
    </row>
    <row r="105" spans="1:29">
      <c r="A105" s="331"/>
      <c r="B105" s="321"/>
      <c r="C105" s="321"/>
      <c r="D105" s="332"/>
      <c r="E105" s="332"/>
      <c r="F105" s="332"/>
      <c r="G105" s="332"/>
      <c r="H105" s="332"/>
      <c r="I105" s="332"/>
      <c r="J105" s="332"/>
      <c r="K105" s="332"/>
      <c r="L105" s="332"/>
      <c r="M105" s="332"/>
      <c r="N105" s="332"/>
      <c r="O105" s="332"/>
      <c r="P105" s="332"/>
      <c r="Q105" s="332"/>
      <c r="R105" s="332"/>
      <c r="S105" s="332"/>
      <c r="T105" s="332"/>
      <c r="U105" s="328"/>
      <c r="V105" s="329"/>
      <c r="W105" s="329"/>
      <c r="X105" s="329"/>
      <c r="Y105" s="329"/>
      <c r="Z105" s="329"/>
      <c r="AA105" s="329"/>
      <c r="AB105" s="333"/>
      <c r="AC105" s="329"/>
    </row>
    <row r="106" spans="1:29">
      <c r="A106" s="331"/>
      <c r="B106" s="321"/>
      <c r="C106" s="321"/>
      <c r="D106" s="332"/>
      <c r="E106" s="332"/>
      <c r="F106" s="332"/>
      <c r="G106" s="332"/>
      <c r="H106" s="332"/>
      <c r="I106" s="332"/>
      <c r="J106" s="332"/>
      <c r="K106" s="332"/>
      <c r="L106" s="332"/>
      <c r="M106" s="332"/>
      <c r="N106" s="332"/>
      <c r="O106" s="332"/>
      <c r="P106" s="332"/>
      <c r="Q106" s="332"/>
      <c r="R106" s="332"/>
      <c r="S106" s="332"/>
      <c r="T106" s="332"/>
      <c r="U106" s="328"/>
      <c r="V106" s="329"/>
      <c r="W106" s="329"/>
      <c r="X106" s="329"/>
      <c r="Y106" s="329"/>
      <c r="Z106" s="329"/>
      <c r="AA106" s="329"/>
      <c r="AB106" s="333"/>
      <c r="AC106" s="329"/>
    </row>
    <row r="107" spans="1:29">
      <c r="A107" s="331"/>
      <c r="B107" s="321"/>
      <c r="C107" s="321"/>
      <c r="D107" s="332"/>
      <c r="E107" s="332"/>
      <c r="F107" s="332"/>
      <c r="G107" s="332"/>
      <c r="H107" s="332"/>
      <c r="I107" s="332"/>
      <c r="J107" s="332"/>
      <c r="K107" s="332"/>
      <c r="L107" s="332"/>
      <c r="M107" s="332"/>
      <c r="N107" s="332"/>
      <c r="O107" s="332"/>
      <c r="P107" s="332"/>
      <c r="Q107" s="332"/>
      <c r="R107" s="332"/>
      <c r="S107" s="332"/>
      <c r="T107" s="332"/>
      <c r="U107" s="328"/>
      <c r="V107" s="329"/>
      <c r="W107" s="329"/>
      <c r="X107" s="329"/>
      <c r="Y107" s="329"/>
      <c r="Z107" s="329"/>
      <c r="AA107" s="329"/>
      <c r="AB107" s="333"/>
      <c r="AC107" s="329"/>
    </row>
    <row r="108" spans="1:29">
      <c r="A108" s="331"/>
      <c r="B108" s="321"/>
      <c r="C108" s="321"/>
      <c r="D108" s="332"/>
      <c r="E108" s="332"/>
      <c r="F108" s="332"/>
      <c r="G108" s="332"/>
      <c r="H108" s="332"/>
      <c r="I108" s="332"/>
      <c r="J108" s="332"/>
      <c r="K108" s="332"/>
      <c r="L108" s="332"/>
      <c r="M108" s="332"/>
      <c r="N108" s="332"/>
      <c r="O108" s="332"/>
      <c r="P108" s="332"/>
      <c r="Q108" s="332"/>
      <c r="R108" s="332"/>
      <c r="S108" s="332"/>
      <c r="T108" s="332"/>
      <c r="U108" s="328"/>
      <c r="V108" s="329"/>
      <c r="W108" s="329"/>
      <c r="X108" s="329"/>
      <c r="Y108" s="329"/>
      <c r="Z108" s="329"/>
      <c r="AA108" s="329"/>
      <c r="AB108" s="333"/>
      <c r="AC108" s="329"/>
    </row>
    <row r="109" spans="1:29">
      <c r="A109" s="331"/>
      <c r="B109" s="321"/>
      <c r="C109" s="321"/>
      <c r="D109" s="332"/>
      <c r="E109" s="332"/>
      <c r="F109" s="332"/>
      <c r="G109" s="332"/>
      <c r="H109" s="332"/>
      <c r="I109" s="332"/>
      <c r="J109" s="332"/>
      <c r="K109" s="332"/>
      <c r="L109" s="332"/>
      <c r="M109" s="332"/>
      <c r="N109" s="332"/>
      <c r="O109" s="332"/>
      <c r="P109" s="332"/>
      <c r="Q109" s="332"/>
      <c r="R109" s="332"/>
      <c r="S109" s="332"/>
      <c r="T109" s="332"/>
      <c r="U109" s="328"/>
      <c r="V109" s="329"/>
      <c r="W109" s="329"/>
      <c r="X109" s="329"/>
      <c r="Y109" s="329"/>
      <c r="Z109" s="329"/>
      <c r="AA109" s="329"/>
      <c r="AB109" s="333"/>
      <c r="AC109" s="329"/>
    </row>
    <row r="110" spans="1:29">
      <c r="A110" s="331"/>
      <c r="B110" s="321"/>
      <c r="C110" s="321"/>
      <c r="D110" s="332"/>
      <c r="E110" s="332"/>
      <c r="F110" s="332"/>
      <c r="G110" s="332"/>
      <c r="H110" s="332"/>
      <c r="I110" s="332"/>
      <c r="J110" s="332"/>
      <c r="K110" s="332"/>
      <c r="L110" s="332"/>
      <c r="M110" s="332"/>
      <c r="N110" s="332"/>
      <c r="O110" s="332"/>
      <c r="P110" s="332"/>
      <c r="Q110" s="332"/>
      <c r="R110" s="332"/>
      <c r="S110" s="332"/>
      <c r="T110" s="332"/>
      <c r="U110" s="328"/>
      <c r="V110" s="329"/>
      <c r="W110" s="329"/>
      <c r="X110" s="329"/>
      <c r="Y110" s="329"/>
      <c r="Z110" s="329"/>
      <c r="AA110" s="329"/>
      <c r="AB110" s="333"/>
      <c r="AC110" s="329"/>
    </row>
    <row r="111" spans="1:29">
      <c r="A111" s="331"/>
      <c r="B111" s="321"/>
      <c r="C111" s="321"/>
      <c r="D111" s="332"/>
      <c r="E111" s="332"/>
      <c r="F111" s="332"/>
      <c r="G111" s="332"/>
      <c r="H111" s="332"/>
      <c r="I111" s="332"/>
      <c r="J111" s="332"/>
      <c r="K111" s="332"/>
      <c r="L111" s="332"/>
      <c r="M111" s="332"/>
      <c r="N111" s="332"/>
      <c r="O111" s="332"/>
      <c r="P111" s="332"/>
      <c r="Q111" s="332"/>
      <c r="R111" s="332"/>
      <c r="S111" s="332"/>
      <c r="T111" s="332"/>
      <c r="U111" s="328"/>
      <c r="V111" s="329"/>
      <c r="W111" s="329"/>
      <c r="X111" s="329"/>
      <c r="Y111" s="329"/>
      <c r="Z111" s="329"/>
      <c r="AA111" s="329"/>
      <c r="AB111" s="333"/>
      <c r="AC111" s="329"/>
    </row>
    <row r="112" spans="1:29">
      <c r="A112" s="331"/>
      <c r="B112" s="321"/>
      <c r="C112" s="321"/>
      <c r="D112" s="332"/>
      <c r="E112" s="332"/>
      <c r="F112" s="332"/>
      <c r="G112" s="332"/>
      <c r="H112" s="332"/>
      <c r="I112" s="332"/>
      <c r="J112" s="332"/>
      <c r="K112" s="332"/>
      <c r="L112" s="332"/>
      <c r="M112" s="332"/>
      <c r="N112" s="332"/>
      <c r="O112" s="332"/>
      <c r="P112" s="332"/>
      <c r="Q112" s="332"/>
      <c r="R112" s="332"/>
      <c r="S112" s="332"/>
      <c r="T112" s="332"/>
      <c r="U112" s="328"/>
      <c r="V112" s="329"/>
      <c r="W112" s="329"/>
      <c r="X112" s="329"/>
      <c r="Y112" s="329"/>
      <c r="Z112" s="329"/>
      <c r="AA112" s="329"/>
      <c r="AB112" s="333"/>
      <c r="AC112" s="329"/>
    </row>
    <row r="113" spans="1:29">
      <c r="A113" s="331"/>
      <c r="B113" s="321"/>
      <c r="C113" s="321"/>
      <c r="D113" s="332"/>
      <c r="E113" s="332"/>
      <c r="F113" s="332"/>
      <c r="G113" s="332"/>
      <c r="H113" s="332"/>
      <c r="I113" s="332"/>
      <c r="J113" s="332"/>
      <c r="K113" s="332"/>
      <c r="L113" s="332"/>
      <c r="M113" s="332"/>
      <c r="N113" s="332"/>
      <c r="O113" s="332"/>
      <c r="P113" s="332"/>
      <c r="Q113" s="332"/>
      <c r="R113" s="332"/>
      <c r="S113" s="332"/>
      <c r="T113" s="332"/>
      <c r="U113" s="328"/>
      <c r="V113" s="329"/>
      <c r="W113" s="329"/>
      <c r="X113" s="329"/>
      <c r="Y113" s="329"/>
      <c r="Z113" s="329"/>
      <c r="AA113" s="329"/>
      <c r="AB113" s="333"/>
      <c r="AC113" s="329"/>
    </row>
    <row r="114" spans="1:29">
      <c r="A114" s="331"/>
      <c r="B114" s="321"/>
      <c r="C114" s="321"/>
      <c r="D114" s="332"/>
      <c r="E114" s="332"/>
      <c r="F114" s="332"/>
      <c r="G114" s="332"/>
      <c r="H114" s="332"/>
      <c r="I114" s="332"/>
      <c r="J114" s="332"/>
      <c r="K114" s="332"/>
      <c r="L114" s="332"/>
      <c r="M114" s="332"/>
      <c r="N114" s="332"/>
      <c r="O114" s="332"/>
      <c r="P114" s="332"/>
      <c r="Q114" s="332"/>
      <c r="R114" s="332"/>
      <c r="S114" s="332"/>
      <c r="T114" s="332"/>
      <c r="U114" s="328"/>
      <c r="V114" s="329"/>
      <c r="W114" s="329"/>
      <c r="X114" s="329"/>
      <c r="Y114" s="329"/>
      <c r="Z114" s="329"/>
      <c r="AA114" s="329"/>
      <c r="AB114" s="333"/>
      <c r="AC114" s="329"/>
    </row>
    <row r="115" spans="1:29">
      <c r="A115" s="331"/>
      <c r="B115" s="321"/>
      <c r="C115" s="321"/>
      <c r="D115" s="332"/>
      <c r="E115" s="332"/>
      <c r="F115" s="332"/>
      <c r="G115" s="332"/>
      <c r="H115" s="332"/>
      <c r="I115" s="332"/>
      <c r="J115" s="332"/>
      <c r="K115" s="332"/>
      <c r="L115" s="332"/>
      <c r="M115" s="332"/>
      <c r="N115" s="332"/>
      <c r="O115" s="332"/>
      <c r="P115" s="332"/>
      <c r="Q115" s="332"/>
      <c r="R115" s="332"/>
      <c r="S115" s="332"/>
      <c r="T115" s="332"/>
      <c r="U115" s="328"/>
      <c r="V115" s="329"/>
      <c r="W115" s="329"/>
      <c r="X115" s="329"/>
      <c r="Y115" s="329"/>
      <c r="Z115" s="329"/>
      <c r="AA115" s="329"/>
      <c r="AB115" s="333"/>
      <c r="AC115" s="329"/>
    </row>
    <row r="116" spans="1:29">
      <c r="A116" s="331"/>
      <c r="B116" s="321"/>
      <c r="C116" s="321"/>
      <c r="D116" s="332"/>
      <c r="E116" s="332"/>
      <c r="F116" s="332"/>
      <c r="G116" s="332"/>
      <c r="H116" s="332"/>
      <c r="I116" s="332"/>
      <c r="J116" s="332"/>
      <c r="K116" s="332"/>
      <c r="L116" s="332"/>
      <c r="M116" s="332"/>
      <c r="N116" s="332"/>
      <c r="O116" s="332"/>
      <c r="P116" s="332"/>
      <c r="Q116" s="332"/>
      <c r="R116" s="332"/>
      <c r="S116" s="332"/>
      <c r="T116" s="332"/>
      <c r="U116" s="328"/>
      <c r="V116" s="329"/>
      <c r="W116" s="329"/>
      <c r="X116" s="329"/>
      <c r="Y116" s="329"/>
      <c r="Z116" s="329"/>
      <c r="AA116" s="329"/>
      <c r="AB116" s="333"/>
      <c r="AC116" s="329"/>
    </row>
    <row r="117" spans="1:29">
      <c r="A117" s="331"/>
      <c r="B117" s="321"/>
      <c r="C117" s="321"/>
      <c r="D117" s="332"/>
      <c r="E117" s="332"/>
      <c r="F117" s="332"/>
      <c r="G117" s="332"/>
      <c r="H117" s="332"/>
      <c r="I117" s="332"/>
      <c r="J117" s="332"/>
      <c r="K117" s="332"/>
      <c r="L117" s="332"/>
      <c r="M117" s="332"/>
      <c r="N117" s="332"/>
      <c r="O117" s="332"/>
      <c r="P117" s="332"/>
      <c r="Q117" s="332"/>
      <c r="R117" s="332"/>
      <c r="S117" s="332"/>
      <c r="T117" s="332"/>
      <c r="U117" s="328"/>
      <c r="V117" s="329"/>
      <c r="W117" s="329"/>
      <c r="X117" s="329"/>
      <c r="Y117" s="329"/>
      <c r="Z117" s="329"/>
      <c r="AA117" s="329"/>
      <c r="AB117" s="333"/>
      <c r="AC117" s="329"/>
    </row>
    <row r="118" spans="1:29">
      <c r="A118" s="331"/>
      <c r="B118" s="321"/>
      <c r="C118" s="321"/>
      <c r="D118" s="332"/>
      <c r="E118" s="332"/>
      <c r="F118" s="332"/>
      <c r="G118" s="332"/>
      <c r="H118" s="332"/>
      <c r="I118" s="332"/>
      <c r="J118" s="332"/>
      <c r="K118" s="332"/>
      <c r="L118" s="332"/>
      <c r="M118" s="332"/>
      <c r="N118" s="332"/>
      <c r="O118" s="332"/>
      <c r="P118" s="332"/>
      <c r="Q118" s="332"/>
      <c r="R118" s="332"/>
      <c r="S118" s="332"/>
      <c r="T118" s="332"/>
      <c r="U118" s="328"/>
      <c r="V118" s="329"/>
      <c r="W118" s="329"/>
      <c r="X118" s="329"/>
      <c r="Y118" s="329"/>
      <c r="Z118" s="329"/>
      <c r="AA118" s="329"/>
      <c r="AB118" s="333"/>
      <c r="AC118" s="329"/>
    </row>
    <row r="119" spans="1:29">
      <c r="A119" s="331"/>
      <c r="B119" s="321"/>
      <c r="C119" s="321"/>
      <c r="D119" s="332"/>
      <c r="E119" s="332"/>
      <c r="F119" s="332"/>
      <c r="G119" s="332"/>
      <c r="H119" s="332"/>
      <c r="I119" s="332"/>
      <c r="J119" s="332"/>
      <c r="K119" s="332"/>
      <c r="L119" s="332"/>
      <c r="M119" s="332"/>
      <c r="N119" s="332"/>
      <c r="O119" s="332"/>
      <c r="P119" s="332"/>
      <c r="Q119" s="332"/>
      <c r="R119" s="332"/>
      <c r="S119" s="332"/>
      <c r="T119" s="332"/>
      <c r="U119" s="328"/>
      <c r="V119" s="329"/>
      <c r="W119" s="329"/>
      <c r="X119" s="329"/>
      <c r="Y119" s="329"/>
      <c r="Z119" s="329"/>
      <c r="AA119" s="329"/>
      <c r="AB119" s="333"/>
      <c r="AC119" s="329"/>
    </row>
    <row r="120" spans="1:29">
      <c r="A120" s="331"/>
      <c r="B120" s="321"/>
      <c r="C120" s="321"/>
      <c r="D120" s="332"/>
      <c r="E120" s="332"/>
      <c r="F120" s="332"/>
      <c r="G120" s="332"/>
      <c r="H120" s="332"/>
      <c r="I120" s="332"/>
      <c r="J120" s="332"/>
      <c r="K120" s="332"/>
      <c r="L120" s="332"/>
      <c r="M120" s="332"/>
      <c r="N120" s="332"/>
      <c r="O120" s="332"/>
      <c r="P120" s="332"/>
      <c r="Q120" s="332"/>
      <c r="R120" s="332"/>
      <c r="S120" s="332"/>
      <c r="T120" s="332"/>
      <c r="U120" s="328"/>
      <c r="V120" s="329"/>
      <c r="W120" s="329"/>
      <c r="X120" s="329"/>
      <c r="Y120" s="329"/>
      <c r="Z120" s="329"/>
      <c r="AA120" s="329"/>
      <c r="AB120" s="333"/>
      <c r="AC120" s="329"/>
    </row>
    <row r="121" spans="1:29">
      <c r="A121" s="331"/>
      <c r="B121" s="321"/>
      <c r="C121" s="321"/>
      <c r="D121" s="332"/>
      <c r="E121" s="332"/>
      <c r="F121" s="332"/>
      <c r="G121" s="332"/>
      <c r="H121" s="332"/>
      <c r="I121" s="332"/>
      <c r="J121" s="332"/>
      <c r="K121" s="332"/>
      <c r="L121" s="332"/>
      <c r="M121" s="332"/>
      <c r="N121" s="332"/>
      <c r="O121" s="332"/>
      <c r="P121" s="332"/>
      <c r="Q121" s="332"/>
      <c r="R121" s="332"/>
      <c r="S121" s="332"/>
      <c r="T121" s="332"/>
      <c r="U121" s="328"/>
      <c r="V121" s="329"/>
      <c r="W121" s="329"/>
      <c r="X121" s="329"/>
      <c r="Y121" s="329"/>
      <c r="Z121" s="329"/>
      <c r="AA121" s="329"/>
      <c r="AB121" s="333"/>
      <c r="AC121" s="329"/>
    </row>
    <row r="122" spans="1:29">
      <c r="A122" s="331"/>
      <c r="B122" s="321"/>
      <c r="C122" s="321"/>
      <c r="D122" s="332"/>
      <c r="E122" s="332"/>
      <c r="F122" s="332"/>
      <c r="G122" s="332"/>
      <c r="H122" s="332"/>
      <c r="I122" s="332"/>
      <c r="J122" s="332"/>
      <c r="K122" s="332"/>
      <c r="L122" s="332"/>
      <c r="M122" s="332"/>
      <c r="N122" s="332"/>
      <c r="O122" s="332"/>
      <c r="P122" s="332"/>
      <c r="Q122" s="332"/>
      <c r="R122" s="332"/>
      <c r="S122" s="332"/>
      <c r="T122" s="332"/>
      <c r="U122" s="328"/>
      <c r="V122" s="329"/>
      <c r="W122" s="329"/>
      <c r="X122" s="329"/>
      <c r="Y122" s="329"/>
      <c r="Z122" s="329"/>
      <c r="AA122" s="329"/>
      <c r="AB122" s="333"/>
      <c r="AC122" s="329"/>
    </row>
    <row r="123" spans="1:29">
      <c r="A123" s="331"/>
      <c r="B123" s="321"/>
      <c r="C123" s="321"/>
      <c r="D123" s="332"/>
      <c r="E123" s="332"/>
      <c r="F123" s="332"/>
      <c r="G123" s="332"/>
      <c r="H123" s="332"/>
      <c r="I123" s="332"/>
      <c r="J123" s="332"/>
      <c r="K123" s="332"/>
      <c r="L123" s="332"/>
      <c r="M123" s="332"/>
      <c r="N123" s="332"/>
      <c r="O123" s="332"/>
      <c r="P123" s="332"/>
      <c r="Q123" s="332"/>
      <c r="R123" s="332"/>
      <c r="S123" s="332"/>
      <c r="T123" s="332"/>
      <c r="U123" s="328"/>
      <c r="V123" s="329"/>
      <c r="W123" s="329"/>
      <c r="X123" s="329"/>
      <c r="Y123" s="329"/>
      <c r="Z123" s="329"/>
      <c r="AA123" s="329"/>
      <c r="AB123" s="333"/>
      <c r="AC123" s="329"/>
    </row>
    <row r="124" spans="1:29">
      <c r="A124" s="331"/>
      <c r="B124" s="321"/>
      <c r="C124" s="321"/>
      <c r="D124" s="332"/>
      <c r="E124" s="332"/>
      <c r="F124" s="332"/>
      <c r="G124" s="332"/>
      <c r="H124" s="332"/>
      <c r="I124" s="332"/>
      <c r="J124" s="332"/>
      <c r="K124" s="332"/>
      <c r="L124" s="332"/>
      <c r="M124" s="332"/>
      <c r="N124" s="332"/>
      <c r="O124" s="332"/>
      <c r="P124" s="332"/>
      <c r="Q124" s="332"/>
      <c r="R124" s="332"/>
      <c r="S124" s="332"/>
      <c r="T124" s="332"/>
      <c r="U124" s="328"/>
      <c r="V124" s="329"/>
      <c r="W124" s="329"/>
      <c r="X124" s="329"/>
      <c r="Y124" s="329"/>
      <c r="Z124" s="329"/>
      <c r="AA124" s="329"/>
      <c r="AB124" s="333"/>
      <c r="AC124" s="329"/>
    </row>
    <row r="125" spans="1:29">
      <c r="A125" s="331"/>
      <c r="B125" s="321"/>
      <c r="C125" s="321"/>
      <c r="D125" s="332"/>
      <c r="E125" s="332"/>
      <c r="F125" s="332"/>
      <c r="G125" s="332"/>
      <c r="H125" s="332"/>
      <c r="I125" s="332"/>
      <c r="J125" s="332"/>
      <c r="K125" s="332"/>
      <c r="L125" s="332"/>
      <c r="M125" s="332"/>
      <c r="N125" s="332"/>
      <c r="O125" s="332"/>
      <c r="P125" s="332"/>
      <c r="Q125" s="332"/>
      <c r="R125" s="332"/>
      <c r="S125" s="332"/>
      <c r="T125" s="332"/>
      <c r="U125" s="328"/>
      <c r="V125" s="329"/>
      <c r="W125" s="329"/>
      <c r="X125" s="329"/>
      <c r="Y125" s="329"/>
      <c r="Z125" s="329"/>
      <c r="AA125" s="329"/>
      <c r="AB125" s="333"/>
      <c r="AC125" s="329"/>
    </row>
    <row r="126" spans="1:29">
      <c r="A126" s="331"/>
      <c r="B126" s="321"/>
      <c r="C126" s="321"/>
      <c r="D126" s="332"/>
      <c r="E126" s="332"/>
      <c r="F126" s="332"/>
      <c r="G126" s="332"/>
      <c r="H126" s="332"/>
      <c r="I126" s="332"/>
      <c r="J126" s="332"/>
      <c r="K126" s="332"/>
      <c r="L126" s="332"/>
      <c r="M126" s="332"/>
      <c r="N126" s="332"/>
      <c r="O126" s="332"/>
      <c r="P126" s="332"/>
      <c r="Q126" s="332"/>
      <c r="R126" s="332"/>
      <c r="S126" s="332"/>
      <c r="T126" s="332"/>
      <c r="U126" s="328"/>
      <c r="V126" s="329"/>
      <c r="W126" s="329"/>
      <c r="X126" s="329"/>
      <c r="Y126" s="329"/>
      <c r="Z126" s="329"/>
      <c r="AA126" s="329"/>
      <c r="AB126" s="333"/>
      <c r="AC126" s="329"/>
    </row>
    <row r="127" spans="1:29">
      <c r="A127" s="331"/>
      <c r="B127" s="321"/>
      <c r="C127" s="321"/>
      <c r="D127" s="332"/>
      <c r="E127" s="332"/>
      <c r="F127" s="332"/>
      <c r="G127" s="332"/>
      <c r="H127" s="332"/>
      <c r="I127" s="332"/>
      <c r="J127" s="332"/>
      <c r="K127" s="332"/>
      <c r="L127" s="332"/>
      <c r="M127" s="332"/>
      <c r="N127" s="332"/>
      <c r="O127" s="332"/>
      <c r="P127" s="332"/>
      <c r="Q127" s="332"/>
      <c r="R127" s="332"/>
      <c r="S127" s="332"/>
      <c r="T127" s="332"/>
      <c r="U127" s="328"/>
      <c r="V127" s="329"/>
      <c r="W127" s="329"/>
      <c r="X127" s="329"/>
      <c r="Y127" s="329"/>
      <c r="Z127" s="329"/>
      <c r="AA127" s="329"/>
      <c r="AB127" s="333"/>
      <c r="AC127" s="329"/>
    </row>
    <row r="128" spans="1:29">
      <c r="A128" s="331"/>
      <c r="B128" s="321"/>
      <c r="C128" s="321"/>
      <c r="D128" s="332"/>
      <c r="E128" s="332"/>
      <c r="F128" s="332"/>
      <c r="G128" s="332"/>
      <c r="H128" s="332"/>
      <c r="I128" s="332"/>
      <c r="J128" s="332"/>
      <c r="K128" s="332"/>
      <c r="L128" s="332"/>
      <c r="M128" s="332"/>
      <c r="N128" s="332"/>
      <c r="O128" s="332"/>
      <c r="P128" s="332"/>
      <c r="Q128" s="332"/>
      <c r="R128" s="332"/>
      <c r="S128" s="332"/>
      <c r="T128" s="332"/>
      <c r="U128" s="328"/>
      <c r="V128" s="329"/>
      <c r="W128" s="329"/>
      <c r="X128" s="329"/>
      <c r="Y128" s="329"/>
      <c r="Z128" s="329"/>
      <c r="AA128" s="329"/>
      <c r="AB128" s="333"/>
      <c r="AC128" s="329"/>
    </row>
    <row r="129" spans="1:29">
      <c r="A129" s="331"/>
      <c r="B129" s="321"/>
      <c r="C129" s="321"/>
      <c r="D129" s="332"/>
      <c r="E129" s="332"/>
      <c r="F129" s="332"/>
      <c r="G129" s="332"/>
      <c r="H129" s="332"/>
      <c r="I129" s="332"/>
      <c r="J129" s="332"/>
      <c r="K129" s="332"/>
      <c r="L129" s="332"/>
      <c r="M129" s="332"/>
      <c r="N129" s="332"/>
      <c r="O129" s="332"/>
      <c r="P129" s="332"/>
      <c r="Q129" s="332"/>
      <c r="R129" s="332"/>
      <c r="S129" s="332"/>
      <c r="T129" s="332"/>
      <c r="U129" s="328"/>
      <c r="V129" s="329"/>
      <c r="W129" s="329"/>
      <c r="X129" s="329"/>
      <c r="Y129" s="329"/>
      <c r="Z129" s="329"/>
      <c r="AA129" s="329"/>
      <c r="AB129" s="333"/>
      <c r="AC129" s="329"/>
    </row>
    <row r="130" spans="1:29">
      <c r="A130" s="331"/>
      <c r="B130" s="321"/>
      <c r="C130" s="321"/>
      <c r="D130" s="332"/>
      <c r="E130" s="332"/>
      <c r="F130" s="332"/>
      <c r="G130" s="332"/>
      <c r="H130" s="332"/>
      <c r="I130" s="332"/>
      <c r="J130" s="332"/>
      <c r="K130" s="332"/>
      <c r="L130" s="332"/>
      <c r="M130" s="332"/>
      <c r="N130" s="332"/>
      <c r="O130" s="332"/>
      <c r="P130" s="332"/>
      <c r="Q130" s="332"/>
      <c r="R130" s="332"/>
      <c r="S130" s="332"/>
      <c r="T130" s="332"/>
      <c r="U130" s="328"/>
      <c r="V130" s="329"/>
      <c r="W130" s="329"/>
      <c r="X130" s="329"/>
      <c r="Y130" s="329"/>
      <c r="Z130" s="329"/>
      <c r="AA130" s="329"/>
      <c r="AB130" s="333"/>
      <c r="AC130" s="329"/>
    </row>
    <row r="131" spans="1:29">
      <c r="A131" s="331"/>
      <c r="B131" s="321"/>
      <c r="C131" s="321"/>
      <c r="D131" s="332"/>
      <c r="E131" s="332"/>
      <c r="F131" s="332"/>
      <c r="G131" s="332"/>
      <c r="H131" s="332"/>
      <c r="I131" s="332"/>
      <c r="J131" s="332"/>
      <c r="K131" s="332"/>
      <c r="L131" s="332"/>
      <c r="M131" s="332"/>
      <c r="N131" s="332"/>
      <c r="O131" s="332"/>
      <c r="P131" s="332"/>
      <c r="Q131" s="332"/>
      <c r="R131" s="332"/>
      <c r="S131" s="332"/>
      <c r="T131" s="332"/>
      <c r="U131" s="328"/>
      <c r="V131" s="329"/>
      <c r="W131" s="329"/>
      <c r="X131" s="329"/>
      <c r="Y131" s="329"/>
      <c r="Z131" s="329"/>
      <c r="AA131" s="329"/>
      <c r="AB131" s="333"/>
      <c r="AC131" s="329"/>
    </row>
    <row r="132" spans="1:29">
      <c r="A132" s="331"/>
      <c r="B132" s="321"/>
      <c r="C132" s="321"/>
      <c r="D132" s="332"/>
      <c r="E132" s="332"/>
      <c r="F132" s="332"/>
      <c r="G132" s="332"/>
      <c r="H132" s="332"/>
      <c r="I132" s="332"/>
      <c r="J132" s="332"/>
      <c r="K132" s="332"/>
      <c r="L132" s="332"/>
      <c r="M132" s="332"/>
      <c r="N132" s="332"/>
      <c r="O132" s="332"/>
      <c r="P132" s="332"/>
      <c r="Q132" s="332"/>
      <c r="R132" s="332"/>
      <c r="S132" s="332"/>
      <c r="T132" s="332"/>
      <c r="U132" s="328"/>
      <c r="V132" s="329"/>
      <c r="W132" s="329"/>
      <c r="X132" s="329"/>
      <c r="Y132" s="329"/>
      <c r="Z132" s="329"/>
      <c r="AA132" s="329"/>
      <c r="AB132" s="333"/>
      <c r="AC132" s="329"/>
    </row>
    <row r="133" spans="1:29">
      <c r="A133" s="331"/>
      <c r="B133" s="321"/>
      <c r="C133" s="321"/>
      <c r="D133" s="332"/>
      <c r="E133" s="332"/>
      <c r="F133" s="332"/>
      <c r="G133" s="332"/>
      <c r="H133" s="332"/>
      <c r="I133" s="332"/>
      <c r="J133" s="332"/>
      <c r="K133" s="332"/>
      <c r="L133" s="332"/>
      <c r="M133" s="332"/>
      <c r="N133" s="332"/>
      <c r="O133" s="332"/>
      <c r="P133" s="332"/>
      <c r="Q133" s="332"/>
      <c r="R133" s="332"/>
      <c r="S133" s="332"/>
      <c r="T133" s="332"/>
      <c r="U133" s="328"/>
      <c r="V133" s="329"/>
      <c r="W133" s="329"/>
      <c r="X133" s="329"/>
      <c r="Y133" s="329"/>
      <c r="Z133" s="329"/>
      <c r="AA133" s="329"/>
      <c r="AB133" s="333"/>
      <c r="AC133" s="329"/>
    </row>
    <row r="134" spans="1:29" ht="18.75" customHeight="1">
      <c r="A134" s="331"/>
      <c r="B134" s="321"/>
      <c r="C134" s="321"/>
      <c r="D134" s="332"/>
      <c r="E134" s="332"/>
      <c r="F134" s="332"/>
      <c r="G134" s="332"/>
      <c r="H134" s="332"/>
      <c r="I134" s="332"/>
      <c r="J134" s="332"/>
      <c r="K134" s="332"/>
      <c r="L134" s="332"/>
      <c r="M134" s="332"/>
      <c r="N134" s="332"/>
      <c r="O134" s="332"/>
      <c r="P134" s="332"/>
      <c r="Q134" s="332"/>
      <c r="R134" s="332"/>
      <c r="S134" s="332"/>
      <c r="T134" s="332"/>
      <c r="U134" s="328"/>
      <c r="V134" s="329"/>
      <c r="W134" s="329"/>
      <c r="X134" s="329"/>
      <c r="Y134" s="329"/>
      <c r="Z134" s="329"/>
      <c r="AA134" s="329"/>
      <c r="AB134" s="333"/>
      <c r="AC134" s="329"/>
    </row>
    <row r="135" spans="1:29">
      <c r="A135" s="331"/>
      <c r="B135" s="321"/>
      <c r="C135" s="321"/>
      <c r="D135" s="332"/>
      <c r="E135" s="332"/>
      <c r="F135" s="332"/>
      <c r="G135" s="332"/>
      <c r="H135" s="332"/>
      <c r="I135" s="332"/>
      <c r="J135" s="332"/>
      <c r="K135" s="332"/>
      <c r="L135" s="332"/>
      <c r="M135" s="332"/>
      <c r="N135" s="332"/>
      <c r="O135" s="332"/>
      <c r="P135" s="332"/>
      <c r="Q135" s="332"/>
      <c r="R135" s="332"/>
      <c r="S135" s="332"/>
      <c r="T135" s="332"/>
      <c r="U135" s="328"/>
      <c r="V135" s="329"/>
      <c r="W135" s="329"/>
      <c r="X135" s="329"/>
      <c r="Y135" s="329"/>
      <c r="Z135" s="329"/>
      <c r="AA135" s="329"/>
      <c r="AB135" s="333"/>
      <c r="AC135" s="329"/>
    </row>
    <row r="136" spans="1:29">
      <c r="A136" s="331"/>
      <c r="B136" s="321"/>
      <c r="C136" s="321"/>
      <c r="D136" s="332"/>
      <c r="E136" s="332"/>
      <c r="F136" s="332"/>
      <c r="G136" s="332"/>
      <c r="H136" s="332"/>
      <c r="I136" s="332"/>
      <c r="J136" s="332"/>
      <c r="K136" s="332"/>
      <c r="L136" s="332"/>
      <c r="M136" s="332"/>
      <c r="N136" s="332"/>
      <c r="O136" s="332"/>
      <c r="P136" s="332"/>
      <c r="Q136" s="332"/>
      <c r="R136" s="332"/>
      <c r="S136" s="332"/>
      <c r="T136" s="332"/>
      <c r="U136" s="328"/>
      <c r="V136" s="329"/>
      <c r="W136" s="329"/>
      <c r="X136" s="329"/>
      <c r="Y136" s="329"/>
      <c r="Z136" s="329"/>
      <c r="AA136" s="329"/>
      <c r="AB136" s="333"/>
      <c r="AC136" s="329"/>
    </row>
    <row r="137" spans="1:29">
      <c r="A137" s="331"/>
      <c r="B137" s="321"/>
      <c r="C137" s="321"/>
      <c r="D137" s="332"/>
      <c r="E137" s="332"/>
      <c r="F137" s="332"/>
      <c r="G137" s="332"/>
      <c r="H137" s="332"/>
      <c r="I137" s="332"/>
      <c r="J137" s="332"/>
      <c r="K137" s="332"/>
      <c r="L137" s="332"/>
      <c r="M137" s="332"/>
      <c r="N137" s="332"/>
      <c r="O137" s="332"/>
      <c r="P137" s="332"/>
      <c r="Q137" s="332"/>
      <c r="R137" s="332"/>
      <c r="S137" s="332"/>
      <c r="T137" s="332"/>
      <c r="U137" s="328"/>
      <c r="V137" s="329"/>
      <c r="W137" s="329"/>
      <c r="X137" s="329"/>
      <c r="Y137" s="329"/>
      <c r="Z137" s="329"/>
      <c r="AA137" s="329"/>
      <c r="AB137" s="333"/>
    </row>
    <row r="138" spans="1:29">
      <c r="A138" s="331"/>
      <c r="B138" s="321"/>
      <c r="C138" s="321"/>
      <c r="D138" s="332"/>
      <c r="E138" s="332"/>
      <c r="F138" s="332"/>
      <c r="G138" s="332"/>
      <c r="H138" s="332"/>
      <c r="I138" s="332"/>
      <c r="J138" s="332"/>
      <c r="K138" s="332"/>
      <c r="L138" s="332"/>
      <c r="M138" s="332"/>
      <c r="N138" s="332"/>
      <c r="O138" s="332"/>
      <c r="P138" s="332"/>
      <c r="Q138" s="332"/>
      <c r="R138" s="332"/>
      <c r="S138" s="332"/>
      <c r="T138" s="332"/>
      <c r="U138" s="328"/>
      <c r="V138" s="329"/>
      <c r="W138" s="329"/>
      <c r="X138" s="329"/>
      <c r="Y138" s="329"/>
      <c r="Z138" s="329"/>
      <c r="AA138" s="329"/>
      <c r="AB138" s="333"/>
    </row>
    <row r="139" spans="1:29">
      <c r="A139" s="331"/>
      <c r="B139" s="321"/>
      <c r="C139" s="321"/>
      <c r="D139" s="332"/>
      <c r="E139" s="332"/>
      <c r="F139" s="332"/>
      <c r="G139" s="332"/>
      <c r="H139" s="332"/>
      <c r="I139" s="332"/>
      <c r="J139" s="332"/>
      <c r="K139" s="332"/>
      <c r="L139" s="332"/>
      <c r="M139" s="332"/>
      <c r="N139" s="332"/>
      <c r="O139" s="332"/>
      <c r="P139" s="332"/>
      <c r="Q139" s="332"/>
      <c r="R139" s="332"/>
      <c r="S139" s="332"/>
      <c r="T139" s="332"/>
      <c r="U139" s="328"/>
      <c r="V139" s="329"/>
      <c r="W139" s="329"/>
      <c r="X139" s="329"/>
      <c r="Y139" s="329"/>
      <c r="Z139" s="329"/>
      <c r="AA139" s="329"/>
      <c r="AB139" s="333"/>
    </row>
    <row r="140" spans="1:29">
      <c r="A140" s="331"/>
      <c r="B140" s="321"/>
      <c r="C140" s="321"/>
      <c r="D140" s="332"/>
      <c r="E140" s="332"/>
      <c r="F140" s="332"/>
      <c r="G140" s="332"/>
      <c r="H140" s="332"/>
      <c r="I140" s="332"/>
      <c r="J140" s="332"/>
      <c r="K140" s="332"/>
      <c r="L140" s="332"/>
      <c r="M140" s="332"/>
      <c r="N140" s="332"/>
      <c r="O140" s="332"/>
      <c r="P140" s="332"/>
      <c r="Q140" s="332"/>
      <c r="R140" s="332"/>
      <c r="S140" s="332"/>
      <c r="T140" s="332"/>
      <c r="U140" s="328"/>
      <c r="V140" s="329"/>
      <c r="W140" s="329"/>
      <c r="X140" s="329"/>
      <c r="Y140" s="329"/>
      <c r="Z140" s="329"/>
      <c r="AA140" s="329"/>
      <c r="AB140" s="333"/>
    </row>
    <row r="141" spans="1:29">
      <c r="A141" s="331"/>
      <c r="B141" s="321"/>
      <c r="C141" s="321"/>
      <c r="D141" s="332"/>
      <c r="E141" s="332"/>
      <c r="F141" s="332"/>
      <c r="G141" s="332"/>
      <c r="H141" s="332"/>
      <c r="I141" s="332"/>
      <c r="J141" s="332"/>
      <c r="K141" s="332"/>
      <c r="L141" s="332"/>
      <c r="M141" s="332"/>
      <c r="N141" s="332"/>
      <c r="O141" s="332"/>
      <c r="P141" s="332"/>
      <c r="Q141" s="332"/>
      <c r="R141" s="332"/>
      <c r="S141" s="332"/>
      <c r="T141" s="332"/>
      <c r="U141" s="328"/>
      <c r="V141" s="329"/>
      <c r="W141" s="329"/>
      <c r="X141" s="329"/>
      <c r="Y141" s="329"/>
      <c r="Z141" s="329"/>
      <c r="AA141" s="329"/>
      <c r="AB141" s="333"/>
    </row>
    <row r="142" spans="1:29">
      <c r="A142" s="331"/>
      <c r="B142" s="321"/>
      <c r="C142" s="321"/>
      <c r="D142" s="332"/>
      <c r="E142" s="332"/>
      <c r="F142" s="332"/>
      <c r="G142" s="332"/>
      <c r="H142" s="332"/>
      <c r="I142" s="332"/>
      <c r="J142" s="332"/>
      <c r="K142" s="332"/>
      <c r="L142" s="332"/>
      <c r="M142" s="332"/>
      <c r="N142" s="332"/>
      <c r="O142" s="332"/>
      <c r="P142" s="332"/>
      <c r="Q142" s="332"/>
      <c r="R142" s="332"/>
      <c r="S142" s="332"/>
      <c r="T142" s="332"/>
      <c r="U142" s="328"/>
      <c r="V142" s="329"/>
      <c r="W142" s="329"/>
      <c r="X142" s="329"/>
      <c r="Y142" s="329"/>
      <c r="Z142" s="329"/>
      <c r="AA142" s="329"/>
      <c r="AB142" s="333"/>
    </row>
    <row r="143" spans="1:29">
      <c r="A143" s="331"/>
      <c r="B143" s="321"/>
      <c r="C143" s="321"/>
      <c r="D143" s="332"/>
      <c r="E143" s="332"/>
      <c r="F143" s="332"/>
      <c r="G143" s="332"/>
      <c r="H143" s="332"/>
      <c r="I143" s="332"/>
      <c r="J143" s="332"/>
      <c r="K143" s="332"/>
      <c r="L143" s="332"/>
      <c r="M143" s="332"/>
      <c r="N143" s="332"/>
      <c r="O143" s="332"/>
      <c r="P143" s="332"/>
      <c r="Q143" s="332"/>
      <c r="R143" s="332"/>
      <c r="S143" s="332"/>
      <c r="T143" s="332"/>
      <c r="U143" s="328"/>
      <c r="V143" s="329"/>
      <c r="W143" s="329"/>
      <c r="X143" s="329"/>
      <c r="Y143" s="329"/>
      <c r="Z143" s="329"/>
      <c r="AA143" s="329"/>
      <c r="AB143" s="333"/>
    </row>
    <row r="144" spans="1:29">
      <c r="A144" s="331"/>
      <c r="B144" s="321"/>
      <c r="C144" s="321"/>
      <c r="D144" s="332"/>
      <c r="E144" s="332"/>
      <c r="F144" s="332"/>
      <c r="G144" s="332"/>
      <c r="H144" s="332"/>
      <c r="I144" s="332"/>
      <c r="J144" s="332"/>
      <c r="K144" s="332"/>
      <c r="L144" s="332"/>
      <c r="M144" s="332"/>
      <c r="N144" s="332"/>
      <c r="O144" s="332"/>
      <c r="P144" s="332"/>
      <c r="Q144" s="332"/>
      <c r="R144" s="332"/>
      <c r="S144" s="332"/>
      <c r="T144" s="332"/>
      <c r="U144" s="328"/>
      <c r="V144" s="329"/>
      <c r="W144" s="329"/>
      <c r="X144" s="329"/>
      <c r="Y144" s="329"/>
      <c r="Z144" s="329"/>
      <c r="AA144" s="329"/>
      <c r="AB144" s="333"/>
    </row>
    <row r="145" spans="1:28">
      <c r="A145" s="331"/>
      <c r="B145" s="321"/>
      <c r="C145" s="321"/>
      <c r="D145" s="332"/>
      <c r="E145" s="332"/>
      <c r="F145" s="332"/>
      <c r="G145" s="332"/>
      <c r="H145" s="332"/>
      <c r="I145" s="332"/>
      <c r="J145" s="332"/>
      <c r="K145" s="332"/>
      <c r="L145" s="332"/>
      <c r="M145" s="332"/>
      <c r="N145" s="332"/>
      <c r="O145" s="332"/>
      <c r="P145" s="332"/>
      <c r="Q145" s="332"/>
      <c r="R145" s="332"/>
      <c r="S145" s="332"/>
      <c r="T145" s="332"/>
      <c r="U145" s="328"/>
      <c r="V145" s="329"/>
      <c r="W145" s="329"/>
      <c r="X145" s="329"/>
      <c r="Y145" s="329"/>
      <c r="Z145" s="329"/>
      <c r="AA145" s="329"/>
      <c r="AB145" s="333"/>
    </row>
    <row r="146" spans="1:28">
      <c r="A146" s="331"/>
      <c r="B146" s="321"/>
      <c r="C146" s="321"/>
      <c r="D146" s="332"/>
      <c r="E146" s="332"/>
      <c r="F146" s="332"/>
      <c r="G146" s="332"/>
      <c r="H146" s="332"/>
      <c r="I146" s="332"/>
      <c r="J146" s="332"/>
      <c r="K146" s="332"/>
      <c r="L146" s="332"/>
      <c r="M146" s="332"/>
      <c r="N146" s="332"/>
      <c r="O146" s="332"/>
      <c r="P146" s="332"/>
      <c r="Q146" s="332"/>
      <c r="R146" s="332"/>
      <c r="S146" s="332"/>
      <c r="T146" s="332"/>
      <c r="U146" s="328"/>
      <c r="V146" s="329"/>
      <c r="W146" s="329"/>
      <c r="X146" s="329"/>
      <c r="Y146" s="329"/>
      <c r="Z146" s="329"/>
      <c r="AA146" s="329"/>
      <c r="AB146" s="333"/>
    </row>
    <row r="147" spans="1:28">
      <c r="A147" s="331"/>
      <c r="B147" s="321"/>
      <c r="C147" s="321"/>
      <c r="D147" s="332"/>
      <c r="E147" s="332"/>
      <c r="F147" s="332"/>
      <c r="G147" s="332"/>
      <c r="H147" s="332"/>
      <c r="I147" s="332"/>
      <c r="J147" s="332"/>
      <c r="K147" s="332"/>
      <c r="L147" s="332"/>
      <c r="M147" s="332"/>
      <c r="N147" s="332"/>
      <c r="O147" s="332"/>
      <c r="P147" s="332"/>
      <c r="Q147" s="332"/>
      <c r="R147" s="332"/>
      <c r="S147" s="332"/>
      <c r="T147" s="332"/>
      <c r="U147" s="328"/>
      <c r="V147" s="329"/>
      <c r="W147" s="329"/>
      <c r="X147" s="329"/>
      <c r="Y147" s="329"/>
      <c r="Z147" s="329"/>
      <c r="AA147" s="329"/>
      <c r="AB147" s="333"/>
    </row>
    <row r="148" spans="1:28">
      <c r="A148" s="331"/>
      <c r="B148" s="321"/>
      <c r="C148" s="321"/>
      <c r="D148" s="332"/>
      <c r="E148" s="332"/>
      <c r="F148" s="332"/>
      <c r="G148" s="332"/>
      <c r="H148" s="332"/>
      <c r="I148" s="332"/>
      <c r="J148" s="332"/>
      <c r="K148" s="332"/>
      <c r="L148" s="332"/>
      <c r="M148" s="332"/>
      <c r="N148" s="332"/>
      <c r="O148" s="332"/>
      <c r="P148" s="332"/>
      <c r="Q148" s="332"/>
      <c r="R148" s="332"/>
      <c r="S148" s="332"/>
      <c r="T148" s="332"/>
      <c r="U148" s="328"/>
      <c r="V148" s="329"/>
      <c r="W148" s="329"/>
      <c r="X148" s="329"/>
      <c r="Y148" s="329"/>
      <c r="Z148" s="329"/>
      <c r="AA148" s="329"/>
      <c r="AB148" s="333"/>
    </row>
    <row r="149" spans="1:28">
      <c r="A149" s="331"/>
      <c r="B149" s="321"/>
      <c r="C149" s="321"/>
      <c r="D149" s="332"/>
      <c r="E149" s="332"/>
      <c r="F149" s="332"/>
      <c r="G149" s="332"/>
      <c r="H149" s="332"/>
      <c r="I149" s="332"/>
      <c r="J149" s="332"/>
      <c r="K149" s="332"/>
      <c r="L149" s="332"/>
      <c r="M149" s="332"/>
      <c r="N149" s="332"/>
      <c r="O149" s="332"/>
      <c r="P149" s="332"/>
      <c r="Q149" s="332"/>
      <c r="R149" s="332"/>
      <c r="S149" s="332"/>
      <c r="T149" s="332"/>
      <c r="U149" s="328"/>
      <c r="V149" s="329"/>
      <c r="W149" s="329"/>
      <c r="X149" s="329"/>
      <c r="Y149" s="329"/>
      <c r="Z149" s="329"/>
      <c r="AA149" s="329"/>
      <c r="AB149" s="333"/>
    </row>
    <row r="150" spans="1:28">
      <c r="A150" s="331"/>
      <c r="B150" s="321"/>
      <c r="C150" s="321"/>
      <c r="D150" s="332"/>
      <c r="E150" s="332"/>
      <c r="F150" s="332"/>
      <c r="G150" s="332"/>
      <c r="H150" s="332"/>
      <c r="I150" s="332"/>
      <c r="J150" s="332"/>
      <c r="K150" s="332"/>
      <c r="L150" s="332"/>
      <c r="M150" s="332"/>
      <c r="N150" s="332"/>
      <c r="O150" s="332"/>
      <c r="P150" s="332"/>
      <c r="Q150" s="332"/>
      <c r="R150" s="332"/>
      <c r="S150" s="332"/>
      <c r="T150" s="332"/>
      <c r="U150" s="328"/>
      <c r="V150" s="329"/>
      <c r="W150" s="329"/>
      <c r="X150" s="329"/>
      <c r="Y150" s="329"/>
      <c r="Z150" s="329"/>
      <c r="AA150" s="329"/>
      <c r="AB150" s="333"/>
    </row>
    <row r="151" spans="1:28">
      <c r="A151" s="331"/>
      <c r="B151" s="321"/>
      <c r="C151" s="321"/>
      <c r="D151" s="332"/>
      <c r="E151" s="332"/>
      <c r="F151" s="332"/>
      <c r="G151" s="332"/>
      <c r="H151" s="332"/>
      <c r="I151" s="332"/>
      <c r="J151" s="332"/>
      <c r="K151" s="332"/>
      <c r="L151" s="332"/>
      <c r="M151" s="332"/>
      <c r="N151" s="332"/>
      <c r="O151" s="332"/>
      <c r="P151" s="332"/>
      <c r="Q151" s="332"/>
      <c r="R151" s="332"/>
      <c r="S151" s="332"/>
      <c r="T151" s="332"/>
      <c r="U151" s="328"/>
      <c r="V151" s="329"/>
      <c r="W151" s="329"/>
      <c r="X151" s="329"/>
      <c r="Y151" s="329"/>
      <c r="Z151" s="329"/>
      <c r="AA151" s="329"/>
      <c r="AB151" s="333"/>
    </row>
    <row r="152" spans="1:28">
      <c r="A152" s="331"/>
      <c r="B152" s="321"/>
      <c r="C152" s="321"/>
      <c r="D152" s="332"/>
      <c r="E152" s="332"/>
      <c r="F152" s="332"/>
      <c r="G152" s="332"/>
      <c r="H152" s="332"/>
      <c r="I152" s="332"/>
      <c r="J152" s="332"/>
      <c r="K152" s="332"/>
      <c r="L152" s="332"/>
      <c r="M152" s="332"/>
      <c r="N152" s="332"/>
      <c r="O152" s="332"/>
      <c r="P152" s="332"/>
      <c r="Q152" s="332"/>
      <c r="R152" s="332"/>
      <c r="S152" s="332"/>
      <c r="T152" s="332"/>
      <c r="U152" s="328"/>
      <c r="V152" s="329"/>
      <c r="W152" s="329"/>
      <c r="X152" s="329"/>
      <c r="Y152" s="329"/>
      <c r="Z152" s="329"/>
      <c r="AA152" s="329"/>
      <c r="AB152" s="333"/>
    </row>
    <row r="153" spans="1:28">
      <c r="A153" s="331"/>
      <c r="B153" s="321"/>
      <c r="C153" s="321"/>
      <c r="D153" s="332"/>
      <c r="E153" s="332"/>
      <c r="F153" s="332"/>
      <c r="G153" s="332"/>
      <c r="H153" s="332"/>
      <c r="I153" s="332"/>
      <c r="J153" s="332"/>
      <c r="K153" s="332"/>
      <c r="L153" s="332"/>
      <c r="M153" s="332"/>
      <c r="N153" s="332"/>
      <c r="O153" s="332"/>
      <c r="P153" s="332"/>
      <c r="Q153" s="332"/>
      <c r="R153" s="332"/>
      <c r="S153" s="332"/>
      <c r="T153" s="332"/>
      <c r="U153" s="328"/>
      <c r="V153" s="329"/>
      <c r="W153" s="329"/>
      <c r="X153" s="329"/>
      <c r="Y153" s="329"/>
      <c r="Z153" s="329"/>
      <c r="AA153" s="329"/>
      <c r="AB153" s="333"/>
    </row>
    <row r="154" spans="1:28">
      <c r="A154" s="331"/>
      <c r="B154" s="321"/>
      <c r="C154" s="321"/>
      <c r="D154" s="332"/>
      <c r="E154" s="332"/>
      <c r="F154" s="332"/>
      <c r="G154" s="332"/>
      <c r="H154" s="332"/>
      <c r="I154" s="332"/>
      <c r="J154" s="332"/>
      <c r="K154" s="332"/>
      <c r="L154" s="332"/>
      <c r="M154" s="332"/>
      <c r="N154" s="332"/>
      <c r="O154" s="332"/>
      <c r="P154" s="332"/>
      <c r="Q154" s="332"/>
      <c r="R154" s="332"/>
      <c r="S154" s="332"/>
      <c r="T154" s="332"/>
      <c r="U154" s="328"/>
      <c r="V154" s="329"/>
      <c r="W154" s="329"/>
      <c r="X154" s="329"/>
      <c r="Y154" s="329"/>
      <c r="Z154" s="329"/>
      <c r="AA154" s="329"/>
      <c r="AB154" s="333"/>
    </row>
    <row r="155" spans="1:28">
      <c r="A155" s="331"/>
      <c r="B155" s="321"/>
      <c r="C155" s="321"/>
      <c r="D155" s="332"/>
      <c r="E155" s="332"/>
      <c r="F155" s="332"/>
      <c r="G155" s="332"/>
      <c r="H155" s="332"/>
      <c r="I155" s="332"/>
      <c r="J155" s="332"/>
      <c r="K155" s="332"/>
      <c r="L155" s="332"/>
      <c r="M155" s="332"/>
      <c r="N155" s="332"/>
      <c r="O155" s="332"/>
      <c r="P155" s="332"/>
      <c r="Q155" s="332"/>
      <c r="R155" s="332"/>
      <c r="S155" s="332"/>
      <c r="T155" s="332"/>
      <c r="U155" s="328"/>
      <c r="V155" s="329"/>
      <c r="W155" s="329"/>
      <c r="X155" s="329"/>
      <c r="Y155" s="329"/>
      <c r="Z155" s="329"/>
      <c r="AA155" s="329"/>
      <c r="AB155" s="333"/>
    </row>
    <row r="156" spans="1:28">
      <c r="A156" s="331"/>
      <c r="B156" s="321"/>
      <c r="C156" s="321"/>
      <c r="D156" s="332"/>
      <c r="E156" s="332"/>
      <c r="F156" s="332"/>
      <c r="G156" s="332"/>
      <c r="H156" s="332"/>
      <c r="I156" s="332"/>
      <c r="J156" s="332"/>
      <c r="K156" s="332"/>
      <c r="L156" s="332"/>
      <c r="M156" s="332"/>
      <c r="N156" s="332"/>
      <c r="O156" s="332"/>
      <c r="P156" s="332"/>
      <c r="Q156" s="332"/>
      <c r="R156" s="332"/>
      <c r="S156" s="332"/>
      <c r="T156" s="332"/>
      <c r="U156" s="328"/>
      <c r="V156" s="329"/>
      <c r="W156" s="329"/>
      <c r="X156" s="329"/>
      <c r="Y156" s="329"/>
      <c r="Z156" s="329"/>
      <c r="AA156" s="329"/>
      <c r="AB156" s="333"/>
    </row>
    <row r="157" spans="1:28">
      <c r="A157" s="331"/>
      <c r="B157" s="321"/>
      <c r="C157" s="321"/>
      <c r="D157" s="332"/>
      <c r="E157" s="332"/>
      <c r="F157" s="332"/>
      <c r="G157" s="332"/>
      <c r="H157" s="332"/>
      <c r="I157" s="332"/>
      <c r="J157" s="332"/>
      <c r="K157" s="332"/>
      <c r="L157" s="332"/>
      <c r="M157" s="332"/>
      <c r="N157" s="332"/>
      <c r="O157" s="332"/>
      <c r="P157" s="332"/>
      <c r="Q157" s="332"/>
      <c r="R157" s="332"/>
      <c r="S157" s="332"/>
      <c r="T157" s="332"/>
      <c r="U157" s="328"/>
      <c r="V157" s="329"/>
      <c r="W157" s="329"/>
      <c r="X157" s="329"/>
      <c r="Y157" s="329"/>
      <c r="Z157" s="329"/>
      <c r="AA157" s="329"/>
      <c r="AB157" s="333"/>
    </row>
    <row r="158" spans="1:28">
      <c r="A158" s="331"/>
      <c r="B158" s="321"/>
      <c r="C158" s="321"/>
      <c r="D158" s="332"/>
      <c r="E158" s="332"/>
      <c r="F158" s="332"/>
      <c r="G158" s="332"/>
      <c r="H158" s="332"/>
      <c r="I158" s="332"/>
      <c r="J158" s="332"/>
      <c r="K158" s="332"/>
      <c r="L158" s="332"/>
      <c r="M158" s="332"/>
      <c r="N158" s="332"/>
      <c r="O158" s="332"/>
      <c r="P158" s="332"/>
      <c r="Q158" s="332"/>
      <c r="R158" s="332"/>
      <c r="S158" s="332"/>
      <c r="T158" s="332"/>
      <c r="U158" s="328"/>
      <c r="V158" s="329"/>
      <c r="W158" s="329"/>
      <c r="X158" s="329"/>
      <c r="Y158" s="329"/>
      <c r="Z158" s="329"/>
      <c r="AA158" s="329"/>
      <c r="AB158" s="333"/>
    </row>
    <row r="159" spans="1:28">
      <c r="A159" s="331"/>
      <c r="B159" s="321"/>
      <c r="C159" s="321"/>
      <c r="D159" s="332"/>
      <c r="E159" s="332"/>
      <c r="F159" s="332"/>
      <c r="G159" s="332"/>
      <c r="H159" s="332"/>
      <c r="I159" s="332"/>
      <c r="J159" s="332"/>
      <c r="K159" s="332"/>
      <c r="L159" s="332"/>
      <c r="M159" s="332"/>
      <c r="N159" s="332"/>
      <c r="O159" s="332"/>
      <c r="P159" s="332"/>
      <c r="Q159" s="332"/>
      <c r="R159" s="332"/>
      <c r="S159" s="332"/>
      <c r="T159" s="332"/>
      <c r="U159" s="328"/>
      <c r="V159" s="329"/>
      <c r="W159" s="329"/>
      <c r="X159" s="329"/>
      <c r="Y159" s="329"/>
      <c r="Z159" s="329"/>
      <c r="AA159" s="329"/>
      <c r="AB159" s="333"/>
    </row>
    <row r="160" spans="1:28">
      <c r="A160" s="331"/>
      <c r="B160" s="321"/>
      <c r="C160" s="321"/>
      <c r="D160" s="332"/>
      <c r="E160" s="332"/>
      <c r="F160" s="332"/>
      <c r="G160" s="332"/>
      <c r="H160" s="332"/>
      <c r="I160" s="332"/>
      <c r="J160" s="332"/>
      <c r="K160" s="332"/>
      <c r="L160" s="332"/>
      <c r="M160" s="332"/>
      <c r="N160" s="332"/>
      <c r="O160" s="332"/>
      <c r="P160" s="332"/>
      <c r="Q160" s="332"/>
      <c r="R160" s="332"/>
      <c r="S160" s="332"/>
      <c r="T160" s="332"/>
      <c r="U160" s="328"/>
      <c r="V160" s="329"/>
      <c r="W160" s="329"/>
      <c r="X160" s="329"/>
      <c r="Y160" s="329"/>
      <c r="Z160" s="329"/>
      <c r="AA160" s="329"/>
      <c r="AB160" s="333"/>
    </row>
    <row r="161" spans="1:28">
      <c r="A161" s="331"/>
      <c r="B161" s="321"/>
      <c r="C161" s="321"/>
      <c r="D161" s="332"/>
      <c r="E161" s="332"/>
      <c r="F161" s="332"/>
      <c r="G161" s="332"/>
      <c r="H161" s="332"/>
      <c r="I161" s="332"/>
      <c r="J161" s="332"/>
      <c r="K161" s="332"/>
      <c r="L161" s="332"/>
      <c r="M161" s="332"/>
      <c r="N161" s="332"/>
      <c r="O161" s="332"/>
      <c r="P161" s="332"/>
      <c r="Q161" s="332"/>
      <c r="R161" s="332"/>
      <c r="S161" s="332"/>
      <c r="T161" s="332"/>
      <c r="U161" s="328"/>
      <c r="V161" s="329"/>
      <c r="W161" s="329"/>
      <c r="X161" s="329"/>
      <c r="Y161" s="329"/>
      <c r="Z161" s="329"/>
      <c r="AA161" s="329"/>
      <c r="AB161" s="333"/>
    </row>
    <row r="162" spans="1:28">
      <c r="A162" s="331"/>
      <c r="B162" s="321"/>
      <c r="C162" s="321"/>
      <c r="D162" s="332"/>
      <c r="E162" s="332"/>
      <c r="F162" s="332"/>
      <c r="G162" s="332"/>
      <c r="H162" s="332"/>
      <c r="I162" s="332"/>
      <c r="J162" s="332"/>
      <c r="K162" s="332"/>
      <c r="L162" s="332"/>
      <c r="M162" s="332"/>
      <c r="N162" s="332"/>
      <c r="O162" s="332"/>
      <c r="P162" s="332"/>
      <c r="Q162" s="332"/>
      <c r="R162" s="332"/>
      <c r="S162" s="332"/>
      <c r="T162" s="332"/>
      <c r="U162" s="328"/>
      <c r="V162" s="329"/>
      <c r="W162" s="329"/>
      <c r="X162" s="329"/>
      <c r="Y162" s="329"/>
      <c r="Z162" s="329"/>
      <c r="AA162" s="329"/>
      <c r="AB162" s="333"/>
    </row>
    <row r="163" spans="1:28">
      <c r="A163" s="331"/>
      <c r="B163" s="321"/>
      <c r="C163" s="321"/>
      <c r="D163" s="332"/>
      <c r="E163" s="332"/>
      <c r="F163" s="332"/>
      <c r="G163" s="332"/>
      <c r="H163" s="332"/>
      <c r="I163" s="332"/>
      <c r="J163" s="332"/>
      <c r="K163" s="332"/>
      <c r="L163" s="332"/>
      <c r="M163" s="332"/>
      <c r="N163" s="332"/>
      <c r="O163" s="332"/>
      <c r="P163" s="332"/>
      <c r="Q163" s="332"/>
      <c r="R163" s="332"/>
      <c r="S163" s="332"/>
      <c r="T163" s="332"/>
      <c r="U163" s="328"/>
      <c r="V163" s="329"/>
      <c r="W163" s="329"/>
      <c r="X163" s="329"/>
      <c r="Y163" s="329"/>
      <c r="Z163" s="329"/>
      <c r="AA163" s="329"/>
      <c r="AB163" s="333"/>
    </row>
    <row r="164" spans="1:28">
      <c r="A164" s="331"/>
      <c r="B164" s="321"/>
      <c r="C164" s="321"/>
      <c r="D164" s="332"/>
      <c r="E164" s="332"/>
      <c r="F164" s="332"/>
      <c r="G164" s="332"/>
      <c r="H164" s="332"/>
      <c r="I164" s="332"/>
      <c r="J164" s="332"/>
      <c r="K164" s="332"/>
      <c r="L164" s="332"/>
      <c r="M164" s="332"/>
      <c r="N164" s="332"/>
      <c r="O164" s="332"/>
      <c r="P164" s="332"/>
      <c r="Q164" s="332"/>
      <c r="R164" s="332"/>
      <c r="S164" s="332"/>
      <c r="T164" s="332"/>
      <c r="U164" s="328"/>
      <c r="V164" s="329"/>
      <c r="W164" s="329"/>
      <c r="X164" s="329"/>
      <c r="Y164" s="329"/>
      <c r="Z164" s="329"/>
      <c r="AA164" s="329"/>
      <c r="AB164" s="333"/>
    </row>
    <row r="165" spans="1:28">
      <c r="A165" s="331"/>
      <c r="B165" s="321"/>
      <c r="C165" s="321"/>
      <c r="D165" s="332"/>
      <c r="E165" s="332"/>
      <c r="F165" s="332"/>
      <c r="G165" s="332"/>
      <c r="H165" s="332"/>
      <c r="I165" s="332"/>
      <c r="J165" s="332"/>
      <c r="K165" s="332"/>
      <c r="L165" s="332"/>
      <c r="M165" s="332"/>
      <c r="N165" s="332"/>
      <c r="O165" s="332"/>
      <c r="P165" s="332"/>
      <c r="Q165" s="332"/>
      <c r="R165" s="332"/>
      <c r="S165" s="332"/>
      <c r="T165" s="332"/>
      <c r="U165" s="328"/>
      <c r="V165" s="329"/>
      <c r="W165" s="329"/>
      <c r="X165" s="329"/>
      <c r="Y165" s="329"/>
      <c r="Z165" s="329"/>
      <c r="AA165" s="329"/>
      <c r="AB165" s="333"/>
    </row>
    <row r="166" spans="1:28">
      <c r="A166" s="331"/>
      <c r="B166" s="321"/>
      <c r="C166" s="321"/>
      <c r="D166" s="332"/>
      <c r="E166" s="332"/>
      <c r="F166" s="332"/>
      <c r="G166" s="332"/>
      <c r="H166" s="332"/>
      <c r="I166" s="332"/>
      <c r="J166" s="332"/>
      <c r="K166" s="332"/>
      <c r="L166" s="332"/>
      <c r="M166" s="332"/>
      <c r="N166" s="332"/>
      <c r="O166" s="332"/>
      <c r="P166" s="332"/>
      <c r="Q166" s="332"/>
      <c r="R166" s="332"/>
      <c r="S166" s="332"/>
      <c r="T166" s="332"/>
      <c r="U166" s="328"/>
      <c r="V166" s="329"/>
      <c r="W166" s="329"/>
      <c r="X166" s="329"/>
      <c r="Y166" s="329"/>
      <c r="Z166" s="329"/>
      <c r="AA166" s="329"/>
      <c r="AB166" s="333"/>
    </row>
    <row r="167" spans="1:28">
      <c r="A167" s="331"/>
      <c r="B167" s="321"/>
      <c r="C167" s="321"/>
      <c r="D167" s="332"/>
      <c r="E167" s="332"/>
      <c r="F167" s="332"/>
      <c r="G167" s="332"/>
      <c r="H167" s="332"/>
      <c r="I167" s="332"/>
      <c r="J167" s="332"/>
      <c r="K167" s="332"/>
      <c r="L167" s="332"/>
      <c r="M167" s="332"/>
      <c r="N167" s="332"/>
      <c r="O167" s="332"/>
      <c r="P167" s="332"/>
      <c r="Q167" s="332"/>
      <c r="R167" s="332"/>
      <c r="S167" s="332"/>
      <c r="T167" s="332"/>
      <c r="U167" s="328"/>
      <c r="V167" s="329"/>
      <c r="W167" s="329"/>
      <c r="X167" s="329"/>
      <c r="Y167" s="329"/>
      <c r="Z167" s="329"/>
      <c r="AA167" s="329"/>
      <c r="AB167" s="333"/>
    </row>
    <row r="168" spans="1:28">
      <c r="A168" s="331"/>
      <c r="B168" s="321"/>
      <c r="C168" s="321"/>
      <c r="D168" s="332"/>
      <c r="E168" s="332"/>
      <c r="F168" s="332"/>
      <c r="G168" s="332"/>
      <c r="H168" s="332"/>
      <c r="I168" s="332"/>
      <c r="J168" s="332"/>
      <c r="K168" s="332"/>
      <c r="L168" s="332"/>
      <c r="M168" s="332"/>
      <c r="N168" s="332"/>
      <c r="O168" s="332"/>
      <c r="P168" s="332"/>
      <c r="Q168" s="332"/>
      <c r="R168" s="332"/>
      <c r="S168" s="332"/>
      <c r="T168" s="332"/>
      <c r="U168" s="328"/>
      <c r="V168" s="329"/>
      <c r="W168" s="329"/>
      <c r="X168" s="329"/>
      <c r="Y168" s="329"/>
      <c r="Z168" s="329"/>
      <c r="AA168" s="329"/>
      <c r="AB168" s="333"/>
    </row>
    <row r="169" spans="1:28">
      <c r="A169" s="331"/>
      <c r="B169" s="321"/>
      <c r="C169" s="321"/>
      <c r="D169" s="332"/>
      <c r="E169" s="332"/>
      <c r="F169" s="332"/>
      <c r="G169" s="332"/>
      <c r="H169" s="332"/>
      <c r="I169" s="332"/>
      <c r="J169" s="332"/>
      <c r="K169" s="332"/>
      <c r="L169" s="332"/>
      <c r="M169" s="332"/>
      <c r="N169" s="332"/>
      <c r="O169" s="332"/>
      <c r="P169" s="332"/>
      <c r="Q169" s="332"/>
      <c r="R169" s="332"/>
      <c r="S169" s="332"/>
      <c r="T169" s="332"/>
      <c r="U169" s="328"/>
      <c r="V169" s="329"/>
      <c r="W169" s="329"/>
      <c r="X169" s="329"/>
      <c r="Y169" s="329"/>
      <c r="Z169" s="329"/>
      <c r="AA169" s="329"/>
      <c r="AB169" s="333"/>
    </row>
    <row r="170" spans="1:28">
      <c r="A170" s="331"/>
      <c r="B170" s="321"/>
      <c r="C170" s="321"/>
      <c r="D170" s="332"/>
      <c r="E170" s="332"/>
      <c r="F170" s="332"/>
      <c r="G170" s="332"/>
      <c r="H170" s="332"/>
      <c r="I170" s="332"/>
      <c r="J170" s="332"/>
      <c r="K170" s="332"/>
      <c r="L170" s="332"/>
      <c r="M170" s="332"/>
      <c r="N170" s="332"/>
      <c r="O170" s="332"/>
      <c r="P170" s="332"/>
      <c r="Q170" s="332"/>
      <c r="R170" s="332"/>
      <c r="S170" s="332"/>
      <c r="T170" s="332"/>
      <c r="U170" s="328"/>
      <c r="V170" s="329"/>
      <c r="W170" s="329"/>
      <c r="X170" s="329"/>
      <c r="Y170" s="329"/>
      <c r="Z170" s="329"/>
      <c r="AA170" s="329"/>
      <c r="AB170" s="333"/>
    </row>
    <row r="171" spans="1:28">
      <c r="A171" s="331"/>
      <c r="B171" s="321"/>
      <c r="C171" s="321"/>
      <c r="D171" s="332"/>
      <c r="E171" s="332"/>
      <c r="F171" s="332"/>
      <c r="G171" s="332"/>
      <c r="H171" s="332"/>
      <c r="I171" s="332"/>
      <c r="J171" s="332"/>
      <c r="K171" s="332"/>
      <c r="L171" s="332"/>
      <c r="M171" s="332"/>
      <c r="N171" s="332"/>
      <c r="O171" s="332"/>
      <c r="P171" s="332"/>
      <c r="Q171" s="332"/>
      <c r="R171" s="332"/>
      <c r="S171" s="332"/>
      <c r="T171" s="332"/>
      <c r="U171" s="328"/>
      <c r="V171" s="329"/>
      <c r="W171" s="329"/>
      <c r="X171" s="329"/>
      <c r="Y171" s="329"/>
      <c r="Z171" s="329"/>
      <c r="AA171" s="329"/>
      <c r="AB171" s="333"/>
    </row>
    <row r="172" spans="1:28">
      <c r="A172" s="331"/>
      <c r="B172" s="321"/>
      <c r="C172" s="321"/>
      <c r="D172" s="332"/>
      <c r="E172" s="332"/>
      <c r="F172" s="332"/>
      <c r="G172" s="332"/>
      <c r="H172" s="332"/>
      <c r="I172" s="332"/>
      <c r="J172" s="332"/>
      <c r="K172" s="332"/>
      <c r="L172" s="332"/>
      <c r="M172" s="332"/>
      <c r="N172" s="332"/>
      <c r="O172" s="332"/>
      <c r="P172" s="332"/>
      <c r="Q172" s="332"/>
      <c r="R172" s="332"/>
      <c r="S172" s="332"/>
      <c r="T172" s="332"/>
      <c r="U172" s="328"/>
      <c r="V172" s="329"/>
      <c r="W172" s="329"/>
      <c r="X172" s="329"/>
      <c r="Y172" s="329"/>
      <c r="Z172" s="329"/>
      <c r="AA172" s="329"/>
      <c r="AB172" s="333"/>
    </row>
    <row r="173" spans="1:28">
      <c r="A173" s="331"/>
      <c r="B173" s="321"/>
      <c r="C173" s="321"/>
      <c r="D173" s="332"/>
      <c r="E173" s="332"/>
      <c r="F173" s="332"/>
      <c r="G173" s="332"/>
      <c r="H173" s="332"/>
      <c r="I173" s="332"/>
      <c r="J173" s="332"/>
      <c r="K173" s="332"/>
      <c r="L173" s="332"/>
      <c r="M173" s="332"/>
      <c r="N173" s="332"/>
      <c r="O173" s="332"/>
      <c r="P173" s="332"/>
      <c r="Q173" s="332"/>
      <c r="R173" s="332"/>
      <c r="S173" s="332"/>
      <c r="T173" s="332"/>
      <c r="U173" s="328"/>
      <c r="V173" s="329"/>
      <c r="W173" s="329"/>
      <c r="X173" s="329"/>
      <c r="Y173" s="329"/>
      <c r="Z173" s="329"/>
      <c r="AA173" s="329"/>
      <c r="AB173" s="333"/>
    </row>
    <row r="174" spans="1:28">
      <c r="A174" s="331"/>
      <c r="B174" s="321"/>
      <c r="C174" s="321"/>
      <c r="D174" s="332"/>
      <c r="E174" s="332"/>
      <c r="F174" s="332"/>
      <c r="G174" s="332"/>
      <c r="H174" s="332"/>
      <c r="I174" s="332"/>
      <c r="J174" s="332"/>
      <c r="K174" s="332"/>
      <c r="L174" s="332"/>
      <c r="M174" s="332"/>
      <c r="N174" s="332"/>
      <c r="O174" s="332"/>
      <c r="P174" s="332"/>
      <c r="Q174" s="332"/>
      <c r="R174" s="332"/>
      <c r="S174" s="332"/>
      <c r="T174" s="332"/>
      <c r="U174" s="328"/>
      <c r="V174" s="329"/>
      <c r="W174" s="329"/>
      <c r="X174" s="329"/>
      <c r="Y174" s="329"/>
      <c r="Z174" s="329"/>
      <c r="AA174" s="329"/>
      <c r="AB174" s="333"/>
    </row>
    <row r="175" spans="1:28">
      <c r="A175" s="331"/>
      <c r="B175" s="321"/>
      <c r="C175" s="321"/>
      <c r="D175" s="332"/>
      <c r="E175" s="332"/>
      <c r="F175" s="332"/>
      <c r="G175" s="332"/>
      <c r="H175" s="332"/>
      <c r="I175" s="332"/>
      <c r="J175" s="332"/>
      <c r="K175" s="332"/>
      <c r="L175" s="332"/>
      <c r="M175" s="332"/>
      <c r="N175" s="332"/>
      <c r="O175" s="332"/>
      <c r="P175" s="332"/>
      <c r="Q175" s="332"/>
      <c r="R175" s="332"/>
      <c r="S175" s="332"/>
      <c r="T175" s="332"/>
      <c r="U175" s="328"/>
      <c r="V175" s="329"/>
      <c r="W175" s="329"/>
      <c r="X175" s="329"/>
      <c r="Y175" s="329"/>
      <c r="Z175" s="329"/>
      <c r="AA175" s="329"/>
      <c r="AB175" s="333"/>
    </row>
    <row r="176" spans="1:28">
      <c r="A176" s="331"/>
      <c r="B176" s="321"/>
      <c r="C176" s="321"/>
      <c r="D176" s="332"/>
      <c r="E176" s="332"/>
      <c r="F176" s="332"/>
      <c r="G176" s="332"/>
      <c r="H176" s="332"/>
      <c r="I176" s="332"/>
      <c r="J176" s="332"/>
      <c r="K176" s="332"/>
      <c r="L176" s="332"/>
      <c r="M176" s="332"/>
      <c r="N176" s="332"/>
      <c r="O176" s="332"/>
      <c r="P176" s="332"/>
      <c r="Q176" s="332"/>
      <c r="R176" s="332"/>
      <c r="S176" s="332"/>
      <c r="T176" s="332"/>
      <c r="U176" s="328"/>
      <c r="V176" s="329"/>
      <c r="W176" s="329"/>
      <c r="X176" s="329"/>
      <c r="Y176" s="329"/>
      <c r="Z176" s="329"/>
      <c r="AA176" s="329"/>
      <c r="AB176" s="333"/>
    </row>
    <row r="177" spans="1:28">
      <c r="A177" s="331"/>
      <c r="B177" s="321"/>
      <c r="C177" s="321"/>
      <c r="D177" s="332"/>
      <c r="E177" s="332"/>
      <c r="F177" s="332"/>
      <c r="G177" s="332"/>
      <c r="H177" s="332"/>
      <c r="I177" s="332"/>
      <c r="J177" s="332"/>
      <c r="K177" s="332"/>
      <c r="L177" s="332"/>
      <c r="M177" s="332"/>
      <c r="N177" s="332"/>
      <c r="O177" s="332"/>
      <c r="P177" s="332"/>
      <c r="Q177" s="332"/>
      <c r="R177" s="332"/>
      <c r="S177" s="332"/>
      <c r="T177" s="332"/>
      <c r="U177" s="328"/>
      <c r="V177" s="329"/>
      <c r="W177" s="329"/>
      <c r="X177" s="329"/>
      <c r="Y177" s="329"/>
      <c r="Z177" s="329"/>
      <c r="AA177" s="329"/>
      <c r="AB177" s="333"/>
    </row>
    <row r="178" spans="1:28">
      <c r="A178" s="331"/>
      <c r="B178" s="321"/>
      <c r="C178" s="321"/>
      <c r="D178" s="332"/>
      <c r="E178" s="332"/>
      <c r="F178" s="332"/>
      <c r="G178" s="332"/>
      <c r="H178" s="332"/>
      <c r="I178" s="332"/>
      <c r="J178" s="332"/>
      <c r="K178" s="332"/>
      <c r="L178" s="332"/>
      <c r="M178" s="332"/>
      <c r="N178" s="332"/>
      <c r="O178" s="332"/>
      <c r="P178" s="332"/>
      <c r="Q178" s="332"/>
      <c r="R178" s="332"/>
      <c r="S178" s="332"/>
      <c r="T178" s="332"/>
      <c r="U178" s="328"/>
      <c r="V178" s="329"/>
      <c r="W178" s="329"/>
      <c r="X178" s="329"/>
      <c r="Y178" s="329"/>
      <c r="Z178" s="329"/>
      <c r="AA178" s="329"/>
      <c r="AB178" s="333"/>
    </row>
    <row r="179" spans="1:28">
      <c r="A179" s="331"/>
      <c r="B179" s="321"/>
      <c r="C179" s="321"/>
      <c r="D179" s="332"/>
      <c r="E179" s="332"/>
      <c r="F179" s="332"/>
      <c r="G179" s="332"/>
      <c r="H179" s="332"/>
      <c r="I179" s="332"/>
      <c r="J179" s="332"/>
      <c r="K179" s="332"/>
      <c r="L179" s="332"/>
      <c r="M179" s="332"/>
      <c r="N179" s="332"/>
      <c r="O179" s="332"/>
      <c r="P179" s="332"/>
      <c r="Q179" s="332"/>
      <c r="R179" s="332"/>
      <c r="S179" s="332"/>
      <c r="T179" s="332"/>
      <c r="U179" s="328"/>
      <c r="V179" s="329"/>
      <c r="W179" s="329"/>
      <c r="X179" s="329"/>
      <c r="Y179" s="329"/>
      <c r="Z179" s="329"/>
      <c r="AA179" s="329"/>
      <c r="AB179" s="333"/>
    </row>
    <row r="180" spans="1:28">
      <c r="A180" s="331"/>
      <c r="B180" s="321"/>
      <c r="C180" s="321"/>
      <c r="D180" s="332"/>
      <c r="E180" s="332"/>
      <c r="F180" s="332"/>
      <c r="G180" s="332"/>
      <c r="H180" s="332"/>
      <c r="I180" s="332"/>
      <c r="J180" s="332"/>
      <c r="K180" s="332"/>
      <c r="L180" s="332"/>
      <c r="M180" s="332"/>
      <c r="N180" s="332"/>
      <c r="O180" s="332"/>
      <c r="P180" s="332"/>
      <c r="Q180" s="332"/>
      <c r="R180" s="332"/>
      <c r="S180" s="332"/>
      <c r="T180" s="332"/>
      <c r="U180" s="328"/>
      <c r="V180" s="329"/>
      <c r="W180" s="329"/>
      <c r="X180" s="329"/>
      <c r="Y180" s="329"/>
      <c r="Z180" s="329"/>
      <c r="AA180" s="329"/>
      <c r="AB180" s="333"/>
    </row>
    <row r="181" spans="1:28">
      <c r="A181" s="331"/>
      <c r="B181" s="321"/>
      <c r="C181" s="321"/>
      <c r="D181" s="332"/>
      <c r="E181" s="332"/>
      <c r="F181" s="332"/>
      <c r="G181" s="332"/>
      <c r="H181" s="332"/>
      <c r="I181" s="332"/>
      <c r="J181" s="332"/>
      <c r="K181" s="332"/>
      <c r="L181" s="332"/>
      <c r="M181" s="332"/>
      <c r="N181" s="332"/>
      <c r="O181" s="332"/>
      <c r="P181" s="332"/>
      <c r="Q181" s="332"/>
      <c r="R181" s="332"/>
      <c r="S181" s="332"/>
      <c r="T181" s="332"/>
      <c r="U181" s="328"/>
      <c r="V181" s="329"/>
      <c r="W181" s="329"/>
      <c r="X181" s="329"/>
      <c r="Y181" s="329"/>
      <c r="Z181" s="329"/>
      <c r="AA181" s="329"/>
      <c r="AB181" s="333"/>
    </row>
    <row r="182" spans="1:28">
      <c r="A182" s="331"/>
      <c r="B182" s="321"/>
      <c r="C182" s="321"/>
      <c r="D182" s="332"/>
      <c r="E182" s="332"/>
      <c r="F182" s="332"/>
      <c r="G182" s="332"/>
      <c r="H182" s="332"/>
      <c r="I182" s="332"/>
      <c r="J182" s="332"/>
      <c r="K182" s="332"/>
      <c r="L182" s="332"/>
      <c r="M182" s="332"/>
      <c r="N182" s="332"/>
      <c r="O182" s="332"/>
      <c r="P182" s="332"/>
      <c r="Q182" s="332"/>
      <c r="R182" s="332"/>
      <c r="S182" s="332"/>
      <c r="T182" s="332"/>
      <c r="U182" s="328"/>
      <c r="V182" s="329"/>
      <c r="W182" s="329"/>
      <c r="X182" s="329"/>
      <c r="Y182" s="329"/>
      <c r="Z182" s="329"/>
      <c r="AA182" s="329"/>
      <c r="AB182" s="333"/>
    </row>
    <row r="183" spans="1:28">
      <c r="A183" s="331"/>
      <c r="B183" s="321"/>
      <c r="C183" s="321"/>
      <c r="D183" s="332"/>
      <c r="E183" s="332"/>
      <c r="F183" s="332"/>
      <c r="G183" s="332"/>
      <c r="H183" s="332"/>
      <c r="I183" s="332"/>
      <c r="J183" s="332"/>
      <c r="K183" s="332"/>
      <c r="L183" s="332"/>
      <c r="M183" s="332"/>
      <c r="N183" s="332"/>
      <c r="O183" s="332"/>
      <c r="P183" s="332"/>
      <c r="Q183" s="332"/>
      <c r="R183" s="332"/>
      <c r="S183" s="332"/>
      <c r="T183" s="332"/>
      <c r="U183" s="328"/>
      <c r="V183" s="329"/>
      <c r="W183" s="329"/>
      <c r="X183" s="329"/>
      <c r="Y183" s="329"/>
      <c r="Z183" s="329"/>
      <c r="AA183" s="329"/>
      <c r="AB183" s="333"/>
    </row>
    <row r="184" spans="1:28">
      <c r="A184" s="331"/>
      <c r="B184" s="321"/>
      <c r="C184" s="321"/>
      <c r="D184" s="332"/>
      <c r="E184" s="332"/>
      <c r="F184" s="332"/>
      <c r="G184" s="332"/>
      <c r="H184" s="332"/>
      <c r="I184" s="332"/>
      <c r="J184" s="332"/>
      <c r="K184" s="332"/>
      <c r="L184" s="332"/>
      <c r="M184" s="332"/>
      <c r="N184" s="332"/>
      <c r="O184" s="332"/>
      <c r="P184" s="332"/>
      <c r="Q184" s="332"/>
      <c r="R184" s="332"/>
      <c r="S184" s="332"/>
      <c r="T184" s="332"/>
      <c r="U184" s="328"/>
      <c r="V184" s="329"/>
      <c r="W184" s="329"/>
      <c r="X184" s="329"/>
      <c r="Y184" s="329"/>
      <c r="Z184" s="329"/>
      <c r="AA184" s="329"/>
      <c r="AB184" s="333"/>
    </row>
    <row r="185" spans="1:28">
      <c r="A185" s="331"/>
      <c r="B185" s="321"/>
      <c r="C185" s="321"/>
      <c r="D185" s="332"/>
      <c r="E185" s="332"/>
      <c r="F185" s="332"/>
      <c r="G185" s="332"/>
      <c r="H185" s="332"/>
      <c r="I185" s="332"/>
      <c r="J185" s="332"/>
      <c r="K185" s="332"/>
      <c r="L185" s="332"/>
      <c r="M185" s="332"/>
      <c r="N185" s="332"/>
      <c r="O185" s="332"/>
      <c r="P185" s="332"/>
      <c r="Q185" s="332"/>
      <c r="R185" s="332"/>
      <c r="S185" s="332"/>
      <c r="T185" s="332"/>
      <c r="U185" s="328"/>
      <c r="V185" s="329"/>
      <c r="W185" s="329"/>
      <c r="X185" s="329"/>
      <c r="Y185" s="329"/>
      <c r="Z185" s="329"/>
      <c r="AA185" s="329"/>
      <c r="AB185" s="333"/>
    </row>
    <row r="186" spans="1:28">
      <c r="A186" s="331"/>
      <c r="B186" s="321"/>
      <c r="C186" s="321"/>
      <c r="D186" s="332"/>
      <c r="E186" s="332"/>
      <c r="F186" s="332"/>
      <c r="G186" s="332"/>
      <c r="H186" s="332"/>
      <c r="I186" s="332"/>
      <c r="J186" s="332"/>
      <c r="K186" s="332"/>
      <c r="L186" s="332"/>
      <c r="M186" s="332"/>
      <c r="N186" s="332"/>
      <c r="O186" s="332"/>
      <c r="P186" s="332"/>
      <c r="Q186" s="332"/>
      <c r="R186" s="332"/>
      <c r="S186" s="332"/>
      <c r="T186" s="332"/>
      <c r="U186" s="328"/>
      <c r="V186" s="329"/>
      <c r="W186" s="329"/>
      <c r="X186" s="329"/>
      <c r="Y186" s="329"/>
      <c r="Z186" s="329"/>
      <c r="AA186" s="329"/>
      <c r="AB186" s="333"/>
    </row>
    <row r="187" spans="1:28">
      <c r="A187" s="331"/>
      <c r="B187" s="321"/>
      <c r="C187" s="321"/>
      <c r="D187" s="332"/>
      <c r="E187" s="332"/>
      <c r="F187" s="332"/>
      <c r="G187" s="332"/>
      <c r="H187" s="332"/>
      <c r="I187" s="332"/>
      <c r="J187" s="332"/>
      <c r="K187" s="332"/>
      <c r="L187" s="332"/>
      <c r="M187" s="332"/>
      <c r="N187" s="332"/>
      <c r="O187" s="332"/>
      <c r="P187" s="332"/>
      <c r="Q187" s="332"/>
      <c r="R187" s="332"/>
      <c r="S187" s="332"/>
      <c r="T187" s="332"/>
      <c r="U187" s="328"/>
      <c r="V187" s="329"/>
      <c r="W187" s="329"/>
      <c r="X187" s="329"/>
      <c r="Y187" s="329"/>
      <c r="Z187" s="329"/>
      <c r="AA187" s="329"/>
      <c r="AB187" s="333"/>
    </row>
    <row r="188" spans="1:28">
      <c r="A188" s="331"/>
      <c r="B188" s="321"/>
      <c r="C188" s="321"/>
      <c r="D188" s="332"/>
      <c r="E188" s="332"/>
      <c r="F188" s="332"/>
      <c r="G188" s="332"/>
      <c r="H188" s="332"/>
      <c r="I188" s="332"/>
      <c r="J188" s="332"/>
      <c r="K188" s="332"/>
      <c r="L188" s="332"/>
      <c r="M188" s="332"/>
      <c r="N188" s="332"/>
      <c r="O188" s="332"/>
      <c r="P188" s="332"/>
      <c r="Q188" s="332"/>
      <c r="R188" s="332"/>
      <c r="S188" s="332"/>
      <c r="T188" s="332"/>
      <c r="U188" s="328"/>
      <c r="V188" s="329"/>
      <c r="W188" s="329"/>
      <c r="X188" s="329"/>
      <c r="Y188" s="329"/>
      <c r="Z188" s="329"/>
      <c r="AA188" s="329"/>
      <c r="AB188" s="333"/>
    </row>
    <row r="189" spans="1:28">
      <c r="A189" s="331"/>
      <c r="B189" s="321"/>
      <c r="C189" s="321"/>
      <c r="D189" s="332"/>
      <c r="E189" s="332"/>
      <c r="F189" s="332"/>
      <c r="G189" s="332"/>
      <c r="H189" s="332"/>
      <c r="I189" s="332"/>
      <c r="J189" s="332"/>
      <c r="K189" s="332"/>
      <c r="L189" s="332"/>
      <c r="M189" s="332"/>
      <c r="N189" s="332"/>
      <c r="O189" s="332"/>
      <c r="P189" s="332"/>
      <c r="Q189" s="332"/>
      <c r="R189" s="332"/>
      <c r="S189" s="332"/>
      <c r="T189" s="332"/>
      <c r="U189" s="328"/>
      <c r="V189" s="329"/>
      <c r="W189" s="329"/>
      <c r="X189" s="329"/>
      <c r="Y189" s="329"/>
      <c r="Z189" s="329"/>
      <c r="AA189" s="329"/>
      <c r="AB189" s="333"/>
    </row>
    <row r="190" spans="1:28">
      <c r="A190" s="331"/>
      <c r="B190" s="321"/>
      <c r="C190" s="321"/>
      <c r="D190" s="332"/>
      <c r="E190" s="332"/>
      <c r="F190" s="332"/>
      <c r="G190" s="332"/>
      <c r="H190" s="332"/>
      <c r="I190" s="332"/>
      <c r="J190" s="332"/>
      <c r="K190" s="332"/>
      <c r="L190" s="332"/>
      <c r="M190" s="332"/>
      <c r="N190" s="332"/>
      <c r="O190" s="332"/>
      <c r="P190" s="332"/>
      <c r="Q190" s="332"/>
      <c r="R190" s="332"/>
      <c r="S190" s="332"/>
      <c r="T190" s="332"/>
      <c r="U190" s="328"/>
      <c r="V190" s="329"/>
      <c r="W190" s="329"/>
      <c r="X190" s="329"/>
      <c r="Y190" s="329"/>
      <c r="Z190" s="329"/>
      <c r="AA190" s="329"/>
      <c r="AB190" s="333"/>
    </row>
    <row r="191" spans="1:28">
      <c r="A191" s="331"/>
      <c r="B191" s="321"/>
      <c r="C191" s="321"/>
      <c r="D191" s="332"/>
      <c r="E191" s="332"/>
      <c r="F191" s="332"/>
      <c r="G191" s="332"/>
      <c r="H191" s="332"/>
      <c r="I191" s="332"/>
      <c r="J191" s="332"/>
      <c r="K191" s="332"/>
      <c r="L191" s="332"/>
      <c r="M191" s="332"/>
      <c r="N191" s="332"/>
      <c r="O191" s="332"/>
      <c r="P191" s="332"/>
      <c r="Q191" s="332"/>
      <c r="R191" s="332"/>
      <c r="S191" s="332"/>
      <c r="T191" s="332"/>
      <c r="U191" s="328"/>
      <c r="V191" s="329"/>
      <c r="W191" s="329"/>
      <c r="X191" s="329"/>
      <c r="Y191" s="329"/>
      <c r="Z191" s="329"/>
      <c r="AA191" s="329"/>
      <c r="AB191" s="333"/>
    </row>
    <row r="192" spans="1:28">
      <c r="A192" s="331"/>
      <c r="B192" s="321"/>
      <c r="C192" s="321"/>
      <c r="D192" s="332"/>
      <c r="E192" s="332"/>
      <c r="F192" s="332"/>
      <c r="G192" s="332"/>
      <c r="H192" s="332"/>
      <c r="I192" s="332"/>
      <c r="J192" s="332"/>
      <c r="K192" s="332"/>
      <c r="L192" s="332"/>
      <c r="M192" s="332"/>
      <c r="N192" s="332"/>
      <c r="O192" s="332"/>
      <c r="P192" s="332"/>
      <c r="Q192" s="332"/>
      <c r="R192" s="332"/>
      <c r="S192" s="332"/>
      <c r="T192" s="332"/>
      <c r="U192" s="328"/>
      <c r="V192" s="329"/>
      <c r="W192" s="329"/>
      <c r="X192" s="329"/>
      <c r="Y192" s="329"/>
      <c r="Z192" s="329"/>
      <c r="AA192" s="329"/>
      <c r="AB192" s="333"/>
    </row>
    <row r="193" spans="1:28">
      <c r="A193" s="331"/>
      <c r="B193" s="321"/>
      <c r="C193" s="321"/>
      <c r="D193" s="332"/>
      <c r="E193" s="332"/>
      <c r="F193" s="332"/>
      <c r="G193" s="332"/>
      <c r="H193" s="332"/>
      <c r="I193" s="332"/>
      <c r="J193" s="332"/>
      <c r="K193" s="332"/>
      <c r="L193" s="332"/>
      <c r="M193" s="332"/>
      <c r="N193" s="332"/>
      <c r="O193" s="332"/>
      <c r="P193" s="332"/>
      <c r="Q193" s="332"/>
      <c r="R193" s="332"/>
      <c r="S193" s="332"/>
      <c r="T193" s="332"/>
      <c r="U193" s="328"/>
      <c r="V193" s="329"/>
      <c r="W193" s="329"/>
      <c r="X193" s="329"/>
      <c r="Y193" s="329"/>
      <c r="Z193" s="329"/>
      <c r="AA193" s="329"/>
      <c r="AB193" s="333"/>
    </row>
    <row r="194" spans="1:28">
      <c r="A194" s="331"/>
      <c r="B194" s="321"/>
      <c r="C194" s="321"/>
      <c r="D194" s="332"/>
      <c r="E194" s="332"/>
      <c r="F194" s="332"/>
      <c r="G194" s="332"/>
      <c r="H194" s="332"/>
      <c r="I194" s="332"/>
      <c r="J194" s="332"/>
      <c r="K194" s="332"/>
      <c r="L194" s="332"/>
      <c r="M194" s="332"/>
      <c r="N194" s="332"/>
      <c r="O194" s="332"/>
      <c r="P194" s="332"/>
      <c r="Q194" s="332"/>
      <c r="R194" s="332"/>
      <c r="S194" s="332"/>
      <c r="T194" s="332"/>
      <c r="U194" s="328"/>
      <c r="V194" s="329"/>
      <c r="W194" s="329"/>
      <c r="X194" s="329"/>
      <c r="Y194" s="329"/>
      <c r="Z194" s="329"/>
      <c r="AA194" s="329"/>
      <c r="AB194" s="333"/>
    </row>
    <row r="195" spans="1:28">
      <c r="A195" s="331"/>
      <c r="B195" s="321"/>
      <c r="C195" s="321"/>
      <c r="D195" s="332"/>
      <c r="E195" s="332"/>
      <c r="F195" s="332"/>
      <c r="G195" s="332"/>
      <c r="H195" s="332"/>
      <c r="I195" s="332"/>
      <c r="J195" s="332"/>
      <c r="K195" s="332"/>
      <c r="L195" s="332"/>
      <c r="M195" s="332"/>
      <c r="N195" s="332"/>
      <c r="O195" s="332"/>
      <c r="P195" s="332"/>
      <c r="Q195" s="332"/>
      <c r="R195" s="332"/>
      <c r="S195" s="332"/>
      <c r="T195" s="332"/>
      <c r="U195" s="328"/>
      <c r="V195" s="329"/>
      <c r="W195" s="329"/>
      <c r="X195" s="329"/>
      <c r="Y195" s="329"/>
      <c r="Z195" s="329"/>
      <c r="AA195" s="329"/>
      <c r="AB195" s="333"/>
    </row>
    <row r="196" spans="1:28">
      <c r="A196" s="331"/>
      <c r="B196" s="321"/>
      <c r="C196" s="321"/>
      <c r="D196" s="332"/>
      <c r="E196" s="332"/>
      <c r="F196" s="332"/>
      <c r="G196" s="332"/>
      <c r="H196" s="332"/>
      <c r="I196" s="332"/>
      <c r="J196" s="332"/>
      <c r="K196" s="332"/>
      <c r="L196" s="332"/>
      <c r="M196" s="332"/>
      <c r="N196" s="332"/>
      <c r="O196" s="332"/>
      <c r="P196" s="332"/>
      <c r="Q196" s="332"/>
      <c r="R196" s="332"/>
      <c r="S196" s="332"/>
      <c r="T196" s="332"/>
      <c r="U196" s="328"/>
      <c r="V196" s="329"/>
      <c r="W196" s="329"/>
      <c r="X196" s="329"/>
      <c r="Y196" s="329"/>
      <c r="Z196" s="329"/>
      <c r="AA196" s="329"/>
      <c r="AB196" s="333"/>
    </row>
    <row r="197" spans="1:28">
      <c r="A197" s="331"/>
      <c r="B197" s="321"/>
      <c r="C197" s="321"/>
      <c r="D197" s="332"/>
      <c r="E197" s="332"/>
      <c r="F197" s="332"/>
      <c r="G197" s="332"/>
      <c r="H197" s="332"/>
      <c r="I197" s="332"/>
      <c r="J197" s="332"/>
      <c r="K197" s="332"/>
      <c r="L197" s="332"/>
      <c r="M197" s="332"/>
      <c r="N197" s="332"/>
      <c r="O197" s="332"/>
      <c r="P197" s="332"/>
      <c r="Q197" s="332"/>
      <c r="R197" s="332"/>
      <c r="S197" s="332"/>
      <c r="T197" s="332"/>
      <c r="U197" s="328"/>
      <c r="V197" s="329"/>
      <c r="W197" s="329"/>
      <c r="X197" s="329"/>
      <c r="Y197" s="329"/>
      <c r="Z197" s="329"/>
      <c r="AA197" s="329"/>
      <c r="AB197" s="333"/>
    </row>
    <row r="198" spans="1:28">
      <c r="A198" s="331"/>
      <c r="B198" s="321"/>
      <c r="C198" s="321"/>
      <c r="D198" s="332"/>
      <c r="E198" s="332"/>
      <c r="F198" s="332"/>
      <c r="G198" s="332"/>
      <c r="H198" s="332"/>
      <c r="I198" s="332"/>
      <c r="J198" s="332"/>
      <c r="K198" s="332"/>
      <c r="L198" s="332"/>
      <c r="M198" s="332"/>
      <c r="N198" s="332"/>
      <c r="O198" s="332"/>
      <c r="P198" s="332"/>
      <c r="Q198" s="332"/>
      <c r="R198" s="332"/>
      <c r="S198" s="332"/>
      <c r="T198" s="332"/>
      <c r="U198" s="328"/>
      <c r="V198" s="329"/>
      <c r="W198" s="329"/>
      <c r="X198" s="329"/>
      <c r="Y198" s="329"/>
      <c r="Z198" s="329"/>
      <c r="AA198" s="329"/>
      <c r="AB198" s="333"/>
    </row>
    <row r="199" spans="1:28">
      <c r="A199" s="331"/>
      <c r="B199" s="321"/>
      <c r="C199" s="321"/>
      <c r="D199" s="332"/>
      <c r="E199" s="332"/>
      <c r="F199" s="332"/>
      <c r="G199" s="332"/>
      <c r="H199" s="332"/>
      <c r="I199" s="332"/>
      <c r="J199" s="332"/>
      <c r="K199" s="332"/>
      <c r="L199" s="332"/>
      <c r="M199" s="332"/>
      <c r="N199" s="332"/>
      <c r="O199" s="332"/>
      <c r="P199" s="332"/>
      <c r="Q199" s="332"/>
      <c r="R199" s="332"/>
      <c r="S199" s="332"/>
      <c r="T199" s="332"/>
      <c r="U199" s="328"/>
      <c r="V199" s="329"/>
      <c r="W199" s="329"/>
      <c r="X199" s="329"/>
      <c r="Y199" s="329"/>
      <c r="Z199" s="329"/>
      <c r="AA199" s="329"/>
      <c r="AB199" s="333"/>
    </row>
    <row r="200" spans="1:28">
      <c r="A200" s="331"/>
      <c r="B200" s="321"/>
      <c r="C200" s="321"/>
      <c r="D200" s="332"/>
      <c r="E200" s="332"/>
      <c r="F200" s="332"/>
      <c r="G200" s="332"/>
      <c r="H200" s="332"/>
      <c r="I200" s="332"/>
      <c r="J200" s="332"/>
      <c r="K200" s="332"/>
      <c r="L200" s="332"/>
      <c r="M200" s="332"/>
      <c r="N200" s="332"/>
      <c r="O200" s="332"/>
      <c r="P200" s="332"/>
      <c r="Q200" s="332"/>
      <c r="R200" s="332"/>
      <c r="S200" s="332"/>
      <c r="T200" s="332"/>
      <c r="U200" s="328"/>
      <c r="V200" s="329"/>
      <c r="W200" s="329"/>
      <c r="X200" s="329"/>
      <c r="Y200" s="329"/>
      <c r="Z200" s="329"/>
      <c r="AA200" s="329"/>
      <c r="AB200" s="333"/>
    </row>
    <row r="201" spans="1:28">
      <c r="A201" s="331"/>
      <c r="B201" s="321"/>
      <c r="C201" s="321"/>
      <c r="D201" s="332"/>
      <c r="E201" s="332"/>
      <c r="F201" s="332"/>
      <c r="G201" s="332"/>
      <c r="H201" s="332"/>
      <c r="I201" s="332"/>
      <c r="J201" s="332"/>
      <c r="K201" s="332"/>
      <c r="L201" s="332"/>
      <c r="M201" s="332"/>
      <c r="N201" s="332"/>
      <c r="O201" s="332"/>
      <c r="P201" s="332"/>
      <c r="Q201" s="332"/>
      <c r="R201" s="332"/>
      <c r="S201" s="332"/>
      <c r="T201" s="332"/>
      <c r="U201" s="328"/>
      <c r="V201" s="329"/>
      <c r="W201" s="329"/>
      <c r="X201" s="329"/>
      <c r="Y201" s="329"/>
      <c r="Z201" s="329"/>
      <c r="AA201" s="329"/>
      <c r="AB201" s="333"/>
    </row>
    <row r="202" spans="1:28">
      <c r="A202" s="331"/>
      <c r="B202" s="321"/>
      <c r="C202" s="321"/>
      <c r="D202" s="332"/>
      <c r="E202" s="332"/>
      <c r="F202" s="332"/>
      <c r="G202" s="332"/>
      <c r="H202" s="332"/>
      <c r="I202" s="332"/>
      <c r="J202" s="332"/>
      <c r="K202" s="332"/>
      <c r="L202" s="332"/>
      <c r="M202" s="332"/>
      <c r="N202" s="332"/>
      <c r="O202" s="332"/>
      <c r="P202" s="332"/>
      <c r="Q202" s="332"/>
      <c r="R202" s="332"/>
      <c r="S202" s="332"/>
      <c r="T202" s="332"/>
      <c r="U202" s="328"/>
      <c r="V202" s="329"/>
      <c r="W202" s="329"/>
      <c r="X202" s="329"/>
      <c r="Y202" s="329"/>
      <c r="Z202" s="329"/>
      <c r="AA202" s="329"/>
      <c r="AB202" s="333"/>
    </row>
    <row r="203" spans="1:28">
      <c r="A203" s="331"/>
      <c r="B203" s="321"/>
      <c r="C203" s="321"/>
      <c r="D203" s="332"/>
      <c r="E203" s="332"/>
      <c r="F203" s="332"/>
      <c r="G203" s="332"/>
      <c r="H203" s="332"/>
      <c r="I203" s="332"/>
      <c r="J203" s="332"/>
      <c r="K203" s="332"/>
      <c r="L203" s="332"/>
      <c r="M203" s="332"/>
      <c r="N203" s="332"/>
      <c r="O203" s="332"/>
      <c r="P203" s="332"/>
      <c r="Q203" s="332"/>
      <c r="R203" s="332"/>
      <c r="S203" s="332"/>
      <c r="T203" s="332"/>
      <c r="U203" s="328"/>
      <c r="V203" s="329"/>
      <c r="W203" s="329"/>
      <c r="X203" s="329"/>
      <c r="Y203" s="329"/>
      <c r="Z203" s="329"/>
      <c r="AA203" s="329"/>
      <c r="AB203" s="333"/>
    </row>
    <row r="204" spans="1:28">
      <c r="A204" s="331"/>
      <c r="B204" s="321"/>
      <c r="C204" s="321"/>
      <c r="D204" s="332"/>
      <c r="E204" s="332"/>
      <c r="F204" s="332"/>
      <c r="G204" s="332"/>
      <c r="H204" s="332"/>
      <c r="I204" s="332"/>
      <c r="J204" s="332"/>
      <c r="K204" s="332"/>
      <c r="L204" s="332"/>
      <c r="M204" s="332"/>
      <c r="N204" s="332"/>
      <c r="O204" s="332"/>
      <c r="P204" s="332"/>
      <c r="Q204" s="332"/>
      <c r="R204" s="332"/>
      <c r="S204" s="332"/>
      <c r="T204" s="332"/>
      <c r="U204" s="328"/>
      <c r="V204" s="329"/>
      <c r="W204" s="329"/>
      <c r="X204" s="329"/>
      <c r="Y204" s="329"/>
      <c r="Z204" s="329"/>
      <c r="AA204" s="329"/>
      <c r="AB204" s="333"/>
    </row>
    <row r="205" spans="1:28">
      <c r="A205" s="331"/>
      <c r="B205" s="321"/>
      <c r="C205" s="321"/>
      <c r="D205" s="332"/>
      <c r="E205" s="332"/>
      <c r="F205" s="332"/>
      <c r="G205" s="332"/>
      <c r="H205" s="332"/>
      <c r="I205" s="332"/>
      <c r="J205" s="332"/>
      <c r="K205" s="332"/>
      <c r="L205" s="332"/>
      <c r="M205" s="332"/>
      <c r="N205" s="332"/>
      <c r="O205" s="332"/>
      <c r="P205" s="332"/>
      <c r="Q205" s="332"/>
      <c r="R205" s="332"/>
      <c r="S205" s="332"/>
      <c r="T205" s="332"/>
      <c r="U205" s="328"/>
      <c r="V205" s="329"/>
      <c r="W205" s="329"/>
      <c r="X205" s="329"/>
      <c r="Y205" s="329"/>
      <c r="Z205" s="329"/>
      <c r="AA205" s="329"/>
      <c r="AB205" s="333"/>
    </row>
    <row r="206" spans="1:28">
      <c r="A206" s="331"/>
      <c r="B206" s="321"/>
      <c r="C206" s="321"/>
      <c r="D206" s="332"/>
      <c r="E206" s="332"/>
      <c r="F206" s="332"/>
      <c r="G206" s="332"/>
      <c r="H206" s="332"/>
      <c r="I206" s="332"/>
      <c r="J206" s="332"/>
      <c r="K206" s="332"/>
      <c r="L206" s="332"/>
      <c r="M206" s="332"/>
      <c r="N206" s="332"/>
      <c r="O206" s="332"/>
      <c r="P206" s="332"/>
      <c r="Q206" s="332"/>
      <c r="R206" s="332"/>
      <c r="S206" s="332"/>
      <c r="T206" s="332"/>
      <c r="U206" s="328"/>
      <c r="V206" s="329"/>
      <c r="W206" s="329"/>
      <c r="X206" s="329"/>
      <c r="Y206" s="329"/>
      <c r="Z206" s="329"/>
      <c r="AA206" s="329"/>
      <c r="AB206" s="333"/>
    </row>
    <row r="207" spans="1:28">
      <c r="A207" s="331"/>
      <c r="B207" s="321"/>
      <c r="C207" s="321"/>
      <c r="D207" s="332"/>
      <c r="E207" s="332"/>
      <c r="F207" s="332"/>
      <c r="G207" s="332"/>
      <c r="H207" s="332"/>
      <c r="I207" s="332"/>
      <c r="J207" s="332"/>
      <c r="K207" s="332"/>
      <c r="L207" s="332"/>
      <c r="M207" s="332"/>
      <c r="N207" s="332"/>
      <c r="O207" s="332"/>
      <c r="P207" s="332"/>
      <c r="Q207" s="332"/>
      <c r="R207" s="332"/>
      <c r="S207" s="332"/>
      <c r="T207" s="332"/>
      <c r="U207" s="328"/>
      <c r="V207" s="329"/>
      <c r="W207" s="329"/>
      <c r="X207" s="329"/>
      <c r="Y207" s="329"/>
      <c r="Z207" s="329"/>
      <c r="AA207" s="329"/>
      <c r="AB207" s="333"/>
    </row>
    <row r="208" spans="1:28">
      <c r="A208" s="331"/>
      <c r="B208" s="321"/>
      <c r="C208" s="321"/>
      <c r="D208" s="332"/>
      <c r="E208" s="332"/>
      <c r="F208" s="332"/>
      <c r="G208" s="332"/>
      <c r="H208" s="332"/>
      <c r="I208" s="332"/>
      <c r="J208" s="332"/>
      <c r="K208" s="332"/>
      <c r="L208" s="332"/>
      <c r="M208" s="332"/>
      <c r="N208" s="332"/>
      <c r="O208" s="332"/>
      <c r="P208" s="332"/>
      <c r="Q208" s="332"/>
      <c r="R208" s="332"/>
      <c r="S208" s="332"/>
      <c r="T208" s="332"/>
      <c r="U208" s="328"/>
      <c r="V208" s="329"/>
      <c r="W208" s="329"/>
      <c r="X208" s="329"/>
      <c r="Y208" s="329"/>
      <c r="Z208" s="329"/>
      <c r="AA208" s="329"/>
      <c r="AB208" s="333"/>
    </row>
    <row r="209" spans="1:28">
      <c r="A209" s="331"/>
      <c r="B209" s="321"/>
      <c r="C209" s="321"/>
      <c r="D209" s="332"/>
      <c r="E209" s="332"/>
      <c r="F209" s="332"/>
      <c r="G209" s="332"/>
      <c r="H209" s="332"/>
      <c r="I209" s="332"/>
      <c r="J209" s="332"/>
      <c r="K209" s="332"/>
      <c r="L209" s="332"/>
      <c r="M209" s="332"/>
      <c r="N209" s="332"/>
      <c r="O209" s="332"/>
      <c r="P209" s="332"/>
      <c r="Q209" s="332"/>
      <c r="R209" s="332"/>
      <c r="S209" s="332"/>
      <c r="T209" s="332"/>
      <c r="U209" s="328"/>
      <c r="V209" s="329"/>
      <c r="W209" s="329"/>
      <c r="X209" s="329"/>
      <c r="Y209" s="329"/>
      <c r="Z209" s="329"/>
      <c r="AA209" s="329"/>
      <c r="AB209" s="333"/>
    </row>
    <row r="210" spans="1:28">
      <c r="A210" s="331"/>
      <c r="B210" s="321"/>
      <c r="C210" s="321"/>
      <c r="D210" s="332"/>
      <c r="E210" s="332"/>
      <c r="F210" s="332"/>
      <c r="G210" s="332"/>
      <c r="H210" s="332"/>
      <c r="I210" s="332"/>
      <c r="J210" s="332"/>
      <c r="K210" s="332"/>
      <c r="L210" s="332"/>
      <c r="M210" s="332"/>
      <c r="N210" s="332"/>
      <c r="O210" s="332"/>
      <c r="P210" s="332"/>
      <c r="Q210" s="332"/>
      <c r="R210" s="332"/>
      <c r="S210" s="332"/>
      <c r="T210" s="332"/>
      <c r="U210" s="328"/>
      <c r="V210" s="329"/>
      <c r="W210" s="329"/>
      <c r="X210" s="329"/>
      <c r="Y210" s="329"/>
      <c r="Z210" s="329"/>
      <c r="AA210" s="329"/>
      <c r="AB210" s="333"/>
    </row>
    <row r="211" spans="1:28">
      <c r="A211" s="331"/>
      <c r="B211" s="321"/>
      <c r="C211" s="321"/>
      <c r="D211" s="332"/>
      <c r="E211" s="332"/>
      <c r="F211" s="332"/>
      <c r="G211" s="332"/>
      <c r="H211" s="332"/>
      <c r="I211" s="332"/>
      <c r="J211" s="332"/>
      <c r="K211" s="332"/>
      <c r="L211" s="332"/>
      <c r="M211" s="332"/>
      <c r="N211" s="332"/>
      <c r="O211" s="332"/>
      <c r="P211" s="332"/>
      <c r="Q211" s="332"/>
      <c r="R211" s="332"/>
      <c r="S211" s="332"/>
      <c r="T211" s="332"/>
      <c r="U211" s="328"/>
      <c r="V211" s="329"/>
      <c r="W211" s="329"/>
      <c r="X211" s="329"/>
      <c r="Y211" s="329"/>
      <c r="Z211" s="329"/>
      <c r="AA211" s="329"/>
      <c r="AB211" s="333"/>
    </row>
    <row r="212" spans="1:28">
      <c r="A212" s="331"/>
      <c r="B212" s="321"/>
      <c r="C212" s="321"/>
      <c r="D212" s="332"/>
      <c r="E212" s="332"/>
      <c r="F212" s="332"/>
      <c r="G212" s="332"/>
      <c r="H212" s="332"/>
      <c r="I212" s="332"/>
      <c r="J212" s="332"/>
      <c r="K212" s="332"/>
      <c r="L212" s="332"/>
      <c r="M212" s="332"/>
      <c r="N212" s="332"/>
      <c r="O212" s="332"/>
      <c r="P212" s="332"/>
      <c r="Q212" s="332"/>
      <c r="R212" s="332"/>
      <c r="S212" s="332"/>
      <c r="T212" s="332"/>
      <c r="U212" s="328"/>
      <c r="V212" s="329"/>
      <c r="W212" s="329"/>
      <c r="X212" s="329"/>
      <c r="Y212" s="329"/>
      <c r="Z212" s="329"/>
      <c r="AA212" s="329"/>
      <c r="AB212" s="333"/>
    </row>
    <row r="213" spans="1:28">
      <c r="A213" s="331"/>
      <c r="B213" s="321"/>
      <c r="C213" s="321"/>
      <c r="D213" s="332"/>
      <c r="E213" s="332"/>
      <c r="F213" s="332"/>
      <c r="G213" s="332"/>
      <c r="H213" s="332"/>
      <c r="I213" s="332"/>
      <c r="J213" s="332"/>
      <c r="K213" s="332"/>
      <c r="L213" s="332"/>
      <c r="M213" s="332"/>
      <c r="N213" s="332"/>
      <c r="O213" s="332"/>
      <c r="P213" s="332"/>
      <c r="Q213" s="332"/>
      <c r="R213" s="332"/>
      <c r="S213" s="332"/>
      <c r="T213" s="332"/>
      <c r="U213" s="328"/>
      <c r="V213" s="329"/>
      <c r="W213" s="329"/>
      <c r="X213" s="329"/>
      <c r="Y213" s="329"/>
      <c r="Z213" s="329"/>
      <c r="AA213" s="329"/>
      <c r="AB213" s="333"/>
    </row>
    <row r="214" spans="1:28">
      <c r="A214" s="331"/>
      <c r="B214" s="321"/>
      <c r="C214" s="321"/>
      <c r="D214" s="332"/>
      <c r="E214" s="332"/>
      <c r="F214" s="332"/>
      <c r="G214" s="332"/>
      <c r="H214" s="332"/>
      <c r="I214" s="332"/>
      <c r="J214" s="332"/>
      <c r="K214" s="332"/>
      <c r="L214" s="332"/>
      <c r="M214" s="332"/>
      <c r="N214" s="332"/>
      <c r="O214" s="332"/>
      <c r="P214" s="332"/>
      <c r="Q214" s="332"/>
      <c r="R214" s="332"/>
      <c r="S214" s="332"/>
      <c r="T214" s="332"/>
      <c r="U214" s="328"/>
      <c r="V214" s="329"/>
      <c r="W214" s="329"/>
      <c r="X214" s="329"/>
      <c r="Y214" s="329"/>
      <c r="Z214" s="329"/>
      <c r="AA214" s="329"/>
      <c r="AB214" s="333"/>
    </row>
    <row r="215" spans="1:28">
      <c r="A215" s="331"/>
      <c r="B215" s="321"/>
      <c r="C215" s="321"/>
      <c r="D215" s="332"/>
      <c r="E215" s="332"/>
      <c r="F215" s="332"/>
      <c r="G215" s="332"/>
      <c r="H215" s="332"/>
      <c r="I215" s="332"/>
      <c r="J215" s="332"/>
      <c r="K215" s="332"/>
      <c r="L215" s="332"/>
      <c r="M215" s="332"/>
      <c r="N215" s="332"/>
      <c r="O215" s="332"/>
      <c r="P215" s="332"/>
      <c r="Q215" s="332"/>
      <c r="R215" s="332"/>
      <c r="S215" s="332"/>
      <c r="T215" s="332"/>
      <c r="U215" s="328"/>
      <c r="V215" s="329"/>
      <c r="W215" s="329"/>
      <c r="X215" s="329"/>
      <c r="Y215" s="329"/>
      <c r="Z215" s="329"/>
      <c r="AA215" s="329"/>
      <c r="AB215" s="333"/>
    </row>
    <row r="216" spans="1:28">
      <c r="A216" s="331"/>
      <c r="B216" s="321"/>
      <c r="C216" s="321"/>
      <c r="D216" s="332"/>
      <c r="E216" s="332"/>
      <c r="F216" s="332"/>
      <c r="G216" s="332"/>
      <c r="H216" s="332"/>
      <c r="I216" s="332"/>
      <c r="J216" s="332"/>
      <c r="K216" s="332"/>
      <c r="L216" s="332"/>
      <c r="M216" s="332"/>
      <c r="N216" s="332"/>
      <c r="O216" s="332"/>
      <c r="P216" s="332"/>
      <c r="Q216" s="332"/>
      <c r="R216" s="332"/>
      <c r="S216" s="332"/>
      <c r="T216" s="332"/>
      <c r="U216" s="328"/>
      <c r="V216" s="329"/>
      <c r="W216" s="329"/>
      <c r="X216" s="329"/>
      <c r="Y216" s="329"/>
      <c r="Z216" s="329"/>
      <c r="AA216" s="329"/>
      <c r="AB216" s="333"/>
    </row>
    <row r="217" spans="1:28">
      <c r="A217" s="331"/>
      <c r="B217" s="321"/>
      <c r="C217" s="321"/>
      <c r="D217" s="332"/>
      <c r="E217" s="332"/>
      <c r="F217" s="332"/>
      <c r="G217" s="332"/>
      <c r="H217" s="332"/>
      <c r="I217" s="332"/>
      <c r="J217" s="332"/>
      <c r="K217" s="332"/>
      <c r="L217" s="332"/>
      <c r="M217" s="332"/>
      <c r="N217" s="332"/>
      <c r="O217" s="332"/>
      <c r="P217" s="332"/>
      <c r="Q217" s="332"/>
      <c r="R217" s="332"/>
      <c r="S217" s="332"/>
      <c r="T217" s="332"/>
      <c r="U217" s="328"/>
      <c r="V217" s="329"/>
      <c r="W217" s="329"/>
      <c r="X217" s="329"/>
      <c r="Y217" s="329"/>
      <c r="Z217" s="329"/>
      <c r="AA217" s="329"/>
      <c r="AB217" s="333"/>
    </row>
    <row r="218" spans="1:28">
      <c r="A218" s="331"/>
      <c r="B218" s="321"/>
      <c r="C218" s="321"/>
      <c r="D218" s="332"/>
      <c r="E218" s="332"/>
      <c r="F218" s="332"/>
      <c r="G218" s="332"/>
      <c r="H218" s="332"/>
      <c r="I218" s="332"/>
      <c r="J218" s="332"/>
      <c r="K218" s="332"/>
      <c r="L218" s="332"/>
      <c r="M218" s="332"/>
      <c r="N218" s="332"/>
      <c r="O218" s="332"/>
      <c r="P218" s="332"/>
      <c r="Q218" s="332"/>
      <c r="R218" s="332"/>
      <c r="S218" s="332"/>
      <c r="T218" s="332"/>
      <c r="U218" s="328"/>
      <c r="V218" s="329"/>
      <c r="W218" s="329"/>
      <c r="X218" s="329"/>
      <c r="Y218" s="329"/>
      <c r="Z218" s="329"/>
      <c r="AA218" s="329"/>
      <c r="AB218" s="333"/>
    </row>
    <row r="219" spans="1:28">
      <c r="A219" s="331"/>
      <c r="B219" s="321"/>
      <c r="C219" s="321"/>
      <c r="D219" s="332"/>
      <c r="E219" s="332"/>
      <c r="F219" s="332"/>
      <c r="G219" s="332"/>
      <c r="H219" s="332"/>
      <c r="I219" s="332"/>
      <c r="J219" s="332"/>
      <c r="K219" s="332"/>
      <c r="L219" s="332"/>
      <c r="M219" s="332"/>
      <c r="N219" s="332"/>
      <c r="O219" s="332"/>
      <c r="P219" s="332"/>
      <c r="Q219" s="332"/>
      <c r="R219" s="332"/>
      <c r="S219" s="332"/>
      <c r="T219" s="332"/>
      <c r="U219" s="328"/>
      <c r="V219" s="329"/>
      <c r="W219" s="329"/>
      <c r="X219" s="329"/>
      <c r="Y219" s="329"/>
      <c r="Z219" s="329"/>
      <c r="AA219" s="329"/>
      <c r="AB219" s="333"/>
    </row>
    <row r="220" spans="1:28">
      <c r="A220" s="331"/>
      <c r="B220" s="321"/>
      <c r="C220" s="321"/>
      <c r="D220" s="332"/>
      <c r="E220" s="332"/>
      <c r="F220" s="332"/>
      <c r="G220" s="332"/>
      <c r="H220" s="332"/>
      <c r="I220" s="332"/>
      <c r="J220" s="332"/>
      <c r="K220" s="332"/>
      <c r="L220" s="332"/>
      <c r="M220" s="332"/>
      <c r="N220" s="332"/>
      <c r="O220" s="332"/>
      <c r="P220" s="332"/>
      <c r="Q220" s="332"/>
      <c r="R220" s="332"/>
      <c r="S220" s="332"/>
      <c r="T220" s="332"/>
      <c r="U220" s="328"/>
      <c r="V220" s="329"/>
      <c r="W220" s="329"/>
      <c r="X220" s="329"/>
      <c r="Y220" s="329"/>
      <c r="Z220" s="329"/>
      <c r="AA220" s="329"/>
      <c r="AB220" s="333"/>
    </row>
    <row r="221" spans="1:28">
      <c r="A221" s="331"/>
      <c r="B221" s="321"/>
      <c r="C221" s="321"/>
      <c r="D221" s="332"/>
      <c r="E221" s="332"/>
      <c r="F221" s="332"/>
      <c r="G221" s="332"/>
      <c r="H221" s="332"/>
      <c r="I221" s="332"/>
      <c r="J221" s="332"/>
      <c r="K221" s="332"/>
      <c r="L221" s="332"/>
      <c r="M221" s="332"/>
      <c r="N221" s="332"/>
      <c r="O221" s="332"/>
      <c r="P221" s="332"/>
      <c r="Q221" s="332"/>
      <c r="R221" s="332"/>
      <c r="S221" s="332"/>
      <c r="T221" s="332"/>
      <c r="U221" s="328"/>
      <c r="V221" s="329"/>
      <c r="W221" s="329"/>
      <c r="X221" s="329"/>
      <c r="Y221" s="329"/>
      <c r="Z221" s="329"/>
      <c r="AA221" s="329"/>
      <c r="AB221" s="333"/>
    </row>
    <row r="222" spans="1:28">
      <c r="A222" s="331"/>
      <c r="B222" s="321"/>
      <c r="C222" s="321"/>
      <c r="D222" s="332"/>
      <c r="E222" s="332"/>
      <c r="F222" s="332"/>
      <c r="G222" s="332"/>
      <c r="H222" s="332"/>
      <c r="I222" s="332"/>
      <c r="J222" s="332"/>
      <c r="K222" s="332"/>
      <c r="L222" s="332"/>
      <c r="M222" s="332"/>
      <c r="N222" s="332"/>
      <c r="O222" s="332"/>
      <c r="P222" s="332"/>
      <c r="Q222" s="332"/>
      <c r="R222" s="332"/>
      <c r="S222" s="332"/>
      <c r="T222" s="332"/>
      <c r="U222" s="328"/>
      <c r="V222" s="329"/>
      <c r="W222" s="329"/>
      <c r="X222" s="329"/>
      <c r="Y222" s="329"/>
      <c r="Z222" s="329"/>
      <c r="AA222" s="329"/>
      <c r="AB222" s="333"/>
    </row>
    <row r="223" spans="1:28">
      <c r="A223" s="331"/>
      <c r="B223" s="321"/>
      <c r="C223" s="321"/>
      <c r="D223" s="332"/>
      <c r="E223" s="332"/>
      <c r="F223" s="332"/>
      <c r="G223" s="332"/>
      <c r="H223" s="332"/>
      <c r="I223" s="332"/>
      <c r="J223" s="332"/>
      <c r="K223" s="332"/>
      <c r="L223" s="332"/>
      <c r="M223" s="332"/>
      <c r="N223" s="332"/>
      <c r="O223" s="332"/>
      <c r="P223" s="332"/>
      <c r="Q223" s="332"/>
      <c r="R223" s="332"/>
      <c r="S223" s="332"/>
      <c r="T223" s="332"/>
      <c r="U223" s="328"/>
      <c r="V223" s="329"/>
      <c r="W223" s="329"/>
      <c r="X223" s="329"/>
      <c r="Y223" s="329"/>
      <c r="Z223" s="329"/>
      <c r="AA223" s="329"/>
      <c r="AB223" s="333"/>
    </row>
    <row r="224" spans="1:28">
      <c r="A224" s="331"/>
      <c r="B224" s="321"/>
      <c r="C224" s="321"/>
      <c r="D224" s="332"/>
      <c r="E224" s="332"/>
      <c r="F224" s="332"/>
      <c r="G224" s="332"/>
      <c r="H224" s="332"/>
      <c r="I224" s="332"/>
      <c r="J224" s="332"/>
      <c r="K224" s="332"/>
      <c r="L224" s="332"/>
      <c r="M224" s="332"/>
      <c r="N224" s="332"/>
      <c r="O224" s="332"/>
      <c r="P224" s="332"/>
      <c r="Q224" s="332"/>
      <c r="R224" s="332"/>
      <c r="S224" s="332"/>
      <c r="T224" s="332"/>
      <c r="U224" s="328"/>
      <c r="V224" s="329"/>
      <c r="W224" s="329"/>
      <c r="X224" s="329"/>
      <c r="Y224" s="329"/>
      <c r="Z224" s="329"/>
      <c r="AA224" s="329"/>
      <c r="AB224" s="333"/>
    </row>
    <row r="225" spans="1:28">
      <c r="A225" s="331"/>
      <c r="B225" s="321"/>
      <c r="C225" s="321"/>
      <c r="D225" s="332"/>
      <c r="E225" s="332"/>
      <c r="F225" s="332"/>
      <c r="G225" s="332"/>
      <c r="H225" s="332"/>
      <c r="I225" s="332"/>
      <c r="J225" s="332"/>
      <c r="K225" s="332"/>
      <c r="L225" s="332"/>
      <c r="M225" s="332"/>
      <c r="N225" s="332"/>
      <c r="O225" s="332"/>
      <c r="P225" s="332"/>
      <c r="Q225" s="332"/>
      <c r="R225" s="332"/>
      <c r="S225" s="332"/>
      <c r="T225" s="332"/>
      <c r="U225" s="328"/>
      <c r="V225" s="329"/>
      <c r="W225" s="329"/>
      <c r="X225" s="329"/>
      <c r="Y225" s="329"/>
      <c r="Z225" s="329"/>
      <c r="AA225" s="329"/>
      <c r="AB225" s="333"/>
    </row>
    <row r="226" spans="1:28">
      <c r="A226" s="331"/>
      <c r="B226" s="321"/>
      <c r="C226" s="321"/>
      <c r="D226" s="332"/>
      <c r="E226" s="332"/>
      <c r="F226" s="332"/>
      <c r="G226" s="332"/>
      <c r="H226" s="332"/>
      <c r="I226" s="332"/>
      <c r="J226" s="332"/>
      <c r="K226" s="332"/>
      <c r="L226" s="332"/>
      <c r="M226" s="332"/>
      <c r="N226" s="332"/>
      <c r="O226" s="332"/>
      <c r="P226" s="332"/>
      <c r="Q226" s="332"/>
      <c r="R226" s="332"/>
      <c r="S226" s="332"/>
      <c r="T226" s="332"/>
      <c r="U226" s="328"/>
      <c r="V226" s="329"/>
      <c r="W226" s="329"/>
      <c r="X226" s="329"/>
      <c r="Y226" s="329"/>
      <c r="Z226" s="329"/>
      <c r="AA226" s="329"/>
      <c r="AB226" s="333"/>
    </row>
    <row r="227" spans="1:28">
      <c r="A227" s="331"/>
      <c r="B227" s="321"/>
      <c r="C227" s="321"/>
      <c r="D227" s="332"/>
      <c r="E227" s="332"/>
      <c r="F227" s="332"/>
      <c r="G227" s="332"/>
      <c r="H227" s="332"/>
      <c r="I227" s="332"/>
      <c r="J227" s="332"/>
      <c r="K227" s="332"/>
      <c r="L227" s="332"/>
      <c r="M227" s="332"/>
      <c r="N227" s="332"/>
      <c r="O227" s="332"/>
      <c r="P227" s="332"/>
      <c r="Q227" s="332"/>
      <c r="R227" s="332"/>
      <c r="S227" s="332"/>
      <c r="T227" s="332"/>
      <c r="U227" s="328"/>
      <c r="V227" s="329"/>
      <c r="W227" s="329"/>
      <c r="X227" s="329"/>
      <c r="Y227" s="329"/>
      <c r="Z227" s="329"/>
      <c r="AA227" s="329"/>
      <c r="AB227" s="333"/>
    </row>
    <row r="228" spans="1:28">
      <c r="A228" s="331"/>
      <c r="B228" s="321"/>
      <c r="C228" s="321"/>
      <c r="D228" s="332"/>
      <c r="E228" s="332"/>
      <c r="F228" s="332"/>
      <c r="G228" s="332"/>
      <c r="H228" s="332"/>
      <c r="I228" s="332"/>
      <c r="J228" s="332"/>
      <c r="K228" s="332"/>
      <c r="L228" s="332"/>
      <c r="M228" s="332"/>
      <c r="N228" s="332"/>
      <c r="O228" s="332"/>
      <c r="P228" s="332"/>
      <c r="Q228" s="332"/>
      <c r="R228" s="332"/>
      <c r="S228" s="332"/>
      <c r="T228" s="332"/>
      <c r="U228" s="328"/>
      <c r="V228" s="329"/>
      <c r="W228" s="329"/>
      <c r="X228" s="329"/>
      <c r="Y228" s="329"/>
      <c r="Z228" s="329"/>
      <c r="AA228" s="329"/>
      <c r="AB228" s="333"/>
    </row>
    <row r="229" spans="1:28">
      <c r="A229" s="331"/>
      <c r="B229" s="321"/>
      <c r="C229" s="321"/>
      <c r="D229" s="332"/>
      <c r="E229" s="332"/>
      <c r="F229" s="332"/>
      <c r="G229" s="332"/>
      <c r="H229" s="332"/>
      <c r="I229" s="332"/>
      <c r="J229" s="332"/>
      <c r="K229" s="332"/>
      <c r="L229" s="332"/>
      <c r="M229" s="332"/>
      <c r="N229" s="332"/>
      <c r="O229" s="332"/>
      <c r="P229" s="332"/>
      <c r="Q229" s="332"/>
      <c r="R229" s="332"/>
      <c r="S229" s="332"/>
      <c r="T229" s="332"/>
      <c r="U229" s="328"/>
      <c r="V229" s="329"/>
      <c r="W229" s="329"/>
      <c r="X229" s="329"/>
      <c r="Y229" s="329"/>
      <c r="Z229" s="329"/>
      <c r="AA229" s="329"/>
      <c r="AB229" s="333"/>
    </row>
    <row r="230" spans="1:28">
      <c r="A230" s="331"/>
      <c r="B230" s="321"/>
      <c r="C230" s="321"/>
      <c r="D230" s="332"/>
      <c r="E230" s="332"/>
      <c r="F230" s="332"/>
      <c r="G230" s="332"/>
      <c r="H230" s="332"/>
      <c r="I230" s="332"/>
      <c r="J230" s="332"/>
      <c r="K230" s="332"/>
      <c r="L230" s="332"/>
      <c r="M230" s="332"/>
      <c r="N230" s="332"/>
      <c r="O230" s="332"/>
      <c r="P230" s="332"/>
      <c r="Q230" s="332"/>
      <c r="R230" s="332"/>
      <c r="S230" s="332"/>
      <c r="T230" s="332"/>
      <c r="U230" s="328"/>
      <c r="V230" s="329"/>
      <c r="W230" s="329"/>
      <c r="X230" s="329"/>
      <c r="Y230" s="329"/>
      <c r="Z230" s="329"/>
      <c r="AA230" s="329"/>
      <c r="AB230" s="333"/>
    </row>
    <row r="231" spans="1:28">
      <c r="A231" s="331"/>
      <c r="B231" s="321"/>
      <c r="C231" s="321"/>
      <c r="D231" s="332"/>
      <c r="E231" s="332"/>
      <c r="F231" s="332"/>
      <c r="G231" s="332"/>
      <c r="H231" s="332"/>
      <c r="I231" s="332"/>
      <c r="J231" s="332"/>
      <c r="K231" s="332"/>
      <c r="L231" s="332"/>
      <c r="M231" s="332"/>
      <c r="N231" s="332"/>
      <c r="O231" s="332"/>
      <c r="P231" s="332"/>
      <c r="Q231" s="332"/>
      <c r="R231" s="332"/>
      <c r="S231" s="332"/>
      <c r="T231" s="332"/>
      <c r="U231" s="328"/>
      <c r="V231" s="329"/>
      <c r="W231" s="329"/>
      <c r="X231" s="329"/>
      <c r="Y231" s="329"/>
      <c r="Z231" s="329"/>
      <c r="AA231" s="329"/>
      <c r="AB231" s="333"/>
    </row>
    <row r="232" spans="1:28">
      <c r="A232" s="331"/>
      <c r="B232" s="321"/>
      <c r="C232" s="321"/>
      <c r="D232" s="332"/>
      <c r="E232" s="332"/>
      <c r="F232" s="332"/>
      <c r="G232" s="332"/>
      <c r="H232" s="332"/>
      <c r="I232" s="332"/>
      <c r="J232" s="332"/>
      <c r="K232" s="332"/>
      <c r="L232" s="332"/>
      <c r="M232" s="332"/>
      <c r="N232" s="332"/>
      <c r="O232" s="332"/>
      <c r="P232" s="332"/>
      <c r="Q232" s="332"/>
      <c r="R232" s="332"/>
      <c r="S232" s="332"/>
      <c r="T232" s="332"/>
      <c r="U232" s="328"/>
      <c r="V232" s="329"/>
      <c r="W232" s="329"/>
      <c r="X232" s="329"/>
      <c r="Y232" s="329"/>
      <c r="Z232" s="329"/>
      <c r="AA232" s="329"/>
      <c r="AB232" s="333"/>
    </row>
    <row r="233" spans="1:28">
      <c r="A233" s="331"/>
      <c r="B233" s="321"/>
      <c r="C233" s="321"/>
      <c r="D233" s="332"/>
      <c r="E233" s="332"/>
      <c r="F233" s="332"/>
      <c r="G233" s="332"/>
      <c r="H233" s="332"/>
      <c r="I233" s="332"/>
      <c r="J233" s="332"/>
      <c r="K233" s="332"/>
      <c r="L233" s="332"/>
      <c r="M233" s="332"/>
      <c r="N233" s="332"/>
      <c r="O233" s="332"/>
      <c r="P233" s="332"/>
      <c r="Q233" s="332"/>
      <c r="R233" s="332"/>
      <c r="S233" s="332"/>
      <c r="T233" s="332"/>
      <c r="U233" s="328"/>
      <c r="V233" s="329"/>
      <c r="W233" s="329"/>
      <c r="X233" s="329"/>
      <c r="Y233" s="329"/>
      <c r="Z233" s="329"/>
      <c r="AA233" s="329"/>
      <c r="AB233" s="333"/>
    </row>
    <row r="234" spans="1:28">
      <c r="A234" s="331"/>
      <c r="B234" s="321"/>
      <c r="C234" s="321"/>
      <c r="D234" s="332"/>
      <c r="E234" s="332"/>
      <c r="F234" s="332"/>
      <c r="G234" s="332"/>
      <c r="H234" s="332"/>
      <c r="I234" s="332"/>
      <c r="J234" s="332"/>
      <c r="K234" s="332"/>
      <c r="L234" s="332"/>
      <c r="M234" s="332"/>
      <c r="N234" s="332"/>
      <c r="O234" s="332"/>
      <c r="P234" s="332"/>
      <c r="Q234" s="332"/>
      <c r="R234" s="332"/>
      <c r="S234" s="332"/>
      <c r="T234" s="332"/>
      <c r="U234" s="328"/>
      <c r="V234" s="329"/>
      <c r="W234" s="329"/>
      <c r="X234" s="329"/>
      <c r="Y234" s="329"/>
      <c r="Z234" s="329"/>
      <c r="AA234" s="329"/>
      <c r="AB234" s="333"/>
    </row>
    <row r="235" spans="1:28">
      <c r="A235" s="331"/>
      <c r="B235" s="321"/>
      <c r="C235" s="321"/>
      <c r="D235" s="332"/>
      <c r="E235" s="332"/>
      <c r="F235" s="332"/>
      <c r="G235" s="332"/>
      <c r="H235" s="332"/>
      <c r="I235" s="332"/>
      <c r="J235" s="332"/>
      <c r="K235" s="332"/>
      <c r="L235" s="332"/>
      <c r="M235" s="332"/>
      <c r="N235" s="332"/>
      <c r="O235" s="332"/>
      <c r="P235" s="332"/>
      <c r="Q235" s="332"/>
      <c r="R235" s="332"/>
      <c r="S235" s="332"/>
      <c r="T235" s="332"/>
      <c r="U235" s="328"/>
      <c r="V235" s="329"/>
      <c r="W235" s="329"/>
      <c r="X235" s="329"/>
      <c r="Y235" s="329"/>
      <c r="Z235" s="329"/>
      <c r="AA235" s="329"/>
      <c r="AB235" s="333"/>
    </row>
    <row r="236" spans="1:28">
      <c r="A236" s="331"/>
      <c r="B236" s="321"/>
      <c r="C236" s="321"/>
      <c r="D236" s="332"/>
      <c r="E236" s="332"/>
      <c r="F236" s="332"/>
      <c r="G236" s="332"/>
      <c r="H236" s="332"/>
      <c r="I236" s="332"/>
      <c r="J236" s="332"/>
      <c r="K236" s="332"/>
      <c r="L236" s="332"/>
      <c r="M236" s="332"/>
      <c r="N236" s="332"/>
      <c r="O236" s="332"/>
      <c r="P236" s="332"/>
      <c r="Q236" s="332"/>
      <c r="R236" s="332"/>
      <c r="S236" s="332"/>
      <c r="T236" s="332"/>
      <c r="U236" s="328"/>
      <c r="V236" s="329"/>
      <c r="W236" s="329"/>
      <c r="X236" s="329"/>
      <c r="Y236" s="329"/>
      <c r="Z236" s="329"/>
      <c r="AA236" s="329"/>
      <c r="AB236" s="333"/>
    </row>
    <row r="237" spans="1:28">
      <c r="A237" s="331"/>
      <c r="B237" s="321"/>
      <c r="C237" s="321"/>
      <c r="D237" s="332"/>
      <c r="E237" s="332"/>
      <c r="F237" s="332"/>
      <c r="G237" s="332"/>
      <c r="H237" s="332"/>
      <c r="I237" s="332"/>
      <c r="J237" s="332"/>
      <c r="K237" s="332"/>
      <c r="L237" s="332"/>
      <c r="M237" s="332"/>
      <c r="N237" s="332"/>
      <c r="O237" s="332"/>
      <c r="P237" s="332"/>
      <c r="Q237" s="332"/>
      <c r="R237" s="332"/>
      <c r="S237" s="332"/>
      <c r="T237" s="332"/>
      <c r="U237" s="328"/>
      <c r="V237" s="329"/>
      <c r="W237" s="329"/>
      <c r="X237" s="329"/>
      <c r="Y237" s="329"/>
      <c r="Z237" s="329"/>
      <c r="AA237" s="329"/>
      <c r="AB237" s="333"/>
    </row>
    <row r="238" spans="1:28">
      <c r="A238" s="331"/>
      <c r="B238" s="321"/>
      <c r="C238" s="321"/>
      <c r="D238" s="332"/>
      <c r="E238" s="332"/>
      <c r="F238" s="332"/>
      <c r="G238" s="332"/>
      <c r="H238" s="332"/>
      <c r="I238" s="332"/>
      <c r="J238" s="332"/>
      <c r="K238" s="332"/>
      <c r="L238" s="332"/>
      <c r="M238" s="332"/>
      <c r="N238" s="332"/>
      <c r="O238" s="332"/>
      <c r="P238" s="332"/>
      <c r="Q238" s="332"/>
      <c r="R238" s="332"/>
      <c r="S238" s="332"/>
      <c r="T238" s="332"/>
      <c r="U238" s="328"/>
      <c r="V238" s="329"/>
      <c r="W238" s="329"/>
      <c r="X238" s="329"/>
      <c r="Y238" s="329"/>
      <c r="Z238" s="329"/>
      <c r="AA238" s="329"/>
      <c r="AB238" s="333"/>
    </row>
    <row r="239" spans="1:28">
      <c r="A239" s="331"/>
      <c r="B239" s="321"/>
      <c r="C239" s="321"/>
      <c r="D239" s="332"/>
      <c r="E239" s="332"/>
      <c r="F239" s="332"/>
      <c r="G239" s="332"/>
      <c r="H239" s="332"/>
      <c r="I239" s="332"/>
      <c r="J239" s="332"/>
      <c r="K239" s="332"/>
      <c r="L239" s="332"/>
      <c r="M239" s="332"/>
      <c r="N239" s="332"/>
      <c r="O239" s="332"/>
      <c r="P239" s="332"/>
      <c r="Q239" s="332"/>
      <c r="R239" s="332"/>
      <c r="S239" s="332"/>
      <c r="T239" s="332"/>
      <c r="U239" s="328"/>
      <c r="V239" s="329"/>
      <c r="W239" s="329"/>
      <c r="X239" s="329"/>
      <c r="Y239" s="329"/>
      <c r="Z239" s="329"/>
      <c r="AA239" s="329"/>
      <c r="AB239" s="333"/>
    </row>
    <row r="240" spans="1:28">
      <c r="A240" s="331"/>
      <c r="B240" s="321"/>
      <c r="C240" s="321"/>
      <c r="D240" s="332"/>
      <c r="E240" s="332"/>
      <c r="F240" s="332"/>
      <c r="G240" s="332"/>
      <c r="H240" s="332"/>
      <c r="I240" s="332"/>
      <c r="J240" s="332"/>
      <c r="K240" s="332"/>
      <c r="L240" s="332"/>
      <c r="M240" s="332"/>
      <c r="N240" s="332"/>
      <c r="O240" s="332"/>
      <c r="P240" s="332"/>
      <c r="Q240" s="332"/>
      <c r="R240" s="332"/>
      <c r="S240" s="332"/>
      <c r="T240" s="332"/>
      <c r="U240" s="328"/>
      <c r="V240" s="329"/>
      <c r="W240" s="329"/>
      <c r="X240" s="329"/>
      <c r="Y240" s="329"/>
      <c r="Z240" s="329"/>
      <c r="AA240" s="329"/>
      <c r="AB240" s="333"/>
    </row>
    <row r="241" spans="1:28">
      <c r="A241" s="331"/>
      <c r="B241" s="321"/>
      <c r="C241" s="321"/>
      <c r="D241" s="332"/>
      <c r="E241" s="332"/>
      <c r="F241" s="332"/>
      <c r="G241" s="332"/>
      <c r="H241" s="332"/>
      <c r="I241" s="332"/>
      <c r="J241" s="332"/>
      <c r="K241" s="332"/>
      <c r="L241" s="332"/>
      <c r="M241" s="332"/>
      <c r="N241" s="332"/>
      <c r="O241" s="332"/>
      <c r="P241" s="332"/>
      <c r="Q241" s="332"/>
      <c r="R241" s="332"/>
      <c r="S241" s="332"/>
      <c r="T241" s="332"/>
      <c r="U241" s="328"/>
      <c r="V241" s="329"/>
      <c r="W241" s="329"/>
      <c r="X241" s="329"/>
      <c r="Y241" s="329"/>
      <c r="Z241" s="329"/>
      <c r="AA241" s="329"/>
      <c r="AB241" s="333"/>
    </row>
    <row r="242" spans="1:28">
      <c r="A242" s="331"/>
      <c r="B242" s="321"/>
      <c r="C242" s="321"/>
      <c r="D242" s="332"/>
      <c r="E242" s="332"/>
      <c r="F242" s="332"/>
      <c r="G242" s="332"/>
      <c r="H242" s="332"/>
      <c r="I242" s="332"/>
      <c r="J242" s="332"/>
      <c r="K242" s="332"/>
      <c r="L242" s="332"/>
      <c r="M242" s="332"/>
      <c r="N242" s="332"/>
      <c r="O242" s="332"/>
      <c r="P242" s="332"/>
      <c r="Q242" s="332"/>
      <c r="R242" s="332"/>
      <c r="S242" s="332"/>
      <c r="T242" s="332"/>
      <c r="U242" s="328"/>
      <c r="V242" s="329"/>
      <c r="W242" s="329"/>
      <c r="X242" s="329"/>
      <c r="Y242" s="329"/>
      <c r="Z242" s="329"/>
      <c r="AA242" s="329"/>
      <c r="AB242" s="333"/>
    </row>
    <row r="243" spans="1:28">
      <c r="A243" s="331"/>
      <c r="B243" s="321"/>
      <c r="C243" s="321"/>
      <c r="D243" s="332"/>
      <c r="E243" s="332"/>
      <c r="F243" s="332"/>
      <c r="G243" s="332"/>
      <c r="H243" s="332"/>
      <c r="I243" s="332"/>
      <c r="J243" s="332"/>
      <c r="K243" s="332"/>
      <c r="L243" s="332"/>
      <c r="M243" s="332"/>
      <c r="N243" s="332"/>
      <c r="O243" s="332"/>
      <c r="P243" s="332"/>
      <c r="Q243" s="332"/>
      <c r="R243" s="332"/>
      <c r="S243" s="332"/>
      <c r="T243" s="332"/>
      <c r="U243" s="328"/>
      <c r="V243" s="329"/>
      <c r="W243" s="329"/>
      <c r="X243" s="329"/>
      <c r="Y243" s="329"/>
      <c r="Z243" s="329"/>
      <c r="AA243" s="329"/>
      <c r="AB243" s="333"/>
    </row>
    <row r="244" spans="1:28">
      <c r="A244" s="331"/>
      <c r="B244" s="321"/>
      <c r="C244" s="321"/>
      <c r="D244" s="332"/>
      <c r="E244" s="332"/>
      <c r="F244" s="332"/>
      <c r="G244" s="332"/>
      <c r="H244" s="332"/>
      <c r="I244" s="332"/>
      <c r="J244" s="332"/>
      <c r="K244" s="332"/>
      <c r="L244" s="332"/>
      <c r="M244" s="332"/>
      <c r="N244" s="332"/>
      <c r="O244" s="332"/>
      <c r="P244" s="332"/>
      <c r="Q244" s="332"/>
      <c r="R244" s="332"/>
      <c r="S244" s="332"/>
      <c r="T244" s="332"/>
      <c r="U244" s="328"/>
      <c r="V244" s="329"/>
      <c r="W244" s="329"/>
      <c r="X244" s="329"/>
      <c r="Y244" s="329"/>
      <c r="Z244" s="329"/>
      <c r="AA244" s="329"/>
      <c r="AB244" s="333"/>
    </row>
    <row r="245" spans="1:28">
      <c r="A245" s="331"/>
      <c r="B245" s="321"/>
      <c r="C245" s="321"/>
      <c r="D245" s="332"/>
      <c r="E245" s="332"/>
      <c r="F245" s="332"/>
      <c r="G245" s="332"/>
      <c r="H245" s="332"/>
      <c r="I245" s="332"/>
      <c r="J245" s="332"/>
      <c r="K245" s="332"/>
      <c r="L245" s="332"/>
      <c r="M245" s="332"/>
      <c r="N245" s="332"/>
      <c r="O245" s="332"/>
      <c r="P245" s="332"/>
      <c r="Q245" s="332"/>
      <c r="R245" s="332"/>
      <c r="S245" s="332"/>
      <c r="T245" s="332"/>
      <c r="U245" s="328"/>
      <c r="V245" s="329"/>
      <c r="W245" s="329"/>
      <c r="X245" s="329"/>
      <c r="Y245" s="329"/>
      <c r="Z245" s="329"/>
      <c r="AA245" s="329"/>
      <c r="AB245" s="333"/>
    </row>
    <row r="246" spans="1:28">
      <c r="A246" s="331"/>
      <c r="B246" s="321"/>
      <c r="C246" s="321"/>
      <c r="D246" s="332"/>
      <c r="E246" s="332"/>
      <c r="F246" s="332"/>
      <c r="G246" s="332"/>
      <c r="H246" s="332"/>
      <c r="I246" s="332"/>
      <c r="J246" s="332"/>
      <c r="K246" s="332"/>
      <c r="L246" s="332"/>
      <c r="M246" s="332"/>
      <c r="N246" s="332"/>
      <c r="O246" s="332"/>
      <c r="P246" s="332"/>
      <c r="Q246" s="332"/>
      <c r="R246" s="332"/>
      <c r="S246" s="332"/>
      <c r="T246" s="332"/>
      <c r="U246" s="328"/>
      <c r="V246" s="329"/>
      <c r="W246" s="329"/>
      <c r="X246" s="329"/>
      <c r="Y246" s="329"/>
      <c r="Z246" s="329"/>
      <c r="AA246" s="329"/>
      <c r="AB246" s="333"/>
    </row>
    <row r="247" spans="1:28">
      <c r="A247" s="331"/>
      <c r="B247" s="321"/>
      <c r="C247" s="321"/>
      <c r="D247" s="332"/>
      <c r="E247" s="332"/>
      <c r="F247" s="332"/>
      <c r="G247" s="332"/>
      <c r="H247" s="332"/>
      <c r="I247" s="332"/>
      <c r="J247" s="332"/>
      <c r="K247" s="332"/>
      <c r="L247" s="332"/>
      <c r="M247" s="332"/>
      <c r="N247" s="332"/>
      <c r="O247" s="332"/>
      <c r="P247" s="332"/>
      <c r="Q247" s="332"/>
      <c r="R247" s="332"/>
      <c r="S247" s="332"/>
      <c r="T247" s="332"/>
      <c r="U247" s="328"/>
      <c r="V247" s="329"/>
      <c r="W247" s="329"/>
      <c r="X247" s="329"/>
      <c r="Y247" s="329"/>
      <c r="Z247" s="329"/>
      <c r="AA247" s="329"/>
      <c r="AB247" s="333"/>
    </row>
    <row r="248" spans="1:28">
      <c r="A248" s="331"/>
      <c r="B248" s="321"/>
      <c r="C248" s="321"/>
      <c r="D248" s="332"/>
      <c r="E248" s="332"/>
      <c r="F248" s="332"/>
      <c r="G248" s="332"/>
      <c r="H248" s="332"/>
      <c r="I248" s="332"/>
      <c r="J248" s="332"/>
      <c r="K248" s="332"/>
      <c r="L248" s="332"/>
      <c r="M248" s="332"/>
      <c r="N248" s="332"/>
      <c r="O248" s="332"/>
      <c r="P248" s="332"/>
      <c r="Q248" s="332"/>
      <c r="R248" s="332"/>
      <c r="S248" s="332"/>
      <c r="T248" s="332"/>
      <c r="U248" s="328"/>
      <c r="V248" s="329"/>
      <c r="W248" s="329"/>
      <c r="X248" s="329"/>
      <c r="Y248" s="329"/>
      <c r="Z248" s="329"/>
      <c r="AA248" s="329"/>
      <c r="AB248" s="333"/>
    </row>
    <row r="249" spans="1:28">
      <c r="A249" s="331"/>
      <c r="B249" s="321"/>
      <c r="C249" s="321"/>
      <c r="D249" s="332"/>
      <c r="E249" s="332"/>
      <c r="F249" s="332"/>
      <c r="G249" s="332"/>
      <c r="H249" s="332"/>
      <c r="I249" s="332"/>
      <c r="J249" s="332"/>
      <c r="K249" s="332"/>
      <c r="L249" s="332"/>
      <c r="M249" s="332"/>
      <c r="N249" s="332"/>
      <c r="O249" s="332"/>
      <c r="P249" s="332"/>
      <c r="Q249" s="332"/>
      <c r="R249" s="332"/>
      <c r="S249" s="332"/>
      <c r="T249" s="332"/>
      <c r="U249" s="328"/>
      <c r="V249" s="329"/>
      <c r="W249" s="329"/>
      <c r="X249" s="329"/>
      <c r="Y249" s="329"/>
      <c r="Z249" s="329"/>
      <c r="AA249" s="329"/>
      <c r="AB249" s="333"/>
    </row>
    <row r="250" spans="1:28">
      <c r="A250" s="331"/>
      <c r="B250" s="321"/>
      <c r="C250" s="321"/>
      <c r="D250" s="332"/>
      <c r="E250" s="332"/>
      <c r="F250" s="332"/>
      <c r="G250" s="332"/>
      <c r="H250" s="332"/>
      <c r="I250" s="332"/>
      <c r="J250" s="332"/>
      <c r="K250" s="332"/>
      <c r="L250" s="332"/>
      <c r="M250" s="332"/>
      <c r="N250" s="332"/>
      <c r="O250" s="332"/>
      <c r="P250" s="332"/>
      <c r="Q250" s="332"/>
      <c r="R250" s="332"/>
      <c r="S250" s="332"/>
      <c r="T250" s="332"/>
      <c r="U250" s="328"/>
      <c r="V250" s="329"/>
      <c r="W250" s="329"/>
      <c r="X250" s="329"/>
      <c r="Y250" s="329"/>
      <c r="Z250" s="329"/>
      <c r="AA250" s="329"/>
      <c r="AB250" s="333"/>
    </row>
    <row r="251" spans="1:28">
      <c r="A251" s="331"/>
      <c r="B251" s="321"/>
      <c r="C251" s="321"/>
      <c r="D251" s="332"/>
      <c r="E251" s="332"/>
      <c r="F251" s="332"/>
      <c r="G251" s="332"/>
      <c r="H251" s="332"/>
      <c r="I251" s="332"/>
      <c r="J251" s="332"/>
      <c r="K251" s="332"/>
      <c r="L251" s="332"/>
      <c r="M251" s="332"/>
      <c r="N251" s="332"/>
      <c r="O251" s="332"/>
      <c r="P251" s="332"/>
      <c r="Q251" s="332"/>
      <c r="R251" s="332"/>
      <c r="S251" s="332"/>
      <c r="T251" s="332"/>
      <c r="U251" s="328"/>
      <c r="V251" s="329"/>
      <c r="W251" s="329"/>
      <c r="X251" s="329"/>
      <c r="Y251" s="329"/>
      <c r="Z251" s="329"/>
      <c r="AA251" s="329"/>
      <c r="AB251" s="333"/>
    </row>
    <row r="252" spans="1:28">
      <c r="A252" s="331"/>
      <c r="B252" s="321"/>
      <c r="C252" s="321"/>
      <c r="D252" s="332"/>
      <c r="E252" s="332"/>
      <c r="F252" s="332"/>
      <c r="G252" s="332"/>
      <c r="H252" s="332"/>
      <c r="I252" s="332"/>
      <c r="J252" s="332"/>
      <c r="K252" s="332"/>
      <c r="L252" s="332"/>
      <c r="M252" s="332"/>
      <c r="N252" s="332"/>
      <c r="O252" s="332"/>
      <c r="P252" s="332"/>
      <c r="Q252" s="332"/>
      <c r="R252" s="332"/>
      <c r="S252" s="332"/>
      <c r="T252" s="332"/>
      <c r="U252" s="328"/>
      <c r="V252" s="329"/>
      <c r="W252" s="329"/>
      <c r="X252" s="329"/>
      <c r="Y252" s="329"/>
      <c r="Z252" s="329"/>
      <c r="AA252" s="329"/>
      <c r="AB252" s="333"/>
    </row>
    <row r="253" spans="1:28">
      <c r="A253" s="331"/>
      <c r="B253" s="321"/>
      <c r="C253" s="321"/>
      <c r="D253" s="332"/>
      <c r="E253" s="332"/>
      <c r="F253" s="332"/>
      <c r="G253" s="332"/>
      <c r="H253" s="332"/>
      <c r="I253" s="332"/>
      <c r="J253" s="332"/>
      <c r="K253" s="332"/>
      <c r="L253" s="332"/>
      <c r="M253" s="332"/>
      <c r="N253" s="332"/>
      <c r="O253" s="332"/>
      <c r="P253" s="332"/>
      <c r="Q253" s="332"/>
      <c r="R253" s="332"/>
      <c r="S253" s="332"/>
      <c r="T253" s="332"/>
      <c r="U253" s="328"/>
      <c r="V253" s="329"/>
      <c r="W253" s="329"/>
      <c r="X253" s="329"/>
      <c r="Y253" s="329"/>
      <c r="Z253" s="329"/>
      <c r="AA253" s="329"/>
      <c r="AB253" s="333"/>
    </row>
    <row r="254" spans="1:28">
      <c r="A254" s="331"/>
      <c r="B254" s="321"/>
      <c r="C254" s="321"/>
      <c r="D254" s="332"/>
      <c r="E254" s="332"/>
      <c r="F254" s="332"/>
      <c r="G254" s="332"/>
      <c r="H254" s="332"/>
      <c r="I254" s="332"/>
      <c r="J254" s="332"/>
      <c r="K254" s="332"/>
      <c r="L254" s="332"/>
      <c r="M254" s="332"/>
      <c r="N254" s="332"/>
      <c r="O254" s="332"/>
      <c r="P254" s="332"/>
      <c r="Q254" s="332"/>
      <c r="R254" s="332"/>
      <c r="S254" s="332"/>
      <c r="T254" s="332"/>
      <c r="U254" s="328"/>
      <c r="V254" s="329"/>
      <c r="W254" s="329"/>
      <c r="X254" s="329"/>
      <c r="Y254" s="329"/>
      <c r="Z254" s="329"/>
      <c r="AA254" s="329"/>
      <c r="AB254" s="333"/>
    </row>
    <row r="255" spans="1:28">
      <c r="A255" s="331"/>
      <c r="B255" s="321"/>
      <c r="C255" s="321"/>
      <c r="D255" s="332"/>
      <c r="E255" s="332"/>
      <c r="F255" s="332"/>
      <c r="G255" s="332"/>
      <c r="H255" s="332"/>
      <c r="I255" s="332"/>
      <c r="J255" s="332"/>
      <c r="K255" s="332"/>
      <c r="L255" s="332"/>
      <c r="M255" s="332"/>
      <c r="N255" s="332"/>
      <c r="O255" s="332"/>
      <c r="P255" s="332"/>
      <c r="Q255" s="332"/>
      <c r="R255" s="332"/>
      <c r="S255" s="332"/>
      <c r="T255" s="332"/>
      <c r="U255" s="328"/>
      <c r="V255" s="329"/>
      <c r="W255" s="329"/>
      <c r="X255" s="329"/>
      <c r="Y255" s="329"/>
      <c r="Z255" s="329"/>
      <c r="AA255" s="329"/>
      <c r="AB255" s="333"/>
    </row>
    <row r="256" spans="1:28">
      <c r="A256" s="331"/>
      <c r="B256" s="321"/>
      <c r="C256" s="321"/>
      <c r="D256" s="332"/>
      <c r="E256" s="332"/>
      <c r="F256" s="332"/>
      <c r="G256" s="332"/>
      <c r="H256" s="332"/>
      <c r="I256" s="332"/>
      <c r="J256" s="332"/>
      <c r="K256" s="332"/>
      <c r="L256" s="332"/>
      <c r="M256" s="332"/>
      <c r="N256" s="332"/>
      <c r="O256" s="332"/>
      <c r="P256" s="332"/>
      <c r="Q256" s="332"/>
      <c r="R256" s="332"/>
      <c r="S256" s="332"/>
      <c r="T256" s="332"/>
      <c r="U256" s="328"/>
      <c r="V256" s="329"/>
      <c r="W256" s="329"/>
      <c r="X256" s="329"/>
      <c r="Y256" s="329"/>
      <c r="Z256" s="329"/>
      <c r="AA256" s="329"/>
      <c r="AB256" s="333"/>
    </row>
    <row r="257" spans="1:28">
      <c r="A257" s="331"/>
      <c r="B257" s="321"/>
      <c r="C257" s="321"/>
      <c r="D257" s="332"/>
      <c r="E257" s="332"/>
      <c r="F257" s="332"/>
      <c r="G257" s="332"/>
      <c r="H257" s="332"/>
      <c r="I257" s="332"/>
      <c r="J257" s="332"/>
      <c r="K257" s="332"/>
      <c r="L257" s="332"/>
      <c r="M257" s="332"/>
      <c r="N257" s="332"/>
      <c r="O257" s="332"/>
      <c r="P257" s="332"/>
      <c r="Q257" s="332"/>
      <c r="R257" s="332"/>
      <c r="S257" s="332"/>
      <c r="T257" s="332"/>
      <c r="U257" s="328"/>
      <c r="V257" s="329"/>
      <c r="W257" s="329"/>
      <c r="X257" s="329"/>
      <c r="Y257" s="329"/>
      <c r="Z257" s="329"/>
      <c r="AA257" s="329"/>
      <c r="AB257" s="333"/>
    </row>
    <row r="258" spans="1:28">
      <c r="A258" s="331"/>
      <c r="B258" s="321"/>
      <c r="C258" s="321"/>
      <c r="D258" s="332"/>
      <c r="E258" s="332"/>
      <c r="F258" s="332"/>
      <c r="G258" s="332"/>
      <c r="H258" s="332"/>
      <c r="I258" s="332"/>
      <c r="J258" s="332"/>
      <c r="K258" s="332"/>
      <c r="L258" s="332"/>
      <c r="M258" s="332"/>
      <c r="N258" s="332"/>
      <c r="O258" s="332"/>
      <c r="P258" s="332"/>
      <c r="Q258" s="332"/>
      <c r="R258" s="332"/>
      <c r="S258" s="332"/>
      <c r="T258" s="332"/>
      <c r="U258" s="328"/>
      <c r="V258" s="329"/>
      <c r="W258" s="329"/>
      <c r="X258" s="329"/>
      <c r="Y258" s="329"/>
      <c r="Z258" s="329"/>
      <c r="AA258" s="329"/>
      <c r="AB258" s="333"/>
    </row>
    <row r="259" spans="1:28">
      <c r="A259" s="331"/>
      <c r="B259" s="321"/>
      <c r="C259" s="321"/>
      <c r="D259" s="332"/>
      <c r="E259" s="332"/>
      <c r="F259" s="332"/>
      <c r="G259" s="332"/>
      <c r="H259" s="332"/>
      <c r="I259" s="332"/>
      <c r="J259" s="332"/>
      <c r="K259" s="332"/>
      <c r="L259" s="332"/>
      <c r="M259" s="332"/>
      <c r="N259" s="332"/>
      <c r="O259" s="332"/>
      <c r="P259" s="332"/>
      <c r="Q259" s="332"/>
      <c r="R259" s="332"/>
      <c r="S259" s="332"/>
      <c r="T259" s="332"/>
      <c r="U259" s="328"/>
      <c r="V259" s="329"/>
      <c r="W259" s="329"/>
      <c r="X259" s="329"/>
      <c r="Y259" s="329"/>
      <c r="Z259" s="329"/>
      <c r="AA259" s="329"/>
      <c r="AB259" s="333"/>
    </row>
    <row r="260" spans="1:28">
      <c r="A260" s="331"/>
      <c r="B260" s="321"/>
      <c r="C260" s="321"/>
      <c r="D260" s="332"/>
      <c r="E260" s="332"/>
      <c r="F260" s="332"/>
      <c r="G260" s="332"/>
      <c r="H260" s="332"/>
      <c r="I260" s="332"/>
      <c r="J260" s="332"/>
      <c r="K260" s="332"/>
      <c r="L260" s="332"/>
      <c r="M260" s="332"/>
      <c r="N260" s="332"/>
      <c r="O260" s="332"/>
      <c r="P260" s="332"/>
      <c r="Q260" s="332"/>
      <c r="R260" s="332"/>
      <c r="S260" s="332"/>
      <c r="T260" s="332"/>
      <c r="U260" s="328"/>
      <c r="V260" s="329"/>
      <c r="W260" s="329"/>
      <c r="X260" s="329"/>
      <c r="Y260" s="329"/>
      <c r="Z260" s="329"/>
      <c r="AA260" s="329"/>
      <c r="AB260" s="333"/>
    </row>
    <row r="261" spans="1:28">
      <c r="A261" s="331"/>
      <c r="B261" s="321"/>
      <c r="C261" s="321"/>
      <c r="D261" s="332"/>
      <c r="E261" s="332"/>
      <c r="F261" s="332"/>
      <c r="G261" s="332"/>
      <c r="H261" s="332"/>
      <c r="I261" s="332"/>
      <c r="J261" s="332"/>
      <c r="K261" s="332"/>
      <c r="L261" s="332"/>
      <c r="M261" s="332"/>
      <c r="N261" s="332"/>
      <c r="O261" s="332"/>
      <c r="P261" s="332"/>
      <c r="Q261" s="332"/>
      <c r="R261" s="332"/>
      <c r="S261" s="332"/>
      <c r="T261" s="332"/>
      <c r="U261" s="328"/>
      <c r="V261" s="329"/>
      <c r="W261" s="329"/>
      <c r="X261" s="329"/>
      <c r="Y261" s="329"/>
      <c r="Z261" s="329"/>
      <c r="AA261" s="329"/>
      <c r="AB261" s="333"/>
    </row>
    <row r="262" spans="1:28">
      <c r="A262" s="331"/>
      <c r="B262" s="321"/>
      <c r="C262" s="321"/>
      <c r="D262" s="332"/>
      <c r="E262" s="332"/>
      <c r="F262" s="332"/>
      <c r="G262" s="332"/>
      <c r="H262" s="332"/>
      <c r="I262" s="332"/>
      <c r="J262" s="332"/>
      <c r="K262" s="332"/>
      <c r="L262" s="332"/>
      <c r="M262" s="332"/>
      <c r="N262" s="332"/>
      <c r="O262" s="332"/>
      <c r="P262" s="332"/>
      <c r="Q262" s="332"/>
      <c r="R262" s="332"/>
      <c r="S262" s="332"/>
      <c r="T262" s="332"/>
      <c r="U262" s="328"/>
      <c r="V262" s="329"/>
      <c r="W262" s="329"/>
      <c r="X262" s="329"/>
      <c r="Y262" s="329"/>
      <c r="Z262" s="329"/>
      <c r="AA262" s="329"/>
      <c r="AB262" s="333"/>
    </row>
    <row r="263" spans="1:28">
      <c r="A263" s="331"/>
      <c r="B263" s="321"/>
      <c r="C263" s="321"/>
      <c r="D263" s="332"/>
      <c r="E263" s="332"/>
      <c r="F263" s="332"/>
      <c r="G263" s="332"/>
      <c r="H263" s="332"/>
      <c r="I263" s="332"/>
      <c r="J263" s="332"/>
      <c r="K263" s="332"/>
      <c r="L263" s="332"/>
      <c r="M263" s="332"/>
      <c r="N263" s="332"/>
      <c r="O263" s="332"/>
      <c r="P263" s="332"/>
      <c r="Q263" s="332"/>
      <c r="R263" s="332"/>
      <c r="S263" s="332"/>
      <c r="T263" s="332"/>
      <c r="U263" s="328"/>
      <c r="V263" s="329"/>
      <c r="W263" s="329"/>
      <c r="X263" s="329"/>
      <c r="Y263" s="329"/>
      <c r="Z263" s="329"/>
      <c r="AA263" s="329"/>
      <c r="AB263" s="333"/>
    </row>
    <row r="264" spans="1:28">
      <c r="A264" s="331"/>
      <c r="B264" s="321"/>
      <c r="C264" s="321"/>
      <c r="D264" s="332"/>
      <c r="E264" s="332"/>
      <c r="F264" s="332"/>
      <c r="G264" s="332"/>
      <c r="H264" s="332"/>
      <c r="I264" s="332"/>
      <c r="J264" s="332"/>
      <c r="K264" s="332"/>
      <c r="L264" s="332"/>
      <c r="M264" s="332"/>
      <c r="N264" s="332"/>
      <c r="O264" s="332"/>
      <c r="P264" s="332"/>
      <c r="Q264" s="332"/>
      <c r="R264" s="332"/>
      <c r="S264" s="332"/>
      <c r="T264" s="332"/>
      <c r="U264" s="328"/>
      <c r="V264" s="329"/>
      <c r="W264" s="329"/>
      <c r="X264" s="329"/>
      <c r="Y264" s="329"/>
      <c r="Z264" s="329"/>
      <c r="AA264" s="329"/>
      <c r="AB264" s="333"/>
    </row>
    <row r="265" spans="1:28">
      <c r="A265" s="331"/>
      <c r="B265" s="321"/>
      <c r="C265" s="321"/>
      <c r="D265" s="332"/>
      <c r="E265" s="332"/>
      <c r="F265" s="332"/>
      <c r="G265" s="332"/>
      <c r="H265" s="332"/>
      <c r="I265" s="332"/>
      <c r="J265" s="332"/>
      <c r="K265" s="332"/>
      <c r="L265" s="332"/>
      <c r="M265" s="332"/>
      <c r="N265" s="332"/>
      <c r="O265" s="332"/>
      <c r="P265" s="332"/>
      <c r="Q265" s="332"/>
      <c r="R265" s="332"/>
      <c r="S265" s="332"/>
      <c r="T265" s="332"/>
      <c r="U265" s="328"/>
      <c r="V265" s="329"/>
      <c r="W265" s="329"/>
      <c r="X265" s="329"/>
      <c r="Y265" s="329"/>
      <c r="Z265" s="329"/>
      <c r="AA265" s="329"/>
      <c r="AB265" s="333"/>
    </row>
    <row r="266" spans="1:28">
      <c r="A266" s="331"/>
      <c r="B266" s="321"/>
      <c r="C266" s="321"/>
      <c r="D266" s="332"/>
      <c r="E266" s="332"/>
      <c r="F266" s="332"/>
      <c r="G266" s="332"/>
      <c r="H266" s="332"/>
      <c r="I266" s="332"/>
      <c r="J266" s="332"/>
      <c r="K266" s="332"/>
      <c r="L266" s="332"/>
      <c r="M266" s="332"/>
      <c r="N266" s="332"/>
      <c r="O266" s="332"/>
      <c r="P266" s="332"/>
      <c r="Q266" s="332"/>
      <c r="R266" s="332"/>
      <c r="S266" s="332"/>
      <c r="T266" s="332"/>
      <c r="U266" s="328"/>
      <c r="V266" s="329"/>
      <c r="W266" s="329"/>
      <c r="X266" s="329"/>
      <c r="Y266" s="329"/>
      <c r="Z266" s="329"/>
      <c r="AA266" s="329"/>
      <c r="AB266" s="333"/>
    </row>
    <row r="267" spans="1:28">
      <c r="A267" s="331"/>
      <c r="B267" s="321"/>
      <c r="C267" s="321"/>
      <c r="D267" s="332"/>
      <c r="E267" s="332"/>
      <c r="F267" s="332"/>
      <c r="G267" s="332"/>
      <c r="H267" s="332"/>
      <c r="I267" s="332"/>
      <c r="J267" s="332"/>
      <c r="K267" s="332"/>
      <c r="L267" s="332"/>
      <c r="M267" s="332"/>
      <c r="N267" s="332"/>
      <c r="O267" s="332"/>
      <c r="P267" s="332"/>
      <c r="Q267" s="332"/>
      <c r="R267" s="332"/>
      <c r="S267" s="332"/>
      <c r="T267" s="332"/>
      <c r="U267" s="328"/>
      <c r="V267" s="329"/>
      <c r="W267" s="329"/>
      <c r="X267" s="329"/>
      <c r="Y267" s="329"/>
      <c r="Z267" s="329"/>
      <c r="AA267" s="329"/>
      <c r="AB267" s="333"/>
    </row>
    <row r="268" spans="1:28">
      <c r="A268" s="331"/>
      <c r="B268" s="321"/>
      <c r="C268" s="321"/>
      <c r="D268" s="332"/>
      <c r="E268" s="332"/>
      <c r="F268" s="332"/>
      <c r="G268" s="332"/>
      <c r="H268" s="332"/>
      <c r="I268" s="332"/>
      <c r="J268" s="332"/>
      <c r="K268" s="332"/>
      <c r="L268" s="332"/>
      <c r="M268" s="332"/>
      <c r="N268" s="332"/>
      <c r="O268" s="332"/>
      <c r="P268" s="332"/>
      <c r="Q268" s="332"/>
      <c r="R268" s="332"/>
      <c r="S268" s="332"/>
      <c r="T268" s="332"/>
      <c r="U268" s="328"/>
      <c r="V268" s="329"/>
      <c r="W268" s="329"/>
      <c r="X268" s="329"/>
      <c r="Y268" s="329"/>
      <c r="Z268" s="329"/>
      <c r="AA268" s="329"/>
      <c r="AB268" s="333"/>
    </row>
    <row r="269" spans="1:28">
      <c r="A269" s="331"/>
      <c r="B269" s="321"/>
      <c r="C269" s="321"/>
      <c r="D269" s="332"/>
      <c r="E269" s="332"/>
      <c r="F269" s="332"/>
      <c r="G269" s="332"/>
      <c r="H269" s="332"/>
      <c r="I269" s="332"/>
      <c r="J269" s="332"/>
      <c r="K269" s="332"/>
      <c r="L269" s="332"/>
      <c r="M269" s="332"/>
      <c r="N269" s="332"/>
      <c r="O269" s="332"/>
      <c r="P269" s="332"/>
      <c r="Q269" s="332"/>
      <c r="R269" s="332"/>
      <c r="S269" s="332"/>
      <c r="T269" s="332"/>
      <c r="U269" s="328"/>
      <c r="V269" s="329"/>
      <c r="W269" s="329"/>
      <c r="X269" s="329"/>
      <c r="Y269" s="329"/>
      <c r="Z269" s="329"/>
      <c r="AA269" s="329"/>
      <c r="AB269" s="333"/>
    </row>
    <row r="270" spans="1:28">
      <c r="A270" s="331"/>
      <c r="B270" s="321"/>
      <c r="C270" s="321"/>
      <c r="D270" s="332"/>
      <c r="E270" s="332"/>
      <c r="F270" s="332"/>
      <c r="G270" s="332"/>
      <c r="H270" s="332"/>
      <c r="I270" s="332"/>
      <c r="J270" s="332"/>
      <c r="K270" s="332"/>
      <c r="L270" s="332"/>
      <c r="M270" s="332"/>
      <c r="N270" s="332"/>
      <c r="O270" s="332"/>
      <c r="P270" s="332"/>
      <c r="Q270" s="332"/>
      <c r="R270" s="332"/>
      <c r="S270" s="332"/>
      <c r="T270" s="332"/>
      <c r="U270" s="328"/>
      <c r="V270" s="329"/>
      <c r="W270" s="329"/>
      <c r="X270" s="329"/>
      <c r="Y270" s="329"/>
      <c r="Z270" s="329"/>
      <c r="AA270" s="329"/>
      <c r="AB270" s="333"/>
    </row>
    <row r="271" spans="1:28">
      <c r="A271" s="331"/>
      <c r="B271" s="321"/>
      <c r="C271" s="321"/>
      <c r="D271" s="332"/>
      <c r="E271" s="332"/>
      <c r="F271" s="332"/>
      <c r="G271" s="332"/>
      <c r="H271" s="332"/>
      <c r="I271" s="332"/>
      <c r="J271" s="332"/>
      <c r="K271" s="332"/>
      <c r="L271" s="332"/>
      <c r="M271" s="332"/>
      <c r="N271" s="332"/>
      <c r="O271" s="332"/>
      <c r="P271" s="332"/>
      <c r="Q271" s="332"/>
      <c r="R271" s="332"/>
      <c r="S271" s="332"/>
      <c r="T271" s="332"/>
      <c r="U271" s="328"/>
      <c r="V271" s="329"/>
      <c r="W271" s="329"/>
      <c r="X271" s="329"/>
      <c r="Y271" s="329"/>
      <c r="Z271" s="329"/>
      <c r="AA271" s="329"/>
      <c r="AB271" s="333"/>
    </row>
    <row r="272" spans="1:28">
      <c r="A272" s="331"/>
      <c r="B272" s="321"/>
      <c r="C272" s="321"/>
      <c r="D272" s="332"/>
      <c r="E272" s="332"/>
      <c r="F272" s="332"/>
      <c r="G272" s="332"/>
      <c r="H272" s="332"/>
      <c r="I272" s="332"/>
      <c r="J272" s="332"/>
      <c r="K272" s="332"/>
      <c r="L272" s="332"/>
      <c r="M272" s="332"/>
      <c r="N272" s="332"/>
      <c r="O272" s="332"/>
      <c r="P272" s="332"/>
      <c r="Q272" s="332"/>
      <c r="R272" s="332"/>
      <c r="S272" s="332"/>
      <c r="T272" s="332"/>
      <c r="U272" s="328"/>
      <c r="V272" s="329"/>
      <c r="W272" s="329"/>
      <c r="X272" s="329"/>
      <c r="Y272" s="329"/>
      <c r="Z272" s="329"/>
      <c r="AA272" s="329"/>
      <c r="AB272" s="333"/>
    </row>
    <row r="273" spans="1:28">
      <c r="A273" s="331"/>
      <c r="B273" s="321"/>
      <c r="C273" s="321"/>
      <c r="D273" s="332"/>
      <c r="E273" s="332"/>
      <c r="F273" s="332"/>
      <c r="G273" s="332"/>
      <c r="H273" s="332"/>
      <c r="I273" s="332"/>
      <c r="J273" s="332"/>
      <c r="K273" s="332"/>
      <c r="L273" s="332"/>
      <c r="M273" s="332"/>
      <c r="N273" s="332"/>
      <c r="O273" s="332"/>
      <c r="P273" s="332"/>
      <c r="Q273" s="332"/>
      <c r="R273" s="332"/>
      <c r="S273" s="332"/>
      <c r="T273" s="332"/>
      <c r="U273" s="328"/>
      <c r="V273" s="329"/>
      <c r="W273" s="329"/>
      <c r="X273" s="329"/>
      <c r="Y273" s="329"/>
      <c r="Z273" s="329"/>
      <c r="AA273" s="329"/>
      <c r="AB273" s="333"/>
    </row>
    <row r="274" spans="1:28">
      <c r="A274" s="331"/>
      <c r="B274" s="321"/>
      <c r="C274" s="321"/>
      <c r="D274" s="332"/>
      <c r="E274" s="332"/>
      <c r="F274" s="332"/>
      <c r="G274" s="332"/>
      <c r="H274" s="332"/>
      <c r="I274" s="332"/>
      <c r="J274" s="332"/>
      <c r="K274" s="332"/>
      <c r="L274" s="332"/>
      <c r="M274" s="332"/>
      <c r="N274" s="332"/>
      <c r="O274" s="332"/>
      <c r="P274" s="332"/>
      <c r="Q274" s="332"/>
      <c r="R274" s="332"/>
      <c r="S274" s="332"/>
      <c r="T274" s="332"/>
      <c r="U274" s="328"/>
      <c r="V274" s="329"/>
      <c r="W274" s="329"/>
      <c r="X274" s="329"/>
      <c r="Y274" s="329"/>
      <c r="Z274" s="329"/>
      <c r="AA274" s="329"/>
      <c r="AB274" s="333"/>
    </row>
    <row r="275" spans="1:28">
      <c r="A275" s="331"/>
      <c r="B275" s="321"/>
      <c r="C275" s="321"/>
      <c r="D275" s="332"/>
      <c r="E275" s="332"/>
      <c r="F275" s="332"/>
      <c r="G275" s="332"/>
      <c r="H275" s="332"/>
      <c r="I275" s="332"/>
      <c r="J275" s="332"/>
      <c r="K275" s="332"/>
      <c r="L275" s="332"/>
      <c r="M275" s="332"/>
      <c r="N275" s="332"/>
      <c r="O275" s="332"/>
      <c r="P275" s="332"/>
      <c r="Q275" s="332"/>
      <c r="R275" s="332"/>
      <c r="S275" s="332"/>
      <c r="T275" s="332"/>
      <c r="U275" s="328"/>
      <c r="V275" s="329"/>
      <c r="W275" s="329"/>
      <c r="X275" s="329"/>
      <c r="Y275" s="329"/>
      <c r="Z275" s="329"/>
      <c r="AA275" s="329"/>
      <c r="AB275" s="333"/>
    </row>
    <row r="276" spans="1:28">
      <c r="A276" s="331"/>
      <c r="B276" s="321"/>
      <c r="C276" s="321"/>
      <c r="D276" s="332"/>
      <c r="E276" s="332"/>
      <c r="F276" s="332"/>
      <c r="G276" s="332"/>
      <c r="H276" s="332"/>
      <c r="I276" s="332"/>
      <c r="J276" s="332"/>
      <c r="K276" s="332"/>
      <c r="L276" s="332"/>
      <c r="M276" s="332"/>
      <c r="N276" s="332"/>
      <c r="O276" s="332"/>
      <c r="P276" s="332"/>
      <c r="Q276" s="332"/>
      <c r="R276" s="332"/>
      <c r="S276" s="332"/>
      <c r="T276" s="332"/>
      <c r="U276" s="328"/>
      <c r="V276" s="329"/>
      <c r="W276" s="329"/>
      <c r="X276" s="329"/>
      <c r="Y276" s="329"/>
      <c r="Z276" s="329"/>
      <c r="AA276" s="329"/>
      <c r="AB276" s="333"/>
    </row>
    <row r="277" spans="1:28">
      <c r="A277" s="331"/>
      <c r="B277" s="321"/>
      <c r="C277" s="321"/>
      <c r="D277" s="332"/>
      <c r="E277" s="332"/>
      <c r="F277" s="332"/>
      <c r="G277" s="332"/>
      <c r="H277" s="332"/>
      <c r="I277" s="332"/>
      <c r="J277" s="332"/>
      <c r="K277" s="332"/>
      <c r="L277" s="332"/>
      <c r="M277" s="332"/>
      <c r="N277" s="332"/>
      <c r="O277" s="332"/>
      <c r="P277" s="332"/>
      <c r="Q277" s="332"/>
      <c r="R277" s="332"/>
      <c r="S277" s="332"/>
      <c r="T277" s="332"/>
      <c r="U277" s="328"/>
      <c r="V277" s="329"/>
      <c r="W277" s="329"/>
      <c r="X277" s="329"/>
      <c r="Y277" s="329"/>
      <c r="Z277" s="329"/>
      <c r="AA277" s="329"/>
      <c r="AB277" s="333"/>
    </row>
    <row r="278" spans="1:28">
      <c r="A278" s="331"/>
      <c r="B278" s="321"/>
      <c r="C278" s="321"/>
      <c r="D278" s="332"/>
      <c r="E278" s="332"/>
      <c r="F278" s="332"/>
      <c r="G278" s="332"/>
      <c r="H278" s="332"/>
      <c r="I278" s="332"/>
      <c r="J278" s="332"/>
      <c r="K278" s="332"/>
      <c r="L278" s="332"/>
      <c r="M278" s="332"/>
      <c r="N278" s="332"/>
      <c r="O278" s="332"/>
      <c r="P278" s="332"/>
      <c r="Q278" s="332"/>
      <c r="R278" s="332"/>
      <c r="S278" s="332"/>
      <c r="T278" s="332"/>
      <c r="U278" s="328"/>
      <c r="V278" s="329"/>
      <c r="W278" s="329"/>
      <c r="X278" s="329"/>
      <c r="Y278" s="329"/>
      <c r="Z278" s="329"/>
      <c r="AA278" s="329"/>
      <c r="AB278" s="333"/>
    </row>
    <row r="279" spans="1:28">
      <c r="A279" s="331"/>
      <c r="B279" s="321"/>
      <c r="C279" s="321"/>
      <c r="D279" s="332"/>
      <c r="E279" s="332"/>
      <c r="F279" s="332"/>
      <c r="G279" s="332"/>
      <c r="H279" s="332"/>
      <c r="I279" s="332"/>
      <c r="J279" s="332"/>
      <c r="K279" s="332"/>
      <c r="L279" s="332"/>
      <c r="M279" s="332"/>
      <c r="N279" s="332"/>
      <c r="O279" s="332"/>
      <c r="P279" s="332"/>
      <c r="Q279" s="332"/>
      <c r="R279" s="332"/>
      <c r="S279" s="332"/>
      <c r="T279" s="332"/>
      <c r="U279" s="328"/>
      <c r="V279" s="329"/>
      <c r="W279" s="329"/>
      <c r="X279" s="329"/>
      <c r="Y279" s="329"/>
      <c r="Z279" s="329"/>
      <c r="AA279" s="329"/>
      <c r="AB279" s="333"/>
    </row>
    <row r="280" spans="1:28">
      <c r="A280" s="331"/>
      <c r="B280" s="321"/>
      <c r="C280" s="321"/>
      <c r="D280" s="332"/>
      <c r="E280" s="332"/>
      <c r="F280" s="332"/>
      <c r="G280" s="332"/>
      <c r="H280" s="332"/>
      <c r="I280" s="332"/>
      <c r="J280" s="332"/>
      <c r="K280" s="332"/>
      <c r="L280" s="332"/>
      <c r="M280" s="332"/>
      <c r="N280" s="332"/>
      <c r="O280" s="332"/>
      <c r="P280" s="332"/>
      <c r="Q280" s="332"/>
      <c r="R280" s="332"/>
      <c r="S280" s="332"/>
      <c r="T280" s="332"/>
      <c r="U280" s="328"/>
      <c r="V280" s="329"/>
      <c r="W280" s="329"/>
      <c r="X280" s="329"/>
      <c r="Y280" s="329"/>
      <c r="Z280" s="329"/>
      <c r="AA280" s="329"/>
      <c r="AB280" s="333"/>
    </row>
    <row r="281" spans="1:28">
      <c r="A281" s="331"/>
      <c r="B281" s="321"/>
      <c r="C281" s="321"/>
      <c r="D281" s="332"/>
      <c r="E281" s="332"/>
      <c r="F281" s="332"/>
      <c r="G281" s="332"/>
      <c r="H281" s="332"/>
      <c r="I281" s="332"/>
      <c r="J281" s="332"/>
      <c r="K281" s="332"/>
      <c r="L281" s="332"/>
      <c r="M281" s="332"/>
      <c r="N281" s="332"/>
      <c r="O281" s="332"/>
      <c r="P281" s="332"/>
      <c r="Q281" s="332"/>
      <c r="R281" s="332"/>
      <c r="S281" s="332"/>
      <c r="T281" s="332"/>
      <c r="U281" s="328"/>
      <c r="V281" s="329"/>
      <c r="W281" s="329"/>
      <c r="X281" s="329"/>
      <c r="Y281" s="329"/>
      <c r="Z281" s="329"/>
      <c r="AA281" s="329"/>
      <c r="AB281" s="333"/>
    </row>
    <row r="282" spans="1:28">
      <c r="A282" s="331"/>
      <c r="B282" s="321"/>
      <c r="C282" s="321"/>
      <c r="D282" s="332"/>
      <c r="E282" s="332"/>
      <c r="F282" s="332"/>
      <c r="G282" s="332"/>
      <c r="H282" s="332"/>
      <c r="I282" s="332"/>
      <c r="J282" s="332"/>
      <c r="K282" s="332"/>
      <c r="L282" s="332"/>
      <c r="M282" s="332"/>
      <c r="N282" s="332"/>
      <c r="O282" s="332"/>
      <c r="P282" s="332"/>
      <c r="Q282" s="332"/>
      <c r="R282" s="332"/>
      <c r="S282" s="332"/>
      <c r="T282" s="332"/>
      <c r="U282" s="328"/>
      <c r="V282" s="329"/>
      <c r="W282" s="329"/>
      <c r="X282" s="329"/>
      <c r="Y282" s="329"/>
      <c r="Z282" s="329"/>
      <c r="AA282" s="329"/>
      <c r="AB282" s="333"/>
    </row>
    <row r="283" spans="1:28">
      <c r="A283" s="331"/>
      <c r="B283" s="321"/>
      <c r="C283" s="321"/>
      <c r="D283" s="332"/>
      <c r="E283" s="332"/>
      <c r="F283" s="332"/>
      <c r="G283" s="332"/>
      <c r="H283" s="332"/>
      <c r="I283" s="332"/>
      <c r="J283" s="332"/>
      <c r="K283" s="332"/>
      <c r="L283" s="332"/>
      <c r="M283" s="332"/>
      <c r="N283" s="332"/>
      <c r="O283" s="332"/>
      <c r="P283" s="332"/>
      <c r="Q283" s="332"/>
      <c r="R283" s="332"/>
      <c r="S283" s="332"/>
      <c r="T283" s="332"/>
      <c r="U283" s="328"/>
      <c r="V283" s="329"/>
      <c r="W283" s="329"/>
      <c r="X283" s="329"/>
      <c r="Y283" s="329"/>
      <c r="Z283" s="329"/>
      <c r="AA283" s="329"/>
      <c r="AB283" s="333"/>
    </row>
    <row r="284" spans="1:28">
      <c r="A284" s="331"/>
      <c r="B284" s="321"/>
      <c r="C284" s="321"/>
      <c r="D284" s="332"/>
      <c r="E284" s="332"/>
      <c r="F284" s="332"/>
      <c r="G284" s="332"/>
      <c r="H284" s="332"/>
      <c r="I284" s="332"/>
      <c r="J284" s="332"/>
      <c r="K284" s="332"/>
      <c r="L284" s="332"/>
      <c r="M284" s="332"/>
      <c r="N284" s="332"/>
      <c r="O284" s="332"/>
      <c r="P284" s="332"/>
      <c r="Q284" s="332"/>
      <c r="R284" s="332"/>
      <c r="S284" s="332"/>
      <c r="T284" s="332"/>
      <c r="U284" s="328"/>
      <c r="V284" s="329"/>
      <c r="W284" s="329"/>
      <c r="X284" s="329"/>
      <c r="Y284" s="329"/>
      <c r="Z284" s="329"/>
      <c r="AA284" s="329"/>
      <c r="AB284" s="333"/>
    </row>
    <row r="285" spans="1:28">
      <c r="A285" s="331"/>
      <c r="B285" s="321"/>
      <c r="C285" s="321"/>
      <c r="D285" s="332"/>
      <c r="E285" s="332"/>
      <c r="F285" s="332"/>
      <c r="G285" s="332"/>
      <c r="H285" s="332"/>
      <c r="I285" s="332"/>
      <c r="J285" s="332"/>
      <c r="K285" s="332"/>
      <c r="L285" s="332"/>
      <c r="M285" s="332"/>
      <c r="N285" s="332"/>
      <c r="O285" s="332"/>
      <c r="P285" s="332"/>
      <c r="Q285" s="332"/>
      <c r="R285" s="332"/>
      <c r="S285" s="332"/>
      <c r="T285" s="332"/>
      <c r="U285" s="328"/>
      <c r="V285" s="329"/>
      <c r="W285" s="329"/>
      <c r="X285" s="329"/>
      <c r="Y285" s="329"/>
      <c r="Z285" s="329"/>
      <c r="AA285" s="329"/>
      <c r="AB285" s="333"/>
    </row>
    <row r="286" spans="1:28">
      <c r="A286" s="331"/>
      <c r="B286" s="321"/>
      <c r="C286" s="321"/>
      <c r="D286" s="332"/>
      <c r="E286" s="332"/>
      <c r="F286" s="332"/>
      <c r="G286" s="332"/>
      <c r="H286" s="332"/>
      <c r="I286" s="332"/>
      <c r="J286" s="332"/>
      <c r="K286" s="332"/>
      <c r="L286" s="332"/>
      <c r="M286" s="332"/>
      <c r="N286" s="332"/>
      <c r="O286" s="332"/>
      <c r="P286" s="332"/>
      <c r="Q286" s="332"/>
      <c r="R286" s="332"/>
      <c r="S286" s="332"/>
      <c r="T286" s="332"/>
      <c r="U286" s="328"/>
      <c r="V286" s="329"/>
      <c r="W286" s="329"/>
      <c r="X286" s="329"/>
      <c r="Y286" s="329"/>
      <c r="Z286" s="329"/>
      <c r="AA286" s="329"/>
      <c r="AB286" s="333"/>
    </row>
    <row r="287" spans="1:28">
      <c r="A287" s="331"/>
      <c r="B287" s="321"/>
      <c r="C287" s="321"/>
      <c r="D287" s="332"/>
      <c r="E287" s="332"/>
      <c r="F287" s="332"/>
      <c r="G287" s="332"/>
      <c r="H287" s="332"/>
      <c r="I287" s="332"/>
      <c r="J287" s="332"/>
      <c r="K287" s="332"/>
      <c r="L287" s="332"/>
      <c r="M287" s="332"/>
      <c r="N287" s="332"/>
      <c r="O287" s="332"/>
      <c r="P287" s="332"/>
      <c r="Q287" s="332"/>
      <c r="R287" s="332"/>
      <c r="S287" s="332"/>
      <c r="T287" s="332"/>
      <c r="U287" s="328"/>
      <c r="V287" s="329"/>
      <c r="W287" s="329"/>
      <c r="X287" s="329"/>
      <c r="Y287" s="329"/>
      <c r="Z287" s="329"/>
      <c r="AA287" s="329"/>
      <c r="AB287" s="333"/>
    </row>
    <row r="288" spans="1:28">
      <c r="A288" s="331"/>
      <c r="B288" s="321"/>
      <c r="C288" s="321"/>
      <c r="D288" s="332"/>
      <c r="E288" s="332"/>
      <c r="F288" s="332"/>
      <c r="G288" s="332"/>
      <c r="H288" s="332"/>
      <c r="I288" s="332"/>
      <c r="J288" s="332"/>
      <c r="K288" s="332"/>
      <c r="L288" s="332"/>
      <c r="M288" s="332"/>
      <c r="N288" s="332"/>
      <c r="O288" s="332"/>
      <c r="P288" s="332"/>
      <c r="Q288" s="332"/>
      <c r="R288" s="332"/>
      <c r="S288" s="332"/>
      <c r="T288" s="332"/>
      <c r="U288" s="328"/>
      <c r="V288" s="329"/>
      <c r="W288" s="329"/>
      <c r="X288" s="329"/>
      <c r="Y288" s="329"/>
      <c r="Z288" s="329"/>
      <c r="AA288" s="329"/>
      <c r="AB288" s="333"/>
    </row>
    <row r="289" spans="1:28">
      <c r="A289" s="331"/>
      <c r="B289" s="321"/>
      <c r="C289" s="321"/>
      <c r="D289" s="332"/>
      <c r="E289" s="332"/>
      <c r="F289" s="332"/>
      <c r="G289" s="332"/>
      <c r="H289" s="332"/>
      <c r="I289" s="332"/>
      <c r="J289" s="332"/>
      <c r="K289" s="332"/>
      <c r="L289" s="332"/>
      <c r="M289" s="332"/>
      <c r="N289" s="332"/>
      <c r="O289" s="332"/>
      <c r="P289" s="332"/>
      <c r="Q289" s="332"/>
      <c r="R289" s="332"/>
      <c r="S289" s="332"/>
      <c r="T289" s="332"/>
      <c r="U289" s="328"/>
      <c r="V289" s="329"/>
      <c r="W289" s="329"/>
      <c r="X289" s="329"/>
      <c r="Y289" s="329"/>
      <c r="Z289" s="329"/>
      <c r="AA289" s="329"/>
      <c r="AB289" s="333"/>
    </row>
    <row r="290" spans="1:28">
      <c r="A290" s="331"/>
      <c r="B290" s="321"/>
      <c r="C290" s="321"/>
      <c r="D290" s="332"/>
      <c r="E290" s="332"/>
      <c r="F290" s="332"/>
      <c r="G290" s="332"/>
      <c r="H290" s="332"/>
      <c r="I290" s="332"/>
      <c r="J290" s="332"/>
      <c r="K290" s="332"/>
      <c r="L290" s="332"/>
      <c r="M290" s="332"/>
      <c r="N290" s="332"/>
      <c r="O290" s="332"/>
      <c r="P290" s="332"/>
      <c r="Q290" s="332"/>
      <c r="R290" s="332"/>
      <c r="S290" s="332"/>
      <c r="T290" s="332"/>
      <c r="U290" s="328"/>
      <c r="V290" s="329"/>
      <c r="W290" s="329"/>
      <c r="X290" s="329"/>
      <c r="Y290" s="329"/>
      <c r="Z290" s="329"/>
      <c r="AA290" s="329"/>
      <c r="AB290" s="333"/>
    </row>
    <row r="291" spans="1:28">
      <c r="A291" s="331"/>
      <c r="B291" s="321"/>
      <c r="C291" s="321"/>
      <c r="D291" s="332"/>
      <c r="E291" s="332"/>
      <c r="F291" s="332"/>
      <c r="G291" s="332"/>
      <c r="H291" s="332"/>
      <c r="I291" s="332"/>
      <c r="J291" s="332"/>
      <c r="K291" s="332"/>
      <c r="L291" s="332"/>
      <c r="M291" s="332"/>
      <c r="N291" s="332"/>
      <c r="O291" s="332"/>
      <c r="P291" s="332"/>
      <c r="Q291" s="332"/>
      <c r="R291" s="332"/>
      <c r="S291" s="332"/>
      <c r="T291" s="332"/>
      <c r="U291" s="328"/>
      <c r="V291" s="329"/>
      <c r="W291" s="329"/>
      <c r="X291" s="329"/>
      <c r="Y291" s="329"/>
      <c r="Z291" s="329"/>
      <c r="AA291" s="329"/>
      <c r="AB291" s="333"/>
    </row>
    <row r="292" spans="1:28">
      <c r="A292" s="331"/>
      <c r="B292" s="321"/>
      <c r="C292" s="321"/>
      <c r="D292" s="332"/>
      <c r="E292" s="332"/>
      <c r="F292" s="332"/>
      <c r="G292" s="332"/>
      <c r="H292" s="332"/>
      <c r="I292" s="332"/>
      <c r="J292" s="332"/>
      <c r="K292" s="332"/>
      <c r="L292" s="332"/>
      <c r="M292" s="332"/>
      <c r="N292" s="332"/>
      <c r="O292" s="332"/>
      <c r="P292" s="332"/>
      <c r="Q292" s="332"/>
      <c r="R292" s="332"/>
      <c r="S292" s="332"/>
      <c r="T292" s="332"/>
      <c r="U292" s="328"/>
      <c r="V292" s="329"/>
      <c r="W292" s="329"/>
      <c r="X292" s="329"/>
      <c r="Y292" s="329"/>
      <c r="Z292" s="329"/>
      <c r="AA292" s="329"/>
      <c r="AB292" s="333"/>
    </row>
    <row r="293" spans="1:28">
      <c r="A293" s="331"/>
      <c r="B293" s="332"/>
      <c r="C293" s="335"/>
      <c r="D293" s="332"/>
      <c r="E293" s="332"/>
      <c r="F293" s="332"/>
      <c r="G293" s="332"/>
      <c r="H293" s="332"/>
      <c r="I293" s="332"/>
      <c r="J293" s="332"/>
      <c r="K293" s="332"/>
      <c r="L293" s="332"/>
      <c r="M293" s="332"/>
      <c r="N293" s="332"/>
      <c r="O293" s="332"/>
      <c r="P293" s="332"/>
      <c r="Q293" s="332"/>
      <c r="R293" s="332"/>
      <c r="S293" s="332"/>
      <c r="T293" s="332"/>
      <c r="U293" s="328"/>
      <c r="V293" s="329"/>
      <c r="W293" s="329"/>
      <c r="X293" s="329"/>
      <c r="Y293" s="329"/>
      <c r="Z293" s="329"/>
      <c r="AA293" s="329"/>
      <c r="AB293" s="333"/>
    </row>
    <row r="294" spans="1:28">
      <c r="A294" s="331"/>
      <c r="B294" s="332"/>
      <c r="C294" s="335"/>
      <c r="D294" s="332"/>
      <c r="E294" s="332"/>
      <c r="F294" s="332"/>
      <c r="G294" s="332"/>
      <c r="H294" s="332"/>
      <c r="I294" s="332"/>
      <c r="J294" s="332"/>
      <c r="K294" s="332"/>
      <c r="L294" s="332"/>
      <c r="M294" s="332"/>
      <c r="N294" s="332"/>
      <c r="O294" s="332"/>
      <c r="P294" s="332"/>
      <c r="Q294" s="332"/>
      <c r="R294" s="332"/>
      <c r="S294" s="332"/>
      <c r="T294" s="332"/>
      <c r="U294" s="328"/>
      <c r="V294" s="329"/>
      <c r="W294" s="329"/>
      <c r="X294" s="329"/>
      <c r="Y294" s="329"/>
      <c r="Z294" s="329"/>
      <c r="AA294" s="329"/>
      <c r="AB294" s="333"/>
    </row>
    <row r="295" spans="1:28">
      <c r="A295" s="331"/>
      <c r="B295" s="332"/>
      <c r="C295" s="335"/>
      <c r="D295" s="332"/>
      <c r="E295" s="332"/>
      <c r="F295" s="332"/>
      <c r="G295" s="332"/>
      <c r="H295" s="332"/>
      <c r="I295" s="332"/>
      <c r="J295" s="332"/>
      <c r="K295" s="332"/>
      <c r="L295" s="332"/>
      <c r="M295" s="332"/>
      <c r="N295" s="332"/>
      <c r="O295" s="332"/>
      <c r="P295" s="332"/>
      <c r="Q295" s="332"/>
      <c r="R295" s="332"/>
      <c r="S295" s="332"/>
      <c r="T295" s="332"/>
      <c r="U295" s="328"/>
      <c r="V295" s="329"/>
      <c r="W295" s="329"/>
      <c r="X295" s="329"/>
      <c r="Y295" s="329"/>
      <c r="Z295" s="329"/>
      <c r="AA295" s="329"/>
      <c r="AB295" s="333"/>
    </row>
    <row r="296" spans="1:28">
      <c r="A296" s="331"/>
      <c r="B296" s="332"/>
      <c r="C296" s="335"/>
      <c r="D296" s="332"/>
      <c r="E296" s="332"/>
      <c r="F296" s="332"/>
      <c r="G296" s="332"/>
      <c r="H296" s="332"/>
      <c r="I296" s="332"/>
      <c r="J296" s="332"/>
      <c r="K296" s="332"/>
      <c r="L296" s="332"/>
      <c r="M296" s="332"/>
      <c r="N296" s="332"/>
      <c r="O296" s="332"/>
      <c r="P296" s="332"/>
      <c r="Q296" s="332"/>
      <c r="R296" s="332"/>
      <c r="S296" s="332"/>
      <c r="T296" s="332"/>
      <c r="U296" s="328"/>
      <c r="V296" s="329"/>
      <c r="W296" s="329"/>
      <c r="X296" s="329"/>
      <c r="Y296" s="329"/>
      <c r="Z296" s="329"/>
      <c r="AA296" s="329"/>
      <c r="AB296" s="333"/>
    </row>
    <row r="297" spans="1:28">
      <c r="A297" s="331"/>
      <c r="B297" s="332"/>
      <c r="C297" s="335"/>
      <c r="D297" s="332"/>
      <c r="E297" s="332"/>
      <c r="F297" s="332"/>
      <c r="G297" s="332"/>
      <c r="H297" s="332"/>
      <c r="I297" s="332"/>
      <c r="J297" s="332"/>
      <c r="K297" s="332"/>
      <c r="L297" s="332"/>
      <c r="M297" s="332"/>
      <c r="N297" s="332"/>
      <c r="O297" s="332"/>
      <c r="P297" s="332"/>
      <c r="Q297" s="332"/>
      <c r="R297" s="332"/>
      <c r="S297" s="332"/>
      <c r="T297" s="332"/>
      <c r="U297" s="328"/>
      <c r="V297" s="329"/>
      <c r="W297" s="329"/>
      <c r="X297" s="329"/>
      <c r="Y297" s="329"/>
      <c r="Z297" s="329"/>
      <c r="AA297" s="329"/>
      <c r="AB297" s="333"/>
    </row>
    <row r="298" spans="1:28">
      <c r="A298" s="331"/>
      <c r="B298" s="332"/>
      <c r="C298" s="335"/>
      <c r="D298" s="332"/>
      <c r="E298" s="332"/>
      <c r="F298" s="332"/>
      <c r="G298" s="332"/>
      <c r="H298" s="332"/>
      <c r="I298" s="332"/>
      <c r="J298" s="332"/>
      <c r="K298" s="332"/>
      <c r="L298" s="332"/>
      <c r="M298" s="332"/>
      <c r="N298" s="332"/>
      <c r="O298" s="332"/>
      <c r="P298" s="332"/>
      <c r="Q298" s="332"/>
      <c r="R298" s="332"/>
      <c r="S298" s="332"/>
      <c r="T298" s="332"/>
      <c r="U298" s="328"/>
      <c r="V298" s="329"/>
      <c r="W298" s="329"/>
      <c r="X298" s="329"/>
      <c r="Y298" s="329"/>
      <c r="Z298" s="329"/>
      <c r="AA298" s="329"/>
      <c r="AB298" s="333"/>
    </row>
    <row r="299" spans="1:28">
      <c r="A299" s="331"/>
      <c r="B299" s="332"/>
      <c r="C299" s="335"/>
      <c r="D299" s="332"/>
      <c r="E299" s="332"/>
      <c r="F299" s="332"/>
      <c r="G299" s="332"/>
      <c r="H299" s="332"/>
      <c r="I299" s="332"/>
      <c r="J299" s="332"/>
      <c r="K299" s="332"/>
      <c r="L299" s="332"/>
      <c r="M299" s="332"/>
      <c r="N299" s="332"/>
      <c r="O299" s="332"/>
      <c r="P299" s="332"/>
      <c r="Q299" s="332"/>
      <c r="R299" s="332"/>
      <c r="S299" s="332"/>
      <c r="T299" s="332"/>
      <c r="U299" s="328"/>
      <c r="V299" s="329"/>
      <c r="W299" s="329"/>
      <c r="X299" s="329"/>
      <c r="Y299" s="329"/>
      <c r="Z299" s="329"/>
      <c r="AA299" s="329"/>
      <c r="AB299" s="333"/>
    </row>
    <row r="300" spans="1:28">
      <c r="A300" s="331"/>
      <c r="B300" s="332"/>
      <c r="C300" s="335"/>
      <c r="D300" s="332"/>
      <c r="E300" s="332"/>
      <c r="F300" s="332"/>
      <c r="G300" s="332"/>
      <c r="H300" s="332"/>
      <c r="I300" s="332"/>
      <c r="J300" s="332"/>
      <c r="K300" s="332"/>
      <c r="L300" s="332"/>
      <c r="M300" s="332"/>
      <c r="N300" s="332"/>
      <c r="O300" s="332"/>
      <c r="P300" s="332"/>
      <c r="Q300" s="332"/>
      <c r="R300" s="332"/>
      <c r="S300" s="332"/>
      <c r="T300" s="332"/>
      <c r="U300" s="328"/>
      <c r="V300" s="329"/>
      <c r="W300" s="329"/>
      <c r="X300" s="329"/>
      <c r="Y300" s="329"/>
      <c r="Z300" s="329"/>
      <c r="AA300" s="329"/>
      <c r="AB300" s="333"/>
    </row>
    <row r="301" spans="1:28">
      <c r="A301" s="331"/>
      <c r="B301" s="332"/>
      <c r="C301" s="335"/>
      <c r="D301" s="332"/>
      <c r="E301" s="332"/>
      <c r="F301" s="332"/>
      <c r="G301" s="332"/>
      <c r="H301" s="332"/>
      <c r="I301" s="332"/>
      <c r="J301" s="332"/>
      <c r="K301" s="332"/>
      <c r="L301" s="332"/>
      <c r="M301" s="332"/>
      <c r="N301" s="332"/>
      <c r="O301" s="332"/>
      <c r="P301" s="332"/>
      <c r="Q301" s="332"/>
      <c r="R301" s="332"/>
      <c r="S301" s="332"/>
      <c r="T301" s="332"/>
      <c r="U301" s="328"/>
      <c r="V301" s="329"/>
      <c r="W301" s="329"/>
      <c r="X301" s="329"/>
      <c r="Y301" s="329"/>
      <c r="Z301" s="329"/>
      <c r="AA301" s="329"/>
      <c r="AB301" s="333"/>
    </row>
    <row r="302" spans="1:28">
      <c r="A302" s="331"/>
      <c r="B302" s="332"/>
      <c r="C302" s="335"/>
      <c r="D302" s="332"/>
      <c r="E302" s="332"/>
      <c r="F302" s="332"/>
      <c r="G302" s="332"/>
      <c r="H302" s="332"/>
      <c r="I302" s="332"/>
      <c r="J302" s="332"/>
      <c r="K302" s="332"/>
      <c r="L302" s="332"/>
      <c r="M302" s="332"/>
      <c r="N302" s="332"/>
      <c r="O302" s="332"/>
      <c r="P302" s="332"/>
      <c r="Q302" s="332"/>
      <c r="R302" s="332"/>
      <c r="S302" s="332"/>
      <c r="T302" s="332"/>
      <c r="U302" s="328"/>
      <c r="V302" s="329"/>
      <c r="W302" s="329"/>
      <c r="X302" s="329"/>
      <c r="Y302" s="329"/>
      <c r="Z302" s="329"/>
      <c r="AA302" s="329"/>
      <c r="AB302" s="333"/>
    </row>
    <row r="303" spans="1:28">
      <c r="A303" s="331"/>
      <c r="B303" s="332"/>
      <c r="C303" s="335"/>
      <c r="D303" s="332"/>
      <c r="E303" s="332"/>
      <c r="F303" s="332"/>
      <c r="G303" s="332"/>
      <c r="H303" s="332"/>
      <c r="I303" s="332"/>
      <c r="J303" s="332"/>
      <c r="K303" s="332"/>
      <c r="L303" s="332"/>
      <c r="M303" s="332"/>
      <c r="N303" s="332"/>
      <c r="O303" s="332"/>
      <c r="P303" s="332"/>
      <c r="Q303" s="332"/>
      <c r="R303" s="332"/>
      <c r="S303" s="332"/>
      <c r="T303" s="332"/>
      <c r="U303" s="328"/>
      <c r="V303" s="329"/>
      <c r="W303" s="329"/>
      <c r="X303" s="329"/>
      <c r="Y303" s="329"/>
      <c r="Z303" s="329"/>
      <c r="AA303" s="329"/>
      <c r="AB303" s="333"/>
    </row>
    <row r="304" spans="1:28">
      <c r="A304" s="331"/>
      <c r="B304" s="332"/>
      <c r="C304" s="335"/>
      <c r="D304" s="332"/>
      <c r="E304" s="332"/>
      <c r="F304" s="332"/>
      <c r="G304" s="332"/>
      <c r="H304" s="332"/>
      <c r="I304" s="332"/>
      <c r="J304" s="332"/>
      <c r="K304" s="332"/>
      <c r="L304" s="332"/>
      <c r="M304" s="332"/>
      <c r="N304" s="332"/>
      <c r="O304" s="332"/>
      <c r="P304" s="332"/>
      <c r="Q304" s="332"/>
      <c r="R304" s="332"/>
      <c r="S304" s="332"/>
      <c r="T304" s="332"/>
      <c r="U304" s="328"/>
      <c r="V304" s="329"/>
      <c r="W304" s="329"/>
      <c r="X304" s="329"/>
      <c r="Y304" s="329"/>
      <c r="Z304" s="329"/>
      <c r="AA304" s="329"/>
      <c r="AB304" s="333"/>
    </row>
    <row r="305" spans="1:28">
      <c r="A305" s="331"/>
      <c r="B305" s="332"/>
      <c r="C305" s="335"/>
      <c r="D305" s="332"/>
      <c r="E305" s="332"/>
      <c r="F305" s="332"/>
      <c r="G305" s="332"/>
      <c r="H305" s="332"/>
      <c r="I305" s="332"/>
      <c r="J305" s="332"/>
      <c r="K305" s="332"/>
      <c r="L305" s="332"/>
      <c r="M305" s="332"/>
      <c r="N305" s="332"/>
      <c r="O305" s="332"/>
      <c r="P305" s="332"/>
      <c r="Q305" s="332"/>
      <c r="R305" s="332"/>
      <c r="S305" s="332"/>
      <c r="T305" s="332"/>
      <c r="U305" s="328"/>
      <c r="V305" s="329"/>
      <c r="W305" s="329"/>
      <c r="X305" s="329"/>
      <c r="Y305" s="329"/>
      <c r="Z305" s="329"/>
      <c r="AA305" s="329"/>
      <c r="AB305" s="333"/>
    </row>
    <row r="306" spans="1:28">
      <c r="A306" s="331"/>
      <c r="B306" s="332"/>
      <c r="C306" s="335"/>
      <c r="D306" s="332"/>
      <c r="E306" s="332"/>
      <c r="F306" s="332"/>
      <c r="G306" s="332"/>
      <c r="H306" s="332"/>
      <c r="I306" s="332"/>
      <c r="J306" s="332"/>
      <c r="K306" s="332"/>
      <c r="L306" s="332"/>
      <c r="M306" s="332"/>
      <c r="N306" s="332"/>
      <c r="O306" s="332"/>
      <c r="P306" s="332"/>
      <c r="Q306" s="332"/>
      <c r="R306" s="332"/>
      <c r="S306" s="332"/>
      <c r="T306" s="332"/>
      <c r="U306" s="328"/>
      <c r="V306" s="329"/>
      <c r="W306" s="329"/>
      <c r="X306" s="329"/>
      <c r="Y306" s="329"/>
      <c r="Z306" s="329"/>
      <c r="AA306" s="329"/>
      <c r="AB306" s="333"/>
    </row>
    <row r="307" spans="1:28">
      <c r="A307" s="331"/>
      <c r="B307" s="332"/>
      <c r="C307" s="335"/>
      <c r="D307" s="332"/>
      <c r="E307" s="332"/>
      <c r="F307" s="332"/>
      <c r="G307" s="332"/>
      <c r="H307" s="332"/>
      <c r="I307" s="332"/>
      <c r="J307" s="332"/>
      <c r="K307" s="332"/>
      <c r="L307" s="332"/>
      <c r="M307" s="332"/>
      <c r="N307" s="332"/>
      <c r="O307" s="332"/>
      <c r="P307" s="332"/>
      <c r="Q307" s="332"/>
      <c r="R307" s="332"/>
      <c r="S307" s="332"/>
      <c r="T307" s="332"/>
      <c r="U307" s="328"/>
      <c r="V307" s="329"/>
      <c r="W307" s="329"/>
      <c r="X307" s="329"/>
      <c r="Y307" s="329"/>
      <c r="Z307" s="329"/>
      <c r="AA307" s="329"/>
      <c r="AB307" s="333"/>
    </row>
    <row r="308" spans="1:28">
      <c r="A308" s="331"/>
      <c r="B308" s="332"/>
      <c r="C308" s="335"/>
      <c r="D308" s="332"/>
      <c r="E308" s="332"/>
      <c r="F308" s="332"/>
      <c r="G308" s="332"/>
      <c r="H308" s="332"/>
      <c r="I308" s="332"/>
      <c r="J308" s="332"/>
      <c r="K308" s="332"/>
      <c r="L308" s="332"/>
      <c r="M308" s="332"/>
      <c r="N308" s="332"/>
      <c r="O308" s="332"/>
      <c r="P308" s="332"/>
      <c r="Q308" s="332"/>
      <c r="R308" s="332"/>
      <c r="S308" s="332"/>
      <c r="T308" s="332"/>
      <c r="U308" s="328"/>
      <c r="V308" s="329"/>
      <c r="W308" s="329"/>
      <c r="X308" s="329"/>
      <c r="Y308" s="329"/>
      <c r="Z308" s="329"/>
      <c r="AA308" s="329"/>
      <c r="AB308" s="333"/>
    </row>
    <row r="309" spans="1:28">
      <c r="A309" s="331"/>
      <c r="B309" s="332"/>
      <c r="C309" s="335"/>
      <c r="D309" s="332"/>
      <c r="E309" s="332"/>
      <c r="F309" s="332"/>
      <c r="G309" s="332"/>
      <c r="H309" s="332"/>
      <c r="I309" s="332"/>
      <c r="J309" s="332"/>
      <c r="K309" s="332"/>
      <c r="L309" s="332"/>
      <c r="M309" s="332"/>
      <c r="N309" s="332"/>
      <c r="O309" s="332"/>
      <c r="P309" s="332"/>
      <c r="Q309" s="332"/>
      <c r="R309" s="332"/>
      <c r="S309" s="332"/>
      <c r="T309" s="332"/>
      <c r="U309" s="328"/>
      <c r="V309" s="329"/>
      <c r="W309" s="329"/>
      <c r="X309" s="329"/>
      <c r="Y309" s="329"/>
      <c r="Z309" s="329"/>
      <c r="AA309" s="329"/>
      <c r="AB309" s="333"/>
    </row>
    <row r="310" spans="1:28">
      <c r="A310" s="331"/>
      <c r="B310" s="332"/>
      <c r="C310" s="335"/>
      <c r="D310" s="332"/>
      <c r="E310" s="332"/>
      <c r="F310" s="332"/>
      <c r="G310" s="332"/>
      <c r="H310" s="332"/>
      <c r="I310" s="332"/>
      <c r="J310" s="332"/>
      <c r="K310" s="332"/>
      <c r="L310" s="332"/>
      <c r="M310" s="332"/>
      <c r="N310" s="332"/>
      <c r="O310" s="332"/>
      <c r="P310" s="332"/>
      <c r="Q310" s="332"/>
      <c r="R310" s="332"/>
      <c r="S310" s="332"/>
      <c r="T310" s="332"/>
      <c r="U310" s="328"/>
      <c r="V310" s="329"/>
      <c r="W310" s="329"/>
      <c r="X310" s="329"/>
      <c r="Y310" s="329"/>
      <c r="Z310" s="329"/>
      <c r="AA310" s="329"/>
      <c r="AB310" s="333"/>
    </row>
    <row r="311" spans="1:28">
      <c r="A311" s="331"/>
      <c r="B311" s="332"/>
      <c r="C311" s="335"/>
      <c r="D311" s="332"/>
      <c r="E311" s="332"/>
      <c r="F311" s="332"/>
      <c r="G311" s="332"/>
      <c r="H311" s="332"/>
      <c r="I311" s="332"/>
      <c r="J311" s="332"/>
      <c r="K311" s="332"/>
      <c r="L311" s="332"/>
      <c r="M311" s="332"/>
      <c r="N311" s="332"/>
      <c r="O311" s="332"/>
      <c r="P311" s="332"/>
      <c r="Q311" s="332"/>
      <c r="R311" s="332"/>
      <c r="S311" s="332"/>
      <c r="T311" s="332"/>
      <c r="U311" s="328"/>
      <c r="V311" s="329"/>
      <c r="W311" s="329"/>
      <c r="X311" s="329"/>
      <c r="Y311" s="329"/>
      <c r="Z311" s="329"/>
      <c r="AA311" s="329"/>
      <c r="AB311" s="333"/>
    </row>
    <row r="312" spans="1:28">
      <c r="A312" s="331"/>
      <c r="B312" s="332"/>
      <c r="C312" s="335"/>
      <c r="D312" s="332"/>
      <c r="E312" s="332"/>
      <c r="F312" s="332"/>
      <c r="G312" s="332"/>
      <c r="H312" s="332"/>
      <c r="I312" s="332"/>
      <c r="J312" s="332"/>
      <c r="K312" s="332"/>
      <c r="L312" s="332"/>
      <c r="M312" s="332"/>
      <c r="N312" s="332"/>
      <c r="O312" s="332"/>
      <c r="P312" s="332"/>
      <c r="Q312" s="332"/>
      <c r="R312" s="332"/>
      <c r="S312" s="332"/>
      <c r="T312" s="332"/>
      <c r="U312" s="328"/>
      <c r="V312" s="329"/>
      <c r="W312" s="329"/>
      <c r="X312" s="329"/>
      <c r="Y312" s="329"/>
      <c r="Z312" s="329"/>
      <c r="AA312" s="329"/>
      <c r="AB312" s="333"/>
    </row>
    <row r="313" spans="1:28">
      <c r="A313" s="331"/>
      <c r="B313" s="332"/>
      <c r="C313" s="335"/>
      <c r="D313" s="332"/>
      <c r="E313" s="332"/>
      <c r="F313" s="332"/>
      <c r="G313" s="332"/>
      <c r="H313" s="332"/>
      <c r="I313" s="332"/>
      <c r="J313" s="332"/>
      <c r="K313" s="332"/>
      <c r="L313" s="332"/>
      <c r="M313" s="332"/>
      <c r="N313" s="332"/>
      <c r="O313" s="332"/>
      <c r="P313" s="332"/>
      <c r="Q313" s="332"/>
      <c r="R313" s="332"/>
      <c r="S313" s="332"/>
      <c r="T313" s="332"/>
      <c r="U313" s="328"/>
      <c r="V313" s="329"/>
      <c r="W313" s="329"/>
      <c r="X313" s="329"/>
      <c r="Y313" s="329"/>
      <c r="Z313" s="329"/>
      <c r="AA313" s="329"/>
      <c r="AB313" s="333"/>
    </row>
    <row r="314" spans="1:28">
      <c r="A314" s="331"/>
      <c r="B314" s="332"/>
      <c r="C314" s="335"/>
      <c r="D314" s="332"/>
      <c r="E314" s="332"/>
      <c r="F314" s="332"/>
      <c r="G314" s="332"/>
      <c r="H314" s="332"/>
      <c r="I314" s="332"/>
      <c r="J314" s="332"/>
      <c r="K314" s="332"/>
      <c r="L314" s="332"/>
      <c r="M314" s="332"/>
      <c r="N314" s="332"/>
      <c r="O314" s="332"/>
      <c r="P314" s="332"/>
      <c r="Q314" s="332"/>
      <c r="R314" s="332"/>
      <c r="S314" s="332"/>
      <c r="T314" s="332"/>
      <c r="U314" s="328"/>
      <c r="V314" s="329"/>
      <c r="W314" s="329"/>
      <c r="X314" s="329"/>
      <c r="Y314" s="329"/>
      <c r="Z314" s="329"/>
      <c r="AA314" s="329"/>
      <c r="AB314" s="333"/>
    </row>
    <row r="315" spans="1:28">
      <c r="A315" s="331"/>
      <c r="B315" s="332"/>
      <c r="C315" s="335"/>
      <c r="D315" s="332"/>
      <c r="E315" s="332"/>
      <c r="F315" s="332"/>
      <c r="G315" s="332"/>
      <c r="H315" s="332"/>
      <c r="I315" s="332"/>
      <c r="J315" s="332"/>
      <c r="K315" s="332"/>
      <c r="L315" s="332"/>
      <c r="M315" s="332"/>
      <c r="N315" s="332"/>
      <c r="O315" s="332"/>
      <c r="P315" s="332"/>
      <c r="Q315" s="332"/>
      <c r="R315" s="332"/>
      <c r="S315" s="332"/>
      <c r="T315" s="332"/>
      <c r="U315" s="328"/>
      <c r="V315" s="329"/>
      <c r="W315" s="329"/>
      <c r="X315" s="329"/>
      <c r="Y315" s="329"/>
      <c r="Z315" s="329"/>
      <c r="AA315" s="329"/>
      <c r="AB315" s="333"/>
    </row>
    <row r="316" spans="1:28">
      <c r="A316" s="331"/>
      <c r="B316" s="332"/>
      <c r="C316" s="335"/>
      <c r="D316" s="332"/>
      <c r="E316" s="332"/>
      <c r="F316" s="332"/>
      <c r="G316" s="332"/>
      <c r="H316" s="332"/>
      <c r="I316" s="332"/>
      <c r="J316" s="332"/>
      <c r="K316" s="332"/>
      <c r="L316" s="332"/>
      <c r="M316" s="332"/>
      <c r="N316" s="332"/>
      <c r="O316" s="332"/>
      <c r="P316" s="332"/>
      <c r="Q316" s="332"/>
      <c r="R316" s="332"/>
      <c r="S316" s="332"/>
      <c r="T316" s="332"/>
      <c r="U316" s="328"/>
      <c r="V316" s="329"/>
      <c r="W316" s="329"/>
      <c r="X316" s="329"/>
      <c r="Y316" s="329"/>
      <c r="Z316" s="329"/>
      <c r="AA316" s="329"/>
      <c r="AB316" s="333"/>
    </row>
    <row r="317" spans="1:28">
      <c r="A317" s="331"/>
      <c r="B317" s="332"/>
      <c r="C317" s="335"/>
      <c r="D317" s="332"/>
      <c r="E317" s="332"/>
      <c r="F317" s="332"/>
      <c r="G317" s="332"/>
      <c r="H317" s="332"/>
      <c r="I317" s="332"/>
      <c r="J317" s="332"/>
      <c r="K317" s="332"/>
      <c r="L317" s="332"/>
      <c r="M317" s="332"/>
      <c r="N317" s="332"/>
      <c r="O317" s="332"/>
      <c r="P317" s="332"/>
      <c r="Q317" s="332"/>
      <c r="R317" s="332"/>
      <c r="S317" s="332"/>
      <c r="T317" s="332"/>
      <c r="U317" s="328"/>
      <c r="V317" s="329"/>
      <c r="W317" s="329"/>
      <c r="X317" s="329"/>
      <c r="Y317" s="329"/>
      <c r="Z317" s="329"/>
      <c r="AA317" s="329"/>
      <c r="AB317" s="333"/>
    </row>
    <row r="318" spans="1:28">
      <c r="A318" s="331"/>
      <c r="B318" s="332"/>
      <c r="C318" s="335"/>
      <c r="D318" s="332"/>
      <c r="E318" s="332"/>
      <c r="F318" s="332"/>
      <c r="G318" s="332"/>
      <c r="H318" s="332"/>
      <c r="I318" s="332"/>
      <c r="J318" s="332"/>
      <c r="K318" s="332"/>
      <c r="L318" s="332"/>
      <c r="M318" s="332"/>
      <c r="N318" s="332"/>
      <c r="O318" s="332"/>
      <c r="P318" s="332"/>
      <c r="Q318" s="332"/>
      <c r="R318" s="332"/>
      <c r="S318" s="332"/>
      <c r="T318" s="332"/>
      <c r="U318" s="328"/>
      <c r="V318" s="329"/>
      <c r="W318" s="329"/>
      <c r="X318" s="329"/>
      <c r="Y318" s="329"/>
      <c r="Z318" s="329"/>
      <c r="AA318" s="329"/>
      <c r="AB318" s="333"/>
    </row>
    <row r="319" spans="1:28">
      <c r="A319" s="331"/>
      <c r="B319" s="332"/>
      <c r="C319" s="335"/>
      <c r="D319" s="332"/>
      <c r="E319" s="332"/>
      <c r="F319" s="332"/>
      <c r="G319" s="332"/>
      <c r="H319" s="332"/>
      <c r="I319" s="332"/>
      <c r="J319" s="332"/>
      <c r="K319" s="332"/>
      <c r="L319" s="332"/>
      <c r="M319" s="332"/>
      <c r="N319" s="332"/>
      <c r="O319" s="332"/>
      <c r="P319" s="332"/>
      <c r="Q319" s="332"/>
      <c r="R319" s="332"/>
      <c r="S319" s="332"/>
      <c r="T319" s="332"/>
      <c r="U319" s="328"/>
      <c r="V319" s="329"/>
      <c r="W319" s="329"/>
      <c r="X319" s="329"/>
      <c r="Y319" s="329"/>
      <c r="Z319" s="329"/>
      <c r="AA319" s="329"/>
      <c r="AB319" s="333"/>
    </row>
    <row r="320" spans="1:28">
      <c r="A320" s="331"/>
      <c r="B320" s="332"/>
      <c r="C320" s="335"/>
      <c r="D320" s="332"/>
      <c r="E320" s="332"/>
      <c r="F320" s="332"/>
      <c r="G320" s="332"/>
      <c r="H320" s="332"/>
      <c r="I320" s="332"/>
      <c r="J320" s="332"/>
      <c r="K320" s="332"/>
      <c r="L320" s="332"/>
      <c r="M320" s="332"/>
      <c r="N320" s="332"/>
      <c r="O320" s="332"/>
      <c r="P320" s="332"/>
      <c r="Q320" s="332"/>
      <c r="R320" s="332"/>
      <c r="S320" s="332"/>
      <c r="T320" s="332"/>
      <c r="U320" s="328"/>
      <c r="V320" s="329"/>
      <c r="W320" s="329"/>
      <c r="X320" s="329"/>
      <c r="Y320" s="329"/>
      <c r="Z320" s="329"/>
      <c r="AA320" s="329"/>
      <c r="AB320" s="333"/>
    </row>
    <row r="321" spans="1:28">
      <c r="A321" s="331"/>
      <c r="B321" s="332"/>
      <c r="C321" s="335"/>
      <c r="D321" s="332"/>
      <c r="E321" s="332"/>
      <c r="F321" s="332"/>
      <c r="G321" s="332"/>
      <c r="H321" s="332"/>
      <c r="I321" s="332"/>
      <c r="J321" s="332"/>
      <c r="K321" s="332"/>
      <c r="L321" s="332"/>
      <c r="M321" s="332"/>
      <c r="N321" s="332"/>
      <c r="O321" s="332"/>
      <c r="P321" s="332"/>
      <c r="Q321" s="332"/>
      <c r="R321" s="332"/>
      <c r="S321" s="332"/>
      <c r="T321" s="332"/>
      <c r="U321" s="328"/>
      <c r="V321" s="329"/>
      <c r="W321" s="329"/>
      <c r="X321" s="329"/>
      <c r="Y321" s="329"/>
      <c r="Z321" s="329"/>
      <c r="AA321" s="329"/>
      <c r="AB321" s="333"/>
    </row>
    <row r="322" spans="1:28">
      <c r="A322" s="331"/>
      <c r="B322" s="332"/>
      <c r="C322" s="335"/>
      <c r="D322" s="332"/>
      <c r="E322" s="332"/>
      <c r="F322" s="332"/>
      <c r="G322" s="332"/>
      <c r="H322" s="332"/>
      <c r="I322" s="332"/>
      <c r="J322" s="332"/>
      <c r="K322" s="332"/>
      <c r="L322" s="332"/>
      <c r="M322" s="332"/>
      <c r="N322" s="332"/>
      <c r="O322" s="332"/>
      <c r="P322" s="332"/>
      <c r="Q322" s="332"/>
      <c r="R322" s="332"/>
      <c r="S322" s="332"/>
      <c r="T322" s="332"/>
      <c r="U322" s="328"/>
      <c r="V322" s="329"/>
      <c r="W322" s="329"/>
      <c r="X322" s="329"/>
      <c r="Y322" s="329"/>
      <c r="Z322" s="329"/>
      <c r="AA322" s="329"/>
      <c r="AB322" s="333"/>
    </row>
    <row r="323" spans="1:28">
      <c r="A323" s="331"/>
      <c r="B323" s="332"/>
      <c r="C323" s="335"/>
      <c r="D323" s="332"/>
      <c r="E323" s="332"/>
      <c r="F323" s="332"/>
      <c r="G323" s="332"/>
      <c r="H323" s="332"/>
      <c r="I323" s="332"/>
      <c r="J323" s="332"/>
      <c r="K323" s="332"/>
      <c r="L323" s="332"/>
      <c r="M323" s="332"/>
      <c r="N323" s="332"/>
      <c r="O323" s="332"/>
      <c r="P323" s="332"/>
      <c r="Q323" s="332"/>
      <c r="R323" s="332"/>
      <c r="S323" s="332"/>
      <c r="T323" s="332"/>
      <c r="U323" s="328"/>
      <c r="V323" s="329"/>
      <c r="W323" s="329"/>
      <c r="X323" s="329"/>
      <c r="Y323" s="329"/>
      <c r="Z323" s="329"/>
      <c r="AA323" s="329"/>
      <c r="AB323" s="333"/>
    </row>
    <row r="324" spans="1:28">
      <c r="A324" s="331"/>
      <c r="B324" s="332"/>
      <c r="C324" s="335"/>
      <c r="D324" s="332"/>
      <c r="E324" s="332"/>
      <c r="F324" s="332"/>
      <c r="G324" s="332"/>
      <c r="H324" s="332"/>
      <c r="I324" s="332"/>
      <c r="J324" s="332"/>
      <c r="K324" s="332"/>
      <c r="L324" s="332"/>
      <c r="M324" s="332"/>
      <c r="N324" s="332"/>
      <c r="O324" s="332"/>
      <c r="P324" s="332"/>
      <c r="Q324" s="332"/>
      <c r="R324" s="332"/>
      <c r="S324" s="332"/>
      <c r="T324" s="332"/>
      <c r="U324" s="328"/>
      <c r="V324" s="329"/>
      <c r="W324" s="329"/>
      <c r="X324" s="329"/>
      <c r="Y324" s="329"/>
      <c r="Z324" s="329"/>
      <c r="AA324" s="329"/>
      <c r="AB324" s="333"/>
    </row>
    <row r="325" spans="1:28">
      <c r="A325" s="331"/>
      <c r="B325" s="332"/>
      <c r="C325" s="335"/>
      <c r="D325" s="332"/>
      <c r="E325" s="332"/>
      <c r="F325" s="332"/>
      <c r="G325" s="332"/>
      <c r="H325" s="332"/>
      <c r="I325" s="332"/>
      <c r="J325" s="332"/>
      <c r="K325" s="332"/>
      <c r="L325" s="332"/>
      <c r="M325" s="332"/>
      <c r="N325" s="332"/>
      <c r="O325" s="332"/>
      <c r="P325" s="332"/>
      <c r="Q325" s="332"/>
      <c r="R325" s="332"/>
      <c r="S325" s="332"/>
      <c r="T325" s="332"/>
      <c r="U325" s="328"/>
      <c r="V325" s="329"/>
      <c r="W325" s="329"/>
      <c r="X325" s="329"/>
      <c r="Y325" s="329"/>
      <c r="Z325" s="329"/>
      <c r="AA325" s="329"/>
      <c r="AB325" s="333"/>
    </row>
    <row r="326" spans="1:28">
      <c r="A326" s="331"/>
      <c r="B326" s="332"/>
      <c r="C326" s="335"/>
      <c r="D326" s="332"/>
      <c r="E326" s="332"/>
      <c r="F326" s="332"/>
      <c r="G326" s="332"/>
      <c r="H326" s="332"/>
      <c r="I326" s="332"/>
      <c r="J326" s="332"/>
      <c r="K326" s="332"/>
      <c r="L326" s="332"/>
      <c r="M326" s="332"/>
      <c r="N326" s="332"/>
      <c r="O326" s="332"/>
      <c r="P326" s="332"/>
      <c r="Q326" s="332"/>
      <c r="R326" s="332"/>
      <c r="S326" s="332"/>
      <c r="T326" s="332"/>
      <c r="U326" s="328"/>
      <c r="V326" s="329"/>
      <c r="W326" s="329"/>
      <c r="X326" s="329"/>
      <c r="Y326" s="329"/>
      <c r="Z326" s="329"/>
      <c r="AA326" s="329"/>
      <c r="AB326" s="333"/>
    </row>
    <row r="327" spans="1:28">
      <c r="A327" s="331"/>
      <c r="B327" s="332"/>
      <c r="C327" s="335"/>
      <c r="D327" s="332"/>
      <c r="E327" s="332"/>
      <c r="F327" s="332"/>
      <c r="G327" s="332"/>
      <c r="H327" s="332"/>
      <c r="I327" s="332"/>
      <c r="J327" s="332"/>
      <c r="K327" s="332"/>
      <c r="L327" s="332"/>
      <c r="M327" s="332"/>
      <c r="N327" s="332"/>
      <c r="O327" s="332"/>
      <c r="P327" s="332"/>
      <c r="Q327" s="332"/>
      <c r="R327" s="332"/>
      <c r="S327" s="332"/>
      <c r="T327" s="332"/>
      <c r="U327" s="328"/>
      <c r="V327" s="329"/>
      <c r="W327" s="329"/>
      <c r="X327" s="329"/>
      <c r="Y327" s="329"/>
      <c r="Z327" s="329"/>
      <c r="AA327" s="329"/>
      <c r="AB327" s="333"/>
    </row>
    <row r="328" spans="1:28">
      <c r="A328" s="331"/>
      <c r="B328" s="332"/>
      <c r="C328" s="335"/>
      <c r="D328" s="332"/>
      <c r="E328" s="332"/>
      <c r="F328" s="332"/>
      <c r="G328" s="332"/>
      <c r="H328" s="332"/>
      <c r="I328" s="332"/>
      <c r="J328" s="332"/>
      <c r="K328" s="332"/>
      <c r="L328" s="332"/>
      <c r="M328" s="332"/>
      <c r="N328" s="332"/>
      <c r="O328" s="332"/>
      <c r="P328" s="332"/>
      <c r="Q328" s="332"/>
      <c r="R328" s="332"/>
      <c r="S328" s="332"/>
      <c r="T328" s="332"/>
      <c r="U328" s="328"/>
      <c r="V328" s="329"/>
      <c r="W328" s="329"/>
      <c r="X328" s="329"/>
      <c r="Y328" s="329"/>
      <c r="Z328" s="329"/>
      <c r="AA328" s="329"/>
      <c r="AB328" s="333"/>
    </row>
    <row r="329" spans="1:28">
      <c r="A329" s="331"/>
      <c r="B329" s="332"/>
      <c r="C329" s="335"/>
      <c r="D329" s="332"/>
      <c r="E329" s="332"/>
      <c r="F329" s="332"/>
      <c r="G329" s="332"/>
      <c r="H329" s="332"/>
      <c r="I329" s="332"/>
      <c r="J329" s="332"/>
      <c r="K329" s="332"/>
      <c r="L329" s="332"/>
      <c r="M329" s="332"/>
      <c r="N329" s="332"/>
      <c r="O329" s="332"/>
      <c r="P329" s="332"/>
      <c r="Q329" s="332"/>
      <c r="R329" s="332"/>
      <c r="S329" s="332"/>
      <c r="T329" s="332"/>
      <c r="U329" s="328"/>
      <c r="V329" s="329"/>
      <c r="W329" s="329"/>
      <c r="X329" s="329"/>
      <c r="Y329" s="329"/>
      <c r="Z329" s="329"/>
      <c r="AA329" s="329"/>
      <c r="AB329" s="333"/>
    </row>
    <row r="330" spans="1:28">
      <c r="A330" s="331"/>
      <c r="B330" s="332"/>
      <c r="C330" s="335"/>
      <c r="D330" s="332"/>
      <c r="E330" s="332"/>
      <c r="F330" s="332"/>
      <c r="G330" s="332"/>
      <c r="H330" s="332"/>
      <c r="I330" s="332"/>
      <c r="J330" s="332"/>
      <c r="K330" s="332"/>
      <c r="L330" s="332"/>
      <c r="M330" s="332"/>
      <c r="N330" s="332"/>
      <c r="O330" s="332"/>
      <c r="P330" s="332"/>
      <c r="Q330" s="332"/>
      <c r="R330" s="332"/>
      <c r="S330" s="332"/>
      <c r="T330" s="332"/>
      <c r="U330" s="328"/>
      <c r="V330" s="329"/>
      <c r="W330" s="329"/>
      <c r="X330" s="329"/>
      <c r="Y330" s="329"/>
      <c r="Z330" s="329"/>
      <c r="AA330" s="329"/>
      <c r="AB330" s="333"/>
    </row>
    <row r="331" spans="1:28">
      <c r="A331" s="331"/>
      <c r="B331" s="332"/>
      <c r="C331" s="335"/>
      <c r="D331" s="332"/>
      <c r="E331" s="332"/>
      <c r="F331" s="332"/>
      <c r="G331" s="332"/>
      <c r="H331" s="332"/>
      <c r="I331" s="332"/>
      <c r="J331" s="332"/>
      <c r="K331" s="332"/>
      <c r="L331" s="332"/>
      <c r="M331" s="332"/>
      <c r="N331" s="332"/>
      <c r="O331" s="332"/>
      <c r="P331" s="332"/>
      <c r="Q331" s="332"/>
      <c r="R331" s="332"/>
      <c r="S331" s="332"/>
      <c r="T331" s="332"/>
      <c r="U331" s="328"/>
      <c r="V331" s="329"/>
      <c r="W331" s="329"/>
      <c r="X331" s="329"/>
      <c r="Y331" s="329"/>
      <c r="Z331" s="329"/>
      <c r="AA331" s="329"/>
      <c r="AB331" s="333"/>
    </row>
    <row r="332" spans="1:28">
      <c r="A332" s="331"/>
      <c r="B332" s="332"/>
      <c r="C332" s="335"/>
      <c r="D332" s="332"/>
      <c r="E332" s="332"/>
      <c r="F332" s="332"/>
      <c r="G332" s="332"/>
      <c r="H332" s="332"/>
      <c r="I332" s="332"/>
      <c r="J332" s="332"/>
      <c r="K332" s="332"/>
      <c r="L332" s="332"/>
      <c r="M332" s="332"/>
      <c r="N332" s="332"/>
      <c r="O332" s="332"/>
      <c r="P332" s="332"/>
      <c r="Q332" s="332"/>
      <c r="R332" s="332"/>
      <c r="S332" s="332"/>
      <c r="T332" s="332"/>
      <c r="U332" s="328"/>
      <c r="V332" s="329"/>
      <c r="W332" s="329"/>
      <c r="X332" s="329"/>
      <c r="Y332" s="329"/>
      <c r="Z332" s="329"/>
      <c r="AA332" s="329"/>
      <c r="AB332" s="333"/>
    </row>
    <row r="333" spans="1:28">
      <c r="A333" s="331"/>
      <c r="B333" s="332"/>
      <c r="C333" s="335"/>
      <c r="D333" s="332"/>
      <c r="E333" s="332"/>
      <c r="F333" s="332"/>
      <c r="G333" s="332"/>
      <c r="H333" s="332"/>
      <c r="I333" s="332"/>
      <c r="J333" s="332"/>
      <c r="K333" s="332"/>
      <c r="L333" s="332"/>
      <c r="M333" s="332"/>
      <c r="N333" s="332"/>
      <c r="O333" s="332"/>
      <c r="P333" s="332"/>
      <c r="Q333" s="332"/>
      <c r="R333" s="332"/>
      <c r="S333" s="332"/>
      <c r="T333" s="332"/>
      <c r="U333" s="328"/>
      <c r="V333" s="329"/>
      <c r="W333" s="329"/>
      <c r="X333" s="329"/>
      <c r="Y333" s="329"/>
      <c r="Z333" s="329"/>
      <c r="AA333" s="329"/>
      <c r="AB333" s="333"/>
    </row>
    <row r="334" spans="1:28">
      <c r="A334" s="331"/>
      <c r="B334" s="332"/>
      <c r="C334" s="335"/>
      <c r="D334" s="332"/>
      <c r="E334" s="332"/>
      <c r="F334" s="332"/>
      <c r="G334" s="332"/>
      <c r="H334" s="332"/>
      <c r="I334" s="332"/>
      <c r="J334" s="332"/>
      <c r="K334" s="332"/>
      <c r="L334" s="332"/>
      <c r="M334" s="332"/>
      <c r="N334" s="332"/>
      <c r="O334" s="332"/>
      <c r="P334" s="332"/>
      <c r="Q334" s="332"/>
      <c r="R334" s="332"/>
      <c r="S334" s="332"/>
      <c r="T334" s="332"/>
      <c r="U334" s="328"/>
      <c r="V334" s="329"/>
      <c r="W334" s="329"/>
      <c r="X334" s="329"/>
      <c r="Y334" s="329"/>
      <c r="Z334" s="329"/>
      <c r="AA334" s="329"/>
      <c r="AB334" s="333"/>
    </row>
    <row r="335" spans="1:28">
      <c r="A335" s="331"/>
      <c r="B335" s="332"/>
      <c r="C335" s="335"/>
      <c r="D335" s="332"/>
      <c r="E335" s="332"/>
      <c r="F335" s="332"/>
      <c r="G335" s="332"/>
      <c r="H335" s="332"/>
      <c r="I335" s="332"/>
      <c r="J335" s="332"/>
      <c r="K335" s="332"/>
      <c r="L335" s="332"/>
      <c r="M335" s="332"/>
      <c r="N335" s="332"/>
      <c r="O335" s="332"/>
      <c r="P335" s="332"/>
      <c r="Q335" s="332"/>
      <c r="R335" s="332"/>
      <c r="S335" s="332"/>
      <c r="T335" s="332"/>
      <c r="U335" s="328"/>
      <c r="V335" s="329"/>
      <c r="W335" s="329"/>
      <c r="X335" s="329"/>
      <c r="Y335" s="329"/>
      <c r="Z335" s="329"/>
      <c r="AA335" s="329"/>
      <c r="AB335" s="333"/>
    </row>
    <row r="336" spans="1:28">
      <c r="A336" s="331"/>
      <c r="B336" s="332"/>
      <c r="C336" s="335"/>
      <c r="D336" s="332"/>
      <c r="E336" s="332"/>
      <c r="F336" s="332"/>
      <c r="G336" s="332"/>
      <c r="H336" s="332"/>
      <c r="I336" s="332"/>
      <c r="J336" s="332"/>
      <c r="K336" s="332"/>
      <c r="L336" s="332"/>
      <c r="M336" s="332"/>
      <c r="N336" s="332"/>
      <c r="O336" s="332"/>
      <c r="P336" s="332"/>
      <c r="Q336" s="332"/>
      <c r="R336" s="332"/>
      <c r="S336" s="332"/>
      <c r="T336" s="332"/>
      <c r="U336" s="328"/>
      <c r="V336" s="329"/>
      <c r="W336" s="329"/>
      <c r="X336" s="329"/>
      <c r="Y336" s="329"/>
      <c r="Z336" s="329"/>
      <c r="AA336" s="329"/>
      <c r="AB336" s="333"/>
    </row>
    <row r="337" spans="1:28">
      <c r="A337" s="331"/>
      <c r="B337" s="332"/>
      <c r="C337" s="335"/>
      <c r="D337" s="332"/>
      <c r="E337" s="332"/>
      <c r="F337" s="332"/>
      <c r="G337" s="332"/>
      <c r="H337" s="332"/>
      <c r="I337" s="332"/>
      <c r="J337" s="332"/>
      <c r="K337" s="332"/>
      <c r="L337" s="332"/>
      <c r="M337" s="332"/>
      <c r="N337" s="332"/>
      <c r="O337" s="332"/>
      <c r="P337" s="332"/>
      <c r="Q337" s="332"/>
      <c r="R337" s="332"/>
      <c r="S337" s="332"/>
      <c r="T337" s="332"/>
      <c r="U337" s="328"/>
      <c r="V337" s="329"/>
      <c r="W337" s="329"/>
      <c r="X337" s="329"/>
      <c r="Y337" s="329"/>
      <c r="Z337" s="329"/>
      <c r="AA337" s="329"/>
      <c r="AB337" s="333"/>
    </row>
    <row r="338" spans="1:28">
      <c r="A338" s="331"/>
      <c r="B338" s="332"/>
      <c r="C338" s="335"/>
      <c r="D338" s="332"/>
      <c r="E338" s="332"/>
      <c r="F338" s="332"/>
      <c r="G338" s="332"/>
      <c r="H338" s="332"/>
      <c r="I338" s="332"/>
      <c r="J338" s="332"/>
      <c r="K338" s="332"/>
      <c r="L338" s="332"/>
      <c r="M338" s="332"/>
      <c r="N338" s="332"/>
      <c r="O338" s="332"/>
      <c r="P338" s="332"/>
      <c r="Q338" s="332"/>
      <c r="R338" s="332"/>
      <c r="S338" s="332"/>
      <c r="T338" s="332"/>
      <c r="U338" s="328"/>
      <c r="V338" s="329"/>
      <c r="W338" s="329"/>
      <c r="X338" s="329"/>
      <c r="Y338" s="329"/>
      <c r="Z338" s="329"/>
      <c r="AA338" s="329"/>
      <c r="AB338" s="333"/>
    </row>
    <row r="339" spans="1:28">
      <c r="A339" s="331"/>
      <c r="B339" s="332"/>
      <c r="C339" s="335"/>
      <c r="D339" s="332"/>
      <c r="E339" s="332"/>
      <c r="F339" s="332"/>
      <c r="G339" s="332"/>
      <c r="H339" s="332"/>
      <c r="I339" s="332"/>
      <c r="J339" s="332"/>
      <c r="K339" s="332"/>
      <c r="L339" s="332"/>
      <c r="M339" s="332"/>
      <c r="N339" s="332"/>
      <c r="O339" s="332"/>
      <c r="P339" s="332"/>
      <c r="Q339" s="332"/>
      <c r="R339" s="332"/>
      <c r="S339" s="332"/>
      <c r="T339" s="332"/>
      <c r="U339" s="328"/>
      <c r="V339" s="329"/>
      <c r="W339" s="329"/>
      <c r="X339" s="329"/>
      <c r="Y339" s="329"/>
      <c r="Z339" s="329"/>
      <c r="AA339" s="329"/>
      <c r="AB339" s="333"/>
    </row>
    <row r="340" spans="1:28">
      <c r="A340" s="331"/>
      <c r="B340" s="332"/>
      <c r="C340" s="335"/>
      <c r="D340" s="332"/>
      <c r="E340" s="332"/>
      <c r="F340" s="332"/>
      <c r="G340" s="332"/>
      <c r="H340" s="332"/>
      <c r="I340" s="332"/>
      <c r="J340" s="332"/>
      <c r="K340" s="332"/>
      <c r="L340" s="332"/>
      <c r="M340" s="332"/>
      <c r="N340" s="332"/>
      <c r="O340" s="332"/>
      <c r="P340" s="332"/>
      <c r="Q340" s="332"/>
      <c r="R340" s="332"/>
      <c r="S340" s="332"/>
      <c r="T340" s="332"/>
      <c r="U340" s="328"/>
      <c r="V340" s="329"/>
      <c r="W340" s="329"/>
      <c r="X340" s="329"/>
      <c r="Y340" s="329"/>
      <c r="Z340" s="329"/>
      <c r="AA340" s="329"/>
      <c r="AB340" s="333"/>
    </row>
    <row r="341" spans="1:28">
      <c r="A341" s="331"/>
      <c r="B341" s="332"/>
      <c r="C341" s="335"/>
      <c r="D341" s="332"/>
      <c r="E341" s="332"/>
      <c r="F341" s="332"/>
      <c r="G341" s="332"/>
      <c r="H341" s="332"/>
      <c r="I341" s="332"/>
      <c r="J341" s="332"/>
      <c r="K341" s="332"/>
      <c r="L341" s="332"/>
      <c r="M341" s="332"/>
      <c r="N341" s="332"/>
      <c r="O341" s="332"/>
      <c r="P341" s="332"/>
      <c r="Q341" s="332"/>
      <c r="R341" s="332"/>
      <c r="S341" s="332"/>
      <c r="T341" s="332"/>
      <c r="U341" s="328"/>
      <c r="V341" s="329"/>
      <c r="W341" s="329"/>
      <c r="X341" s="329"/>
      <c r="Y341" s="329"/>
      <c r="Z341" s="329"/>
      <c r="AA341" s="329"/>
      <c r="AB341" s="333"/>
    </row>
    <row r="342" spans="1:28">
      <c r="A342" s="331"/>
      <c r="B342" s="332"/>
      <c r="C342" s="335"/>
      <c r="D342" s="332"/>
      <c r="E342" s="332"/>
      <c r="F342" s="332"/>
      <c r="G342" s="332"/>
      <c r="H342" s="332"/>
      <c r="I342" s="332"/>
      <c r="J342" s="332"/>
      <c r="K342" s="332"/>
      <c r="L342" s="332"/>
      <c r="M342" s="332"/>
      <c r="N342" s="332"/>
      <c r="O342" s="332"/>
      <c r="P342" s="332"/>
      <c r="Q342" s="332"/>
      <c r="R342" s="332"/>
      <c r="S342" s="332"/>
      <c r="T342" s="332"/>
      <c r="U342" s="328"/>
      <c r="V342" s="329"/>
      <c r="W342" s="329"/>
      <c r="X342" s="329"/>
      <c r="Y342" s="329"/>
      <c r="Z342" s="329"/>
      <c r="AA342" s="329"/>
      <c r="AB342" s="333"/>
    </row>
    <row r="343" spans="1:28">
      <c r="A343" s="331"/>
      <c r="B343" s="332"/>
      <c r="C343" s="335"/>
      <c r="D343" s="332"/>
      <c r="E343" s="332"/>
      <c r="F343" s="332"/>
      <c r="G343" s="332"/>
      <c r="H343" s="332"/>
      <c r="I343" s="332"/>
      <c r="J343" s="332"/>
      <c r="K343" s="332"/>
      <c r="L343" s="332"/>
      <c r="M343" s="332"/>
      <c r="N343" s="332"/>
      <c r="O343" s="332"/>
      <c r="P343" s="332"/>
      <c r="Q343" s="332"/>
      <c r="R343" s="332"/>
      <c r="S343" s="332"/>
      <c r="T343" s="332"/>
      <c r="U343" s="328"/>
      <c r="V343" s="329"/>
      <c r="W343" s="329"/>
      <c r="X343" s="329"/>
      <c r="Y343" s="329"/>
      <c r="Z343" s="329"/>
      <c r="AA343" s="329"/>
      <c r="AB343" s="333"/>
    </row>
    <row r="344" spans="1:28">
      <c r="A344" s="331"/>
      <c r="B344" s="332"/>
      <c r="C344" s="335"/>
      <c r="D344" s="332"/>
      <c r="E344" s="332"/>
      <c r="F344" s="332"/>
      <c r="G344" s="332"/>
      <c r="H344" s="332"/>
      <c r="I344" s="332"/>
      <c r="J344" s="332"/>
      <c r="K344" s="332"/>
      <c r="L344" s="332"/>
      <c r="M344" s="332"/>
      <c r="N344" s="332"/>
      <c r="O344" s="332"/>
      <c r="P344" s="332"/>
      <c r="Q344" s="332"/>
      <c r="R344" s="332"/>
      <c r="S344" s="332"/>
      <c r="T344" s="332"/>
      <c r="U344" s="328"/>
      <c r="V344" s="329"/>
      <c r="W344" s="329"/>
      <c r="X344" s="329"/>
      <c r="Y344" s="329"/>
      <c r="Z344" s="329"/>
      <c r="AA344" s="329"/>
      <c r="AB344" s="333"/>
    </row>
    <row r="345" spans="1:28">
      <c r="A345" s="331"/>
      <c r="B345" s="332"/>
      <c r="C345" s="335"/>
      <c r="D345" s="332"/>
      <c r="E345" s="332"/>
      <c r="F345" s="332"/>
      <c r="G345" s="332"/>
      <c r="H345" s="332"/>
      <c r="I345" s="332"/>
      <c r="J345" s="332"/>
      <c r="K345" s="332"/>
      <c r="L345" s="332"/>
      <c r="M345" s="332"/>
      <c r="N345" s="332"/>
      <c r="O345" s="332"/>
      <c r="P345" s="332"/>
      <c r="Q345" s="332"/>
      <c r="R345" s="332"/>
      <c r="S345" s="332"/>
      <c r="T345" s="332"/>
      <c r="U345" s="328"/>
      <c r="V345" s="329"/>
      <c r="W345" s="329"/>
      <c r="X345" s="329"/>
      <c r="Y345" s="329"/>
      <c r="Z345" s="329"/>
      <c r="AA345" s="329"/>
      <c r="AB345" s="333"/>
    </row>
    <row r="346" spans="1:28">
      <c r="A346" s="331"/>
      <c r="B346" s="332"/>
      <c r="C346" s="335"/>
      <c r="D346" s="332"/>
      <c r="E346" s="332"/>
      <c r="F346" s="332"/>
      <c r="G346" s="332"/>
      <c r="H346" s="332"/>
      <c r="I346" s="332"/>
      <c r="J346" s="332"/>
      <c r="K346" s="332"/>
      <c r="L346" s="332"/>
      <c r="M346" s="332"/>
      <c r="N346" s="332"/>
      <c r="O346" s="332"/>
      <c r="P346" s="332"/>
      <c r="Q346" s="332"/>
      <c r="R346" s="332"/>
      <c r="S346" s="332"/>
      <c r="T346" s="332"/>
      <c r="U346" s="328"/>
      <c r="V346" s="329"/>
      <c r="W346" s="329"/>
      <c r="X346" s="329"/>
      <c r="Y346" s="329"/>
      <c r="Z346" s="329"/>
      <c r="AA346" s="329"/>
      <c r="AB346" s="333"/>
    </row>
    <row r="347" spans="1:28">
      <c r="A347" s="331"/>
      <c r="B347" s="332"/>
      <c r="C347" s="335"/>
      <c r="D347" s="332"/>
      <c r="E347" s="332"/>
      <c r="F347" s="332"/>
      <c r="G347" s="332"/>
      <c r="H347" s="332"/>
      <c r="I347" s="332"/>
      <c r="J347" s="332"/>
      <c r="K347" s="332"/>
      <c r="L347" s="332"/>
      <c r="M347" s="332"/>
      <c r="N347" s="332"/>
      <c r="O347" s="332"/>
      <c r="P347" s="332"/>
      <c r="Q347" s="332"/>
      <c r="R347" s="332"/>
      <c r="S347" s="332"/>
      <c r="T347" s="332"/>
      <c r="U347" s="328"/>
      <c r="V347" s="329"/>
      <c r="W347" s="329"/>
      <c r="X347" s="329"/>
      <c r="Y347" s="329"/>
      <c r="Z347" s="329"/>
      <c r="AA347" s="329"/>
      <c r="AB347" s="333"/>
    </row>
    <row r="348" spans="1:28">
      <c r="A348" s="331"/>
      <c r="B348" s="332"/>
      <c r="C348" s="335"/>
      <c r="D348" s="332"/>
      <c r="E348" s="332"/>
      <c r="F348" s="332"/>
      <c r="G348" s="332"/>
      <c r="H348" s="332"/>
      <c r="I348" s="332"/>
      <c r="J348" s="332"/>
      <c r="K348" s="332"/>
      <c r="L348" s="332"/>
      <c r="M348" s="332"/>
      <c r="N348" s="332"/>
      <c r="O348" s="332"/>
      <c r="P348" s="332"/>
      <c r="Q348" s="332"/>
      <c r="R348" s="332"/>
      <c r="S348" s="332"/>
      <c r="T348" s="332"/>
      <c r="U348" s="328"/>
      <c r="V348" s="329"/>
      <c r="W348" s="329"/>
      <c r="X348" s="329"/>
      <c r="Y348" s="329"/>
      <c r="Z348" s="329"/>
      <c r="AA348" s="329"/>
      <c r="AB348" s="333"/>
    </row>
    <row r="349" spans="1:28">
      <c r="A349" s="331"/>
      <c r="B349" s="332"/>
      <c r="C349" s="335"/>
      <c r="D349" s="332"/>
      <c r="E349" s="332"/>
      <c r="F349" s="332"/>
      <c r="G349" s="332"/>
      <c r="H349" s="332"/>
      <c r="I349" s="332"/>
      <c r="J349" s="332"/>
      <c r="K349" s="332"/>
      <c r="L349" s="332"/>
      <c r="M349" s="332"/>
      <c r="N349" s="332"/>
      <c r="O349" s="332"/>
      <c r="P349" s="332"/>
      <c r="Q349" s="332"/>
      <c r="R349" s="332"/>
      <c r="S349" s="332"/>
      <c r="T349" s="332"/>
      <c r="U349" s="328"/>
      <c r="V349" s="329"/>
      <c r="W349" s="329"/>
      <c r="X349" s="329"/>
      <c r="Y349" s="329"/>
      <c r="Z349" s="329"/>
      <c r="AA349" s="329"/>
      <c r="AB349" s="333"/>
    </row>
    <row r="350" spans="1:28">
      <c r="A350" s="331"/>
      <c r="B350" s="332"/>
      <c r="C350" s="335"/>
      <c r="D350" s="332"/>
      <c r="E350" s="332"/>
      <c r="F350" s="332"/>
      <c r="G350" s="332"/>
      <c r="H350" s="332"/>
      <c r="I350" s="332"/>
      <c r="J350" s="332"/>
      <c r="K350" s="332"/>
      <c r="L350" s="332"/>
      <c r="M350" s="332"/>
      <c r="N350" s="332"/>
      <c r="O350" s="332"/>
      <c r="P350" s="332"/>
      <c r="Q350" s="332"/>
      <c r="R350" s="332"/>
      <c r="S350" s="332"/>
      <c r="T350" s="332"/>
      <c r="U350" s="328"/>
      <c r="V350" s="329"/>
      <c r="W350" s="329"/>
      <c r="X350" s="329"/>
      <c r="Y350" s="329"/>
      <c r="Z350" s="329"/>
      <c r="AA350" s="329"/>
      <c r="AB350" s="333"/>
    </row>
    <row r="351" spans="1:28">
      <c r="A351" s="331"/>
      <c r="B351" s="332"/>
      <c r="C351" s="335"/>
      <c r="D351" s="332"/>
      <c r="E351" s="332"/>
      <c r="F351" s="332"/>
      <c r="G351" s="332"/>
      <c r="H351" s="332"/>
      <c r="I351" s="332"/>
      <c r="J351" s="332"/>
      <c r="K351" s="332"/>
      <c r="L351" s="332"/>
      <c r="M351" s="332"/>
      <c r="N351" s="332"/>
      <c r="O351" s="332"/>
      <c r="P351" s="332"/>
      <c r="Q351" s="332"/>
      <c r="R351" s="332"/>
      <c r="S351" s="332"/>
      <c r="T351" s="332"/>
      <c r="U351" s="328"/>
      <c r="V351" s="329"/>
      <c r="W351" s="329"/>
      <c r="X351" s="329"/>
      <c r="Y351" s="329"/>
      <c r="Z351" s="329"/>
      <c r="AA351" s="329"/>
      <c r="AB351" s="333"/>
    </row>
    <row r="352" spans="1:28">
      <c r="A352" s="331"/>
      <c r="B352" s="332"/>
      <c r="C352" s="335"/>
      <c r="D352" s="332"/>
      <c r="E352" s="332"/>
      <c r="F352" s="332"/>
      <c r="G352" s="332"/>
      <c r="H352" s="332"/>
      <c r="I352" s="332"/>
      <c r="J352" s="332"/>
      <c r="K352" s="332"/>
      <c r="L352" s="332"/>
      <c r="M352" s="332"/>
      <c r="N352" s="332"/>
      <c r="O352" s="332"/>
      <c r="P352" s="332"/>
      <c r="Q352" s="332"/>
      <c r="R352" s="332"/>
      <c r="S352" s="332"/>
      <c r="T352" s="332"/>
      <c r="U352" s="328"/>
      <c r="V352" s="329"/>
      <c r="W352" s="329"/>
      <c r="X352" s="329"/>
      <c r="Y352" s="329"/>
      <c r="Z352" s="329"/>
      <c r="AA352" s="329"/>
      <c r="AB352" s="333"/>
    </row>
    <row r="353" spans="1:28">
      <c r="A353" s="331"/>
      <c r="B353" s="332"/>
      <c r="C353" s="335"/>
      <c r="D353" s="332"/>
      <c r="E353" s="332"/>
      <c r="F353" s="332"/>
      <c r="G353" s="332"/>
      <c r="H353" s="332"/>
      <c r="I353" s="332"/>
      <c r="J353" s="332"/>
      <c r="K353" s="332"/>
      <c r="L353" s="332"/>
      <c r="M353" s="332"/>
      <c r="N353" s="332"/>
      <c r="O353" s="332"/>
      <c r="P353" s="332"/>
      <c r="Q353" s="332"/>
      <c r="R353" s="332"/>
      <c r="S353" s="332"/>
      <c r="T353" s="332"/>
      <c r="U353" s="328"/>
      <c r="V353" s="329"/>
      <c r="W353" s="329"/>
      <c r="X353" s="329"/>
      <c r="Y353" s="329"/>
      <c r="Z353" s="329"/>
      <c r="AA353" s="329"/>
      <c r="AB353" s="333"/>
    </row>
    <row r="354" spans="1:28">
      <c r="A354" s="331"/>
      <c r="B354" s="332"/>
      <c r="C354" s="335"/>
      <c r="D354" s="332"/>
      <c r="E354" s="332"/>
      <c r="F354" s="332"/>
      <c r="G354" s="332"/>
      <c r="H354" s="332"/>
      <c r="I354" s="332"/>
      <c r="J354" s="332"/>
      <c r="K354" s="332"/>
      <c r="L354" s="332"/>
      <c r="M354" s="332"/>
      <c r="N354" s="332"/>
      <c r="O354" s="332"/>
      <c r="P354" s="332"/>
      <c r="Q354" s="332"/>
      <c r="R354" s="332"/>
      <c r="S354" s="332"/>
      <c r="T354" s="332"/>
      <c r="U354" s="328"/>
      <c r="V354" s="329"/>
      <c r="W354" s="329"/>
      <c r="X354" s="329"/>
      <c r="Y354" s="329"/>
      <c r="Z354" s="329"/>
      <c r="AA354" s="329"/>
      <c r="AB354" s="333"/>
    </row>
    <row r="355" spans="1:28">
      <c r="A355" s="331"/>
      <c r="B355" s="332"/>
      <c r="C355" s="335"/>
      <c r="D355" s="332"/>
      <c r="E355" s="332"/>
      <c r="F355" s="332"/>
      <c r="G355" s="332"/>
      <c r="H355" s="332"/>
      <c r="I355" s="332"/>
      <c r="J355" s="332"/>
      <c r="K355" s="332"/>
      <c r="L355" s="332"/>
      <c r="M355" s="332"/>
      <c r="N355" s="332"/>
      <c r="O355" s="332"/>
      <c r="P355" s="332"/>
      <c r="Q355" s="332"/>
      <c r="R355" s="332"/>
      <c r="S355" s="332"/>
      <c r="T355" s="332"/>
      <c r="U355" s="328"/>
      <c r="V355" s="329"/>
      <c r="W355" s="329"/>
      <c r="X355" s="329"/>
      <c r="Y355" s="329"/>
      <c r="Z355" s="329"/>
      <c r="AA355" s="329"/>
      <c r="AB355" s="333"/>
    </row>
    <row r="356" spans="1:28">
      <c r="A356" s="331"/>
      <c r="B356" s="332"/>
      <c r="C356" s="335"/>
      <c r="D356" s="332"/>
      <c r="E356" s="332"/>
      <c r="F356" s="332"/>
      <c r="G356" s="332"/>
      <c r="H356" s="332"/>
      <c r="I356" s="332"/>
      <c r="J356" s="332"/>
      <c r="K356" s="332"/>
      <c r="L356" s="332"/>
      <c r="M356" s="332"/>
      <c r="N356" s="332"/>
      <c r="O356" s="332"/>
      <c r="P356" s="332"/>
      <c r="Q356" s="332"/>
      <c r="R356" s="332"/>
      <c r="S356" s="332"/>
      <c r="T356" s="332"/>
      <c r="U356" s="328"/>
      <c r="V356" s="329"/>
      <c r="W356" s="329"/>
      <c r="X356" s="329"/>
      <c r="Y356" s="329"/>
      <c r="Z356" s="329"/>
      <c r="AA356" s="329"/>
      <c r="AB356" s="333"/>
    </row>
    <row r="357" spans="1:28">
      <c r="A357" s="331"/>
      <c r="B357" s="332"/>
      <c r="C357" s="335"/>
      <c r="D357" s="332"/>
      <c r="E357" s="332"/>
      <c r="F357" s="332"/>
      <c r="G357" s="332"/>
      <c r="H357" s="332"/>
      <c r="I357" s="332"/>
      <c r="J357" s="332"/>
      <c r="K357" s="332"/>
      <c r="L357" s="332"/>
      <c r="M357" s="332"/>
      <c r="N357" s="332"/>
      <c r="O357" s="332"/>
      <c r="P357" s="332"/>
      <c r="Q357" s="332"/>
      <c r="R357" s="332"/>
      <c r="S357" s="332"/>
      <c r="T357" s="332"/>
      <c r="U357" s="328"/>
      <c r="V357" s="329"/>
      <c r="W357" s="329"/>
      <c r="X357" s="329"/>
      <c r="Y357" s="329"/>
      <c r="Z357" s="329"/>
      <c r="AA357" s="329"/>
      <c r="AB357" s="333"/>
    </row>
    <row r="358" spans="1:28">
      <c r="A358" s="331"/>
      <c r="B358" s="332"/>
      <c r="C358" s="335"/>
      <c r="D358" s="332"/>
      <c r="E358" s="332"/>
      <c r="F358" s="332"/>
      <c r="G358" s="332"/>
      <c r="H358" s="332"/>
      <c r="I358" s="332"/>
      <c r="J358" s="332"/>
      <c r="K358" s="332"/>
      <c r="L358" s="332"/>
      <c r="M358" s="332"/>
      <c r="N358" s="332"/>
      <c r="O358" s="332"/>
      <c r="P358" s="332"/>
      <c r="Q358" s="332"/>
      <c r="R358" s="332"/>
      <c r="S358" s="332"/>
      <c r="T358" s="332"/>
      <c r="U358" s="328"/>
      <c r="V358" s="329"/>
      <c r="W358" s="329"/>
      <c r="X358" s="329"/>
      <c r="Y358" s="329"/>
      <c r="Z358" s="329"/>
      <c r="AA358" s="329"/>
      <c r="AB358" s="333"/>
    </row>
    <row r="359" spans="1:28">
      <c r="A359" s="331"/>
      <c r="B359" s="332"/>
      <c r="C359" s="335"/>
      <c r="D359" s="332"/>
      <c r="E359" s="332"/>
      <c r="F359" s="332"/>
      <c r="G359" s="332"/>
      <c r="H359" s="332"/>
      <c r="I359" s="332"/>
      <c r="J359" s="332"/>
      <c r="K359" s="332"/>
      <c r="L359" s="332"/>
      <c r="M359" s="332"/>
      <c r="N359" s="332"/>
      <c r="O359" s="332"/>
      <c r="P359" s="332"/>
      <c r="Q359" s="332"/>
      <c r="R359" s="332"/>
      <c r="S359" s="332"/>
      <c r="T359" s="332"/>
      <c r="U359" s="328"/>
      <c r="V359" s="329"/>
      <c r="W359" s="329"/>
      <c r="X359" s="329"/>
      <c r="Y359" s="329"/>
      <c r="Z359" s="329"/>
      <c r="AA359" s="329"/>
      <c r="AB359" s="333"/>
    </row>
    <row r="360" spans="1:28">
      <c r="A360" s="331"/>
      <c r="B360" s="332"/>
      <c r="C360" s="335"/>
      <c r="D360" s="332"/>
      <c r="E360" s="332"/>
      <c r="F360" s="332"/>
      <c r="G360" s="332"/>
      <c r="H360" s="332"/>
      <c r="I360" s="332"/>
      <c r="J360" s="332"/>
      <c r="K360" s="332"/>
      <c r="L360" s="332"/>
      <c r="M360" s="332"/>
      <c r="N360" s="332"/>
      <c r="O360" s="332"/>
      <c r="P360" s="332"/>
      <c r="Q360" s="332"/>
      <c r="R360" s="332"/>
      <c r="S360" s="332"/>
      <c r="T360" s="332"/>
      <c r="U360" s="328"/>
      <c r="V360" s="329"/>
      <c r="W360" s="329"/>
      <c r="X360" s="329"/>
      <c r="Y360" s="329"/>
      <c r="Z360" s="329"/>
      <c r="AA360" s="329"/>
      <c r="AB360" s="333"/>
    </row>
    <row r="361" spans="1:28">
      <c r="A361" s="331"/>
      <c r="B361" s="332"/>
      <c r="C361" s="335"/>
      <c r="D361" s="332"/>
      <c r="E361" s="332"/>
      <c r="F361" s="332"/>
      <c r="G361" s="332"/>
      <c r="H361" s="332"/>
      <c r="I361" s="332"/>
      <c r="J361" s="332"/>
      <c r="K361" s="332"/>
      <c r="L361" s="332"/>
      <c r="M361" s="332"/>
      <c r="N361" s="332"/>
      <c r="O361" s="332"/>
      <c r="P361" s="332"/>
      <c r="Q361" s="332"/>
      <c r="R361" s="332"/>
      <c r="S361" s="332"/>
      <c r="T361" s="332"/>
      <c r="U361" s="328"/>
      <c r="V361" s="329"/>
      <c r="W361" s="329"/>
      <c r="X361" s="329"/>
      <c r="Y361" s="329"/>
      <c r="Z361" s="329"/>
      <c r="AA361" s="329"/>
      <c r="AB361" s="333"/>
    </row>
    <row r="362" spans="1:28">
      <c r="A362" s="331"/>
      <c r="B362" s="332"/>
      <c r="C362" s="335"/>
      <c r="D362" s="332"/>
      <c r="E362" s="332"/>
      <c r="F362" s="332"/>
      <c r="G362" s="332"/>
      <c r="H362" s="332"/>
      <c r="I362" s="332"/>
      <c r="J362" s="332"/>
      <c r="K362" s="332"/>
      <c r="L362" s="332"/>
      <c r="M362" s="332"/>
      <c r="N362" s="332"/>
      <c r="O362" s="332"/>
      <c r="P362" s="332"/>
      <c r="Q362" s="332"/>
      <c r="R362" s="332"/>
      <c r="S362" s="332"/>
      <c r="T362" s="332"/>
      <c r="U362" s="328"/>
      <c r="V362" s="329"/>
      <c r="W362" s="329"/>
      <c r="X362" s="329"/>
      <c r="Y362" s="329"/>
      <c r="Z362" s="329"/>
      <c r="AA362" s="329"/>
      <c r="AB362" s="333"/>
    </row>
    <row r="363" spans="1:28">
      <c r="A363" s="331"/>
      <c r="B363" s="332"/>
      <c r="C363" s="335"/>
      <c r="D363" s="332"/>
      <c r="E363" s="332"/>
      <c r="F363" s="332"/>
      <c r="G363" s="332"/>
      <c r="H363" s="332"/>
      <c r="I363" s="332"/>
      <c r="J363" s="332"/>
      <c r="K363" s="332"/>
      <c r="L363" s="332"/>
      <c r="M363" s="332"/>
      <c r="N363" s="332"/>
      <c r="O363" s="332"/>
      <c r="P363" s="332"/>
      <c r="Q363" s="332"/>
      <c r="R363" s="332"/>
      <c r="S363" s="332"/>
      <c r="T363" s="332"/>
      <c r="U363" s="328"/>
      <c r="V363" s="329"/>
      <c r="W363" s="329"/>
      <c r="X363" s="329"/>
      <c r="Y363" s="329"/>
      <c r="Z363" s="329"/>
      <c r="AA363" s="329"/>
      <c r="AB363" s="333"/>
    </row>
    <row r="364" spans="1:28">
      <c r="A364" s="331"/>
      <c r="B364" s="332"/>
      <c r="C364" s="335"/>
      <c r="D364" s="332"/>
      <c r="E364" s="332"/>
      <c r="F364" s="332"/>
      <c r="G364" s="332"/>
      <c r="H364" s="332"/>
      <c r="I364" s="332"/>
      <c r="J364" s="332"/>
      <c r="K364" s="332"/>
      <c r="L364" s="332"/>
      <c r="M364" s="332"/>
      <c r="N364" s="332"/>
      <c r="O364" s="332"/>
      <c r="P364" s="332"/>
      <c r="Q364" s="332"/>
      <c r="R364" s="332"/>
      <c r="S364" s="332"/>
      <c r="T364" s="332"/>
      <c r="U364" s="328"/>
      <c r="V364" s="329"/>
      <c r="W364" s="329"/>
      <c r="X364" s="329"/>
      <c r="Y364" s="329"/>
      <c r="Z364" s="329"/>
      <c r="AA364" s="329"/>
      <c r="AB364" s="333"/>
    </row>
    <row r="365" spans="1:28">
      <c r="A365" s="331"/>
      <c r="B365" s="332"/>
      <c r="C365" s="335"/>
      <c r="D365" s="332"/>
      <c r="E365" s="332"/>
      <c r="F365" s="332"/>
      <c r="G365" s="332"/>
      <c r="H365" s="332"/>
      <c r="I365" s="332"/>
      <c r="J365" s="332"/>
      <c r="K365" s="332"/>
      <c r="L365" s="332"/>
      <c r="M365" s="332"/>
      <c r="N365" s="332"/>
      <c r="O365" s="332"/>
      <c r="P365" s="332"/>
      <c r="Q365" s="332"/>
      <c r="R365" s="332"/>
      <c r="S365" s="332"/>
      <c r="T365" s="332"/>
      <c r="U365" s="328"/>
      <c r="V365" s="329"/>
      <c r="W365" s="329"/>
      <c r="X365" s="329"/>
      <c r="Y365" s="329"/>
      <c r="Z365" s="329"/>
      <c r="AA365" s="329"/>
      <c r="AB365" s="333"/>
    </row>
    <row r="366" spans="1:28">
      <c r="A366" s="331"/>
      <c r="B366" s="332"/>
      <c r="C366" s="335"/>
      <c r="D366" s="332"/>
      <c r="E366" s="332"/>
      <c r="F366" s="332"/>
      <c r="G366" s="332"/>
      <c r="H366" s="332"/>
      <c r="I366" s="332"/>
      <c r="J366" s="332"/>
      <c r="K366" s="332"/>
      <c r="L366" s="332"/>
      <c r="M366" s="332"/>
      <c r="N366" s="332"/>
      <c r="O366" s="332"/>
      <c r="P366" s="332"/>
      <c r="Q366" s="332"/>
      <c r="R366" s="332"/>
      <c r="S366" s="332"/>
      <c r="T366" s="332"/>
      <c r="U366" s="328"/>
      <c r="V366" s="329"/>
      <c r="W366" s="329"/>
      <c r="X366" s="329"/>
      <c r="Y366" s="329"/>
      <c r="Z366" s="329"/>
      <c r="AA366" s="329"/>
      <c r="AB366" s="333"/>
    </row>
    <row r="367" spans="1:28">
      <c r="A367" s="331"/>
      <c r="B367" s="332"/>
      <c r="C367" s="335"/>
      <c r="D367" s="332"/>
      <c r="E367" s="332"/>
      <c r="F367" s="332"/>
      <c r="G367" s="332"/>
      <c r="H367" s="332"/>
      <c r="I367" s="332"/>
      <c r="J367" s="332"/>
      <c r="K367" s="332"/>
      <c r="L367" s="332"/>
      <c r="M367" s="332"/>
      <c r="N367" s="332"/>
      <c r="O367" s="332"/>
      <c r="P367" s="332"/>
      <c r="Q367" s="332"/>
      <c r="R367" s="332"/>
      <c r="S367" s="332"/>
      <c r="T367" s="332"/>
      <c r="U367" s="328"/>
      <c r="V367" s="329"/>
      <c r="W367" s="329"/>
      <c r="X367" s="329"/>
      <c r="Y367" s="329"/>
      <c r="Z367" s="329"/>
      <c r="AA367" s="329"/>
      <c r="AB367" s="333"/>
    </row>
    <row r="368" spans="1:28">
      <c r="A368" s="331"/>
      <c r="B368" s="332"/>
      <c r="C368" s="335"/>
      <c r="D368" s="332"/>
      <c r="E368" s="332"/>
      <c r="F368" s="332"/>
      <c r="G368" s="332"/>
      <c r="H368" s="332"/>
      <c r="I368" s="332"/>
      <c r="J368" s="332"/>
      <c r="K368" s="332"/>
      <c r="L368" s="332"/>
      <c r="M368" s="332"/>
      <c r="N368" s="332"/>
      <c r="O368" s="332"/>
      <c r="P368" s="332"/>
      <c r="Q368" s="332"/>
      <c r="R368" s="332"/>
      <c r="S368" s="332"/>
      <c r="T368" s="332"/>
      <c r="U368" s="328"/>
      <c r="V368" s="329"/>
      <c r="W368" s="329"/>
      <c r="X368" s="329"/>
      <c r="Y368" s="329"/>
      <c r="Z368" s="329"/>
      <c r="AA368" s="329"/>
      <c r="AB368" s="333"/>
    </row>
    <row r="369" spans="1:28">
      <c r="A369" s="331"/>
      <c r="B369" s="332"/>
      <c r="C369" s="335"/>
      <c r="D369" s="332"/>
      <c r="E369" s="332"/>
      <c r="F369" s="332"/>
      <c r="G369" s="332"/>
      <c r="H369" s="332"/>
      <c r="I369" s="332"/>
      <c r="J369" s="332"/>
      <c r="K369" s="332"/>
      <c r="L369" s="332"/>
      <c r="M369" s="332"/>
      <c r="N369" s="332"/>
      <c r="O369" s="332"/>
      <c r="P369" s="332"/>
      <c r="Q369" s="332"/>
      <c r="R369" s="332"/>
      <c r="S369" s="332"/>
      <c r="T369" s="332"/>
      <c r="U369" s="328"/>
      <c r="V369" s="329"/>
      <c r="W369" s="329"/>
      <c r="X369" s="329"/>
      <c r="Y369" s="329"/>
      <c r="Z369" s="329"/>
      <c r="AA369" s="329"/>
      <c r="AB369" s="333"/>
    </row>
    <row r="370" spans="1:28">
      <c r="A370" s="331"/>
      <c r="B370" s="332"/>
      <c r="C370" s="335"/>
      <c r="D370" s="332"/>
      <c r="E370" s="332"/>
      <c r="F370" s="332"/>
      <c r="G370" s="332"/>
      <c r="H370" s="332"/>
      <c r="I370" s="332"/>
      <c r="J370" s="332"/>
      <c r="K370" s="332"/>
      <c r="L370" s="332"/>
      <c r="M370" s="332"/>
      <c r="N370" s="332"/>
      <c r="O370" s="332"/>
      <c r="P370" s="332"/>
      <c r="Q370" s="332"/>
      <c r="R370" s="332"/>
      <c r="S370" s="332"/>
      <c r="T370" s="332"/>
      <c r="U370" s="328"/>
      <c r="V370" s="329"/>
      <c r="W370" s="329"/>
      <c r="X370" s="329"/>
      <c r="Y370" s="329"/>
      <c r="Z370" s="329"/>
      <c r="AA370" s="329"/>
      <c r="AB370" s="333"/>
    </row>
    <row r="371" spans="1:28">
      <c r="A371" s="331"/>
      <c r="B371" s="332"/>
      <c r="C371" s="335"/>
      <c r="D371" s="332"/>
      <c r="E371" s="332"/>
      <c r="F371" s="332"/>
      <c r="G371" s="332"/>
      <c r="H371" s="332"/>
      <c r="I371" s="332"/>
      <c r="J371" s="332"/>
      <c r="K371" s="332"/>
      <c r="L371" s="332"/>
      <c r="M371" s="332"/>
      <c r="N371" s="332"/>
      <c r="O371" s="332"/>
      <c r="P371" s="332"/>
      <c r="Q371" s="332"/>
      <c r="R371" s="332"/>
      <c r="S371" s="332"/>
      <c r="T371" s="332"/>
      <c r="U371" s="328"/>
      <c r="V371" s="329"/>
      <c r="W371" s="329"/>
      <c r="X371" s="329"/>
      <c r="Y371" s="329"/>
      <c r="Z371" s="329"/>
      <c r="AA371" s="329"/>
      <c r="AB371" s="333"/>
    </row>
    <row r="372" spans="1:28">
      <c r="A372" s="331"/>
      <c r="B372" s="332"/>
      <c r="C372" s="335"/>
      <c r="D372" s="332"/>
      <c r="E372" s="332"/>
      <c r="F372" s="332"/>
      <c r="G372" s="332"/>
      <c r="H372" s="332"/>
      <c r="I372" s="332"/>
      <c r="J372" s="332"/>
      <c r="K372" s="332"/>
      <c r="L372" s="332"/>
      <c r="M372" s="332"/>
      <c r="N372" s="332"/>
      <c r="O372" s="332"/>
      <c r="P372" s="332"/>
      <c r="Q372" s="332"/>
      <c r="R372" s="332"/>
      <c r="S372" s="332"/>
      <c r="T372" s="332"/>
      <c r="U372" s="328"/>
      <c r="V372" s="329"/>
      <c r="W372" s="329"/>
      <c r="X372" s="329"/>
      <c r="Y372" s="329"/>
      <c r="Z372" s="329"/>
      <c r="AA372" s="329"/>
      <c r="AB372" s="333"/>
    </row>
    <row r="373" spans="1:28">
      <c r="A373" s="331"/>
      <c r="B373" s="332"/>
      <c r="C373" s="335"/>
      <c r="D373" s="332"/>
      <c r="E373" s="332"/>
      <c r="F373" s="332"/>
      <c r="G373" s="332"/>
      <c r="H373" s="332"/>
      <c r="I373" s="332"/>
      <c r="J373" s="332"/>
      <c r="K373" s="332"/>
      <c r="L373" s="332"/>
      <c r="M373" s="332"/>
      <c r="N373" s="332"/>
      <c r="O373" s="332"/>
      <c r="P373" s="332"/>
      <c r="Q373" s="332"/>
      <c r="R373" s="332"/>
      <c r="S373" s="332"/>
      <c r="T373" s="332"/>
      <c r="U373" s="328"/>
      <c r="V373" s="329"/>
      <c r="W373" s="329"/>
      <c r="X373" s="329"/>
      <c r="Y373" s="329"/>
      <c r="Z373" s="329"/>
      <c r="AA373" s="329"/>
      <c r="AB373" s="333"/>
    </row>
    <row r="374" spans="1:28">
      <c r="A374" s="331"/>
      <c r="B374" s="332"/>
      <c r="C374" s="335"/>
      <c r="D374" s="332"/>
      <c r="E374" s="332"/>
      <c r="F374" s="332"/>
      <c r="G374" s="332"/>
      <c r="H374" s="332"/>
      <c r="I374" s="332"/>
      <c r="J374" s="332"/>
      <c r="K374" s="332"/>
      <c r="L374" s="332"/>
      <c r="M374" s="332"/>
      <c r="N374" s="332"/>
      <c r="O374" s="332"/>
      <c r="P374" s="332"/>
      <c r="Q374" s="332"/>
      <c r="R374" s="332"/>
      <c r="S374" s="332"/>
      <c r="T374" s="332"/>
      <c r="U374" s="328"/>
      <c r="V374" s="329"/>
      <c r="W374" s="329"/>
      <c r="X374" s="329"/>
      <c r="Y374" s="329"/>
      <c r="Z374" s="329"/>
      <c r="AA374" s="329"/>
      <c r="AB374" s="333"/>
    </row>
    <row r="375" spans="1:28">
      <c r="A375" s="331"/>
      <c r="B375" s="332"/>
      <c r="C375" s="335"/>
      <c r="D375" s="332"/>
      <c r="E375" s="332"/>
      <c r="F375" s="332"/>
      <c r="G375" s="332"/>
      <c r="H375" s="332"/>
      <c r="I375" s="332"/>
      <c r="J375" s="332"/>
      <c r="K375" s="332"/>
      <c r="L375" s="332"/>
      <c r="M375" s="332"/>
      <c r="N375" s="332"/>
      <c r="O375" s="332"/>
      <c r="P375" s="332"/>
      <c r="Q375" s="332"/>
      <c r="R375" s="332"/>
      <c r="S375" s="332"/>
      <c r="T375" s="332"/>
      <c r="U375" s="328"/>
      <c r="V375" s="329"/>
      <c r="W375" s="329"/>
      <c r="X375" s="329"/>
      <c r="Y375" s="329"/>
      <c r="Z375" s="329"/>
      <c r="AA375" s="329"/>
      <c r="AB375" s="333"/>
    </row>
    <row r="376" spans="1:28">
      <c r="A376" s="331"/>
      <c r="B376" s="332"/>
      <c r="C376" s="335"/>
      <c r="D376" s="332"/>
      <c r="E376" s="332"/>
      <c r="F376" s="332"/>
      <c r="G376" s="332"/>
      <c r="H376" s="332"/>
      <c r="I376" s="332"/>
      <c r="J376" s="332"/>
      <c r="K376" s="332"/>
      <c r="L376" s="332"/>
      <c r="M376" s="332"/>
      <c r="N376" s="332"/>
      <c r="O376" s="332"/>
      <c r="P376" s="332"/>
      <c r="Q376" s="332"/>
      <c r="R376" s="332"/>
      <c r="S376" s="332"/>
      <c r="T376" s="332"/>
      <c r="U376" s="328"/>
      <c r="V376" s="329"/>
      <c r="W376" s="329"/>
      <c r="X376" s="329"/>
      <c r="Y376" s="329"/>
      <c r="Z376" s="329"/>
      <c r="AA376" s="329"/>
      <c r="AB376" s="333"/>
    </row>
    <row r="377" spans="1:28">
      <c r="A377" s="331"/>
      <c r="B377" s="332"/>
      <c r="C377" s="335"/>
      <c r="D377" s="332"/>
      <c r="E377" s="332"/>
      <c r="F377" s="332"/>
      <c r="G377" s="332"/>
      <c r="H377" s="332"/>
      <c r="I377" s="332"/>
      <c r="J377" s="332"/>
      <c r="K377" s="332"/>
      <c r="L377" s="332"/>
      <c r="M377" s="332"/>
      <c r="N377" s="332"/>
      <c r="O377" s="332"/>
      <c r="P377" s="332"/>
      <c r="Q377" s="332"/>
      <c r="R377" s="332"/>
      <c r="S377" s="332"/>
      <c r="T377" s="332"/>
      <c r="U377" s="328"/>
      <c r="V377" s="329"/>
      <c r="W377" s="329"/>
      <c r="X377" s="329"/>
      <c r="Y377" s="329"/>
      <c r="Z377" s="329"/>
      <c r="AA377" s="329"/>
      <c r="AB377" s="333"/>
    </row>
    <row r="378" spans="1:28">
      <c r="A378" s="331"/>
      <c r="B378" s="332"/>
      <c r="C378" s="335"/>
      <c r="D378" s="332"/>
      <c r="E378" s="332"/>
      <c r="F378" s="332"/>
      <c r="G378" s="332"/>
      <c r="H378" s="332"/>
      <c r="I378" s="332"/>
      <c r="J378" s="332"/>
      <c r="K378" s="332"/>
      <c r="L378" s="332"/>
      <c r="M378" s="332"/>
      <c r="N378" s="332"/>
      <c r="O378" s="332"/>
      <c r="P378" s="332"/>
      <c r="Q378" s="332"/>
      <c r="R378" s="332"/>
      <c r="S378" s="332"/>
      <c r="T378" s="332"/>
      <c r="U378" s="328"/>
      <c r="V378" s="329"/>
      <c r="W378" s="329"/>
      <c r="X378" s="329"/>
      <c r="Y378" s="329"/>
      <c r="Z378" s="329"/>
      <c r="AA378" s="329"/>
      <c r="AB378" s="333"/>
    </row>
    <row r="379" spans="1:28">
      <c r="A379" s="331"/>
      <c r="B379" s="332"/>
      <c r="C379" s="335"/>
      <c r="D379" s="332"/>
      <c r="E379" s="332"/>
      <c r="F379" s="332"/>
      <c r="G379" s="332"/>
      <c r="H379" s="332"/>
      <c r="I379" s="332"/>
      <c r="J379" s="332"/>
      <c r="K379" s="332"/>
      <c r="L379" s="332"/>
      <c r="M379" s="332"/>
      <c r="N379" s="332"/>
      <c r="O379" s="332"/>
      <c r="P379" s="332"/>
      <c r="Q379" s="332"/>
      <c r="R379" s="332"/>
      <c r="S379" s="332"/>
      <c r="T379" s="332"/>
      <c r="U379" s="328"/>
      <c r="V379" s="329"/>
      <c r="W379" s="329"/>
      <c r="X379" s="329"/>
      <c r="Y379" s="329"/>
      <c r="Z379" s="329"/>
      <c r="AA379" s="329"/>
      <c r="AB379" s="333"/>
    </row>
    <row r="380" spans="1:28">
      <c r="A380" s="331"/>
      <c r="B380" s="332"/>
      <c r="C380" s="335"/>
      <c r="D380" s="332"/>
      <c r="E380" s="332"/>
      <c r="F380" s="332"/>
      <c r="G380" s="332"/>
      <c r="H380" s="332"/>
      <c r="I380" s="332"/>
      <c r="J380" s="332"/>
      <c r="K380" s="332"/>
      <c r="L380" s="332"/>
      <c r="M380" s="332"/>
      <c r="N380" s="332"/>
      <c r="O380" s="332"/>
      <c r="P380" s="332"/>
      <c r="Q380" s="332"/>
      <c r="R380" s="332"/>
      <c r="S380" s="332"/>
      <c r="T380" s="332"/>
      <c r="U380" s="328"/>
      <c r="V380" s="329"/>
      <c r="W380" s="329"/>
      <c r="X380" s="329"/>
      <c r="Y380" s="329"/>
      <c r="Z380" s="329"/>
      <c r="AA380" s="329"/>
      <c r="AB380" s="333"/>
    </row>
    <row r="381" spans="1:28">
      <c r="A381" s="331"/>
      <c r="B381" s="332"/>
      <c r="C381" s="335"/>
      <c r="D381" s="332"/>
      <c r="E381" s="332"/>
      <c r="F381" s="332"/>
      <c r="G381" s="332"/>
      <c r="H381" s="332"/>
      <c r="I381" s="332"/>
      <c r="J381" s="332"/>
      <c r="K381" s="332"/>
      <c r="L381" s="332"/>
      <c r="M381" s="332"/>
      <c r="N381" s="332"/>
      <c r="O381" s="332"/>
      <c r="P381" s="332"/>
      <c r="Q381" s="332"/>
      <c r="R381" s="332"/>
      <c r="S381" s="332"/>
      <c r="T381" s="332"/>
      <c r="U381" s="328"/>
      <c r="V381" s="329"/>
      <c r="W381" s="329"/>
      <c r="X381" s="329"/>
      <c r="Y381" s="329"/>
      <c r="Z381" s="329"/>
      <c r="AA381" s="329"/>
      <c r="AB381" s="333"/>
    </row>
    <row r="382" spans="1:28">
      <c r="A382" s="331"/>
      <c r="B382" s="332"/>
      <c r="C382" s="335"/>
      <c r="D382" s="332"/>
      <c r="E382" s="332"/>
      <c r="F382" s="332"/>
      <c r="G382" s="332"/>
      <c r="H382" s="332"/>
      <c r="I382" s="332"/>
      <c r="J382" s="332"/>
      <c r="K382" s="332"/>
      <c r="L382" s="332"/>
      <c r="M382" s="332"/>
      <c r="N382" s="332"/>
      <c r="O382" s="332"/>
      <c r="P382" s="332"/>
      <c r="Q382" s="332"/>
      <c r="R382" s="332"/>
      <c r="S382" s="332"/>
      <c r="T382" s="332"/>
      <c r="U382" s="328"/>
      <c r="V382" s="329"/>
      <c r="W382" s="329"/>
      <c r="X382" s="329"/>
      <c r="Y382" s="329"/>
      <c r="Z382" s="329"/>
      <c r="AA382" s="329"/>
      <c r="AB382" s="333"/>
    </row>
    <row r="383" spans="1:28">
      <c r="A383" s="331"/>
      <c r="B383" s="332"/>
      <c r="C383" s="335"/>
      <c r="D383" s="332"/>
      <c r="E383" s="332"/>
      <c r="F383" s="332"/>
      <c r="G383" s="332"/>
      <c r="H383" s="332"/>
      <c r="I383" s="332"/>
      <c r="J383" s="332"/>
      <c r="K383" s="332"/>
      <c r="L383" s="332"/>
      <c r="M383" s="332"/>
      <c r="N383" s="332"/>
      <c r="O383" s="332"/>
      <c r="P383" s="332"/>
      <c r="Q383" s="332"/>
      <c r="R383" s="332"/>
      <c r="S383" s="332"/>
      <c r="T383" s="332"/>
      <c r="U383" s="328"/>
      <c r="V383" s="329"/>
      <c r="W383" s="329"/>
      <c r="X383" s="329"/>
      <c r="Y383" s="329"/>
      <c r="Z383" s="329"/>
      <c r="AA383" s="329"/>
      <c r="AB383" s="333"/>
    </row>
    <row r="384" spans="1:28">
      <c r="A384" s="331"/>
      <c r="B384" s="332"/>
      <c r="C384" s="335"/>
      <c r="D384" s="332"/>
      <c r="E384" s="332"/>
      <c r="F384" s="332"/>
      <c r="G384" s="332"/>
      <c r="H384" s="332"/>
      <c r="I384" s="332"/>
      <c r="J384" s="332"/>
      <c r="K384" s="332"/>
      <c r="L384" s="332"/>
      <c r="M384" s="332"/>
      <c r="N384" s="332"/>
      <c r="O384" s="332"/>
      <c r="P384" s="332"/>
      <c r="Q384" s="332"/>
      <c r="R384" s="332"/>
      <c r="S384" s="332"/>
      <c r="T384" s="332"/>
      <c r="U384" s="328"/>
      <c r="V384" s="329"/>
      <c r="W384" s="329"/>
      <c r="X384" s="329"/>
      <c r="Y384" s="329"/>
      <c r="Z384" s="329"/>
      <c r="AA384" s="329"/>
      <c r="AB384" s="333"/>
    </row>
    <row r="385" spans="1:28">
      <c r="A385" s="331"/>
      <c r="B385" s="332"/>
      <c r="C385" s="335"/>
      <c r="D385" s="332"/>
      <c r="E385" s="332"/>
      <c r="F385" s="332"/>
      <c r="G385" s="332"/>
      <c r="H385" s="332"/>
      <c r="I385" s="332"/>
      <c r="J385" s="332"/>
      <c r="K385" s="332"/>
      <c r="L385" s="332"/>
      <c r="M385" s="332"/>
      <c r="N385" s="332"/>
      <c r="O385" s="332"/>
      <c r="P385" s="332"/>
      <c r="Q385" s="332"/>
      <c r="R385" s="332"/>
      <c r="S385" s="332"/>
      <c r="T385" s="332"/>
      <c r="U385" s="328"/>
      <c r="V385" s="329"/>
      <c r="W385" s="329"/>
      <c r="X385" s="329"/>
      <c r="Y385" s="329"/>
      <c r="Z385" s="329"/>
      <c r="AA385" s="329"/>
      <c r="AB385" s="333"/>
    </row>
    <row r="386" spans="1:28">
      <c r="A386" s="331"/>
      <c r="B386" s="332"/>
      <c r="C386" s="335"/>
      <c r="D386" s="332"/>
      <c r="E386" s="332"/>
      <c r="F386" s="332"/>
      <c r="G386" s="332"/>
      <c r="H386" s="332"/>
      <c r="I386" s="332"/>
      <c r="J386" s="332"/>
      <c r="K386" s="332"/>
      <c r="L386" s="332"/>
      <c r="M386" s="332"/>
      <c r="N386" s="332"/>
      <c r="O386" s="332"/>
      <c r="P386" s="332"/>
      <c r="Q386" s="332"/>
      <c r="R386" s="332"/>
      <c r="S386" s="332"/>
      <c r="T386" s="332"/>
      <c r="U386" s="328"/>
      <c r="V386" s="329"/>
      <c r="W386" s="329"/>
      <c r="X386" s="329"/>
      <c r="Y386" s="329"/>
      <c r="Z386" s="329"/>
      <c r="AA386" s="329"/>
      <c r="AB386" s="333"/>
    </row>
    <row r="387" spans="1:28">
      <c r="A387" s="331"/>
      <c r="B387" s="332"/>
      <c r="C387" s="335"/>
      <c r="D387" s="332"/>
      <c r="E387" s="332"/>
      <c r="F387" s="332"/>
      <c r="G387" s="332"/>
      <c r="H387" s="332"/>
      <c r="I387" s="332"/>
      <c r="J387" s="332"/>
      <c r="K387" s="332"/>
      <c r="L387" s="332"/>
      <c r="M387" s="332"/>
      <c r="N387" s="332"/>
      <c r="O387" s="332"/>
      <c r="P387" s="332"/>
      <c r="Q387" s="332"/>
      <c r="R387" s="332"/>
      <c r="S387" s="332"/>
      <c r="T387" s="332"/>
      <c r="U387" s="328"/>
      <c r="V387" s="329"/>
      <c r="W387" s="329"/>
      <c r="X387" s="329"/>
      <c r="Y387" s="329"/>
      <c r="Z387" s="329"/>
      <c r="AA387" s="329"/>
      <c r="AB387" s="333"/>
    </row>
    <row r="388" spans="1:28">
      <c r="A388" s="331"/>
      <c r="B388" s="332"/>
      <c r="C388" s="335"/>
      <c r="D388" s="332"/>
      <c r="E388" s="332"/>
      <c r="F388" s="332"/>
      <c r="G388" s="332"/>
      <c r="H388" s="332"/>
      <c r="I388" s="332"/>
      <c r="J388" s="332"/>
      <c r="K388" s="332"/>
      <c r="L388" s="332"/>
      <c r="M388" s="332"/>
      <c r="N388" s="332"/>
      <c r="O388" s="332"/>
      <c r="P388" s="332"/>
      <c r="Q388" s="332"/>
      <c r="R388" s="332"/>
      <c r="S388" s="332"/>
      <c r="T388" s="332"/>
      <c r="U388" s="328"/>
      <c r="V388" s="329"/>
      <c r="W388" s="329"/>
      <c r="X388" s="329"/>
      <c r="Y388" s="329"/>
      <c r="Z388" s="329"/>
      <c r="AA388" s="329"/>
      <c r="AB388" s="333"/>
    </row>
    <row r="389" spans="1:28">
      <c r="A389" s="331"/>
      <c r="B389" s="332"/>
      <c r="C389" s="335"/>
      <c r="D389" s="332"/>
      <c r="E389" s="332"/>
      <c r="F389" s="332"/>
      <c r="G389" s="332"/>
      <c r="H389" s="332"/>
      <c r="I389" s="332"/>
      <c r="J389" s="332"/>
      <c r="K389" s="332"/>
      <c r="L389" s="332"/>
      <c r="M389" s="332"/>
      <c r="N389" s="332"/>
      <c r="O389" s="332"/>
      <c r="P389" s="332"/>
      <c r="Q389" s="332"/>
      <c r="R389" s="332"/>
      <c r="S389" s="332"/>
      <c r="T389" s="332"/>
      <c r="U389" s="328"/>
      <c r="V389" s="329"/>
      <c r="W389" s="329"/>
      <c r="X389" s="329"/>
      <c r="Y389" s="329"/>
      <c r="Z389" s="329"/>
      <c r="AA389" s="329"/>
      <c r="AB389" s="333"/>
    </row>
    <row r="390" spans="1:28">
      <c r="A390" s="331"/>
      <c r="B390" s="332"/>
      <c r="C390" s="335"/>
      <c r="D390" s="332"/>
      <c r="E390" s="332"/>
      <c r="F390" s="332"/>
      <c r="G390" s="332"/>
      <c r="H390" s="332"/>
      <c r="I390" s="332"/>
      <c r="J390" s="332"/>
      <c r="K390" s="332"/>
      <c r="L390" s="332"/>
      <c r="M390" s="332"/>
      <c r="N390" s="332"/>
      <c r="O390" s="332"/>
      <c r="P390" s="332"/>
      <c r="Q390" s="332"/>
      <c r="R390" s="332"/>
      <c r="S390" s="332"/>
      <c r="T390" s="332"/>
      <c r="U390" s="328"/>
      <c r="V390" s="329"/>
      <c r="W390" s="329"/>
      <c r="X390" s="329"/>
      <c r="Y390" s="329"/>
      <c r="Z390" s="329"/>
      <c r="AA390" s="329"/>
      <c r="AB390" s="333"/>
    </row>
    <row r="391" spans="1:28">
      <c r="A391" s="331"/>
      <c r="B391" s="332"/>
      <c r="C391" s="335"/>
      <c r="D391" s="332"/>
      <c r="E391" s="332"/>
      <c r="F391" s="332"/>
      <c r="G391" s="332"/>
      <c r="H391" s="332"/>
      <c r="I391" s="332"/>
      <c r="J391" s="332"/>
      <c r="K391" s="332"/>
      <c r="L391" s="332"/>
      <c r="M391" s="332"/>
      <c r="N391" s="332"/>
      <c r="O391" s="332"/>
      <c r="P391" s="332"/>
      <c r="Q391" s="332"/>
      <c r="R391" s="332"/>
      <c r="S391" s="332"/>
      <c r="T391" s="332"/>
      <c r="U391" s="328"/>
      <c r="V391" s="329"/>
      <c r="W391" s="329"/>
      <c r="X391" s="329"/>
      <c r="Y391" s="329"/>
      <c r="Z391" s="329"/>
      <c r="AA391" s="329"/>
      <c r="AB391" s="333"/>
    </row>
    <row r="392" spans="1:28">
      <c r="A392" s="331"/>
      <c r="B392" s="332"/>
      <c r="C392" s="335"/>
      <c r="D392" s="332"/>
      <c r="E392" s="332"/>
      <c r="F392" s="332"/>
      <c r="G392" s="332"/>
      <c r="H392" s="332"/>
      <c r="I392" s="332"/>
      <c r="J392" s="332"/>
      <c r="K392" s="332"/>
      <c r="L392" s="332"/>
      <c r="M392" s="332"/>
      <c r="N392" s="332"/>
      <c r="O392" s="332"/>
      <c r="P392" s="332"/>
      <c r="Q392" s="332"/>
      <c r="R392" s="332"/>
      <c r="S392" s="332"/>
      <c r="T392" s="332"/>
      <c r="U392" s="328"/>
      <c r="V392" s="329"/>
      <c r="W392" s="329"/>
      <c r="X392" s="329"/>
      <c r="Y392" s="329"/>
      <c r="Z392" s="329"/>
      <c r="AA392" s="329"/>
      <c r="AB392" s="333"/>
    </row>
    <row r="393" spans="1:28">
      <c r="A393" s="331"/>
      <c r="B393" s="332"/>
      <c r="C393" s="335"/>
      <c r="D393" s="332"/>
      <c r="E393" s="332"/>
      <c r="F393" s="332"/>
      <c r="G393" s="332"/>
      <c r="H393" s="332"/>
      <c r="I393" s="332"/>
      <c r="J393" s="332"/>
      <c r="K393" s="332"/>
      <c r="L393" s="332"/>
      <c r="M393" s="332"/>
      <c r="N393" s="332"/>
      <c r="O393" s="332"/>
      <c r="P393" s="332"/>
      <c r="Q393" s="332"/>
      <c r="R393" s="332"/>
      <c r="S393" s="332"/>
      <c r="T393" s="332"/>
      <c r="U393" s="328"/>
      <c r="V393" s="329"/>
      <c r="W393" s="329"/>
      <c r="X393" s="329"/>
      <c r="Y393" s="329"/>
      <c r="Z393" s="329"/>
      <c r="AA393" s="329"/>
      <c r="AB393" s="333"/>
    </row>
    <row r="394" spans="1:28">
      <c r="A394" s="331"/>
      <c r="B394" s="332"/>
      <c r="C394" s="335"/>
      <c r="D394" s="332"/>
      <c r="E394" s="332"/>
      <c r="F394" s="332"/>
      <c r="G394" s="332"/>
      <c r="H394" s="332"/>
      <c r="I394" s="332"/>
      <c r="J394" s="332"/>
      <c r="K394" s="332"/>
      <c r="L394" s="332"/>
      <c r="M394" s="332"/>
      <c r="N394" s="332"/>
      <c r="O394" s="332"/>
      <c r="P394" s="332"/>
      <c r="Q394" s="332"/>
      <c r="R394" s="332"/>
      <c r="S394" s="332"/>
      <c r="T394" s="332"/>
      <c r="U394" s="328"/>
      <c r="V394" s="329"/>
      <c r="W394" s="329"/>
      <c r="X394" s="329"/>
      <c r="Y394" s="329"/>
      <c r="Z394" s="329"/>
      <c r="AA394" s="329"/>
      <c r="AB394" s="333"/>
    </row>
    <row r="395" spans="1:28">
      <c r="A395" s="331"/>
      <c r="B395" s="332"/>
      <c r="C395" s="335"/>
      <c r="D395" s="332"/>
      <c r="E395" s="332"/>
      <c r="F395" s="332"/>
      <c r="G395" s="332"/>
      <c r="H395" s="332"/>
      <c r="I395" s="332"/>
      <c r="J395" s="332"/>
      <c r="K395" s="332"/>
      <c r="L395" s="332"/>
      <c r="M395" s="332"/>
      <c r="N395" s="332"/>
      <c r="O395" s="332"/>
      <c r="P395" s="332"/>
      <c r="Q395" s="332"/>
      <c r="R395" s="332"/>
      <c r="S395" s="332"/>
      <c r="T395" s="332"/>
      <c r="U395" s="328"/>
      <c r="V395" s="329"/>
      <c r="W395" s="329"/>
      <c r="X395" s="329"/>
      <c r="Y395" s="329"/>
      <c r="Z395" s="329"/>
      <c r="AA395" s="329"/>
      <c r="AB395" s="333"/>
    </row>
    <row r="396" spans="1:28">
      <c r="A396" s="331"/>
      <c r="B396" s="332"/>
      <c r="C396" s="335"/>
      <c r="D396" s="332"/>
      <c r="E396" s="332"/>
      <c r="F396" s="332"/>
      <c r="G396" s="332"/>
      <c r="H396" s="332"/>
      <c r="I396" s="332"/>
      <c r="J396" s="332"/>
      <c r="K396" s="332"/>
      <c r="L396" s="332"/>
      <c r="M396" s="332"/>
      <c r="N396" s="332"/>
      <c r="O396" s="332"/>
      <c r="P396" s="332"/>
      <c r="Q396" s="332"/>
      <c r="R396" s="332"/>
      <c r="S396" s="332"/>
      <c r="T396" s="332"/>
      <c r="U396" s="328"/>
      <c r="V396" s="329"/>
      <c r="W396" s="329"/>
      <c r="X396" s="329"/>
      <c r="Y396" s="329"/>
      <c r="Z396" s="329"/>
      <c r="AA396" s="329"/>
      <c r="AB396" s="333"/>
    </row>
    <row r="397" spans="1:28">
      <c r="A397" s="331"/>
      <c r="B397" s="332"/>
      <c r="C397" s="335"/>
      <c r="D397" s="332"/>
      <c r="E397" s="332"/>
      <c r="F397" s="332"/>
      <c r="G397" s="332"/>
      <c r="H397" s="332"/>
      <c r="I397" s="332"/>
      <c r="J397" s="332"/>
      <c r="K397" s="332"/>
      <c r="L397" s="332"/>
      <c r="M397" s="332"/>
      <c r="N397" s="332"/>
      <c r="O397" s="332"/>
      <c r="P397" s="332"/>
      <c r="Q397" s="332"/>
      <c r="R397" s="332"/>
      <c r="S397" s="332"/>
      <c r="T397" s="332"/>
      <c r="U397" s="328"/>
      <c r="V397" s="329"/>
      <c r="W397" s="329"/>
      <c r="X397" s="329"/>
      <c r="Y397" s="329"/>
      <c r="Z397" s="329"/>
      <c r="AA397" s="329"/>
      <c r="AB397" s="333"/>
    </row>
    <row r="398" spans="1:28">
      <c r="A398" s="331"/>
      <c r="B398" s="332"/>
      <c r="C398" s="335"/>
      <c r="D398" s="332"/>
      <c r="E398" s="332"/>
      <c r="F398" s="332"/>
      <c r="G398" s="332"/>
      <c r="H398" s="332"/>
      <c r="I398" s="332"/>
      <c r="J398" s="332"/>
      <c r="K398" s="332"/>
      <c r="L398" s="332"/>
      <c r="M398" s="332"/>
      <c r="N398" s="332"/>
      <c r="O398" s="332"/>
      <c r="P398" s="332"/>
      <c r="Q398" s="332"/>
      <c r="R398" s="332"/>
      <c r="S398" s="332"/>
      <c r="T398" s="332"/>
      <c r="U398" s="328"/>
      <c r="V398" s="329"/>
      <c r="W398" s="329"/>
      <c r="X398" s="329"/>
      <c r="Y398" s="329"/>
      <c r="Z398" s="329"/>
      <c r="AA398" s="329"/>
      <c r="AB398" s="333"/>
    </row>
    <row r="399" spans="1:28">
      <c r="A399" s="331"/>
      <c r="B399" s="332"/>
      <c r="C399" s="335"/>
      <c r="D399" s="332"/>
      <c r="E399" s="332"/>
      <c r="F399" s="332"/>
      <c r="G399" s="332"/>
      <c r="H399" s="332"/>
      <c r="I399" s="332"/>
      <c r="J399" s="332"/>
      <c r="K399" s="332"/>
      <c r="L399" s="332"/>
      <c r="M399" s="332"/>
      <c r="N399" s="332"/>
      <c r="O399" s="332"/>
      <c r="P399" s="332"/>
      <c r="Q399" s="332"/>
      <c r="R399" s="332"/>
      <c r="S399" s="332"/>
      <c r="T399" s="332"/>
      <c r="U399" s="328"/>
      <c r="V399" s="329"/>
      <c r="W399" s="329"/>
      <c r="X399" s="329"/>
      <c r="Y399" s="329"/>
      <c r="Z399" s="329"/>
      <c r="AA399" s="329"/>
      <c r="AB399" s="333"/>
    </row>
    <row r="400" spans="1:28">
      <c r="A400" s="331"/>
      <c r="B400" s="332"/>
      <c r="C400" s="335"/>
      <c r="D400" s="332"/>
      <c r="E400" s="332"/>
      <c r="F400" s="332"/>
      <c r="G400" s="332"/>
      <c r="H400" s="332"/>
      <c r="I400" s="332"/>
      <c r="J400" s="332"/>
      <c r="K400" s="332"/>
      <c r="L400" s="332"/>
      <c r="M400" s="332"/>
      <c r="N400" s="332"/>
      <c r="O400" s="332"/>
      <c r="P400" s="332"/>
      <c r="Q400" s="332"/>
      <c r="R400" s="332"/>
      <c r="S400" s="332"/>
      <c r="T400" s="332"/>
      <c r="U400" s="328"/>
      <c r="V400" s="329"/>
      <c r="W400" s="329"/>
      <c r="X400" s="329"/>
      <c r="Y400" s="329"/>
      <c r="Z400" s="329"/>
      <c r="AA400" s="329"/>
      <c r="AB400" s="333"/>
    </row>
    <row r="401" spans="1:28">
      <c r="A401" s="331"/>
      <c r="B401" s="332"/>
      <c r="C401" s="335"/>
      <c r="D401" s="332"/>
      <c r="E401" s="332"/>
      <c r="F401" s="332"/>
      <c r="G401" s="332"/>
      <c r="H401" s="332"/>
      <c r="I401" s="332"/>
      <c r="J401" s="332"/>
      <c r="K401" s="332"/>
      <c r="L401" s="332"/>
      <c r="M401" s="332"/>
      <c r="N401" s="332"/>
      <c r="O401" s="332"/>
      <c r="P401" s="332"/>
      <c r="Q401" s="332"/>
      <c r="R401" s="332"/>
      <c r="S401" s="332"/>
      <c r="T401" s="332"/>
      <c r="U401" s="328"/>
      <c r="V401" s="329"/>
      <c r="W401" s="329"/>
      <c r="X401" s="329"/>
      <c r="Y401" s="329"/>
      <c r="Z401" s="329"/>
      <c r="AA401" s="329"/>
      <c r="AB401" s="333"/>
    </row>
    <row r="402" spans="1:28">
      <c r="A402" s="331"/>
      <c r="B402" s="332"/>
      <c r="C402" s="335"/>
      <c r="D402" s="332"/>
      <c r="E402" s="332"/>
      <c r="F402" s="332"/>
      <c r="G402" s="332"/>
      <c r="H402" s="332"/>
      <c r="I402" s="332"/>
      <c r="J402" s="332"/>
      <c r="K402" s="332"/>
      <c r="L402" s="332"/>
      <c r="M402" s="332"/>
      <c r="N402" s="332"/>
      <c r="O402" s="332"/>
      <c r="P402" s="332"/>
      <c r="Q402" s="332"/>
      <c r="R402" s="332"/>
      <c r="S402" s="332"/>
      <c r="T402" s="332"/>
      <c r="U402" s="328"/>
      <c r="V402" s="329"/>
      <c r="W402" s="329"/>
      <c r="X402" s="329"/>
      <c r="Y402" s="329"/>
      <c r="Z402" s="329"/>
      <c r="AA402" s="329"/>
      <c r="AB402" s="333"/>
    </row>
    <row r="403" spans="1:28">
      <c r="A403" s="331"/>
      <c r="B403" s="332"/>
      <c r="C403" s="335"/>
      <c r="D403" s="332"/>
      <c r="E403" s="332"/>
      <c r="F403" s="332"/>
      <c r="G403" s="332"/>
      <c r="H403" s="332"/>
      <c r="I403" s="332"/>
      <c r="J403" s="332"/>
      <c r="K403" s="332"/>
      <c r="L403" s="332"/>
      <c r="M403" s="332"/>
      <c r="N403" s="332"/>
      <c r="O403" s="332"/>
      <c r="P403" s="332"/>
      <c r="Q403" s="332"/>
      <c r="R403" s="332"/>
      <c r="S403" s="332"/>
      <c r="T403" s="332"/>
      <c r="U403" s="328"/>
      <c r="V403" s="329"/>
      <c r="W403" s="329"/>
      <c r="X403" s="329"/>
      <c r="Y403" s="329"/>
      <c r="Z403" s="329"/>
      <c r="AA403" s="329"/>
      <c r="AB403" s="333"/>
    </row>
    <row r="404" spans="1:28">
      <c r="A404" s="331"/>
      <c r="B404" s="332"/>
      <c r="C404" s="335"/>
      <c r="D404" s="332"/>
      <c r="E404" s="332"/>
      <c r="F404" s="332"/>
      <c r="G404" s="332"/>
      <c r="H404" s="332"/>
      <c r="I404" s="332"/>
      <c r="J404" s="332"/>
      <c r="K404" s="332"/>
      <c r="L404" s="332"/>
      <c r="M404" s="332"/>
      <c r="N404" s="332"/>
      <c r="O404" s="332"/>
      <c r="P404" s="332"/>
      <c r="Q404" s="332"/>
      <c r="R404" s="332"/>
      <c r="S404" s="332"/>
      <c r="T404" s="332"/>
      <c r="U404" s="328"/>
      <c r="V404" s="329"/>
      <c r="W404" s="329"/>
      <c r="X404" s="329"/>
      <c r="Y404" s="329"/>
      <c r="Z404" s="329"/>
      <c r="AA404" s="329"/>
      <c r="AB404" s="333"/>
    </row>
    <row r="405" spans="1:28">
      <c r="A405" s="331"/>
      <c r="B405" s="332"/>
      <c r="C405" s="335"/>
      <c r="D405" s="332"/>
      <c r="E405" s="332"/>
      <c r="F405" s="332"/>
      <c r="G405" s="332"/>
      <c r="H405" s="332"/>
      <c r="I405" s="332"/>
      <c r="J405" s="332"/>
      <c r="K405" s="332"/>
      <c r="L405" s="332"/>
      <c r="M405" s="332"/>
      <c r="N405" s="332"/>
      <c r="O405" s="332"/>
      <c r="P405" s="332"/>
      <c r="Q405" s="332"/>
      <c r="R405" s="332"/>
      <c r="S405" s="332"/>
      <c r="T405" s="332"/>
      <c r="U405" s="328"/>
      <c r="V405" s="329"/>
      <c r="W405" s="329"/>
      <c r="X405" s="329"/>
      <c r="Y405" s="329"/>
      <c r="Z405" s="329"/>
      <c r="AA405" s="329"/>
      <c r="AB405" s="333"/>
    </row>
    <row r="406" spans="1:28">
      <c r="A406" s="331"/>
      <c r="B406" s="332"/>
      <c r="C406" s="335"/>
      <c r="D406" s="332"/>
      <c r="E406" s="332"/>
      <c r="F406" s="332"/>
      <c r="G406" s="332"/>
      <c r="H406" s="332"/>
      <c r="I406" s="332"/>
      <c r="J406" s="332"/>
      <c r="K406" s="332"/>
      <c r="L406" s="332"/>
      <c r="M406" s="332"/>
      <c r="N406" s="332"/>
      <c r="O406" s="332"/>
      <c r="P406" s="332"/>
      <c r="Q406" s="332"/>
      <c r="R406" s="332"/>
      <c r="S406" s="332"/>
      <c r="T406" s="332"/>
      <c r="U406" s="328"/>
      <c r="V406" s="329"/>
      <c r="W406" s="329"/>
      <c r="X406" s="329"/>
      <c r="Y406" s="329"/>
      <c r="Z406" s="329"/>
      <c r="AA406" s="329"/>
      <c r="AB406" s="333"/>
    </row>
    <row r="407" spans="1:28">
      <c r="A407" s="331"/>
      <c r="B407" s="332"/>
      <c r="C407" s="335"/>
      <c r="D407" s="332"/>
      <c r="E407" s="332"/>
      <c r="F407" s="332"/>
      <c r="G407" s="332"/>
      <c r="H407" s="332"/>
      <c r="I407" s="332"/>
      <c r="J407" s="332"/>
      <c r="K407" s="332"/>
      <c r="L407" s="332"/>
      <c r="M407" s="332"/>
      <c r="N407" s="332"/>
      <c r="O407" s="332"/>
      <c r="P407" s="332"/>
      <c r="Q407" s="332"/>
      <c r="R407" s="332"/>
      <c r="S407" s="332"/>
      <c r="T407" s="332"/>
      <c r="U407" s="328"/>
      <c r="V407" s="329"/>
      <c r="W407" s="329"/>
      <c r="X407" s="329"/>
      <c r="Y407" s="329"/>
      <c r="Z407" s="329"/>
      <c r="AA407" s="329"/>
      <c r="AB407" s="333"/>
    </row>
    <row r="408" spans="1:28">
      <c r="A408" s="331"/>
      <c r="B408" s="332"/>
      <c r="C408" s="335"/>
      <c r="D408" s="332"/>
      <c r="E408" s="332"/>
      <c r="F408" s="332"/>
      <c r="G408" s="332"/>
      <c r="H408" s="332"/>
      <c r="I408" s="332"/>
      <c r="J408" s="332"/>
      <c r="K408" s="332"/>
      <c r="L408" s="332"/>
      <c r="M408" s="332"/>
      <c r="N408" s="332"/>
      <c r="O408" s="332"/>
      <c r="P408" s="332"/>
      <c r="Q408" s="332"/>
      <c r="R408" s="332"/>
      <c r="S408" s="332"/>
      <c r="T408" s="332"/>
      <c r="U408" s="328"/>
      <c r="V408" s="329"/>
      <c r="W408" s="329"/>
      <c r="X408" s="329"/>
      <c r="Y408" s="329"/>
      <c r="Z408" s="329"/>
      <c r="AA408" s="329"/>
      <c r="AB408" s="333"/>
    </row>
    <row r="409" spans="1:28">
      <c r="A409" s="331"/>
      <c r="B409" s="332"/>
      <c r="C409" s="335"/>
      <c r="D409" s="332"/>
      <c r="E409" s="332"/>
      <c r="F409" s="332"/>
      <c r="G409" s="332"/>
      <c r="H409" s="332"/>
      <c r="I409" s="332"/>
      <c r="J409" s="332"/>
      <c r="K409" s="332"/>
      <c r="L409" s="332"/>
      <c r="M409" s="332"/>
      <c r="N409" s="332"/>
      <c r="O409" s="332"/>
      <c r="P409" s="332"/>
      <c r="Q409" s="332"/>
      <c r="R409" s="332"/>
      <c r="S409" s="332"/>
      <c r="T409" s="332"/>
      <c r="U409" s="328"/>
      <c r="V409" s="329"/>
      <c r="W409" s="329"/>
      <c r="X409" s="329"/>
      <c r="Y409" s="329"/>
      <c r="Z409" s="329"/>
      <c r="AA409" s="329"/>
      <c r="AB409" s="333"/>
    </row>
    <row r="410" spans="1:28">
      <c r="A410" s="331"/>
      <c r="B410" s="332"/>
      <c r="C410" s="335"/>
      <c r="D410" s="332"/>
      <c r="E410" s="332"/>
      <c r="F410" s="332"/>
      <c r="G410" s="332"/>
      <c r="H410" s="332"/>
      <c r="I410" s="332"/>
      <c r="J410" s="332"/>
      <c r="K410" s="332"/>
      <c r="L410" s="332"/>
      <c r="M410" s="332"/>
      <c r="N410" s="332"/>
      <c r="O410" s="332"/>
      <c r="P410" s="332"/>
      <c r="Q410" s="332"/>
      <c r="R410" s="332"/>
      <c r="S410" s="332"/>
      <c r="T410" s="332"/>
      <c r="U410" s="328"/>
      <c r="V410" s="329"/>
      <c r="W410" s="329"/>
      <c r="X410" s="329"/>
      <c r="Y410" s="329"/>
      <c r="Z410" s="329"/>
      <c r="AA410" s="329"/>
      <c r="AB410" s="333"/>
    </row>
    <row r="411" spans="1:28">
      <c r="A411" s="331"/>
      <c r="B411" s="332"/>
      <c r="C411" s="335"/>
      <c r="D411" s="332"/>
      <c r="E411" s="332"/>
      <c r="F411" s="332"/>
      <c r="G411" s="332"/>
      <c r="H411" s="332"/>
      <c r="I411" s="332"/>
      <c r="J411" s="332"/>
      <c r="K411" s="332"/>
      <c r="L411" s="332"/>
      <c r="M411" s="332"/>
      <c r="N411" s="332"/>
      <c r="O411" s="332"/>
      <c r="P411" s="332"/>
      <c r="Q411" s="332"/>
      <c r="R411" s="332"/>
      <c r="S411" s="332"/>
      <c r="T411" s="332"/>
      <c r="U411" s="328"/>
      <c r="V411" s="329"/>
      <c r="W411" s="329"/>
      <c r="X411" s="329"/>
      <c r="Y411" s="329"/>
      <c r="Z411" s="329"/>
      <c r="AA411" s="329"/>
      <c r="AB411" s="333"/>
    </row>
    <row r="412" spans="1:28">
      <c r="A412" s="331"/>
      <c r="B412" s="332"/>
      <c r="C412" s="335"/>
      <c r="D412" s="332"/>
      <c r="E412" s="332"/>
      <c r="F412" s="332"/>
      <c r="G412" s="332"/>
      <c r="H412" s="332"/>
      <c r="I412" s="332"/>
      <c r="J412" s="332"/>
      <c r="K412" s="332"/>
      <c r="L412" s="332"/>
      <c r="M412" s="332"/>
      <c r="N412" s="332"/>
      <c r="O412" s="332"/>
      <c r="P412" s="332"/>
      <c r="Q412" s="332"/>
      <c r="R412" s="332"/>
      <c r="S412" s="332"/>
      <c r="T412" s="332"/>
      <c r="U412" s="328"/>
      <c r="V412" s="329"/>
      <c r="W412" s="329"/>
      <c r="X412" s="329"/>
      <c r="Y412" s="329"/>
      <c r="Z412" s="329"/>
      <c r="AA412" s="329"/>
      <c r="AB412" s="333"/>
    </row>
    <row r="413" spans="1:28">
      <c r="A413" s="331"/>
      <c r="B413" s="332"/>
      <c r="C413" s="335"/>
      <c r="D413" s="332"/>
      <c r="E413" s="332"/>
      <c r="F413" s="332"/>
      <c r="G413" s="332"/>
      <c r="H413" s="332"/>
      <c r="I413" s="332"/>
      <c r="J413" s="332"/>
      <c r="K413" s="332"/>
      <c r="L413" s="332"/>
      <c r="M413" s="332"/>
      <c r="N413" s="332"/>
      <c r="O413" s="332"/>
      <c r="P413" s="332"/>
      <c r="Q413" s="332"/>
      <c r="R413" s="332"/>
      <c r="S413" s="332"/>
      <c r="T413" s="332"/>
      <c r="U413" s="328"/>
      <c r="V413" s="329"/>
      <c r="W413" s="329"/>
      <c r="X413" s="329"/>
      <c r="Y413" s="329"/>
      <c r="Z413" s="329"/>
      <c r="AA413" s="329"/>
      <c r="AB413" s="333"/>
    </row>
    <row r="414" spans="1:28">
      <c r="A414" s="331"/>
      <c r="B414" s="332"/>
      <c r="C414" s="335"/>
      <c r="D414" s="332"/>
      <c r="E414" s="332"/>
      <c r="F414" s="332"/>
      <c r="G414" s="332"/>
      <c r="H414" s="332"/>
      <c r="I414" s="332"/>
      <c r="J414" s="332"/>
      <c r="K414" s="332"/>
      <c r="L414" s="332"/>
      <c r="M414" s="332"/>
      <c r="N414" s="332"/>
      <c r="O414" s="332"/>
      <c r="P414" s="332"/>
      <c r="Q414" s="332"/>
      <c r="R414" s="332"/>
      <c r="S414" s="332"/>
      <c r="T414" s="332"/>
      <c r="U414" s="328"/>
      <c r="V414" s="329"/>
      <c r="W414" s="329"/>
      <c r="X414" s="329"/>
      <c r="Y414" s="329"/>
      <c r="Z414" s="329"/>
      <c r="AA414" s="329"/>
      <c r="AB414" s="333"/>
    </row>
    <row r="415" spans="1:28">
      <c r="A415" s="331"/>
      <c r="B415" s="332"/>
      <c r="C415" s="335"/>
      <c r="D415" s="332"/>
      <c r="E415" s="332"/>
      <c r="F415" s="332"/>
      <c r="G415" s="332"/>
      <c r="H415" s="332"/>
      <c r="I415" s="332"/>
      <c r="J415" s="332"/>
      <c r="K415" s="332"/>
      <c r="L415" s="332"/>
      <c r="M415" s="332"/>
      <c r="N415" s="332"/>
      <c r="O415" s="332"/>
      <c r="P415" s="332"/>
      <c r="Q415" s="332"/>
      <c r="R415" s="332"/>
      <c r="S415" s="332"/>
      <c r="T415" s="332"/>
      <c r="U415" s="328"/>
      <c r="V415" s="329"/>
      <c r="W415" s="329"/>
      <c r="X415" s="329"/>
      <c r="Y415" s="329"/>
      <c r="Z415" s="329"/>
      <c r="AA415" s="329"/>
      <c r="AB415" s="333"/>
    </row>
    <row r="416" spans="1:28">
      <c r="A416" s="331"/>
      <c r="B416" s="332"/>
      <c r="C416" s="335"/>
      <c r="D416" s="332"/>
      <c r="E416" s="332"/>
      <c r="F416" s="332"/>
      <c r="G416" s="332"/>
      <c r="H416" s="332"/>
      <c r="I416" s="332"/>
      <c r="J416" s="332"/>
      <c r="K416" s="332"/>
      <c r="L416" s="332"/>
      <c r="M416" s="332"/>
      <c r="N416" s="332"/>
      <c r="O416" s="332"/>
      <c r="P416" s="332"/>
      <c r="Q416" s="332"/>
      <c r="R416" s="332"/>
      <c r="S416" s="332"/>
      <c r="T416" s="332"/>
      <c r="U416" s="328"/>
      <c r="V416" s="329"/>
      <c r="W416" s="329"/>
      <c r="X416" s="329"/>
      <c r="Y416" s="329"/>
      <c r="Z416" s="329"/>
      <c r="AA416" s="329"/>
      <c r="AB416" s="333"/>
    </row>
    <row r="417" spans="1:28">
      <c r="A417" s="331"/>
      <c r="B417" s="332"/>
      <c r="C417" s="335"/>
      <c r="D417" s="332"/>
      <c r="E417" s="332"/>
      <c r="F417" s="332"/>
      <c r="G417" s="332"/>
      <c r="H417" s="332"/>
      <c r="I417" s="332"/>
      <c r="J417" s="332"/>
      <c r="K417" s="332"/>
      <c r="L417" s="332"/>
      <c r="M417" s="332"/>
      <c r="N417" s="332"/>
      <c r="O417" s="332"/>
      <c r="P417" s="332"/>
      <c r="Q417" s="332"/>
      <c r="R417" s="332"/>
      <c r="S417" s="332"/>
      <c r="T417" s="332"/>
      <c r="U417" s="328"/>
      <c r="V417" s="329"/>
      <c r="W417" s="329"/>
      <c r="X417" s="329"/>
      <c r="Y417" s="329"/>
      <c r="Z417" s="329"/>
      <c r="AA417" s="329"/>
      <c r="AB417" s="333"/>
    </row>
    <row r="418" spans="1:28">
      <c r="A418" s="331"/>
      <c r="B418" s="332"/>
      <c r="C418" s="335"/>
      <c r="D418" s="332"/>
      <c r="E418" s="332"/>
      <c r="F418" s="332"/>
      <c r="G418" s="332"/>
      <c r="H418" s="332"/>
      <c r="I418" s="332"/>
      <c r="J418" s="332"/>
      <c r="K418" s="332"/>
      <c r="L418" s="332"/>
      <c r="M418" s="332"/>
      <c r="N418" s="332"/>
      <c r="O418" s="332"/>
      <c r="P418" s="332"/>
      <c r="Q418" s="332"/>
      <c r="R418" s="332"/>
      <c r="S418" s="332"/>
      <c r="T418" s="332"/>
      <c r="U418" s="328"/>
      <c r="V418" s="329"/>
      <c r="W418" s="329"/>
      <c r="X418" s="329"/>
      <c r="Y418" s="329"/>
      <c r="Z418" s="329"/>
      <c r="AA418" s="329"/>
      <c r="AB418" s="333"/>
    </row>
    <row r="419" spans="1:28">
      <c r="A419" s="331"/>
      <c r="B419" s="332"/>
      <c r="C419" s="335"/>
      <c r="D419" s="332"/>
      <c r="E419" s="332"/>
      <c r="F419" s="332"/>
      <c r="G419" s="332"/>
      <c r="H419" s="332"/>
      <c r="I419" s="332"/>
      <c r="J419" s="332"/>
      <c r="K419" s="332"/>
      <c r="L419" s="332"/>
      <c r="M419" s="332"/>
      <c r="N419" s="332"/>
      <c r="O419" s="332"/>
      <c r="P419" s="332"/>
      <c r="Q419" s="332"/>
      <c r="R419" s="332"/>
      <c r="S419" s="332"/>
      <c r="T419" s="332"/>
      <c r="U419" s="328"/>
      <c r="V419" s="329"/>
      <c r="W419" s="329"/>
      <c r="X419" s="329"/>
      <c r="Y419" s="329"/>
      <c r="Z419" s="329"/>
      <c r="AA419" s="329"/>
      <c r="AB419" s="333"/>
    </row>
    <row r="420" spans="1:28">
      <c r="A420" s="331"/>
      <c r="B420" s="332"/>
      <c r="C420" s="335"/>
      <c r="D420" s="332"/>
      <c r="E420" s="332"/>
      <c r="F420" s="332"/>
      <c r="G420" s="332"/>
      <c r="H420" s="332"/>
      <c r="I420" s="332"/>
      <c r="J420" s="332"/>
      <c r="K420" s="332"/>
      <c r="L420" s="332"/>
      <c r="M420" s="332"/>
      <c r="N420" s="332"/>
      <c r="O420" s="332"/>
      <c r="P420" s="332"/>
      <c r="Q420" s="332"/>
      <c r="R420" s="332"/>
      <c r="S420" s="332"/>
      <c r="T420" s="332"/>
      <c r="U420" s="328"/>
      <c r="V420" s="329"/>
      <c r="W420" s="329"/>
      <c r="X420" s="329"/>
      <c r="Y420" s="329"/>
      <c r="Z420" s="329"/>
      <c r="AA420" s="329"/>
      <c r="AB420" s="333"/>
    </row>
    <row r="421" spans="1:28">
      <c r="A421" s="331"/>
      <c r="B421" s="332"/>
      <c r="C421" s="335"/>
      <c r="D421" s="332"/>
      <c r="E421" s="332"/>
      <c r="F421" s="332"/>
      <c r="G421" s="332"/>
      <c r="H421" s="332"/>
      <c r="I421" s="332"/>
      <c r="J421" s="332"/>
      <c r="K421" s="332"/>
      <c r="L421" s="332"/>
      <c r="M421" s="332"/>
      <c r="N421" s="332"/>
      <c r="O421" s="332"/>
      <c r="P421" s="332"/>
      <c r="Q421" s="332"/>
      <c r="R421" s="332"/>
      <c r="S421" s="332"/>
      <c r="T421" s="332"/>
      <c r="U421" s="328"/>
      <c r="V421" s="329"/>
      <c r="W421" s="329"/>
      <c r="X421" s="329"/>
      <c r="Y421" s="329"/>
      <c r="Z421" s="329"/>
      <c r="AA421" s="329"/>
      <c r="AB421" s="333"/>
    </row>
    <row r="422" spans="1:28">
      <c r="A422" s="331"/>
      <c r="B422" s="332"/>
      <c r="C422" s="335"/>
      <c r="D422" s="332"/>
      <c r="E422" s="332"/>
      <c r="F422" s="332"/>
      <c r="G422" s="332"/>
      <c r="H422" s="332"/>
      <c r="I422" s="332"/>
      <c r="J422" s="332"/>
      <c r="K422" s="332"/>
      <c r="L422" s="332"/>
      <c r="M422" s="332"/>
      <c r="N422" s="332"/>
      <c r="O422" s="332"/>
      <c r="P422" s="332"/>
      <c r="Q422" s="332"/>
      <c r="R422" s="332"/>
      <c r="S422" s="332"/>
      <c r="T422" s="332"/>
      <c r="U422" s="328"/>
      <c r="V422" s="329"/>
      <c r="W422" s="329"/>
      <c r="X422" s="329"/>
      <c r="Y422" s="329"/>
      <c r="Z422" s="329"/>
      <c r="AA422" s="329"/>
      <c r="AB422" s="333"/>
    </row>
    <row r="423" spans="1:28">
      <c r="A423" s="331"/>
      <c r="B423" s="332"/>
      <c r="C423" s="335"/>
      <c r="D423" s="332"/>
      <c r="E423" s="332"/>
      <c r="F423" s="332"/>
      <c r="G423" s="332"/>
      <c r="H423" s="332"/>
      <c r="I423" s="332"/>
      <c r="J423" s="332"/>
      <c r="K423" s="332"/>
      <c r="L423" s="332"/>
      <c r="M423" s="332"/>
      <c r="N423" s="332"/>
      <c r="O423" s="332"/>
      <c r="P423" s="332"/>
      <c r="Q423" s="332"/>
      <c r="R423" s="332"/>
      <c r="S423" s="332"/>
      <c r="T423" s="332"/>
      <c r="U423" s="328"/>
      <c r="V423" s="329"/>
      <c r="W423" s="329"/>
      <c r="X423" s="329"/>
      <c r="Y423" s="329"/>
      <c r="Z423" s="329"/>
      <c r="AA423" s="329"/>
      <c r="AB423" s="333"/>
    </row>
    <row r="424" spans="1:28">
      <c r="A424" s="331"/>
      <c r="B424" s="332"/>
      <c r="C424" s="335"/>
      <c r="D424" s="332"/>
      <c r="E424" s="332"/>
      <c r="F424" s="332"/>
      <c r="G424" s="332"/>
      <c r="H424" s="332"/>
      <c r="I424" s="332"/>
      <c r="J424" s="332"/>
      <c r="K424" s="332"/>
      <c r="L424" s="332"/>
      <c r="M424" s="332"/>
      <c r="N424" s="332"/>
      <c r="O424" s="332"/>
      <c r="P424" s="332"/>
      <c r="Q424" s="332"/>
      <c r="R424" s="332"/>
      <c r="S424" s="332"/>
      <c r="T424" s="332"/>
      <c r="U424" s="328"/>
      <c r="V424" s="329"/>
      <c r="W424" s="329"/>
      <c r="X424" s="329"/>
      <c r="Y424" s="329"/>
      <c r="Z424" s="329"/>
      <c r="AA424" s="329"/>
      <c r="AB424" s="333"/>
    </row>
    <row r="425" spans="1:28">
      <c r="A425" s="331"/>
      <c r="B425" s="332"/>
      <c r="C425" s="335"/>
      <c r="D425" s="332"/>
      <c r="E425" s="332"/>
      <c r="F425" s="332"/>
      <c r="G425" s="332"/>
      <c r="H425" s="332"/>
      <c r="I425" s="332"/>
      <c r="J425" s="332"/>
      <c r="K425" s="332"/>
      <c r="L425" s="332"/>
      <c r="M425" s="332"/>
      <c r="N425" s="332"/>
      <c r="O425" s="332"/>
      <c r="P425" s="332"/>
      <c r="Q425" s="332"/>
      <c r="R425" s="332"/>
      <c r="S425" s="332"/>
      <c r="T425" s="332"/>
      <c r="U425" s="328"/>
      <c r="V425" s="329"/>
      <c r="W425" s="329"/>
      <c r="X425" s="329"/>
      <c r="Y425" s="329"/>
      <c r="Z425" s="329"/>
      <c r="AA425" s="329"/>
      <c r="AB425" s="333"/>
    </row>
    <row r="426" spans="1:28">
      <c r="A426" s="331"/>
      <c r="B426" s="332"/>
      <c r="C426" s="335"/>
      <c r="D426" s="332"/>
      <c r="E426" s="332"/>
      <c r="F426" s="332"/>
      <c r="G426" s="332"/>
      <c r="H426" s="332"/>
      <c r="I426" s="332"/>
      <c r="J426" s="332"/>
      <c r="K426" s="332"/>
      <c r="L426" s="332"/>
      <c r="M426" s="332"/>
      <c r="N426" s="332"/>
      <c r="O426" s="332"/>
      <c r="P426" s="332"/>
      <c r="Q426" s="332"/>
      <c r="R426" s="332"/>
      <c r="S426" s="332"/>
      <c r="T426" s="332"/>
      <c r="U426" s="328"/>
      <c r="V426" s="329"/>
      <c r="W426" s="329"/>
      <c r="X426" s="329"/>
      <c r="Y426" s="329"/>
      <c r="Z426" s="329"/>
      <c r="AA426" s="329"/>
      <c r="AB426" s="333"/>
    </row>
    <row r="427" spans="1:28">
      <c r="A427" s="331"/>
      <c r="B427" s="332"/>
      <c r="C427" s="335"/>
      <c r="D427" s="332"/>
      <c r="E427" s="332"/>
      <c r="F427" s="332"/>
      <c r="G427" s="332"/>
      <c r="H427" s="332"/>
      <c r="I427" s="332"/>
      <c r="J427" s="332"/>
      <c r="K427" s="332"/>
      <c r="L427" s="332"/>
      <c r="M427" s="332"/>
      <c r="N427" s="332"/>
      <c r="O427" s="332"/>
      <c r="P427" s="332"/>
      <c r="Q427" s="332"/>
      <c r="R427" s="332"/>
      <c r="S427" s="332"/>
      <c r="T427" s="332"/>
      <c r="U427" s="328"/>
      <c r="V427" s="329"/>
      <c r="W427" s="329"/>
      <c r="X427" s="329"/>
      <c r="Y427" s="329"/>
      <c r="Z427" s="329"/>
      <c r="AA427" s="329"/>
      <c r="AB427" s="333"/>
    </row>
    <row r="428" spans="1:28">
      <c r="A428" s="331"/>
      <c r="B428" s="332"/>
      <c r="C428" s="335"/>
      <c r="D428" s="332"/>
      <c r="E428" s="332"/>
      <c r="F428" s="332"/>
      <c r="G428" s="332"/>
      <c r="H428" s="332"/>
      <c r="I428" s="332"/>
      <c r="J428" s="332"/>
      <c r="K428" s="332"/>
      <c r="L428" s="332"/>
      <c r="M428" s="332"/>
      <c r="N428" s="332"/>
      <c r="O428" s="332"/>
      <c r="P428" s="332"/>
      <c r="Q428" s="332"/>
      <c r="R428" s="332"/>
      <c r="S428" s="332"/>
      <c r="T428" s="332"/>
      <c r="U428" s="328"/>
      <c r="V428" s="329"/>
      <c r="W428" s="329"/>
      <c r="X428" s="329"/>
      <c r="Y428" s="329"/>
      <c r="Z428" s="329"/>
      <c r="AA428" s="329"/>
      <c r="AB428" s="333"/>
    </row>
    <row r="429" spans="1:28">
      <c r="A429" s="331"/>
      <c r="B429" s="332"/>
      <c r="C429" s="335"/>
      <c r="D429" s="332"/>
      <c r="E429" s="332"/>
      <c r="F429" s="332"/>
      <c r="G429" s="332"/>
      <c r="H429" s="332"/>
      <c r="I429" s="332"/>
      <c r="J429" s="332"/>
      <c r="K429" s="332"/>
      <c r="L429" s="332"/>
      <c r="M429" s="332"/>
      <c r="N429" s="332"/>
      <c r="O429" s="332"/>
      <c r="P429" s="332"/>
      <c r="Q429" s="332"/>
      <c r="R429" s="332"/>
      <c r="S429" s="332"/>
      <c r="T429" s="332"/>
      <c r="U429" s="328"/>
      <c r="V429" s="329"/>
      <c r="W429" s="329"/>
      <c r="X429" s="329"/>
      <c r="Y429" s="329"/>
      <c r="Z429" s="329"/>
      <c r="AA429" s="329"/>
      <c r="AB429" s="333"/>
    </row>
    <row r="430" spans="1:28">
      <c r="A430" s="331"/>
      <c r="B430" s="332"/>
      <c r="C430" s="335"/>
      <c r="D430" s="332"/>
      <c r="E430" s="332"/>
      <c r="F430" s="332"/>
      <c r="G430" s="332"/>
      <c r="H430" s="332"/>
      <c r="I430" s="332"/>
      <c r="J430" s="332"/>
      <c r="K430" s="332"/>
      <c r="L430" s="332"/>
      <c r="M430" s="332"/>
      <c r="N430" s="332"/>
      <c r="O430" s="332"/>
      <c r="P430" s="332"/>
      <c r="Q430" s="332"/>
      <c r="R430" s="332"/>
      <c r="S430" s="332"/>
      <c r="T430" s="332"/>
      <c r="U430" s="328"/>
      <c r="V430" s="329"/>
      <c r="W430" s="329"/>
      <c r="X430" s="329"/>
      <c r="Y430" s="329"/>
      <c r="Z430" s="329"/>
      <c r="AA430" s="329"/>
      <c r="AB430" s="333"/>
    </row>
    <row r="431" spans="1:28">
      <c r="A431" s="331"/>
      <c r="B431" s="332"/>
      <c r="C431" s="335"/>
      <c r="D431" s="332"/>
      <c r="E431" s="332"/>
      <c r="F431" s="332"/>
      <c r="G431" s="332"/>
      <c r="H431" s="332"/>
      <c r="I431" s="332"/>
      <c r="J431" s="332"/>
      <c r="K431" s="332"/>
      <c r="L431" s="332"/>
      <c r="M431" s="332"/>
      <c r="N431" s="332"/>
      <c r="O431" s="332"/>
      <c r="P431" s="332"/>
      <c r="Q431" s="332"/>
      <c r="R431" s="332"/>
      <c r="S431" s="332"/>
      <c r="T431" s="332"/>
      <c r="U431" s="328"/>
      <c r="V431" s="329"/>
      <c r="W431" s="329"/>
      <c r="X431" s="329"/>
      <c r="Y431" s="329"/>
      <c r="Z431" s="329"/>
      <c r="AA431" s="329"/>
      <c r="AB431" s="333"/>
    </row>
    <row r="432" spans="1:28">
      <c r="A432" s="331"/>
      <c r="B432" s="332"/>
      <c r="C432" s="335"/>
      <c r="D432" s="332"/>
      <c r="E432" s="332"/>
      <c r="F432" s="332"/>
      <c r="G432" s="332"/>
      <c r="H432" s="332"/>
      <c r="I432" s="332"/>
      <c r="J432" s="332"/>
      <c r="K432" s="332"/>
      <c r="L432" s="332"/>
      <c r="M432" s="332"/>
      <c r="N432" s="332"/>
      <c r="O432" s="332"/>
      <c r="P432" s="332"/>
      <c r="Q432" s="332"/>
      <c r="R432" s="332"/>
      <c r="S432" s="332"/>
      <c r="T432" s="332"/>
      <c r="U432" s="328"/>
      <c r="V432" s="329"/>
      <c r="W432" s="329"/>
      <c r="X432" s="329"/>
      <c r="Y432" s="329"/>
      <c r="Z432" s="329"/>
      <c r="AA432" s="329"/>
      <c r="AB432" s="333"/>
    </row>
    <row r="433" spans="1:28">
      <c r="A433" s="331"/>
      <c r="B433" s="332"/>
      <c r="C433" s="335"/>
      <c r="D433" s="332"/>
      <c r="E433" s="332"/>
      <c r="F433" s="332"/>
      <c r="G433" s="332"/>
      <c r="H433" s="332"/>
      <c r="I433" s="332"/>
      <c r="J433" s="332"/>
      <c r="K433" s="332"/>
      <c r="L433" s="332"/>
      <c r="M433" s="332"/>
      <c r="N433" s="332"/>
      <c r="O433" s="332"/>
      <c r="P433" s="332"/>
      <c r="Q433" s="332"/>
      <c r="R433" s="332"/>
      <c r="S433" s="332"/>
      <c r="T433" s="332"/>
      <c r="U433" s="328"/>
      <c r="V433" s="329"/>
      <c r="W433" s="329"/>
      <c r="X433" s="329"/>
      <c r="Y433" s="329"/>
      <c r="Z433" s="329"/>
      <c r="AA433" s="329"/>
      <c r="AB433" s="333"/>
    </row>
    <row r="434" spans="1:28">
      <c r="A434" s="331"/>
      <c r="B434" s="332"/>
      <c r="C434" s="335"/>
      <c r="D434" s="332"/>
      <c r="E434" s="332"/>
      <c r="F434" s="332"/>
      <c r="G434" s="332"/>
      <c r="H434" s="332"/>
      <c r="I434" s="332"/>
      <c r="J434" s="332"/>
      <c r="K434" s="332"/>
      <c r="L434" s="332"/>
      <c r="M434" s="332"/>
      <c r="N434" s="332"/>
      <c r="O434" s="332"/>
      <c r="P434" s="332"/>
      <c r="Q434" s="332"/>
      <c r="R434" s="332"/>
      <c r="S434" s="332"/>
      <c r="T434" s="332"/>
      <c r="U434" s="328"/>
      <c r="V434" s="329"/>
      <c r="W434" s="329"/>
      <c r="X434" s="329"/>
      <c r="Y434" s="329"/>
      <c r="Z434" s="329"/>
      <c r="AA434" s="329"/>
      <c r="AB434" s="333"/>
    </row>
    <row r="435" spans="1:28">
      <c r="A435" s="331"/>
      <c r="B435" s="332"/>
      <c r="C435" s="335"/>
      <c r="D435" s="332"/>
      <c r="E435" s="332"/>
      <c r="F435" s="332"/>
      <c r="G435" s="332"/>
      <c r="H435" s="332"/>
      <c r="I435" s="332"/>
      <c r="J435" s="332"/>
      <c r="K435" s="332"/>
      <c r="L435" s="332"/>
      <c r="M435" s="332"/>
      <c r="N435" s="332"/>
      <c r="O435" s="332"/>
      <c r="P435" s="332"/>
      <c r="Q435" s="332"/>
      <c r="R435" s="332"/>
      <c r="S435" s="332"/>
      <c r="T435" s="332"/>
      <c r="U435" s="328"/>
      <c r="V435" s="329"/>
      <c r="W435" s="329"/>
      <c r="X435" s="329"/>
      <c r="Y435" s="329"/>
      <c r="Z435" s="329"/>
      <c r="AA435" s="329"/>
      <c r="AB435" s="333"/>
    </row>
    <row r="436" spans="1:28">
      <c r="A436" s="331"/>
      <c r="B436" s="332"/>
      <c r="C436" s="335"/>
      <c r="D436" s="332"/>
      <c r="E436" s="332"/>
      <c r="F436" s="332"/>
      <c r="G436" s="332"/>
      <c r="H436" s="332"/>
      <c r="I436" s="332"/>
      <c r="J436" s="332"/>
      <c r="K436" s="332"/>
      <c r="L436" s="332"/>
      <c r="M436" s="332"/>
      <c r="N436" s="332"/>
      <c r="O436" s="332"/>
      <c r="P436" s="332"/>
      <c r="Q436" s="332"/>
      <c r="R436" s="332"/>
      <c r="S436" s="332"/>
      <c r="T436" s="332"/>
      <c r="U436" s="328"/>
      <c r="V436" s="329"/>
      <c r="W436" s="329"/>
      <c r="X436" s="329"/>
      <c r="Y436" s="329"/>
      <c r="Z436" s="329"/>
      <c r="AA436" s="329"/>
      <c r="AB436" s="333"/>
    </row>
    <row r="437" spans="1:28">
      <c r="A437" s="331"/>
      <c r="B437" s="332"/>
      <c r="C437" s="335"/>
      <c r="D437" s="332"/>
      <c r="E437" s="332"/>
      <c r="F437" s="332"/>
      <c r="G437" s="332"/>
      <c r="H437" s="332"/>
      <c r="I437" s="332"/>
      <c r="J437" s="332"/>
      <c r="K437" s="332"/>
      <c r="L437" s="332"/>
      <c r="M437" s="332"/>
      <c r="N437" s="332"/>
      <c r="O437" s="332"/>
      <c r="P437" s="332"/>
      <c r="Q437" s="332"/>
      <c r="R437" s="332"/>
      <c r="S437" s="332"/>
      <c r="T437" s="332"/>
      <c r="U437" s="328"/>
      <c r="V437" s="329"/>
      <c r="W437" s="329"/>
      <c r="X437" s="329"/>
      <c r="Y437" s="329"/>
      <c r="Z437" s="329"/>
      <c r="AA437" s="329"/>
      <c r="AB437" s="333"/>
    </row>
    <row r="438" spans="1:28">
      <c r="A438" s="331"/>
      <c r="B438" s="332"/>
      <c r="C438" s="335"/>
      <c r="D438" s="332"/>
      <c r="E438" s="332"/>
      <c r="F438" s="332"/>
      <c r="G438" s="332"/>
      <c r="H438" s="332"/>
      <c r="I438" s="332"/>
      <c r="J438" s="332"/>
      <c r="K438" s="332"/>
      <c r="L438" s="332"/>
      <c r="M438" s="332"/>
      <c r="N438" s="332"/>
      <c r="O438" s="332"/>
      <c r="P438" s="332"/>
      <c r="Q438" s="332"/>
      <c r="R438" s="332"/>
      <c r="S438" s="332"/>
      <c r="T438" s="332"/>
      <c r="U438" s="328"/>
      <c r="V438" s="329"/>
      <c r="W438" s="329"/>
      <c r="X438" s="329"/>
      <c r="Y438" s="329"/>
      <c r="Z438" s="329"/>
      <c r="AA438" s="329"/>
      <c r="AB438" s="333"/>
    </row>
    <row r="439" spans="1:28">
      <c r="A439" s="331"/>
      <c r="B439" s="332"/>
      <c r="C439" s="335"/>
      <c r="D439" s="332"/>
      <c r="E439" s="332"/>
      <c r="F439" s="332"/>
      <c r="G439" s="332"/>
      <c r="H439" s="332"/>
      <c r="I439" s="332"/>
      <c r="J439" s="332"/>
      <c r="K439" s="332"/>
      <c r="L439" s="332"/>
      <c r="M439" s="332"/>
      <c r="N439" s="332"/>
      <c r="O439" s="332"/>
      <c r="P439" s="332"/>
      <c r="Q439" s="332"/>
      <c r="R439" s="332"/>
      <c r="S439" s="332"/>
      <c r="T439" s="332"/>
      <c r="U439" s="328"/>
      <c r="V439" s="329"/>
      <c r="W439" s="329"/>
      <c r="X439" s="329"/>
      <c r="Y439" s="329"/>
      <c r="Z439" s="329"/>
      <c r="AA439" s="329"/>
      <c r="AB439" s="333"/>
    </row>
    <row r="440" spans="1:28">
      <c r="A440" s="331"/>
      <c r="B440" s="332"/>
      <c r="C440" s="335"/>
      <c r="D440" s="332"/>
      <c r="E440" s="332"/>
      <c r="F440" s="332"/>
      <c r="G440" s="332"/>
      <c r="H440" s="332"/>
      <c r="I440" s="332"/>
      <c r="J440" s="332"/>
      <c r="K440" s="332"/>
      <c r="L440" s="332"/>
      <c r="M440" s="332"/>
      <c r="N440" s="332"/>
      <c r="O440" s="332"/>
      <c r="P440" s="332"/>
      <c r="Q440" s="332"/>
      <c r="R440" s="332"/>
      <c r="S440" s="332"/>
      <c r="T440" s="332"/>
      <c r="U440" s="328"/>
      <c r="V440" s="329"/>
      <c r="W440" s="329"/>
      <c r="X440" s="329"/>
      <c r="Y440" s="329"/>
      <c r="Z440" s="329"/>
      <c r="AA440" s="329"/>
      <c r="AB440" s="333"/>
    </row>
    <row r="441" spans="1:28">
      <c r="A441" s="331"/>
      <c r="B441" s="332"/>
      <c r="C441" s="335"/>
      <c r="D441" s="332"/>
      <c r="E441" s="332"/>
      <c r="F441" s="332"/>
      <c r="G441" s="332"/>
      <c r="H441" s="332"/>
      <c r="I441" s="332"/>
      <c r="J441" s="332"/>
      <c r="K441" s="332"/>
      <c r="L441" s="332"/>
      <c r="M441" s="332"/>
      <c r="N441" s="332"/>
      <c r="O441" s="332"/>
      <c r="P441" s="332"/>
      <c r="Q441" s="332"/>
      <c r="R441" s="332"/>
      <c r="S441" s="332"/>
      <c r="T441" s="332"/>
      <c r="U441" s="328"/>
      <c r="V441" s="329"/>
      <c r="W441" s="329"/>
      <c r="X441" s="329"/>
      <c r="Y441" s="329"/>
      <c r="Z441" s="329"/>
      <c r="AA441" s="329"/>
      <c r="AB441" s="333"/>
    </row>
    <row r="442" spans="1:28">
      <c r="A442" s="331"/>
      <c r="B442" s="332"/>
      <c r="C442" s="335"/>
      <c r="D442" s="332"/>
      <c r="E442" s="332"/>
      <c r="F442" s="332"/>
      <c r="G442" s="332"/>
      <c r="H442" s="332"/>
      <c r="I442" s="332"/>
      <c r="J442" s="332"/>
      <c r="K442" s="332"/>
      <c r="L442" s="332"/>
      <c r="M442" s="332"/>
      <c r="N442" s="332"/>
      <c r="O442" s="332"/>
      <c r="P442" s="332"/>
      <c r="Q442" s="332"/>
      <c r="R442" s="332"/>
      <c r="S442" s="332"/>
      <c r="T442" s="332"/>
      <c r="U442" s="328"/>
      <c r="V442" s="329"/>
      <c r="W442" s="329"/>
      <c r="X442" s="329"/>
      <c r="Y442" s="329"/>
      <c r="Z442" s="329"/>
      <c r="AA442" s="329"/>
      <c r="AB442" s="333"/>
    </row>
    <row r="443" spans="1:28">
      <c r="A443" s="331"/>
      <c r="B443" s="332"/>
      <c r="C443" s="335"/>
      <c r="D443" s="332"/>
      <c r="E443" s="332"/>
      <c r="F443" s="332"/>
      <c r="G443" s="332"/>
      <c r="H443" s="332"/>
      <c r="I443" s="332"/>
      <c r="J443" s="332"/>
      <c r="K443" s="332"/>
      <c r="L443" s="332"/>
      <c r="M443" s="332"/>
      <c r="N443" s="332"/>
      <c r="O443" s="332"/>
      <c r="P443" s="332"/>
      <c r="Q443" s="332"/>
      <c r="R443" s="332"/>
      <c r="S443" s="332"/>
      <c r="T443" s="332"/>
      <c r="U443" s="328"/>
      <c r="V443" s="329"/>
      <c r="W443" s="329"/>
      <c r="X443" s="329"/>
      <c r="Y443" s="329"/>
      <c r="Z443" s="329"/>
      <c r="AA443" s="329"/>
      <c r="AB443" s="333"/>
    </row>
    <row r="444" spans="1:28">
      <c r="A444" s="331"/>
      <c r="B444" s="332"/>
      <c r="C444" s="335"/>
      <c r="D444" s="332"/>
      <c r="E444" s="332"/>
      <c r="F444" s="332"/>
      <c r="G444" s="332"/>
      <c r="H444" s="332"/>
      <c r="I444" s="332"/>
      <c r="J444" s="332"/>
      <c r="K444" s="332"/>
      <c r="L444" s="332"/>
      <c r="M444" s="332"/>
      <c r="N444" s="332"/>
      <c r="O444" s="332"/>
      <c r="P444" s="332"/>
      <c r="Q444" s="332"/>
      <c r="R444" s="332"/>
      <c r="S444" s="332"/>
      <c r="T444" s="332"/>
      <c r="U444" s="328"/>
      <c r="V444" s="329"/>
      <c r="W444" s="329"/>
      <c r="X444" s="329"/>
      <c r="Y444" s="329"/>
      <c r="Z444" s="329"/>
      <c r="AA444" s="329"/>
      <c r="AB444" s="333"/>
    </row>
    <row r="445" spans="1:28">
      <c r="A445" s="331"/>
      <c r="B445" s="332"/>
      <c r="C445" s="335"/>
      <c r="D445" s="332"/>
      <c r="E445" s="332"/>
      <c r="F445" s="332"/>
      <c r="G445" s="332"/>
      <c r="H445" s="332"/>
      <c r="I445" s="332"/>
      <c r="J445" s="332"/>
      <c r="K445" s="332"/>
      <c r="L445" s="332"/>
      <c r="M445" s="332"/>
      <c r="N445" s="332"/>
      <c r="O445" s="332"/>
      <c r="P445" s="332"/>
      <c r="Q445" s="332"/>
      <c r="R445" s="332"/>
      <c r="S445" s="332"/>
      <c r="T445" s="332"/>
      <c r="U445" s="328"/>
      <c r="V445" s="329"/>
      <c r="W445" s="329"/>
      <c r="X445" s="329"/>
      <c r="Y445" s="329"/>
      <c r="Z445" s="329"/>
      <c r="AA445" s="329"/>
      <c r="AB445" s="333"/>
    </row>
    <row r="446" spans="1:28">
      <c r="A446" s="331"/>
      <c r="B446" s="332"/>
      <c r="C446" s="335"/>
      <c r="D446" s="332"/>
      <c r="E446" s="332"/>
      <c r="F446" s="332"/>
      <c r="G446" s="332"/>
      <c r="H446" s="332"/>
      <c r="I446" s="332"/>
      <c r="J446" s="332"/>
      <c r="K446" s="332"/>
      <c r="L446" s="332"/>
      <c r="M446" s="332"/>
      <c r="N446" s="332"/>
      <c r="O446" s="332"/>
      <c r="P446" s="332"/>
      <c r="Q446" s="332"/>
      <c r="R446" s="332"/>
      <c r="S446" s="332"/>
      <c r="T446" s="332"/>
      <c r="U446" s="328"/>
      <c r="V446" s="329"/>
      <c r="W446" s="329"/>
      <c r="X446" s="329"/>
      <c r="Y446" s="329"/>
      <c r="Z446" s="329"/>
      <c r="AA446" s="329"/>
      <c r="AB446" s="333"/>
    </row>
    <row r="447" spans="1:28">
      <c r="A447" s="331"/>
      <c r="B447" s="332"/>
      <c r="C447" s="335"/>
      <c r="D447" s="332"/>
      <c r="E447" s="332"/>
      <c r="F447" s="332"/>
      <c r="G447" s="332"/>
      <c r="H447" s="332"/>
      <c r="I447" s="332"/>
      <c r="J447" s="332"/>
      <c r="K447" s="332"/>
      <c r="L447" s="332"/>
      <c r="M447" s="332"/>
      <c r="N447" s="332"/>
      <c r="O447" s="332"/>
      <c r="P447" s="332"/>
      <c r="Q447" s="332"/>
      <c r="R447" s="332"/>
      <c r="S447" s="332"/>
      <c r="T447" s="332"/>
      <c r="U447" s="328"/>
      <c r="V447" s="329"/>
      <c r="W447" s="329"/>
      <c r="X447" s="329"/>
      <c r="Y447" s="329"/>
      <c r="Z447" s="329"/>
      <c r="AA447" s="329"/>
      <c r="AB447" s="333"/>
    </row>
    <row r="448" spans="1:28">
      <c r="A448" s="331"/>
      <c r="B448" s="332"/>
      <c r="C448" s="335"/>
      <c r="D448" s="332"/>
      <c r="E448" s="332"/>
      <c r="F448" s="332"/>
      <c r="G448" s="332"/>
      <c r="H448" s="332"/>
      <c r="I448" s="332"/>
      <c r="J448" s="332"/>
      <c r="K448" s="332"/>
      <c r="L448" s="332"/>
      <c r="M448" s="332"/>
      <c r="N448" s="332"/>
      <c r="O448" s="332"/>
      <c r="P448" s="332"/>
      <c r="Q448" s="332"/>
      <c r="R448" s="332"/>
      <c r="S448" s="332"/>
      <c r="T448" s="332"/>
      <c r="U448" s="328"/>
      <c r="V448" s="329"/>
      <c r="W448" s="329"/>
      <c r="X448" s="329"/>
      <c r="Y448" s="329"/>
      <c r="Z448" s="329"/>
      <c r="AA448" s="329"/>
      <c r="AB448" s="333"/>
    </row>
    <row r="449" spans="1:28">
      <c r="A449" s="331"/>
      <c r="B449" s="332"/>
      <c r="C449" s="335"/>
      <c r="D449" s="332"/>
      <c r="E449" s="332"/>
      <c r="F449" s="332"/>
      <c r="G449" s="332"/>
      <c r="H449" s="332"/>
      <c r="I449" s="332"/>
      <c r="J449" s="332"/>
      <c r="K449" s="332"/>
      <c r="L449" s="332"/>
      <c r="M449" s="332"/>
      <c r="N449" s="332"/>
      <c r="O449" s="332"/>
      <c r="P449" s="332"/>
      <c r="Q449" s="332"/>
      <c r="R449" s="332"/>
      <c r="S449" s="332"/>
      <c r="T449" s="332"/>
      <c r="U449" s="328"/>
      <c r="V449" s="329"/>
      <c r="W449" s="329"/>
      <c r="X449" s="329"/>
      <c r="Y449" s="329"/>
      <c r="Z449" s="329"/>
      <c r="AA449" s="329"/>
      <c r="AB449" s="333"/>
    </row>
    <row r="450" spans="1:28">
      <c r="A450" s="331"/>
      <c r="B450" s="332"/>
      <c r="C450" s="335"/>
      <c r="D450" s="332"/>
      <c r="E450" s="332"/>
      <c r="F450" s="332"/>
      <c r="G450" s="332"/>
      <c r="H450" s="332"/>
      <c r="I450" s="332"/>
      <c r="J450" s="332"/>
      <c r="K450" s="332"/>
      <c r="L450" s="332"/>
      <c r="M450" s="332"/>
      <c r="N450" s="332"/>
      <c r="O450" s="332"/>
      <c r="P450" s="332"/>
      <c r="Q450" s="332"/>
      <c r="R450" s="332"/>
      <c r="S450" s="332"/>
      <c r="T450" s="332"/>
      <c r="U450" s="328"/>
      <c r="V450" s="329"/>
      <c r="W450" s="329"/>
      <c r="X450" s="329"/>
      <c r="Y450" s="329"/>
      <c r="Z450" s="329"/>
      <c r="AA450" s="329"/>
      <c r="AB450" s="333"/>
    </row>
    <row r="451" spans="1:28">
      <c r="A451" s="331"/>
      <c r="B451" s="332"/>
      <c r="C451" s="335"/>
      <c r="D451" s="332"/>
      <c r="E451" s="332"/>
      <c r="F451" s="332"/>
      <c r="G451" s="332"/>
      <c r="H451" s="332"/>
      <c r="I451" s="332"/>
      <c r="J451" s="332"/>
      <c r="K451" s="332"/>
      <c r="L451" s="332"/>
      <c r="M451" s="332"/>
      <c r="N451" s="332"/>
      <c r="O451" s="332"/>
      <c r="P451" s="332"/>
      <c r="Q451" s="332"/>
      <c r="R451" s="332"/>
      <c r="S451" s="332"/>
      <c r="T451" s="332"/>
      <c r="U451" s="328"/>
      <c r="V451" s="329"/>
      <c r="W451" s="329"/>
      <c r="X451" s="329"/>
      <c r="Y451" s="329"/>
      <c r="Z451" s="329"/>
      <c r="AA451" s="329"/>
      <c r="AB451" s="333"/>
    </row>
    <row r="452" spans="1:28">
      <c r="A452" s="331"/>
      <c r="B452" s="332"/>
      <c r="C452" s="335"/>
      <c r="D452" s="332"/>
      <c r="E452" s="332"/>
      <c r="F452" s="332"/>
      <c r="G452" s="332"/>
      <c r="H452" s="332"/>
      <c r="I452" s="332"/>
      <c r="J452" s="332"/>
      <c r="K452" s="332"/>
      <c r="L452" s="332"/>
      <c r="M452" s="332"/>
      <c r="N452" s="332"/>
      <c r="O452" s="332"/>
      <c r="P452" s="332"/>
      <c r="Q452" s="332"/>
      <c r="R452" s="332"/>
      <c r="S452" s="332"/>
      <c r="T452" s="332"/>
      <c r="U452" s="328"/>
      <c r="V452" s="329"/>
      <c r="W452" s="329"/>
      <c r="X452" s="329"/>
      <c r="Y452" s="329"/>
      <c r="Z452" s="329"/>
      <c r="AA452" s="329"/>
      <c r="AB452" s="333"/>
    </row>
    <row r="453" spans="1:28">
      <c r="A453" s="331"/>
      <c r="B453" s="332"/>
      <c r="C453" s="335"/>
      <c r="D453" s="332"/>
      <c r="E453" s="332"/>
      <c r="F453" s="332"/>
      <c r="G453" s="332"/>
      <c r="H453" s="332"/>
      <c r="I453" s="332"/>
      <c r="J453" s="332"/>
      <c r="K453" s="332"/>
      <c r="L453" s="332"/>
      <c r="M453" s="332"/>
      <c r="N453" s="332"/>
      <c r="O453" s="332"/>
      <c r="P453" s="332"/>
      <c r="Q453" s="332"/>
      <c r="R453" s="332"/>
      <c r="S453" s="332"/>
      <c r="T453" s="332"/>
      <c r="U453" s="328"/>
      <c r="V453" s="329"/>
      <c r="W453" s="329"/>
      <c r="X453" s="329"/>
      <c r="Y453" s="329"/>
      <c r="Z453" s="329"/>
      <c r="AA453" s="329"/>
      <c r="AB453" s="333"/>
    </row>
    <row r="454" spans="1:28">
      <c r="A454" s="331"/>
      <c r="B454" s="332"/>
      <c r="C454" s="335"/>
      <c r="D454" s="332"/>
      <c r="E454" s="332"/>
      <c r="F454" s="332"/>
      <c r="G454" s="332"/>
      <c r="H454" s="332"/>
      <c r="I454" s="332"/>
      <c r="J454" s="332"/>
      <c r="K454" s="332"/>
      <c r="L454" s="332"/>
      <c r="M454" s="332"/>
      <c r="N454" s="332"/>
      <c r="O454" s="332"/>
      <c r="P454" s="332"/>
      <c r="Q454" s="332"/>
      <c r="R454" s="332"/>
      <c r="S454" s="332"/>
      <c r="T454" s="332"/>
      <c r="U454" s="328"/>
      <c r="V454" s="329"/>
      <c r="W454" s="329"/>
      <c r="X454" s="329"/>
      <c r="Y454" s="329"/>
      <c r="Z454" s="329"/>
      <c r="AA454" s="329"/>
      <c r="AB454" s="333"/>
    </row>
    <row r="455" spans="1:28">
      <c r="A455" s="331"/>
      <c r="B455" s="332"/>
      <c r="C455" s="335"/>
      <c r="D455" s="332"/>
      <c r="E455" s="332"/>
      <c r="F455" s="332"/>
      <c r="G455" s="332"/>
      <c r="H455" s="332"/>
      <c r="I455" s="332"/>
      <c r="J455" s="332"/>
      <c r="K455" s="332"/>
      <c r="L455" s="332"/>
      <c r="M455" s="332"/>
      <c r="N455" s="332"/>
      <c r="O455" s="332"/>
      <c r="P455" s="332"/>
      <c r="Q455" s="332"/>
      <c r="R455" s="332"/>
      <c r="S455" s="332"/>
      <c r="T455" s="332"/>
      <c r="U455" s="328"/>
      <c r="V455" s="329"/>
      <c r="W455" s="329"/>
      <c r="X455" s="329"/>
      <c r="Y455" s="329"/>
      <c r="Z455" s="329"/>
      <c r="AA455" s="329"/>
      <c r="AB455" s="333"/>
    </row>
    <row r="456" spans="1:28">
      <c r="A456" s="331"/>
      <c r="B456" s="332"/>
      <c r="C456" s="335"/>
      <c r="D456" s="332"/>
      <c r="E456" s="332"/>
      <c r="F456" s="332"/>
      <c r="G456" s="332"/>
      <c r="H456" s="332"/>
      <c r="I456" s="332"/>
      <c r="J456" s="332"/>
      <c r="K456" s="332"/>
      <c r="L456" s="332"/>
      <c r="M456" s="332"/>
      <c r="N456" s="332"/>
      <c r="O456" s="332"/>
      <c r="P456" s="332"/>
      <c r="Q456" s="332"/>
      <c r="R456" s="332"/>
      <c r="S456" s="332"/>
      <c r="T456" s="332"/>
      <c r="U456" s="328"/>
      <c r="V456" s="329"/>
      <c r="W456" s="329"/>
      <c r="X456" s="329"/>
      <c r="Y456" s="329"/>
      <c r="Z456" s="329"/>
      <c r="AA456" s="329"/>
      <c r="AB456" s="333"/>
    </row>
    <row r="457" spans="1:28">
      <c r="A457" s="331"/>
      <c r="B457" s="332"/>
      <c r="C457" s="335"/>
      <c r="D457" s="332"/>
      <c r="E457" s="332"/>
      <c r="F457" s="332"/>
      <c r="G457" s="332"/>
      <c r="H457" s="332"/>
      <c r="I457" s="332"/>
      <c r="J457" s="332"/>
      <c r="K457" s="332"/>
      <c r="L457" s="332"/>
      <c r="M457" s="332"/>
      <c r="N457" s="332"/>
      <c r="O457" s="332"/>
      <c r="P457" s="332"/>
      <c r="Q457" s="332"/>
      <c r="R457" s="332"/>
      <c r="S457" s="332"/>
      <c r="T457" s="332"/>
      <c r="U457" s="328"/>
      <c r="V457" s="329"/>
      <c r="W457" s="329"/>
      <c r="X457" s="329"/>
      <c r="Y457" s="329"/>
      <c r="Z457" s="329"/>
      <c r="AA457" s="329"/>
      <c r="AB457" s="333"/>
    </row>
    <row r="458" spans="1:28">
      <c r="A458" s="331"/>
      <c r="B458" s="332"/>
      <c r="C458" s="335"/>
      <c r="D458" s="332"/>
      <c r="E458" s="332"/>
      <c r="F458" s="332"/>
      <c r="G458" s="332"/>
      <c r="H458" s="332"/>
      <c r="I458" s="332"/>
      <c r="J458" s="332"/>
      <c r="K458" s="332"/>
      <c r="L458" s="332"/>
      <c r="M458" s="332"/>
      <c r="N458" s="332"/>
      <c r="O458" s="332"/>
      <c r="P458" s="332"/>
      <c r="Q458" s="332"/>
      <c r="R458" s="332"/>
      <c r="S458" s="332"/>
      <c r="T458" s="332"/>
      <c r="U458" s="328"/>
      <c r="V458" s="329"/>
      <c r="W458" s="329"/>
      <c r="X458" s="329"/>
      <c r="Y458" s="329"/>
      <c r="Z458" s="329"/>
      <c r="AA458" s="329"/>
      <c r="AB458" s="333"/>
    </row>
    <row r="459" spans="1:28">
      <c r="A459" s="331"/>
      <c r="B459" s="332"/>
      <c r="C459" s="335"/>
      <c r="D459" s="332"/>
      <c r="E459" s="332"/>
      <c r="F459" s="332"/>
      <c r="G459" s="332"/>
      <c r="H459" s="332"/>
      <c r="I459" s="332"/>
      <c r="J459" s="332"/>
      <c r="K459" s="332"/>
      <c r="L459" s="332"/>
      <c r="M459" s="332"/>
      <c r="N459" s="332"/>
      <c r="O459" s="332"/>
      <c r="P459" s="332"/>
      <c r="Q459" s="332"/>
      <c r="R459" s="332"/>
      <c r="S459" s="332"/>
      <c r="T459" s="332"/>
      <c r="U459" s="328"/>
      <c r="V459" s="329"/>
      <c r="W459" s="329"/>
      <c r="X459" s="329"/>
      <c r="Y459" s="329"/>
      <c r="Z459" s="329"/>
      <c r="AA459" s="329"/>
      <c r="AB459" s="333"/>
    </row>
    <row r="460" spans="1:28">
      <c r="A460" s="331"/>
      <c r="B460" s="332"/>
      <c r="C460" s="335"/>
      <c r="D460" s="332"/>
      <c r="E460" s="332"/>
      <c r="F460" s="332"/>
      <c r="G460" s="332"/>
      <c r="H460" s="332"/>
      <c r="I460" s="332"/>
      <c r="J460" s="332"/>
      <c r="K460" s="332"/>
      <c r="L460" s="332"/>
      <c r="M460" s="332"/>
      <c r="N460" s="332"/>
      <c r="O460" s="332"/>
      <c r="P460" s="332"/>
      <c r="Q460" s="332"/>
      <c r="R460" s="332"/>
      <c r="S460" s="332"/>
      <c r="T460" s="332"/>
      <c r="U460" s="328"/>
      <c r="V460" s="329"/>
      <c r="W460" s="329"/>
      <c r="X460" s="329"/>
      <c r="Y460" s="329"/>
      <c r="Z460" s="329"/>
      <c r="AA460" s="329"/>
      <c r="AB460" s="333"/>
    </row>
    <row r="461" spans="1:28">
      <c r="A461" s="331"/>
      <c r="B461" s="332"/>
      <c r="C461" s="335"/>
      <c r="D461" s="332"/>
      <c r="E461" s="332"/>
      <c r="F461" s="332"/>
      <c r="G461" s="332"/>
      <c r="H461" s="332"/>
      <c r="I461" s="332"/>
      <c r="J461" s="332"/>
      <c r="K461" s="332"/>
      <c r="L461" s="332"/>
      <c r="M461" s="332"/>
      <c r="N461" s="332"/>
      <c r="O461" s="332"/>
      <c r="P461" s="332"/>
      <c r="Q461" s="332"/>
      <c r="R461" s="332"/>
      <c r="S461" s="332"/>
      <c r="T461" s="332"/>
      <c r="U461" s="328"/>
      <c r="V461" s="329"/>
      <c r="W461" s="329"/>
      <c r="X461" s="329"/>
      <c r="Y461" s="329"/>
      <c r="Z461" s="329"/>
      <c r="AA461" s="329"/>
      <c r="AB461" s="333"/>
    </row>
    <row r="462" spans="1:28">
      <c r="A462" s="331"/>
      <c r="B462" s="332"/>
      <c r="C462" s="335"/>
      <c r="D462" s="332"/>
      <c r="E462" s="332"/>
      <c r="F462" s="332"/>
      <c r="G462" s="332"/>
      <c r="H462" s="332"/>
      <c r="I462" s="332"/>
      <c r="J462" s="332"/>
      <c r="K462" s="332"/>
      <c r="L462" s="332"/>
      <c r="M462" s="332"/>
      <c r="N462" s="332"/>
      <c r="O462" s="332"/>
      <c r="P462" s="332"/>
      <c r="Q462" s="332"/>
      <c r="R462" s="332"/>
      <c r="S462" s="332"/>
      <c r="T462" s="332"/>
      <c r="U462" s="328"/>
      <c r="V462" s="329"/>
      <c r="W462" s="329"/>
      <c r="X462" s="329"/>
      <c r="Y462" s="329"/>
      <c r="Z462" s="329"/>
      <c r="AA462" s="329"/>
      <c r="AB462" s="333"/>
    </row>
    <row r="463" spans="1:28">
      <c r="A463" s="331"/>
      <c r="B463" s="332"/>
      <c r="C463" s="335"/>
      <c r="D463" s="332"/>
      <c r="E463" s="332"/>
      <c r="F463" s="332"/>
      <c r="G463" s="332"/>
      <c r="H463" s="332"/>
      <c r="I463" s="332"/>
      <c r="J463" s="332"/>
      <c r="K463" s="332"/>
      <c r="L463" s="332"/>
      <c r="M463" s="332"/>
      <c r="N463" s="332"/>
      <c r="O463" s="332"/>
      <c r="P463" s="332"/>
      <c r="Q463" s="332"/>
      <c r="R463" s="332"/>
      <c r="S463" s="332"/>
      <c r="T463" s="332"/>
      <c r="U463" s="328"/>
      <c r="V463" s="329"/>
      <c r="W463" s="329"/>
      <c r="X463" s="329"/>
      <c r="Y463" s="329"/>
      <c r="Z463" s="329"/>
      <c r="AA463" s="329"/>
      <c r="AB463" s="333"/>
    </row>
    <row r="464" spans="1:28">
      <c r="A464" s="331"/>
      <c r="B464" s="332"/>
      <c r="C464" s="335"/>
      <c r="D464" s="332"/>
      <c r="E464" s="332"/>
      <c r="F464" s="332"/>
      <c r="G464" s="332"/>
      <c r="H464" s="332"/>
      <c r="I464" s="332"/>
      <c r="J464" s="332"/>
      <c r="K464" s="332"/>
      <c r="L464" s="332"/>
      <c r="M464" s="332"/>
      <c r="N464" s="332"/>
      <c r="O464" s="332"/>
      <c r="P464" s="332"/>
      <c r="Q464" s="332"/>
      <c r="R464" s="332"/>
      <c r="S464" s="332"/>
      <c r="T464" s="332"/>
      <c r="U464" s="328"/>
      <c r="V464" s="329"/>
      <c r="W464" s="329"/>
      <c r="X464" s="329"/>
      <c r="Y464" s="329"/>
      <c r="Z464" s="329"/>
      <c r="AA464" s="329"/>
      <c r="AB464" s="333"/>
    </row>
    <row r="465" spans="1:28">
      <c r="A465" s="331"/>
      <c r="B465" s="332"/>
      <c r="C465" s="335"/>
      <c r="D465" s="332"/>
      <c r="E465" s="332"/>
      <c r="F465" s="332"/>
      <c r="G465" s="332"/>
      <c r="H465" s="332"/>
      <c r="I465" s="332"/>
      <c r="J465" s="332"/>
      <c r="K465" s="332"/>
      <c r="L465" s="332"/>
      <c r="M465" s="332"/>
      <c r="N465" s="332"/>
      <c r="O465" s="332"/>
      <c r="P465" s="332"/>
      <c r="Q465" s="332"/>
      <c r="R465" s="332"/>
      <c r="S465" s="332"/>
      <c r="T465" s="332"/>
      <c r="U465" s="328"/>
      <c r="V465" s="329"/>
      <c r="W465" s="329"/>
      <c r="X465" s="329"/>
      <c r="Y465" s="329"/>
      <c r="Z465" s="329"/>
      <c r="AA465" s="329"/>
      <c r="AB465" s="333"/>
    </row>
    <row r="466" spans="1:28">
      <c r="A466" s="331"/>
      <c r="B466" s="332"/>
      <c r="C466" s="335"/>
      <c r="D466" s="332"/>
      <c r="E466" s="332"/>
      <c r="F466" s="332"/>
      <c r="G466" s="332"/>
      <c r="H466" s="332"/>
      <c r="I466" s="332"/>
      <c r="J466" s="332"/>
      <c r="K466" s="332"/>
      <c r="L466" s="332"/>
      <c r="M466" s="332"/>
      <c r="N466" s="332"/>
      <c r="O466" s="332"/>
      <c r="P466" s="332"/>
      <c r="Q466" s="332"/>
      <c r="R466" s="332"/>
      <c r="S466" s="332"/>
      <c r="T466" s="332"/>
      <c r="U466" s="328"/>
      <c r="V466" s="329"/>
      <c r="W466" s="329"/>
      <c r="X466" s="329"/>
      <c r="Y466" s="329"/>
      <c r="Z466" s="329"/>
      <c r="AA466" s="329"/>
      <c r="AB466" s="333"/>
    </row>
    <row r="467" spans="1:28">
      <c r="A467" s="331"/>
      <c r="B467" s="332"/>
      <c r="C467" s="335"/>
      <c r="D467" s="332"/>
      <c r="E467" s="332"/>
      <c r="F467" s="332"/>
      <c r="G467" s="332"/>
      <c r="H467" s="332"/>
      <c r="I467" s="332"/>
      <c r="J467" s="332"/>
      <c r="K467" s="332"/>
      <c r="L467" s="332"/>
      <c r="M467" s="332"/>
      <c r="N467" s="332"/>
      <c r="O467" s="332"/>
      <c r="P467" s="332"/>
      <c r="Q467" s="332"/>
      <c r="R467" s="332"/>
      <c r="S467" s="332"/>
      <c r="T467" s="332"/>
      <c r="U467" s="328"/>
      <c r="V467" s="329"/>
      <c r="W467" s="329"/>
      <c r="X467" s="329"/>
      <c r="Y467" s="329"/>
      <c r="Z467" s="329"/>
      <c r="AA467" s="329"/>
      <c r="AB467" s="333"/>
    </row>
    <row r="468" spans="1:28">
      <c r="A468" s="331"/>
      <c r="B468" s="332"/>
      <c r="C468" s="335"/>
      <c r="D468" s="332"/>
      <c r="E468" s="332"/>
      <c r="F468" s="332"/>
      <c r="G468" s="332"/>
      <c r="H468" s="332"/>
      <c r="I468" s="332"/>
      <c r="J468" s="332"/>
      <c r="K468" s="332"/>
      <c r="L468" s="332"/>
      <c r="M468" s="332"/>
      <c r="N468" s="332"/>
      <c r="O468" s="332"/>
      <c r="P468" s="332"/>
      <c r="Q468" s="332"/>
      <c r="R468" s="332"/>
      <c r="S468" s="332"/>
      <c r="T468" s="332"/>
      <c r="U468" s="328"/>
      <c r="V468" s="329"/>
      <c r="W468" s="329"/>
      <c r="X468" s="329"/>
      <c r="Y468" s="329"/>
      <c r="Z468" s="329"/>
      <c r="AA468" s="329"/>
      <c r="AB468" s="333"/>
    </row>
    <row r="469" spans="1:28">
      <c r="A469" s="331"/>
      <c r="B469" s="332"/>
      <c r="C469" s="335"/>
      <c r="D469" s="332"/>
      <c r="E469" s="332"/>
      <c r="F469" s="332"/>
      <c r="G469" s="332"/>
      <c r="H469" s="332"/>
      <c r="I469" s="332"/>
      <c r="J469" s="332"/>
      <c r="K469" s="332"/>
      <c r="L469" s="332"/>
      <c r="M469" s="332"/>
      <c r="N469" s="332"/>
      <c r="O469" s="332"/>
      <c r="P469" s="332"/>
      <c r="Q469" s="332"/>
      <c r="R469" s="332"/>
      <c r="S469" s="332"/>
      <c r="T469" s="332"/>
      <c r="U469" s="328"/>
      <c r="V469" s="329"/>
      <c r="W469" s="329"/>
      <c r="X469" s="329"/>
      <c r="Y469" s="329"/>
      <c r="Z469" s="329"/>
      <c r="AA469" s="329"/>
      <c r="AB469" s="333"/>
    </row>
    <row r="470" spans="1:28">
      <c r="A470" s="331"/>
      <c r="B470" s="332"/>
      <c r="C470" s="335"/>
      <c r="D470" s="332"/>
      <c r="E470" s="332"/>
      <c r="F470" s="332"/>
      <c r="G470" s="332"/>
      <c r="H470" s="332"/>
      <c r="I470" s="332"/>
      <c r="J470" s="332"/>
      <c r="K470" s="332"/>
      <c r="L470" s="332"/>
      <c r="M470" s="332"/>
      <c r="N470" s="332"/>
      <c r="O470" s="332"/>
      <c r="P470" s="332"/>
      <c r="Q470" s="332"/>
      <c r="R470" s="332"/>
      <c r="S470" s="332"/>
      <c r="T470" s="332"/>
      <c r="U470" s="328"/>
      <c r="V470" s="329"/>
      <c r="W470" s="329"/>
      <c r="X470" s="329"/>
      <c r="Y470" s="329"/>
      <c r="Z470" s="329"/>
      <c r="AA470" s="329"/>
      <c r="AB470" s="333"/>
    </row>
    <row r="471" spans="1:28">
      <c r="A471" s="331"/>
      <c r="B471" s="332"/>
      <c r="C471" s="335"/>
      <c r="D471" s="332"/>
      <c r="E471" s="332"/>
      <c r="F471" s="332"/>
      <c r="G471" s="332"/>
      <c r="H471" s="332"/>
      <c r="I471" s="332"/>
      <c r="J471" s="332"/>
      <c r="K471" s="332"/>
      <c r="L471" s="332"/>
      <c r="M471" s="332"/>
      <c r="N471" s="332"/>
      <c r="O471" s="332"/>
      <c r="P471" s="332"/>
      <c r="Q471" s="332"/>
      <c r="R471" s="332"/>
      <c r="S471" s="332"/>
      <c r="T471" s="332"/>
      <c r="U471" s="328"/>
      <c r="V471" s="329"/>
      <c r="W471" s="329"/>
      <c r="X471" s="329"/>
      <c r="Y471" s="329"/>
      <c r="Z471" s="329"/>
      <c r="AA471" s="329"/>
      <c r="AB471" s="333"/>
    </row>
    <row r="472" spans="1:28">
      <c r="A472" s="331"/>
      <c r="B472" s="332"/>
      <c r="C472" s="335"/>
      <c r="D472" s="332"/>
      <c r="E472" s="332"/>
      <c r="F472" s="332"/>
      <c r="G472" s="332"/>
      <c r="H472" s="332"/>
      <c r="I472" s="332"/>
      <c r="J472" s="332"/>
      <c r="K472" s="332"/>
      <c r="L472" s="332"/>
      <c r="M472" s="332"/>
      <c r="N472" s="332"/>
      <c r="O472" s="332"/>
      <c r="P472" s="332"/>
      <c r="Q472" s="332"/>
      <c r="R472" s="332"/>
      <c r="S472" s="332"/>
      <c r="T472" s="332"/>
      <c r="U472" s="328"/>
      <c r="V472" s="329"/>
      <c r="W472" s="329"/>
      <c r="X472" s="329"/>
      <c r="Y472" s="329"/>
      <c r="Z472" s="329"/>
      <c r="AA472" s="329"/>
      <c r="AB472" s="333"/>
    </row>
    <row r="473" spans="1:28">
      <c r="A473" s="331"/>
      <c r="B473" s="332"/>
      <c r="C473" s="335"/>
      <c r="D473" s="332"/>
      <c r="E473" s="332"/>
      <c r="F473" s="332"/>
      <c r="G473" s="332"/>
      <c r="H473" s="332"/>
      <c r="I473" s="332"/>
      <c r="J473" s="332"/>
      <c r="K473" s="332"/>
      <c r="L473" s="332"/>
      <c r="M473" s="332"/>
      <c r="N473" s="332"/>
      <c r="O473" s="332"/>
      <c r="P473" s="332"/>
      <c r="Q473" s="332"/>
      <c r="R473" s="332"/>
      <c r="S473" s="332"/>
      <c r="T473" s="332"/>
      <c r="U473" s="328"/>
      <c r="V473" s="329"/>
      <c r="W473" s="329"/>
      <c r="X473" s="329"/>
      <c r="Y473" s="329"/>
      <c r="Z473" s="329"/>
      <c r="AA473" s="329"/>
      <c r="AB473" s="333"/>
    </row>
    <row r="474" spans="1:28">
      <c r="A474" s="331"/>
      <c r="B474" s="332"/>
      <c r="C474" s="335"/>
      <c r="D474" s="332"/>
      <c r="E474" s="332"/>
      <c r="F474" s="332"/>
      <c r="G474" s="332"/>
      <c r="H474" s="332"/>
      <c r="I474" s="332"/>
      <c r="J474" s="332"/>
      <c r="K474" s="332"/>
      <c r="L474" s="332"/>
      <c r="M474" s="332"/>
      <c r="N474" s="332"/>
      <c r="O474" s="332"/>
      <c r="P474" s="332"/>
      <c r="Q474" s="332"/>
      <c r="R474" s="332"/>
      <c r="S474" s="332"/>
      <c r="T474" s="332"/>
      <c r="U474" s="328"/>
      <c r="V474" s="329"/>
      <c r="W474" s="329"/>
      <c r="X474" s="329"/>
      <c r="Y474" s="329"/>
      <c r="Z474" s="329"/>
      <c r="AA474" s="329"/>
      <c r="AB474" s="333"/>
    </row>
    <row r="475" spans="1:28">
      <c r="A475" s="331"/>
      <c r="B475" s="332"/>
      <c r="C475" s="335"/>
      <c r="D475" s="332"/>
      <c r="E475" s="332"/>
      <c r="F475" s="332"/>
      <c r="G475" s="332"/>
      <c r="H475" s="332"/>
      <c r="I475" s="332"/>
      <c r="J475" s="332"/>
      <c r="K475" s="332"/>
      <c r="L475" s="332"/>
      <c r="M475" s="332"/>
      <c r="N475" s="332"/>
      <c r="O475" s="332"/>
      <c r="P475" s="332"/>
      <c r="Q475" s="332"/>
      <c r="R475" s="332"/>
      <c r="S475" s="332"/>
      <c r="T475" s="332"/>
      <c r="U475" s="328"/>
      <c r="V475" s="329"/>
      <c r="W475" s="329"/>
      <c r="X475" s="329"/>
      <c r="Y475" s="329"/>
      <c r="Z475" s="329"/>
      <c r="AA475" s="329"/>
      <c r="AB475" s="333"/>
    </row>
    <row r="476" spans="1:28">
      <c r="A476" s="331"/>
      <c r="B476" s="332"/>
      <c r="C476" s="335"/>
      <c r="D476" s="332"/>
      <c r="E476" s="332"/>
      <c r="F476" s="332"/>
      <c r="G476" s="332"/>
      <c r="H476" s="332"/>
      <c r="I476" s="332"/>
      <c r="J476" s="332"/>
      <c r="K476" s="332"/>
      <c r="L476" s="332"/>
      <c r="M476" s="332"/>
      <c r="N476" s="332"/>
      <c r="O476" s="332"/>
      <c r="P476" s="332"/>
      <c r="Q476" s="332"/>
      <c r="R476" s="332"/>
      <c r="S476" s="332"/>
      <c r="T476" s="332"/>
      <c r="U476" s="328"/>
      <c r="V476" s="329"/>
      <c r="W476" s="329"/>
      <c r="X476" s="329"/>
      <c r="Y476" s="329"/>
      <c r="Z476" s="329"/>
      <c r="AA476" s="329"/>
      <c r="AB476" s="333"/>
    </row>
    <row r="477" spans="1:28">
      <c r="A477" s="331"/>
      <c r="B477" s="332"/>
      <c r="C477" s="335"/>
      <c r="D477" s="332"/>
      <c r="E477" s="332"/>
      <c r="F477" s="332"/>
      <c r="G477" s="332"/>
      <c r="H477" s="332"/>
      <c r="I477" s="332"/>
      <c r="J477" s="332"/>
      <c r="K477" s="332"/>
      <c r="L477" s="332"/>
      <c r="M477" s="332"/>
      <c r="N477" s="332"/>
      <c r="O477" s="332"/>
      <c r="P477" s="332"/>
      <c r="Q477" s="332"/>
      <c r="R477" s="332"/>
      <c r="S477" s="332"/>
      <c r="T477" s="332"/>
      <c r="U477" s="328"/>
      <c r="V477" s="329"/>
      <c r="W477" s="329"/>
      <c r="X477" s="329"/>
      <c r="Y477" s="329"/>
      <c r="Z477" s="329"/>
      <c r="AA477" s="329"/>
      <c r="AB477" s="333"/>
    </row>
    <row r="478" spans="1:28">
      <c r="A478" s="331"/>
      <c r="B478" s="332"/>
      <c r="C478" s="335"/>
      <c r="D478" s="332"/>
      <c r="E478" s="332"/>
      <c r="F478" s="332"/>
      <c r="G478" s="332"/>
      <c r="H478" s="332"/>
      <c r="I478" s="332"/>
      <c r="J478" s="332"/>
      <c r="K478" s="332"/>
      <c r="L478" s="332"/>
      <c r="M478" s="332"/>
      <c r="N478" s="332"/>
      <c r="O478" s="332"/>
      <c r="P478" s="332"/>
      <c r="Q478" s="332"/>
      <c r="R478" s="332"/>
      <c r="S478" s="332"/>
      <c r="T478" s="332"/>
      <c r="U478" s="328"/>
      <c r="V478" s="329"/>
      <c r="W478" s="329"/>
      <c r="X478" s="329"/>
      <c r="Y478" s="329"/>
      <c r="Z478" s="329"/>
      <c r="AA478" s="329"/>
      <c r="AB478" s="333"/>
    </row>
    <row r="479" spans="1:28">
      <c r="A479" s="331"/>
      <c r="B479" s="332"/>
      <c r="C479" s="335"/>
      <c r="D479" s="332"/>
      <c r="E479" s="332"/>
      <c r="F479" s="332"/>
      <c r="G479" s="332"/>
      <c r="H479" s="332"/>
      <c r="I479" s="332"/>
      <c r="J479" s="332"/>
      <c r="K479" s="332"/>
      <c r="L479" s="332"/>
      <c r="M479" s="332"/>
      <c r="N479" s="332"/>
      <c r="O479" s="332"/>
      <c r="P479" s="332"/>
      <c r="Q479" s="332"/>
      <c r="R479" s="332"/>
      <c r="S479" s="332"/>
      <c r="T479" s="332"/>
      <c r="U479" s="328"/>
      <c r="V479" s="329"/>
      <c r="W479" s="329"/>
      <c r="X479" s="329"/>
      <c r="Y479" s="329"/>
      <c r="Z479" s="329"/>
      <c r="AA479" s="329"/>
      <c r="AB479" s="333"/>
    </row>
    <row r="480" spans="1:28">
      <c r="A480" s="331"/>
      <c r="B480" s="332"/>
      <c r="C480" s="335"/>
      <c r="D480" s="332"/>
      <c r="E480" s="332"/>
      <c r="F480" s="332"/>
      <c r="G480" s="332"/>
      <c r="H480" s="332"/>
      <c r="I480" s="332"/>
      <c r="J480" s="332"/>
      <c r="K480" s="332"/>
      <c r="L480" s="332"/>
      <c r="M480" s="332"/>
      <c r="N480" s="332"/>
      <c r="O480" s="332"/>
      <c r="P480" s="332"/>
      <c r="Q480" s="332"/>
      <c r="R480" s="332"/>
      <c r="S480" s="332"/>
      <c r="T480" s="332"/>
      <c r="U480" s="328"/>
      <c r="V480" s="329"/>
      <c r="W480" s="329"/>
      <c r="X480" s="329"/>
      <c r="Y480" s="329"/>
      <c r="Z480" s="329"/>
      <c r="AA480" s="329"/>
      <c r="AB480" s="333"/>
    </row>
    <row r="481" spans="1:28">
      <c r="A481" s="331"/>
      <c r="B481" s="332"/>
      <c r="C481" s="335"/>
      <c r="D481" s="332"/>
      <c r="E481" s="332"/>
      <c r="F481" s="332"/>
      <c r="G481" s="332"/>
      <c r="H481" s="332"/>
      <c r="I481" s="332"/>
      <c r="J481" s="332"/>
      <c r="K481" s="332"/>
      <c r="L481" s="332"/>
      <c r="M481" s="332"/>
      <c r="N481" s="332"/>
      <c r="O481" s="332"/>
      <c r="P481" s="332"/>
      <c r="Q481" s="332"/>
      <c r="R481" s="332"/>
      <c r="S481" s="332"/>
      <c r="T481" s="332"/>
      <c r="U481" s="328"/>
      <c r="V481" s="329"/>
      <c r="W481" s="329"/>
      <c r="X481" s="329"/>
      <c r="Y481" s="329"/>
      <c r="Z481" s="329"/>
      <c r="AA481" s="329"/>
      <c r="AB481" s="333"/>
    </row>
    <row r="482" spans="1:28">
      <c r="A482" s="331"/>
      <c r="B482" s="332"/>
      <c r="C482" s="335"/>
      <c r="D482" s="332"/>
      <c r="E482" s="332"/>
      <c r="F482" s="332"/>
      <c r="G482" s="332"/>
      <c r="H482" s="332"/>
      <c r="I482" s="332"/>
      <c r="J482" s="332"/>
      <c r="K482" s="332"/>
      <c r="L482" s="332"/>
      <c r="M482" s="332"/>
      <c r="N482" s="332"/>
      <c r="O482" s="332"/>
      <c r="P482" s="332"/>
      <c r="Q482" s="332"/>
      <c r="R482" s="332"/>
      <c r="S482" s="332"/>
      <c r="T482" s="332"/>
      <c r="U482" s="328"/>
      <c r="V482" s="329"/>
      <c r="W482" s="329"/>
      <c r="X482" s="329"/>
      <c r="Y482" s="329"/>
      <c r="Z482" s="329"/>
      <c r="AA482" s="329"/>
      <c r="AB482" s="333"/>
    </row>
    <row r="483" spans="1:28">
      <c r="A483" s="331"/>
      <c r="B483" s="332"/>
      <c r="C483" s="335"/>
      <c r="D483" s="332"/>
      <c r="E483" s="332"/>
      <c r="F483" s="332"/>
      <c r="G483" s="332"/>
      <c r="H483" s="332"/>
      <c r="I483" s="332"/>
      <c r="J483" s="332"/>
      <c r="K483" s="332"/>
      <c r="L483" s="332"/>
      <c r="M483" s="332"/>
      <c r="N483" s="332"/>
      <c r="O483" s="332"/>
      <c r="P483" s="332"/>
      <c r="Q483" s="332"/>
      <c r="R483" s="332"/>
      <c r="S483" s="332"/>
      <c r="T483" s="332"/>
      <c r="U483" s="328"/>
      <c r="V483" s="329"/>
      <c r="W483" s="329"/>
      <c r="X483" s="329"/>
      <c r="Y483" s="329"/>
      <c r="Z483" s="329"/>
      <c r="AA483" s="329"/>
      <c r="AB483" s="333"/>
    </row>
    <row r="484" spans="1:28">
      <c r="A484" s="331"/>
      <c r="B484" s="332"/>
      <c r="C484" s="335"/>
      <c r="D484" s="332"/>
      <c r="E484" s="332"/>
      <c r="F484" s="332"/>
      <c r="G484" s="332"/>
      <c r="H484" s="332"/>
      <c r="I484" s="332"/>
      <c r="J484" s="332"/>
      <c r="K484" s="332"/>
      <c r="L484" s="332"/>
      <c r="M484" s="332"/>
      <c r="N484" s="332"/>
      <c r="O484" s="332"/>
      <c r="P484" s="332"/>
      <c r="Q484" s="332"/>
      <c r="R484" s="332"/>
      <c r="S484" s="332"/>
      <c r="T484" s="332"/>
      <c r="U484" s="328"/>
      <c r="V484" s="329"/>
      <c r="W484" s="329"/>
      <c r="X484" s="329"/>
      <c r="Y484" s="329"/>
      <c r="Z484" s="329"/>
      <c r="AA484" s="329"/>
      <c r="AB484" s="333"/>
    </row>
    <row r="485" spans="1:28">
      <c r="A485" s="331"/>
      <c r="B485" s="332"/>
      <c r="C485" s="335"/>
      <c r="D485" s="332"/>
      <c r="E485" s="332"/>
      <c r="F485" s="332"/>
      <c r="G485" s="332"/>
      <c r="H485" s="332"/>
      <c r="I485" s="332"/>
      <c r="J485" s="332"/>
      <c r="K485" s="332"/>
      <c r="L485" s="332"/>
      <c r="M485" s="332"/>
      <c r="N485" s="332"/>
      <c r="O485" s="332"/>
      <c r="P485" s="332"/>
      <c r="Q485" s="332"/>
      <c r="R485" s="332"/>
      <c r="S485" s="332"/>
      <c r="T485" s="332"/>
      <c r="U485" s="328"/>
      <c r="V485" s="329"/>
      <c r="W485" s="329"/>
      <c r="X485" s="329"/>
      <c r="Y485" s="329"/>
      <c r="Z485" s="329"/>
      <c r="AA485" s="329"/>
      <c r="AB485" s="333"/>
    </row>
    <row r="486" spans="1:28">
      <c r="A486" s="331"/>
      <c r="B486" s="332"/>
      <c r="C486" s="335"/>
      <c r="D486" s="332"/>
      <c r="E486" s="332"/>
      <c r="F486" s="332"/>
      <c r="G486" s="332"/>
      <c r="H486" s="332"/>
      <c r="I486" s="332"/>
      <c r="J486" s="332"/>
      <c r="K486" s="332"/>
      <c r="L486" s="332"/>
      <c r="M486" s="332"/>
      <c r="N486" s="332"/>
      <c r="O486" s="332"/>
      <c r="P486" s="332"/>
      <c r="Q486" s="332"/>
      <c r="R486" s="332"/>
      <c r="S486" s="332"/>
      <c r="T486" s="332"/>
      <c r="U486" s="328"/>
      <c r="V486" s="329"/>
      <c r="W486" s="329"/>
      <c r="X486" s="329"/>
      <c r="Y486" s="329"/>
      <c r="Z486" s="329"/>
      <c r="AA486" s="329"/>
      <c r="AB486" s="333"/>
    </row>
    <row r="487" spans="1:28">
      <c r="A487" s="331"/>
      <c r="B487" s="332"/>
      <c r="C487" s="335"/>
      <c r="D487" s="332"/>
      <c r="E487" s="332"/>
      <c r="F487" s="332"/>
      <c r="G487" s="332"/>
      <c r="H487" s="332"/>
      <c r="I487" s="332"/>
      <c r="J487" s="332"/>
      <c r="K487" s="332"/>
      <c r="L487" s="332"/>
      <c r="M487" s="332"/>
      <c r="N487" s="332"/>
      <c r="O487" s="332"/>
      <c r="P487" s="332"/>
      <c r="Q487" s="332"/>
      <c r="R487" s="332"/>
      <c r="S487" s="332"/>
      <c r="T487" s="332"/>
      <c r="U487" s="328"/>
      <c r="V487" s="329"/>
      <c r="W487" s="329"/>
      <c r="X487" s="329"/>
      <c r="Y487" s="329"/>
      <c r="Z487" s="329"/>
      <c r="AA487" s="329"/>
      <c r="AB487" s="333"/>
    </row>
    <row r="488" spans="1:28">
      <c r="A488" s="331"/>
      <c r="B488" s="332"/>
      <c r="C488" s="335"/>
      <c r="D488" s="332"/>
      <c r="E488" s="332"/>
      <c r="F488" s="332"/>
      <c r="G488" s="332"/>
      <c r="H488" s="332"/>
      <c r="I488" s="332"/>
      <c r="J488" s="332"/>
      <c r="K488" s="332"/>
      <c r="L488" s="332"/>
      <c r="M488" s="332"/>
      <c r="N488" s="332"/>
      <c r="O488" s="332"/>
      <c r="P488" s="332"/>
      <c r="Q488" s="332"/>
      <c r="R488" s="332"/>
      <c r="S488" s="332"/>
      <c r="T488" s="332"/>
      <c r="U488" s="328"/>
      <c r="V488" s="329"/>
      <c r="W488" s="329"/>
      <c r="X488" s="329"/>
      <c r="Y488" s="329"/>
      <c r="Z488" s="329"/>
      <c r="AA488" s="329"/>
      <c r="AB488" s="333"/>
    </row>
    <row r="489" spans="1:28">
      <c r="A489" s="331"/>
      <c r="B489" s="332"/>
      <c r="C489" s="335"/>
      <c r="D489" s="332"/>
      <c r="E489" s="332"/>
      <c r="F489" s="332"/>
      <c r="G489" s="332"/>
      <c r="H489" s="332"/>
      <c r="I489" s="332"/>
      <c r="J489" s="332"/>
      <c r="K489" s="332"/>
      <c r="L489" s="332"/>
      <c r="M489" s="332"/>
      <c r="N489" s="332"/>
      <c r="O489" s="332"/>
      <c r="P489" s="332"/>
      <c r="Q489" s="332"/>
      <c r="R489" s="332"/>
      <c r="S489" s="332"/>
      <c r="T489" s="332"/>
      <c r="U489" s="328"/>
      <c r="V489" s="329"/>
      <c r="W489" s="329"/>
      <c r="X489" s="329"/>
      <c r="Y489" s="329"/>
      <c r="Z489" s="329"/>
      <c r="AA489" s="329"/>
      <c r="AB489" s="333"/>
    </row>
    <row r="490" spans="1:28">
      <c r="A490" s="331"/>
      <c r="B490" s="332"/>
      <c r="C490" s="335"/>
      <c r="D490" s="332"/>
      <c r="E490" s="332"/>
      <c r="F490" s="332"/>
      <c r="G490" s="332"/>
      <c r="H490" s="332"/>
      <c r="I490" s="332"/>
      <c r="J490" s="332"/>
      <c r="K490" s="332"/>
      <c r="L490" s="332"/>
      <c r="M490" s="332"/>
      <c r="N490" s="332"/>
      <c r="O490" s="332"/>
      <c r="P490" s="332"/>
      <c r="Q490" s="332"/>
      <c r="R490" s="332"/>
      <c r="S490" s="332"/>
      <c r="T490" s="332"/>
      <c r="U490" s="328"/>
      <c r="V490" s="329"/>
      <c r="W490" s="329"/>
      <c r="X490" s="329"/>
      <c r="Y490" s="329"/>
      <c r="Z490" s="329"/>
      <c r="AA490" s="329"/>
      <c r="AB490" s="333"/>
    </row>
    <row r="491" spans="1:28">
      <c r="A491" s="331"/>
      <c r="B491" s="332"/>
      <c r="C491" s="335"/>
      <c r="D491" s="332"/>
      <c r="E491" s="332"/>
      <c r="F491" s="332"/>
      <c r="G491" s="332"/>
      <c r="H491" s="332"/>
      <c r="I491" s="332"/>
      <c r="J491" s="332"/>
      <c r="K491" s="332"/>
      <c r="L491" s="332"/>
      <c r="M491" s="332"/>
      <c r="N491" s="332"/>
      <c r="O491" s="332"/>
      <c r="P491" s="332"/>
      <c r="Q491" s="332"/>
      <c r="R491" s="332"/>
      <c r="S491" s="332"/>
      <c r="T491" s="332"/>
      <c r="U491" s="328"/>
      <c r="V491" s="329"/>
      <c r="W491" s="329"/>
      <c r="X491" s="329"/>
      <c r="Y491" s="329"/>
      <c r="Z491" s="329"/>
      <c r="AA491" s="329"/>
      <c r="AB491" s="333"/>
    </row>
    <row r="492" spans="1:28">
      <c r="A492" s="331"/>
      <c r="B492" s="332"/>
      <c r="C492" s="335"/>
      <c r="D492" s="332"/>
      <c r="E492" s="332"/>
      <c r="F492" s="332"/>
      <c r="G492" s="332"/>
      <c r="H492" s="332"/>
      <c r="I492" s="332"/>
      <c r="J492" s="332"/>
      <c r="K492" s="332"/>
      <c r="L492" s="332"/>
      <c r="M492" s="332"/>
      <c r="N492" s="332"/>
      <c r="O492" s="332"/>
      <c r="P492" s="332"/>
      <c r="Q492" s="332"/>
      <c r="R492" s="332"/>
      <c r="S492" s="332"/>
      <c r="T492" s="332"/>
      <c r="U492" s="328"/>
      <c r="V492" s="329"/>
      <c r="W492" s="329"/>
      <c r="X492" s="329"/>
      <c r="Y492" s="329"/>
      <c r="Z492" s="329"/>
      <c r="AA492" s="329"/>
      <c r="AB492" s="333"/>
    </row>
    <row r="493" spans="1:28">
      <c r="A493" s="331"/>
      <c r="B493" s="332"/>
      <c r="C493" s="335"/>
      <c r="D493" s="332"/>
      <c r="E493" s="332"/>
      <c r="F493" s="332"/>
      <c r="G493" s="332"/>
      <c r="H493" s="332"/>
      <c r="I493" s="332"/>
      <c r="J493" s="332"/>
      <c r="K493" s="332"/>
      <c r="L493" s="332"/>
      <c r="M493" s="332"/>
      <c r="N493" s="332"/>
      <c r="O493" s="332"/>
      <c r="P493" s="332"/>
      <c r="Q493" s="332"/>
      <c r="R493" s="332"/>
      <c r="S493" s="332"/>
      <c r="T493" s="332"/>
      <c r="U493" s="328"/>
      <c r="V493" s="329"/>
      <c r="W493" s="329"/>
      <c r="X493" s="329"/>
      <c r="Y493" s="329"/>
      <c r="Z493" s="329"/>
      <c r="AA493" s="329"/>
      <c r="AB493" s="333"/>
    </row>
    <row r="494" spans="1:28">
      <c r="A494" s="331"/>
      <c r="B494" s="332"/>
      <c r="C494" s="335"/>
      <c r="D494" s="332"/>
      <c r="E494" s="332"/>
      <c r="F494" s="332"/>
      <c r="G494" s="332"/>
      <c r="H494" s="332"/>
      <c r="I494" s="332"/>
      <c r="J494" s="332"/>
      <c r="K494" s="332"/>
      <c r="L494" s="332"/>
      <c r="M494" s="332"/>
      <c r="N494" s="332"/>
      <c r="O494" s="332"/>
      <c r="P494" s="332"/>
      <c r="Q494" s="332"/>
      <c r="R494" s="332"/>
      <c r="S494" s="332"/>
      <c r="T494" s="332"/>
      <c r="U494" s="328"/>
      <c r="V494" s="329"/>
      <c r="W494" s="329"/>
      <c r="X494" s="329"/>
      <c r="Y494" s="329"/>
      <c r="Z494" s="329"/>
      <c r="AA494" s="329"/>
      <c r="AB494" s="333"/>
    </row>
    <row r="495" spans="1:28">
      <c r="A495" s="331"/>
      <c r="B495" s="332"/>
      <c r="C495" s="335"/>
      <c r="D495" s="332"/>
      <c r="E495" s="332"/>
      <c r="F495" s="332"/>
      <c r="G495" s="332"/>
      <c r="H495" s="332"/>
      <c r="I495" s="332"/>
      <c r="J495" s="332"/>
      <c r="K495" s="332"/>
      <c r="L495" s="332"/>
      <c r="M495" s="332"/>
      <c r="N495" s="332"/>
      <c r="O495" s="332"/>
      <c r="P495" s="332"/>
      <c r="Q495" s="332"/>
      <c r="R495" s="332"/>
      <c r="S495" s="332"/>
      <c r="T495" s="332"/>
      <c r="U495" s="328"/>
      <c r="V495" s="329"/>
      <c r="W495" s="329"/>
      <c r="X495" s="329"/>
      <c r="Y495" s="329"/>
      <c r="Z495" s="329"/>
      <c r="AA495" s="329"/>
      <c r="AB495" s="333"/>
    </row>
    <row r="496" spans="1:28">
      <c r="A496" s="331"/>
      <c r="B496" s="332"/>
      <c r="C496" s="335"/>
      <c r="D496" s="332"/>
      <c r="E496" s="332"/>
      <c r="F496" s="332"/>
      <c r="G496" s="332"/>
      <c r="H496" s="332"/>
      <c r="I496" s="332"/>
      <c r="J496" s="332"/>
      <c r="K496" s="332"/>
      <c r="L496" s="332"/>
      <c r="M496" s="332"/>
      <c r="N496" s="332"/>
      <c r="O496" s="332"/>
      <c r="P496" s="332"/>
      <c r="Q496" s="332"/>
      <c r="R496" s="332"/>
      <c r="S496" s="332"/>
      <c r="T496" s="332"/>
      <c r="U496" s="328"/>
      <c r="V496" s="329"/>
      <c r="W496" s="329"/>
      <c r="X496" s="329"/>
      <c r="Y496" s="329"/>
      <c r="Z496" s="329"/>
      <c r="AA496" s="329"/>
      <c r="AB496" s="333"/>
    </row>
    <row r="497" spans="1:28">
      <c r="A497" s="331"/>
      <c r="B497" s="332"/>
      <c r="C497" s="335"/>
      <c r="D497" s="332"/>
      <c r="E497" s="332"/>
      <c r="F497" s="332"/>
      <c r="G497" s="332"/>
      <c r="H497" s="332"/>
      <c r="I497" s="332"/>
      <c r="J497" s="332"/>
      <c r="K497" s="332"/>
      <c r="L497" s="332"/>
      <c r="M497" s="332"/>
      <c r="N497" s="332"/>
      <c r="O497" s="332"/>
      <c r="P497" s="332"/>
      <c r="Q497" s="332"/>
      <c r="R497" s="332"/>
      <c r="S497" s="332"/>
      <c r="T497" s="332"/>
      <c r="U497" s="328"/>
      <c r="V497" s="329"/>
      <c r="W497" s="329"/>
      <c r="X497" s="329"/>
      <c r="Y497" s="329"/>
      <c r="Z497" s="329"/>
      <c r="AA497" s="329"/>
      <c r="AB497" s="333"/>
    </row>
    <row r="498" spans="1:28">
      <c r="A498" s="331"/>
      <c r="B498" s="332"/>
      <c r="C498" s="335"/>
      <c r="D498" s="332"/>
      <c r="E498" s="332"/>
      <c r="F498" s="332"/>
      <c r="G498" s="332"/>
      <c r="H498" s="332"/>
      <c r="I498" s="332"/>
      <c r="J498" s="332"/>
      <c r="K498" s="332"/>
      <c r="L498" s="332"/>
      <c r="M498" s="332"/>
      <c r="N498" s="332"/>
      <c r="O498" s="332"/>
      <c r="P498" s="332"/>
      <c r="Q498" s="332"/>
      <c r="R498" s="332"/>
      <c r="S498" s="332"/>
      <c r="T498" s="332"/>
      <c r="U498" s="328"/>
      <c r="V498" s="329"/>
      <c r="W498" s="329"/>
      <c r="X498" s="329"/>
      <c r="Y498" s="329"/>
      <c r="Z498" s="329"/>
      <c r="AA498" s="329"/>
      <c r="AB498" s="333"/>
    </row>
    <row r="499" spans="1:28">
      <c r="A499" s="331"/>
      <c r="B499" s="332"/>
      <c r="C499" s="335"/>
      <c r="D499" s="332"/>
      <c r="E499" s="332"/>
      <c r="F499" s="332"/>
      <c r="G499" s="332"/>
      <c r="H499" s="332"/>
      <c r="I499" s="332"/>
      <c r="J499" s="332"/>
      <c r="K499" s="332"/>
      <c r="L499" s="332"/>
      <c r="M499" s="332"/>
      <c r="N499" s="332"/>
      <c r="O499" s="332"/>
      <c r="P499" s="332"/>
      <c r="Q499" s="332"/>
      <c r="R499" s="332"/>
      <c r="S499" s="332"/>
      <c r="T499" s="332"/>
      <c r="U499" s="328"/>
      <c r="V499" s="329"/>
      <c r="W499" s="329"/>
      <c r="X499" s="329"/>
      <c r="Y499" s="329"/>
      <c r="Z499" s="329"/>
      <c r="AA499" s="329"/>
      <c r="AB499" s="333"/>
    </row>
    <row r="500" spans="1:28">
      <c r="A500" s="331"/>
      <c r="B500" s="332"/>
      <c r="C500" s="335"/>
      <c r="D500" s="332"/>
      <c r="E500" s="332"/>
      <c r="F500" s="332"/>
      <c r="G500" s="332"/>
      <c r="H500" s="332"/>
      <c r="I500" s="332"/>
      <c r="J500" s="332"/>
      <c r="K500" s="332"/>
      <c r="L500" s="332"/>
      <c r="M500" s="332"/>
      <c r="N500" s="332"/>
      <c r="O500" s="332"/>
      <c r="P500" s="332"/>
      <c r="Q500" s="332"/>
      <c r="R500" s="332"/>
      <c r="S500" s="332"/>
      <c r="T500" s="332"/>
      <c r="U500" s="328"/>
      <c r="V500" s="329"/>
      <c r="W500" s="329"/>
      <c r="X500" s="329"/>
      <c r="Y500" s="329"/>
      <c r="Z500" s="329"/>
      <c r="AA500" s="329"/>
      <c r="AB500" s="333"/>
    </row>
    <row r="501" spans="1:28">
      <c r="A501" s="331"/>
      <c r="B501" s="332"/>
      <c r="C501" s="335"/>
      <c r="D501" s="332"/>
      <c r="E501" s="332"/>
      <c r="F501" s="332"/>
      <c r="G501" s="332"/>
      <c r="H501" s="332"/>
      <c r="I501" s="332"/>
      <c r="J501" s="332"/>
      <c r="K501" s="332"/>
      <c r="L501" s="332"/>
      <c r="M501" s="332"/>
      <c r="N501" s="332"/>
      <c r="O501" s="332"/>
      <c r="P501" s="332"/>
      <c r="Q501" s="332"/>
      <c r="R501" s="332"/>
      <c r="S501" s="332"/>
      <c r="T501" s="332"/>
      <c r="U501" s="328"/>
      <c r="V501" s="329"/>
      <c r="W501" s="329"/>
      <c r="X501" s="329"/>
      <c r="Y501" s="329"/>
      <c r="Z501" s="329"/>
      <c r="AA501" s="329"/>
      <c r="AB501" s="333"/>
    </row>
    <row r="502" spans="1:28">
      <c r="A502" s="331"/>
      <c r="B502" s="332"/>
      <c r="C502" s="335"/>
      <c r="D502" s="332"/>
      <c r="E502" s="332"/>
      <c r="F502" s="332"/>
      <c r="G502" s="332"/>
      <c r="H502" s="332"/>
      <c r="I502" s="332"/>
      <c r="J502" s="332"/>
      <c r="K502" s="332"/>
      <c r="L502" s="332"/>
      <c r="M502" s="332"/>
      <c r="N502" s="332"/>
      <c r="O502" s="332"/>
      <c r="P502" s="332"/>
      <c r="Q502" s="332"/>
      <c r="R502" s="332"/>
      <c r="S502" s="332"/>
      <c r="T502" s="332"/>
      <c r="U502" s="328"/>
      <c r="V502" s="329"/>
      <c r="W502" s="329"/>
      <c r="X502" s="329"/>
      <c r="Y502" s="329"/>
      <c r="Z502" s="329"/>
      <c r="AA502" s="329"/>
      <c r="AB502" s="333"/>
    </row>
    <row r="503" spans="1:28">
      <c r="A503" s="331"/>
      <c r="B503" s="332"/>
      <c r="C503" s="335"/>
      <c r="D503" s="332"/>
      <c r="E503" s="332"/>
      <c r="F503" s="332"/>
      <c r="G503" s="332"/>
      <c r="H503" s="332"/>
      <c r="I503" s="332"/>
      <c r="J503" s="332"/>
      <c r="K503" s="332"/>
      <c r="L503" s="332"/>
      <c r="M503" s="332"/>
      <c r="N503" s="332"/>
      <c r="O503" s="332"/>
      <c r="P503" s="332"/>
      <c r="Q503" s="332"/>
      <c r="R503" s="332"/>
      <c r="S503" s="332"/>
      <c r="T503" s="332"/>
      <c r="U503" s="328"/>
      <c r="V503" s="329"/>
      <c r="W503" s="329"/>
      <c r="X503" s="329"/>
      <c r="Y503" s="329"/>
      <c r="Z503" s="329"/>
      <c r="AA503" s="329"/>
      <c r="AB503" s="333"/>
    </row>
    <row r="504" spans="1:28">
      <c r="A504" s="331"/>
      <c r="B504" s="332"/>
      <c r="C504" s="335"/>
      <c r="D504" s="332"/>
      <c r="E504" s="332"/>
      <c r="F504" s="332"/>
      <c r="G504" s="332"/>
      <c r="H504" s="332"/>
      <c r="I504" s="332"/>
      <c r="J504" s="332"/>
      <c r="K504" s="332"/>
      <c r="L504" s="332"/>
      <c r="M504" s="332"/>
      <c r="N504" s="332"/>
      <c r="O504" s="332"/>
      <c r="P504" s="332"/>
      <c r="Q504" s="332"/>
      <c r="R504" s="332"/>
      <c r="S504" s="332"/>
      <c r="T504" s="332"/>
      <c r="U504" s="328"/>
      <c r="V504" s="329"/>
      <c r="W504" s="329"/>
      <c r="X504" s="329"/>
      <c r="Y504" s="329"/>
      <c r="Z504" s="329"/>
      <c r="AA504" s="329"/>
      <c r="AB504" s="333"/>
    </row>
    <row r="505" spans="1:28">
      <c r="A505" s="331"/>
      <c r="B505" s="332"/>
      <c r="C505" s="335"/>
      <c r="D505" s="332"/>
      <c r="E505" s="332"/>
      <c r="F505" s="332"/>
      <c r="G505" s="332"/>
      <c r="H505" s="332"/>
      <c r="I505" s="332"/>
      <c r="J505" s="332"/>
      <c r="K505" s="332"/>
      <c r="L505" s="332"/>
      <c r="M505" s="332"/>
      <c r="N505" s="332"/>
      <c r="O505" s="332"/>
      <c r="P505" s="332"/>
      <c r="Q505" s="332"/>
      <c r="R505" s="332"/>
      <c r="S505" s="332"/>
      <c r="T505" s="332"/>
      <c r="U505" s="328"/>
      <c r="V505" s="329"/>
      <c r="W505" s="329"/>
      <c r="X505" s="329"/>
      <c r="Y505" s="329"/>
      <c r="Z505" s="329"/>
      <c r="AA505" s="329"/>
      <c r="AB505" s="333"/>
    </row>
    <row r="506" spans="1:28">
      <c r="A506" s="331"/>
      <c r="B506" s="332"/>
      <c r="C506" s="335"/>
      <c r="D506" s="332"/>
      <c r="E506" s="332"/>
      <c r="F506" s="332"/>
      <c r="G506" s="332"/>
      <c r="H506" s="332"/>
      <c r="I506" s="332"/>
      <c r="J506" s="332"/>
      <c r="K506" s="332"/>
      <c r="L506" s="332"/>
      <c r="M506" s="332"/>
      <c r="N506" s="332"/>
      <c r="O506" s="332"/>
      <c r="P506" s="332"/>
      <c r="Q506" s="332"/>
      <c r="R506" s="332"/>
      <c r="S506" s="332"/>
      <c r="T506" s="332"/>
      <c r="U506" s="328"/>
      <c r="V506" s="329"/>
      <c r="W506" s="329"/>
      <c r="X506" s="329"/>
      <c r="Y506" s="329"/>
      <c r="Z506" s="329"/>
      <c r="AA506" s="329"/>
      <c r="AB506" s="333"/>
    </row>
    <row r="507" spans="1:28">
      <c r="A507" s="331"/>
      <c r="B507" s="332"/>
      <c r="C507" s="335"/>
      <c r="D507" s="332"/>
      <c r="E507" s="332"/>
      <c r="F507" s="332"/>
      <c r="G507" s="332"/>
      <c r="H507" s="332"/>
      <c r="I507" s="332"/>
      <c r="J507" s="332"/>
      <c r="K507" s="332"/>
      <c r="L507" s="332"/>
      <c r="M507" s="332"/>
      <c r="N507" s="332"/>
      <c r="O507" s="332"/>
      <c r="P507" s="332"/>
      <c r="Q507" s="332"/>
      <c r="R507" s="332"/>
      <c r="S507" s="332"/>
      <c r="T507" s="332"/>
      <c r="U507" s="328"/>
      <c r="V507" s="329"/>
      <c r="W507" s="329"/>
      <c r="X507" s="329"/>
      <c r="Y507" s="329"/>
      <c r="Z507" s="329"/>
      <c r="AA507" s="329"/>
      <c r="AB507" s="333"/>
    </row>
    <row r="508" spans="1:28">
      <c r="A508" s="331"/>
      <c r="B508" s="332"/>
      <c r="C508" s="335"/>
      <c r="D508" s="332"/>
      <c r="E508" s="332"/>
      <c r="F508" s="332"/>
      <c r="G508" s="332"/>
      <c r="H508" s="332"/>
      <c r="I508" s="332"/>
      <c r="J508" s="332"/>
      <c r="K508" s="332"/>
      <c r="L508" s="332"/>
      <c r="M508" s="332"/>
      <c r="N508" s="332"/>
      <c r="O508" s="332"/>
      <c r="P508" s="332"/>
      <c r="Q508" s="332"/>
      <c r="R508" s="332"/>
      <c r="S508" s="332"/>
      <c r="T508" s="332"/>
      <c r="U508" s="328"/>
      <c r="V508" s="329"/>
      <c r="W508" s="329"/>
      <c r="X508" s="329"/>
      <c r="Y508" s="329"/>
      <c r="Z508" s="329"/>
      <c r="AA508" s="329"/>
      <c r="AB508" s="333"/>
    </row>
    <row r="509" spans="1:28">
      <c r="A509" s="331"/>
      <c r="B509" s="332"/>
      <c r="C509" s="335"/>
      <c r="D509" s="332"/>
      <c r="E509" s="332"/>
      <c r="F509" s="332"/>
      <c r="G509" s="332"/>
      <c r="H509" s="332"/>
      <c r="I509" s="332"/>
      <c r="J509" s="332"/>
      <c r="K509" s="332"/>
      <c r="L509" s="332"/>
      <c r="M509" s="332"/>
      <c r="N509" s="332"/>
      <c r="O509" s="332"/>
      <c r="P509" s="332"/>
      <c r="Q509" s="332"/>
      <c r="R509" s="332"/>
      <c r="S509" s="332"/>
      <c r="T509" s="332"/>
      <c r="U509" s="328"/>
      <c r="V509" s="329"/>
      <c r="W509" s="329"/>
      <c r="X509" s="329"/>
      <c r="Y509" s="329"/>
      <c r="Z509" s="329"/>
      <c r="AA509" s="329"/>
      <c r="AB509" s="333"/>
    </row>
    <row r="510" spans="1:28">
      <c r="A510" s="331"/>
      <c r="B510" s="332"/>
      <c r="C510" s="335"/>
      <c r="D510" s="332"/>
      <c r="E510" s="332"/>
      <c r="F510" s="332"/>
      <c r="G510" s="332"/>
      <c r="H510" s="332"/>
      <c r="I510" s="332"/>
      <c r="J510" s="332"/>
      <c r="K510" s="332"/>
      <c r="L510" s="332"/>
      <c r="M510" s="332"/>
      <c r="N510" s="332"/>
      <c r="O510" s="332"/>
      <c r="P510" s="332"/>
      <c r="Q510" s="332"/>
      <c r="R510" s="332"/>
      <c r="S510" s="332"/>
      <c r="T510" s="332"/>
      <c r="U510" s="328"/>
      <c r="V510" s="329"/>
      <c r="W510" s="329"/>
      <c r="X510" s="329"/>
      <c r="Y510" s="329"/>
      <c r="Z510" s="329"/>
      <c r="AA510" s="329"/>
      <c r="AB510" s="333"/>
    </row>
    <row r="511" spans="1:28">
      <c r="A511" s="331"/>
      <c r="B511" s="332"/>
      <c r="C511" s="335"/>
      <c r="D511" s="332"/>
      <c r="E511" s="332"/>
      <c r="F511" s="332"/>
      <c r="G511" s="332"/>
      <c r="H511" s="332"/>
      <c r="I511" s="332"/>
      <c r="J511" s="332"/>
      <c r="K511" s="332"/>
      <c r="L511" s="332"/>
      <c r="M511" s="332"/>
      <c r="N511" s="332"/>
      <c r="O511" s="332"/>
      <c r="P511" s="332"/>
      <c r="Q511" s="332"/>
      <c r="R511" s="332"/>
      <c r="S511" s="332"/>
      <c r="T511" s="332"/>
      <c r="U511" s="328"/>
      <c r="V511" s="329"/>
      <c r="W511" s="329"/>
      <c r="X511" s="329"/>
      <c r="Y511" s="329"/>
      <c r="Z511" s="329"/>
      <c r="AA511" s="329"/>
      <c r="AB511" s="333"/>
    </row>
    <row r="512" spans="1:28">
      <c r="A512" s="331"/>
      <c r="B512" s="332"/>
      <c r="C512" s="335"/>
      <c r="D512" s="332"/>
      <c r="E512" s="332"/>
      <c r="F512" s="332"/>
      <c r="G512" s="332"/>
      <c r="H512" s="332"/>
      <c r="I512" s="332"/>
      <c r="J512" s="332"/>
      <c r="K512" s="332"/>
      <c r="L512" s="332"/>
      <c r="M512" s="332"/>
      <c r="N512" s="332"/>
      <c r="O512" s="332"/>
      <c r="P512" s="332"/>
      <c r="Q512" s="332"/>
      <c r="R512" s="332"/>
      <c r="S512" s="332"/>
      <c r="T512" s="332"/>
      <c r="U512" s="328"/>
      <c r="V512" s="329"/>
      <c r="W512" s="329"/>
      <c r="X512" s="329"/>
      <c r="Y512" s="329"/>
      <c r="Z512" s="329"/>
      <c r="AA512" s="329"/>
      <c r="AB512" s="333"/>
    </row>
    <row r="513" spans="1:28">
      <c r="A513" s="331"/>
      <c r="B513" s="332"/>
      <c r="C513" s="335"/>
      <c r="D513" s="332"/>
      <c r="E513" s="332"/>
      <c r="F513" s="332"/>
      <c r="G513" s="332"/>
      <c r="H513" s="332"/>
      <c r="I513" s="332"/>
      <c r="J513" s="332"/>
      <c r="K513" s="332"/>
      <c r="L513" s="332"/>
      <c r="M513" s="332"/>
      <c r="N513" s="332"/>
      <c r="O513" s="332"/>
      <c r="P513" s="332"/>
      <c r="Q513" s="332"/>
      <c r="R513" s="332"/>
      <c r="S513" s="332"/>
      <c r="T513" s="332"/>
      <c r="U513" s="328"/>
      <c r="V513" s="329"/>
      <c r="W513" s="329"/>
      <c r="X513" s="329"/>
      <c r="Y513" s="329"/>
      <c r="Z513" s="329"/>
      <c r="AA513" s="329"/>
      <c r="AB513" s="333"/>
    </row>
    <row r="514" spans="1:28">
      <c r="A514" s="331"/>
      <c r="B514" s="332"/>
      <c r="C514" s="335"/>
      <c r="D514" s="332"/>
      <c r="E514" s="332"/>
      <c r="F514" s="332"/>
      <c r="G514" s="332"/>
      <c r="H514" s="332"/>
      <c r="I514" s="332"/>
      <c r="J514" s="332"/>
      <c r="K514" s="332"/>
      <c r="L514" s="332"/>
      <c r="M514" s="332"/>
      <c r="N514" s="332"/>
      <c r="O514" s="332"/>
      <c r="P514" s="332"/>
      <c r="Q514" s="332"/>
      <c r="R514" s="332"/>
      <c r="S514" s="332"/>
      <c r="T514" s="332"/>
      <c r="U514" s="328"/>
      <c r="V514" s="329"/>
      <c r="W514" s="329"/>
      <c r="X514" s="329"/>
      <c r="Y514" s="329"/>
      <c r="Z514" s="329"/>
      <c r="AA514" s="329"/>
      <c r="AB514" s="333"/>
    </row>
    <row r="515" spans="1:28">
      <c r="A515" s="331"/>
      <c r="B515" s="332"/>
      <c r="C515" s="335"/>
      <c r="D515" s="332"/>
      <c r="E515" s="332"/>
      <c r="F515" s="332"/>
      <c r="G515" s="332"/>
      <c r="H515" s="332"/>
      <c r="I515" s="332"/>
      <c r="J515" s="332"/>
      <c r="K515" s="332"/>
      <c r="L515" s="332"/>
      <c r="M515" s="332"/>
      <c r="N515" s="332"/>
      <c r="O515" s="332"/>
      <c r="P515" s="332"/>
      <c r="Q515" s="332"/>
      <c r="R515" s="332"/>
      <c r="S515" s="332"/>
      <c r="T515" s="332"/>
      <c r="U515" s="328"/>
      <c r="V515" s="329"/>
      <c r="W515" s="329"/>
      <c r="X515" s="329"/>
      <c r="Y515" s="329"/>
      <c r="Z515" s="329"/>
      <c r="AA515" s="329"/>
      <c r="AB515" s="333"/>
    </row>
    <row r="516" spans="1:28">
      <c r="A516" s="331"/>
      <c r="B516" s="332"/>
      <c r="C516" s="335"/>
      <c r="D516" s="332"/>
      <c r="E516" s="332"/>
      <c r="F516" s="332"/>
      <c r="G516" s="332"/>
      <c r="H516" s="332"/>
      <c r="I516" s="332"/>
      <c r="J516" s="332"/>
      <c r="K516" s="332"/>
      <c r="L516" s="332"/>
      <c r="M516" s="332"/>
      <c r="N516" s="332"/>
      <c r="O516" s="332"/>
      <c r="P516" s="332"/>
      <c r="Q516" s="332"/>
      <c r="R516" s="332"/>
      <c r="S516" s="332"/>
      <c r="T516" s="332"/>
      <c r="U516" s="328"/>
      <c r="V516" s="329"/>
      <c r="W516" s="329"/>
      <c r="X516" s="329"/>
      <c r="Y516" s="329"/>
      <c r="Z516" s="329"/>
      <c r="AA516" s="329"/>
      <c r="AB516" s="333"/>
    </row>
    <row r="517" spans="1:28">
      <c r="A517" s="331"/>
      <c r="B517" s="332"/>
      <c r="C517" s="335"/>
      <c r="D517" s="332"/>
      <c r="E517" s="332"/>
      <c r="F517" s="332"/>
      <c r="G517" s="332"/>
      <c r="H517" s="332"/>
      <c r="I517" s="332"/>
      <c r="J517" s="332"/>
      <c r="K517" s="332"/>
      <c r="L517" s="332"/>
      <c r="M517" s="332"/>
      <c r="N517" s="332"/>
      <c r="O517" s="332"/>
      <c r="P517" s="332"/>
      <c r="Q517" s="332"/>
      <c r="R517" s="332"/>
      <c r="S517" s="332"/>
      <c r="T517" s="332"/>
      <c r="U517" s="328"/>
      <c r="V517" s="329"/>
      <c r="W517" s="329"/>
      <c r="X517" s="329"/>
      <c r="Y517" s="329"/>
      <c r="Z517" s="329"/>
      <c r="AA517" s="329"/>
      <c r="AB517" s="333"/>
    </row>
    <row r="518" spans="1:28">
      <c r="A518" s="331"/>
      <c r="B518" s="332"/>
      <c r="C518" s="335"/>
      <c r="D518" s="332"/>
      <c r="E518" s="332"/>
      <c r="F518" s="332"/>
      <c r="G518" s="332"/>
      <c r="H518" s="332"/>
      <c r="I518" s="332"/>
      <c r="J518" s="332"/>
      <c r="K518" s="332"/>
      <c r="L518" s="332"/>
      <c r="M518" s="332"/>
      <c r="N518" s="332"/>
      <c r="O518" s="332"/>
      <c r="P518" s="332"/>
      <c r="Q518" s="332"/>
      <c r="R518" s="332"/>
      <c r="S518" s="332"/>
      <c r="T518" s="332"/>
      <c r="U518" s="328"/>
      <c r="V518" s="329"/>
      <c r="W518" s="329"/>
      <c r="X518" s="329"/>
      <c r="Y518" s="329"/>
      <c r="Z518" s="329"/>
      <c r="AA518" s="329"/>
      <c r="AB518" s="333"/>
    </row>
    <row r="519" spans="1:28">
      <c r="A519" s="331"/>
      <c r="B519" s="332"/>
      <c r="C519" s="335"/>
      <c r="D519" s="332"/>
      <c r="E519" s="332"/>
      <c r="F519" s="332"/>
      <c r="G519" s="332"/>
      <c r="H519" s="332"/>
      <c r="I519" s="332"/>
      <c r="J519" s="332"/>
      <c r="K519" s="332"/>
      <c r="L519" s="332"/>
      <c r="M519" s="332"/>
      <c r="N519" s="332"/>
      <c r="O519" s="332"/>
      <c r="P519" s="332"/>
      <c r="Q519" s="332"/>
      <c r="R519" s="332"/>
      <c r="S519" s="332"/>
      <c r="T519" s="332"/>
      <c r="U519" s="328"/>
      <c r="V519" s="329"/>
      <c r="W519" s="329"/>
      <c r="X519" s="329"/>
      <c r="Y519" s="329"/>
      <c r="Z519" s="329"/>
      <c r="AA519" s="329"/>
      <c r="AB519" s="333"/>
    </row>
    <row r="520" spans="1:28">
      <c r="A520" s="331"/>
      <c r="B520" s="332"/>
      <c r="C520" s="335"/>
      <c r="D520" s="332"/>
      <c r="E520" s="332"/>
      <c r="F520" s="332"/>
      <c r="G520" s="332"/>
      <c r="H520" s="332"/>
      <c r="I520" s="332"/>
      <c r="J520" s="332"/>
      <c r="K520" s="332"/>
      <c r="L520" s="332"/>
      <c r="M520" s="332"/>
      <c r="N520" s="332"/>
      <c r="O520" s="332"/>
      <c r="P520" s="332"/>
      <c r="Q520" s="332"/>
      <c r="R520" s="332"/>
      <c r="S520" s="332"/>
      <c r="T520" s="332"/>
      <c r="U520" s="328"/>
      <c r="V520" s="329"/>
      <c r="W520" s="329"/>
      <c r="X520" s="329"/>
      <c r="Y520" s="329"/>
      <c r="Z520" s="329"/>
      <c r="AA520" s="329"/>
      <c r="AB520" s="333"/>
    </row>
    <row r="521" spans="1:28">
      <c r="A521" s="331"/>
      <c r="B521" s="332"/>
      <c r="C521" s="335"/>
      <c r="D521" s="332"/>
      <c r="E521" s="332"/>
      <c r="F521" s="332"/>
      <c r="G521" s="332"/>
      <c r="H521" s="332"/>
      <c r="I521" s="332"/>
      <c r="J521" s="332"/>
      <c r="K521" s="332"/>
      <c r="L521" s="332"/>
      <c r="M521" s="332"/>
      <c r="N521" s="332"/>
      <c r="O521" s="332"/>
      <c r="P521" s="332"/>
      <c r="Q521" s="332"/>
      <c r="R521" s="332"/>
      <c r="S521" s="332"/>
      <c r="T521" s="332"/>
      <c r="U521" s="328"/>
      <c r="V521" s="329"/>
      <c r="W521" s="329"/>
      <c r="X521" s="329"/>
      <c r="Y521" s="329"/>
      <c r="Z521" s="329"/>
      <c r="AA521" s="329"/>
      <c r="AB521" s="333"/>
    </row>
    <row r="522" spans="1:28">
      <c r="A522" s="331"/>
      <c r="B522" s="332"/>
      <c r="C522" s="335"/>
      <c r="D522" s="332"/>
      <c r="E522" s="332"/>
      <c r="F522" s="332"/>
      <c r="G522" s="332"/>
      <c r="H522" s="332"/>
      <c r="I522" s="332"/>
      <c r="J522" s="332"/>
      <c r="K522" s="332"/>
      <c r="L522" s="332"/>
      <c r="M522" s="332"/>
      <c r="N522" s="332"/>
      <c r="O522" s="332"/>
      <c r="P522" s="332"/>
      <c r="Q522" s="332"/>
      <c r="R522" s="332"/>
      <c r="S522" s="332"/>
      <c r="T522" s="332"/>
      <c r="U522" s="328"/>
      <c r="V522" s="329"/>
      <c r="W522" s="329"/>
      <c r="X522" s="329"/>
      <c r="Y522" s="329"/>
      <c r="Z522" s="329"/>
      <c r="AA522" s="329"/>
      <c r="AB522" s="333"/>
    </row>
    <row r="523" spans="1:28">
      <c r="A523" s="331"/>
      <c r="B523" s="332"/>
      <c r="C523" s="335"/>
      <c r="D523" s="332"/>
      <c r="E523" s="332"/>
      <c r="F523" s="332"/>
      <c r="G523" s="332"/>
      <c r="H523" s="332"/>
      <c r="I523" s="332"/>
      <c r="J523" s="332"/>
      <c r="K523" s="332"/>
      <c r="L523" s="332"/>
      <c r="M523" s="332"/>
      <c r="N523" s="332"/>
      <c r="O523" s="332"/>
      <c r="P523" s="332"/>
      <c r="Q523" s="332"/>
      <c r="R523" s="332"/>
      <c r="S523" s="332"/>
      <c r="T523" s="332"/>
      <c r="U523" s="328"/>
      <c r="V523" s="329"/>
      <c r="W523" s="329"/>
      <c r="X523" s="329"/>
      <c r="Y523" s="329"/>
      <c r="Z523" s="329"/>
      <c r="AA523" s="329"/>
      <c r="AB523" s="333"/>
    </row>
    <row r="524" spans="1:28">
      <c r="A524" s="331"/>
      <c r="B524" s="332"/>
      <c r="C524" s="335"/>
      <c r="D524" s="332"/>
      <c r="E524" s="332"/>
      <c r="F524" s="332"/>
      <c r="G524" s="332"/>
      <c r="H524" s="332"/>
      <c r="I524" s="332"/>
      <c r="J524" s="332"/>
      <c r="K524" s="332"/>
      <c r="L524" s="332"/>
      <c r="M524" s="332"/>
      <c r="N524" s="332"/>
      <c r="O524" s="332"/>
      <c r="P524" s="332"/>
      <c r="Q524" s="332"/>
      <c r="R524" s="332"/>
      <c r="S524" s="332"/>
      <c r="T524" s="332"/>
      <c r="U524" s="328"/>
      <c r="V524" s="329"/>
      <c r="W524" s="329"/>
      <c r="X524" s="329"/>
      <c r="Y524" s="329"/>
      <c r="Z524" s="329"/>
      <c r="AA524" s="329"/>
      <c r="AB524" s="333"/>
    </row>
    <row r="525" spans="1:28">
      <c r="A525" s="331"/>
      <c r="B525" s="332"/>
      <c r="C525" s="335"/>
      <c r="D525" s="332"/>
      <c r="E525" s="332"/>
      <c r="F525" s="332"/>
      <c r="G525" s="332"/>
      <c r="H525" s="332"/>
      <c r="I525" s="332"/>
      <c r="J525" s="332"/>
      <c r="K525" s="332"/>
      <c r="L525" s="332"/>
      <c r="M525" s="332"/>
      <c r="N525" s="332"/>
      <c r="O525" s="332"/>
      <c r="P525" s="332"/>
      <c r="Q525" s="332"/>
      <c r="R525" s="332"/>
      <c r="S525" s="332"/>
      <c r="T525" s="332"/>
      <c r="U525" s="328"/>
      <c r="V525" s="329"/>
      <c r="W525" s="329"/>
      <c r="X525" s="329"/>
      <c r="Y525" s="329"/>
      <c r="Z525" s="329"/>
      <c r="AA525" s="329"/>
      <c r="AB525" s="333"/>
    </row>
    <row r="526" spans="1:28">
      <c r="A526" s="331"/>
      <c r="B526" s="332"/>
      <c r="C526" s="335"/>
      <c r="D526" s="332"/>
      <c r="E526" s="332"/>
      <c r="F526" s="332"/>
      <c r="G526" s="332"/>
      <c r="H526" s="332"/>
      <c r="I526" s="332"/>
      <c r="J526" s="332"/>
      <c r="K526" s="332"/>
      <c r="L526" s="332"/>
      <c r="M526" s="332"/>
      <c r="N526" s="332"/>
      <c r="O526" s="332"/>
      <c r="P526" s="332"/>
      <c r="Q526" s="332"/>
      <c r="R526" s="332"/>
      <c r="S526" s="332"/>
      <c r="T526" s="332"/>
      <c r="U526" s="328"/>
      <c r="V526" s="329"/>
      <c r="W526" s="329"/>
      <c r="X526" s="329"/>
      <c r="Y526" s="329"/>
      <c r="Z526" s="329"/>
      <c r="AA526" s="329"/>
      <c r="AB526" s="333"/>
    </row>
    <row r="527" spans="1:28">
      <c r="A527" s="331"/>
      <c r="B527" s="332"/>
      <c r="C527" s="335"/>
      <c r="D527" s="332"/>
      <c r="E527" s="332"/>
      <c r="F527" s="332"/>
      <c r="G527" s="332"/>
      <c r="H527" s="332"/>
      <c r="I527" s="332"/>
      <c r="J527" s="332"/>
      <c r="K527" s="332"/>
      <c r="L527" s="332"/>
      <c r="M527" s="332"/>
      <c r="N527" s="332"/>
      <c r="O527" s="332"/>
      <c r="P527" s="332"/>
      <c r="Q527" s="332"/>
      <c r="R527" s="332"/>
      <c r="S527" s="332"/>
      <c r="T527" s="332"/>
      <c r="U527" s="328"/>
      <c r="V527" s="329"/>
      <c r="W527" s="329"/>
      <c r="X527" s="329"/>
      <c r="Y527" s="329"/>
      <c r="Z527" s="329"/>
      <c r="AA527" s="329"/>
      <c r="AB527" s="333"/>
    </row>
    <row r="528" spans="1:28">
      <c r="A528" s="331"/>
      <c r="B528" s="332"/>
      <c r="C528" s="335"/>
      <c r="D528" s="332"/>
      <c r="E528" s="332"/>
      <c r="F528" s="332"/>
      <c r="G528" s="332"/>
      <c r="H528" s="332"/>
      <c r="I528" s="332"/>
      <c r="J528" s="332"/>
      <c r="K528" s="332"/>
      <c r="L528" s="332"/>
      <c r="M528" s="332"/>
      <c r="N528" s="332"/>
      <c r="O528" s="332"/>
      <c r="P528" s="332"/>
      <c r="Q528" s="332"/>
      <c r="R528" s="332"/>
      <c r="S528" s="332"/>
      <c r="T528" s="332"/>
      <c r="U528" s="328"/>
      <c r="V528" s="329"/>
      <c r="W528" s="329"/>
      <c r="X528" s="329"/>
      <c r="Y528" s="329"/>
      <c r="Z528" s="329"/>
      <c r="AA528" s="329"/>
      <c r="AB528" s="333"/>
    </row>
    <row r="529" spans="1:28">
      <c r="A529" s="331"/>
      <c r="B529" s="332"/>
      <c r="C529" s="335"/>
      <c r="D529" s="332"/>
      <c r="E529" s="332"/>
      <c r="F529" s="332"/>
      <c r="G529" s="332"/>
      <c r="H529" s="332"/>
      <c r="I529" s="332"/>
      <c r="J529" s="332"/>
      <c r="K529" s="332"/>
      <c r="L529" s="332"/>
      <c r="M529" s="332"/>
      <c r="N529" s="332"/>
      <c r="O529" s="332"/>
      <c r="P529" s="332"/>
      <c r="Q529" s="332"/>
      <c r="R529" s="332"/>
      <c r="S529" s="332"/>
      <c r="T529" s="332"/>
      <c r="U529" s="328"/>
      <c r="V529" s="329"/>
      <c r="W529" s="329"/>
      <c r="X529" s="329"/>
      <c r="Y529" s="329"/>
      <c r="Z529" s="329"/>
      <c r="AA529" s="329"/>
      <c r="AB529" s="333"/>
    </row>
    <row r="530" spans="1:28">
      <c r="A530" s="331"/>
      <c r="B530" s="332"/>
      <c r="C530" s="335"/>
      <c r="D530" s="332"/>
      <c r="E530" s="332"/>
      <c r="F530" s="332"/>
      <c r="G530" s="332"/>
      <c r="H530" s="332"/>
      <c r="I530" s="332"/>
      <c r="J530" s="332"/>
      <c r="K530" s="332"/>
      <c r="L530" s="332"/>
      <c r="M530" s="332"/>
      <c r="N530" s="332"/>
      <c r="O530" s="332"/>
      <c r="P530" s="332"/>
      <c r="Q530" s="332"/>
      <c r="R530" s="332"/>
      <c r="S530" s="332"/>
      <c r="T530" s="332"/>
      <c r="U530" s="328"/>
      <c r="V530" s="329"/>
      <c r="W530" s="329"/>
      <c r="X530" s="329"/>
      <c r="Y530" s="329"/>
      <c r="Z530" s="329"/>
      <c r="AA530" s="329"/>
      <c r="AB530" s="333"/>
    </row>
    <row r="531" spans="1:28">
      <c r="A531" s="331"/>
      <c r="B531" s="332"/>
      <c r="C531" s="335"/>
      <c r="D531" s="332"/>
      <c r="E531" s="332"/>
      <c r="F531" s="332"/>
      <c r="G531" s="332"/>
      <c r="H531" s="332"/>
      <c r="I531" s="332"/>
      <c r="J531" s="332"/>
      <c r="K531" s="332"/>
      <c r="L531" s="332"/>
      <c r="M531" s="332"/>
      <c r="N531" s="332"/>
      <c r="O531" s="332"/>
      <c r="P531" s="332"/>
      <c r="Q531" s="332"/>
      <c r="R531" s="332"/>
      <c r="S531" s="332"/>
      <c r="T531" s="332"/>
      <c r="U531" s="328"/>
      <c r="V531" s="329"/>
      <c r="W531" s="329"/>
      <c r="X531" s="329"/>
      <c r="Y531" s="329"/>
      <c r="Z531" s="329"/>
      <c r="AA531" s="329"/>
      <c r="AB531" s="333"/>
    </row>
    <row r="532" spans="1:28">
      <c r="A532" s="331"/>
      <c r="B532" s="332"/>
      <c r="C532" s="335"/>
      <c r="D532" s="332"/>
      <c r="E532" s="332"/>
      <c r="F532" s="332"/>
      <c r="G532" s="332"/>
      <c r="H532" s="332"/>
      <c r="I532" s="332"/>
      <c r="J532" s="332"/>
      <c r="K532" s="332"/>
      <c r="L532" s="332"/>
      <c r="M532" s="332"/>
      <c r="N532" s="332"/>
      <c r="O532" s="332"/>
      <c r="P532" s="332"/>
      <c r="Q532" s="332"/>
      <c r="R532" s="332"/>
      <c r="S532" s="332"/>
      <c r="T532" s="332"/>
      <c r="U532" s="328"/>
      <c r="V532" s="329"/>
      <c r="W532" s="329"/>
      <c r="X532" s="329"/>
      <c r="Y532" s="329"/>
      <c r="Z532" s="329"/>
      <c r="AA532" s="329"/>
      <c r="AB532" s="333"/>
    </row>
    <row r="533" spans="1:28">
      <c r="A533" s="331"/>
      <c r="B533" s="332"/>
      <c r="C533" s="335"/>
      <c r="D533" s="332"/>
      <c r="E533" s="332"/>
      <c r="F533" s="332"/>
      <c r="G533" s="332"/>
      <c r="H533" s="332"/>
      <c r="I533" s="332"/>
      <c r="J533" s="332"/>
      <c r="K533" s="332"/>
      <c r="L533" s="332"/>
      <c r="M533" s="332"/>
      <c r="N533" s="332"/>
      <c r="O533" s="332"/>
      <c r="P533" s="332"/>
      <c r="Q533" s="332"/>
      <c r="R533" s="332"/>
      <c r="S533" s="332"/>
      <c r="T533" s="332"/>
      <c r="U533" s="328"/>
      <c r="V533" s="329"/>
      <c r="W533" s="329"/>
      <c r="X533" s="329"/>
      <c r="Y533" s="329"/>
      <c r="Z533" s="329"/>
      <c r="AA533" s="329"/>
      <c r="AB533" s="333"/>
    </row>
    <row r="534" spans="1:28">
      <c r="A534" s="331"/>
      <c r="B534" s="332"/>
      <c r="C534" s="335"/>
      <c r="D534" s="332"/>
      <c r="E534" s="332"/>
      <c r="F534" s="332"/>
      <c r="G534" s="332"/>
      <c r="H534" s="332"/>
      <c r="I534" s="332"/>
      <c r="J534" s="332"/>
      <c r="K534" s="332"/>
      <c r="L534" s="332"/>
      <c r="M534" s="332"/>
      <c r="N534" s="332"/>
      <c r="O534" s="332"/>
      <c r="P534" s="332"/>
      <c r="Q534" s="332"/>
      <c r="R534" s="332"/>
      <c r="S534" s="332"/>
      <c r="T534" s="332"/>
      <c r="U534" s="328"/>
      <c r="V534" s="329"/>
      <c r="W534" s="329"/>
      <c r="X534" s="329"/>
      <c r="Y534" s="329"/>
      <c r="Z534" s="329"/>
      <c r="AA534" s="329"/>
      <c r="AB534" s="333"/>
    </row>
    <row r="535" spans="1:28">
      <c r="A535" s="331"/>
      <c r="B535" s="332"/>
      <c r="C535" s="335"/>
      <c r="D535" s="332"/>
      <c r="E535" s="332"/>
      <c r="F535" s="332"/>
      <c r="G535" s="332"/>
      <c r="H535" s="332"/>
      <c r="I535" s="332"/>
      <c r="J535" s="332"/>
      <c r="K535" s="332"/>
      <c r="L535" s="332"/>
      <c r="M535" s="332"/>
      <c r="N535" s="332"/>
      <c r="O535" s="332"/>
      <c r="P535" s="332"/>
      <c r="Q535" s="332"/>
      <c r="R535" s="332"/>
      <c r="S535" s="332"/>
      <c r="T535" s="332"/>
      <c r="U535" s="328"/>
      <c r="V535" s="329"/>
      <c r="W535" s="329"/>
      <c r="X535" s="329"/>
      <c r="Y535" s="329"/>
      <c r="Z535" s="329"/>
      <c r="AA535" s="329"/>
      <c r="AB535" s="333"/>
    </row>
    <row r="536" spans="1:28">
      <c r="A536" s="331"/>
      <c r="B536" s="332"/>
      <c r="C536" s="335"/>
      <c r="D536" s="332"/>
      <c r="E536" s="332"/>
      <c r="F536" s="332"/>
      <c r="G536" s="332"/>
      <c r="H536" s="332"/>
      <c r="I536" s="332"/>
      <c r="J536" s="332"/>
      <c r="K536" s="332"/>
      <c r="L536" s="332"/>
      <c r="M536" s="332"/>
      <c r="N536" s="332"/>
      <c r="O536" s="332"/>
      <c r="P536" s="332"/>
      <c r="Q536" s="332"/>
      <c r="R536" s="332"/>
      <c r="S536" s="332"/>
      <c r="T536" s="332"/>
      <c r="U536" s="328"/>
      <c r="V536" s="329"/>
      <c r="W536" s="329"/>
      <c r="X536" s="329"/>
      <c r="Y536" s="329"/>
      <c r="Z536" s="329"/>
      <c r="AA536" s="329"/>
      <c r="AB536" s="333"/>
    </row>
    <row r="537" spans="1:28">
      <c r="A537" s="331"/>
      <c r="B537" s="332"/>
      <c r="C537" s="335"/>
      <c r="D537" s="332"/>
      <c r="E537" s="332"/>
      <c r="F537" s="332"/>
      <c r="G537" s="332"/>
      <c r="H537" s="332"/>
      <c r="I537" s="332"/>
      <c r="J537" s="332"/>
      <c r="K537" s="332"/>
      <c r="L537" s="332"/>
      <c r="M537" s="332"/>
      <c r="N537" s="332"/>
      <c r="O537" s="332"/>
      <c r="P537" s="332"/>
      <c r="Q537" s="332"/>
      <c r="R537" s="332"/>
      <c r="S537" s="332"/>
      <c r="T537" s="332"/>
      <c r="U537" s="328"/>
      <c r="V537" s="329"/>
      <c r="W537" s="329"/>
      <c r="X537" s="329"/>
      <c r="Y537" s="329"/>
      <c r="Z537" s="329"/>
      <c r="AA537" s="329"/>
      <c r="AB537" s="333"/>
    </row>
    <row r="538" spans="1:28">
      <c r="A538" s="331"/>
      <c r="B538" s="332"/>
      <c r="C538" s="335"/>
      <c r="D538" s="332"/>
      <c r="E538" s="332"/>
      <c r="F538" s="332"/>
      <c r="G538" s="332"/>
      <c r="H538" s="332"/>
      <c r="I538" s="332"/>
      <c r="J538" s="332"/>
      <c r="K538" s="332"/>
      <c r="L538" s="332"/>
      <c r="M538" s="332"/>
      <c r="N538" s="332"/>
      <c r="O538" s="332"/>
      <c r="P538" s="332"/>
      <c r="Q538" s="332"/>
      <c r="R538" s="332"/>
      <c r="S538" s="332"/>
      <c r="T538" s="332"/>
      <c r="U538" s="328"/>
      <c r="V538" s="329"/>
      <c r="W538" s="329"/>
      <c r="X538" s="329"/>
      <c r="Y538" s="329"/>
      <c r="Z538" s="329"/>
      <c r="AA538" s="329"/>
      <c r="AB538" s="333"/>
    </row>
    <row r="539" spans="1:28">
      <c r="A539" s="331"/>
      <c r="B539" s="332"/>
      <c r="C539" s="335"/>
      <c r="D539" s="332"/>
      <c r="E539" s="332"/>
      <c r="F539" s="332"/>
      <c r="G539" s="332"/>
      <c r="H539" s="332"/>
      <c r="I539" s="332"/>
      <c r="J539" s="332"/>
      <c r="K539" s="332"/>
      <c r="L539" s="332"/>
      <c r="M539" s="332"/>
      <c r="N539" s="332"/>
      <c r="O539" s="332"/>
      <c r="P539" s="332"/>
      <c r="Q539" s="332"/>
      <c r="R539" s="332"/>
      <c r="S539" s="332"/>
      <c r="T539" s="332"/>
      <c r="U539" s="328"/>
      <c r="V539" s="329"/>
      <c r="W539" s="329"/>
      <c r="X539" s="329"/>
      <c r="Y539" s="329"/>
      <c r="Z539" s="329"/>
      <c r="AA539" s="329"/>
      <c r="AB539" s="333"/>
    </row>
    <row r="540" spans="1:28">
      <c r="A540" s="331"/>
      <c r="B540" s="332"/>
      <c r="C540" s="335"/>
      <c r="D540" s="332"/>
      <c r="E540" s="332"/>
      <c r="F540" s="332"/>
      <c r="G540" s="332"/>
      <c r="H540" s="332"/>
      <c r="I540" s="332"/>
      <c r="J540" s="332"/>
      <c r="K540" s="332"/>
      <c r="L540" s="332"/>
      <c r="M540" s="332"/>
      <c r="N540" s="332"/>
      <c r="O540" s="332"/>
      <c r="P540" s="332"/>
      <c r="Q540" s="332"/>
      <c r="R540" s="332"/>
      <c r="S540" s="332"/>
      <c r="T540" s="332"/>
      <c r="U540" s="328"/>
      <c r="V540" s="329"/>
      <c r="W540" s="329"/>
      <c r="X540" s="329"/>
      <c r="Y540" s="329"/>
      <c r="Z540" s="329"/>
      <c r="AA540" s="329"/>
      <c r="AB540" s="333"/>
    </row>
    <row r="541" spans="1:28">
      <c r="A541" s="331"/>
      <c r="B541" s="332"/>
      <c r="C541" s="335"/>
      <c r="D541" s="332"/>
      <c r="E541" s="332"/>
      <c r="F541" s="332"/>
      <c r="G541" s="332"/>
      <c r="H541" s="332"/>
      <c r="I541" s="332"/>
      <c r="J541" s="332"/>
      <c r="K541" s="332"/>
      <c r="L541" s="332"/>
      <c r="M541" s="332"/>
      <c r="N541" s="332"/>
      <c r="O541" s="332"/>
      <c r="P541" s="332"/>
      <c r="Q541" s="332"/>
      <c r="R541" s="332"/>
      <c r="S541" s="332"/>
      <c r="T541" s="332"/>
      <c r="U541" s="328"/>
      <c r="V541" s="329"/>
      <c r="W541" s="329"/>
      <c r="X541" s="329"/>
      <c r="Y541" s="329"/>
      <c r="Z541" s="329"/>
      <c r="AA541" s="329"/>
      <c r="AB541" s="333"/>
    </row>
    <row r="542" spans="1:28">
      <c r="A542" s="331"/>
      <c r="B542" s="332"/>
      <c r="C542" s="335"/>
      <c r="D542" s="332"/>
      <c r="E542" s="332"/>
      <c r="F542" s="332"/>
      <c r="G542" s="332"/>
      <c r="H542" s="332"/>
      <c r="I542" s="332"/>
      <c r="J542" s="332"/>
      <c r="K542" s="332"/>
      <c r="L542" s="332"/>
      <c r="M542" s="332"/>
      <c r="N542" s="332"/>
      <c r="O542" s="332"/>
      <c r="P542" s="332"/>
      <c r="Q542" s="332"/>
      <c r="R542" s="332"/>
      <c r="S542" s="332"/>
      <c r="T542" s="332"/>
      <c r="U542" s="328"/>
      <c r="V542" s="329"/>
      <c r="W542" s="329"/>
      <c r="X542" s="329"/>
      <c r="Y542" s="329"/>
      <c r="Z542" s="329"/>
      <c r="AA542" s="329"/>
      <c r="AB542" s="333"/>
    </row>
    <row r="543" spans="1:28">
      <c r="A543" s="331"/>
      <c r="B543" s="332"/>
      <c r="C543" s="335"/>
      <c r="D543" s="332"/>
      <c r="E543" s="332"/>
      <c r="F543" s="332"/>
      <c r="G543" s="332"/>
      <c r="H543" s="332"/>
      <c r="I543" s="332"/>
      <c r="J543" s="332"/>
      <c r="K543" s="332"/>
      <c r="L543" s="332"/>
      <c r="M543" s="332"/>
      <c r="N543" s="332"/>
      <c r="O543" s="332"/>
      <c r="P543" s="332"/>
      <c r="Q543" s="332"/>
      <c r="R543" s="332"/>
      <c r="S543" s="332"/>
      <c r="T543" s="332"/>
      <c r="U543" s="328"/>
      <c r="V543" s="329"/>
      <c r="W543" s="329"/>
      <c r="X543" s="329"/>
      <c r="Y543" s="329"/>
      <c r="Z543" s="329"/>
      <c r="AA543" s="329"/>
      <c r="AB543" s="333"/>
    </row>
    <row r="544" spans="1:28">
      <c r="A544" s="331"/>
      <c r="B544" s="332"/>
      <c r="C544" s="335"/>
      <c r="D544" s="332"/>
      <c r="E544" s="332"/>
      <c r="F544" s="332"/>
      <c r="G544" s="332"/>
      <c r="H544" s="332"/>
      <c r="I544" s="332"/>
      <c r="J544" s="332"/>
      <c r="K544" s="332"/>
      <c r="L544" s="332"/>
      <c r="M544" s="332"/>
      <c r="N544" s="332"/>
      <c r="O544" s="332"/>
      <c r="P544" s="332"/>
      <c r="Q544" s="332"/>
      <c r="R544" s="332"/>
      <c r="S544" s="332"/>
      <c r="T544" s="332"/>
      <c r="U544" s="328"/>
      <c r="V544" s="329"/>
      <c r="W544" s="329"/>
      <c r="X544" s="329"/>
      <c r="Y544" s="329"/>
      <c r="Z544" s="329"/>
      <c r="AA544" s="329"/>
      <c r="AB544" s="333"/>
    </row>
    <row r="545" spans="1:28">
      <c r="A545" s="331"/>
      <c r="B545" s="332"/>
      <c r="C545" s="335"/>
      <c r="D545" s="332"/>
      <c r="E545" s="332"/>
      <c r="F545" s="332"/>
      <c r="G545" s="332"/>
      <c r="H545" s="332"/>
      <c r="I545" s="332"/>
      <c r="J545" s="332"/>
      <c r="K545" s="332"/>
      <c r="L545" s="332"/>
      <c r="M545" s="332"/>
      <c r="N545" s="332"/>
      <c r="O545" s="332"/>
      <c r="P545" s="332"/>
      <c r="Q545" s="332"/>
      <c r="R545" s="332"/>
      <c r="S545" s="332"/>
      <c r="T545" s="332"/>
      <c r="U545" s="328"/>
      <c r="V545" s="329"/>
      <c r="W545" s="329"/>
      <c r="X545" s="329"/>
      <c r="Y545" s="329"/>
      <c r="Z545" s="329"/>
      <c r="AA545" s="329"/>
      <c r="AB545" s="333"/>
    </row>
    <row r="546" spans="1:28">
      <c r="A546" s="331"/>
      <c r="B546" s="332"/>
      <c r="C546" s="335"/>
      <c r="D546" s="332"/>
      <c r="E546" s="332"/>
      <c r="F546" s="332"/>
      <c r="G546" s="332"/>
      <c r="H546" s="332"/>
      <c r="I546" s="332"/>
      <c r="J546" s="332"/>
      <c r="K546" s="332"/>
      <c r="L546" s="332"/>
      <c r="M546" s="332"/>
      <c r="N546" s="332"/>
      <c r="O546" s="332"/>
      <c r="P546" s="332"/>
      <c r="Q546" s="332"/>
      <c r="R546" s="332"/>
      <c r="S546" s="332"/>
      <c r="T546" s="332"/>
      <c r="U546" s="328"/>
      <c r="V546" s="329"/>
      <c r="W546" s="329"/>
      <c r="X546" s="329"/>
      <c r="Y546" s="329"/>
      <c r="Z546" s="329"/>
      <c r="AA546" s="329"/>
      <c r="AB546" s="333"/>
    </row>
    <row r="547" spans="1:28">
      <c r="A547" s="331"/>
      <c r="B547" s="332"/>
      <c r="C547" s="335"/>
      <c r="D547" s="332"/>
      <c r="E547" s="332"/>
      <c r="F547" s="332"/>
      <c r="G547" s="332"/>
      <c r="H547" s="332"/>
      <c r="I547" s="332"/>
      <c r="J547" s="332"/>
      <c r="K547" s="332"/>
      <c r="L547" s="332"/>
      <c r="M547" s="332"/>
      <c r="N547" s="332"/>
      <c r="O547" s="332"/>
      <c r="P547" s="332"/>
      <c r="Q547" s="332"/>
      <c r="R547" s="332"/>
      <c r="S547" s="332"/>
      <c r="T547" s="332"/>
      <c r="U547" s="328"/>
      <c r="V547" s="329"/>
      <c r="W547" s="329"/>
      <c r="X547" s="329"/>
      <c r="Y547" s="329"/>
      <c r="Z547" s="329"/>
      <c r="AA547" s="329"/>
      <c r="AB547" s="333"/>
    </row>
    <row r="548" spans="1:28">
      <c r="A548" s="331"/>
      <c r="B548" s="332"/>
      <c r="C548" s="335"/>
      <c r="D548" s="332"/>
      <c r="E548" s="332"/>
      <c r="F548" s="332"/>
      <c r="G548" s="332"/>
      <c r="H548" s="332"/>
      <c r="I548" s="332"/>
      <c r="J548" s="332"/>
      <c r="K548" s="332"/>
      <c r="L548" s="332"/>
      <c r="M548" s="332"/>
      <c r="N548" s="332"/>
      <c r="O548" s="332"/>
      <c r="P548" s="332"/>
      <c r="Q548" s="332"/>
      <c r="R548" s="332"/>
      <c r="S548" s="332"/>
      <c r="T548" s="332"/>
      <c r="U548" s="328"/>
      <c r="V548" s="329"/>
      <c r="W548" s="329"/>
      <c r="X548" s="329"/>
      <c r="Y548" s="329"/>
      <c r="Z548" s="329"/>
      <c r="AA548" s="329"/>
      <c r="AB548" s="333"/>
    </row>
    <row r="549" spans="1:28">
      <c r="A549" s="331"/>
      <c r="B549" s="332"/>
      <c r="C549" s="335"/>
      <c r="D549" s="332"/>
      <c r="E549" s="332"/>
      <c r="F549" s="332"/>
      <c r="G549" s="332"/>
      <c r="H549" s="332"/>
      <c r="I549" s="332"/>
      <c r="J549" s="332"/>
      <c r="K549" s="332"/>
      <c r="L549" s="332"/>
      <c r="M549" s="332"/>
      <c r="N549" s="332"/>
      <c r="O549" s="332"/>
      <c r="P549" s="332"/>
      <c r="Q549" s="332"/>
      <c r="R549" s="332"/>
      <c r="S549" s="332"/>
      <c r="T549" s="332"/>
      <c r="U549" s="328"/>
      <c r="V549" s="329"/>
      <c r="W549" s="329"/>
      <c r="X549" s="329"/>
      <c r="Y549" s="329"/>
      <c r="Z549" s="329"/>
      <c r="AA549" s="329"/>
      <c r="AB549" s="333"/>
    </row>
    <row r="550" spans="1:28">
      <c r="A550" s="331"/>
      <c r="B550" s="332"/>
      <c r="C550" s="335"/>
      <c r="D550" s="332"/>
      <c r="E550" s="332"/>
      <c r="F550" s="332"/>
      <c r="G550" s="332"/>
      <c r="H550" s="332"/>
      <c r="I550" s="332"/>
      <c r="J550" s="332"/>
      <c r="K550" s="332"/>
      <c r="L550" s="332"/>
      <c r="M550" s="332"/>
      <c r="N550" s="332"/>
      <c r="O550" s="332"/>
      <c r="P550" s="332"/>
      <c r="Q550" s="332"/>
      <c r="R550" s="332"/>
      <c r="S550" s="332"/>
      <c r="T550" s="332"/>
      <c r="U550" s="328"/>
      <c r="V550" s="329"/>
      <c r="W550" s="329"/>
      <c r="X550" s="329"/>
      <c r="Y550" s="329"/>
      <c r="Z550" s="329"/>
      <c r="AA550" s="329"/>
      <c r="AB550" s="333"/>
    </row>
    <row r="551" spans="1:28">
      <c r="A551" s="331"/>
      <c r="B551" s="332"/>
      <c r="C551" s="335"/>
      <c r="D551" s="332"/>
      <c r="E551" s="332"/>
      <c r="F551" s="332"/>
      <c r="G551" s="332"/>
      <c r="H551" s="332"/>
      <c r="I551" s="332"/>
      <c r="J551" s="332"/>
      <c r="K551" s="332"/>
      <c r="L551" s="332"/>
      <c r="M551" s="332"/>
      <c r="N551" s="332"/>
      <c r="O551" s="332"/>
      <c r="P551" s="332"/>
      <c r="Q551" s="332"/>
      <c r="R551" s="332"/>
      <c r="S551" s="332"/>
      <c r="T551" s="332"/>
      <c r="U551" s="328"/>
      <c r="V551" s="329"/>
      <c r="W551" s="329"/>
      <c r="X551" s="329"/>
      <c r="Y551" s="329"/>
      <c r="Z551" s="329"/>
      <c r="AA551" s="329"/>
      <c r="AB551" s="333"/>
    </row>
    <row r="552" spans="1:28">
      <c r="A552" s="331"/>
      <c r="B552" s="332"/>
      <c r="C552" s="335"/>
      <c r="D552" s="332"/>
      <c r="E552" s="332"/>
      <c r="F552" s="332"/>
      <c r="G552" s="332"/>
      <c r="H552" s="332"/>
      <c r="I552" s="332"/>
      <c r="J552" s="332"/>
      <c r="K552" s="332"/>
      <c r="L552" s="332"/>
      <c r="M552" s="332"/>
      <c r="N552" s="332"/>
      <c r="O552" s="332"/>
      <c r="P552" s="332"/>
      <c r="Q552" s="332"/>
      <c r="R552" s="332"/>
      <c r="S552" s="332"/>
      <c r="T552" s="332"/>
      <c r="U552" s="328"/>
      <c r="V552" s="329"/>
      <c r="W552" s="329"/>
      <c r="X552" s="329"/>
      <c r="Y552" s="329"/>
      <c r="Z552" s="329"/>
      <c r="AA552" s="329"/>
      <c r="AB552" s="333"/>
    </row>
    <row r="553" spans="1:28">
      <c r="A553" s="331"/>
      <c r="B553" s="332"/>
      <c r="C553" s="335"/>
      <c r="D553" s="332"/>
      <c r="E553" s="332"/>
      <c r="F553" s="332"/>
      <c r="G553" s="332"/>
      <c r="H553" s="332"/>
      <c r="I553" s="332"/>
      <c r="J553" s="332"/>
      <c r="K553" s="332"/>
      <c r="L553" s="332"/>
      <c r="M553" s="332"/>
      <c r="N553" s="332"/>
      <c r="O553" s="332"/>
      <c r="P553" s="332"/>
      <c r="Q553" s="332"/>
      <c r="R553" s="332"/>
      <c r="S553" s="332"/>
      <c r="T553" s="332"/>
      <c r="U553" s="328"/>
      <c r="V553" s="329"/>
      <c r="W553" s="329"/>
      <c r="X553" s="329"/>
      <c r="Y553" s="329"/>
      <c r="Z553" s="329"/>
      <c r="AA553" s="329"/>
      <c r="AB553" s="333"/>
    </row>
    <row r="554" spans="1:28">
      <c r="A554" s="331"/>
      <c r="B554" s="332"/>
      <c r="C554" s="335"/>
      <c r="D554" s="332"/>
      <c r="E554" s="332"/>
      <c r="F554" s="332"/>
      <c r="G554" s="332"/>
      <c r="H554" s="332"/>
      <c r="I554" s="332"/>
      <c r="J554" s="332"/>
      <c r="K554" s="332"/>
      <c r="L554" s="332"/>
      <c r="M554" s="332"/>
      <c r="N554" s="332"/>
      <c r="O554" s="332"/>
      <c r="P554" s="332"/>
      <c r="Q554" s="332"/>
      <c r="R554" s="332"/>
      <c r="S554" s="332"/>
      <c r="T554" s="332"/>
      <c r="U554" s="328"/>
      <c r="V554" s="329"/>
      <c r="W554" s="329"/>
      <c r="X554" s="329"/>
      <c r="Y554" s="329"/>
      <c r="Z554" s="329"/>
      <c r="AA554" s="329"/>
      <c r="AB554" s="333"/>
    </row>
    <row r="555" spans="1:28">
      <c r="A555" s="331"/>
      <c r="B555" s="332"/>
      <c r="C555" s="335"/>
      <c r="D555" s="332"/>
      <c r="E555" s="332"/>
      <c r="F555" s="332"/>
      <c r="G555" s="332"/>
      <c r="H555" s="332"/>
      <c r="I555" s="332"/>
      <c r="J555" s="332"/>
      <c r="K555" s="332"/>
      <c r="L555" s="332"/>
      <c r="M555" s="332"/>
      <c r="N555" s="332"/>
      <c r="O555" s="332"/>
      <c r="P555" s="332"/>
      <c r="Q555" s="332"/>
      <c r="R555" s="332"/>
      <c r="S555" s="332"/>
      <c r="T555" s="332"/>
      <c r="U555" s="328"/>
      <c r="V555" s="329"/>
      <c r="W555" s="329"/>
      <c r="X555" s="329"/>
      <c r="Y555" s="329"/>
      <c r="Z555" s="329"/>
      <c r="AA555" s="329"/>
      <c r="AB555" s="333"/>
    </row>
    <row r="556" spans="1:28">
      <c r="A556" s="331"/>
      <c r="B556" s="332"/>
      <c r="C556" s="335"/>
      <c r="D556" s="332"/>
      <c r="E556" s="332"/>
      <c r="F556" s="332"/>
      <c r="G556" s="332"/>
      <c r="H556" s="332"/>
      <c r="I556" s="332"/>
      <c r="J556" s="332"/>
      <c r="K556" s="332"/>
      <c r="L556" s="332"/>
      <c r="M556" s="332"/>
      <c r="N556" s="332"/>
      <c r="O556" s="332"/>
      <c r="P556" s="332"/>
      <c r="Q556" s="332"/>
      <c r="R556" s="332"/>
      <c r="S556" s="332"/>
      <c r="T556" s="332"/>
      <c r="U556" s="328"/>
      <c r="V556" s="329"/>
      <c r="W556" s="329"/>
      <c r="X556" s="329"/>
      <c r="Y556" s="329"/>
      <c r="Z556" s="329"/>
      <c r="AA556" s="329"/>
      <c r="AB556" s="333"/>
    </row>
    <row r="557" spans="1:28">
      <c r="A557" s="331"/>
      <c r="B557" s="332"/>
      <c r="C557" s="335"/>
      <c r="D557" s="332"/>
      <c r="E557" s="332"/>
      <c r="F557" s="332"/>
      <c r="G557" s="332"/>
      <c r="H557" s="332"/>
      <c r="I557" s="332"/>
      <c r="J557" s="332"/>
      <c r="K557" s="332"/>
      <c r="L557" s="332"/>
      <c r="M557" s="332"/>
      <c r="N557" s="332"/>
      <c r="O557" s="332"/>
      <c r="P557" s="332"/>
      <c r="Q557" s="332"/>
      <c r="R557" s="332"/>
      <c r="S557" s="332"/>
      <c r="T557" s="332"/>
      <c r="U557" s="328"/>
      <c r="V557" s="329"/>
      <c r="W557" s="329"/>
      <c r="X557" s="329"/>
      <c r="Y557" s="329"/>
      <c r="Z557" s="329"/>
      <c r="AA557" s="329"/>
      <c r="AB557" s="333"/>
    </row>
    <row r="558" spans="1:28">
      <c r="A558" s="331"/>
      <c r="B558" s="332"/>
      <c r="C558" s="335"/>
      <c r="D558" s="332"/>
      <c r="E558" s="332"/>
      <c r="F558" s="332"/>
      <c r="G558" s="332"/>
      <c r="H558" s="332"/>
      <c r="I558" s="332"/>
      <c r="J558" s="332"/>
      <c r="K558" s="332"/>
      <c r="L558" s="332"/>
      <c r="M558" s="332"/>
      <c r="N558" s="332"/>
      <c r="O558" s="332"/>
      <c r="P558" s="332"/>
      <c r="Q558" s="332"/>
      <c r="R558" s="332"/>
      <c r="S558" s="332"/>
      <c r="T558" s="332"/>
      <c r="U558" s="328"/>
      <c r="V558" s="329"/>
      <c r="W558" s="329"/>
      <c r="X558" s="329"/>
      <c r="Y558" s="329"/>
      <c r="Z558" s="329"/>
      <c r="AA558" s="329"/>
      <c r="AB558" s="333"/>
    </row>
    <row r="559" spans="1:28">
      <c r="A559" s="331"/>
      <c r="B559" s="332"/>
      <c r="C559" s="335"/>
      <c r="D559" s="332"/>
      <c r="E559" s="332"/>
      <c r="F559" s="332"/>
      <c r="G559" s="332"/>
      <c r="H559" s="332"/>
      <c r="I559" s="332"/>
      <c r="J559" s="332"/>
      <c r="K559" s="332"/>
      <c r="L559" s="332"/>
      <c r="M559" s="332"/>
      <c r="N559" s="332"/>
      <c r="O559" s="332"/>
      <c r="P559" s="332"/>
      <c r="Q559" s="332"/>
      <c r="R559" s="332"/>
      <c r="S559" s="332"/>
      <c r="T559" s="332"/>
      <c r="U559" s="328"/>
      <c r="V559" s="329"/>
      <c r="W559" s="329"/>
      <c r="X559" s="329"/>
      <c r="Y559" s="329"/>
      <c r="Z559" s="329"/>
      <c r="AA559" s="329"/>
      <c r="AB559" s="333"/>
    </row>
    <row r="560" spans="1:28">
      <c r="A560" s="331"/>
      <c r="B560" s="332"/>
      <c r="C560" s="335"/>
      <c r="D560" s="332"/>
      <c r="E560" s="332"/>
      <c r="F560" s="332"/>
      <c r="G560" s="332"/>
      <c r="H560" s="332"/>
      <c r="I560" s="332"/>
      <c r="J560" s="332"/>
      <c r="K560" s="332"/>
      <c r="L560" s="332"/>
      <c r="M560" s="332"/>
      <c r="N560" s="332"/>
      <c r="O560" s="332"/>
      <c r="P560" s="332"/>
      <c r="Q560" s="332"/>
      <c r="R560" s="332"/>
      <c r="S560" s="332"/>
      <c r="T560" s="332"/>
      <c r="U560" s="328"/>
      <c r="V560" s="329"/>
      <c r="W560" s="329"/>
      <c r="X560" s="329"/>
      <c r="Y560" s="329"/>
      <c r="Z560" s="329"/>
      <c r="AA560" s="329"/>
      <c r="AB560" s="333"/>
    </row>
    <row r="561" spans="1:28">
      <c r="A561" s="331"/>
      <c r="B561" s="332"/>
      <c r="C561" s="335"/>
      <c r="D561" s="332"/>
      <c r="E561" s="332"/>
      <c r="F561" s="332"/>
      <c r="G561" s="332"/>
      <c r="H561" s="332"/>
      <c r="I561" s="332"/>
      <c r="J561" s="332"/>
      <c r="K561" s="332"/>
      <c r="L561" s="332"/>
      <c r="M561" s="332"/>
      <c r="N561" s="332"/>
      <c r="O561" s="332"/>
      <c r="P561" s="332"/>
      <c r="Q561" s="332"/>
      <c r="R561" s="332"/>
      <c r="S561" s="332"/>
      <c r="T561" s="332"/>
      <c r="U561" s="328"/>
      <c r="V561" s="329"/>
      <c r="W561" s="329"/>
      <c r="X561" s="329"/>
      <c r="Y561" s="329"/>
      <c r="Z561" s="329"/>
      <c r="AA561" s="329"/>
      <c r="AB561" s="333"/>
    </row>
    <row r="562" spans="1:28">
      <c r="A562" s="331"/>
      <c r="B562" s="332"/>
      <c r="C562" s="335"/>
      <c r="D562" s="332"/>
      <c r="E562" s="332"/>
      <c r="F562" s="332"/>
      <c r="G562" s="332"/>
      <c r="H562" s="332"/>
      <c r="I562" s="332"/>
      <c r="J562" s="332"/>
      <c r="K562" s="332"/>
      <c r="L562" s="332"/>
      <c r="M562" s="332"/>
      <c r="N562" s="332"/>
      <c r="O562" s="332"/>
      <c r="P562" s="332"/>
      <c r="Q562" s="332"/>
      <c r="R562" s="332"/>
      <c r="S562" s="332"/>
      <c r="T562" s="332"/>
      <c r="U562" s="328"/>
      <c r="V562" s="329"/>
      <c r="W562" s="329"/>
      <c r="X562" s="329"/>
      <c r="Y562" s="329"/>
      <c r="Z562" s="329"/>
      <c r="AA562" s="329"/>
      <c r="AB562" s="333"/>
    </row>
    <row r="563" spans="1:28">
      <c r="A563" s="331"/>
      <c r="B563" s="332"/>
      <c r="C563" s="335"/>
      <c r="D563" s="332"/>
      <c r="E563" s="332"/>
      <c r="F563" s="332"/>
      <c r="G563" s="332"/>
      <c r="H563" s="332"/>
      <c r="I563" s="332"/>
      <c r="J563" s="332"/>
      <c r="K563" s="332"/>
      <c r="L563" s="332"/>
      <c r="M563" s="332"/>
      <c r="N563" s="332"/>
      <c r="O563" s="332"/>
      <c r="P563" s="332"/>
      <c r="Q563" s="332"/>
      <c r="R563" s="332"/>
      <c r="S563" s="332"/>
      <c r="T563" s="332"/>
      <c r="U563" s="328"/>
      <c r="V563" s="329"/>
      <c r="W563" s="329"/>
      <c r="X563" s="329"/>
      <c r="Y563" s="329"/>
      <c r="Z563" s="329"/>
      <c r="AA563" s="329"/>
      <c r="AB563" s="333"/>
    </row>
    <row r="564" spans="1:28">
      <c r="A564" s="331"/>
      <c r="B564" s="332"/>
      <c r="C564" s="335"/>
      <c r="D564" s="332"/>
      <c r="E564" s="332"/>
      <c r="F564" s="332"/>
      <c r="G564" s="332"/>
      <c r="H564" s="332"/>
      <c r="I564" s="332"/>
      <c r="J564" s="332"/>
      <c r="K564" s="332"/>
      <c r="L564" s="332"/>
      <c r="M564" s="332"/>
      <c r="N564" s="332"/>
      <c r="O564" s="332"/>
      <c r="P564" s="332"/>
      <c r="Q564" s="332"/>
      <c r="R564" s="332"/>
      <c r="S564" s="332"/>
      <c r="T564" s="332"/>
      <c r="U564" s="328"/>
      <c r="V564" s="329"/>
      <c r="W564" s="329"/>
      <c r="X564" s="329"/>
      <c r="Y564" s="329"/>
      <c r="Z564" s="329"/>
      <c r="AA564" s="329"/>
      <c r="AB564" s="333"/>
    </row>
    <row r="565" spans="1:28">
      <c r="A565" s="331"/>
      <c r="B565" s="332"/>
      <c r="C565" s="335"/>
      <c r="D565" s="332"/>
      <c r="E565" s="332"/>
      <c r="F565" s="332"/>
      <c r="G565" s="332"/>
      <c r="H565" s="332"/>
      <c r="I565" s="332"/>
      <c r="J565" s="332"/>
      <c r="K565" s="332"/>
      <c r="L565" s="332"/>
      <c r="M565" s="332"/>
      <c r="N565" s="332"/>
      <c r="O565" s="332"/>
      <c r="P565" s="332"/>
      <c r="Q565" s="332"/>
      <c r="R565" s="332"/>
      <c r="S565" s="332"/>
      <c r="T565" s="332"/>
      <c r="U565" s="328"/>
      <c r="V565" s="329"/>
      <c r="W565" s="329"/>
      <c r="X565" s="329"/>
      <c r="Y565" s="329"/>
      <c r="Z565" s="329"/>
      <c r="AA565" s="329"/>
      <c r="AB565" s="333"/>
    </row>
    <row r="566" spans="1:28">
      <c r="A566" s="331"/>
      <c r="B566" s="332"/>
      <c r="C566" s="335"/>
      <c r="D566" s="332"/>
      <c r="E566" s="332"/>
      <c r="F566" s="332"/>
      <c r="G566" s="332"/>
      <c r="H566" s="332"/>
      <c r="I566" s="332"/>
      <c r="J566" s="332"/>
      <c r="K566" s="332"/>
      <c r="L566" s="332"/>
      <c r="M566" s="332"/>
      <c r="N566" s="332"/>
      <c r="O566" s="332"/>
      <c r="P566" s="332"/>
      <c r="Q566" s="332"/>
      <c r="R566" s="332"/>
      <c r="S566" s="332"/>
      <c r="T566" s="332"/>
      <c r="U566" s="328"/>
      <c r="V566" s="329"/>
      <c r="W566" s="329"/>
      <c r="X566" s="329"/>
      <c r="Y566" s="329"/>
      <c r="Z566" s="329"/>
      <c r="AA566" s="329"/>
      <c r="AB566" s="333"/>
    </row>
    <row r="567" spans="1:28">
      <c r="A567" s="331"/>
      <c r="B567" s="332"/>
      <c r="C567" s="335"/>
      <c r="D567" s="332"/>
      <c r="E567" s="332"/>
      <c r="F567" s="332"/>
      <c r="G567" s="332"/>
      <c r="H567" s="332"/>
      <c r="I567" s="332"/>
      <c r="J567" s="332"/>
      <c r="K567" s="332"/>
      <c r="L567" s="332"/>
      <c r="M567" s="332"/>
      <c r="N567" s="332"/>
      <c r="O567" s="332"/>
      <c r="P567" s="332"/>
      <c r="Q567" s="332"/>
      <c r="R567" s="332"/>
      <c r="S567" s="332"/>
      <c r="T567" s="332"/>
      <c r="U567" s="328"/>
      <c r="V567" s="329"/>
      <c r="W567" s="329"/>
      <c r="X567" s="329"/>
      <c r="Y567" s="329"/>
      <c r="Z567" s="329"/>
      <c r="AA567" s="329"/>
      <c r="AB567" s="333"/>
    </row>
    <row r="568" spans="1:28">
      <c r="A568" s="331"/>
      <c r="B568" s="332"/>
      <c r="C568" s="335"/>
      <c r="D568" s="332"/>
      <c r="E568" s="332"/>
      <c r="F568" s="332"/>
      <c r="G568" s="332"/>
      <c r="H568" s="332"/>
      <c r="I568" s="332"/>
      <c r="J568" s="332"/>
      <c r="K568" s="332"/>
      <c r="L568" s="332"/>
      <c r="M568" s="332"/>
      <c r="N568" s="332"/>
      <c r="O568" s="332"/>
      <c r="P568" s="332"/>
      <c r="Q568" s="332"/>
      <c r="R568" s="332"/>
      <c r="S568" s="332"/>
      <c r="T568" s="332"/>
      <c r="U568" s="328"/>
      <c r="V568" s="329"/>
      <c r="W568" s="329"/>
      <c r="X568" s="329"/>
      <c r="Y568" s="329"/>
      <c r="Z568" s="329"/>
      <c r="AA568" s="329"/>
      <c r="AB568" s="333"/>
    </row>
    <row r="569" spans="1:28">
      <c r="A569" s="331"/>
      <c r="B569" s="332"/>
      <c r="C569" s="335"/>
      <c r="D569" s="332"/>
      <c r="E569" s="332"/>
      <c r="F569" s="332"/>
      <c r="G569" s="332"/>
      <c r="H569" s="332"/>
      <c r="I569" s="332"/>
      <c r="J569" s="332"/>
      <c r="K569" s="332"/>
      <c r="L569" s="332"/>
      <c r="M569" s="332"/>
      <c r="N569" s="332"/>
      <c r="O569" s="332"/>
      <c r="P569" s="332"/>
      <c r="Q569" s="332"/>
      <c r="R569" s="332"/>
      <c r="S569" s="332"/>
      <c r="T569" s="332"/>
      <c r="U569" s="328"/>
      <c r="V569" s="329"/>
      <c r="W569" s="329"/>
      <c r="X569" s="329"/>
      <c r="Y569" s="329"/>
      <c r="Z569" s="329"/>
      <c r="AA569" s="329"/>
      <c r="AB569" s="333"/>
    </row>
    <row r="570" spans="1:28">
      <c r="A570" s="331"/>
      <c r="B570" s="332"/>
      <c r="C570" s="335"/>
      <c r="D570" s="332"/>
      <c r="E570" s="332"/>
      <c r="F570" s="332"/>
      <c r="G570" s="332"/>
      <c r="H570" s="332"/>
      <c r="I570" s="332"/>
      <c r="J570" s="332"/>
      <c r="K570" s="332"/>
      <c r="L570" s="332"/>
      <c r="M570" s="332"/>
      <c r="N570" s="332"/>
      <c r="O570" s="332"/>
      <c r="P570" s="332"/>
      <c r="Q570" s="332"/>
      <c r="R570" s="332"/>
      <c r="S570" s="332"/>
      <c r="T570" s="332"/>
      <c r="U570" s="328"/>
      <c r="V570" s="329"/>
      <c r="W570" s="329"/>
      <c r="X570" s="329"/>
      <c r="Y570" s="329"/>
      <c r="Z570" s="329"/>
      <c r="AA570" s="329"/>
      <c r="AB570" s="333"/>
    </row>
    <row r="571" spans="1:28">
      <c r="A571" s="331"/>
      <c r="B571" s="332"/>
      <c r="C571" s="335"/>
      <c r="D571" s="332"/>
      <c r="E571" s="332"/>
      <c r="F571" s="332"/>
      <c r="G571" s="332"/>
      <c r="H571" s="332"/>
      <c r="I571" s="332"/>
      <c r="J571" s="332"/>
      <c r="K571" s="332"/>
      <c r="L571" s="332"/>
      <c r="M571" s="332"/>
      <c r="N571" s="332"/>
      <c r="O571" s="332"/>
      <c r="P571" s="332"/>
      <c r="Q571" s="332"/>
      <c r="R571" s="332"/>
      <c r="S571" s="332"/>
      <c r="T571" s="332"/>
      <c r="U571" s="328"/>
      <c r="V571" s="329"/>
      <c r="W571" s="329"/>
      <c r="X571" s="329"/>
      <c r="Y571" s="329"/>
      <c r="Z571" s="329"/>
      <c r="AA571" s="329"/>
      <c r="AB571" s="333"/>
    </row>
    <row r="572" spans="1:28">
      <c r="A572" s="331"/>
      <c r="B572" s="332"/>
      <c r="C572" s="335"/>
      <c r="D572" s="332"/>
      <c r="E572" s="332"/>
      <c r="F572" s="332"/>
      <c r="G572" s="332"/>
      <c r="H572" s="332"/>
      <c r="I572" s="332"/>
      <c r="J572" s="332"/>
      <c r="K572" s="332"/>
      <c r="L572" s="332"/>
      <c r="M572" s="332"/>
      <c r="N572" s="332"/>
      <c r="O572" s="332"/>
      <c r="P572" s="332"/>
      <c r="Q572" s="332"/>
      <c r="R572" s="332"/>
      <c r="S572" s="332"/>
      <c r="T572" s="332"/>
      <c r="U572" s="328"/>
      <c r="V572" s="329"/>
      <c r="W572" s="329"/>
      <c r="X572" s="329"/>
      <c r="Y572" s="329"/>
      <c r="Z572" s="329"/>
      <c r="AA572" s="329"/>
      <c r="AB572" s="333"/>
    </row>
    <row r="573" spans="1:28">
      <c r="A573" s="331"/>
      <c r="B573" s="332"/>
      <c r="C573" s="335"/>
      <c r="D573" s="332"/>
      <c r="E573" s="332"/>
      <c r="F573" s="332"/>
      <c r="G573" s="332"/>
      <c r="H573" s="332"/>
      <c r="I573" s="332"/>
      <c r="J573" s="332"/>
      <c r="K573" s="332"/>
      <c r="L573" s="332"/>
      <c r="M573" s="332"/>
      <c r="N573" s="332"/>
      <c r="O573" s="332"/>
      <c r="P573" s="332"/>
      <c r="Q573" s="332"/>
      <c r="R573" s="332"/>
      <c r="S573" s="332"/>
      <c r="T573" s="332"/>
      <c r="U573" s="328"/>
      <c r="V573" s="329"/>
      <c r="W573" s="329"/>
      <c r="X573" s="329"/>
      <c r="Y573" s="329"/>
      <c r="Z573" s="329"/>
      <c r="AA573" s="329"/>
      <c r="AB573" s="333"/>
    </row>
    <row r="574" spans="1:28">
      <c r="A574" s="331"/>
      <c r="B574" s="332"/>
      <c r="C574" s="335"/>
      <c r="D574" s="332"/>
      <c r="E574" s="332"/>
      <c r="F574" s="332"/>
      <c r="G574" s="332"/>
      <c r="H574" s="332"/>
      <c r="I574" s="332"/>
      <c r="J574" s="332"/>
      <c r="K574" s="332"/>
      <c r="L574" s="332"/>
      <c r="M574" s="332"/>
      <c r="N574" s="332"/>
      <c r="O574" s="332"/>
      <c r="P574" s="332"/>
      <c r="Q574" s="332"/>
      <c r="R574" s="332"/>
      <c r="S574" s="332"/>
      <c r="T574" s="332"/>
      <c r="U574" s="328"/>
      <c r="V574" s="329"/>
      <c r="W574" s="329"/>
      <c r="X574" s="329"/>
      <c r="Y574" s="329"/>
      <c r="Z574" s="329"/>
      <c r="AA574" s="329"/>
      <c r="AB574" s="333"/>
    </row>
    <row r="575" spans="1:28">
      <c r="A575" s="331"/>
      <c r="B575" s="332"/>
      <c r="C575" s="335"/>
      <c r="D575" s="332"/>
      <c r="E575" s="332"/>
      <c r="F575" s="332"/>
      <c r="G575" s="332"/>
      <c r="H575" s="332"/>
      <c r="I575" s="332"/>
      <c r="J575" s="332"/>
      <c r="K575" s="332"/>
      <c r="L575" s="332"/>
      <c r="M575" s="332"/>
      <c r="N575" s="332"/>
      <c r="O575" s="332"/>
      <c r="P575" s="332"/>
      <c r="Q575" s="332"/>
      <c r="R575" s="332"/>
      <c r="S575" s="332"/>
      <c r="T575" s="332"/>
      <c r="U575" s="328"/>
      <c r="V575" s="329"/>
      <c r="W575" s="329"/>
      <c r="X575" s="329"/>
      <c r="Y575" s="329"/>
      <c r="Z575" s="329"/>
      <c r="AA575" s="329"/>
      <c r="AB575" s="333"/>
    </row>
    <row r="576" spans="1:28">
      <c r="A576" s="331"/>
      <c r="B576" s="332"/>
      <c r="C576" s="335"/>
      <c r="D576" s="332"/>
      <c r="E576" s="332"/>
      <c r="F576" s="332"/>
      <c r="G576" s="332"/>
      <c r="H576" s="332"/>
      <c r="I576" s="332"/>
      <c r="J576" s="332"/>
      <c r="K576" s="332"/>
      <c r="L576" s="332"/>
      <c r="M576" s="332"/>
      <c r="N576" s="332"/>
      <c r="O576" s="332"/>
      <c r="P576" s="332"/>
      <c r="Q576" s="332"/>
      <c r="R576" s="332"/>
      <c r="S576" s="332"/>
      <c r="T576" s="332"/>
      <c r="U576" s="328"/>
      <c r="V576" s="329"/>
      <c r="W576" s="329"/>
      <c r="X576" s="329"/>
      <c r="Y576" s="329"/>
      <c r="Z576" s="329"/>
      <c r="AA576" s="329"/>
      <c r="AB576" s="333"/>
    </row>
    <row r="577" spans="1:28">
      <c r="A577" s="331"/>
      <c r="B577" s="332"/>
      <c r="C577" s="335"/>
      <c r="D577" s="332"/>
      <c r="E577" s="332"/>
      <c r="F577" s="332"/>
      <c r="G577" s="332"/>
      <c r="H577" s="332"/>
      <c r="I577" s="332"/>
      <c r="J577" s="332"/>
      <c r="K577" s="332"/>
      <c r="L577" s="332"/>
      <c r="M577" s="332"/>
      <c r="N577" s="332"/>
      <c r="O577" s="332"/>
      <c r="P577" s="332"/>
      <c r="Q577" s="332"/>
      <c r="R577" s="332"/>
      <c r="S577" s="332"/>
      <c r="T577" s="332"/>
      <c r="U577" s="328"/>
      <c r="V577" s="329"/>
      <c r="W577" s="329"/>
      <c r="X577" s="329"/>
      <c r="Y577" s="329"/>
      <c r="Z577" s="329"/>
      <c r="AA577" s="329"/>
      <c r="AB577" s="333"/>
    </row>
    <row r="578" spans="1:28">
      <c r="A578" s="331"/>
      <c r="B578" s="332"/>
      <c r="C578" s="335"/>
      <c r="D578" s="332"/>
      <c r="E578" s="332"/>
      <c r="F578" s="332"/>
      <c r="G578" s="332"/>
      <c r="H578" s="332"/>
      <c r="I578" s="332"/>
      <c r="J578" s="332"/>
      <c r="K578" s="332"/>
      <c r="L578" s="332"/>
      <c r="M578" s="332"/>
      <c r="N578" s="332"/>
      <c r="O578" s="332"/>
      <c r="P578" s="332"/>
      <c r="Q578" s="332"/>
      <c r="R578" s="332"/>
      <c r="S578" s="332"/>
      <c r="T578" s="332"/>
      <c r="U578" s="328"/>
      <c r="V578" s="329"/>
      <c r="W578" s="329"/>
      <c r="X578" s="329"/>
      <c r="Y578" s="329"/>
      <c r="Z578" s="329"/>
      <c r="AA578" s="329"/>
      <c r="AB578" s="333"/>
    </row>
    <row r="579" spans="1:28">
      <c r="A579" s="331"/>
      <c r="B579" s="332"/>
      <c r="C579" s="335"/>
      <c r="D579" s="332"/>
      <c r="E579" s="332"/>
      <c r="F579" s="332"/>
      <c r="G579" s="332"/>
      <c r="H579" s="332"/>
      <c r="I579" s="332"/>
      <c r="J579" s="332"/>
      <c r="K579" s="332"/>
      <c r="L579" s="332"/>
      <c r="M579" s="332"/>
      <c r="N579" s="332"/>
      <c r="O579" s="332"/>
      <c r="P579" s="332"/>
      <c r="Q579" s="332"/>
      <c r="R579" s="332"/>
      <c r="S579" s="332"/>
      <c r="T579" s="332"/>
      <c r="U579" s="328"/>
      <c r="V579" s="329"/>
      <c r="W579" s="329"/>
      <c r="X579" s="329"/>
      <c r="Y579" s="329"/>
      <c r="Z579" s="329"/>
      <c r="AA579" s="329"/>
      <c r="AB579" s="333"/>
    </row>
    <row r="580" spans="1:28">
      <c r="A580" s="331"/>
      <c r="B580" s="332"/>
      <c r="C580" s="335"/>
      <c r="D580" s="332"/>
      <c r="E580" s="332"/>
      <c r="F580" s="332"/>
      <c r="G580" s="332"/>
      <c r="H580" s="332"/>
      <c r="I580" s="332"/>
      <c r="J580" s="332"/>
      <c r="K580" s="332"/>
      <c r="L580" s="332"/>
      <c r="M580" s="332"/>
      <c r="N580" s="332"/>
      <c r="O580" s="332"/>
      <c r="P580" s="332"/>
      <c r="Q580" s="332"/>
      <c r="R580" s="332"/>
      <c r="S580" s="332"/>
      <c r="T580" s="332"/>
      <c r="U580" s="328"/>
      <c r="V580" s="329"/>
      <c r="W580" s="329"/>
      <c r="X580" s="329"/>
      <c r="Y580" s="329"/>
      <c r="Z580" s="329"/>
      <c r="AA580" s="329"/>
      <c r="AB580" s="333"/>
    </row>
    <row r="581" spans="1:28">
      <c r="A581" s="331"/>
      <c r="B581" s="332"/>
      <c r="C581" s="335"/>
      <c r="D581" s="332"/>
      <c r="E581" s="332"/>
      <c r="F581" s="332"/>
      <c r="G581" s="332"/>
      <c r="H581" s="332"/>
      <c r="I581" s="332"/>
      <c r="J581" s="332"/>
      <c r="K581" s="332"/>
      <c r="L581" s="332"/>
      <c r="M581" s="332"/>
      <c r="N581" s="332"/>
      <c r="O581" s="332"/>
      <c r="P581" s="332"/>
      <c r="Q581" s="332"/>
      <c r="R581" s="332"/>
      <c r="S581" s="332"/>
      <c r="T581" s="332"/>
      <c r="U581" s="328"/>
      <c r="V581" s="329"/>
      <c r="W581" s="329"/>
      <c r="X581" s="329"/>
      <c r="Y581" s="329"/>
      <c r="Z581" s="329"/>
      <c r="AA581" s="329"/>
      <c r="AB581" s="333"/>
    </row>
    <row r="582" spans="1:28">
      <c r="A582" s="331"/>
      <c r="B582" s="332"/>
      <c r="C582" s="335"/>
      <c r="D582" s="332"/>
      <c r="E582" s="332"/>
      <c r="F582" s="332"/>
      <c r="G582" s="332"/>
      <c r="H582" s="332"/>
      <c r="I582" s="332"/>
      <c r="J582" s="332"/>
      <c r="K582" s="332"/>
      <c r="L582" s="332"/>
      <c r="M582" s="332"/>
      <c r="N582" s="332"/>
      <c r="O582" s="332"/>
      <c r="P582" s="332"/>
      <c r="Q582" s="332"/>
      <c r="R582" s="332"/>
      <c r="S582" s="332"/>
      <c r="T582" s="332"/>
      <c r="U582" s="328"/>
      <c r="V582" s="329"/>
      <c r="W582" s="329"/>
      <c r="X582" s="329"/>
      <c r="Y582" s="329"/>
      <c r="Z582" s="329"/>
      <c r="AA582" s="329"/>
      <c r="AB582" s="333"/>
    </row>
    <row r="583" spans="1:28">
      <c r="A583" s="331"/>
      <c r="B583" s="332"/>
      <c r="C583" s="335"/>
      <c r="D583" s="332"/>
      <c r="E583" s="332"/>
      <c r="F583" s="332"/>
      <c r="G583" s="332"/>
      <c r="H583" s="332"/>
      <c r="I583" s="332"/>
      <c r="J583" s="332"/>
      <c r="K583" s="332"/>
      <c r="L583" s="332"/>
      <c r="M583" s="332"/>
      <c r="N583" s="332"/>
      <c r="O583" s="332"/>
      <c r="P583" s="332"/>
      <c r="Q583" s="332"/>
      <c r="R583" s="332"/>
      <c r="S583" s="332"/>
      <c r="T583" s="332"/>
      <c r="U583" s="328"/>
      <c r="V583" s="329"/>
      <c r="W583" s="329"/>
      <c r="X583" s="329"/>
      <c r="Y583" s="329"/>
      <c r="Z583" s="329"/>
      <c r="AA583" s="329"/>
      <c r="AB583" s="333"/>
    </row>
    <row r="584" spans="1:28">
      <c r="A584" s="331"/>
      <c r="B584" s="332"/>
      <c r="C584" s="335"/>
      <c r="D584" s="332"/>
      <c r="E584" s="332"/>
      <c r="F584" s="332"/>
      <c r="G584" s="332"/>
      <c r="H584" s="332"/>
      <c r="I584" s="332"/>
      <c r="J584" s="332"/>
      <c r="K584" s="332"/>
      <c r="L584" s="332"/>
      <c r="M584" s="332"/>
      <c r="N584" s="332"/>
      <c r="O584" s="332"/>
      <c r="P584" s="332"/>
      <c r="Q584" s="332"/>
      <c r="R584" s="332"/>
      <c r="S584" s="332"/>
      <c r="T584" s="332"/>
      <c r="U584" s="328"/>
      <c r="V584" s="329"/>
      <c r="W584" s="329"/>
      <c r="X584" s="329"/>
      <c r="Y584" s="329"/>
      <c r="Z584" s="329"/>
      <c r="AA584" s="329"/>
      <c r="AB584" s="333"/>
    </row>
    <row r="585" spans="1:28">
      <c r="A585" s="331"/>
      <c r="B585" s="332"/>
      <c r="C585" s="335"/>
      <c r="D585" s="332"/>
      <c r="E585" s="332"/>
      <c r="F585" s="332"/>
      <c r="G585" s="332"/>
      <c r="H585" s="332"/>
      <c r="I585" s="332"/>
      <c r="J585" s="332"/>
      <c r="K585" s="332"/>
      <c r="L585" s="332"/>
      <c r="M585" s="332"/>
      <c r="N585" s="332"/>
      <c r="O585" s="332"/>
      <c r="P585" s="332"/>
      <c r="Q585" s="332"/>
      <c r="R585" s="332"/>
      <c r="S585" s="332"/>
      <c r="T585" s="332"/>
      <c r="U585" s="328"/>
      <c r="V585" s="329"/>
      <c r="W585" s="329"/>
      <c r="X585" s="329"/>
      <c r="Y585" s="329"/>
      <c r="Z585" s="329"/>
      <c r="AA585" s="329"/>
      <c r="AB585" s="333"/>
    </row>
    <row r="586" spans="1:28">
      <c r="A586" s="331"/>
      <c r="B586" s="332"/>
      <c r="C586" s="335"/>
      <c r="D586" s="332"/>
      <c r="E586" s="332"/>
      <c r="F586" s="332"/>
      <c r="G586" s="332"/>
      <c r="H586" s="332"/>
      <c r="I586" s="332"/>
      <c r="J586" s="332"/>
      <c r="K586" s="332"/>
      <c r="L586" s="332"/>
      <c r="M586" s="332"/>
      <c r="N586" s="332"/>
      <c r="O586" s="332"/>
      <c r="P586" s="332"/>
      <c r="Q586" s="332"/>
      <c r="R586" s="332"/>
      <c r="S586" s="332"/>
      <c r="T586" s="332"/>
      <c r="U586" s="328"/>
      <c r="V586" s="329"/>
      <c r="W586" s="329"/>
      <c r="X586" s="329"/>
      <c r="Y586" s="329"/>
      <c r="Z586" s="329"/>
      <c r="AA586" s="329"/>
      <c r="AB586" s="333"/>
    </row>
    <row r="587" spans="1:28">
      <c r="A587" s="331"/>
      <c r="B587" s="332"/>
      <c r="C587" s="335"/>
      <c r="D587" s="332"/>
      <c r="E587" s="332"/>
      <c r="F587" s="332"/>
      <c r="G587" s="332"/>
      <c r="H587" s="332"/>
      <c r="I587" s="332"/>
      <c r="J587" s="332"/>
      <c r="K587" s="332"/>
      <c r="L587" s="332"/>
      <c r="M587" s="332"/>
      <c r="N587" s="332"/>
      <c r="O587" s="332"/>
      <c r="P587" s="332"/>
      <c r="Q587" s="332"/>
      <c r="R587" s="332"/>
      <c r="S587" s="332"/>
      <c r="T587" s="332"/>
      <c r="U587" s="328"/>
      <c r="V587" s="329"/>
      <c r="W587" s="329"/>
      <c r="X587" s="329"/>
      <c r="Y587" s="329"/>
      <c r="Z587" s="329"/>
      <c r="AA587" s="329"/>
      <c r="AB587" s="333"/>
    </row>
    <row r="588" spans="1:28">
      <c r="A588" s="331"/>
      <c r="B588" s="332"/>
      <c r="C588" s="335"/>
      <c r="D588" s="332"/>
      <c r="E588" s="332"/>
      <c r="F588" s="332"/>
      <c r="G588" s="332"/>
      <c r="H588" s="332"/>
      <c r="I588" s="332"/>
      <c r="J588" s="332"/>
      <c r="K588" s="332"/>
      <c r="L588" s="332"/>
      <c r="M588" s="332"/>
      <c r="N588" s="332"/>
      <c r="O588" s="332"/>
      <c r="P588" s="332"/>
      <c r="Q588" s="332"/>
      <c r="R588" s="332"/>
      <c r="S588" s="332"/>
      <c r="T588" s="332"/>
      <c r="U588" s="328"/>
      <c r="V588" s="329"/>
      <c r="W588" s="329"/>
      <c r="X588" s="329"/>
      <c r="Y588" s="329"/>
      <c r="Z588" s="329"/>
      <c r="AA588" s="329"/>
      <c r="AB588" s="333"/>
    </row>
    <row r="589" spans="1:28">
      <c r="A589" s="331"/>
      <c r="B589" s="332"/>
      <c r="C589" s="335"/>
      <c r="D589" s="332"/>
      <c r="E589" s="332"/>
      <c r="F589" s="332"/>
      <c r="G589" s="332"/>
      <c r="H589" s="332"/>
      <c r="I589" s="332"/>
      <c r="J589" s="332"/>
      <c r="K589" s="332"/>
      <c r="L589" s="332"/>
      <c r="M589" s="332"/>
      <c r="N589" s="332"/>
      <c r="O589" s="332"/>
      <c r="P589" s="332"/>
      <c r="Q589" s="332"/>
      <c r="R589" s="332"/>
      <c r="S589" s="332"/>
      <c r="T589" s="332"/>
      <c r="U589" s="328"/>
      <c r="V589" s="329"/>
      <c r="W589" s="329"/>
      <c r="X589" s="329"/>
      <c r="Y589" s="329"/>
      <c r="Z589" s="329"/>
      <c r="AA589" s="329"/>
      <c r="AB589" s="333"/>
    </row>
    <row r="590" spans="1:28">
      <c r="A590" s="331"/>
      <c r="B590" s="332"/>
      <c r="C590" s="335"/>
      <c r="D590" s="332"/>
      <c r="E590" s="332"/>
      <c r="F590" s="332"/>
      <c r="G590" s="332"/>
      <c r="H590" s="332"/>
      <c r="I590" s="332"/>
      <c r="J590" s="332"/>
      <c r="K590" s="332"/>
      <c r="L590" s="332"/>
      <c r="M590" s="332"/>
      <c r="N590" s="332"/>
      <c r="O590" s="332"/>
      <c r="P590" s="332"/>
      <c r="Q590" s="332"/>
      <c r="R590" s="332"/>
      <c r="S590" s="332"/>
      <c r="T590" s="332"/>
      <c r="U590" s="328"/>
      <c r="V590" s="329"/>
      <c r="W590" s="329"/>
      <c r="X590" s="329"/>
      <c r="Y590" s="329"/>
      <c r="Z590" s="329"/>
      <c r="AA590" s="329"/>
      <c r="AB590" s="333"/>
    </row>
    <row r="591" spans="1:28">
      <c r="A591" s="331"/>
      <c r="B591" s="332"/>
      <c r="C591" s="335"/>
      <c r="D591" s="332"/>
      <c r="E591" s="332"/>
      <c r="F591" s="332"/>
      <c r="G591" s="332"/>
      <c r="H591" s="332"/>
      <c r="I591" s="332"/>
      <c r="J591" s="332"/>
      <c r="K591" s="332"/>
      <c r="L591" s="332"/>
      <c r="M591" s="332"/>
      <c r="N591" s="332"/>
      <c r="O591" s="332"/>
      <c r="P591" s="332"/>
      <c r="Q591" s="332"/>
      <c r="R591" s="332"/>
      <c r="S591" s="332"/>
      <c r="T591" s="332"/>
      <c r="U591" s="328"/>
      <c r="V591" s="329"/>
      <c r="W591" s="329"/>
      <c r="X591" s="329"/>
      <c r="Y591" s="329"/>
      <c r="Z591" s="329"/>
      <c r="AA591" s="329"/>
      <c r="AB591" s="333"/>
    </row>
    <row r="592" spans="1:28">
      <c r="A592" s="331"/>
      <c r="B592" s="332"/>
      <c r="C592" s="335"/>
      <c r="D592" s="332"/>
      <c r="E592" s="332"/>
      <c r="F592" s="332"/>
      <c r="G592" s="332"/>
      <c r="H592" s="332"/>
      <c r="I592" s="332"/>
      <c r="J592" s="332"/>
      <c r="K592" s="332"/>
      <c r="L592" s="332"/>
      <c r="M592" s="332"/>
      <c r="N592" s="332"/>
      <c r="O592" s="332"/>
      <c r="P592" s="332"/>
      <c r="Q592" s="332"/>
      <c r="R592" s="332"/>
      <c r="S592" s="332"/>
      <c r="T592" s="332"/>
      <c r="U592" s="328"/>
      <c r="V592" s="329"/>
      <c r="W592" s="329"/>
      <c r="X592" s="329"/>
      <c r="Y592" s="329"/>
      <c r="Z592" s="329"/>
      <c r="AA592" s="329"/>
      <c r="AB592" s="333"/>
    </row>
    <row r="593" spans="1:28">
      <c r="A593" s="331"/>
      <c r="B593" s="332"/>
      <c r="C593" s="335"/>
      <c r="D593" s="332"/>
      <c r="E593" s="332"/>
      <c r="F593" s="332"/>
      <c r="G593" s="332"/>
      <c r="H593" s="332"/>
      <c r="I593" s="332"/>
      <c r="J593" s="332"/>
      <c r="K593" s="332"/>
      <c r="L593" s="332"/>
      <c r="M593" s="332"/>
      <c r="N593" s="332"/>
      <c r="O593" s="332"/>
      <c r="P593" s="332"/>
      <c r="Q593" s="332"/>
      <c r="R593" s="332"/>
      <c r="S593" s="332"/>
      <c r="T593" s="332"/>
      <c r="U593" s="328"/>
      <c r="V593" s="329"/>
      <c r="W593" s="329"/>
      <c r="X593" s="329"/>
      <c r="Y593" s="329"/>
      <c r="Z593" s="329"/>
      <c r="AA593" s="329"/>
      <c r="AB593" s="333"/>
    </row>
    <row r="594" spans="1:28">
      <c r="A594" s="331"/>
      <c r="B594" s="332"/>
      <c r="C594" s="335"/>
      <c r="D594" s="332"/>
      <c r="E594" s="332"/>
      <c r="F594" s="332"/>
      <c r="G594" s="332"/>
      <c r="H594" s="332"/>
      <c r="I594" s="332"/>
      <c r="J594" s="332"/>
      <c r="K594" s="332"/>
      <c r="L594" s="332"/>
      <c r="M594" s="332"/>
      <c r="N594" s="332"/>
      <c r="O594" s="332"/>
      <c r="P594" s="332"/>
      <c r="Q594" s="332"/>
      <c r="R594" s="332"/>
      <c r="S594" s="332"/>
      <c r="T594" s="332"/>
      <c r="U594" s="328"/>
      <c r="V594" s="329"/>
      <c r="W594" s="329"/>
      <c r="X594" s="329"/>
      <c r="Y594" s="329"/>
      <c r="Z594" s="329"/>
      <c r="AA594" s="329"/>
      <c r="AB594" s="333"/>
    </row>
    <row r="595" spans="1:28">
      <c r="A595" s="331"/>
      <c r="B595" s="332"/>
      <c r="C595" s="335"/>
      <c r="D595" s="332"/>
      <c r="E595" s="332"/>
      <c r="F595" s="332"/>
      <c r="G595" s="332"/>
      <c r="H595" s="332"/>
      <c r="I595" s="332"/>
      <c r="J595" s="332"/>
      <c r="K595" s="332"/>
      <c r="L595" s="332"/>
      <c r="M595" s="332"/>
      <c r="N595" s="332"/>
      <c r="O595" s="332"/>
      <c r="P595" s="332"/>
      <c r="Q595" s="332"/>
      <c r="R595" s="332"/>
      <c r="S595" s="332"/>
      <c r="T595" s="332"/>
      <c r="U595" s="328"/>
      <c r="V595" s="329"/>
      <c r="W595" s="329"/>
      <c r="X595" s="329"/>
      <c r="Y595" s="329"/>
      <c r="Z595" s="329"/>
      <c r="AA595" s="329"/>
      <c r="AB595" s="333"/>
    </row>
    <row r="596" spans="1:28">
      <c r="A596" s="331"/>
      <c r="B596" s="332"/>
      <c r="C596" s="335"/>
      <c r="D596" s="332"/>
      <c r="E596" s="332"/>
      <c r="F596" s="332"/>
      <c r="G596" s="332"/>
      <c r="H596" s="332"/>
      <c r="I596" s="332"/>
      <c r="J596" s="332"/>
      <c r="K596" s="332"/>
      <c r="L596" s="332"/>
      <c r="M596" s="332"/>
      <c r="N596" s="332"/>
      <c r="O596" s="332"/>
      <c r="P596" s="332"/>
      <c r="Q596" s="332"/>
      <c r="R596" s="332"/>
      <c r="S596" s="332"/>
      <c r="T596" s="332"/>
      <c r="U596" s="328"/>
      <c r="V596" s="329"/>
      <c r="W596" s="329"/>
      <c r="X596" s="329"/>
      <c r="Y596" s="329"/>
      <c r="Z596" s="329"/>
      <c r="AA596" s="329"/>
      <c r="AB596" s="333"/>
    </row>
    <row r="597" spans="1:28">
      <c r="A597" s="331"/>
      <c r="B597" s="332"/>
      <c r="C597" s="335"/>
      <c r="D597" s="332"/>
      <c r="E597" s="332"/>
      <c r="F597" s="332"/>
      <c r="G597" s="332"/>
      <c r="H597" s="332"/>
      <c r="I597" s="332"/>
      <c r="J597" s="332"/>
      <c r="K597" s="332"/>
      <c r="L597" s="332"/>
      <c r="M597" s="332"/>
      <c r="N597" s="332"/>
      <c r="O597" s="332"/>
      <c r="P597" s="332"/>
      <c r="Q597" s="332"/>
      <c r="R597" s="332"/>
      <c r="S597" s="332"/>
      <c r="T597" s="332"/>
      <c r="U597" s="328"/>
      <c r="V597" s="329"/>
      <c r="W597" s="329"/>
      <c r="X597" s="329"/>
      <c r="Y597" s="329"/>
      <c r="Z597" s="329"/>
      <c r="AA597" s="329"/>
      <c r="AB597" s="333"/>
    </row>
    <row r="598" spans="1:28">
      <c r="A598" s="331"/>
      <c r="B598" s="332"/>
      <c r="C598" s="335"/>
      <c r="D598" s="332"/>
      <c r="E598" s="332"/>
      <c r="F598" s="332"/>
      <c r="G598" s="332"/>
      <c r="H598" s="332"/>
      <c r="I598" s="332"/>
      <c r="J598" s="332"/>
      <c r="K598" s="332"/>
      <c r="L598" s="332"/>
      <c r="M598" s="332"/>
      <c r="N598" s="332"/>
      <c r="O598" s="332"/>
      <c r="P598" s="332"/>
      <c r="Q598" s="332"/>
      <c r="R598" s="332"/>
      <c r="S598" s="332"/>
      <c r="T598" s="332"/>
      <c r="U598" s="328"/>
      <c r="V598" s="329"/>
      <c r="W598" s="329"/>
      <c r="X598" s="329"/>
      <c r="Y598" s="329"/>
      <c r="Z598" s="329"/>
      <c r="AA598" s="329"/>
      <c r="AB598" s="333"/>
    </row>
    <row r="599" spans="1:28">
      <c r="A599" s="331"/>
      <c r="B599" s="332"/>
      <c r="C599" s="335"/>
      <c r="D599" s="332"/>
      <c r="E599" s="332"/>
      <c r="F599" s="332"/>
      <c r="G599" s="332"/>
      <c r="H599" s="332"/>
      <c r="I599" s="332"/>
      <c r="J599" s="332"/>
      <c r="K599" s="332"/>
      <c r="L599" s="332"/>
      <c r="M599" s="332"/>
      <c r="N599" s="332"/>
      <c r="O599" s="332"/>
      <c r="P599" s="332"/>
      <c r="Q599" s="332"/>
      <c r="R599" s="332"/>
      <c r="S599" s="332"/>
      <c r="T599" s="332"/>
      <c r="U599" s="328"/>
      <c r="V599" s="329"/>
      <c r="W599" s="329"/>
      <c r="X599" s="329"/>
      <c r="Y599" s="329"/>
      <c r="Z599" s="329"/>
      <c r="AA599" s="329"/>
      <c r="AB599" s="333"/>
    </row>
    <row r="600" spans="1:28">
      <c r="A600" s="331"/>
      <c r="B600" s="332"/>
      <c r="C600" s="335"/>
      <c r="D600" s="332"/>
      <c r="E600" s="332"/>
      <c r="F600" s="332"/>
      <c r="G600" s="332"/>
      <c r="H600" s="332"/>
      <c r="I600" s="332"/>
      <c r="J600" s="332"/>
      <c r="K600" s="332"/>
      <c r="L600" s="332"/>
      <c r="M600" s="332"/>
      <c r="N600" s="332"/>
      <c r="O600" s="332"/>
      <c r="P600" s="332"/>
      <c r="Q600" s="332"/>
      <c r="R600" s="332"/>
      <c r="S600" s="332"/>
      <c r="T600" s="332"/>
      <c r="U600" s="328"/>
      <c r="V600" s="329"/>
      <c r="W600" s="329"/>
      <c r="X600" s="329"/>
      <c r="Y600" s="329"/>
      <c r="Z600" s="329"/>
      <c r="AA600" s="329"/>
      <c r="AB600" s="333"/>
    </row>
    <row r="601" spans="1:28">
      <c r="A601" s="331"/>
      <c r="B601" s="332"/>
      <c r="C601" s="335"/>
      <c r="D601" s="332"/>
      <c r="E601" s="332"/>
      <c r="F601" s="332"/>
      <c r="G601" s="332"/>
      <c r="H601" s="332"/>
      <c r="I601" s="332"/>
      <c r="J601" s="332"/>
      <c r="K601" s="332"/>
      <c r="L601" s="332"/>
      <c r="M601" s="332"/>
      <c r="N601" s="332"/>
      <c r="O601" s="332"/>
      <c r="P601" s="332"/>
      <c r="Q601" s="332"/>
      <c r="R601" s="332"/>
      <c r="S601" s="332"/>
      <c r="T601" s="332"/>
      <c r="U601" s="328"/>
      <c r="V601" s="329"/>
      <c r="W601" s="329"/>
      <c r="X601" s="329"/>
      <c r="Y601" s="329"/>
      <c r="Z601" s="329"/>
      <c r="AA601" s="329"/>
      <c r="AB601" s="333"/>
    </row>
    <row r="602" spans="1:28">
      <c r="A602" s="331"/>
      <c r="B602" s="332"/>
      <c r="C602" s="335"/>
      <c r="D602" s="332"/>
      <c r="E602" s="332"/>
      <c r="F602" s="332"/>
      <c r="G602" s="332"/>
      <c r="H602" s="332"/>
      <c r="I602" s="332"/>
      <c r="J602" s="332"/>
      <c r="K602" s="332"/>
      <c r="L602" s="332"/>
      <c r="M602" s="332"/>
      <c r="N602" s="332"/>
      <c r="O602" s="332"/>
      <c r="P602" s="332"/>
      <c r="Q602" s="332"/>
      <c r="R602" s="332"/>
      <c r="S602" s="332"/>
      <c r="T602" s="332"/>
      <c r="U602" s="328"/>
      <c r="V602" s="329"/>
      <c r="W602" s="329"/>
      <c r="X602" s="329"/>
      <c r="Y602" s="329"/>
      <c r="Z602" s="329"/>
      <c r="AA602" s="329"/>
      <c r="AB602" s="333"/>
    </row>
    <row r="603" spans="1:28">
      <c r="A603" s="331"/>
      <c r="B603" s="332"/>
      <c r="C603" s="335"/>
      <c r="D603" s="332"/>
      <c r="E603" s="332"/>
      <c r="F603" s="332"/>
      <c r="G603" s="332"/>
      <c r="H603" s="332"/>
      <c r="I603" s="332"/>
      <c r="J603" s="332"/>
      <c r="K603" s="332"/>
      <c r="L603" s="332"/>
      <c r="M603" s="332"/>
      <c r="N603" s="332"/>
      <c r="O603" s="332"/>
      <c r="P603" s="332"/>
      <c r="Q603" s="332"/>
      <c r="R603" s="332"/>
      <c r="S603" s="332"/>
      <c r="T603" s="332"/>
      <c r="U603" s="328"/>
      <c r="V603" s="329"/>
      <c r="W603" s="329"/>
      <c r="X603" s="329"/>
      <c r="Y603" s="329"/>
      <c r="Z603" s="329"/>
      <c r="AA603" s="329"/>
      <c r="AB603" s="333"/>
    </row>
    <row r="604" spans="1:28">
      <c r="A604" s="331"/>
      <c r="B604" s="332"/>
      <c r="C604" s="335"/>
      <c r="D604" s="332"/>
      <c r="E604" s="332"/>
      <c r="F604" s="332"/>
      <c r="G604" s="332"/>
      <c r="H604" s="332"/>
      <c r="I604" s="332"/>
      <c r="J604" s="332"/>
      <c r="K604" s="332"/>
      <c r="L604" s="332"/>
      <c r="M604" s="332"/>
      <c r="N604" s="332"/>
      <c r="O604" s="332"/>
      <c r="P604" s="332"/>
      <c r="Q604" s="332"/>
      <c r="R604" s="332"/>
      <c r="S604" s="332"/>
      <c r="T604" s="332"/>
      <c r="U604" s="328"/>
      <c r="V604" s="329"/>
      <c r="W604" s="329"/>
      <c r="X604" s="329"/>
      <c r="Y604" s="329"/>
      <c r="Z604" s="329"/>
      <c r="AA604" s="329"/>
      <c r="AB604" s="333"/>
    </row>
    <row r="605" spans="1:28">
      <c r="A605" s="331"/>
      <c r="B605" s="332"/>
      <c r="C605" s="335"/>
      <c r="D605" s="332"/>
      <c r="E605" s="332"/>
      <c r="F605" s="332"/>
      <c r="G605" s="332"/>
      <c r="H605" s="332"/>
      <c r="I605" s="332"/>
      <c r="J605" s="332"/>
      <c r="K605" s="332"/>
      <c r="L605" s="332"/>
      <c r="M605" s="332"/>
      <c r="N605" s="332"/>
      <c r="O605" s="332"/>
      <c r="P605" s="332"/>
      <c r="Q605" s="332"/>
      <c r="R605" s="332"/>
      <c r="S605" s="332"/>
      <c r="T605" s="332"/>
      <c r="U605" s="328"/>
      <c r="V605" s="329"/>
      <c r="W605" s="329"/>
      <c r="X605" s="329"/>
      <c r="Y605" s="329"/>
      <c r="Z605" s="329"/>
      <c r="AA605" s="329"/>
      <c r="AB605" s="333"/>
    </row>
    <row r="606" spans="1:28">
      <c r="A606" s="331"/>
      <c r="B606" s="332"/>
      <c r="C606" s="335"/>
      <c r="D606" s="332"/>
      <c r="E606" s="332"/>
      <c r="F606" s="332"/>
      <c r="G606" s="332"/>
      <c r="H606" s="332"/>
      <c r="I606" s="332"/>
      <c r="J606" s="332"/>
      <c r="K606" s="332"/>
      <c r="L606" s="332"/>
      <c r="M606" s="332"/>
      <c r="N606" s="332"/>
      <c r="O606" s="332"/>
      <c r="P606" s="332"/>
      <c r="Q606" s="332"/>
      <c r="R606" s="332"/>
      <c r="S606" s="332"/>
      <c r="T606" s="332"/>
      <c r="U606" s="328"/>
      <c r="V606" s="329"/>
      <c r="W606" s="329"/>
      <c r="X606" s="329"/>
      <c r="Y606" s="329"/>
      <c r="Z606" s="329"/>
      <c r="AA606" s="329"/>
      <c r="AB606" s="333"/>
    </row>
    <row r="607" spans="1:28">
      <c r="A607" s="331"/>
      <c r="B607" s="332"/>
      <c r="C607" s="335"/>
      <c r="D607" s="332"/>
      <c r="E607" s="332"/>
      <c r="F607" s="332"/>
      <c r="G607" s="332"/>
      <c r="H607" s="332"/>
      <c r="I607" s="332"/>
      <c r="J607" s="332"/>
      <c r="K607" s="332"/>
      <c r="L607" s="332"/>
      <c r="M607" s="332"/>
      <c r="N607" s="332"/>
      <c r="O607" s="332"/>
      <c r="P607" s="332"/>
      <c r="Q607" s="332"/>
      <c r="R607" s="332"/>
      <c r="S607" s="332"/>
      <c r="T607" s="332"/>
      <c r="U607" s="328"/>
      <c r="V607" s="329"/>
      <c r="W607" s="329"/>
      <c r="X607" s="329"/>
      <c r="Y607" s="329"/>
      <c r="Z607" s="329"/>
      <c r="AA607" s="329"/>
      <c r="AB607" s="333"/>
    </row>
    <row r="608" spans="1:28">
      <c r="A608" s="331"/>
      <c r="B608" s="332"/>
      <c r="C608" s="335"/>
      <c r="D608" s="332"/>
      <c r="E608" s="332"/>
      <c r="F608" s="332"/>
      <c r="G608" s="332"/>
      <c r="H608" s="332"/>
      <c r="I608" s="332"/>
      <c r="J608" s="332"/>
      <c r="K608" s="332"/>
      <c r="L608" s="332"/>
      <c r="M608" s="332"/>
      <c r="N608" s="332"/>
      <c r="O608" s="332"/>
      <c r="P608" s="332"/>
      <c r="Q608" s="332"/>
      <c r="R608" s="332"/>
      <c r="S608" s="332"/>
      <c r="T608" s="332"/>
      <c r="U608" s="328"/>
      <c r="V608" s="329"/>
      <c r="W608" s="329"/>
      <c r="X608" s="329"/>
      <c r="Y608" s="329"/>
      <c r="Z608" s="329"/>
      <c r="AA608" s="329"/>
      <c r="AB608" s="333"/>
    </row>
    <row r="609" spans="1:28">
      <c r="A609" s="331"/>
      <c r="B609" s="332"/>
      <c r="C609" s="335"/>
      <c r="D609" s="332"/>
      <c r="E609" s="332"/>
      <c r="F609" s="332"/>
      <c r="G609" s="332"/>
      <c r="H609" s="332"/>
      <c r="I609" s="332"/>
      <c r="J609" s="332"/>
      <c r="K609" s="332"/>
      <c r="L609" s="332"/>
      <c r="M609" s="332"/>
      <c r="N609" s="332"/>
      <c r="O609" s="332"/>
      <c r="P609" s="332"/>
      <c r="Q609" s="332"/>
      <c r="R609" s="332"/>
      <c r="S609" s="332"/>
      <c r="T609" s="332"/>
      <c r="U609" s="328"/>
      <c r="V609" s="329"/>
      <c r="W609" s="329"/>
      <c r="X609" s="329"/>
      <c r="Y609" s="329"/>
      <c r="Z609" s="329"/>
      <c r="AA609" s="329"/>
      <c r="AB609" s="333"/>
    </row>
    <row r="610" spans="1:28">
      <c r="A610" s="331"/>
      <c r="B610" s="332"/>
      <c r="C610" s="335"/>
      <c r="D610" s="332"/>
      <c r="E610" s="332"/>
      <c r="F610" s="332"/>
      <c r="G610" s="332"/>
      <c r="H610" s="332"/>
      <c r="I610" s="332"/>
      <c r="J610" s="332"/>
      <c r="K610" s="332"/>
      <c r="L610" s="332"/>
      <c r="M610" s="332"/>
      <c r="N610" s="332"/>
      <c r="O610" s="332"/>
      <c r="P610" s="332"/>
      <c r="Q610" s="332"/>
      <c r="R610" s="332"/>
      <c r="S610" s="332"/>
      <c r="T610" s="332"/>
      <c r="U610" s="328"/>
      <c r="V610" s="329"/>
      <c r="W610" s="329"/>
      <c r="X610" s="329"/>
      <c r="Y610" s="329"/>
      <c r="Z610" s="329"/>
      <c r="AA610" s="329"/>
      <c r="AB610" s="333"/>
    </row>
    <row r="611" spans="1:28">
      <c r="A611" s="331"/>
      <c r="B611" s="332"/>
      <c r="C611" s="335"/>
      <c r="D611" s="332"/>
      <c r="E611" s="332"/>
      <c r="F611" s="332"/>
      <c r="G611" s="332"/>
      <c r="H611" s="332"/>
      <c r="I611" s="332"/>
      <c r="J611" s="332"/>
      <c r="K611" s="332"/>
      <c r="L611" s="332"/>
      <c r="M611" s="332"/>
      <c r="N611" s="332"/>
      <c r="O611" s="332"/>
      <c r="P611" s="332"/>
      <c r="Q611" s="332"/>
      <c r="R611" s="332"/>
      <c r="S611" s="332"/>
      <c r="T611" s="332"/>
      <c r="U611" s="328"/>
      <c r="V611" s="329"/>
      <c r="W611" s="329"/>
      <c r="X611" s="329"/>
      <c r="Y611" s="329"/>
      <c r="Z611" s="329"/>
      <c r="AA611" s="329"/>
      <c r="AB611" s="333"/>
    </row>
    <row r="612" spans="1:28">
      <c r="A612" s="331"/>
      <c r="B612" s="332"/>
      <c r="C612" s="335"/>
      <c r="D612" s="332"/>
      <c r="E612" s="332"/>
      <c r="F612" s="332"/>
      <c r="G612" s="332"/>
      <c r="H612" s="332"/>
      <c r="I612" s="332"/>
      <c r="J612" s="332"/>
      <c r="K612" s="332"/>
      <c r="L612" s="332"/>
      <c r="M612" s="332"/>
      <c r="N612" s="332"/>
      <c r="O612" s="332"/>
      <c r="P612" s="332"/>
      <c r="Q612" s="332"/>
      <c r="R612" s="332"/>
      <c r="S612" s="332"/>
      <c r="T612" s="332"/>
      <c r="U612" s="328"/>
      <c r="V612" s="329"/>
      <c r="W612" s="329"/>
      <c r="X612" s="329"/>
      <c r="Y612" s="329"/>
      <c r="Z612" s="329"/>
      <c r="AA612" s="329"/>
      <c r="AB612" s="333"/>
    </row>
    <row r="613" spans="1:28">
      <c r="A613" s="331"/>
      <c r="B613" s="332"/>
      <c r="C613" s="335"/>
      <c r="D613" s="332"/>
      <c r="E613" s="332"/>
      <c r="F613" s="332"/>
      <c r="G613" s="332"/>
      <c r="H613" s="332"/>
      <c r="I613" s="332"/>
      <c r="J613" s="332"/>
      <c r="K613" s="332"/>
      <c r="L613" s="332"/>
      <c r="M613" s="332"/>
      <c r="N613" s="332"/>
      <c r="O613" s="332"/>
      <c r="P613" s="332"/>
      <c r="Q613" s="332"/>
      <c r="R613" s="332"/>
      <c r="S613" s="332"/>
      <c r="T613" s="332"/>
      <c r="U613" s="328"/>
      <c r="V613" s="329"/>
      <c r="W613" s="329"/>
      <c r="X613" s="329"/>
      <c r="Y613" s="329"/>
      <c r="Z613" s="329"/>
      <c r="AA613" s="329"/>
      <c r="AB613" s="333"/>
    </row>
    <row r="614" spans="1:28">
      <c r="A614" s="331"/>
      <c r="B614" s="332"/>
      <c r="C614" s="335"/>
      <c r="D614" s="332"/>
      <c r="E614" s="332"/>
      <c r="F614" s="332"/>
      <c r="G614" s="332"/>
      <c r="H614" s="332"/>
      <c r="I614" s="332"/>
      <c r="J614" s="332"/>
      <c r="K614" s="332"/>
      <c r="L614" s="332"/>
      <c r="M614" s="332"/>
      <c r="N614" s="332"/>
      <c r="O614" s="332"/>
      <c r="P614" s="332"/>
      <c r="Q614" s="332"/>
      <c r="R614" s="332"/>
      <c r="S614" s="332"/>
      <c r="T614" s="332"/>
      <c r="U614" s="328"/>
      <c r="V614" s="329"/>
      <c r="W614" s="329"/>
      <c r="X614" s="329"/>
      <c r="Y614" s="329"/>
      <c r="Z614" s="329"/>
      <c r="AA614" s="329"/>
      <c r="AB614" s="333"/>
    </row>
    <row r="615" spans="1:28">
      <c r="A615" s="331"/>
      <c r="B615" s="332"/>
      <c r="C615" s="335"/>
      <c r="D615" s="332"/>
      <c r="E615" s="332"/>
      <c r="F615" s="332"/>
      <c r="G615" s="332"/>
      <c r="H615" s="332"/>
      <c r="I615" s="332"/>
      <c r="J615" s="332"/>
      <c r="K615" s="332"/>
      <c r="L615" s="332"/>
      <c r="M615" s="332"/>
      <c r="N615" s="332"/>
      <c r="O615" s="332"/>
      <c r="P615" s="332"/>
      <c r="Q615" s="332"/>
      <c r="R615" s="332"/>
      <c r="S615" s="332"/>
      <c r="T615" s="332"/>
      <c r="U615" s="328"/>
      <c r="V615" s="329"/>
      <c r="W615" s="329"/>
      <c r="X615" s="329"/>
      <c r="Y615" s="329"/>
      <c r="Z615" s="329"/>
      <c r="AA615" s="329"/>
      <c r="AB615" s="333"/>
    </row>
    <row r="616" spans="1:28">
      <c r="A616" s="331"/>
      <c r="B616" s="332"/>
      <c r="C616" s="335"/>
      <c r="D616" s="332"/>
      <c r="E616" s="332"/>
      <c r="F616" s="332"/>
      <c r="G616" s="332"/>
      <c r="H616" s="332"/>
      <c r="I616" s="332"/>
      <c r="J616" s="332"/>
      <c r="K616" s="332"/>
      <c r="L616" s="332"/>
      <c r="M616" s="332"/>
      <c r="N616" s="332"/>
      <c r="O616" s="332"/>
      <c r="P616" s="332"/>
      <c r="Q616" s="332"/>
      <c r="R616" s="332"/>
      <c r="S616" s="332"/>
      <c r="T616" s="332"/>
      <c r="U616" s="328"/>
      <c r="V616" s="329"/>
      <c r="W616" s="329"/>
      <c r="X616" s="329"/>
      <c r="Y616" s="329"/>
      <c r="Z616" s="329"/>
      <c r="AA616" s="329"/>
      <c r="AB616" s="333"/>
    </row>
    <row r="617" spans="1:28">
      <c r="A617" s="331"/>
      <c r="B617" s="332"/>
      <c r="C617" s="335"/>
      <c r="D617" s="332"/>
      <c r="E617" s="332"/>
      <c r="F617" s="332"/>
      <c r="G617" s="332"/>
      <c r="H617" s="332"/>
      <c r="I617" s="332"/>
      <c r="J617" s="332"/>
      <c r="K617" s="332"/>
      <c r="L617" s="332"/>
      <c r="M617" s="332"/>
      <c r="N617" s="332"/>
      <c r="O617" s="332"/>
      <c r="P617" s="332"/>
      <c r="Q617" s="332"/>
      <c r="R617" s="332"/>
      <c r="S617" s="332"/>
      <c r="T617" s="332"/>
      <c r="U617" s="328"/>
      <c r="V617" s="329"/>
      <c r="W617" s="329"/>
      <c r="X617" s="329"/>
      <c r="Y617" s="329"/>
      <c r="Z617" s="329"/>
      <c r="AA617" s="329"/>
      <c r="AB617" s="333"/>
    </row>
    <row r="618" spans="1:28">
      <c r="A618" s="331"/>
      <c r="B618" s="332"/>
      <c r="C618" s="335"/>
      <c r="D618" s="332"/>
      <c r="E618" s="332"/>
      <c r="F618" s="332"/>
      <c r="G618" s="332"/>
      <c r="H618" s="332"/>
      <c r="I618" s="332"/>
      <c r="J618" s="332"/>
      <c r="K618" s="332"/>
      <c r="L618" s="332"/>
      <c r="M618" s="332"/>
      <c r="N618" s="332"/>
      <c r="O618" s="332"/>
      <c r="P618" s="332"/>
      <c r="Q618" s="332"/>
      <c r="R618" s="332"/>
      <c r="S618" s="332"/>
      <c r="T618" s="332"/>
      <c r="U618" s="328"/>
      <c r="V618" s="329"/>
      <c r="W618" s="329"/>
      <c r="X618" s="329"/>
      <c r="Y618" s="329"/>
      <c r="Z618" s="329"/>
      <c r="AA618" s="329"/>
      <c r="AB618" s="333"/>
    </row>
    <row r="619" spans="1:28">
      <c r="A619" s="331"/>
      <c r="B619" s="332"/>
      <c r="C619" s="335"/>
      <c r="D619" s="332"/>
      <c r="E619" s="332"/>
      <c r="F619" s="332"/>
      <c r="G619" s="332"/>
      <c r="H619" s="332"/>
      <c r="I619" s="332"/>
      <c r="J619" s="332"/>
      <c r="K619" s="332"/>
      <c r="L619" s="332"/>
      <c r="M619" s="332"/>
      <c r="N619" s="332"/>
      <c r="O619" s="332"/>
      <c r="P619" s="332"/>
      <c r="Q619" s="332"/>
      <c r="R619" s="332"/>
      <c r="S619" s="332"/>
      <c r="T619" s="332"/>
      <c r="U619" s="328"/>
      <c r="V619" s="329"/>
      <c r="W619" s="329"/>
      <c r="X619" s="329"/>
      <c r="Y619" s="329"/>
      <c r="Z619" s="329"/>
      <c r="AA619" s="329"/>
      <c r="AB619" s="333"/>
    </row>
    <row r="620" spans="1:28">
      <c r="A620" s="331"/>
      <c r="B620" s="332"/>
      <c r="C620" s="335"/>
      <c r="D620" s="332"/>
      <c r="E620" s="332"/>
      <c r="F620" s="332"/>
      <c r="G620" s="332"/>
      <c r="H620" s="332"/>
      <c r="I620" s="332"/>
      <c r="J620" s="332"/>
      <c r="K620" s="332"/>
      <c r="L620" s="332"/>
      <c r="M620" s="332"/>
      <c r="N620" s="332"/>
      <c r="O620" s="332"/>
      <c r="P620" s="332"/>
      <c r="Q620" s="332"/>
      <c r="R620" s="332"/>
      <c r="S620" s="332"/>
      <c r="T620" s="332"/>
      <c r="U620" s="328"/>
      <c r="V620" s="329"/>
      <c r="W620" s="329"/>
      <c r="X620" s="329"/>
      <c r="Y620" s="329"/>
      <c r="Z620" s="329"/>
      <c r="AA620" s="329"/>
      <c r="AB620" s="333"/>
    </row>
    <row r="621" spans="1:28">
      <c r="A621" s="331"/>
      <c r="B621" s="332"/>
      <c r="C621" s="335"/>
      <c r="D621" s="332"/>
      <c r="E621" s="332"/>
      <c r="F621" s="332"/>
      <c r="G621" s="332"/>
      <c r="H621" s="332"/>
      <c r="I621" s="332"/>
      <c r="J621" s="332"/>
      <c r="K621" s="332"/>
      <c r="L621" s="332"/>
      <c r="M621" s="332"/>
      <c r="N621" s="332"/>
      <c r="O621" s="332"/>
      <c r="P621" s="332"/>
      <c r="Q621" s="332"/>
      <c r="R621" s="332"/>
      <c r="S621" s="332"/>
      <c r="T621" s="332"/>
      <c r="U621" s="328"/>
      <c r="V621" s="329"/>
      <c r="W621" s="329"/>
      <c r="X621" s="329"/>
      <c r="Y621" s="329"/>
      <c r="Z621" s="329"/>
      <c r="AA621" s="329"/>
      <c r="AB621" s="333"/>
    </row>
    <row r="622" spans="1:28">
      <c r="A622" s="331"/>
      <c r="B622" s="332"/>
      <c r="C622" s="335"/>
      <c r="D622" s="332"/>
      <c r="E622" s="332"/>
      <c r="F622" s="332"/>
      <c r="G622" s="332"/>
      <c r="H622" s="332"/>
      <c r="I622" s="332"/>
      <c r="J622" s="332"/>
      <c r="K622" s="332"/>
      <c r="L622" s="332"/>
      <c r="M622" s="332"/>
      <c r="N622" s="332"/>
      <c r="O622" s="332"/>
      <c r="P622" s="332"/>
      <c r="Q622" s="332"/>
      <c r="R622" s="332"/>
      <c r="S622" s="332"/>
      <c r="T622" s="332"/>
      <c r="U622" s="328"/>
      <c r="V622" s="329"/>
      <c r="W622" s="329"/>
      <c r="X622" s="329"/>
      <c r="Y622" s="329"/>
      <c r="Z622" s="329"/>
      <c r="AA622" s="329"/>
      <c r="AB622" s="333"/>
    </row>
    <row r="623" spans="1:28">
      <c r="A623" s="331"/>
      <c r="B623" s="332"/>
      <c r="C623" s="335"/>
      <c r="D623" s="332"/>
      <c r="E623" s="332"/>
      <c r="F623" s="332"/>
      <c r="G623" s="332"/>
      <c r="H623" s="332"/>
      <c r="I623" s="332"/>
      <c r="J623" s="332"/>
      <c r="K623" s="332"/>
      <c r="L623" s="332"/>
      <c r="M623" s="332"/>
      <c r="N623" s="332"/>
      <c r="O623" s="332"/>
      <c r="P623" s="332"/>
      <c r="Q623" s="332"/>
      <c r="R623" s="332"/>
      <c r="S623" s="332"/>
      <c r="T623" s="332"/>
      <c r="U623" s="328"/>
      <c r="V623" s="329"/>
      <c r="W623" s="329"/>
      <c r="X623" s="329"/>
      <c r="Y623" s="329"/>
      <c r="Z623" s="329"/>
      <c r="AA623" s="329"/>
      <c r="AB623" s="333"/>
    </row>
    <row r="624" spans="1:28">
      <c r="A624" s="331"/>
      <c r="B624" s="332"/>
      <c r="C624" s="335"/>
      <c r="D624" s="332"/>
      <c r="E624" s="332"/>
      <c r="F624" s="332"/>
      <c r="G624" s="332"/>
      <c r="H624" s="332"/>
      <c r="I624" s="332"/>
      <c r="J624" s="332"/>
      <c r="K624" s="332"/>
      <c r="L624" s="332"/>
      <c r="M624" s="332"/>
      <c r="N624" s="332"/>
      <c r="O624" s="332"/>
      <c r="P624" s="332"/>
      <c r="Q624" s="332"/>
      <c r="R624" s="332"/>
      <c r="S624" s="332"/>
      <c r="T624" s="332"/>
      <c r="U624" s="328"/>
      <c r="V624" s="329"/>
      <c r="W624" s="329"/>
      <c r="X624" s="329"/>
      <c r="Y624" s="329"/>
      <c r="Z624" s="329"/>
      <c r="AA624" s="329"/>
      <c r="AB624" s="333"/>
    </row>
    <row r="625" spans="1:28">
      <c r="A625" s="331"/>
      <c r="B625" s="332"/>
      <c r="C625" s="335"/>
      <c r="D625" s="332"/>
      <c r="E625" s="332"/>
      <c r="F625" s="332"/>
      <c r="G625" s="332"/>
      <c r="H625" s="332"/>
      <c r="I625" s="332"/>
      <c r="J625" s="332"/>
      <c r="K625" s="332"/>
      <c r="L625" s="332"/>
      <c r="M625" s="332"/>
      <c r="N625" s="332"/>
      <c r="O625" s="332"/>
      <c r="P625" s="332"/>
      <c r="Q625" s="332"/>
      <c r="R625" s="332"/>
      <c r="S625" s="332"/>
      <c r="T625" s="332"/>
      <c r="U625" s="328"/>
      <c r="V625" s="329"/>
      <c r="W625" s="329"/>
      <c r="X625" s="329"/>
      <c r="Y625" s="329"/>
      <c r="Z625" s="329"/>
      <c r="AA625" s="329"/>
      <c r="AB625" s="333"/>
    </row>
    <row r="626" spans="1:28">
      <c r="A626" s="331"/>
      <c r="B626" s="332"/>
      <c r="C626" s="335"/>
      <c r="D626" s="332"/>
      <c r="E626" s="332"/>
      <c r="F626" s="332"/>
      <c r="G626" s="332"/>
      <c r="H626" s="332"/>
      <c r="I626" s="332"/>
      <c r="J626" s="332"/>
      <c r="K626" s="332"/>
      <c r="L626" s="332"/>
      <c r="M626" s="332"/>
      <c r="N626" s="332"/>
      <c r="O626" s="332"/>
      <c r="P626" s="332"/>
      <c r="Q626" s="332"/>
      <c r="R626" s="332"/>
      <c r="S626" s="332"/>
      <c r="T626" s="332"/>
      <c r="U626" s="328"/>
      <c r="V626" s="329"/>
      <c r="W626" s="329"/>
      <c r="X626" s="329"/>
      <c r="Y626" s="329"/>
      <c r="Z626" s="329"/>
      <c r="AA626" s="329"/>
      <c r="AB626" s="333"/>
    </row>
    <row r="627" spans="1:28">
      <c r="A627" s="331"/>
      <c r="B627" s="332"/>
      <c r="C627" s="335"/>
      <c r="D627" s="332"/>
      <c r="E627" s="332"/>
      <c r="F627" s="332"/>
      <c r="G627" s="332"/>
      <c r="H627" s="332"/>
      <c r="I627" s="332"/>
      <c r="J627" s="332"/>
      <c r="K627" s="332"/>
      <c r="L627" s="332"/>
      <c r="M627" s="332"/>
      <c r="N627" s="332"/>
      <c r="O627" s="332"/>
      <c r="P627" s="332"/>
      <c r="Q627" s="332"/>
      <c r="R627" s="332"/>
      <c r="S627" s="332"/>
      <c r="T627" s="332"/>
      <c r="U627" s="328"/>
      <c r="V627" s="329"/>
      <c r="W627" s="329"/>
      <c r="X627" s="329"/>
      <c r="Y627" s="329"/>
      <c r="Z627" s="329"/>
      <c r="AA627" s="329"/>
      <c r="AB627" s="333"/>
    </row>
    <row r="628" spans="1:28">
      <c r="A628" s="331"/>
      <c r="B628" s="332"/>
      <c r="C628" s="335"/>
      <c r="D628" s="332"/>
      <c r="E628" s="332"/>
      <c r="F628" s="332"/>
      <c r="G628" s="332"/>
      <c r="H628" s="332"/>
      <c r="I628" s="332"/>
      <c r="J628" s="332"/>
      <c r="K628" s="332"/>
      <c r="L628" s="332"/>
      <c r="M628" s="332"/>
      <c r="N628" s="332"/>
      <c r="O628" s="332"/>
      <c r="P628" s="332"/>
      <c r="Q628" s="332"/>
      <c r="R628" s="332"/>
      <c r="S628" s="332"/>
      <c r="T628" s="332"/>
      <c r="U628" s="328"/>
      <c r="V628" s="329"/>
      <c r="W628" s="329"/>
      <c r="X628" s="329"/>
      <c r="Y628" s="329"/>
      <c r="Z628" s="329"/>
      <c r="AA628" s="329"/>
      <c r="AB628" s="333"/>
    </row>
    <row r="629" spans="1:28">
      <c r="A629" s="331"/>
      <c r="B629" s="332"/>
      <c r="C629" s="335"/>
      <c r="D629" s="332"/>
      <c r="E629" s="332"/>
      <c r="F629" s="332"/>
      <c r="G629" s="332"/>
      <c r="H629" s="332"/>
      <c r="I629" s="332"/>
      <c r="J629" s="332"/>
      <c r="K629" s="332"/>
      <c r="L629" s="332"/>
      <c r="M629" s="332"/>
      <c r="N629" s="332"/>
      <c r="O629" s="332"/>
      <c r="P629" s="332"/>
      <c r="Q629" s="332"/>
      <c r="R629" s="332"/>
      <c r="S629" s="332"/>
      <c r="T629" s="332"/>
      <c r="U629" s="328"/>
      <c r="V629" s="329"/>
      <c r="W629" s="329"/>
      <c r="X629" s="329"/>
      <c r="Y629" s="329"/>
      <c r="Z629" s="329"/>
      <c r="AA629" s="329"/>
      <c r="AB629" s="333"/>
    </row>
    <row r="630" spans="1:28">
      <c r="A630" s="331"/>
      <c r="B630" s="332"/>
      <c r="C630" s="335"/>
      <c r="D630" s="332"/>
      <c r="E630" s="332"/>
      <c r="F630" s="332"/>
      <c r="G630" s="332"/>
      <c r="H630" s="332"/>
      <c r="I630" s="332"/>
      <c r="J630" s="332"/>
      <c r="K630" s="332"/>
      <c r="L630" s="332"/>
      <c r="M630" s="332"/>
      <c r="N630" s="332"/>
      <c r="O630" s="332"/>
      <c r="P630" s="332"/>
      <c r="Q630" s="332"/>
      <c r="R630" s="332"/>
      <c r="S630" s="332"/>
      <c r="T630" s="332"/>
      <c r="U630" s="328"/>
      <c r="V630" s="329"/>
      <c r="W630" s="329"/>
      <c r="X630" s="329"/>
      <c r="Y630" s="329"/>
      <c r="Z630" s="329"/>
      <c r="AA630" s="329"/>
      <c r="AB630" s="333"/>
    </row>
    <row r="631" spans="1:28">
      <c r="A631" s="331"/>
      <c r="B631" s="332"/>
      <c r="C631" s="335"/>
      <c r="D631" s="332"/>
      <c r="E631" s="332"/>
      <c r="F631" s="332"/>
      <c r="G631" s="332"/>
      <c r="H631" s="332"/>
      <c r="I631" s="332"/>
      <c r="J631" s="332"/>
      <c r="K631" s="332"/>
      <c r="L631" s="332"/>
      <c r="M631" s="332"/>
      <c r="N631" s="332"/>
      <c r="O631" s="332"/>
      <c r="P631" s="332"/>
      <c r="Q631" s="332"/>
      <c r="R631" s="332"/>
      <c r="S631" s="332"/>
      <c r="T631" s="332"/>
      <c r="U631" s="328"/>
      <c r="V631" s="329"/>
      <c r="W631" s="329"/>
      <c r="X631" s="329"/>
      <c r="Y631" s="329"/>
      <c r="Z631" s="329"/>
      <c r="AA631" s="329"/>
      <c r="AB631" s="333"/>
    </row>
    <row r="632" spans="1:28">
      <c r="A632" s="331"/>
      <c r="B632" s="332"/>
      <c r="C632" s="335"/>
      <c r="D632" s="332"/>
      <c r="E632" s="332"/>
      <c r="F632" s="332"/>
      <c r="G632" s="332"/>
      <c r="H632" s="332"/>
      <c r="I632" s="332"/>
      <c r="J632" s="332"/>
      <c r="K632" s="332"/>
      <c r="L632" s="332"/>
      <c r="M632" s="332"/>
      <c r="N632" s="332"/>
      <c r="O632" s="332"/>
      <c r="P632" s="332"/>
      <c r="Q632" s="332"/>
      <c r="R632" s="332"/>
      <c r="S632" s="332"/>
      <c r="T632" s="332"/>
      <c r="U632" s="328"/>
      <c r="V632" s="329"/>
      <c r="W632" s="329"/>
      <c r="X632" s="329"/>
      <c r="Y632" s="329"/>
      <c r="Z632" s="329"/>
      <c r="AA632" s="329"/>
      <c r="AB632" s="333"/>
    </row>
    <row r="633" spans="1:28">
      <c r="A633" s="331"/>
      <c r="B633" s="332"/>
      <c r="C633" s="335"/>
      <c r="D633" s="332"/>
      <c r="E633" s="332"/>
      <c r="F633" s="332"/>
      <c r="G633" s="332"/>
      <c r="H633" s="332"/>
      <c r="I633" s="332"/>
      <c r="J633" s="332"/>
      <c r="K633" s="332"/>
      <c r="L633" s="332"/>
      <c r="M633" s="332"/>
      <c r="N633" s="332"/>
      <c r="O633" s="332"/>
      <c r="P633" s="332"/>
      <c r="Q633" s="332"/>
      <c r="R633" s="332"/>
      <c r="S633" s="332"/>
      <c r="T633" s="332"/>
      <c r="U633" s="328"/>
      <c r="V633" s="329"/>
      <c r="W633" s="329"/>
      <c r="X633" s="329"/>
      <c r="Y633" s="329"/>
      <c r="Z633" s="329"/>
      <c r="AA633" s="329"/>
      <c r="AB633" s="333"/>
    </row>
    <row r="634" spans="1:28">
      <c r="A634" s="331"/>
      <c r="B634" s="332"/>
      <c r="C634" s="335"/>
      <c r="D634" s="332"/>
      <c r="E634" s="332"/>
      <c r="F634" s="332"/>
      <c r="G634" s="332"/>
      <c r="H634" s="332"/>
      <c r="I634" s="332"/>
      <c r="J634" s="332"/>
      <c r="K634" s="332"/>
      <c r="L634" s="332"/>
      <c r="M634" s="332"/>
      <c r="N634" s="332"/>
      <c r="O634" s="332"/>
      <c r="P634" s="332"/>
      <c r="Q634" s="332"/>
      <c r="R634" s="332"/>
      <c r="S634" s="332"/>
      <c r="T634" s="332"/>
      <c r="U634" s="328"/>
      <c r="V634" s="329"/>
      <c r="W634" s="329"/>
      <c r="X634" s="329"/>
      <c r="Y634" s="329"/>
      <c r="Z634" s="329"/>
      <c r="AA634" s="329"/>
      <c r="AB634" s="333"/>
    </row>
    <row r="635" spans="1:28">
      <c r="A635" s="331"/>
      <c r="B635" s="332"/>
      <c r="C635" s="335"/>
      <c r="D635" s="332"/>
      <c r="E635" s="332"/>
      <c r="F635" s="332"/>
      <c r="G635" s="332"/>
      <c r="H635" s="332"/>
      <c r="I635" s="332"/>
      <c r="J635" s="332"/>
      <c r="K635" s="332"/>
      <c r="L635" s="332"/>
      <c r="M635" s="332"/>
      <c r="N635" s="332"/>
      <c r="O635" s="332"/>
      <c r="P635" s="332"/>
      <c r="Q635" s="332"/>
      <c r="R635" s="332"/>
      <c r="S635" s="332"/>
      <c r="T635" s="332"/>
      <c r="U635" s="328"/>
      <c r="V635" s="329"/>
      <c r="W635" s="329"/>
      <c r="X635" s="329"/>
      <c r="Y635" s="329"/>
      <c r="Z635" s="329"/>
      <c r="AA635" s="329"/>
      <c r="AB635" s="333"/>
    </row>
    <row r="636" spans="1:28">
      <c r="A636" s="331"/>
      <c r="B636" s="332"/>
      <c r="C636" s="335"/>
      <c r="D636" s="332"/>
      <c r="E636" s="332"/>
      <c r="F636" s="332"/>
      <c r="G636" s="332"/>
      <c r="H636" s="332"/>
      <c r="I636" s="332"/>
      <c r="J636" s="332"/>
      <c r="K636" s="332"/>
      <c r="L636" s="332"/>
      <c r="M636" s="332"/>
      <c r="N636" s="332"/>
      <c r="O636" s="332"/>
      <c r="P636" s="332"/>
      <c r="Q636" s="332"/>
      <c r="R636" s="332"/>
      <c r="S636" s="332"/>
      <c r="T636" s="332"/>
      <c r="U636" s="328"/>
      <c r="V636" s="329"/>
      <c r="W636" s="329"/>
      <c r="X636" s="329"/>
      <c r="Y636" s="329"/>
      <c r="Z636" s="329"/>
      <c r="AA636" s="329"/>
      <c r="AB636" s="333"/>
    </row>
    <row r="637" spans="1:28">
      <c r="A637" s="331"/>
      <c r="B637" s="332"/>
      <c r="C637" s="335"/>
      <c r="D637" s="332"/>
      <c r="E637" s="332"/>
      <c r="F637" s="332"/>
      <c r="G637" s="332"/>
      <c r="H637" s="332"/>
      <c r="I637" s="332"/>
      <c r="J637" s="332"/>
      <c r="K637" s="332"/>
      <c r="L637" s="332"/>
      <c r="M637" s="332"/>
      <c r="N637" s="332"/>
      <c r="O637" s="332"/>
      <c r="P637" s="332"/>
      <c r="Q637" s="332"/>
      <c r="R637" s="332"/>
      <c r="S637" s="332"/>
      <c r="T637" s="332"/>
      <c r="U637" s="328"/>
      <c r="V637" s="329"/>
      <c r="W637" s="329"/>
      <c r="X637" s="329"/>
      <c r="Y637" s="329"/>
      <c r="Z637" s="329"/>
      <c r="AA637" s="329"/>
      <c r="AB637" s="333"/>
    </row>
    <row r="638" spans="1:28">
      <c r="A638" s="331"/>
      <c r="B638" s="332"/>
      <c r="C638" s="335"/>
      <c r="D638" s="332"/>
      <c r="E638" s="332"/>
      <c r="F638" s="332"/>
      <c r="G638" s="332"/>
      <c r="H638" s="332"/>
      <c r="I638" s="332"/>
      <c r="J638" s="332"/>
      <c r="K638" s="332"/>
      <c r="L638" s="332"/>
      <c r="M638" s="332"/>
      <c r="N638" s="332"/>
      <c r="O638" s="332"/>
      <c r="P638" s="332"/>
      <c r="Q638" s="332"/>
      <c r="R638" s="332"/>
      <c r="S638" s="332"/>
      <c r="T638" s="332"/>
      <c r="U638" s="328"/>
      <c r="V638" s="329"/>
      <c r="W638" s="329"/>
      <c r="X638" s="329"/>
      <c r="Y638" s="329"/>
      <c r="Z638" s="329"/>
      <c r="AA638" s="329"/>
      <c r="AB638" s="333"/>
    </row>
    <row r="639" spans="1:28">
      <c r="A639" s="331"/>
      <c r="B639" s="332"/>
      <c r="C639" s="335"/>
      <c r="D639" s="332"/>
      <c r="E639" s="332"/>
      <c r="F639" s="332"/>
      <c r="G639" s="332"/>
      <c r="H639" s="332"/>
      <c r="I639" s="332"/>
      <c r="J639" s="332"/>
      <c r="K639" s="332"/>
      <c r="L639" s="332"/>
      <c r="M639" s="332"/>
      <c r="N639" s="332"/>
      <c r="O639" s="332"/>
      <c r="P639" s="332"/>
      <c r="Q639" s="332"/>
      <c r="R639" s="332"/>
      <c r="S639" s="332"/>
      <c r="T639" s="332"/>
      <c r="U639" s="328"/>
      <c r="V639" s="329"/>
      <c r="W639" s="329"/>
      <c r="X639" s="329"/>
      <c r="Y639" s="329"/>
      <c r="Z639" s="329"/>
      <c r="AA639" s="329"/>
      <c r="AB639" s="333"/>
    </row>
    <row r="640" spans="1:28">
      <c r="A640" s="331"/>
      <c r="B640" s="332"/>
      <c r="C640" s="335"/>
      <c r="D640" s="332"/>
      <c r="E640" s="332"/>
      <c r="F640" s="332"/>
      <c r="G640" s="332"/>
      <c r="H640" s="332"/>
      <c r="I640" s="332"/>
      <c r="J640" s="332"/>
      <c r="K640" s="332"/>
      <c r="L640" s="332"/>
      <c r="M640" s="332"/>
      <c r="N640" s="332"/>
      <c r="O640" s="332"/>
      <c r="P640" s="332"/>
      <c r="Q640" s="332"/>
      <c r="R640" s="332"/>
      <c r="S640" s="332"/>
      <c r="T640" s="332"/>
      <c r="U640" s="328"/>
      <c r="V640" s="329"/>
      <c r="W640" s="329"/>
      <c r="X640" s="329"/>
      <c r="Y640" s="329"/>
      <c r="Z640" s="329"/>
      <c r="AA640" s="329"/>
      <c r="AB640" s="333"/>
    </row>
    <row r="641" spans="1:28">
      <c r="A641" s="331"/>
      <c r="B641" s="332"/>
      <c r="C641" s="335"/>
      <c r="D641" s="332"/>
      <c r="E641" s="332"/>
      <c r="F641" s="332"/>
      <c r="G641" s="332"/>
      <c r="H641" s="332"/>
      <c r="I641" s="332"/>
      <c r="J641" s="332"/>
      <c r="K641" s="332"/>
      <c r="L641" s="332"/>
      <c r="M641" s="332"/>
      <c r="N641" s="332"/>
      <c r="O641" s="332"/>
      <c r="P641" s="332"/>
      <c r="Q641" s="332"/>
      <c r="R641" s="332"/>
      <c r="S641" s="332"/>
      <c r="T641" s="332"/>
      <c r="U641" s="328"/>
      <c r="V641" s="329"/>
      <c r="W641" s="329"/>
      <c r="X641" s="329"/>
      <c r="Y641" s="329"/>
      <c r="Z641" s="329"/>
      <c r="AA641" s="329"/>
      <c r="AB641" s="333"/>
    </row>
    <row r="642" spans="1:28">
      <c r="A642" s="331"/>
      <c r="B642" s="332"/>
      <c r="C642" s="335"/>
      <c r="D642" s="332"/>
      <c r="E642" s="332"/>
      <c r="F642" s="332"/>
      <c r="G642" s="332"/>
      <c r="H642" s="332"/>
      <c r="I642" s="332"/>
      <c r="J642" s="332"/>
      <c r="K642" s="332"/>
      <c r="L642" s="332"/>
      <c r="M642" s="332"/>
      <c r="N642" s="332"/>
      <c r="O642" s="332"/>
      <c r="P642" s="332"/>
      <c r="Q642" s="332"/>
      <c r="R642" s="332"/>
      <c r="S642" s="332"/>
      <c r="T642" s="332"/>
      <c r="U642" s="328"/>
      <c r="V642" s="329"/>
      <c r="W642" s="329"/>
      <c r="X642" s="329"/>
      <c r="Y642" s="329"/>
      <c r="Z642" s="329"/>
      <c r="AA642" s="329"/>
      <c r="AB642" s="333"/>
    </row>
    <row r="643" spans="1:28">
      <c r="A643" s="331"/>
      <c r="B643" s="332"/>
      <c r="C643" s="335"/>
      <c r="D643" s="332"/>
      <c r="E643" s="332"/>
      <c r="F643" s="332"/>
      <c r="G643" s="332"/>
      <c r="H643" s="332"/>
      <c r="I643" s="332"/>
      <c r="J643" s="332"/>
      <c r="K643" s="332"/>
      <c r="L643" s="332"/>
      <c r="M643" s="332"/>
      <c r="N643" s="332"/>
      <c r="O643" s="332"/>
      <c r="P643" s="332"/>
      <c r="Q643" s="332"/>
      <c r="R643" s="332"/>
      <c r="S643" s="332"/>
      <c r="T643" s="332"/>
      <c r="U643" s="328"/>
      <c r="V643" s="329"/>
      <c r="W643" s="329"/>
      <c r="X643" s="329"/>
      <c r="Y643" s="329"/>
      <c r="Z643" s="329"/>
      <c r="AA643" s="329"/>
      <c r="AB643" s="333"/>
    </row>
    <row r="644" spans="1:28">
      <c r="A644" s="331"/>
      <c r="B644" s="332"/>
      <c r="C644" s="335"/>
      <c r="D644" s="332"/>
      <c r="E644" s="332"/>
      <c r="F644" s="332"/>
      <c r="G644" s="332"/>
      <c r="H644" s="332"/>
      <c r="I644" s="332"/>
      <c r="J644" s="332"/>
      <c r="K644" s="332"/>
      <c r="L644" s="332"/>
      <c r="M644" s="332"/>
      <c r="N644" s="332"/>
      <c r="O644" s="332"/>
      <c r="P644" s="332"/>
      <c r="Q644" s="332"/>
      <c r="R644" s="332"/>
      <c r="S644" s="332"/>
      <c r="T644" s="332"/>
      <c r="U644" s="328"/>
      <c r="V644" s="329"/>
      <c r="W644" s="329"/>
      <c r="X644" s="329"/>
      <c r="Y644" s="329"/>
      <c r="Z644" s="329"/>
      <c r="AA644" s="329"/>
      <c r="AB644" s="333"/>
    </row>
    <row r="645" spans="1:28">
      <c r="A645" s="331"/>
      <c r="B645" s="332"/>
      <c r="C645" s="335"/>
      <c r="D645" s="332"/>
      <c r="E645" s="332"/>
      <c r="F645" s="332"/>
      <c r="G645" s="332"/>
      <c r="H645" s="332"/>
      <c r="I645" s="332"/>
      <c r="J645" s="332"/>
      <c r="K645" s="332"/>
      <c r="L645" s="332"/>
      <c r="M645" s="332"/>
      <c r="N645" s="332"/>
      <c r="O645" s="332"/>
      <c r="P645" s="332"/>
      <c r="Q645" s="332"/>
      <c r="R645" s="332"/>
      <c r="S645" s="332"/>
      <c r="T645" s="332"/>
      <c r="U645" s="328"/>
      <c r="V645" s="329"/>
      <c r="W645" s="329"/>
      <c r="X645" s="329"/>
      <c r="Y645" s="329"/>
      <c r="Z645" s="329"/>
      <c r="AA645" s="329"/>
      <c r="AB645" s="333"/>
    </row>
    <row r="646" spans="1:28">
      <c r="A646" s="331"/>
      <c r="B646" s="332"/>
      <c r="C646" s="335"/>
      <c r="D646" s="332"/>
      <c r="E646" s="332"/>
      <c r="F646" s="332"/>
      <c r="G646" s="332"/>
      <c r="H646" s="332"/>
      <c r="I646" s="332"/>
      <c r="J646" s="332"/>
      <c r="K646" s="332"/>
      <c r="L646" s="332"/>
      <c r="M646" s="332"/>
      <c r="N646" s="332"/>
      <c r="O646" s="332"/>
      <c r="P646" s="332"/>
      <c r="Q646" s="332"/>
      <c r="R646" s="332"/>
      <c r="S646" s="332"/>
      <c r="T646" s="332"/>
      <c r="U646" s="328"/>
      <c r="V646" s="329"/>
      <c r="W646" s="329"/>
      <c r="X646" s="329"/>
      <c r="Y646" s="329"/>
      <c r="Z646" s="329"/>
      <c r="AA646" s="329"/>
      <c r="AB646" s="333"/>
    </row>
    <row r="647" spans="1:28">
      <c r="A647" s="331"/>
      <c r="B647" s="332"/>
      <c r="C647" s="335"/>
      <c r="D647" s="332"/>
      <c r="E647" s="332"/>
      <c r="F647" s="332"/>
      <c r="G647" s="332"/>
      <c r="H647" s="332"/>
      <c r="I647" s="332"/>
      <c r="J647" s="332"/>
      <c r="K647" s="332"/>
      <c r="L647" s="332"/>
      <c r="M647" s="332"/>
      <c r="N647" s="332"/>
      <c r="O647" s="332"/>
      <c r="P647" s="332"/>
      <c r="Q647" s="332"/>
      <c r="R647" s="332"/>
      <c r="S647" s="332"/>
      <c r="T647" s="332"/>
      <c r="U647" s="328"/>
      <c r="V647" s="329"/>
      <c r="W647" s="329"/>
      <c r="X647" s="329"/>
      <c r="Y647" s="329"/>
      <c r="Z647" s="329"/>
      <c r="AA647" s="329"/>
      <c r="AB647" s="333"/>
    </row>
    <row r="648" spans="1:28">
      <c r="A648" s="331"/>
      <c r="B648" s="332"/>
      <c r="C648" s="335"/>
      <c r="D648" s="332"/>
      <c r="E648" s="332"/>
      <c r="F648" s="332"/>
      <c r="G648" s="332"/>
      <c r="H648" s="332"/>
      <c r="I648" s="332"/>
      <c r="J648" s="332"/>
      <c r="K648" s="332"/>
      <c r="L648" s="332"/>
      <c r="M648" s="332"/>
      <c r="N648" s="332"/>
      <c r="O648" s="332"/>
      <c r="P648" s="332"/>
      <c r="Q648" s="332"/>
      <c r="R648" s="332"/>
      <c r="S648" s="332"/>
      <c r="T648" s="332"/>
      <c r="U648" s="328"/>
      <c r="V648" s="329"/>
      <c r="W648" s="329"/>
      <c r="X648" s="329"/>
      <c r="Y648" s="329"/>
      <c r="Z648" s="329"/>
      <c r="AA648" s="329"/>
      <c r="AB648" s="333"/>
    </row>
    <row r="649" spans="1:28">
      <c r="A649" s="331"/>
      <c r="B649" s="332"/>
      <c r="C649" s="335"/>
      <c r="D649" s="332"/>
      <c r="E649" s="332"/>
      <c r="F649" s="332"/>
      <c r="G649" s="332"/>
      <c r="H649" s="332"/>
      <c r="I649" s="332"/>
      <c r="J649" s="332"/>
      <c r="K649" s="332"/>
      <c r="L649" s="332"/>
      <c r="M649" s="332"/>
      <c r="N649" s="332"/>
      <c r="O649" s="332"/>
      <c r="P649" s="332"/>
      <c r="Q649" s="332"/>
      <c r="R649" s="332"/>
      <c r="S649" s="332"/>
      <c r="T649" s="332"/>
      <c r="U649" s="328"/>
      <c r="V649" s="329"/>
      <c r="W649" s="329"/>
      <c r="X649" s="329"/>
      <c r="Y649" s="329"/>
      <c r="Z649" s="329"/>
      <c r="AA649" s="329"/>
      <c r="AB649" s="333"/>
    </row>
    <row r="650" spans="1:28">
      <c r="A650" s="331"/>
      <c r="B650" s="332"/>
      <c r="C650" s="335"/>
      <c r="D650" s="332"/>
      <c r="E650" s="332"/>
      <c r="F650" s="332"/>
      <c r="G650" s="332"/>
      <c r="H650" s="332"/>
      <c r="I650" s="332"/>
      <c r="J650" s="332"/>
      <c r="K650" s="332"/>
      <c r="L650" s="332"/>
      <c r="M650" s="332"/>
      <c r="N650" s="332"/>
      <c r="O650" s="332"/>
      <c r="P650" s="332"/>
      <c r="Q650" s="332"/>
      <c r="R650" s="332"/>
      <c r="S650" s="332"/>
      <c r="T650" s="332"/>
      <c r="U650" s="328"/>
      <c r="V650" s="329"/>
      <c r="W650" s="329"/>
      <c r="X650" s="329"/>
      <c r="Y650" s="329"/>
      <c r="Z650" s="329"/>
      <c r="AA650" s="329"/>
      <c r="AB650" s="333"/>
    </row>
    <row r="651" spans="1:28">
      <c r="A651" s="331"/>
      <c r="B651" s="332"/>
      <c r="C651" s="335"/>
      <c r="D651" s="332"/>
      <c r="E651" s="332"/>
      <c r="F651" s="332"/>
      <c r="G651" s="332"/>
      <c r="H651" s="332"/>
      <c r="I651" s="332"/>
      <c r="J651" s="332"/>
      <c r="K651" s="332"/>
      <c r="L651" s="332"/>
      <c r="M651" s="332"/>
      <c r="N651" s="332"/>
      <c r="O651" s="332"/>
      <c r="P651" s="332"/>
      <c r="Q651" s="332"/>
      <c r="R651" s="332"/>
      <c r="S651" s="332"/>
      <c r="T651" s="332"/>
      <c r="U651" s="328"/>
      <c r="V651" s="329"/>
      <c r="W651" s="329"/>
      <c r="X651" s="329"/>
      <c r="Y651" s="329"/>
      <c r="Z651" s="329"/>
      <c r="AA651" s="329"/>
      <c r="AB651" s="333"/>
    </row>
    <row r="652" spans="1:28">
      <c r="A652" s="331"/>
      <c r="B652" s="332"/>
      <c r="C652" s="335"/>
      <c r="D652" s="332"/>
      <c r="E652" s="332"/>
      <c r="F652" s="332"/>
      <c r="G652" s="332"/>
      <c r="H652" s="332"/>
      <c r="I652" s="332"/>
      <c r="J652" s="332"/>
      <c r="K652" s="332"/>
      <c r="L652" s="332"/>
      <c r="M652" s="332"/>
      <c r="N652" s="332"/>
      <c r="O652" s="332"/>
      <c r="P652" s="332"/>
      <c r="Q652" s="332"/>
      <c r="R652" s="332"/>
      <c r="S652" s="332"/>
      <c r="T652" s="332"/>
      <c r="U652" s="328"/>
      <c r="V652" s="329"/>
      <c r="W652" s="329"/>
      <c r="X652" s="329"/>
      <c r="Y652" s="329"/>
      <c r="Z652" s="329"/>
      <c r="AA652" s="329"/>
      <c r="AB652" s="333"/>
    </row>
    <row r="653" spans="1:28">
      <c r="A653" s="331"/>
      <c r="B653" s="332"/>
      <c r="C653" s="335"/>
      <c r="D653" s="332"/>
      <c r="E653" s="332"/>
      <c r="F653" s="332"/>
      <c r="G653" s="332"/>
      <c r="H653" s="332"/>
      <c r="I653" s="332"/>
      <c r="J653" s="332"/>
      <c r="K653" s="332"/>
      <c r="L653" s="332"/>
      <c r="M653" s="332"/>
      <c r="N653" s="332"/>
      <c r="O653" s="332"/>
      <c r="P653" s="332"/>
      <c r="Q653" s="332"/>
      <c r="R653" s="332"/>
      <c r="S653" s="332"/>
      <c r="T653" s="332"/>
      <c r="U653" s="328"/>
      <c r="V653" s="329"/>
      <c r="W653" s="329"/>
      <c r="X653" s="329"/>
      <c r="Y653" s="329"/>
      <c r="Z653" s="329"/>
      <c r="AA653" s="329"/>
      <c r="AB653" s="333"/>
    </row>
    <row r="654" spans="1:28">
      <c r="A654" s="331"/>
      <c r="B654" s="332"/>
      <c r="C654" s="335"/>
      <c r="D654" s="332"/>
      <c r="E654" s="332"/>
      <c r="F654" s="332"/>
      <c r="G654" s="332"/>
      <c r="H654" s="332"/>
      <c r="I654" s="332"/>
      <c r="J654" s="332"/>
      <c r="K654" s="332"/>
      <c r="L654" s="332"/>
      <c r="M654" s="332"/>
      <c r="N654" s="332"/>
      <c r="O654" s="332"/>
      <c r="P654" s="332"/>
      <c r="Q654" s="332"/>
      <c r="R654" s="332"/>
      <c r="S654" s="332"/>
      <c r="T654" s="332"/>
      <c r="U654" s="328"/>
      <c r="V654" s="329"/>
      <c r="W654" s="329"/>
      <c r="X654" s="329"/>
      <c r="Y654" s="329"/>
      <c r="Z654" s="329"/>
      <c r="AA654" s="329"/>
      <c r="AB654" s="333"/>
    </row>
    <row r="655" spans="1:28">
      <c r="A655" s="331"/>
      <c r="B655" s="332"/>
      <c r="C655" s="335"/>
      <c r="D655" s="332"/>
      <c r="E655" s="332"/>
      <c r="F655" s="332"/>
      <c r="G655" s="332"/>
      <c r="H655" s="332"/>
      <c r="I655" s="332"/>
      <c r="J655" s="332"/>
      <c r="K655" s="332"/>
      <c r="L655" s="332"/>
      <c r="M655" s="332"/>
      <c r="N655" s="332"/>
      <c r="O655" s="332"/>
      <c r="P655" s="332"/>
      <c r="Q655" s="332"/>
      <c r="R655" s="332"/>
      <c r="S655" s="332"/>
      <c r="T655" s="332"/>
      <c r="U655" s="328"/>
      <c r="V655" s="329"/>
      <c r="W655" s="329"/>
      <c r="X655" s="329"/>
      <c r="Y655" s="329"/>
      <c r="Z655" s="329"/>
      <c r="AA655" s="329"/>
      <c r="AB655" s="333"/>
    </row>
    <row r="656" spans="1:28">
      <c r="A656" s="331"/>
      <c r="B656" s="332"/>
      <c r="C656" s="335"/>
      <c r="D656" s="332"/>
      <c r="E656" s="332"/>
      <c r="F656" s="332"/>
      <c r="G656" s="332"/>
      <c r="H656" s="332"/>
      <c r="I656" s="332"/>
      <c r="J656" s="332"/>
      <c r="K656" s="332"/>
      <c r="L656" s="332"/>
      <c r="M656" s="332"/>
      <c r="N656" s="332"/>
      <c r="O656" s="332"/>
      <c r="P656" s="332"/>
      <c r="Q656" s="332"/>
      <c r="R656" s="332"/>
      <c r="S656" s="332"/>
      <c r="T656" s="332"/>
      <c r="U656" s="328"/>
      <c r="V656" s="329"/>
      <c r="W656" s="329"/>
      <c r="X656" s="329"/>
      <c r="Y656" s="329"/>
      <c r="Z656" s="329"/>
      <c r="AA656" s="329"/>
      <c r="AB656" s="333"/>
    </row>
    <row r="657" spans="1:28">
      <c r="A657" s="331"/>
      <c r="B657" s="332"/>
      <c r="C657" s="335"/>
      <c r="D657" s="332"/>
      <c r="E657" s="332"/>
      <c r="F657" s="332"/>
      <c r="G657" s="332"/>
      <c r="H657" s="332"/>
      <c r="I657" s="332"/>
      <c r="J657" s="332"/>
      <c r="K657" s="332"/>
      <c r="L657" s="332"/>
      <c r="M657" s="332"/>
      <c r="N657" s="332"/>
      <c r="O657" s="332"/>
      <c r="P657" s="332"/>
      <c r="Q657" s="332"/>
      <c r="R657" s="332"/>
      <c r="S657" s="332"/>
      <c r="T657" s="332"/>
      <c r="U657" s="328"/>
      <c r="V657" s="329"/>
      <c r="W657" s="329"/>
      <c r="X657" s="329"/>
      <c r="Y657" s="329"/>
      <c r="Z657" s="329"/>
      <c r="AA657" s="329"/>
      <c r="AB657" s="333"/>
    </row>
    <row r="658" spans="1:28">
      <c r="A658" s="331"/>
      <c r="B658" s="332"/>
      <c r="C658" s="335"/>
      <c r="D658" s="332"/>
      <c r="E658" s="332"/>
      <c r="F658" s="332"/>
      <c r="G658" s="332"/>
      <c r="H658" s="332"/>
      <c r="I658" s="332"/>
      <c r="J658" s="332"/>
      <c r="K658" s="332"/>
      <c r="L658" s="332"/>
      <c r="M658" s="332"/>
      <c r="N658" s="332"/>
      <c r="O658" s="332"/>
      <c r="P658" s="332"/>
      <c r="Q658" s="332"/>
      <c r="R658" s="332"/>
      <c r="S658" s="332"/>
      <c r="T658" s="332"/>
      <c r="U658" s="328"/>
      <c r="V658" s="329"/>
      <c r="W658" s="329"/>
      <c r="X658" s="329"/>
      <c r="Y658" s="329"/>
      <c r="Z658" s="329"/>
      <c r="AA658" s="329"/>
      <c r="AB658" s="333"/>
    </row>
    <row r="659" spans="1:28">
      <c r="A659" s="331"/>
      <c r="B659" s="332"/>
      <c r="C659" s="335"/>
      <c r="D659" s="332"/>
      <c r="E659" s="332"/>
      <c r="F659" s="332"/>
      <c r="G659" s="332"/>
      <c r="H659" s="332"/>
      <c r="I659" s="332"/>
      <c r="J659" s="332"/>
      <c r="K659" s="332"/>
      <c r="L659" s="332"/>
      <c r="M659" s="332"/>
      <c r="N659" s="332"/>
      <c r="O659" s="332"/>
      <c r="P659" s="332"/>
      <c r="Q659" s="332"/>
      <c r="R659" s="332"/>
      <c r="S659" s="332"/>
      <c r="T659" s="332"/>
      <c r="U659" s="328"/>
      <c r="V659" s="329"/>
      <c r="W659" s="329"/>
      <c r="X659" s="329"/>
      <c r="Y659" s="329"/>
      <c r="Z659" s="329"/>
      <c r="AA659" s="329"/>
      <c r="AB659" s="333"/>
    </row>
    <row r="660" spans="1:28">
      <c r="A660" s="331"/>
      <c r="B660" s="332"/>
      <c r="C660" s="335"/>
      <c r="D660" s="332"/>
      <c r="E660" s="332"/>
      <c r="F660" s="332"/>
      <c r="G660" s="332"/>
      <c r="H660" s="332"/>
      <c r="I660" s="332"/>
      <c r="J660" s="332"/>
      <c r="K660" s="332"/>
      <c r="L660" s="332"/>
      <c r="M660" s="332"/>
      <c r="N660" s="332"/>
      <c r="O660" s="332"/>
      <c r="P660" s="332"/>
      <c r="Q660" s="332"/>
      <c r="R660" s="332"/>
      <c r="S660" s="332"/>
      <c r="T660" s="332"/>
      <c r="U660" s="328"/>
      <c r="V660" s="329"/>
      <c r="W660" s="329"/>
      <c r="X660" s="329"/>
      <c r="Y660" s="329"/>
      <c r="Z660" s="329"/>
      <c r="AA660" s="329"/>
      <c r="AB660" s="333"/>
    </row>
    <row r="661" spans="1:28">
      <c r="A661" s="331"/>
      <c r="B661" s="332"/>
      <c r="C661" s="335"/>
      <c r="D661" s="332"/>
      <c r="E661" s="332"/>
      <c r="F661" s="332"/>
      <c r="G661" s="332"/>
      <c r="H661" s="332"/>
      <c r="I661" s="332"/>
      <c r="J661" s="332"/>
      <c r="K661" s="332"/>
      <c r="L661" s="332"/>
      <c r="M661" s="332"/>
      <c r="N661" s="332"/>
      <c r="O661" s="332"/>
      <c r="P661" s="332"/>
      <c r="Q661" s="332"/>
      <c r="R661" s="332"/>
      <c r="S661" s="332"/>
      <c r="T661" s="332"/>
      <c r="U661" s="328"/>
      <c r="V661" s="329"/>
      <c r="W661" s="329"/>
      <c r="X661" s="329"/>
      <c r="Y661" s="329"/>
      <c r="Z661" s="329"/>
      <c r="AA661" s="329"/>
      <c r="AB661" s="333"/>
    </row>
    <row r="662" spans="1:28">
      <c r="A662" s="331"/>
      <c r="B662" s="332"/>
      <c r="C662" s="335"/>
      <c r="D662" s="332"/>
      <c r="E662" s="332"/>
      <c r="F662" s="332"/>
      <c r="G662" s="332"/>
      <c r="H662" s="332"/>
      <c r="I662" s="332"/>
      <c r="J662" s="332"/>
      <c r="K662" s="332"/>
      <c r="L662" s="332"/>
      <c r="M662" s="332"/>
      <c r="N662" s="332"/>
      <c r="O662" s="332"/>
      <c r="P662" s="332"/>
      <c r="Q662" s="332"/>
      <c r="R662" s="332"/>
      <c r="S662" s="332"/>
      <c r="T662" s="332"/>
      <c r="U662" s="328"/>
      <c r="V662" s="329"/>
      <c r="W662" s="329"/>
      <c r="X662" s="329"/>
      <c r="Y662" s="329"/>
      <c r="Z662" s="329"/>
      <c r="AA662" s="329"/>
      <c r="AB662" s="333"/>
    </row>
    <row r="663" spans="1:28">
      <c r="A663" s="331"/>
      <c r="B663" s="332"/>
      <c r="C663" s="335"/>
      <c r="D663" s="332"/>
      <c r="E663" s="332"/>
      <c r="F663" s="332"/>
      <c r="G663" s="332"/>
      <c r="H663" s="332"/>
      <c r="I663" s="332"/>
      <c r="J663" s="332"/>
      <c r="K663" s="332"/>
      <c r="L663" s="332"/>
      <c r="M663" s="332"/>
      <c r="N663" s="332"/>
      <c r="O663" s="332"/>
      <c r="P663" s="332"/>
      <c r="Q663" s="332"/>
      <c r="R663" s="332"/>
      <c r="S663" s="332"/>
      <c r="T663" s="332"/>
      <c r="U663" s="328"/>
      <c r="V663" s="329"/>
      <c r="W663" s="329"/>
      <c r="X663" s="329"/>
      <c r="Y663" s="329"/>
      <c r="Z663" s="329"/>
      <c r="AA663" s="329"/>
      <c r="AB663" s="333"/>
    </row>
    <row r="664" spans="1:28">
      <c r="A664" s="331"/>
      <c r="B664" s="332"/>
      <c r="C664" s="335"/>
      <c r="D664" s="332"/>
      <c r="E664" s="332"/>
      <c r="F664" s="332"/>
      <c r="G664" s="332"/>
      <c r="H664" s="332"/>
      <c r="I664" s="332"/>
      <c r="J664" s="332"/>
      <c r="K664" s="332"/>
      <c r="L664" s="332"/>
      <c r="M664" s="332"/>
      <c r="N664" s="332"/>
      <c r="O664" s="332"/>
      <c r="P664" s="332"/>
      <c r="Q664" s="332"/>
      <c r="R664" s="332"/>
      <c r="S664" s="332"/>
      <c r="T664" s="332"/>
      <c r="U664" s="328"/>
      <c r="V664" s="329"/>
      <c r="W664" s="329"/>
      <c r="X664" s="329"/>
      <c r="Y664" s="329"/>
      <c r="Z664" s="329"/>
      <c r="AA664" s="329"/>
      <c r="AB664" s="333"/>
    </row>
    <row r="665" spans="1:28">
      <c r="A665" s="331"/>
      <c r="B665" s="332"/>
      <c r="C665" s="335"/>
      <c r="D665" s="332"/>
      <c r="E665" s="332"/>
      <c r="F665" s="332"/>
      <c r="G665" s="332"/>
      <c r="H665" s="332"/>
      <c r="I665" s="332"/>
      <c r="J665" s="332"/>
      <c r="K665" s="332"/>
      <c r="L665" s="332"/>
      <c r="M665" s="332"/>
      <c r="N665" s="332"/>
      <c r="O665" s="332"/>
      <c r="P665" s="332"/>
      <c r="Q665" s="332"/>
      <c r="R665" s="332"/>
      <c r="S665" s="332"/>
      <c r="T665" s="332"/>
      <c r="U665" s="328"/>
      <c r="V665" s="329"/>
      <c r="W665" s="329"/>
      <c r="X665" s="329"/>
      <c r="Y665" s="329"/>
      <c r="Z665" s="329"/>
      <c r="AA665" s="329"/>
      <c r="AB665" s="333"/>
    </row>
    <row r="666" spans="1:28">
      <c r="A666" s="331"/>
      <c r="B666" s="332"/>
      <c r="C666" s="335"/>
      <c r="D666" s="332"/>
      <c r="E666" s="332"/>
      <c r="F666" s="332"/>
      <c r="G666" s="332"/>
      <c r="H666" s="332"/>
      <c r="I666" s="332"/>
      <c r="J666" s="332"/>
      <c r="K666" s="332"/>
      <c r="L666" s="332"/>
      <c r="M666" s="332"/>
      <c r="N666" s="332"/>
      <c r="O666" s="332"/>
      <c r="P666" s="332"/>
      <c r="Q666" s="332"/>
      <c r="R666" s="332"/>
      <c r="S666" s="332"/>
      <c r="T666" s="332"/>
      <c r="U666" s="328"/>
      <c r="V666" s="329"/>
      <c r="W666" s="329"/>
      <c r="X666" s="329"/>
      <c r="Y666" s="329"/>
      <c r="Z666" s="329"/>
      <c r="AA666" s="329"/>
      <c r="AB666" s="333"/>
    </row>
    <row r="667" spans="1:28">
      <c r="A667" s="331"/>
      <c r="B667" s="332"/>
      <c r="C667" s="335"/>
      <c r="D667" s="332"/>
      <c r="E667" s="332"/>
      <c r="F667" s="332"/>
      <c r="G667" s="332"/>
      <c r="H667" s="332"/>
      <c r="I667" s="332"/>
      <c r="J667" s="332"/>
      <c r="K667" s="332"/>
      <c r="L667" s="332"/>
      <c r="M667" s="332"/>
      <c r="N667" s="332"/>
      <c r="O667" s="332"/>
      <c r="P667" s="332"/>
      <c r="Q667" s="332"/>
      <c r="R667" s="332"/>
      <c r="S667" s="332"/>
      <c r="T667" s="332"/>
      <c r="U667" s="328"/>
      <c r="V667" s="329"/>
      <c r="W667" s="329"/>
      <c r="X667" s="329"/>
      <c r="Y667" s="329"/>
      <c r="Z667" s="329"/>
      <c r="AA667" s="329"/>
      <c r="AB667" s="333"/>
    </row>
    <row r="668" spans="1:28">
      <c r="A668" s="331"/>
      <c r="B668" s="332"/>
      <c r="C668" s="335"/>
      <c r="D668" s="332"/>
      <c r="E668" s="332"/>
      <c r="F668" s="332"/>
      <c r="G668" s="332"/>
      <c r="H668" s="332"/>
      <c r="I668" s="332"/>
      <c r="J668" s="332"/>
      <c r="K668" s="332"/>
      <c r="L668" s="332"/>
      <c r="M668" s="332"/>
      <c r="N668" s="332"/>
      <c r="O668" s="332"/>
      <c r="P668" s="332"/>
      <c r="Q668" s="332"/>
      <c r="R668" s="332"/>
      <c r="S668" s="332"/>
      <c r="T668" s="332"/>
      <c r="U668" s="328"/>
      <c r="V668" s="329"/>
      <c r="W668" s="329"/>
      <c r="X668" s="329"/>
      <c r="Y668" s="329"/>
      <c r="Z668" s="329"/>
      <c r="AA668" s="329"/>
      <c r="AB668" s="333"/>
    </row>
    <row r="669" spans="1:28">
      <c r="A669" s="331"/>
      <c r="B669" s="332"/>
      <c r="C669" s="335"/>
      <c r="D669" s="332"/>
      <c r="E669" s="332"/>
      <c r="F669" s="332"/>
      <c r="G669" s="332"/>
      <c r="H669" s="332"/>
      <c r="I669" s="332"/>
      <c r="J669" s="332"/>
      <c r="K669" s="332"/>
      <c r="L669" s="332"/>
      <c r="M669" s="332"/>
      <c r="N669" s="332"/>
      <c r="O669" s="332"/>
      <c r="P669" s="332"/>
      <c r="Q669" s="332"/>
      <c r="R669" s="332"/>
      <c r="S669" s="332"/>
      <c r="T669" s="332"/>
      <c r="U669" s="328"/>
      <c r="V669" s="329"/>
      <c r="W669" s="329"/>
      <c r="X669" s="329"/>
      <c r="Y669" s="329"/>
      <c r="Z669" s="329"/>
      <c r="AA669" s="329"/>
      <c r="AB669" s="333"/>
    </row>
    <row r="670" spans="1:28">
      <c r="A670" s="331"/>
      <c r="B670" s="332"/>
      <c r="C670" s="335"/>
      <c r="D670" s="332"/>
      <c r="E670" s="332"/>
      <c r="F670" s="332"/>
      <c r="G670" s="332"/>
      <c r="H670" s="332"/>
      <c r="I670" s="332"/>
      <c r="J670" s="332"/>
      <c r="K670" s="332"/>
      <c r="L670" s="332"/>
      <c r="M670" s="332"/>
      <c r="N670" s="332"/>
      <c r="O670" s="332"/>
      <c r="P670" s="332"/>
      <c r="Q670" s="332"/>
      <c r="R670" s="332"/>
      <c r="S670" s="332"/>
      <c r="T670" s="332"/>
      <c r="U670" s="328"/>
      <c r="V670" s="329"/>
      <c r="W670" s="329"/>
      <c r="X670" s="329"/>
      <c r="Y670" s="329"/>
      <c r="Z670" s="329"/>
      <c r="AA670" s="329"/>
      <c r="AB670" s="333"/>
    </row>
    <row r="671" spans="1:28">
      <c r="A671" s="331"/>
      <c r="B671" s="332"/>
      <c r="C671" s="335"/>
      <c r="D671" s="332"/>
      <c r="E671" s="332"/>
      <c r="F671" s="332"/>
      <c r="G671" s="332"/>
      <c r="H671" s="332"/>
      <c r="I671" s="332"/>
      <c r="J671" s="332"/>
      <c r="K671" s="332"/>
      <c r="L671" s="332"/>
      <c r="M671" s="332"/>
      <c r="N671" s="332"/>
      <c r="O671" s="332"/>
      <c r="P671" s="332"/>
      <c r="Q671" s="332"/>
      <c r="R671" s="332"/>
      <c r="S671" s="332"/>
      <c r="T671" s="332"/>
      <c r="U671" s="328"/>
      <c r="V671" s="329"/>
      <c r="W671" s="329"/>
      <c r="X671" s="329"/>
      <c r="Y671" s="329"/>
      <c r="Z671" s="329"/>
      <c r="AA671" s="329"/>
      <c r="AB671" s="333"/>
    </row>
    <row r="672" spans="1:28">
      <c r="A672" s="331"/>
      <c r="B672" s="332"/>
      <c r="C672" s="335"/>
      <c r="D672" s="332"/>
      <c r="E672" s="332"/>
      <c r="F672" s="332"/>
      <c r="G672" s="332"/>
      <c r="H672" s="332"/>
      <c r="I672" s="332"/>
      <c r="J672" s="332"/>
      <c r="K672" s="332"/>
      <c r="L672" s="332"/>
      <c r="M672" s="332"/>
      <c r="N672" s="332"/>
      <c r="O672" s="332"/>
      <c r="P672" s="332"/>
      <c r="Q672" s="332"/>
      <c r="R672" s="332"/>
      <c r="S672" s="332"/>
      <c r="T672" s="332"/>
      <c r="U672" s="328"/>
      <c r="V672" s="329"/>
      <c r="W672" s="329"/>
      <c r="X672" s="329"/>
      <c r="Y672" s="329"/>
      <c r="Z672" s="329"/>
      <c r="AA672" s="329"/>
      <c r="AB672" s="333"/>
    </row>
    <row r="673" spans="1:28">
      <c r="A673" s="331"/>
      <c r="B673" s="332"/>
      <c r="C673" s="335"/>
      <c r="D673" s="332"/>
      <c r="E673" s="332"/>
      <c r="F673" s="332"/>
      <c r="G673" s="332"/>
      <c r="H673" s="332"/>
      <c r="I673" s="332"/>
      <c r="J673" s="332"/>
      <c r="K673" s="332"/>
      <c r="L673" s="332"/>
      <c r="M673" s="332"/>
      <c r="N673" s="332"/>
      <c r="O673" s="332"/>
      <c r="P673" s="332"/>
      <c r="Q673" s="332"/>
      <c r="R673" s="332"/>
      <c r="S673" s="332"/>
      <c r="T673" s="332"/>
      <c r="U673" s="328"/>
      <c r="V673" s="329"/>
      <c r="W673" s="329"/>
      <c r="X673" s="329"/>
      <c r="Y673" s="329"/>
      <c r="Z673" s="329"/>
      <c r="AA673" s="329"/>
      <c r="AB673" s="333"/>
    </row>
    <row r="674" spans="1:28">
      <c r="A674" s="331"/>
      <c r="B674" s="332"/>
      <c r="C674" s="335"/>
      <c r="D674" s="332"/>
      <c r="E674" s="332"/>
      <c r="F674" s="332"/>
      <c r="G674" s="332"/>
      <c r="H674" s="332"/>
      <c r="I674" s="332"/>
      <c r="J674" s="332"/>
      <c r="K674" s="332"/>
      <c r="L674" s="332"/>
      <c r="M674" s="332"/>
      <c r="N674" s="332"/>
      <c r="O674" s="332"/>
      <c r="P674" s="332"/>
      <c r="Q674" s="332"/>
      <c r="R674" s="332"/>
      <c r="S674" s="332"/>
      <c r="T674" s="332"/>
      <c r="U674" s="328"/>
      <c r="V674" s="329"/>
      <c r="W674" s="329"/>
      <c r="X674" s="329"/>
      <c r="Y674" s="329"/>
      <c r="Z674" s="329"/>
      <c r="AA674" s="329"/>
      <c r="AB674" s="333"/>
    </row>
    <row r="675" spans="1:28">
      <c r="A675" s="331"/>
      <c r="B675" s="332"/>
      <c r="C675" s="335"/>
      <c r="D675" s="332"/>
      <c r="E675" s="332"/>
      <c r="F675" s="332"/>
      <c r="G675" s="332"/>
      <c r="H675" s="332"/>
      <c r="I675" s="332"/>
      <c r="J675" s="332"/>
      <c r="K675" s="332"/>
      <c r="L675" s="332"/>
      <c r="M675" s="332"/>
      <c r="N675" s="332"/>
      <c r="O675" s="332"/>
      <c r="P675" s="332"/>
      <c r="Q675" s="332"/>
      <c r="R675" s="332"/>
      <c r="S675" s="332"/>
      <c r="T675" s="332"/>
      <c r="U675" s="328"/>
      <c r="V675" s="329"/>
      <c r="W675" s="329"/>
      <c r="X675" s="329"/>
      <c r="Y675" s="329"/>
      <c r="Z675" s="329"/>
      <c r="AA675" s="329"/>
      <c r="AB675" s="333"/>
    </row>
    <row r="676" spans="1:28">
      <c r="A676" s="331"/>
      <c r="B676" s="332"/>
      <c r="C676" s="335"/>
      <c r="D676" s="332"/>
      <c r="E676" s="332"/>
      <c r="F676" s="332"/>
      <c r="G676" s="332"/>
      <c r="H676" s="332"/>
      <c r="I676" s="332"/>
      <c r="J676" s="332"/>
      <c r="K676" s="332"/>
      <c r="L676" s="332"/>
      <c r="M676" s="332"/>
      <c r="N676" s="332"/>
      <c r="O676" s="332"/>
      <c r="P676" s="332"/>
      <c r="Q676" s="332"/>
      <c r="R676" s="332"/>
      <c r="S676" s="332"/>
      <c r="T676" s="332"/>
      <c r="U676" s="328"/>
      <c r="V676" s="329"/>
      <c r="W676" s="329"/>
      <c r="X676" s="329"/>
      <c r="Y676" s="329"/>
      <c r="Z676" s="329"/>
      <c r="AA676" s="329"/>
      <c r="AB676" s="333"/>
    </row>
    <row r="677" spans="1:28">
      <c r="A677" s="331"/>
      <c r="B677" s="332"/>
      <c r="C677" s="335"/>
      <c r="D677" s="332"/>
      <c r="E677" s="332"/>
      <c r="F677" s="332"/>
      <c r="G677" s="332"/>
      <c r="H677" s="332"/>
      <c r="I677" s="332"/>
      <c r="J677" s="332"/>
      <c r="K677" s="332"/>
      <c r="L677" s="332"/>
      <c r="M677" s="332"/>
      <c r="N677" s="332"/>
      <c r="O677" s="332"/>
      <c r="P677" s="332"/>
      <c r="Q677" s="332"/>
      <c r="R677" s="332"/>
      <c r="S677" s="332"/>
      <c r="T677" s="332"/>
      <c r="U677" s="328"/>
      <c r="V677" s="329"/>
      <c r="W677" s="329"/>
      <c r="X677" s="329"/>
      <c r="Y677" s="329"/>
      <c r="Z677" s="329"/>
      <c r="AA677" s="329"/>
      <c r="AB677" s="333"/>
    </row>
    <row r="678" spans="1:28">
      <c r="A678" s="331"/>
      <c r="B678" s="332"/>
      <c r="C678" s="335"/>
      <c r="D678" s="332"/>
      <c r="E678" s="332"/>
      <c r="F678" s="332"/>
      <c r="G678" s="332"/>
      <c r="H678" s="332"/>
      <c r="I678" s="332"/>
      <c r="J678" s="332"/>
      <c r="K678" s="332"/>
      <c r="L678" s="332"/>
      <c r="M678" s="332"/>
      <c r="N678" s="332"/>
      <c r="O678" s="332"/>
      <c r="P678" s="332"/>
      <c r="Q678" s="332"/>
      <c r="R678" s="332"/>
      <c r="S678" s="332"/>
      <c r="T678" s="332"/>
      <c r="U678" s="328"/>
      <c r="V678" s="329"/>
      <c r="W678" s="329"/>
      <c r="X678" s="329"/>
      <c r="Y678" s="329"/>
      <c r="Z678" s="329"/>
      <c r="AA678" s="329"/>
      <c r="AB678" s="333"/>
    </row>
    <row r="679" spans="1:28">
      <c r="A679" s="331"/>
      <c r="B679" s="332"/>
      <c r="C679" s="335"/>
      <c r="D679" s="332"/>
      <c r="E679" s="332"/>
      <c r="F679" s="332"/>
      <c r="G679" s="332"/>
      <c r="H679" s="332"/>
      <c r="I679" s="332"/>
      <c r="J679" s="332"/>
      <c r="K679" s="332"/>
      <c r="L679" s="332"/>
      <c r="M679" s="332"/>
      <c r="N679" s="332"/>
      <c r="O679" s="332"/>
      <c r="P679" s="332"/>
      <c r="Q679" s="332"/>
      <c r="R679" s="332"/>
      <c r="S679" s="332"/>
      <c r="T679" s="332"/>
      <c r="U679" s="328"/>
      <c r="V679" s="329"/>
      <c r="W679" s="329"/>
      <c r="X679" s="329"/>
      <c r="Y679" s="329"/>
      <c r="Z679" s="329"/>
      <c r="AA679" s="329"/>
      <c r="AB679" s="333"/>
    </row>
    <row r="680" spans="1:28">
      <c r="A680" s="331"/>
      <c r="B680" s="332"/>
      <c r="C680" s="335"/>
      <c r="D680" s="332"/>
      <c r="E680" s="332"/>
      <c r="F680" s="332"/>
      <c r="G680" s="332"/>
      <c r="H680" s="332"/>
      <c r="I680" s="332"/>
      <c r="J680" s="332"/>
      <c r="K680" s="332"/>
      <c r="L680" s="332"/>
      <c r="M680" s="332"/>
      <c r="N680" s="332"/>
      <c r="O680" s="332"/>
      <c r="P680" s="332"/>
      <c r="Q680" s="332"/>
      <c r="R680" s="332"/>
      <c r="S680" s="332"/>
      <c r="T680" s="332"/>
      <c r="U680" s="328"/>
      <c r="V680" s="329"/>
      <c r="W680" s="329"/>
      <c r="X680" s="329"/>
      <c r="Y680" s="329"/>
      <c r="Z680" s="329"/>
      <c r="AA680" s="329"/>
      <c r="AB680" s="333"/>
    </row>
    <row r="681" spans="1:28">
      <c r="A681" s="331"/>
      <c r="B681" s="332"/>
      <c r="C681" s="335"/>
      <c r="D681" s="332"/>
      <c r="E681" s="332"/>
      <c r="F681" s="332"/>
      <c r="G681" s="332"/>
      <c r="H681" s="332"/>
      <c r="I681" s="332"/>
      <c r="J681" s="332"/>
      <c r="K681" s="332"/>
      <c r="L681" s="332"/>
      <c r="M681" s="332"/>
      <c r="N681" s="332"/>
      <c r="O681" s="332"/>
      <c r="P681" s="332"/>
      <c r="Q681" s="332"/>
      <c r="R681" s="332"/>
      <c r="S681" s="332"/>
      <c r="T681" s="332"/>
      <c r="U681" s="328"/>
      <c r="V681" s="329"/>
      <c r="W681" s="329"/>
      <c r="X681" s="329"/>
      <c r="Y681" s="329"/>
      <c r="Z681" s="329"/>
      <c r="AA681" s="329"/>
      <c r="AB681" s="333"/>
    </row>
    <row r="682" spans="1:28">
      <c r="A682" s="331"/>
      <c r="B682" s="332"/>
      <c r="C682" s="335"/>
      <c r="D682" s="332"/>
      <c r="E682" s="332"/>
      <c r="F682" s="332"/>
      <c r="G682" s="332"/>
      <c r="H682" s="332"/>
      <c r="I682" s="332"/>
      <c r="J682" s="332"/>
      <c r="K682" s="332"/>
      <c r="L682" s="332"/>
      <c r="M682" s="332"/>
      <c r="N682" s="332"/>
      <c r="O682" s="332"/>
      <c r="P682" s="332"/>
      <c r="Q682" s="332"/>
      <c r="R682" s="332"/>
      <c r="S682" s="332"/>
      <c r="T682" s="332"/>
      <c r="U682" s="328"/>
      <c r="V682" s="329"/>
      <c r="W682" s="329"/>
      <c r="X682" s="329"/>
      <c r="Y682" s="329"/>
      <c r="Z682" s="329"/>
      <c r="AA682" s="329"/>
      <c r="AB682" s="333"/>
    </row>
    <row r="683" spans="1:28">
      <c r="A683" s="331"/>
      <c r="B683" s="332"/>
      <c r="C683" s="335"/>
      <c r="D683" s="332"/>
      <c r="E683" s="332"/>
      <c r="F683" s="332"/>
      <c r="G683" s="332"/>
      <c r="H683" s="332"/>
      <c r="I683" s="332"/>
      <c r="J683" s="332"/>
      <c r="K683" s="332"/>
      <c r="L683" s="332"/>
      <c r="M683" s="332"/>
      <c r="N683" s="332"/>
      <c r="O683" s="332"/>
      <c r="P683" s="332"/>
      <c r="Q683" s="332"/>
      <c r="R683" s="332"/>
      <c r="S683" s="332"/>
      <c r="T683" s="332"/>
      <c r="U683" s="328"/>
      <c r="V683" s="329"/>
      <c r="W683" s="329"/>
      <c r="X683" s="329"/>
      <c r="Y683" s="329"/>
      <c r="Z683" s="329"/>
      <c r="AA683" s="329"/>
      <c r="AB683" s="333"/>
    </row>
    <row r="684" spans="1:28">
      <c r="A684" s="331"/>
      <c r="B684" s="332"/>
      <c r="C684" s="335"/>
      <c r="D684" s="332"/>
      <c r="E684" s="332"/>
      <c r="F684" s="332"/>
      <c r="G684" s="332"/>
      <c r="H684" s="332"/>
      <c r="I684" s="332"/>
      <c r="J684" s="332"/>
      <c r="K684" s="332"/>
      <c r="L684" s="332"/>
      <c r="M684" s="332"/>
      <c r="N684" s="332"/>
      <c r="O684" s="332"/>
      <c r="P684" s="332"/>
      <c r="Q684" s="332"/>
      <c r="R684" s="332"/>
      <c r="S684" s="332"/>
      <c r="T684" s="332"/>
      <c r="U684" s="328"/>
      <c r="V684" s="329"/>
      <c r="W684" s="329"/>
      <c r="X684" s="329"/>
      <c r="Y684" s="329"/>
      <c r="Z684" s="329"/>
      <c r="AA684" s="329"/>
      <c r="AB684" s="333"/>
    </row>
    <row r="685" spans="1:28">
      <c r="A685" s="331"/>
      <c r="B685" s="332"/>
      <c r="C685" s="335"/>
      <c r="D685" s="332"/>
      <c r="E685" s="332"/>
      <c r="F685" s="332"/>
      <c r="G685" s="332"/>
      <c r="H685" s="332"/>
      <c r="I685" s="332"/>
      <c r="J685" s="332"/>
      <c r="K685" s="332"/>
      <c r="L685" s="332"/>
      <c r="M685" s="332"/>
      <c r="N685" s="332"/>
      <c r="O685" s="332"/>
      <c r="P685" s="332"/>
      <c r="Q685" s="332"/>
      <c r="R685" s="332"/>
      <c r="S685" s="332"/>
      <c r="T685" s="332"/>
      <c r="U685" s="328"/>
      <c r="V685" s="329"/>
      <c r="W685" s="329"/>
      <c r="X685" s="329"/>
      <c r="Y685" s="329"/>
      <c r="Z685" s="329"/>
      <c r="AA685" s="329"/>
      <c r="AB685" s="333"/>
    </row>
    <row r="686" spans="1:28">
      <c r="A686" s="331"/>
      <c r="B686" s="332"/>
      <c r="C686" s="335"/>
      <c r="D686" s="332"/>
      <c r="E686" s="332"/>
      <c r="F686" s="332"/>
      <c r="G686" s="332"/>
      <c r="H686" s="332"/>
      <c r="I686" s="332"/>
      <c r="J686" s="332"/>
      <c r="K686" s="332"/>
      <c r="L686" s="332"/>
      <c r="M686" s="332"/>
      <c r="N686" s="332"/>
      <c r="O686" s="332"/>
      <c r="P686" s="332"/>
      <c r="Q686" s="332"/>
      <c r="R686" s="332"/>
      <c r="S686" s="332"/>
      <c r="T686" s="332"/>
      <c r="U686" s="328"/>
      <c r="V686" s="329"/>
      <c r="W686" s="329"/>
      <c r="X686" s="329"/>
      <c r="Y686" s="329"/>
      <c r="Z686" s="329"/>
      <c r="AA686" s="329"/>
      <c r="AB686" s="333"/>
    </row>
    <row r="687" spans="1:28">
      <c r="A687" s="331"/>
      <c r="B687" s="332"/>
      <c r="C687" s="335"/>
      <c r="D687" s="332"/>
      <c r="E687" s="332"/>
      <c r="F687" s="332"/>
      <c r="G687" s="332"/>
      <c r="H687" s="332"/>
      <c r="I687" s="332"/>
      <c r="J687" s="332"/>
      <c r="K687" s="332"/>
      <c r="L687" s="332"/>
      <c r="M687" s="332"/>
      <c r="N687" s="332"/>
      <c r="O687" s="332"/>
      <c r="P687" s="332"/>
      <c r="Q687" s="332"/>
      <c r="R687" s="332"/>
      <c r="S687" s="332"/>
      <c r="T687" s="332"/>
      <c r="U687" s="328"/>
      <c r="V687" s="329"/>
      <c r="W687" s="329"/>
      <c r="X687" s="329"/>
      <c r="Y687" s="329"/>
      <c r="Z687" s="329"/>
      <c r="AA687" s="329"/>
      <c r="AB687" s="333"/>
    </row>
    <row r="688" spans="1:28">
      <c r="A688" s="331"/>
      <c r="B688" s="332"/>
      <c r="C688" s="335"/>
      <c r="D688" s="332"/>
      <c r="E688" s="332"/>
      <c r="F688" s="332"/>
      <c r="G688" s="332"/>
      <c r="H688" s="332"/>
      <c r="I688" s="332"/>
      <c r="J688" s="332"/>
      <c r="K688" s="332"/>
      <c r="L688" s="332"/>
      <c r="M688" s="332"/>
      <c r="N688" s="332"/>
      <c r="O688" s="332"/>
      <c r="P688" s="332"/>
      <c r="Q688" s="332"/>
      <c r="R688" s="332"/>
      <c r="S688" s="332"/>
      <c r="T688" s="332"/>
      <c r="U688" s="328"/>
      <c r="V688" s="329"/>
      <c r="W688" s="329"/>
      <c r="X688" s="329"/>
      <c r="Y688" s="329"/>
      <c r="Z688" s="329"/>
      <c r="AA688" s="329"/>
      <c r="AB688" s="333"/>
    </row>
    <row r="689" spans="1:28">
      <c r="A689" s="331"/>
      <c r="B689" s="332"/>
      <c r="C689" s="335"/>
      <c r="D689" s="332"/>
      <c r="E689" s="332"/>
      <c r="F689" s="332"/>
      <c r="G689" s="332"/>
      <c r="H689" s="332"/>
      <c r="I689" s="332"/>
      <c r="J689" s="332"/>
      <c r="K689" s="332"/>
      <c r="L689" s="332"/>
      <c r="M689" s="332"/>
      <c r="N689" s="332"/>
      <c r="O689" s="332"/>
      <c r="P689" s="332"/>
      <c r="Q689" s="332"/>
      <c r="R689" s="332"/>
      <c r="S689" s="332"/>
      <c r="T689" s="332"/>
      <c r="U689" s="328"/>
      <c r="V689" s="329"/>
      <c r="W689" s="329"/>
      <c r="X689" s="329"/>
      <c r="Y689" s="329"/>
      <c r="Z689" s="329"/>
      <c r="AA689" s="329"/>
      <c r="AB689" s="333"/>
    </row>
    <row r="690" spans="1:28">
      <c r="A690" s="331"/>
      <c r="B690" s="332"/>
      <c r="C690" s="335"/>
      <c r="D690" s="332"/>
      <c r="E690" s="332"/>
      <c r="F690" s="332"/>
      <c r="G690" s="332"/>
      <c r="H690" s="332"/>
      <c r="I690" s="332"/>
      <c r="J690" s="332"/>
      <c r="K690" s="332"/>
      <c r="L690" s="332"/>
      <c r="M690" s="332"/>
      <c r="N690" s="332"/>
      <c r="O690" s="332"/>
      <c r="P690" s="332"/>
      <c r="Q690" s="332"/>
      <c r="R690" s="332"/>
      <c r="S690" s="332"/>
      <c r="T690" s="332"/>
      <c r="U690" s="328"/>
      <c r="V690" s="329"/>
      <c r="W690" s="329"/>
      <c r="X690" s="329"/>
      <c r="Y690" s="329"/>
      <c r="Z690" s="329"/>
      <c r="AA690" s="329"/>
      <c r="AB690" s="333"/>
    </row>
    <row r="691" spans="1:28">
      <c r="A691" s="331"/>
      <c r="B691" s="332"/>
      <c r="C691" s="335"/>
      <c r="D691" s="332"/>
      <c r="E691" s="332"/>
      <c r="F691" s="332"/>
      <c r="G691" s="332"/>
      <c r="H691" s="332"/>
      <c r="I691" s="332"/>
      <c r="J691" s="332"/>
      <c r="K691" s="332"/>
      <c r="L691" s="332"/>
      <c r="M691" s="332"/>
      <c r="N691" s="332"/>
      <c r="O691" s="332"/>
      <c r="P691" s="332"/>
      <c r="Q691" s="332"/>
      <c r="R691" s="332"/>
      <c r="S691" s="332"/>
      <c r="T691" s="332"/>
      <c r="U691" s="328"/>
      <c r="V691" s="329"/>
      <c r="W691" s="329"/>
      <c r="X691" s="329"/>
      <c r="Y691" s="329"/>
      <c r="Z691" s="329"/>
      <c r="AA691" s="329"/>
      <c r="AB691" s="333"/>
    </row>
    <row r="692" spans="1:28">
      <c r="A692" s="331"/>
      <c r="B692" s="332"/>
      <c r="C692" s="335"/>
      <c r="D692" s="332"/>
      <c r="E692" s="332"/>
      <c r="F692" s="332"/>
      <c r="G692" s="332"/>
      <c r="H692" s="332"/>
      <c r="I692" s="332"/>
      <c r="J692" s="332"/>
      <c r="K692" s="332"/>
      <c r="L692" s="332"/>
      <c r="M692" s="332"/>
      <c r="N692" s="332"/>
      <c r="O692" s="332"/>
      <c r="P692" s="332"/>
      <c r="Q692" s="332"/>
      <c r="R692" s="332"/>
      <c r="S692" s="332"/>
      <c r="T692" s="332"/>
      <c r="U692" s="328"/>
      <c r="V692" s="329"/>
      <c r="W692" s="329"/>
      <c r="X692" s="329"/>
      <c r="Y692" s="329"/>
      <c r="Z692" s="329"/>
      <c r="AA692" s="329"/>
      <c r="AB692" s="333"/>
    </row>
    <row r="693" spans="1:28">
      <c r="A693" s="331"/>
      <c r="B693" s="332"/>
      <c r="C693" s="335"/>
      <c r="D693" s="332"/>
      <c r="E693" s="332"/>
      <c r="F693" s="332"/>
      <c r="G693" s="332"/>
      <c r="H693" s="332"/>
      <c r="I693" s="332"/>
      <c r="J693" s="332"/>
      <c r="K693" s="332"/>
      <c r="L693" s="332"/>
      <c r="M693" s="332"/>
      <c r="N693" s="332"/>
      <c r="O693" s="332"/>
      <c r="P693" s="332"/>
      <c r="Q693" s="332"/>
      <c r="R693" s="332"/>
      <c r="S693" s="332"/>
      <c r="T693" s="332"/>
      <c r="U693" s="328"/>
      <c r="V693" s="329"/>
      <c r="W693" s="329"/>
      <c r="X693" s="329"/>
      <c r="Y693" s="329"/>
      <c r="Z693" s="329"/>
      <c r="AA693" s="329"/>
      <c r="AB693" s="333"/>
    </row>
    <row r="694" spans="1:28">
      <c r="A694" s="331"/>
      <c r="B694" s="332"/>
      <c r="C694" s="335"/>
      <c r="D694" s="332"/>
      <c r="E694" s="332"/>
      <c r="F694" s="332"/>
      <c r="G694" s="332"/>
      <c r="H694" s="332"/>
      <c r="I694" s="332"/>
      <c r="J694" s="332"/>
      <c r="K694" s="332"/>
      <c r="L694" s="332"/>
      <c r="M694" s="332"/>
      <c r="N694" s="332"/>
      <c r="O694" s="332"/>
      <c r="P694" s="332"/>
      <c r="Q694" s="332"/>
      <c r="R694" s="332"/>
      <c r="S694" s="332"/>
      <c r="T694" s="332"/>
      <c r="U694" s="328"/>
      <c r="V694" s="329"/>
      <c r="W694" s="329"/>
      <c r="X694" s="329"/>
      <c r="Y694" s="329"/>
      <c r="Z694" s="329"/>
      <c r="AA694" s="329"/>
      <c r="AB694" s="333"/>
    </row>
    <row r="695" spans="1:28">
      <c r="A695" s="331"/>
      <c r="B695" s="332"/>
      <c r="C695" s="335"/>
      <c r="D695" s="332"/>
      <c r="E695" s="332"/>
      <c r="F695" s="332"/>
      <c r="G695" s="332"/>
      <c r="H695" s="332"/>
      <c r="I695" s="332"/>
      <c r="J695" s="332"/>
      <c r="K695" s="332"/>
      <c r="L695" s="332"/>
      <c r="M695" s="332"/>
      <c r="N695" s="332"/>
      <c r="O695" s="332"/>
      <c r="P695" s="332"/>
      <c r="Q695" s="332"/>
      <c r="R695" s="332"/>
      <c r="S695" s="332"/>
      <c r="T695" s="332"/>
      <c r="U695" s="328"/>
      <c r="V695" s="329"/>
      <c r="W695" s="329"/>
      <c r="X695" s="329"/>
      <c r="Y695" s="329"/>
      <c r="Z695" s="329"/>
      <c r="AA695" s="329"/>
      <c r="AB695" s="333"/>
    </row>
    <row r="696" spans="1:28">
      <c r="A696" s="331"/>
      <c r="B696" s="332"/>
      <c r="C696" s="335"/>
      <c r="D696" s="332"/>
      <c r="E696" s="332"/>
      <c r="F696" s="332"/>
      <c r="G696" s="332"/>
      <c r="H696" s="332"/>
      <c r="I696" s="332"/>
      <c r="J696" s="332"/>
      <c r="K696" s="332"/>
      <c r="L696" s="332"/>
      <c r="M696" s="332"/>
      <c r="N696" s="332"/>
      <c r="O696" s="332"/>
      <c r="P696" s="332"/>
      <c r="Q696" s="332"/>
      <c r="R696" s="332"/>
      <c r="S696" s="332"/>
      <c r="T696" s="332"/>
      <c r="U696" s="328"/>
      <c r="V696" s="329"/>
      <c r="W696" s="329"/>
      <c r="X696" s="329"/>
      <c r="Y696" s="329"/>
      <c r="Z696" s="329"/>
      <c r="AA696" s="329"/>
      <c r="AB696" s="333"/>
    </row>
    <row r="697" spans="1:28">
      <c r="A697" s="331"/>
      <c r="B697" s="332"/>
      <c r="C697" s="335"/>
      <c r="D697" s="332"/>
      <c r="E697" s="332"/>
      <c r="F697" s="332"/>
      <c r="G697" s="332"/>
      <c r="H697" s="332"/>
      <c r="I697" s="332"/>
      <c r="J697" s="332"/>
      <c r="K697" s="332"/>
      <c r="L697" s="332"/>
      <c r="M697" s="332"/>
      <c r="N697" s="332"/>
      <c r="O697" s="332"/>
      <c r="P697" s="332"/>
      <c r="Q697" s="332"/>
      <c r="R697" s="332"/>
      <c r="S697" s="332"/>
      <c r="T697" s="332"/>
      <c r="U697" s="328"/>
      <c r="V697" s="329"/>
      <c r="W697" s="329"/>
      <c r="X697" s="329"/>
      <c r="Y697" s="329"/>
      <c r="Z697" s="329"/>
      <c r="AA697" s="329"/>
      <c r="AB697" s="333"/>
    </row>
    <row r="698" spans="1:28">
      <c r="A698" s="331"/>
      <c r="B698" s="332"/>
      <c r="C698" s="335"/>
      <c r="D698" s="332"/>
      <c r="E698" s="332"/>
      <c r="F698" s="332"/>
      <c r="G698" s="332"/>
      <c r="H698" s="332"/>
      <c r="I698" s="332"/>
      <c r="J698" s="332"/>
      <c r="K698" s="332"/>
      <c r="L698" s="332"/>
      <c r="M698" s="332"/>
      <c r="N698" s="332"/>
      <c r="O698" s="332"/>
      <c r="P698" s="332"/>
      <c r="Q698" s="332"/>
      <c r="R698" s="332"/>
      <c r="S698" s="332"/>
      <c r="T698" s="332"/>
      <c r="U698" s="328"/>
      <c r="V698" s="329"/>
      <c r="W698" s="329"/>
      <c r="X698" s="329"/>
      <c r="Y698" s="329"/>
      <c r="Z698" s="329"/>
      <c r="AA698" s="329"/>
      <c r="AB698" s="333"/>
    </row>
    <row r="699" spans="1:28">
      <c r="A699" s="331"/>
      <c r="B699" s="332"/>
      <c r="C699" s="335"/>
      <c r="D699" s="332"/>
      <c r="E699" s="332"/>
      <c r="F699" s="332"/>
      <c r="G699" s="332"/>
      <c r="H699" s="332"/>
      <c r="I699" s="332"/>
      <c r="J699" s="332"/>
      <c r="K699" s="332"/>
      <c r="L699" s="332"/>
      <c r="M699" s="332"/>
      <c r="N699" s="332"/>
      <c r="O699" s="332"/>
      <c r="P699" s="332"/>
      <c r="Q699" s="332"/>
      <c r="R699" s="332"/>
      <c r="S699" s="332"/>
      <c r="T699" s="332"/>
      <c r="U699" s="328"/>
      <c r="V699" s="329"/>
      <c r="W699" s="329"/>
      <c r="X699" s="329"/>
      <c r="Y699" s="329"/>
      <c r="Z699" s="329"/>
      <c r="AA699" s="329"/>
      <c r="AB699" s="333"/>
    </row>
    <row r="700" spans="1:28">
      <c r="A700" s="331"/>
      <c r="B700" s="332"/>
      <c r="C700" s="335"/>
      <c r="D700" s="332"/>
      <c r="E700" s="332"/>
      <c r="F700" s="332"/>
      <c r="G700" s="332"/>
      <c r="H700" s="332"/>
      <c r="I700" s="332"/>
      <c r="J700" s="332"/>
      <c r="K700" s="332"/>
      <c r="L700" s="332"/>
      <c r="M700" s="332"/>
      <c r="N700" s="332"/>
      <c r="O700" s="332"/>
      <c r="P700" s="332"/>
      <c r="Q700" s="332"/>
      <c r="R700" s="332"/>
      <c r="S700" s="332"/>
      <c r="T700" s="332"/>
      <c r="U700" s="328"/>
      <c r="V700" s="329"/>
      <c r="W700" s="329"/>
      <c r="X700" s="329"/>
      <c r="Y700" s="329"/>
      <c r="Z700" s="329"/>
      <c r="AA700" s="329"/>
      <c r="AB700" s="333"/>
    </row>
    <row r="701" spans="1:28">
      <c r="A701" s="331"/>
      <c r="B701" s="332"/>
      <c r="C701" s="335"/>
      <c r="D701" s="332"/>
      <c r="E701" s="332"/>
      <c r="F701" s="332"/>
      <c r="G701" s="332"/>
      <c r="H701" s="332"/>
      <c r="I701" s="332"/>
      <c r="J701" s="332"/>
      <c r="K701" s="332"/>
      <c r="L701" s="332"/>
      <c r="M701" s="332"/>
      <c r="N701" s="332"/>
      <c r="O701" s="332"/>
      <c r="P701" s="332"/>
      <c r="Q701" s="332"/>
      <c r="R701" s="332"/>
      <c r="S701" s="332"/>
      <c r="T701" s="332"/>
      <c r="U701" s="328"/>
      <c r="V701" s="329"/>
      <c r="W701" s="329"/>
      <c r="X701" s="329"/>
      <c r="Y701" s="329"/>
      <c r="Z701" s="329"/>
      <c r="AA701" s="329"/>
      <c r="AB701" s="333"/>
    </row>
    <row r="702" spans="1:28">
      <c r="A702" s="331"/>
      <c r="B702" s="332"/>
      <c r="C702" s="335"/>
      <c r="D702" s="332"/>
      <c r="E702" s="332"/>
      <c r="F702" s="332"/>
      <c r="G702" s="332"/>
      <c r="H702" s="332"/>
      <c r="I702" s="332"/>
      <c r="J702" s="332"/>
      <c r="K702" s="332"/>
      <c r="L702" s="332"/>
      <c r="M702" s="332"/>
      <c r="N702" s="332"/>
      <c r="O702" s="332"/>
      <c r="P702" s="332"/>
      <c r="Q702" s="332"/>
      <c r="R702" s="332"/>
      <c r="S702" s="332"/>
      <c r="T702" s="332"/>
      <c r="U702" s="328"/>
      <c r="V702" s="329"/>
      <c r="W702" s="329"/>
      <c r="X702" s="329"/>
      <c r="Y702" s="329"/>
      <c r="Z702" s="329"/>
      <c r="AA702" s="329"/>
      <c r="AB702" s="333"/>
    </row>
    <row r="703" spans="1:28">
      <c r="A703" s="331"/>
      <c r="B703" s="332"/>
      <c r="C703" s="335"/>
      <c r="D703" s="332"/>
      <c r="E703" s="332"/>
      <c r="F703" s="332"/>
      <c r="G703" s="332"/>
      <c r="H703" s="332"/>
      <c r="I703" s="332"/>
      <c r="J703" s="332"/>
      <c r="K703" s="332"/>
      <c r="L703" s="332"/>
      <c r="M703" s="332"/>
      <c r="N703" s="332"/>
      <c r="O703" s="332"/>
      <c r="P703" s="332"/>
      <c r="Q703" s="332"/>
      <c r="R703" s="332"/>
      <c r="S703" s="332"/>
      <c r="T703" s="332"/>
      <c r="U703" s="328"/>
      <c r="V703" s="329"/>
      <c r="W703" s="329"/>
      <c r="X703" s="329"/>
      <c r="Y703" s="329"/>
      <c r="Z703" s="329"/>
      <c r="AA703" s="329"/>
      <c r="AB703" s="333"/>
    </row>
    <row r="704" spans="1:28">
      <c r="A704" s="331"/>
      <c r="B704" s="332"/>
      <c r="C704" s="335"/>
      <c r="D704" s="332"/>
      <c r="E704" s="332"/>
      <c r="F704" s="332"/>
      <c r="G704" s="332"/>
      <c r="H704" s="332"/>
      <c r="I704" s="332"/>
      <c r="J704" s="332"/>
      <c r="K704" s="332"/>
      <c r="L704" s="332"/>
      <c r="M704" s="332"/>
      <c r="N704" s="332"/>
      <c r="O704" s="332"/>
      <c r="P704" s="332"/>
      <c r="Q704" s="332"/>
      <c r="R704" s="332"/>
      <c r="S704" s="332"/>
      <c r="T704" s="332"/>
      <c r="U704" s="328"/>
      <c r="V704" s="329"/>
      <c r="W704" s="329"/>
      <c r="X704" s="329"/>
      <c r="Y704" s="329"/>
      <c r="Z704" s="329"/>
      <c r="AA704" s="329"/>
      <c r="AB704" s="333"/>
    </row>
    <row r="705" spans="1:28">
      <c r="A705" s="331"/>
      <c r="B705" s="332"/>
      <c r="C705" s="335"/>
      <c r="D705" s="332"/>
      <c r="E705" s="332"/>
      <c r="F705" s="332"/>
      <c r="G705" s="332"/>
      <c r="H705" s="332"/>
      <c r="I705" s="332"/>
      <c r="J705" s="332"/>
      <c r="K705" s="332"/>
      <c r="L705" s="332"/>
      <c r="M705" s="332"/>
      <c r="N705" s="332"/>
      <c r="O705" s="332"/>
      <c r="P705" s="332"/>
      <c r="Q705" s="332"/>
      <c r="R705" s="332"/>
      <c r="S705" s="332"/>
      <c r="T705" s="332"/>
      <c r="U705" s="328"/>
      <c r="V705" s="329"/>
      <c r="W705" s="329"/>
      <c r="X705" s="329"/>
      <c r="Y705" s="329"/>
      <c r="Z705" s="329"/>
      <c r="AA705" s="329"/>
      <c r="AB705" s="333"/>
    </row>
    <row r="706" spans="1:28">
      <c r="A706" s="331"/>
      <c r="B706" s="332"/>
      <c r="C706" s="335"/>
      <c r="D706" s="332"/>
      <c r="E706" s="332"/>
      <c r="F706" s="332"/>
      <c r="G706" s="332"/>
      <c r="H706" s="332"/>
      <c r="I706" s="332"/>
      <c r="J706" s="332"/>
      <c r="K706" s="332"/>
      <c r="L706" s="332"/>
      <c r="M706" s="332"/>
      <c r="N706" s="332"/>
      <c r="O706" s="332"/>
      <c r="P706" s="332"/>
      <c r="Q706" s="332"/>
      <c r="R706" s="332"/>
      <c r="S706" s="332"/>
      <c r="T706" s="332"/>
      <c r="U706" s="328"/>
      <c r="V706" s="329"/>
      <c r="W706" s="329"/>
      <c r="X706" s="329"/>
      <c r="Y706" s="329"/>
      <c r="Z706" s="329"/>
      <c r="AA706" s="329"/>
      <c r="AB706" s="333"/>
    </row>
    <row r="707" spans="1:28">
      <c r="A707" s="331"/>
      <c r="B707" s="332"/>
      <c r="C707" s="335"/>
      <c r="D707" s="332"/>
      <c r="E707" s="332"/>
      <c r="F707" s="332"/>
      <c r="G707" s="332"/>
      <c r="H707" s="332"/>
      <c r="I707" s="332"/>
      <c r="J707" s="332"/>
      <c r="K707" s="332"/>
      <c r="L707" s="332"/>
      <c r="M707" s="332"/>
      <c r="N707" s="332"/>
      <c r="O707" s="332"/>
      <c r="P707" s="332"/>
      <c r="Q707" s="332"/>
      <c r="R707" s="332"/>
      <c r="S707" s="332"/>
      <c r="T707" s="332"/>
      <c r="U707" s="328"/>
      <c r="V707" s="329"/>
      <c r="W707" s="329"/>
      <c r="X707" s="329"/>
      <c r="Y707" s="329"/>
      <c r="Z707" s="329"/>
      <c r="AA707" s="329"/>
      <c r="AB707" s="333"/>
    </row>
    <row r="708" spans="1:28">
      <c r="A708" s="331"/>
      <c r="B708" s="332"/>
      <c r="C708" s="335"/>
      <c r="D708" s="332"/>
      <c r="E708" s="332"/>
      <c r="F708" s="332"/>
      <c r="G708" s="332"/>
      <c r="H708" s="332"/>
      <c r="I708" s="332"/>
      <c r="J708" s="332"/>
      <c r="K708" s="332"/>
      <c r="L708" s="332"/>
      <c r="M708" s="332"/>
      <c r="N708" s="332"/>
      <c r="O708" s="332"/>
      <c r="P708" s="332"/>
      <c r="Q708" s="332"/>
      <c r="R708" s="332"/>
      <c r="S708" s="332"/>
      <c r="T708" s="332"/>
      <c r="U708" s="328"/>
      <c r="V708" s="329"/>
      <c r="W708" s="329"/>
      <c r="X708" s="329"/>
      <c r="Y708" s="329"/>
      <c r="Z708" s="329"/>
      <c r="AA708" s="329"/>
      <c r="AB708" s="333"/>
    </row>
    <row r="709" spans="1:28">
      <c r="A709" s="331"/>
      <c r="B709" s="332"/>
      <c r="C709" s="335"/>
      <c r="D709" s="332"/>
      <c r="E709" s="332"/>
      <c r="F709" s="332"/>
      <c r="G709" s="332"/>
      <c r="H709" s="332"/>
      <c r="I709" s="332"/>
      <c r="J709" s="332"/>
      <c r="K709" s="332"/>
      <c r="L709" s="332"/>
      <c r="M709" s="332"/>
      <c r="N709" s="332"/>
      <c r="O709" s="332"/>
      <c r="P709" s="332"/>
      <c r="Q709" s="332"/>
      <c r="R709" s="332"/>
      <c r="S709" s="332"/>
      <c r="T709" s="332"/>
      <c r="U709" s="328"/>
      <c r="V709" s="329"/>
      <c r="W709" s="329"/>
      <c r="X709" s="329"/>
      <c r="Y709" s="329"/>
      <c r="Z709" s="329"/>
      <c r="AA709" s="329"/>
      <c r="AB709" s="333"/>
    </row>
    <row r="710" spans="1:28">
      <c r="A710" s="331"/>
      <c r="B710" s="332"/>
      <c r="C710" s="335"/>
      <c r="D710" s="332"/>
      <c r="E710" s="332"/>
      <c r="F710" s="332"/>
      <c r="G710" s="332"/>
      <c r="H710" s="332"/>
      <c r="I710" s="332"/>
      <c r="J710" s="332"/>
      <c r="K710" s="332"/>
      <c r="L710" s="332"/>
      <c r="M710" s="332"/>
      <c r="N710" s="332"/>
      <c r="O710" s="332"/>
      <c r="P710" s="332"/>
      <c r="Q710" s="332"/>
      <c r="R710" s="332"/>
      <c r="S710" s="332"/>
      <c r="T710" s="332"/>
      <c r="U710" s="328"/>
      <c r="V710" s="329"/>
      <c r="W710" s="329"/>
      <c r="X710" s="329"/>
      <c r="Y710" s="329"/>
      <c r="Z710" s="329"/>
      <c r="AA710" s="329"/>
      <c r="AB710" s="333"/>
    </row>
    <row r="711" spans="1:28">
      <c r="A711" s="331"/>
      <c r="B711" s="332"/>
      <c r="C711" s="335"/>
      <c r="D711" s="332"/>
      <c r="E711" s="332"/>
      <c r="F711" s="332"/>
      <c r="G711" s="332"/>
      <c r="H711" s="332"/>
      <c r="I711" s="332"/>
      <c r="J711" s="332"/>
      <c r="K711" s="332"/>
      <c r="L711" s="332"/>
      <c r="M711" s="332"/>
      <c r="N711" s="332"/>
      <c r="O711" s="332"/>
      <c r="P711" s="332"/>
      <c r="Q711" s="332"/>
      <c r="R711" s="332"/>
      <c r="S711" s="332"/>
      <c r="T711" s="332"/>
      <c r="U711" s="328"/>
      <c r="V711" s="329"/>
      <c r="W711" s="329"/>
      <c r="X711" s="329"/>
      <c r="Y711" s="329"/>
      <c r="Z711" s="329"/>
      <c r="AA711" s="329"/>
      <c r="AB711" s="333"/>
    </row>
    <row r="712" spans="1:28">
      <c r="A712" s="331"/>
      <c r="B712" s="332"/>
      <c r="C712" s="335"/>
      <c r="D712" s="332"/>
      <c r="E712" s="332"/>
      <c r="F712" s="332"/>
      <c r="G712" s="332"/>
      <c r="H712" s="332"/>
      <c r="I712" s="332"/>
      <c r="J712" s="332"/>
      <c r="K712" s="332"/>
      <c r="L712" s="332"/>
      <c r="M712" s="332"/>
      <c r="N712" s="332"/>
      <c r="O712" s="332"/>
      <c r="P712" s="332"/>
      <c r="Q712" s="332"/>
      <c r="R712" s="332"/>
      <c r="S712" s="332"/>
      <c r="T712" s="332"/>
      <c r="U712" s="328"/>
      <c r="V712" s="329"/>
      <c r="W712" s="329"/>
      <c r="X712" s="329"/>
      <c r="Y712" s="329"/>
      <c r="Z712" s="329"/>
      <c r="AA712" s="329"/>
      <c r="AB712" s="333"/>
    </row>
    <row r="713" spans="1:28">
      <c r="A713" s="331"/>
      <c r="B713" s="332"/>
      <c r="C713" s="335"/>
      <c r="D713" s="332"/>
      <c r="E713" s="332"/>
      <c r="F713" s="332"/>
      <c r="G713" s="332"/>
      <c r="H713" s="332"/>
      <c r="I713" s="332"/>
      <c r="J713" s="332"/>
      <c r="K713" s="332"/>
      <c r="L713" s="332"/>
      <c r="M713" s="332"/>
      <c r="N713" s="332"/>
      <c r="O713" s="332"/>
      <c r="P713" s="332"/>
      <c r="Q713" s="332"/>
      <c r="R713" s="332"/>
      <c r="S713" s="332"/>
      <c r="T713" s="332"/>
      <c r="U713" s="328"/>
      <c r="V713" s="329"/>
      <c r="W713" s="329"/>
      <c r="X713" s="329"/>
      <c r="Y713" s="329"/>
      <c r="Z713" s="329"/>
      <c r="AA713" s="329"/>
      <c r="AB713" s="333"/>
    </row>
    <row r="714" spans="1:28">
      <c r="A714" s="331"/>
      <c r="B714" s="332"/>
      <c r="C714" s="335"/>
      <c r="D714" s="332"/>
      <c r="E714" s="332"/>
      <c r="F714" s="332"/>
      <c r="G714" s="332"/>
      <c r="H714" s="332"/>
      <c r="I714" s="332"/>
      <c r="J714" s="332"/>
      <c r="K714" s="332"/>
      <c r="L714" s="332"/>
      <c r="M714" s="332"/>
      <c r="N714" s="332"/>
      <c r="O714" s="332"/>
      <c r="P714" s="332"/>
      <c r="Q714" s="332"/>
      <c r="R714" s="332"/>
      <c r="S714" s="332"/>
      <c r="T714" s="332"/>
      <c r="U714" s="328"/>
      <c r="V714" s="329"/>
      <c r="W714" s="329"/>
      <c r="X714" s="329"/>
      <c r="Y714" s="329"/>
      <c r="Z714" s="329"/>
      <c r="AA714" s="329"/>
      <c r="AB714" s="333"/>
    </row>
    <row r="715" spans="1:28">
      <c r="A715" s="331"/>
      <c r="B715" s="332"/>
      <c r="C715" s="335"/>
      <c r="D715" s="332"/>
      <c r="E715" s="332"/>
      <c r="F715" s="332"/>
      <c r="G715" s="332"/>
      <c r="H715" s="332"/>
      <c r="I715" s="332"/>
      <c r="J715" s="332"/>
      <c r="K715" s="332"/>
      <c r="L715" s="332"/>
      <c r="M715" s="332"/>
      <c r="N715" s="332"/>
      <c r="O715" s="332"/>
      <c r="P715" s="332"/>
      <c r="Q715" s="332"/>
      <c r="R715" s="332"/>
      <c r="S715" s="332"/>
      <c r="T715" s="332"/>
      <c r="U715" s="328"/>
      <c r="V715" s="329"/>
      <c r="W715" s="329"/>
      <c r="X715" s="329"/>
      <c r="Y715" s="329"/>
      <c r="Z715" s="329"/>
      <c r="AA715" s="329"/>
      <c r="AB715" s="333"/>
    </row>
    <row r="716" spans="1:28">
      <c r="A716" s="331"/>
      <c r="B716" s="332"/>
      <c r="C716" s="335"/>
      <c r="D716" s="332"/>
      <c r="E716" s="332"/>
      <c r="F716" s="332"/>
      <c r="G716" s="332"/>
      <c r="H716" s="332"/>
      <c r="I716" s="332"/>
      <c r="J716" s="332"/>
      <c r="K716" s="332"/>
      <c r="L716" s="332"/>
      <c r="M716" s="332"/>
      <c r="N716" s="332"/>
      <c r="O716" s="332"/>
      <c r="P716" s="332"/>
      <c r="Q716" s="332"/>
      <c r="R716" s="332"/>
      <c r="S716" s="332"/>
      <c r="T716" s="332"/>
      <c r="U716" s="328"/>
      <c r="V716" s="329"/>
      <c r="W716" s="329"/>
      <c r="X716" s="329"/>
      <c r="Y716" s="329"/>
      <c r="Z716" s="329"/>
      <c r="AA716" s="329"/>
      <c r="AB716" s="333"/>
    </row>
    <row r="717" spans="1:28">
      <c r="A717" s="331"/>
      <c r="B717" s="332"/>
      <c r="C717" s="335"/>
      <c r="D717" s="332"/>
      <c r="E717" s="332"/>
      <c r="F717" s="332"/>
      <c r="G717" s="332"/>
      <c r="H717" s="332"/>
      <c r="I717" s="332"/>
      <c r="J717" s="332"/>
      <c r="K717" s="332"/>
      <c r="L717" s="332"/>
      <c r="M717" s="332"/>
      <c r="N717" s="332"/>
      <c r="O717" s="332"/>
      <c r="P717" s="332"/>
      <c r="Q717" s="332"/>
      <c r="R717" s="332"/>
      <c r="S717" s="332"/>
      <c r="T717" s="332"/>
      <c r="U717" s="328"/>
      <c r="V717" s="329"/>
      <c r="W717" s="329"/>
      <c r="X717" s="329"/>
      <c r="Y717" s="329"/>
      <c r="Z717" s="329"/>
      <c r="AA717" s="329"/>
      <c r="AB717" s="333"/>
    </row>
    <row r="718" spans="1:28">
      <c r="A718" s="331"/>
      <c r="B718" s="332"/>
      <c r="C718" s="335"/>
      <c r="D718" s="332"/>
      <c r="E718" s="332"/>
      <c r="F718" s="332"/>
      <c r="G718" s="332"/>
      <c r="H718" s="332"/>
      <c r="I718" s="332"/>
      <c r="J718" s="332"/>
      <c r="K718" s="332"/>
      <c r="L718" s="332"/>
      <c r="M718" s="332"/>
      <c r="N718" s="332"/>
      <c r="O718" s="332"/>
      <c r="P718" s="332"/>
      <c r="Q718" s="332"/>
      <c r="R718" s="332"/>
      <c r="S718" s="332"/>
      <c r="T718" s="332"/>
      <c r="U718" s="328"/>
      <c r="V718" s="329"/>
      <c r="W718" s="329"/>
      <c r="X718" s="329"/>
      <c r="Y718" s="329"/>
      <c r="Z718" s="329"/>
      <c r="AA718" s="329"/>
      <c r="AB718" s="333"/>
    </row>
    <row r="719" spans="1:28">
      <c r="A719" s="331"/>
      <c r="B719" s="332"/>
      <c r="C719" s="335"/>
      <c r="D719" s="332"/>
      <c r="E719" s="332"/>
      <c r="F719" s="332"/>
      <c r="G719" s="332"/>
      <c r="H719" s="332"/>
      <c r="I719" s="332"/>
      <c r="J719" s="332"/>
      <c r="K719" s="332"/>
      <c r="L719" s="332"/>
      <c r="M719" s="332"/>
      <c r="N719" s="332"/>
      <c r="O719" s="332"/>
      <c r="P719" s="332"/>
      <c r="Q719" s="332"/>
      <c r="R719" s="332"/>
      <c r="S719" s="332"/>
      <c r="T719" s="332"/>
      <c r="U719" s="328"/>
      <c r="V719" s="329"/>
      <c r="W719" s="329"/>
      <c r="X719" s="329"/>
      <c r="Y719" s="329"/>
      <c r="Z719" s="329"/>
      <c r="AA719" s="329"/>
      <c r="AB719" s="333"/>
    </row>
    <row r="720" spans="1:28">
      <c r="A720" s="331"/>
      <c r="B720" s="332"/>
      <c r="C720" s="335"/>
      <c r="D720" s="332"/>
      <c r="E720" s="332"/>
      <c r="F720" s="332"/>
      <c r="G720" s="332"/>
      <c r="H720" s="332"/>
      <c r="I720" s="332"/>
      <c r="J720" s="332"/>
      <c r="K720" s="332"/>
      <c r="L720" s="332"/>
      <c r="M720" s="332"/>
      <c r="N720" s="332"/>
      <c r="O720" s="332"/>
      <c r="P720" s="332"/>
      <c r="Q720" s="332"/>
      <c r="R720" s="332"/>
      <c r="S720" s="332"/>
      <c r="T720" s="332"/>
      <c r="U720" s="328"/>
      <c r="V720" s="329"/>
      <c r="W720" s="329"/>
      <c r="X720" s="329"/>
      <c r="Y720" s="329"/>
      <c r="Z720" s="329"/>
      <c r="AA720" s="329"/>
      <c r="AB720" s="333"/>
    </row>
    <row r="721" spans="1:28">
      <c r="A721" s="331"/>
      <c r="B721" s="332"/>
      <c r="C721" s="335"/>
      <c r="D721" s="332"/>
      <c r="E721" s="332"/>
      <c r="F721" s="332"/>
      <c r="G721" s="332"/>
      <c r="H721" s="332"/>
      <c r="I721" s="332"/>
      <c r="J721" s="332"/>
      <c r="K721" s="332"/>
      <c r="L721" s="332"/>
      <c r="M721" s="332"/>
      <c r="N721" s="332"/>
      <c r="O721" s="332"/>
      <c r="P721" s="332"/>
      <c r="Q721" s="332"/>
      <c r="R721" s="332"/>
      <c r="S721" s="332"/>
      <c r="T721" s="332"/>
      <c r="U721" s="328"/>
      <c r="V721" s="329"/>
      <c r="W721" s="329"/>
      <c r="X721" s="329"/>
      <c r="Y721" s="329"/>
      <c r="Z721" s="329"/>
      <c r="AA721" s="329"/>
      <c r="AB721" s="333"/>
    </row>
    <row r="722" spans="1:28">
      <c r="A722" s="331"/>
      <c r="B722" s="332"/>
      <c r="C722" s="335"/>
      <c r="D722" s="332"/>
      <c r="E722" s="332"/>
      <c r="F722" s="332"/>
      <c r="G722" s="332"/>
      <c r="H722" s="332"/>
      <c r="I722" s="332"/>
      <c r="J722" s="332"/>
      <c r="K722" s="332"/>
      <c r="L722" s="332"/>
      <c r="M722" s="332"/>
      <c r="N722" s="332"/>
      <c r="O722" s="332"/>
      <c r="P722" s="332"/>
      <c r="Q722" s="332"/>
      <c r="R722" s="332"/>
      <c r="S722" s="332"/>
      <c r="T722" s="332"/>
      <c r="U722" s="328"/>
      <c r="V722" s="329"/>
      <c r="W722" s="329"/>
      <c r="X722" s="329"/>
      <c r="Y722" s="329"/>
      <c r="Z722" s="329"/>
      <c r="AA722" s="329"/>
      <c r="AB722" s="333"/>
    </row>
    <row r="723" spans="1:28">
      <c r="A723" s="331"/>
      <c r="B723" s="332"/>
      <c r="C723" s="335"/>
      <c r="D723" s="332"/>
      <c r="E723" s="332"/>
      <c r="F723" s="332"/>
      <c r="G723" s="332"/>
      <c r="H723" s="332"/>
      <c r="I723" s="332"/>
      <c r="J723" s="332"/>
      <c r="K723" s="332"/>
      <c r="L723" s="332"/>
      <c r="M723" s="332"/>
      <c r="N723" s="332"/>
      <c r="O723" s="332"/>
      <c r="P723" s="332"/>
      <c r="Q723" s="332"/>
      <c r="R723" s="332"/>
      <c r="S723" s="332"/>
      <c r="T723" s="332"/>
      <c r="U723" s="328"/>
      <c r="V723" s="329"/>
      <c r="W723" s="329"/>
      <c r="X723" s="329"/>
      <c r="Y723" s="329"/>
      <c r="Z723" s="329"/>
      <c r="AA723" s="329"/>
      <c r="AB723" s="333"/>
    </row>
    <row r="724" spans="1:28">
      <c r="A724" s="331"/>
      <c r="B724" s="332"/>
      <c r="C724" s="335"/>
      <c r="D724" s="332"/>
      <c r="E724" s="332"/>
      <c r="F724" s="332"/>
      <c r="G724" s="332"/>
      <c r="H724" s="332"/>
      <c r="I724" s="332"/>
      <c r="J724" s="332"/>
      <c r="K724" s="332"/>
      <c r="L724" s="332"/>
      <c r="M724" s="332"/>
      <c r="N724" s="332"/>
      <c r="O724" s="332"/>
      <c r="P724" s="332"/>
      <c r="Q724" s="332"/>
      <c r="R724" s="332"/>
      <c r="S724" s="332"/>
      <c r="T724" s="332"/>
      <c r="U724" s="328"/>
      <c r="V724" s="329"/>
      <c r="W724" s="329"/>
      <c r="X724" s="329"/>
      <c r="Y724" s="329"/>
      <c r="Z724" s="329"/>
      <c r="AA724" s="329"/>
      <c r="AB724" s="333"/>
    </row>
    <row r="725" spans="1:28">
      <c r="A725" s="331"/>
      <c r="B725" s="332"/>
      <c r="C725" s="335"/>
      <c r="D725" s="332"/>
      <c r="E725" s="332"/>
      <c r="F725" s="332"/>
      <c r="G725" s="332"/>
      <c r="H725" s="332"/>
      <c r="I725" s="332"/>
      <c r="J725" s="332"/>
      <c r="K725" s="332"/>
      <c r="L725" s="332"/>
      <c r="M725" s="332"/>
      <c r="N725" s="332"/>
      <c r="O725" s="332"/>
      <c r="P725" s="332"/>
      <c r="Q725" s="332"/>
      <c r="R725" s="332"/>
      <c r="S725" s="332"/>
      <c r="T725" s="332"/>
      <c r="U725" s="328"/>
      <c r="V725" s="329"/>
      <c r="W725" s="329"/>
      <c r="X725" s="329"/>
      <c r="Y725" s="329"/>
      <c r="Z725" s="329"/>
      <c r="AA725" s="329"/>
      <c r="AB725" s="333"/>
    </row>
    <row r="726" spans="1:28">
      <c r="A726" s="331"/>
      <c r="B726" s="332"/>
      <c r="C726" s="335"/>
      <c r="D726" s="332"/>
      <c r="E726" s="332"/>
      <c r="F726" s="332"/>
      <c r="G726" s="332"/>
      <c r="H726" s="332"/>
      <c r="I726" s="332"/>
      <c r="J726" s="332"/>
      <c r="K726" s="332"/>
      <c r="L726" s="332"/>
      <c r="M726" s="332"/>
      <c r="N726" s="332"/>
      <c r="O726" s="332"/>
      <c r="P726" s="332"/>
      <c r="Q726" s="332"/>
      <c r="R726" s="332"/>
      <c r="S726" s="332"/>
      <c r="T726" s="332"/>
      <c r="U726" s="328"/>
      <c r="V726" s="329"/>
      <c r="W726" s="329"/>
      <c r="X726" s="329"/>
      <c r="Y726" s="329"/>
      <c r="Z726" s="329"/>
      <c r="AA726" s="329"/>
      <c r="AB726" s="333"/>
    </row>
    <row r="727" spans="1:28">
      <c r="A727" s="331"/>
      <c r="B727" s="332"/>
      <c r="C727" s="335"/>
      <c r="D727" s="332"/>
      <c r="E727" s="332"/>
      <c r="F727" s="332"/>
      <c r="G727" s="332"/>
      <c r="H727" s="332"/>
      <c r="I727" s="332"/>
      <c r="J727" s="332"/>
      <c r="K727" s="332"/>
      <c r="L727" s="332"/>
      <c r="M727" s="332"/>
      <c r="N727" s="332"/>
      <c r="O727" s="332"/>
      <c r="P727" s="332"/>
      <c r="Q727" s="332"/>
      <c r="R727" s="332"/>
      <c r="S727" s="332"/>
      <c r="T727" s="332"/>
      <c r="U727" s="328"/>
      <c r="V727" s="329"/>
      <c r="W727" s="329"/>
      <c r="X727" s="329"/>
      <c r="Y727" s="329"/>
      <c r="Z727" s="329"/>
      <c r="AA727" s="329"/>
      <c r="AB727" s="333"/>
    </row>
    <row r="728" spans="1:28">
      <c r="A728" s="331"/>
      <c r="B728" s="332"/>
      <c r="C728" s="335"/>
      <c r="D728" s="332"/>
      <c r="E728" s="332"/>
      <c r="F728" s="332"/>
      <c r="G728" s="332"/>
      <c r="H728" s="332"/>
      <c r="I728" s="332"/>
      <c r="J728" s="332"/>
      <c r="K728" s="332"/>
      <c r="L728" s="332"/>
      <c r="M728" s="332"/>
      <c r="N728" s="332"/>
      <c r="O728" s="332"/>
      <c r="P728" s="332"/>
      <c r="Q728" s="332"/>
      <c r="R728" s="332"/>
      <c r="S728" s="332"/>
      <c r="T728" s="332"/>
      <c r="U728" s="328"/>
      <c r="V728" s="329"/>
      <c r="W728" s="329"/>
      <c r="X728" s="329"/>
      <c r="Y728" s="329"/>
      <c r="Z728" s="329"/>
      <c r="AA728" s="329"/>
      <c r="AB728" s="333"/>
    </row>
    <row r="729" spans="1:28">
      <c r="A729" s="331"/>
      <c r="B729" s="332"/>
      <c r="C729" s="335"/>
      <c r="D729" s="332"/>
      <c r="E729" s="332"/>
      <c r="F729" s="332"/>
      <c r="G729" s="332"/>
      <c r="H729" s="332"/>
      <c r="I729" s="332"/>
      <c r="J729" s="332"/>
      <c r="K729" s="332"/>
      <c r="L729" s="332"/>
      <c r="M729" s="332"/>
      <c r="N729" s="332"/>
      <c r="O729" s="332"/>
      <c r="P729" s="332"/>
      <c r="Q729" s="332"/>
      <c r="R729" s="332"/>
      <c r="S729" s="332"/>
      <c r="T729" s="332"/>
      <c r="U729" s="328"/>
      <c r="V729" s="329"/>
      <c r="W729" s="329"/>
      <c r="X729" s="329"/>
      <c r="Y729" s="329"/>
      <c r="Z729" s="329"/>
      <c r="AA729" s="329"/>
      <c r="AB729" s="333"/>
    </row>
    <row r="730" spans="1:28">
      <c r="A730" s="331"/>
      <c r="B730" s="332"/>
      <c r="C730" s="335"/>
      <c r="D730" s="332"/>
      <c r="E730" s="332"/>
      <c r="F730" s="332"/>
      <c r="G730" s="332"/>
      <c r="H730" s="332"/>
      <c r="I730" s="332"/>
      <c r="J730" s="332"/>
      <c r="K730" s="332"/>
      <c r="L730" s="332"/>
      <c r="M730" s="332"/>
      <c r="N730" s="332"/>
      <c r="O730" s="332"/>
      <c r="P730" s="332"/>
      <c r="Q730" s="332"/>
      <c r="R730" s="332"/>
      <c r="S730" s="332"/>
      <c r="T730" s="332"/>
      <c r="U730" s="328"/>
      <c r="V730" s="329"/>
      <c r="W730" s="329"/>
      <c r="X730" s="329"/>
      <c r="Y730" s="329"/>
      <c r="Z730" s="329"/>
      <c r="AA730" s="329"/>
      <c r="AB730" s="333"/>
    </row>
    <row r="731" spans="1:28">
      <c r="A731" s="331"/>
      <c r="B731" s="332"/>
      <c r="C731" s="335"/>
      <c r="D731" s="332"/>
      <c r="E731" s="332"/>
      <c r="F731" s="332"/>
      <c r="G731" s="332"/>
      <c r="H731" s="332"/>
      <c r="I731" s="332"/>
      <c r="J731" s="332"/>
      <c r="K731" s="332"/>
      <c r="L731" s="332"/>
      <c r="M731" s="332"/>
      <c r="N731" s="332"/>
      <c r="O731" s="332"/>
      <c r="P731" s="332"/>
      <c r="Q731" s="332"/>
      <c r="R731" s="332"/>
      <c r="S731" s="332"/>
      <c r="T731" s="332"/>
      <c r="U731" s="328"/>
      <c r="V731" s="329"/>
      <c r="W731" s="329"/>
      <c r="X731" s="329"/>
      <c r="Y731" s="329"/>
      <c r="Z731" s="329"/>
      <c r="AA731" s="329"/>
      <c r="AB731" s="333"/>
    </row>
    <row r="732" spans="1:28">
      <c r="A732" s="331"/>
      <c r="B732" s="332"/>
      <c r="C732" s="335"/>
      <c r="D732" s="332"/>
      <c r="E732" s="332"/>
      <c r="F732" s="332"/>
      <c r="G732" s="332"/>
      <c r="H732" s="332"/>
      <c r="I732" s="332"/>
      <c r="J732" s="332"/>
      <c r="K732" s="332"/>
      <c r="L732" s="332"/>
      <c r="M732" s="332"/>
      <c r="N732" s="332"/>
      <c r="O732" s="332"/>
      <c r="P732" s="332"/>
      <c r="Q732" s="332"/>
      <c r="R732" s="332"/>
      <c r="S732" s="332"/>
      <c r="T732" s="332"/>
      <c r="U732" s="328"/>
      <c r="V732" s="329"/>
      <c r="W732" s="329"/>
      <c r="X732" s="329"/>
      <c r="Y732" s="329"/>
      <c r="Z732" s="329"/>
      <c r="AA732" s="329"/>
      <c r="AB732" s="333"/>
    </row>
    <row r="733" spans="1:28">
      <c r="A733" s="331"/>
      <c r="B733" s="332"/>
      <c r="C733" s="335"/>
      <c r="D733" s="332"/>
      <c r="E733" s="332"/>
      <c r="F733" s="332"/>
      <c r="G733" s="332"/>
      <c r="H733" s="332"/>
      <c r="I733" s="332"/>
      <c r="J733" s="332"/>
      <c r="K733" s="332"/>
      <c r="L733" s="332"/>
      <c r="M733" s="332"/>
      <c r="N733" s="332"/>
      <c r="O733" s="332"/>
      <c r="P733" s="332"/>
      <c r="Q733" s="332"/>
      <c r="R733" s="332"/>
      <c r="S733" s="332"/>
      <c r="T733" s="332"/>
      <c r="U733" s="328"/>
      <c r="V733" s="329"/>
      <c r="W733" s="329"/>
      <c r="X733" s="329"/>
      <c r="Y733" s="329"/>
      <c r="Z733" s="329"/>
      <c r="AA733" s="329"/>
      <c r="AB733" s="333"/>
    </row>
    <row r="734" spans="1:28">
      <c r="A734" s="331"/>
      <c r="B734" s="332"/>
      <c r="C734" s="335"/>
      <c r="D734" s="332"/>
      <c r="E734" s="332"/>
      <c r="F734" s="332"/>
      <c r="G734" s="332"/>
      <c r="H734" s="332"/>
      <c r="I734" s="332"/>
      <c r="J734" s="332"/>
      <c r="K734" s="332"/>
      <c r="L734" s="332"/>
      <c r="M734" s="332"/>
      <c r="N734" s="332"/>
      <c r="O734" s="332"/>
      <c r="P734" s="332"/>
      <c r="Q734" s="332"/>
      <c r="R734" s="332"/>
      <c r="S734" s="332"/>
      <c r="T734" s="332"/>
      <c r="U734" s="328"/>
      <c r="V734" s="329"/>
      <c r="W734" s="329"/>
      <c r="X734" s="329"/>
      <c r="Y734" s="329"/>
      <c r="Z734" s="329"/>
      <c r="AA734" s="329"/>
      <c r="AB734" s="333"/>
    </row>
    <row r="735" spans="1:28">
      <c r="A735" s="331"/>
      <c r="B735" s="332"/>
      <c r="C735" s="335"/>
      <c r="D735" s="332"/>
      <c r="E735" s="332"/>
      <c r="F735" s="332"/>
      <c r="G735" s="332"/>
      <c r="H735" s="332"/>
      <c r="I735" s="332"/>
      <c r="J735" s="332"/>
      <c r="K735" s="332"/>
      <c r="L735" s="332"/>
      <c r="M735" s="332"/>
      <c r="N735" s="332"/>
      <c r="O735" s="332"/>
      <c r="P735" s="332"/>
      <c r="Q735" s="332"/>
      <c r="R735" s="332"/>
      <c r="S735" s="332"/>
      <c r="T735" s="332"/>
      <c r="U735" s="328"/>
      <c r="V735" s="329"/>
      <c r="W735" s="329"/>
      <c r="X735" s="329"/>
      <c r="Y735" s="329"/>
      <c r="Z735" s="329"/>
      <c r="AA735" s="329"/>
      <c r="AB735" s="333"/>
    </row>
    <row r="736" spans="1:28">
      <c r="A736" s="331"/>
      <c r="B736" s="332"/>
      <c r="C736" s="335"/>
      <c r="D736" s="332"/>
      <c r="E736" s="332"/>
      <c r="F736" s="332"/>
      <c r="G736" s="332"/>
      <c r="H736" s="332"/>
      <c r="I736" s="332"/>
      <c r="J736" s="332"/>
      <c r="K736" s="332"/>
      <c r="L736" s="332"/>
      <c r="M736" s="332"/>
      <c r="N736" s="332"/>
      <c r="O736" s="332"/>
      <c r="P736" s="332"/>
      <c r="Q736" s="332"/>
      <c r="R736" s="332"/>
      <c r="S736" s="332"/>
      <c r="T736" s="332"/>
      <c r="U736" s="328"/>
      <c r="V736" s="329"/>
      <c r="W736" s="329"/>
      <c r="X736" s="329"/>
      <c r="Y736" s="329"/>
      <c r="Z736" s="329"/>
      <c r="AA736" s="329"/>
      <c r="AB736" s="333"/>
    </row>
    <row r="737" spans="1:28">
      <c r="A737" s="331"/>
      <c r="B737" s="332"/>
      <c r="C737" s="335"/>
      <c r="D737" s="332"/>
      <c r="E737" s="332"/>
      <c r="F737" s="332"/>
      <c r="G737" s="332"/>
      <c r="H737" s="332"/>
      <c r="I737" s="332"/>
      <c r="J737" s="332"/>
      <c r="K737" s="332"/>
      <c r="L737" s="332"/>
      <c r="M737" s="332"/>
      <c r="N737" s="332"/>
      <c r="O737" s="332"/>
      <c r="P737" s="332"/>
      <c r="Q737" s="332"/>
      <c r="R737" s="332"/>
      <c r="S737" s="332"/>
      <c r="T737" s="332"/>
      <c r="U737" s="328"/>
      <c r="V737" s="329"/>
      <c r="W737" s="329"/>
      <c r="X737" s="329"/>
      <c r="Y737" s="329"/>
      <c r="Z737" s="329"/>
      <c r="AA737" s="329"/>
      <c r="AB737" s="333"/>
    </row>
    <row r="738" spans="1:28">
      <c r="A738" s="331"/>
      <c r="B738" s="332"/>
      <c r="C738" s="335"/>
      <c r="D738" s="332"/>
      <c r="E738" s="332"/>
      <c r="F738" s="332"/>
      <c r="G738" s="332"/>
      <c r="H738" s="332"/>
      <c r="I738" s="332"/>
      <c r="J738" s="332"/>
      <c r="K738" s="332"/>
      <c r="L738" s="332"/>
      <c r="M738" s="332"/>
      <c r="N738" s="332"/>
      <c r="O738" s="332"/>
      <c r="P738" s="332"/>
      <c r="Q738" s="332"/>
      <c r="R738" s="332"/>
      <c r="S738" s="332"/>
      <c r="T738" s="332"/>
      <c r="U738" s="328"/>
      <c r="V738" s="329"/>
      <c r="W738" s="329"/>
      <c r="X738" s="329"/>
      <c r="Y738" s="329"/>
      <c r="Z738" s="329"/>
      <c r="AA738" s="329"/>
      <c r="AB738" s="333"/>
    </row>
    <row r="739" spans="1:28">
      <c r="A739" s="331"/>
      <c r="B739" s="332"/>
      <c r="C739" s="335"/>
      <c r="D739" s="332"/>
      <c r="E739" s="332"/>
      <c r="F739" s="332"/>
      <c r="G739" s="332"/>
      <c r="H739" s="332"/>
      <c r="I739" s="332"/>
      <c r="J739" s="332"/>
      <c r="K739" s="332"/>
      <c r="L739" s="332"/>
      <c r="M739" s="332"/>
      <c r="N739" s="332"/>
      <c r="O739" s="332"/>
      <c r="P739" s="332"/>
      <c r="Q739" s="332"/>
      <c r="R739" s="332"/>
      <c r="S739" s="332"/>
      <c r="T739" s="332"/>
      <c r="U739" s="328"/>
      <c r="V739" s="329"/>
      <c r="W739" s="329"/>
      <c r="X739" s="329"/>
      <c r="Y739" s="329"/>
      <c r="Z739" s="329"/>
      <c r="AA739" s="329"/>
      <c r="AB739" s="333"/>
    </row>
    <row r="740" spans="1:28">
      <c r="A740" s="331"/>
      <c r="B740" s="332"/>
      <c r="C740" s="335"/>
      <c r="D740" s="332"/>
      <c r="E740" s="332"/>
      <c r="F740" s="332"/>
      <c r="G740" s="332"/>
      <c r="H740" s="332"/>
      <c r="I740" s="332"/>
      <c r="J740" s="332"/>
      <c r="K740" s="332"/>
      <c r="L740" s="332"/>
      <c r="M740" s="332"/>
      <c r="N740" s="332"/>
      <c r="O740" s="332"/>
      <c r="P740" s="332"/>
      <c r="Q740" s="332"/>
      <c r="R740" s="332"/>
      <c r="S740" s="332"/>
      <c r="T740" s="332"/>
      <c r="U740" s="328"/>
      <c r="V740" s="329"/>
      <c r="W740" s="329"/>
      <c r="X740" s="329"/>
      <c r="Y740" s="329"/>
      <c r="Z740" s="329"/>
      <c r="AA740" s="329"/>
      <c r="AB740" s="333"/>
    </row>
    <row r="741" spans="1:28">
      <c r="A741" s="331"/>
      <c r="B741" s="332"/>
      <c r="C741" s="335"/>
      <c r="D741" s="332"/>
      <c r="E741" s="332"/>
      <c r="F741" s="332"/>
      <c r="G741" s="332"/>
      <c r="H741" s="332"/>
      <c r="I741" s="332"/>
      <c r="J741" s="332"/>
      <c r="K741" s="332"/>
      <c r="L741" s="332"/>
      <c r="M741" s="332"/>
      <c r="N741" s="332"/>
      <c r="O741" s="332"/>
      <c r="P741" s="332"/>
      <c r="Q741" s="332"/>
      <c r="R741" s="332"/>
      <c r="S741" s="332"/>
      <c r="T741" s="332"/>
      <c r="U741" s="328"/>
      <c r="V741" s="329"/>
      <c r="W741" s="329"/>
      <c r="X741" s="329"/>
      <c r="Y741" s="329"/>
      <c r="Z741" s="329"/>
      <c r="AA741" s="329"/>
      <c r="AB741" s="333"/>
    </row>
    <row r="742" spans="1:28">
      <c r="A742" s="331"/>
      <c r="B742" s="332"/>
      <c r="C742" s="335"/>
      <c r="D742" s="332"/>
      <c r="E742" s="332"/>
      <c r="F742" s="332"/>
      <c r="G742" s="332"/>
      <c r="H742" s="332"/>
      <c r="I742" s="332"/>
      <c r="J742" s="332"/>
      <c r="K742" s="332"/>
      <c r="L742" s="332"/>
      <c r="M742" s="332"/>
      <c r="N742" s="332"/>
      <c r="O742" s="332"/>
      <c r="P742" s="332"/>
      <c r="Q742" s="332"/>
      <c r="R742" s="332"/>
      <c r="S742" s="332"/>
      <c r="T742" s="332"/>
      <c r="U742" s="328"/>
      <c r="V742" s="329"/>
      <c r="W742" s="329"/>
      <c r="X742" s="329"/>
      <c r="Y742" s="329"/>
      <c r="Z742" s="329"/>
      <c r="AA742" s="329"/>
      <c r="AB742" s="333"/>
    </row>
    <row r="743" spans="1:28">
      <c r="A743" s="331"/>
      <c r="B743" s="332"/>
      <c r="C743" s="335"/>
      <c r="D743" s="332"/>
      <c r="E743" s="332"/>
      <c r="F743" s="332"/>
      <c r="G743" s="332"/>
      <c r="H743" s="332"/>
      <c r="I743" s="332"/>
      <c r="J743" s="332"/>
      <c r="K743" s="332"/>
      <c r="L743" s="332"/>
      <c r="M743" s="332"/>
      <c r="N743" s="332"/>
      <c r="O743" s="332"/>
      <c r="P743" s="332"/>
      <c r="Q743" s="332"/>
      <c r="R743" s="332"/>
      <c r="S743" s="332"/>
      <c r="T743" s="332"/>
      <c r="U743" s="328"/>
      <c r="V743" s="329"/>
      <c r="W743" s="329"/>
      <c r="X743" s="329"/>
      <c r="Y743" s="329"/>
      <c r="Z743" s="329"/>
      <c r="AA743" s="329"/>
      <c r="AB743" s="333"/>
    </row>
    <row r="744" spans="1:28">
      <c r="A744" s="331"/>
      <c r="B744" s="332"/>
      <c r="C744" s="335"/>
      <c r="D744" s="332"/>
      <c r="E744" s="332"/>
      <c r="F744" s="332"/>
      <c r="G744" s="332"/>
      <c r="H744" s="332"/>
      <c r="I744" s="332"/>
      <c r="J744" s="332"/>
      <c r="K744" s="332"/>
      <c r="L744" s="332"/>
      <c r="M744" s="332"/>
      <c r="N744" s="332"/>
      <c r="O744" s="332"/>
      <c r="P744" s="332"/>
      <c r="Q744" s="332"/>
      <c r="R744" s="332"/>
      <c r="S744" s="332"/>
      <c r="T744" s="332"/>
      <c r="U744" s="328"/>
      <c r="V744" s="329"/>
      <c r="W744" s="329"/>
      <c r="X744" s="329"/>
      <c r="Y744" s="329"/>
      <c r="Z744" s="329"/>
      <c r="AA744" s="329"/>
      <c r="AB744" s="333"/>
    </row>
    <row r="745" spans="1:28">
      <c r="A745" s="331"/>
      <c r="B745" s="332"/>
      <c r="C745" s="335"/>
      <c r="D745" s="332"/>
      <c r="E745" s="332"/>
      <c r="F745" s="332"/>
      <c r="G745" s="332"/>
      <c r="H745" s="332"/>
      <c r="I745" s="332"/>
      <c r="J745" s="332"/>
      <c r="K745" s="332"/>
      <c r="L745" s="332"/>
      <c r="M745" s="332"/>
      <c r="N745" s="332"/>
      <c r="O745" s="332"/>
      <c r="P745" s="332"/>
      <c r="Q745" s="332"/>
      <c r="R745" s="332"/>
      <c r="S745" s="332"/>
      <c r="T745" s="332"/>
      <c r="U745" s="328"/>
      <c r="V745" s="329"/>
      <c r="W745" s="329"/>
      <c r="X745" s="329"/>
      <c r="Y745" s="329"/>
      <c r="Z745" s="329"/>
      <c r="AA745" s="329"/>
      <c r="AB745" s="333"/>
    </row>
    <row r="746" spans="1:28">
      <c r="A746" s="331"/>
      <c r="B746" s="332"/>
      <c r="C746" s="335"/>
      <c r="D746" s="332"/>
      <c r="E746" s="332"/>
      <c r="F746" s="332"/>
      <c r="G746" s="332"/>
      <c r="H746" s="332"/>
      <c r="I746" s="332"/>
      <c r="J746" s="332"/>
      <c r="K746" s="332"/>
      <c r="L746" s="332"/>
      <c r="M746" s="332"/>
      <c r="N746" s="332"/>
      <c r="O746" s="332"/>
      <c r="P746" s="332"/>
      <c r="Q746" s="332"/>
      <c r="R746" s="332"/>
      <c r="S746" s="332"/>
      <c r="T746" s="332"/>
      <c r="U746" s="328"/>
      <c r="V746" s="329"/>
      <c r="W746" s="329"/>
      <c r="X746" s="329"/>
      <c r="Y746" s="329"/>
      <c r="Z746" s="329"/>
      <c r="AA746" s="329"/>
      <c r="AB746" s="333"/>
    </row>
    <row r="747" spans="1:28">
      <c r="A747" s="331"/>
      <c r="B747" s="332"/>
      <c r="C747" s="335"/>
      <c r="D747" s="332"/>
      <c r="E747" s="332"/>
      <c r="F747" s="332"/>
      <c r="G747" s="332"/>
      <c r="H747" s="332"/>
      <c r="I747" s="332"/>
      <c r="J747" s="332"/>
      <c r="K747" s="332"/>
      <c r="L747" s="332"/>
      <c r="M747" s="332"/>
      <c r="N747" s="332"/>
      <c r="O747" s="332"/>
      <c r="P747" s="332"/>
      <c r="Q747" s="332"/>
      <c r="R747" s="332"/>
      <c r="S747" s="332"/>
      <c r="T747" s="332"/>
      <c r="U747" s="328"/>
      <c r="V747" s="329"/>
      <c r="W747" s="329"/>
      <c r="X747" s="329"/>
      <c r="Y747" s="329"/>
      <c r="Z747" s="329"/>
      <c r="AA747" s="329"/>
      <c r="AB747" s="333"/>
    </row>
    <row r="748" spans="1:28">
      <c r="A748" s="331"/>
      <c r="B748" s="332"/>
      <c r="C748" s="335"/>
      <c r="D748" s="332"/>
      <c r="E748" s="332"/>
      <c r="F748" s="332"/>
      <c r="G748" s="332"/>
      <c r="H748" s="332"/>
      <c r="I748" s="332"/>
      <c r="J748" s="332"/>
      <c r="K748" s="332"/>
      <c r="L748" s="332"/>
      <c r="M748" s="332"/>
      <c r="N748" s="332"/>
      <c r="O748" s="332"/>
      <c r="P748" s="332"/>
      <c r="Q748" s="332"/>
      <c r="R748" s="332"/>
      <c r="S748" s="332"/>
      <c r="T748" s="332"/>
      <c r="U748" s="328"/>
      <c r="V748" s="329"/>
      <c r="W748" s="329"/>
      <c r="X748" s="329"/>
      <c r="Y748" s="329"/>
      <c r="Z748" s="329"/>
      <c r="AA748" s="329"/>
      <c r="AB748" s="333"/>
    </row>
    <row r="749" spans="1:28">
      <c r="A749" s="331"/>
      <c r="B749" s="332"/>
      <c r="C749" s="335"/>
      <c r="D749" s="332"/>
      <c r="E749" s="332"/>
      <c r="F749" s="332"/>
      <c r="G749" s="332"/>
      <c r="H749" s="332"/>
      <c r="I749" s="332"/>
      <c r="J749" s="332"/>
      <c r="K749" s="332"/>
      <c r="L749" s="332"/>
      <c r="M749" s="332"/>
      <c r="N749" s="332"/>
      <c r="O749" s="332"/>
      <c r="P749" s="332"/>
      <c r="Q749" s="332"/>
      <c r="R749" s="332"/>
      <c r="S749" s="332"/>
      <c r="T749" s="332"/>
      <c r="U749" s="328"/>
      <c r="V749" s="329"/>
      <c r="W749" s="329"/>
      <c r="X749" s="329"/>
      <c r="Y749" s="329"/>
      <c r="Z749" s="329"/>
      <c r="AA749" s="329"/>
      <c r="AB749" s="333"/>
    </row>
    <row r="750" spans="1:28">
      <c r="A750" s="331"/>
      <c r="B750" s="332"/>
      <c r="C750" s="335"/>
      <c r="D750" s="332"/>
      <c r="E750" s="332"/>
      <c r="F750" s="332"/>
      <c r="G750" s="332"/>
      <c r="H750" s="332"/>
      <c r="I750" s="332"/>
      <c r="J750" s="332"/>
      <c r="K750" s="332"/>
      <c r="L750" s="332"/>
      <c r="M750" s="332"/>
      <c r="N750" s="332"/>
      <c r="O750" s="332"/>
      <c r="P750" s="332"/>
      <c r="Q750" s="332"/>
      <c r="R750" s="332"/>
      <c r="S750" s="332"/>
      <c r="T750" s="332"/>
      <c r="U750" s="328"/>
      <c r="V750" s="329"/>
      <c r="W750" s="329"/>
      <c r="X750" s="329"/>
      <c r="Y750" s="329"/>
      <c r="Z750" s="329"/>
      <c r="AA750" s="329"/>
      <c r="AB750" s="333"/>
    </row>
    <row r="751" spans="1:28">
      <c r="A751" s="331"/>
      <c r="B751" s="332"/>
      <c r="C751" s="335"/>
      <c r="D751" s="332"/>
      <c r="E751" s="332"/>
      <c r="F751" s="332"/>
      <c r="G751" s="332"/>
      <c r="H751" s="332"/>
      <c r="I751" s="332"/>
      <c r="J751" s="332"/>
      <c r="K751" s="332"/>
      <c r="L751" s="332"/>
      <c r="M751" s="332"/>
      <c r="N751" s="332"/>
      <c r="O751" s="332"/>
      <c r="P751" s="332"/>
      <c r="Q751" s="332"/>
      <c r="R751" s="332"/>
      <c r="S751" s="332"/>
      <c r="T751" s="332"/>
      <c r="U751" s="328"/>
      <c r="V751" s="329"/>
      <c r="W751" s="329"/>
      <c r="X751" s="329"/>
      <c r="Y751" s="329"/>
      <c r="Z751" s="329"/>
      <c r="AA751" s="329"/>
      <c r="AB751" s="333"/>
    </row>
    <row r="752" spans="1:28">
      <c r="A752" s="331"/>
      <c r="B752" s="332"/>
      <c r="C752" s="335"/>
      <c r="D752" s="332"/>
      <c r="E752" s="332"/>
      <c r="F752" s="332"/>
      <c r="G752" s="332"/>
      <c r="H752" s="332"/>
      <c r="I752" s="332"/>
      <c r="J752" s="332"/>
      <c r="K752" s="332"/>
      <c r="L752" s="332"/>
      <c r="M752" s="332"/>
      <c r="N752" s="332"/>
      <c r="O752" s="332"/>
      <c r="P752" s="332"/>
      <c r="Q752" s="332"/>
      <c r="R752" s="332"/>
      <c r="S752" s="332"/>
      <c r="T752" s="332"/>
      <c r="U752" s="328"/>
      <c r="V752" s="329"/>
      <c r="W752" s="329"/>
      <c r="X752" s="329"/>
      <c r="Y752" s="329"/>
      <c r="Z752" s="329"/>
      <c r="AA752" s="329"/>
      <c r="AB752" s="333"/>
    </row>
    <row r="753" spans="1:28">
      <c r="A753" s="331"/>
      <c r="B753" s="332"/>
      <c r="C753" s="335"/>
      <c r="D753" s="332"/>
      <c r="E753" s="332"/>
      <c r="F753" s="332"/>
      <c r="G753" s="332"/>
      <c r="H753" s="332"/>
      <c r="I753" s="332"/>
      <c r="J753" s="332"/>
      <c r="K753" s="332"/>
      <c r="L753" s="332"/>
      <c r="M753" s="332"/>
      <c r="N753" s="332"/>
      <c r="O753" s="332"/>
      <c r="P753" s="332"/>
      <c r="Q753" s="332"/>
      <c r="R753" s="332"/>
      <c r="S753" s="332"/>
      <c r="T753" s="332"/>
      <c r="U753" s="328"/>
      <c r="V753" s="329"/>
      <c r="W753" s="329"/>
      <c r="X753" s="329"/>
      <c r="Y753" s="329"/>
      <c r="Z753" s="329"/>
      <c r="AA753" s="329"/>
      <c r="AB753" s="333"/>
    </row>
    <row r="754" spans="1:28">
      <c r="A754" s="331"/>
      <c r="B754" s="332"/>
      <c r="C754" s="335"/>
      <c r="D754" s="332"/>
      <c r="E754" s="332"/>
      <c r="F754" s="332"/>
      <c r="G754" s="332"/>
      <c r="H754" s="332"/>
      <c r="I754" s="332"/>
      <c r="J754" s="332"/>
      <c r="K754" s="332"/>
      <c r="L754" s="332"/>
      <c r="M754" s="332"/>
      <c r="N754" s="332"/>
      <c r="O754" s="332"/>
      <c r="P754" s="332"/>
      <c r="Q754" s="332"/>
      <c r="R754" s="332"/>
      <c r="S754" s="332"/>
      <c r="T754" s="332"/>
      <c r="U754" s="328"/>
      <c r="V754" s="329"/>
      <c r="W754" s="329"/>
      <c r="X754" s="329"/>
      <c r="Y754" s="329"/>
      <c r="Z754" s="329"/>
      <c r="AA754" s="329"/>
      <c r="AB754" s="333"/>
    </row>
    <row r="755" spans="1:28">
      <c r="A755" s="331"/>
      <c r="B755" s="332"/>
      <c r="C755" s="335"/>
      <c r="D755" s="332"/>
      <c r="E755" s="332"/>
      <c r="F755" s="332"/>
      <c r="G755" s="332"/>
      <c r="H755" s="332"/>
      <c r="I755" s="332"/>
      <c r="J755" s="332"/>
      <c r="K755" s="332"/>
      <c r="L755" s="332"/>
      <c r="M755" s="332"/>
      <c r="N755" s="332"/>
      <c r="O755" s="332"/>
      <c r="P755" s="332"/>
      <c r="Q755" s="332"/>
      <c r="R755" s="332"/>
      <c r="S755" s="332"/>
      <c r="T755" s="332"/>
      <c r="U755" s="328"/>
      <c r="V755" s="329"/>
      <c r="W755" s="329"/>
      <c r="X755" s="329"/>
      <c r="Y755" s="329"/>
      <c r="Z755" s="329"/>
      <c r="AA755" s="329"/>
      <c r="AB755" s="333"/>
    </row>
    <row r="756" spans="1:28">
      <c r="A756" s="331"/>
      <c r="B756" s="332"/>
      <c r="C756" s="335"/>
      <c r="D756" s="332"/>
      <c r="E756" s="332"/>
      <c r="F756" s="332"/>
      <c r="G756" s="332"/>
      <c r="H756" s="332"/>
      <c r="I756" s="332"/>
      <c r="J756" s="332"/>
      <c r="K756" s="332"/>
      <c r="L756" s="332"/>
      <c r="M756" s="332"/>
      <c r="N756" s="332"/>
      <c r="O756" s="332"/>
      <c r="P756" s="332"/>
      <c r="Q756" s="332"/>
      <c r="R756" s="332"/>
      <c r="S756" s="332"/>
      <c r="T756" s="332"/>
      <c r="U756" s="328"/>
      <c r="V756" s="329"/>
      <c r="W756" s="329"/>
      <c r="X756" s="329"/>
      <c r="Y756" s="329"/>
      <c r="Z756" s="329"/>
      <c r="AA756" s="329"/>
      <c r="AB756" s="333"/>
    </row>
    <row r="757" spans="1:28">
      <c r="A757" s="331"/>
      <c r="B757" s="332"/>
      <c r="C757" s="335"/>
      <c r="D757" s="332"/>
      <c r="E757" s="332"/>
      <c r="F757" s="332"/>
      <c r="G757" s="332"/>
      <c r="H757" s="332"/>
      <c r="I757" s="332"/>
      <c r="J757" s="332"/>
      <c r="K757" s="332"/>
      <c r="L757" s="332"/>
      <c r="M757" s="332"/>
      <c r="N757" s="332"/>
      <c r="O757" s="332"/>
      <c r="P757" s="332"/>
      <c r="Q757" s="332"/>
      <c r="R757" s="332"/>
      <c r="S757" s="332"/>
      <c r="T757" s="332"/>
      <c r="U757" s="328"/>
      <c r="V757" s="329"/>
      <c r="W757" s="329"/>
      <c r="X757" s="329"/>
      <c r="Y757" s="329"/>
      <c r="Z757" s="329"/>
      <c r="AA757" s="329"/>
      <c r="AB757" s="333"/>
    </row>
    <row r="758" spans="1:28">
      <c r="A758" s="331"/>
      <c r="B758" s="332"/>
      <c r="C758" s="335"/>
      <c r="D758" s="332"/>
      <c r="E758" s="332"/>
      <c r="F758" s="332"/>
      <c r="G758" s="332"/>
      <c r="H758" s="332"/>
      <c r="I758" s="332"/>
      <c r="J758" s="332"/>
      <c r="K758" s="332"/>
      <c r="L758" s="332"/>
      <c r="M758" s="332"/>
      <c r="N758" s="332"/>
      <c r="O758" s="332"/>
      <c r="P758" s="332"/>
      <c r="Q758" s="332"/>
      <c r="R758" s="332"/>
      <c r="S758" s="332"/>
      <c r="T758" s="332"/>
      <c r="U758" s="328"/>
      <c r="V758" s="329"/>
      <c r="W758" s="329"/>
      <c r="X758" s="329"/>
      <c r="Y758" s="329"/>
      <c r="Z758" s="329"/>
      <c r="AA758" s="329"/>
      <c r="AB758" s="333"/>
    </row>
    <row r="759" spans="1:28">
      <c r="A759" s="331"/>
      <c r="B759" s="332"/>
      <c r="C759" s="335"/>
      <c r="D759" s="332"/>
      <c r="E759" s="332"/>
      <c r="F759" s="332"/>
      <c r="G759" s="332"/>
      <c r="H759" s="332"/>
      <c r="I759" s="332"/>
      <c r="J759" s="332"/>
      <c r="K759" s="332"/>
      <c r="L759" s="332"/>
      <c r="M759" s="332"/>
      <c r="N759" s="332"/>
      <c r="O759" s="332"/>
      <c r="P759" s="332"/>
      <c r="Q759" s="332"/>
      <c r="R759" s="332"/>
      <c r="S759" s="332"/>
      <c r="T759" s="332"/>
      <c r="U759" s="328"/>
      <c r="V759" s="329"/>
      <c r="W759" s="329"/>
      <c r="X759" s="329"/>
      <c r="Y759" s="329"/>
      <c r="Z759" s="329"/>
      <c r="AA759" s="329"/>
      <c r="AB759" s="333"/>
    </row>
    <row r="760" spans="1:28">
      <c r="A760" s="331"/>
      <c r="B760" s="332"/>
      <c r="C760" s="335"/>
      <c r="D760" s="332"/>
      <c r="E760" s="332"/>
      <c r="F760" s="332"/>
      <c r="G760" s="332"/>
      <c r="H760" s="332"/>
      <c r="I760" s="332"/>
      <c r="J760" s="332"/>
      <c r="K760" s="332"/>
      <c r="L760" s="332"/>
      <c r="M760" s="332"/>
      <c r="N760" s="332"/>
      <c r="O760" s="332"/>
      <c r="P760" s="332"/>
      <c r="Q760" s="332"/>
      <c r="R760" s="332"/>
      <c r="S760" s="332"/>
      <c r="T760" s="332"/>
      <c r="U760" s="328"/>
      <c r="V760" s="329"/>
      <c r="W760" s="329"/>
      <c r="X760" s="329"/>
      <c r="Y760" s="329"/>
      <c r="Z760" s="329"/>
      <c r="AA760" s="329"/>
      <c r="AB760" s="333"/>
    </row>
    <row r="761" spans="1:28">
      <c r="A761" s="331"/>
      <c r="B761" s="332"/>
      <c r="C761" s="335"/>
      <c r="D761" s="332"/>
      <c r="E761" s="332"/>
      <c r="F761" s="332"/>
      <c r="G761" s="332"/>
      <c r="H761" s="332"/>
      <c r="I761" s="332"/>
      <c r="J761" s="332"/>
      <c r="K761" s="332"/>
      <c r="L761" s="332"/>
      <c r="M761" s="332"/>
      <c r="N761" s="332"/>
      <c r="O761" s="332"/>
      <c r="P761" s="332"/>
      <c r="Q761" s="332"/>
      <c r="R761" s="332"/>
      <c r="S761" s="332"/>
      <c r="T761" s="332"/>
      <c r="U761" s="328"/>
      <c r="V761" s="329"/>
      <c r="W761" s="329"/>
      <c r="X761" s="329"/>
      <c r="Y761" s="329"/>
      <c r="Z761" s="329"/>
      <c r="AA761" s="329"/>
      <c r="AB761" s="333"/>
    </row>
    <row r="762" spans="1:28">
      <c r="A762" s="331"/>
      <c r="B762" s="332"/>
      <c r="C762" s="335"/>
      <c r="D762" s="332"/>
      <c r="E762" s="332"/>
      <c r="F762" s="332"/>
      <c r="G762" s="332"/>
      <c r="H762" s="332"/>
      <c r="I762" s="332"/>
      <c r="J762" s="332"/>
      <c r="K762" s="332"/>
      <c r="L762" s="332"/>
      <c r="M762" s="332"/>
      <c r="N762" s="332"/>
      <c r="O762" s="332"/>
      <c r="P762" s="332"/>
      <c r="Q762" s="332"/>
      <c r="R762" s="332"/>
      <c r="S762" s="332"/>
      <c r="T762" s="332"/>
      <c r="U762" s="328"/>
      <c r="V762" s="329"/>
      <c r="W762" s="329"/>
      <c r="X762" s="329"/>
      <c r="Y762" s="329"/>
      <c r="Z762" s="329"/>
      <c r="AA762" s="329"/>
      <c r="AB762" s="333"/>
    </row>
    <row r="763" spans="1:28">
      <c r="A763" s="331"/>
      <c r="B763" s="332"/>
      <c r="C763" s="335"/>
      <c r="D763" s="332"/>
      <c r="E763" s="332"/>
      <c r="F763" s="332"/>
      <c r="G763" s="332"/>
      <c r="H763" s="332"/>
      <c r="I763" s="332"/>
      <c r="J763" s="332"/>
      <c r="K763" s="332"/>
      <c r="L763" s="332"/>
      <c r="M763" s="332"/>
      <c r="N763" s="332"/>
      <c r="O763" s="332"/>
      <c r="P763" s="332"/>
      <c r="Q763" s="332"/>
      <c r="R763" s="332"/>
      <c r="S763" s="332"/>
      <c r="T763" s="332"/>
      <c r="U763" s="328"/>
      <c r="V763" s="329"/>
      <c r="W763" s="329"/>
      <c r="X763" s="329"/>
      <c r="Y763" s="329"/>
      <c r="Z763" s="329"/>
      <c r="AA763" s="329"/>
      <c r="AB763" s="333"/>
    </row>
    <row r="764" spans="1:28">
      <c r="A764" s="331"/>
      <c r="B764" s="332"/>
      <c r="C764" s="335"/>
      <c r="D764" s="332"/>
      <c r="E764" s="332"/>
      <c r="F764" s="332"/>
      <c r="G764" s="332"/>
      <c r="H764" s="332"/>
      <c r="I764" s="332"/>
      <c r="J764" s="332"/>
      <c r="K764" s="332"/>
      <c r="L764" s="332"/>
      <c r="M764" s="332"/>
      <c r="N764" s="332"/>
      <c r="O764" s="332"/>
      <c r="P764" s="332"/>
      <c r="Q764" s="332"/>
      <c r="R764" s="332"/>
      <c r="S764" s="332"/>
      <c r="T764" s="332"/>
      <c r="U764" s="328"/>
      <c r="V764" s="329"/>
      <c r="W764" s="329"/>
      <c r="X764" s="329"/>
      <c r="Y764" s="329"/>
      <c r="Z764" s="329"/>
      <c r="AA764" s="329"/>
      <c r="AB764" s="333"/>
    </row>
    <row r="765" spans="1:28">
      <c r="A765" s="331"/>
      <c r="B765" s="332"/>
      <c r="C765" s="335"/>
      <c r="D765" s="332"/>
      <c r="E765" s="332"/>
      <c r="F765" s="332"/>
      <c r="G765" s="332"/>
      <c r="H765" s="332"/>
      <c r="I765" s="332"/>
      <c r="J765" s="332"/>
      <c r="K765" s="332"/>
      <c r="L765" s="332"/>
      <c r="M765" s="332"/>
      <c r="N765" s="332"/>
      <c r="O765" s="332"/>
      <c r="P765" s="332"/>
      <c r="Q765" s="332"/>
      <c r="R765" s="332"/>
      <c r="S765" s="332"/>
      <c r="T765" s="332"/>
      <c r="U765" s="328"/>
      <c r="V765" s="329"/>
      <c r="W765" s="329"/>
      <c r="X765" s="329"/>
      <c r="Y765" s="329"/>
      <c r="Z765" s="329"/>
      <c r="AA765" s="329"/>
      <c r="AB765" s="333"/>
    </row>
    <row r="766" spans="1:28">
      <c r="A766" s="331"/>
      <c r="B766" s="332"/>
      <c r="C766" s="335"/>
      <c r="D766" s="332"/>
      <c r="E766" s="332"/>
      <c r="F766" s="332"/>
      <c r="G766" s="332"/>
      <c r="H766" s="332"/>
      <c r="I766" s="332"/>
      <c r="J766" s="332"/>
      <c r="K766" s="332"/>
      <c r="L766" s="332"/>
      <c r="M766" s="332"/>
      <c r="N766" s="332"/>
      <c r="O766" s="332"/>
      <c r="P766" s="332"/>
      <c r="Q766" s="332"/>
      <c r="R766" s="332"/>
      <c r="S766" s="332"/>
      <c r="T766" s="332"/>
      <c r="U766" s="328"/>
      <c r="V766" s="329"/>
      <c r="W766" s="329"/>
      <c r="X766" s="329"/>
      <c r="Y766" s="329"/>
      <c r="Z766" s="329"/>
      <c r="AA766" s="329"/>
      <c r="AB766" s="333"/>
    </row>
    <row r="767" spans="1:28">
      <c r="A767" s="331"/>
      <c r="B767" s="332"/>
      <c r="C767" s="335"/>
      <c r="D767" s="332"/>
      <c r="E767" s="332"/>
      <c r="F767" s="332"/>
      <c r="G767" s="332"/>
      <c r="H767" s="332"/>
      <c r="I767" s="332"/>
      <c r="J767" s="332"/>
      <c r="K767" s="332"/>
      <c r="L767" s="332"/>
      <c r="M767" s="332"/>
      <c r="N767" s="332"/>
      <c r="O767" s="332"/>
      <c r="P767" s="332"/>
      <c r="Q767" s="332"/>
      <c r="R767" s="332"/>
      <c r="S767" s="332"/>
      <c r="T767" s="332"/>
      <c r="U767" s="328"/>
      <c r="V767" s="329"/>
      <c r="W767" s="329"/>
      <c r="X767" s="329"/>
      <c r="Y767" s="329"/>
      <c r="Z767" s="329"/>
      <c r="AA767" s="329"/>
      <c r="AB767" s="333"/>
    </row>
    <row r="768" spans="1:28">
      <c r="A768" s="331"/>
      <c r="B768" s="332"/>
      <c r="C768" s="335"/>
      <c r="D768" s="332"/>
      <c r="E768" s="332"/>
      <c r="F768" s="332"/>
      <c r="G768" s="332"/>
      <c r="H768" s="332"/>
      <c r="I768" s="332"/>
      <c r="J768" s="332"/>
      <c r="K768" s="332"/>
      <c r="L768" s="332"/>
      <c r="M768" s="332"/>
      <c r="N768" s="332"/>
      <c r="O768" s="332"/>
      <c r="P768" s="332"/>
      <c r="Q768" s="332"/>
      <c r="R768" s="332"/>
      <c r="S768" s="332"/>
      <c r="T768" s="332"/>
      <c r="U768" s="328"/>
      <c r="V768" s="329"/>
      <c r="W768" s="329"/>
      <c r="X768" s="329"/>
      <c r="Y768" s="329"/>
      <c r="Z768" s="329"/>
      <c r="AA768" s="329"/>
      <c r="AB768" s="333"/>
    </row>
    <row r="769" spans="1:28">
      <c r="A769" s="331"/>
      <c r="B769" s="332"/>
      <c r="C769" s="335"/>
      <c r="D769" s="332"/>
      <c r="E769" s="332"/>
      <c r="F769" s="332"/>
      <c r="G769" s="332"/>
      <c r="H769" s="332"/>
      <c r="I769" s="332"/>
      <c r="J769" s="332"/>
      <c r="K769" s="332"/>
      <c r="L769" s="332"/>
      <c r="M769" s="332"/>
      <c r="N769" s="332"/>
      <c r="O769" s="332"/>
      <c r="P769" s="332"/>
      <c r="Q769" s="332"/>
      <c r="R769" s="332"/>
      <c r="S769" s="332"/>
      <c r="T769" s="332"/>
      <c r="U769" s="328"/>
      <c r="V769" s="329"/>
      <c r="W769" s="329"/>
      <c r="X769" s="329"/>
      <c r="Y769" s="329"/>
      <c r="Z769" s="329"/>
      <c r="AA769" s="329"/>
      <c r="AB769" s="333"/>
    </row>
    <row r="770" spans="1:28">
      <c r="A770" s="331"/>
      <c r="B770" s="332"/>
      <c r="C770" s="335"/>
      <c r="D770" s="332"/>
      <c r="E770" s="332"/>
      <c r="F770" s="332"/>
      <c r="G770" s="332"/>
      <c r="H770" s="332"/>
      <c r="I770" s="332"/>
      <c r="J770" s="332"/>
      <c r="K770" s="332"/>
      <c r="L770" s="332"/>
      <c r="M770" s="332"/>
      <c r="N770" s="332"/>
      <c r="O770" s="332"/>
      <c r="P770" s="332"/>
      <c r="Q770" s="332"/>
      <c r="R770" s="332"/>
      <c r="S770" s="332"/>
      <c r="T770" s="332"/>
      <c r="U770" s="328"/>
      <c r="V770" s="329"/>
      <c r="W770" s="329"/>
      <c r="X770" s="329"/>
      <c r="Y770" s="329"/>
      <c r="Z770" s="329"/>
      <c r="AA770" s="329"/>
      <c r="AB770" s="333"/>
    </row>
    <row r="771" spans="1:28">
      <c r="A771" s="331"/>
      <c r="B771" s="332"/>
      <c r="C771" s="335"/>
      <c r="D771" s="332"/>
      <c r="E771" s="332"/>
      <c r="F771" s="332"/>
      <c r="G771" s="332"/>
      <c r="H771" s="332"/>
      <c r="I771" s="332"/>
      <c r="J771" s="332"/>
      <c r="K771" s="332"/>
      <c r="L771" s="332"/>
      <c r="M771" s="332"/>
      <c r="N771" s="332"/>
      <c r="O771" s="332"/>
      <c r="P771" s="332"/>
      <c r="Q771" s="332"/>
      <c r="R771" s="332"/>
      <c r="S771" s="332"/>
      <c r="T771" s="332"/>
      <c r="U771" s="328"/>
      <c r="V771" s="329"/>
      <c r="W771" s="329"/>
      <c r="X771" s="329"/>
      <c r="Y771" s="329"/>
      <c r="Z771" s="329"/>
      <c r="AA771" s="329"/>
      <c r="AB771" s="333"/>
    </row>
    <row r="772" spans="1:28">
      <c r="A772" s="331"/>
      <c r="B772" s="332"/>
      <c r="C772" s="335"/>
      <c r="D772" s="332"/>
      <c r="E772" s="332"/>
      <c r="F772" s="332"/>
      <c r="G772" s="332"/>
      <c r="H772" s="332"/>
      <c r="I772" s="332"/>
      <c r="J772" s="332"/>
      <c r="K772" s="332"/>
      <c r="L772" s="332"/>
      <c r="M772" s="332"/>
      <c r="N772" s="332"/>
      <c r="O772" s="332"/>
      <c r="P772" s="332"/>
      <c r="Q772" s="332"/>
      <c r="R772" s="332"/>
      <c r="S772" s="332"/>
      <c r="T772" s="332"/>
      <c r="U772" s="328"/>
      <c r="V772" s="329"/>
      <c r="W772" s="329"/>
      <c r="X772" s="329"/>
      <c r="Y772" s="329"/>
      <c r="Z772" s="329"/>
      <c r="AA772" s="329"/>
      <c r="AB772" s="333"/>
    </row>
    <row r="773" spans="1:28">
      <c r="A773" s="331"/>
      <c r="B773" s="332"/>
      <c r="C773" s="335"/>
      <c r="D773" s="332"/>
      <c r="E773" s="332"/>
      <c r="F773" s="332"/>
      <c r="G773" s="332"/>
      <c r="H773" s="332"/>
      <c r="I773" s="332"/>
      <c r="J773" s="332"/>
      <c r="K773" s="332"/>
      <c r="L773" s="332"/>
      <c r="M773" s="332"/>
      <c r="N773" s="332"/>
      <c r="O773" s="332"/>
      <c r="P773" s="332"/>
      <c r="Q773" s="332"/>
      <c r="R773" s="332"/>
      <c r="S773" s="332"/>
      <c r="T773" s="332"/>
      <c r="U773" s="328"/>
      <c r="V773" s="329"/>
      <c r="W773" s="329"/>
      <c r="X773" s="329"/>
      <c r="Y773" s="329"/>
      <c r="Z773" s="329"/>
      <c r="AA773" s="329"/>
      <c r="AB773" s="333"/>
    </row>
    <row r="774" spans="1:28">
      <c r="A774" s="331"/>
      <c r="B774" s="332"/>
      <c r="C774" s="335"/>
      <c r="D774" s="332"/>
      <c r="E774" s="332"/>
      <c r="F774" s="332"/>
      <c r="G774" s="332"/>
      <c r="H774" s="332"/>
      <c r="I774" s="332"/>
      <c r="J774" s="332"/>
      <c r="K774" s="332"/>
      <c r="L774" s="332"/>
      <c r="M774" s="332"/>
      <c r="N774" s="332"/>
      <c r="O774" s="332"/>
      <c r="P774" s="332"/>
      <c r="Q774" s="332"/>
      <c r="R774" s="332"/>
      <c r="S774" s="332"/>
      <c r="T774" s="332"/>
      <c r="U774" s="328"/>
      <c r="V774" s="329"/>
      <c r="W774" s="329"/>
      <c r="X774" s="329"/>
      <c r="Y774" s="329"/>
      <c r="Z774" s="329"/>
      <c r="AA774" s="329"/>
      <c r="AB774" s="333"/>
    </row>
    <row r="775" spans="1:28">
      <c r="A775" s="331"/>
      <c r="B775" s="332"/>
      <c r="C775" s="335"/>
      <c r="D775" s="332"/>
      <c r="E775" s="332"/>
      <c r="F775" s="332"/>
      <c r="G775" s="332"/>
      <c r="H775" s="332"/>
      <c r="I775" s="332"/>
      <c r="J775" s="332"/>
      <c r="K775" s="332"/>
      <c r="L775" s="332"/>
      <c r="M775" s="332"/>
      <c r="N775" s="332"/>
      <c r="O775" s="332"/>
      <c r="P775" s="332"/>
      <c r="Q775" s="332"/>
      <c r="R775" s="332"/>
      <c r="S775" s="332"/>
      <c r="T775" s="332"/>
      <c r="U775" s="328"/>
      <c r="V775" s="329"/>
      <c r="W775" s="329"/>
      <c r="X775" s="329"/>
      <c r="Y775" s="329"/>
      <c r="Z775" s="329"/>
      <c r="AA775" s="329"/>
      <c r="AB775" s="333"/>
    </row>
    <row r="776" spans="1:28">
      <c r="A776" s="331"/>
      <c r="B776" s="332"/>
      <c r="C776" s="335"/>
      <c r="D776" s="332"/>
      <c r="E776" s="332"/>
      <c r="F776" s="332"/>
      <c r="G776" s="332"/>
      <c r="H776" s="332"/>
      <c r="I776" s="332"/>
      <c r="J776" s="332"/>
      <c r="K776" s="332"/>
      <c r="L776" s="332"/>
      <c r="M776" s="332"/>
      <c r="N776" s="332"/>
      <c r="O776" s="332"/>
      <c r="P776" s="332"/>
      <c r="Q776" s="332"/>
      <c r="R776" s="332"/>
      <c r="S776" s="332"/>
      <c r="T776" s="332"/>
      <c r="U776" s="328"/>
      <c r="V776" s="329"/>
      <c r="W776" s="329"/>
      <c r="X776" s="329"/>
      <c r="Y776" s="329"/>
      <c r="Z776" s="329"/>
      <c r="AA776" s="329"/>
      <c r="AB776" s="333"/>
    </row>
    <row r="777" spans="1:28">
      <c r="A777" s="331"/>
      <c r="B777" s="332"/>
      <c r="C777" s="335"/>
      <c r="D777" s="332"/>
      <c r="E777" s="332"/>
      <c r="F777" s="332"/>
      <c r="G777" s="332"/>
      <c r="H777" s="332"/>
      <c r="I777" s="332"/>
      <c r="J777" s="332"/>
      <c r="K777" s="332"/>
      <c r="L777" s="332"/>
      <c r="M777" s="332"/>
      <c r="N777" s="332"/>
      <c r="O777" s="332"/>
      <c r="P777" s="332"/>
      <c r="Q777" s="332"/>
      <c r="R777" s="332"/>
      <c r="S777" s="332"/>
      <c r="T777" s="332"/>
      <c r="U777" s="328"/>
      <c r="V777" s="329"/>
      <c r="W777" s="329"/>
      <c r="X777" s="329"/>
      <c r="Y777" s="329"/>
      <c r="Z777" s="329"/>
      <c r="AA777" s="329"/>
      <c r="AB777" s="333"/>
    </row>
    <row r="778" spans="1:28">
      <c r="A778" s="331"/>
      <c r="B778" s="332"/>
      <c r="C778" s="335"/>
      <c r="D778" s="332"/>
      <c r="E778" s="332"/>
      <c r="F778" s="332"/>
      <c r="G778" s="332"/>
      <c r="H778" s="332"/>
      <c r="I778" s="332"/>
      <c r="J778" s="332"/>
      <c r="K778" s="332"/>
      <c r="L778" s="332"/>
      <c r="M778" s="332"/>
      <c r="N778" s="332"/>
      <c r="O778" s="332"/>
      <c r="P778" s="332"/>
      <c r="Q778" s="332"/>
      <c r="R778" s="332"/>
      <c r="S778" s="332"/>
      <c r="T778" s="332"/>
      <c r="U778" s="328"/>
      <c r="V778" s="329"/>
      <c r="W778" s="329"/>
      <c r="X778" s="329"/>
      <c r="Y778" s="329"/>
      <c r="Z778" s="329"/>
      <c r="AA778" s="329"/>
      <c r="AB778" s="333"/>
    </row>
    <row r="779" spans="1:28">
      <c r="A779" s="331"/>
      <c r="B779" s="332"/>
      <c r="C779" s="335"/>
      <c r="D779" s="332"/>
      <c r="E779" s="332"/>
      <c r="F779" s="332"/>
      <c r="G779" s="332"/>
      <c r="H779" s="332"/>
      <c r="I779" s="332"/>
      <c r="J779" s="332"/>
      <c r="K779" s="332"/>
      <c r="L779" s="332"/>
      <c r="M779" s="332"/>
      <c r="N779" s="332"/>
      <c r="O779" s="332"/>
      <c r="P779" s="332"/>
      <c r="Q779" s="332"/>
      <c r="R779" s="332"/>
      <c r="S779" s="332"/>
      <c r="T779" s="332"/>
      <c r="U779" s="328"/>
      <c r="V779" s="329"/>
      <c r="W779" s="329"/>
      <c r="X779" s="329"/>
      <c r="Y779" s="329"/>
      <c r="Z779" s="329"/>
      <c r="AA779" s="329"/>
      <c r="AB779" s="333"/>
    </row>
    <row r="780" spans="1:28">
      <c r="A780" s="331"/>
      <c r="B780" s="332"/>
      <c r="C780" s="335"/>
      <c r="D780" s="332"/>
      <c r="E780" s="332"/>
      <c r="F780" s="332"/>
      <c r="G780" s="332"/>
      <c r="H780" s="332"/>
      <c r="I780" s="332"/>
      <c r="J780" s="332"/>
      <c r="K780" s="332"/>
      <c r="L780" s="332"/>
      <c r="M780" s="332"/>
      <c r="N780" s="332"/>
      <c r="O780" s="332"/>
      <c r="P780" s="332"/>
      <c r="Q780" s="332"/>
      <c r="R780" s="332"/>
      <c r="S780" s="332"/>
      <c r="T780" s="332"/>
      <c r="U780" s="328"/>
      <c r="V780" s="329"/>
      <c r="W780" s="329"/>
      <c r="X780" s="329"/>
      <c r="Y780" s="329"/>
      <c r="Z780" s="329"/>
      <c r="AA780" s="329"/>
      <c r="AB780" s="333"/>
    </row>
    <row r="781" spans="1:28">
      <c r="A781" s="331"/>
      <c r="B781" s="332"/>
      <c r="C781" s="335"/>
      <c r="D781" s="332"/>
      <c r="E781" s="332"/>
      <c r="F781" s="332"/>
      <c r="G781" s="332"/>
      <c r="H781" s="332"/>
      <c r="I781" s="332"/>
      <c r="J781" s="332"/>
      <c r="K781" s="332"/>
      <c r="L781" s="332"/>
      <c r="M781" s="332"/>
      <c r="N781" s="332"/>
      <c r="O781" s="332"/>
      <c r="P781" s="332"/>
      <c r="Q781" s="332"/>
      <c r="R781" s="332"/>
      <c r="S781" s="332"/>
      <c r="T781" s="332"/>
      <c r="U781" s="328"/>
      <c r="V781" s="329"/>
      <c r="W781" s="329"/>
      <c r="X781" s="329"/>
      <c r="Y781" s="329"/>
      <c r="Z781" s="329"/>
      <c r="AA781" s="329"/>
      <c r="AB781" s="333"/>
    </row>
    <row r="782" spans="1:28">
      <c r="A782" s="331"/>
      <c r="B782" s="332"/>
      <c r="C782" s="335"/>
      <c r="D782" s="332"/>
      <c r="E782" s="332"/>
      <c r="F782" s="332"/>
      <c r="G782" s="332"/>
      <c r="H782" s="332"/>
      <c r="I782" s="332"/>
      <c r="J782" s="332"/>
      <c r="K782" s="332"/>
      <c r="L782" s="332"/>
      <c r="M782" s="332"/>
      <c r="N782" s="332"/>
      <c r="O782" s="332"/>
      <c r="P782" s="332"/>
      <c r="Q782" s="332"/>
      <c r="R782" s="332"/>
      <c r="S782" s="332"/>
      <c r="T782" s="332"/>
      <c r="U782" s="328"/>
      <c r="V782" s="329"/>
      <c r="W782" s="329"/>
      <c r="X782" s="329"/>
      <c r="Y782" s="329"/>
      <c r="Z782" s="329"/>
      <c r="AA782" s="329"/>
      <c r="AB782" s="333"/>
    </row>
    <row r="783" spans="1:28">
      <c r="A783" s="331"/>
      <c r="B783" s="332"/>
      <c r="C783" s="335"/>
      <c r="D783" s="332"/>
      <c r="E783" s="332"/>
      <c r="F783" s="332"/>
      <c r="G783" s="332"/>
      <c r="H783" s="332"/>
      <c r="I783" s="332"/>
      <c r="J783" s="332"/>
      <c r="K783" s="332"/>
      <c r="L783" s="332"/>
      <c r="M783" s="332"/>
      <c r="N783" s="332"/>
      <c r="O783" s="332"/>
      <c r="P783" s="332"/>
      <c r="Q783" s="332"/>
      <c r="R783" s="332"/>
      <c r="S783" s="332"/>
      <c r="T783" s="332"/>
      <c r="U783" s="328"/>
      <c r="V783" s="329"/>
      <c r="W783" s="329"/>
      <c r="X783" s="329"/>
      <c r="Y783" s="329"/>
      <c r="Z783" s="329"/>
      <c r="AA783" s="329"/>
      <c r="AB783" s="333"/>
    </row>
    <row r="784" spans="1:28">
      <c r="A784" s="331"/>
      <c r="B784" s="332"/>
      <c r="C784" s="335"/>
      <c r="D784" s="332"/>
      <c r="E784" s="332"/>
      <c r="F784" s="332"/>
      <c r="G784" s="332"/>
      <c r="H784" s="332"/>
      <c r="I784" s="332"/>
      <c r="J784" s="332"/>
      <c r="K784" s="332"/>
      <c r="L784" s="332"/>
      <c r="M784" s="332"/>
      <c r="N784" s="332"/>
      <c r="O784" s="332"/>
      <c r="P784" s="332"/>
      <c r="Q784" s="332"/>
      <c r="R784" s="332"/>
      <c r="S784" s="332"/>
      <c r="T784" s="332"/>
      <c r="U784" s="328"/>
      <c r="V784" s="329"/>
      <c r="W784" s="329"/>
      <c r="X784" s="329"/>
      <c r="Y784" s="329"/>
      <c r="Z784" s="329"/>
      <c r="AA784" s="329"/>
      <c r="AB784" s="333"/>
    </row>
    <row r="785" spans="1:28">
      <c r="A785" s="331"/>
      <c r="B785" s="332"/>
      <c r="C785" s="335"/>
      <c r="D785" s="332"/>
      <c r="E785" s="332"/>
      <c r="F785" s="332"/>
      <c r="G785" s="332"/>
      <c r="H785" s="332"/>
      <c r="I785" s="332"/>
      <c r="J785" s="332"/>
      <c r="K785" s="332"/>
      <c r="L785" s="332"/>
      <c r="M785" s="332"/>
      <c r="N785" s="332"/>
      <c r="O785" s="332"/>
      <c r="P785" s="332"/>
      <c r="Q785" s="332"/>
      <c r="R785" s="332"/>
      <c r="S785" s="332"/>
      <c r="T785" s="332"/>
      <c r="U785" s="328"/>
      <c r="V785" s="329"/>
      <c r="W785" s="329"/>
      <c r="X785" s="329"/>
      <c r="Y785" s="329"/>
      <c r="Z785" s="329"/>
      <c r="AA785" s="329"/>
      <c r="AB785" s="333"/>
    </row>
    <row r="786" spans="1:28">
      <c r="A786" s="331"/>
      <c r="B786" s="332"/>
      <c r="C786" s="335"/>
      <c r="D786" s="332"/>
      <c r="E786" s="332"/>
      <c r="F786" s="332"/>
      <c r="G786" s="332"/>
      <c r="H786" s="332"/>
      <c r="I786" s="332"/>
      <c r="J786" s="332"/>
      <c r="K786" s="332"/>
      <c r="L786" s="332"/>
      <c r="M786" s="332"/>
      <c r="N786" s="332"/>
      <c r="O786" s="332"/>
      <c r="P786" s="332"/>
      <c r="Q786" s="332"/>
      <c r="R786" s="332"/>
      <c r="S786" s="332"/>
      <c r="T786" s="332"/>
      <c r="U786" s="328"/>
      <c r="V786" s="329"/>
      <c r="W786" s="329"/>
      <c r="X786" s="329"/>
      <c r="Y786" s="329"/>
      <c r="Z786" s="329"/>
      <c r="AA786" s="329"/>
      <c r="AB786" s="333"/>
    </row>
    <row r="787" spans="1:28">
      <c r="A787" s="331"/>
      <c r="B787" s="332"/>
      <c r="C787" s="335"/>
      <c r="D787" s="332"/>
      <c r="E787" s="332"/>
      <c r="F787" s="332"/>
      <c r="G787" s="332"/>
      <c r="H787" s="332"/>
      <c r="I787" s="332"/>
      <c r="J787" s="332"/>
      <c r="K787" s="332"/>
      <c r="L787" s="332"/>
      <c r="M787" s="332"/>
      <c r="N787" s="332"/>
      <c r="O787" s="332"/>
      <c r="P787" s="332"/>
      <c r="Q787" s="332"/>
      <c r="R787" s="332"/>
      <c r="S787" s="332"/>
      <c r="T787" s="332"/>
      <c r="U787" s="328"/>
      <c r="V787" s="329"/>
      <c r="W787" s="329"/>
      <c r="X787" s="329"/>
      <c r="Y787" s="329"/>
      <c r="Z787" s="329"/>
      <c r="AA787" s="329"/>
      <c r="AB787" s="333"/>
    </row>
    <row r="788" spans="1:28">
      <c r="A788" s="331"/>
      <c r="B788" s="332"/>
      <c r="C788" s="335"/>
      <c r="D788" s="332"/>
      <c r="E788" s="332"/>
      <c r="F788" s="332"/>
      <c r="G788" s="332"/>
      <c r="H788" s="332"/>
      <c r="I788" s="332"/>
      <c r="J788" s="332"/>
      <c r="K788" s="332"/>
      <c r="L788" s="332"/>
      <c r="M788" s="332"/>
      <c r="N788" s="332"/>
      <c r="O788" s="332"/>
      <c r="P788" s="332"/>
      <c r="Q788" s="332"/>
      <c r="R788" s="332"/>
      <c r="S788" s="332"/>
      <c r="T788" s="332"/>
      <c r="U788" s="328"/>
      <c r="V788" s="329"/>
      <c r="W788" s="329"/>
      <c r="X788" s="329"/>
      <c r="Y788" s="329"/>
      <c r="Z788" s="329"/>
      <c r="AA788" s="329"/>
      <c r="AB788" s="333"/>
    </row>
    <row r="789" spans="1:28">
      <c r="A789" s="331"/>
      <c r="B789" s="332"/>
      <c r="C789" s="335"/>
      <c r="D789" s="332"/>
      <c r="E789" s="332"/>
      <c r="F789" s="332"/>
      <c r="G789" s="332"/>
      <c r="H789" s="332"/>
      <c r="I789" s="332"/>
      <c r="J789" s="332"/>
      <c r="K789" s="332"/>
      <c r="L789" s="332"/>
      <c r="M789" s="332"/>
      <c r="N789" s="332"/>
      <c r="O789" s="332"/>
      <c r="P789" s="332"/>
      <c r="Q789" s="332"/>
      <c r="R789" s="332"/>
      <c r="S789" s="332"/>
      <c r="T789" s="332"/>
      <c r="U789" s="328"/>
      <c r="V789" s="329"/>
      <c r="W789" s="329"/>
      <c r="X789" s="329"/>
      <c r="Y789" s="329"/>
      <c r="Z789" s="329"/>
      <c r="AA789" s="329"/>
      <c r="AB789" s="333"/>
    </row>
    <row r="790" spans="1:28">
      <c r="A790" s="331"/>
      <c r="B790" s="332"/>
      <c r="C790" s="335"/>
      <c r="D790" s="332"/>
      <c r="E790" s="332"/>
      <c r="F790" s="332"/>
      <c r="G790" s="332"/>
      <c r="H790" s="332"/>
      <c r="I790" s="332"/>
      <c r="J790" s="332"/>
      <c r="K790" s="332"/>
      <c r="L790" s="332"/>
      <c r="M790" s="332"/>
      <c r="N790" s="332"/>
      <c r="O790" s="332"/>
      <c r="P790" s="332"/>
      <c r="Q790" s="332"/>
      <c r="R790" s="332"/>
      <c r="S790" s="332"/>
      <c r="T790" s="332"/>
      <c r="U790" s="328"/>
      <c r="V790" s="329"/>
      <c r="W790" s="329"/>
      <c r="X790" s="329"/>
      <c r="Y790" s="329"/>
      <c r="Z790" s="329"/>
      <c r="AA790" s="329"/>
      <c r="AB790" s="333"/>
    </row>
    <row r="791" spans="1:28">
      <c r="A791" s="331"/>
      <c r="B791" s="332"/>
      <c r="C791" s="335"/>
      <c r="D791" s="332"/>
      <c r="E791" s="332"/>
      <c r="F791" s="332"/>
      <c r="G791" s="332"/>
      <c r="H791" s="332"/>
      <c r="I791" s="332"/>
      <c r="J791" s="332"/>
      <c r="K791" s="332"/>
      <c r="L791" s="332"/>
      <c r="M791" s="332"/>
      <c r="N791" s="332"/>
      <c r="O791" s="332"/>
      <c r="P791" s="332"/>
      <c r="Q791" s="332"/>
      <c r="R791" s="332"/>
      <c r="S791" s="332"/>
      <c r="T791" s="332"/>
      <c r="U791" s="328"/>
      <c r="V791" s="329"/>
      <c r="W791" s="329"/>
      <c r="X791" s="329"/>
      <c r="Y791" s="329"/>
      <c r="Z791" s="329"/>
      <c r="AA791" s="329"/>
      <c r="AB791" s="333"/>
    </row>
    <row r="792" spans="1:28">
      <c r="A792" s="331"/>
      <c r="B792" s="332"/>
      <c r="C792" s="335"/>
      <c r="D792" s="332"/>
      <c r="E792" s="332"/>
      <c r="F792" s="332"/>
      <c r="G792" s="332"/>
      <c r="H792" s="332"/>
      <c r="I792" s="332"/>
      <c r="J792" s="332"/>
      <c r="K792" s="332"/>
      <c r="L792" s="332"/>
      <c r="M792" s="332"/>
      <c r="N792" s="332"/>
      <c r="O792" s="332"/>
      <c r="P792" s="332"/>
      <c r="Q792" s="332"/>
      <c r="R792" s="332"/>
      <c r="S792" s="332"/>
      <c r="T792" s="332"/>
      <c r="U792" s="328"/>
      <c r="V792" s="329"/>
      <c r="W792" s="329"/>
      <c r="X792" s="329"/>
      <c r="Y792" s="329"/>
      <c r="Z792" s="329"/>
      <c r="AA792" s="329"/>
      <c r="AB792" s="333"/>
    </row>
    <row r="793" spans="1:28">
      <c r="A793" s="331"/>
      <c r="B793" s="332"/>
      <c r="C793" s="335"/>
      <c r="D793" s="332"/>
      <c r="E793" s="332"/>
      <c r="F793" s="332"/>
      <c r="G793" s="332"/>
      <c r="H793" s="332"/>
      <c r="I793" s="332"/>
      <c r="J793" s="332"/>
      <c r="K793" s="332"/>
      <c r="L793" s="332"/>
      <c r="M793" s="332"/>
      <c r="N793" s="332"/>
      <c r="O793" s="332"/>
      <c r="P793" s="332"/>
      <c r="Q793" s="332"/>
      <c r="R793" s="332"/>
      <c r="S793" s="332"/>
      <c r="T793" s="332"/>
      <c r="U793" s="328"/>
      <c r="V793" s="329"/>
      <c r="W793" s="329"/>
      <c r="X793" s="329"/>
      <c r="Y793" s="329"/>
      <c r="Z793" s="329"/>
      <c r="AA793" s="329"/>
      <c r="AB793" s="333"/>
    </row>
    <row r="794" spans="1:28">
      <c r="A794" s="331"/>
      <c r="B794" s="332"/>
      <c r="C794" s="335"/>
      <c r="D794" s="332"/>
      <c r="E794" s="332"/>
      <c r="F794" s="332"/>
      <c r="G794" s="332"/>
      <c r="H794" s="332"/>
      <c r="I794" s="332"/>
      <c r="J794" s="332"/>
      <c r="K794" s="332"/>
      <c r="L794" s="332"/>
      <c r="M794" s="332"/>
      <c r="N794" s="332"/>
      <c r="O794" s="332"/>
      <c r="P794" s="332"/>
      <c r="Q794" s="332"/>
      <c r="R794" s="332"/>
      <c r="S794" s="332"/>
      <c r="T794" s="332"/>
      <c r="U794" s="328"/>
      <c r="V794" s="329"/>
      <c r="W794" s="329"/>
      <c r="X794" s="329"/>
      <c r="Y794" s="329"/>
      <c r="Z794" s="329"/>
      <c r="AA794" s="329"/>
      <c r="AB794" s="333"/>
    </row>
    <row r="795" spans="1:28">
      <c r="A795" s="331"/>
      <c r="B795" s="332"/>
      <c r="C795" s="335"/>
      <c r="D795" s="332"/>
      <c r="E795" s="332"/>
      <c r="F795" s="332"/>
      <c r="G795" s="332"/>
      <c r="H795" s="332"/>
      <c r="I795" s="332"/>
      <c r="J795" s="332"/>
      <c r="K795" s="332"/>
      <c r="L795" s="332"/>
      <c r="M795" s="332"/>
      <c r="N795" s="332"/>
      <c r="O795" s="332"/>
      <c r="P795" s="332"/>
      <c r="Q795" s="332"/>
      <c r="R795" s="332"/>
      <c r="S795" s="332"/>
      <c r="T795" s="332"/>
      <c r="U795" s="328"/>
      <c r="V795" s="329"/>
      <c r="W795" s="329"/>
      <c r="X795" s="329"/>
      <c r="Y795" s="329"/>
      <c r="Z795" s="329"/>
      <c r="AA795" s="329"/>
      <c r="AB795" s="333"/>
    </row>
    <row r="796" spans="1:28">
      <c r="A796" s="331"/>
      <c r="B796" s="332"/>
      <c r="C796" s="335"/>
      <c r="D796" s="332"/>
      <c r="E796" s="332"/>
      <c r="F796" s="332"/>
      <c r="G796" s="332"/>
      <c r="H796" s="332"/>
      <c r="I796" s="332"/>
      <c r="J796" s="332"/>
      <c r="K796" s="332"/>
      <c r="L796" s="332"/>
      <c r="M796" s="332"/>
      <c r="N796" s="332"/>
      <c r="O796" s="332"/>
      <c r="P796" s="332"/>
      <c r="Q796" s="332"/>
      <c r="R796" s="332"/>
      <c r="S796" s="332"/>
      <c r="T796" s="332"/>
      <c r="U796" s="328"/>
      <c r="V796" s="329"/>
      <c r="W796" s="329"/>
      <c r="X796" s="329"/>
      <c r="Y796" s="329"/>
      <c r="Z796" s="329"/>
      <c r="AA796" s="329"/>
      <c r="AB796" s="333"/>
    </row>
    <row r="797" spans="1:28">
      <c r="A797" s="331"/>
      <c r="B797" s="332"/>
      <c r="C797" s="335"/>
      <c r="D797" s="332"/>
      <c r="E797" s="332"/>
      <c r="F797" s="332"/>
      <c r="G797" s="332"/>
      <c r="H797" s="332"/>
      <c r="I797" s="332"/>
      <c r="J797" s="332"/>
      <c r="K797" s="332"/>
      <c r="L797" s="332"/>
      <c r="M797" s="332"/>
      <c r="N797" s="332"/>
      <c r="O797" s="332"/>
      <c r="P797" s="332"/>
      <c r="Q797" s="332"/>
      <c r="R797" s="332"/>
      <c r="S797" s="332"/>
      <c r="T797" s="332"/>
      <c r="U797" s="328"/>
      <c r="V797" s="329"/>
      <c r="W797" s="329"/>
      <c r="X797" s="329"/>
      <c r="Y797" s="329"/>
      <c r="Z797" s="329"/>
      <c r="AA797" s="329"/>
      <c r="AB797" s="333"/>
    </row>
    <row r="798" spans="1:28">
      <c r="A798" s="331"/>
      <c r="B798" s="332"/>
      <c r="C798" s="335"/>
      <c r="D798" s="332"/>
      <c r="E798" s="332"/>
      <c r="F798" s="332"/>
      <c r="G798" s="332"/>
      <c r="H798" s="332"/>
      <c r="I798" s="332"/>
      <c r="J798" s="332"/>
      <c r="K798" s="332"/>
      <c r="L798" s="332"/>
      <c r="M798" s="332"/>
      <c r="N798" s="332"/>
      <c r="O798" s="332"/>
      <c r="P798" s="332"/>
      <c r="Q798" s="332"/>
      <c r="R798" s="332"/>
      <c r="S798" s="332"/>
      <c r="T798" s="332"/>
      <c r="U798" s="328"/>
      <c r="V798" s="329"/>
      <c r="W798" s="329"/>
      <c r="X798" s="329"/>
      <c r="Y798" s="329"/>
      <c r="Z798" s="329"/>
      <c r="AA798" s="329"/>
      <c r="AB798" s="333"/>
    </row>
    <row r="799" spans="1:28">
      <c r="A799" s="331"/>
      <c r="B799" s="332"/>
      <c r="C799" s="335"/>
      <c r="D799" s="332"/>
      <c r="E799" s="332"/>
      <c r="F799" s="332"/>
      <c r="G799" s="332"/>
      <c r="H799" s="332"/>
      <c r="I799" s="332"/>
      <c r="J799" s="332"/>
      <c r="K799" s="332"/>
      <c r="L799" s="332"/>
      <c r="M799" s="332"/>
      <c r="N799" s="332"/>
      <c r="O799" s="332"/>
      <c r="P799" s="332"/>
      <c r="Q799" s="332"/>
      <c r="R799" s="332"/>
      <c r="S799" s="332"/>
      <c r="T799" s="332"/>
      <c r="U799" s="328"/>
      <c r="V799" s="329"/>
      <c r="W799" s="329"/>
      <c r="X799" s="329"/>
      <c r="Y799" s="329"/>
      <c r="Z799" s="329"/>
      <c r="AA799" s="329"/>
      <c r="AB799" s="333"/>
    </row>
    <row r="800" spans="1:28">
      <c r="A800" s="331"/>
      <c r="B800" s="332"/>
      <c r="C800" s="335"/>
      <c r="D800" s="332"/>
      <c r="E800" s="332"/>
      <c r="F800" s="332"/>
      <c r="G800" s="332"/>
      <c r="H800" s="332"/>
      <c r="I800" s="332"/>
      <c r="J800" s="332"/>
      <c r="K800" s="332"/>
      <c r="L800" s="332"/>
      <c r="M800" s="332"/>
      <c r="N800" s="332"/>
      <c r="O800" s="332"/>
      <c r="P800" s="332"/>
      <c r="Q800" s="332"/>
      <c r="R800" s="332"/>
      <c r="S800" s="332"/>
      <c r="T800" s="332"/>
      <c r="U800" s="328"/>
      <c r="V800" s="329"/>
      <c r="W800" s="329"/>
      <c r="X800" s="329"/>
      <c r="Y800" s="329"/>
      <c r="Z800" s="329"/>
      <c r="AA800" s="329"/>
      <c r="AB800" s="333"/>
    </row>
    <row r="801" spans="1:28">
      <c r="A801" s="331"/>
      <c r="B801" s="332"/>
      <c r="C801" s="335"/>
      <c r="D801" s="332"/>
      <c r="E801" s="332"/>
      <c r="F801" s="332"/>
      <c r="G801" s="332"/>
      <c r="H801" s="332"/>
      <c r="I801" s="332"/>
      <c r="J801" s="332"/>
      <c r="K801" s="332"/>
      <c r="L801" s="332"/>
      <c r="M801" s="332"/>
      <c r="N801" s="332"/>
      <c r="O801" s="332"/>
      <c r="P801" s="332"/>
      <c r="Q801" s="332"/>
      <c r="R801" s="332"/>
      <c r="S801" s="332"/>
      <c r="T801" s="332"/>
      <c r="U801" s="328"/>
      <c r="V801" s="329"/>
      <c r="W801" s="329"/>
      <c r="X801" s="329"/>
      <c r="Y801" s="329"/>
      <c r="Z801" s="329"/>
      <c r="AA801" s="329"/>
      <c r="AB801" s="333"/>
    </row>
    <row r="802" spans="1:28">
      <c r="A802" s="331"/>
      <c r="B802" s="332"/>
      <c r="C802" s="335"/>
      <c r="D802" s="332"/>
      <c r="E802" s="332"/>
      <c r="F802" s="332"/>
      <c r="G802" s="332"/>
      <c r="H802" s="332"/>
      <c r="I802" s="332"/>
      <c r="J802" s="332"/>
      <c r="K802" s="332"/>
      <c r="L802" s="332"/>
      <c r="M802" s="332"/>
      <c r="N802" s="332"/>
      <c r="O802" s="332"/>
      <c r="P802" s="332"/>
      <c r="Q802" s="332"/>
      <c r="R802" s="332"/>
      <c r="S802" s="332"/>
      <c r="T802" s="332"/>
      <c r="U802" s="328"/>
      <c r="V802" s="329"/>
      <c r="W802" s="329"/>
      <c r="X802" s="329"/>
      <c r="Y802" s="329"/>
      <c r="Z802" s="329"/>
      <c r="AA802" s="329"/>
      <c r="AB802" s="333"/>
    </row>
    <row r="803" spans="1:28">
      <c r="A803" s="331"/>
      <c r="B803" s="332"/>
      <c r="C803" s="335"/>
      <c r="D803" s="332"/>
      <c r="E803" s="332"/>
      <c r="F803" s="332"/>
      <c r="G803" s="332"/>
      <c r="H803" s="332"/>
      <c r="I803" s="332"/>
      <c r="J803" s="332"/>
      <c r="K803" s="332"/>
      <c r="L803" s="332"/>
      <c r="M803" s="332"/>
      <c r="N803" s="332"/>
      <c r="O803" s="332"/>
      <c r="P803" s="332"/>
      <c r="Q803" s="332"/>
      <c r="R803" s="332"/>
      <c r="S803" s="332"/>
      <c r="T803" s="332"/>
      <c r="U803" s="328"/>
      <c r="V803" s="329"/>
      <c r="W803" s="329"/>
      <c r="X803" s="329"/>
      <c r="Y803" s="329"/>
      <c r="Z803" s="329"/>
      <c r="AA803" s="329"/>
      <c r="AB803" s="333"/>
    </row>
    <row r="804" spans="1:28">
      <c r="A804" s="331"/>
      <c r="B804" s="332"/>
      <c r="C804" s="335"/>
      <c r="D804" s="332"/>
      <c r="E804" s="332"/>
      <c r="F804" s="332"/>
      <c r="G804" s="332"/>
      <c r="H804" s="332"/>
      <c r="I804" s="332"/>
      <c r="J804" s="332"/>
      <c r="K804" s="332"/>
      <c r="L804" s="332"/>
      <c r="M804" s="332"/>
      <c r="N804" s="332"/>
      <c r="O804" s="332"/>
      <c r="P804" s="332"/>
      <c r="Q804" s="332"/>
      <c r="R804" s="332"/>
      <c r="S804" s="332"/>
      <c r="T804" s="332"/>
      <c r="U804" s="328"/>
      <c r="V804" s="329"/>
      <c r="W804" s="329"/>
      <c r="X804" s="329"/>
      <c r="Y804" s="329"/>
      <c r="Z804" s="329"/>
      <c r="AA804" s="329"/>
      <c r="AB804" s="333"/>
    </row>
    <row r="805" spans="1:28">
      <c r="A805" s="331"/>
      <c r="B805" s="332"/>
      <c r="C805" s="335"/>
      <c r="D805" s="332"/>
      <c r="E805" s="332"/>
      <c r="F805" s="332"/>
      <c r="G805" s="332"/>
      <c r="H805" s="332"/>
      <c r="I805" s="332"/>
      <c r="J805" s="332"/>
      <c r="K805" s="332"/>
      <c r="L805" s="332"/>
      <c r="M805" s="332"/>
      <c r="N805" s="332"/>
      <c r="O805" s="332"/>
      <c r="P805" s="332"/>
      <c r="Q805" s="332"/>
      <c r="R805" s="332"/>
      <c r="S805" s="332"/>
      <c r="T805" s="332"/>
      <c r="U805" s="328"/>
      <c r="V805" s="329"/>
      <c r="W805" s="329"/>
      <c r="X805" s="329"/>
      <c r="Y805" s="329"/>
      <c r="Z805" s="329"/>
      <c r="AA805" s="329"/>
      <c r="AB805" s="333"/>
    </row>
    <row r="806" spans="1:28">
      <c r="A806" s="331"/>
      <c r="B806" s="332"/>
      <c r="C806" s="335"/>
      <c r="D806" s="332"/>
      <c r="E806" s="332"/>
      <c r="F806" s="332"/>
      <c r="G806" s="332"/>
      <c r="H806" s="332"/>
      <c r="I806" s="332"/>
      <c r="J806" s="332"/>
      <c r="K806" s="332"/>
      <c r="L806" s="332"/>
      <c r="M806" s="332"/>
      <c r="N806" s="332"/>
      <c r="O806" s="332"/>
      <c r="P806" s="332"/>
      <c r="Q806" s="332"/>
      <c r="R806" s="332"/>
      <c r="S806" s="332"/>
      <c r="T806" s="332"/>
      <c r="U806" s="328"/>
      <c r="V806" s="329"/>
      <c r="W806" s="329"/>
      <c r="X806" s="329"/>
      <c r="Y806" s="329"/>
      <c r="Z806" s="329"/>
      <c r="AA806" s="329"/>
      <c r="AB806" s="333"/>
    </row>
    <row r="807" spans="1:28">
      <c r="A807" s="331"/>
      <c r="B807" s="332"/>
      <c r="C807" s="335"/>
      <c r="D807" s="332"/>
      <c r="E807" s="332"/>
      <c r="F807" s="332"/>
      <c r="G807" s="332"/>
      <c r="H807" s="332"/>
      <c r="I807" s="332"/>
      <c r="J807" s="332"/>
      <c r="K807" s="332"/>
      <c r="L807" s="332"/>
      <c r="M807" s="332"/>
      <c r="N807" s="332"/>
      <c r="O807" s="332"/>
      <c r="P807" s="332"/>
      <c r="Q807" s="332"/>
      <c r="R807" s="332"/>
      <c r="S807" s="332"/>
      <c r="T807" s="332"/>
      <c r="U807" s="328"/>
      <c r="V807" s="329"/>
      <c r="W807" s="329"/>
      <c r="X807" s="329"/>
      <c r="Y807" s="329"/>
      <c r="Z807" s="329"/>
      <c r="AA807" s="329"/>
      <c r="AB807" s="333"/>
    </row>
    <row r="808" spans="1:28">
      <c r="A808" s="331"/>
      <c r="B808" s="332"/>
      <c r="C808" s="335"/>
      <c r="D808" s="332"/>
      <c r="E808" s="332"/>
      <c r="F808" s="332"/>
      <c r="G808" s="332"/>
      <c r="H808" s="332"/>
      <c r="I808" s="332"/>
      <c r="J808" s="332"/>
      <c r="K808" s="332"/>
      <c r="L808" s="332"/>
      <c r="M808" s="332"/>
      <c r="N808" s="332"/>
      <c r="O808" s="332"/>
      <c r="P808" s="332"/>
      <c r="Q808" s="332"/>
      <c r="R808" s="332"/>
      <c r="S808" s="332"/>
      <c r="T808" s="332"/>
      <c r="U808" s="328"/>
      <c r="V808" s="329"/>
      <c r="W808" s="329"/>
      <c r="X808" s="329"/>
      <c r="Y808" s="329"/>
      <c r="Z808" s="329"/>
      <c r="AA808" s="329"/>
      <c r="AB808" s="333"/>
    </row>
    <row r="809" spans="1:28">
      <c r="A809" s="331"/>
      <c r="B809" s="332"/>
      <c r="C809" s="335"/>
      <c r="D809" s="332"/>
      <c r="E809" s="332"/>
      <c r="F809" s="332"/>
      <c r="G809" s="332"/>
      <c r="H809" s="332"/>
      <c r="I809" s="332"/>
      <c r="J809" s="332"/>
      <c r="K809" s="332"/>
      <c r="L809" s="332"/>
      <c r="M809" s="332"/>
      <c r="N809" s="332"/>
      <c r="O809" s="332"/>
      <c r="P809" s="332"/>
      <c r="Q809" s="332"/>
      <c r="R809" s="332"/>
      <c r="S809" s="332"/>
      <c r="T809" s="332"/>
      <c r="U809" s="328"/>
      <c r="V809" s="329"/>
      <c r="W809" s="329"/>
      <c r="X809" s="329"/>
      <c r="Y809" s="329"/>
      <c r="Z809" s="329"/>
      <c r="AA809" s="329"/>
      <c r="AB809" s="333"/>
    </row>
    <row r="810" spans="1:28">
      <c r="A810" s="331"/>
      <c r="B810" s="332"/>
      <c r="C810" s="335"/>
      <c r="D810" s="332"/>
      <c r="E810" s="332"/>
      <c r="F810" s="332"/>
      <c r="G810" s="332"/>
      <c r="H810" s="332"/>
      <c r="I810" s="332"/>
      <c r="J810" s="332"/>
      <c r="K810" s="332"/>
      <c r="L810" s="332"/>
      <c r="M810" s="332"/>
      <c r="N810" s="332"/>
      <c r="O810" s="332"/>
      <c r="P810" s="332"/>
      <c r="Q810" s="332"/>
      <c r="R810" s="332"/>
      <c r="S810" s="332"/>
      <c r="T810" s="332"/>
      <c r="U810" s="328"/>
      <c r="V810" s="329"/>
      <c r="W810" s="329"/>
      <c r="X810" s="329"/>
      <c r="Y810" s="329"/>
      <c r="Z810" s="329"/>
      <c r="AA810" s="329"/>
      <c r="AB810" s="333"/>
    </row>
    <row r="811" spans="1:28">
      <c r="A811" s="331"/>
      <c r="B811" s="332"/>
      <c r="C811" s="335"/>
      <c r="D811" s="332"/>
      <c r="E811" s="332"/>
      <c r="F811" s="332"/>
      <c r="G811" s="332"/>
      <c r="H811" s="332"/>
      <c r="I811" s="332"/>
      <c r="J811" s="332"/>
      <c r="K811" s="332"/>
      <c r="L811" s="332"/>
      <c r="M811" s="332"/>
      <c r="N811" s="332"/>
      <c r="O811" s="332"/>
      <c r="P811" s="332"/>
      <c r="Q811" s="332"/>
      <c r="R811" s="332"/>
      <c r="S811" s="332"/>
      <c r="T811" s="332"/>
      <c r="U811" s="328"/>
      <c r="V811" s="329"/>
      <c r="W811" s="329"/>
      <c r="X811" s="329"/>
      <c r="Y811" s="329"/>
      <c r="Z811" s="329"/>
      <c r="AA811" s="329"/>
      <c r="AB811" s="333"/>
    </row>
    <row r="812" spans="1:28">
      <c r="A812" s="331"/>
      <c r="B812" s="332"/>
      <c r="C812" s="335"/>
      <c r="D812" s="332"/>
      <c r="E812" s="332"/>
      <c r="F812" s="332"/>
      <c r="G812" s="332"/>
      <c r="H812" s="332"/>
      <c r="I812" s="332"/>
      <c r="J812" s="332"/>
      <c r="K812" s="332"/>
      <c r="L812" s="332"/>
      <c r="M812" s="332"/>
      <c r="N812" s="332"/>
      <c r="O812" s="332"/>
      <c r="P812" s="332"/>
      <c r="Q812" s="332"/>
      <c r="R812" s="332"/>
      <c r="S812" s="332"/>
      <c r="T812" s="332"/>
      <c r="U812" s="328"/>
      <c r="V812" s="329"/>
      <c r="W812" s="329"/>
      <c r="X812" s="329"/>
      <c r="Y812" s="329"/>
      <c r="Z812" s="329"/>
      <c r="AA812" s="329"/>
      <c r="AB812" s="333"/>
    </row>
    <row r="813" spans="1:28">
      <c r="A813" s="331"/>
      <c r="B813" s="332"/>
      <c r="C813" s="335"/>
      <c r="D813" s="332"/>
      <c r="E813" s="332"/>
      <c r="F813" s="332"/>
      <c r="G813" s="332"/>
      <c r="H813" s="332"/>
      <c r="I813" s="332"/>
      <c r="J813" s="332"/>
      <c r="K813" s="332"/>
      <c r="L813" s="332"/>
      <c r="M813" s="332"/>
      <c r="N813" s="332"/>
      <c r="O813" s="332"/>
      <c r="P813" s="332"/>
      <c r="Q813" s="332"/>
      <c r="R813" s="332"/>
      <c r="S813" s="332"/>
      <c r="T813" s="332"/>
      <c r="U813" s="328"/>
      <c r="V813" s="329"/>
      <c r="W813" s="329"/>
      <c r="X813" s="329"/>
      <c r="Y813" s="329"/>
      <c r="Z813" s="329"/>
      <c r="AA813" s="329"/>
      <c r="AB813" s="333"/>
    </row>
    <row r="814" spans="1:28">
      <c r="A814" s="331"/>
      <c r="B814" s="332"/>
      <c r="C814" s="335"/>
      <c r="D814" s="332"/>
      <c r="E814" s="332"/>
      <c r="F814" s="332"/>
      <c r="G814" s="332"/>
      <c r="H814" s="332"/>
      <c r="I814" s="332"/>
      <c r="J814" s="332"/>
      <c r="K814" s="332"/>
      <c r="L814" s="332"/>
      <c r="M814" s="332"/>
      <c r="N814" s="332"/>
      <c r="O814" s="332"/>
      <c r="P814" s="332"/>
      <c r="Q814" s="332"/>
      <c r="R814" s="332"/>
      <c r="S814" s="332"/>
      <c r="T814" s="332"/>
      <c r="U814" s="328"/>
      <c r="V814" s="329"/>
      <c r="W814" s="329"/>
      <c r="X814" s="329"/>
      <c r="Y814" s="329"/>
      <c r="Z814" s="329"/>
      <c r="AA814" s="329"/>
      <c r="AB814" s="333"/>
    </row>
    <row r="815" spans="1:28">
      <c r="A815" s="331"/>
      <c r="B815" s="332"/>
      <c r="C815" s="335"/>
      <c r="D815" s="332"/>
      <c r="E815" s="332"/>
      <c r="F815" s="332"/>
      <c r="G815" s="332"/>
      <c r="H815" s="332"/>
      <c r="I815" s="332"/>
      <c r="J815" s="332"/>
      <c r="K815" s="332"/>
      <c r="L815" s="332"/>
      <c r="M815" s="332"/>
      <c r="N815" s="332"/>
      <c r="O815" s="332"/>
      <c r="P815" s="332"/>
      <c r="Q815" s="332"/>
      <c r="R815" s="332"/>
      <c r="S815" s="332"/>
      <c r="T815" s="332"/>
      <c r="U815" s="328"/>
      <c r="V815" s="329"/>
      <c r="W815" s="329"/>
      <c r="X815" s="329"/>
      <c r="Y815" s="329"/>
      <c r="Z815" s="329"/>
      <c r="AA815" s="329"/>
      <c r="AB815" s="333"/>
    </row>
    <row r="816" spans="1:28">
      <c r="A816" s="331"/>
      <c r="B816" s="332"/>
      <c r="C816" s="335"/>
      <c r="D816" s="332"/>
      <c r="E816" s="332"/>
      <c r="F816" s="332"/>
      <c r="G816" s="332"/>
      <c r="H816" s="332"/>
      <c r="I816" s="332"/>
      <c r="J816" s="332"/>
      <c r="K816" s="332"/>
      <c r="L816" s="332"/>
      <c r="M816" s="332"/>
      <c r="N816" s="332"/>
      <c r="O816" s="332"/>
      <c r="P816" s="332"/>
      <c r="Q816" s="332"/>
      <c r="R816" s="332"/>
      <c r="S816" s="332"/>
      <c r="T816" s="332"/>
      <c r="U816" s="328"/>
      <c r="V816" s="329"/>
      <c r="W816" s="329"/>
      <c r="X816" s="329"/>
      <c r="Y816" s="329"/>
      <c r="Z816" s="329"/>
      <c r="AA816" s="329"/>
      <c r="AB816" s="333"/>
    </row>
    <row r="817" spans="1:28">
      <c r="A817" s="331"/>
      <c r="B817" s="332"/>
      <c r="C817" s="335"/>
      <c r="D817" s="332"/>
      <c r="E817" s="332"/>
      <c r="F817" s="332"/>
      <c r="G817" s="332"/>
      <c r="H817" s="332"/>
      <c r="I817" s="332"/>
      <c r="J817" s="332"/>
      <c r="K817" s="332"/>
      <c r="L817" s="332"/>
      <c r="M817" s="332"/>
      <c r="N817" s="332"/>
      <c r="O817" s="332"/>
      <c r="P817" s="332"/>
      <c r="Q817" s="332"/>
      <c r="R817" s="332"/>
      <c r="S817" s="332"/>
      <c r="T817" s="332"/>
      <c r="U817" s="328"/>
      <c r="V817" s="329"/>
      <c r="W817" s="329"/>
      <c r="X817" s="329"/>
      <c r="Y817" s="329"/>
      <c r="Z817" s="329"/>
      <c r="AA817" s="329"/>
      <c r="AB817" s="333"/>
    </row>
    <row r="818" spans="1:28">
      <c r="A818" s="331"/>
      <c r="B818" s="332"/>
      <c r="C818" s="335"/>
      <c r="D818" s="332"/>
      <c r="E818" s="332"/>
      <c r="F818" s="332"/>
      <c r="G818" s="332"/>
      <c r="H818" s="332"/>
      <c r="I818" s="332"/>
      <c r="J818" s="332"/>
      <c r="K818" s="332"/>
      <c r="L818" s="332"/>
      <c r="M818" s="332"/>
      <c r="N818" s="332"/>
      <c r="O818" s="332"/>
      <c r="P818" s="332"/>
      <c r="Q818" s="332"/>
      <c r="R818" s="332"/>
      <c r="S818" s="332"/>
      <c r="T818" s="332"/>
      <c r="U818" s="328"/>
      <c r="V818" s="329"/>
      <c r="W818" s="329"/>
      <c r="X818" s="329"/>
      <c r="Y818" s="329"/>
      <c r="Z818" s="329"/>
      <c r="AA818" s="329"/>
      <c r="AB818" s="333"/>
    </row>
    <row r="819" spans="1:28">
      <c r="A819" s="331"/>
      <c r="B819" s="332"/>
      <c r="C819" s="335"/>
      <c r="D819" s="332"/>
      <c r="E819" s="332"/>
      <c r="F819" s="332"/>
      <c r="G819" s="332"/>
      <c r="H819" s="332"/>
      <c r="I819" s="332"/>
      <c r="J819" s="332"/>
      <c r="K819" s="332"/>
      <c r="L819" s="332"/>
      <c r="M819" s="332"/>
      <c r="N819" s="332"/>
      <c r="O819" s="332"/>
      <c r="P819" s="332"/>
      <c r="Q819" s="332"/>
      <c r="R819" s="332"/>
      <c r="S819" s="332"/>
      <c r="T819" s="332"/>
      <c r="U819" s="328"/>
      <c r="V819" s="329"/>
      <c r="W819" s="329"/>
      <c r="X819" s="329"/>
      <c r="Y819" s="329"/>
      <c r="Z819" s="329"/>
      <c r="AA819" s="329"/>
      <c r="AB819" s="333"/>
    </row>
    <row r="820" spans="1:28">
      <c r="A820" s="331"/>
      <c r="B820" s="332"/>
      <c r="C820" s="335"/>
      <c r="D820" s="332"/>
      <c r="E820" s="332"/>
      <c r="F820" s="332"/>
      <c r="G820" s="332"/>
      <c r="H820" s="332"/>
      <c r="I820" s="332"/>
      <c r="J820" s="332"/>
      <c r="K820" s="332"/>
      <c r="L820" s="332"/>
      <c r="M820" s="332"/>
      <c r="N820" s="332"/>
      <c r="O820" s="332"/>
      <c r="P820" s="332"/>
      <c r="Q820" s="332"/>
      <c r="R820" s="332"/>
      <c r="S820" s="332"/>
      <c r="T820" s="332"/>
      <c r="U820" s="328"/>
      <c r="V820" s="329"/>
      <c r="W820" s="329"/>
      <c r="X820" s="329"/>
      <c r="Y820" s="329"/>
      <c r="Z820" s="329"/>
      <c r="AA820" s="329"/>
      <c r="AB820" s="333"/>
    </row>
    <row r="821" spans="1:28">
      <c r="A821" s="331"/>
      <c r="B821" s="332"/>
      <c r="C821" s="335"/>
      <c r="D821" s="332"/>
      <c r="E821" s="332"/>
      <c r="F821" s="332"/>
      <c r="G821" s="332"/>
      <c r="H821" s="332"/>
      <c r="I821" s="332"/>
      <c r="J821" s="332"/>
      <c r="K821" s="332"/>
      <c r="L821" s="332"/>
      <c r="M821" s="332"/>
      <c r="N821" s="332"/>
      <c r="O821" s="332"/>
      <c r="P821" s="332"/>
      <c r="Q821" s="332"/>
      <c r="R821" s="332"/>
      <c r="S821" s="332"/>
      <c r="T821" s="332"/>
      <c r="U821" s="328"/>
      <c r="V821" s="329"/>
      <c r="W821" s="329"/>
      <c r="X821" s="329"/>
      <c r="Y821" s="329"/>
      <c r="Z821" s="329"/>
      <c r="AA821" s="329"/>
      <c r="AB821" s="333"/>
    </row>
    <row r="822" spans="1:28">
      <c r="A822" s="331"/>
      <c r="B822" s="332"/>
      <c r="C822" s="335"/>
      <c r="D822" s="332"/>
      <c r="E822" s="332"/>
      <c r="F822" s="332"/>
      <c r="G822" s="332"/>
      <c r="H822" s="332"/>
      <c r="I822" s="332"/>
      <c r="J822" s="332"/>
      <c r="K822" s="332"/>
      <c r="L822" s="332"/>
      <c r="M822" s="332"/>
      <c r="N822" s="332"/>
      <c r="O822" s="332"/>
      <c r="P822" s="332"/>
      <c r="Q822" s="332"/>
      <c r="R822" s="332"/>
      <c r="S822" s="332"/>
      <c r="T822" s="332"/>
      <c r="U822" s="328"/>
      <c r="V822" s="329"/>
      <c r="W822" s="329"/>
      <c r="X822" s="329"/>
      <c r="Y822" s="329"/>
      <c r="Z822" s="329"/>
      <c r="AA822" s="329"/>
      <c r="AB822" s="333"/>
    </row>
    <row r="823" spans="1:28">
      <c r="A823" s="331"/>
      <c r="B823" s="332"/>
      <c r="C823" s="335"/>
      <c r="D823" s="332"/>
      <c r="E823" s="332"/>
      <c r="F823" s="332"/>
      <c r="G823" s="332"/>
      <c r="H823" s="332"/>
      <c r="I823" s="332"/>
      <c r="J823" s="332"/>
      <c r="K823" s="332"/>
      <c r="L823" s="332"/>
      <c r="M823" s="332"/>
      <c r="N823" s="332"/>
      <c r="O823" s="332"/>
      <c r="P823" s="332"/>
      <c r="Q823" s="332"/>
      <c r="R823" s="332"/>
      <c r="S823" s="332"/>
      <c r="T823" s="332"/>
      <c r="U823" s="328"/>
      <c r="V823" s="329"/>
      <c r="W823" s="329"/>
      <c r="X823" s="329"/>
      <c r="Y823" s="329"/>
      <c r="Z823" s="329"/>
      <c r="AA823" s="329"/>
      <c r="AB823" s="333"/>
    </row>
    <row r="824" spans="1:28">
      <c r="A824" s="331"/>
      <c r="B824" s="332"/>
      <c r="C824" s="335"/>
      <c r="D824" s="332"/>
      <c r="E824" s="332"/>
      <c r="F824" s="332"/>
      <c r="G824" s="332"/>
      <c r="H824" s="332"/>
      <c r="I824" s="332"/>
      <c r="J824" s="332"/>
      <c r="K824" s="332"/>
      <c r="L824" s="332"/>
      <c r="M824" s="332"/>
      <c r="N824" s="332"/>
      <c r="O824" s="332"/>
      <c r="P824" s="332"/>
      <c r="Q824" s="332"/>
      <c r="R824" s="332"/>
      <c r="S824" s="332"/>
      <c r="T824" s="332"/>
      <c r="U824" s="328"/>
      <c r="V824" s="329"/>
      <c r="W824" s="329"/>
      <c r="X824" s="329"/>
      <c r="Y824" s="329"/>
      <c r="Z824" s="329"/>
      <c r="AA824" s="329"/>
      <c r="AB824" s="333"/>
    </row>
    <row r="825" spans="1:28">
      <c r="A825" s="331"/>
      <c r="B825" s="332"/>
      <c r="C825" s="335"/>
      <c r="D825" s="332"/>
      <c r="E825" s="332"/>
      <c r="F825" s="332"/>
      <c r="G825" s="332"/>
      <c r="H825" s="332"/>
      <c r="I825" s="332"/>
      <c r="J825" s="332"/>
      <c r="K825" s="332"/>
      <c r="L825" s="332"/>
      <c r="M825" s="332"/>
      <c r="N825" s="332"/>
      <c r="O825" s="332"/>
      <c r="P825" s="332"/>
      <c r="Q825" s="332"/>
      <c r="R825" s="332"/>
      <c r="S825" s="332"/>
      <c r="T825" s="332"/>
      <c r="U825" s="328"/>
      <c r="V825" s="329"/>
      <c r="W825" s="329"/>
      <c r="X825" s="329"/>
      <c r="Y825" s="329"/>
      <c r="Z825" s="329"/>
      <c r="AA825" s="329"/>
      <c r="AB825" s="333"/>
    </row>
    <row r="826" spans="1:28">
      <c r="A826" s="331"/>
      <c r="B826" s="332"/>
      <c r="C826" s="335"/>
      <c r="D826" s="332"/>
      <c r="E826" s="332"/>
      <c r="F826" s="332"/>
      <c r="G826" s="332"/>
      <c r="H826" s="332"/>
      <c r="I826" s="332"/>
      <c r="J826" s="332"/>
      <c r="K826" s="332"/>
      <c r="L826" s="332"/>
      <c r="M826" s="332"/>
      <c r="N826" s="332"/>
      <c r="O826" s="332"/>
      <c r="P826" s="332"/>
      <c r="Q826" s="332"/>
      <c r="R826" s="332"/>
      <c r="S826" s="332"/>
      <c r="T826" s="332"/>
      <c r="U826" s="328"/>
      <c r="V826" s="329"/>
      <c r="W826" s="329"/>
      <c r="X826" s="329"/>
      <c r="Y826" s="329"/>
      <c r="Z826" s="329"/>
      <c r="AA826" s="329"/>
      <c r="AB826" s="333"/>
    </row>
    <row r="827" spans="1:28">
      <c r="A827" s="331"/>
      <c r="B827" s="332"/>
      <c r="C827" s="335"/>
      <c r="D827" s="332"/>
      <c r="E827" s="332"/>
      <c r="F827" s="332"/>
      <c r="G827" s="332"/>
      <c r="H827" s="332"/>
      <c r="I827" s="332"/>
      <c r="J827" s="332"/>
      <c r="K827" s="332"/>
      <c r="L827" s="332"/>
      <c r="M827" s="332"/>
      <c r="N827" s="332"/>
      <c r="O827" s="332"/>
      <c r="P827" s="332"/>
      <c r="Q827" s="332"/>
      <c r="R827" s="332"/>
      <c r="S827" s="332"/>
      <c r="T827" s="332"/>
      <c r="U827" s="328"/>
      <c r="V827" s="329"/>
      <c r="W827" s="329"/>
      <c r="X827" s="329"/>
      <c r="Y827" s="329"/>
      <c r="Z827" s="329"/>
      <c r="AA827" s="329"/>
      <c r="AB827" s="333"/>
    </row>
    <row r="828" spans="1:28">
      <c r="A828" s="331"/>
      <c r="B828" s="332"/>
      <c r="C828" s="335"/>
      <c r="D828" s="332"/>
      <c r="E828" s="332"/>
      <c r="F828" s="332"/>
      <c r="G828" s="332"/>
      <c r="H828" s="332"/>
      <c r="I828" s="332"/>
      <c r="J828" s="332"/>
      <c r="K828" s="332"/>
      <c r="L828" s="332"/>
      <c r="M828" s="332"/>
      <c r="N828" s="332"/>
      <c r="O828" s="332"/>
      <c r="P828" s="332"/>
      <c r="Q828" s="332"/>
      <c r="R828" s="332"/>
      <c r="S828" s="332"/>
      <c r="T828" s="332"/>
      <c r="U828" s="328"/>
      <c r="V828" s="329"/>
      <c r="W828" s="329"/>
      <c r="X828" s="329"/>
      <c r="Y828" s="329"/>
      <c r="Z828" s="329"/>
      <c r="AA828" s="329"/>
      <c r="AB828" s="333"/>
    </row>
    <row r="829" spans="1:28">
      <c r="A829" s="331"/>
      <c r="B829" s="332"/>
      <c r="C829" s="335"/>
      <c r="D829" s="332"/>
      <c r="E829" s="332"/>
      <c r="F829" s="332"/>
      <c r="G829" s="332"/>
      <c r="H829" s="332"/>
      <c r="I829" s="332"/>
      <c r="J829" s="332"/>
      <c r="K829" s="332"/>
      <c r="L829" s="332"/>
      <c r="M829" s="332"/>
      <c r="N829" s="332"/>
      <c r="O829" s="332"/>
      <c r="P829" s="332"/>
      <c r="Q829" s="332"/>
      <c r="R829" s="332"/>
      <c r="S829" s="332"/>
      <c r="T829" s="332"/>
      <c r="U829" s="328"/>
      <c r="V829" s="329"/>
      <c r="W829" s="329"/>
      <c r="X829" s="329"/>
      <c r="Y829" s="329"/>
      <c r="Z829" s="329"/>
      <c r="AA829" s="329"/>
      <c r="AB829" s="333"/>
    </row>
    <row r="830" spans="1:28">
      <c r="A830" s="331"/>
      <c r="B830" s="332"/>
      <c r="C830" s="335"/>
      <c r="D830" s="332"/>
      <c r="E830" s="332"/>
      <c r="F830" s="332"/>
      <c r="G830" s="332"/>
      <c r="H830" s="332"/>
      <c r="I830" s="332"/>
      <c r="J830" s="332"/>
      <c r="K830" s="332"/>
      <c r="L830" s="332"/>
      <c r="M830" s="332"/>
      <c r="N830" s="332"/>
      <c r="O830" s="332"/>
      <c r="P830" s="332"/>
      <c r="Q830" s="332"/>
      <c r="R830" s="332"/>
      <c r="S830" s="332"/>
      <c r="T830" s="332"/>
      <c r="U830" s="328"/>
      <c r="V830" s="329"/>
      <c r="W830" s="329"/>
      <c r="X830" s="329"/>
      <c r="Y830" s="329"/>
      <c r="Z830" s="329"/>
      <c r="AA830" s="329"/>
      <c r="AB830" s="333"/>
    </row>
    <row r="831" spans="1:28">
      <c r="A831" s="331"/>
      <c r="B831" s="332"/>
      <c r="C831" s="335"/>
      <c r="D831" s="332"/>
      <c r="E831" s="332"/>
      <c r="F831" s="332"/>
      <c r="G831" s="332"/>
      <c r="H831" s="332"/>
      <c r="I831" s="332"/>
      <c r="J831" s="332"/>
      <c r="K831" s="332"/>
      <c r="L831" s="332"/>
      <c r="M831" s="332"/>
      <c r="N831" s="332"/>
      <c r="O831" s="332"/>
      <c r="P831" s="332"/>
      <c r="Q831" s="332"/>
      <c r="R831" s="332"/>
      <c r="S831" s="332"/>
      <c r="T831" s="332"/>
      <c r="U831" s="328"/>
      <c r="V831" s="329"/>
      <c r="W831" s="329"/>
      <c r="X831" s="329"/>
      <c r="Y831" s="329"/>
      <c r="Z831" s="329"/>
      <c r="AA831" s="329"/>
      <c r="AB831" s="333"/>
    </row>
    <row r="832" spans="1:28">
      <c r="A832" s="331"/>
      <c r="B832" s="332"/>
      <c r="C832" s="335"/>
      <c r="D832" s="332"/>
      <c r="E832" s="332"/>
      <c r="F832" s="332"/>
      <c r="G832" s="332"/>
      <c r="H832" s="332"/>
      <c r="I832" s="332"/>
      <c r="J832" s="332"/>
      <c r="K832" s="332"/>
      <c r="L832" s="332"/>
      <c r="M832" s="332"/>
      <c r="N832" s="332"/>
      <c r="O832" s="332"/>
      <c r="P832" s="332"/>
      <c r="Q832" s="332"/>
      <c r="R832" s="332"/>
      <c r="S832" s="332"/>
      <c r="T832" s="332"/>
      <c r="U832" s="328"/>
      <c r="V832" s="329"/>
      <c r="W832" s="329"/>
      <c r="X832" s="329"/>
      <c r="Y832" s="329"/>
      <c r="Z832" s="329"/>
      <c r="AA832" s="329"/>
      <c r="AB832" s="333"/>
    </row>
    <row r="833" spans="1:28">
      <c r="A833" s="331"/>
      <c r="B833" s="332"/>
      <c r="C833" s="335"/>
      <c r="D833" s="332"/>
      <c r="E833" s="332"/>
      <c r="F833" s="332"/>
      <c r="G833" s="332"/>
      <c r="H833" s="332"/>
      <c r="I833" s="332"/>
      <c r="J833" s="332"/>
      <c r="K833" s="332"/>
      <c r="L833" s="332"/>
      <c r="M833" s="332"/>
      <c r="N833" s="332"/>
      <c r="O833" s="332"/>
      <c r="P833" s="332"/>
      <c r="Q833" s="332"/>
      <c r="R833" s="332"/>
      <c r="S833" s="332"/>
      <c r="T833" s="332"/>
      <c r="U833" s="328"/>
      <c r="V833" s="329"/>
      <c r="W833" s="329"/>
      <c r="X833" s="329"/>
      <c r="Y833" s="329"/>
      <c r="Z833" s="329"/>
      <c r="AA833" s="329"/>
      <c r="AB833" s="333"/>
    </row>
    <row r="834" spans="1:28">
      <c r="A834" s="331"/>
      <c r="B834" s="332"/>
      <c r="C834" s="335"/>
      <c r="D834" s="332"/>
      <c r="E834" s="332"/>
      <c r="F834" s="332"/>
      <c r="G834" s="332"/>
      <c r="H834" s="332"/>
      <c r="I834" s="332"/>
      <c r="J834" s="332"/>
      <c r="K834" s="332"/>
      <c r="L834" s="332"/>
      <c r="M834" s="332"/>
      <c r="N834" s="332"/>
      <c r="O834" s="332"/>
      <c r="P834" s="332"/>
      <c r="Q834" s="332"/>
      <c r="R834" s="332"/>
      <c r="S834" s="332"/>
      <c r="T834" s="332"/>
      <c r="U834" s="328"/>
      <c r="V834" s="329"/>
      <c r="W834" s="329"/>
      <c r="X834" s="329"/>
      <c r="Y834" s="329"/>
      <c r="Z834" s="329"/>
      <c r="AA834" s="329"/>
      <c r="AB834" s="333"/>
    </row>
    <row r="835" spans="1:28">
      <c r="A835" s="331"/>
      <c r="B835" s="332"/>
      <c r="C835" s="335"/>
      <c r="D835" s="332"/>
      <c r="E835" s="332"/>
      <c r="F835" s="332"/>
      <c r="G835" s="332"/>
      <c r="H835" s="332"/>
      <c r="I835" s="332"/>
      <c r="J835" s="332"/>
      <c r="K835" s="332"/>
      <c r="L835" s="332"/>
      <c r="M835" s="332"/>
      <c r="N835" s="332"/>
      <c r="O835" s="332"/>
      <c r="P835" s="332"/>
      <c r="Q835" s="332"/>
      <c r="R835" s="332"/>
      <c r="S835" s="332"/>
      <c r="T835" s="332"/>
      <c r="U835" s="328"/>
      <c r="V835" s="329"/>
      <c r="W835" s="329"/>
      <c r="X835" s="329"/>
      <c r="Y835" s="329"/>
      <c r="Z835" s="329"/>
      <c r="AA835" s="329"/>
      <c r="AB835" s="333"/>
    </row>
    <row r="836" spans="1:28">
      <c r="A836" s="331"/>
      <c r="B836" s="332"/>
      <c r="C836" s="335"/>
      <c r="D836" s="332"/>
      <c r="E836" s="332"/>
      <c r="F836" s="332"/>
      <c r="G836" s="332"/>
      <c r="H836" s="332"/>
      <c r="I836" s="332"/>
      <c r="J836" s="332"/>
      <c r="K836" s="332"/>
      <c r="L836" s="332"/>
      <c r="M836" s="332"/>
      <c r="N836" s="332"/>
      <c r="O836" s="332"/>
      <c r="P836" s="332"/>
      <c r="Q836" s="332"/>
      <c r="R836" s="332"/>
      <c r="S836" s="332"/>
      <c r="T836" s="332"/>
      <c r="U836" s="328"/>
      <c r="V836" s="329"/>
      <c r="W836" s="329"/>
      <c r="X836" s="329"/>
      <c r="Y836" s="329"/>
      <c r="Z836" s="329"/>
      <c r="AA836" s="329"/>
      <c r="AB836" s="333"/>
    </row>
    <row r="837" spans="1:28">
      <c r="A837" s="331"/>
      <c r="B837" s="332"/>
      <c r="C837" s="335"/>
      <c r="D837" s="332"/>
      <c r="E837" s="332"/>
      <c r="F837" s="332"/>
      <c r="G837" s="332"/>
      <c r="H837" s="332"/>
      <c r="I837" s="332"/>
      <c r="J837" s="332"/>
      <c r="K837" s="332"/>
      <c r="L837" s="332"/>
      <c r="M837" s="332"/>
      <c r="N837" s="332"/>
      <c r="O837" s="332"/>
      <c r="P837" s="332"/>
      <c r="Q837" s="332"/>
      <c r="R837" s="332"/>
      <c r="S837" s="332"/>
      <c r="T837" s="332"/>
      <c r="U837" s="328"/>
      <c r="V837" s="329"/>
      <c r="W837" s="329"/>
      <c r="X837" s="329"/>
      <c r="Y837" s="329"/>
      <c r="Z837" s="329"/>
      <c r="AA837" s="329"/>
      <c r="AB837" s="333"/>
    </row>
    <row r="838" spans="1:28">
      <c r="A838" s="331"/>
      <c r="B838" s="332"/>
      <c r="C838" s="335"/>
      <c r="D838" s="332"/>
      <c r="E838" s="332"/>
      <c r="F838" s="332"/>
      <c r="G838" s="332"/>
      <c r="H838" s="332"/>
      <c r="I838" s="332"/>
      <c r="J838" s="332"/>
      <c r="K838" s="332"/>
      <c r="L838" s="332"/>
      <c r="M838" s="332"/>
      <c r="N838" s="332"/>
      <c r="O838" s="332"/>
      <c r="P838" s="332"/>
      <c r="Q838" s="332"/>
      <c r="R838" s="332"/>
      <c r="S838" s="332"/>
      <c r="T838" s="332"/>
      <c r="U838" s="328"/>
      <c r="V838" s="329"/>
      <c r="W838" s="329"/>
      <c r="X838" s="329"/>
      <c r="Y838" s="329"/>
      <c r="Z838" s="329"/>
      <c r="AA838" s="329"/>
      <c r="AB838" s="333"/>
    </row>
    <row r="839" spans="1:28">
      <c r="A839" s="331"/>
      <c r="B839" s="332"/>
      <c r="C839" s="335"/>
      <c r="D839" s="332"/>
      <c r="E839" s="332"/>
      <c r="F839" s="332"/>
      <c r="G839" s="332"/>
      <c r="H839" s="332"/>
      <c r="I839" s="332"/>
      <c r="J839" s="332"/>
      <c r="K839" s="332"/>
      <c r="L839" s="332"/>
      <c r="M839" s="332"/>
      <c r="N839" s="332"/>
      <c r="O839" s="332"/>
      <c r="P839" s="332"/>
      <c r="Q839" s="332"/>
      <c r="R839" s="332"/>
      <c r="S839" s="332"/>
      <c r="T839" s="332"/>
      <c r="U839" s="328"/>
      <c r="V839" s="329"/>
      <c r="W839" s="329"/>
      <c r="X839" s="329"/>
      <c r="Y839" s="329"/>
      <c r="Z839" s="329"/>
      <c r="AA839" s="329"/>
      <c r="AB839" s="333"/>
    </row>
    <row r="840" spans="1:28">
      <c r="A840" s="331"/>
      <c r="B840" s="332"/>
      <c r="C840" s="335"/>
      <c r="D840" s="332"/>
      <c r="E840" s="332"/>
      <c r="F840" s="332"/>
      <c r="G840" s="332"/>
      <c r="H840" s="332"/>
      <c r="I840" s="332"/>
      <c r="J840" s="332"/>
      <c r="K840" s="332"/>
      <c r="L840" s="332"/>
      <c r="M840" s="332"/>
      <c r="N840" s="332"/>
      <c r="O840" s="332"/>
      <c r="P840" s="332"/>
      <c r="Q840" s="332"/>
      <c r="R840" s="332"/>
      <c r="S840" s="332"/>
      <c r="T840" s="332"/>
      <c r="U840" s="328"/>
      <c r="V840" s="329"/>
      <c r="W840" s="329"/>
      <c r="X840" s="329"/>
      <c r="Y840" s="329"/>
      <c r="Z840" s="329"/>
      <c r="AA840" s="329"/>
      <c r="AB840" s="333"/>
    </row>
    <row r="841" spans="1:28">
      <c r="A841" s="331"/>
      <c r="B841" s="332"/>
      <c r="C841" s="335"/>
      <c r="D841" s="332"/>
      <c r="E841" s="332"/>
      <c r="F841" s="332"/>
      <c r="G841" s="332"/>
      <c r="H841" s="332"/>
      <c r="I841" s="332"/>
      <c r="J841" s="332"/>
      <c r="K841" s="332"/>
      <c r="L841" s="332"/>
      <c r="M841" s="332"/>
      <c r="N841" s="332"/>
      <c r="O841" s="332"/>
      <c r="P841" s="332"/>
      <c r="Q841" s="332"/>
      <c r="R841" s="332"/>
      <c r="S841" s="332"/>
      <c r="T841" s="332"/>
      <c r="U841" s="328"/>
      <c r="V841" s="329"/>
      <c r="W841" s="329"/>
      <c r="X841" s="329"/>
      <c r="Y841" s="329"/>
      <c r="Z841" s="329"/>
      <c r="AA841" s="329"/>
      <c r="AB841" s="333"/>
    </row>
    <row r="842" spans="1:28">
      <c r="A842" s="331"/>
      <c r="B842" s="332"/>
      <c r="C842" s="335"/>
      <c r="D842" s="332"/>
      <c r="E842" s="332"/>
      <c r="F842" s="332"/>
      <c r="G842" s="332"/>
      <c r="H842" s="332"/>
      <c r="I842" s="332"/>
      <c r="J842" s="332"/>
      <c r="K842" s="332"/>
      <c r="L842" s="332"/>
      <c r="M842" s="332"/>
      <c r="N842" s="332"/>
      <c r="O842" s="332"/>
      <c r="P842" s="332"/>
      <c r="Q842" s="332"/>
      <c r="R842" s="332"/>
      <c r="S842" s="332"/>
      <c r="T842" s="332"/>
      <c r="U842" s="328"/>
      <c r="V842" s="329"/>
      <c r="W842" s="329"/>
      <c r="X842" s="329"/>
      <c r="Y842" s="329"/>
      <c r="Z842" s="329"/>
      <c r="AA842" s="329"/>
      <c r="AB842" s="333"/>
    </row>
    <row r="843" spans="1:28">
      <c r="A843" s="331"/>
      <c r="B843" s="332"/>
      <c r="C843" s="335"/>
      <c r="D843" s="332"/>
      <c r="E843" s="332"/>
      <c r="F843" s="332"/>
      <c r="G843" s="332"/>
      <c r="H843" s="332"/>
      <c r="I843" s="332"/>
      <c r="J843" s="332"/>
      <c r="K843" s="332"/>
      <c r="L843" s="332"/>
      <c r="M843" s="332"/>
      <c r="N843" s="332"/>
      <c r="O843" s="332"/>
      <c r="P843" s="332"/>
      <c r="Q843" s="332"/>
      <c r="R843" s="332"/>
      <c r="S843" s="332"/>
      <c r="T843" s="332"/>
      <c r="U843" s="328"/>
      <c r="V843" s="329"/>
      <c r="W843" s="329"/>
      <c r="X843" s="329"/>
      <c r="Y843" s="329"/>
      <c r="Z843" s="329"/>
      <c r="AA843" s="329"/>
      <c r="AB843" s="333"/>
    </row>
    <row r="844" spans="1:28">
      <c r="A844" s="331"/>
      <c r="B844" s="332"/>
      <c r="C844" s="335"/>
      <c r="D844" s="332"/>
      <c r="E844" s="332"/>
      <c r="F844" s="332"/>
      <c r="G844" s="332"/>
      <c r="H844" s="332"/>
      <c r="I844" s="332"/>
      <c r="J844" s="332"/>
      <c r="K844" s="332"/>
      <c r="L844" s="332"/>
      <c r="M844" s="332"/>
      <c r="N844" s="332"/>
      <c r="O844" s="332"/>
      <c r="P844" s="332"/>
      <c r="Q844" s="332"/>
      <c r="R844" s="332"/>
      <c r="S844" s="332"/>
      <c r="T844" s="332"/>
      <c r="U844" s="328"/>
      <c r="V844" s="329"/>
      <c r="W844" s="329"/>
      <c r="X844" s="329"/>
      <c r="Y844" s="329"/>
      <c r="Z844" s="329"/>
      <c r="AA844" s="329"/>
      <c r="AB844" s="333"/>
    </row>
    <row r="845" spans="1:28">
      <c r="A845" s="331"/>
      <c r="B845" s="332"/>
      <c r="C845" s="335"/>
      <c r="D845" s="332"/>
      <c r="E845" s="332"/>
      <c r="F845" s="332"/>
      <c r="G845" s="332"/>
      <c r="H845" s="332"/>
      <c r="I845" s="332"/>
      <c r="J845" s="332"/>
      <c r="K845" s="332"/>
      <c r="L845" s="332"/>
      <c r="M845" s="332"/>
      <c r="N845" s="332"/>
      <c r="O845" s="332"/>
      <c r="P845" s="332"/>
      <c r="Q845" s="332"/>
      <c r="R845" s="332"/>
      <c r="S845" s="332"/>
      <c r="T845" s="332"/>
      <c r="U845" s="328"/>
      <c r="V845" s="329"/>
      <c r="W845" s="329"/>
      <c r="X845" s="329"/>
      <c r="Y845" s="329"/>
      <c r="Z845" s="329"/>
      <c r="AA845" s="329"/>
      <c r="AB845" s="333"/>
    </row>
    <row r="846" spans="1:28">
      <c r="A846" s="331"/>
      <c r="B846" s="332"/>
      <c r="C846" s="335"/>
      <c r="D846" s="332"/>
      <c r="E846" s="332"/>
      <c r="F846" s="332"/>
      <c r="G846" s="332"/>
      <c r="H846" s="332"/>
      <c r="I846" s="332"/>
      <c r="J846" s="332"/>
      <c r="K846" s="332"/>
      <c r="L846" s="332"/>
      <c r="M846" s="332"/>
      <c r="N846" s="332"/>
      <c r="O846" s="332"/>
      <c r="P846" s="332"/>
      <c r="Q846" s="332"/>
      <c r="R846" s="332"/>
      <c r="S846" s="332"/>
      <c r="T846" s="332"/>
      <c r="U846" s="328"/>
      <c r="V846" s="329"/>
      <c r="W846" s="329"/>
      <c r="X846" s="329"/>
      <c r="Y846" s="329"/>
      <c r="Z846" s="329"/>
      <c r="AA846" s="329"/>
      <c r="AB846" s="333"/>
    </row>
    <row r="847" spans="1:28">
      <c r="A847" s="331"/>
      <c r="B847" s="332"/>
      <c r="C847" s="335"/>
      <c r="D847" s="332"/>
      <c r="E847" s="332"/>
      <c r="F847" s="332"/>
      <c r="G847" s="332"/>
      <c r="H847" s="332"/>
      <c r="I847" s="332"/>
      <c r="J847" s="332"/>
      <c r="K847" s="332"/>
      <c r="L847" s="332"/>
      <c r="M847" s="332"/>
      <c r="N847" s="332"/>
      <c r="O847" s="332"/>
      <c r="P847" s="332"/>
      <c r="Q847" s="332"/>
      <c r="R847" s="332"/>
      <c r="S847" s="332"/>
      <c r="T847" s="332"/>
      <c r="U847" s="328"/>
      <c r="V847" s="329"/>
      <c r="W847" s="329"/>
      <c r="X847" s="329"/>
      <c r="Y847" s="329"/>
      <c r="Z847" s="329"/>
      <c r="AA847" s="329"/>
      <c r="AB847" s="333"/>
    </row>
    <row r="848" spans="1:28">
      <c r="A848" s="331"/>
      <c r="B848" s="332"/>
      <c r="C848" s="335"/>
      <c r="D848" s="332"/>
      <c r="E848" s="332"/>
      <c r="F848" s="332"/>
      <c r="G848" s="332"/>
      <c r="H848" s="332"/>
      <c r="I848" s="332"/>
      <c r="J848" s="332"/>
      <c r="K848" s="332"/>
      <c r="L848" s="332"/>
      <c r="M848" s="332"/>
      <c r="N848" s="332"/>
      <c r="O848" s="332"/>
      <c r="P848" s="332"/>
      <c r="Q848" s="332"/>
      <c r="R848" s="332"/>
      <c r="S848" s="332"/>
      <c r="T848" s="332"/>
      <c r="U848" s="328"/>
      <c r="V848" s="329"/>
      <c r="W848" s="329"/>
      <c r="X848" s="329"/>
      <c r="Y848" s="329"/>
      <c r="Z848" s="329"/>
      <c r="AA848" s="329"/>
      <c r="AB848" s="333"/>
    </row>
    <row r="849" spans="1:28">
      <c r="A849" s="331"/>
      <c r="B849" s="332"/>
      <c r="C849" s="335"/>
      <c r="D849" s="332"/>
      <c r="E849" s="332"/>
      <c r="F849" s="332"/>
      <c r="G849" s="332"/>
      <c r="H849" s="332"/>
      <c r="I849" s="332"/>
      <c r="J849" s="332"/>
      <c r="K849" s="332"/>
      <c r="L849" s="332"/>
      <c r="M849" s="332"/>
      <c r="N849" s="332"/>
      <c r="O849" s="332"/>
      <c r="P849" s="332"/>
      <c r="Q849" s="332"/>
      <c r="R849" s="332"/>
      <c r="S849" s="332"/>
      <c r="T849" s="332"/>
      <c r="U849" s="328"/>
      <c r="V849" s="329"/>
      <c r="W849" s="329"/>
      <c r="X849" s="329"/>
      <c r="Y849" s="329"/>
      <c r="Z849" s="329"/>
      <c r="AA849" s="329"/>
      <c r="AB849" s="333"/>
    </row>
    <row r="850" spans="1:28">
      <c r="A850" s="331"/>
      <c r="B850" s="332"/>
      <c r="C850" s="335"/>
      <c r="D850" s="332"/>
      <c r="E850" s="332"/>
      <c r="F850" s="332"/>
      <c r="G850" s="332"/>
      <c r="H850" s="332"/>
      <c r="I850" s="332"/>
      <c r="J850" s="332"/>
      <c r="K850" s="332"/>
      <c r="L850" s="332"/>
      <c r="M850" s="332"/>
      <c r="N850" s="332"/>
      <c r="O850" s="332"/>
      <c r="P850" s="332"/>
      <c r="Q850" s="332"/>
      <c r="R850" s="332"/>
      <c r="S850" s="332"/>
      <c r="T850" s="332"/>
      <c r="U850" s="328"/>
      <c r="V850" s="329"/>
      <c r="W850" s="329"/>
      <c r="X850" s="329"/>
      <c r="Y850" s="329"/>
      <c r="Z850" s="329"/>
      <c r="AA850" s="329"/>
      <c r="AB850" s="333"/>
    </row>
    <row r="851" spans="1:28">
      <c r="A851" s="331"/>
      <c r="B851" s="332"/>
      <c r="C851" s="335"/>
      <c r="D851" s="332"/>
      <c r="E851" s="332"/>
      <c r="F851" s="332"/>
      <c r="G851" s="332"/>
      <c r="H851" s="332"/>
      <c r="I851" s="332"/>
      <c r="J851" s="332"/>
      <c r="K851" s="332"/>
      <c r="L851" s="332"/>
      <c r="M851" s="332"/>
      <c r="N851" s="332"/>
      <c r="O851" s="332"/>
      <c r="P851" s="332"/>
      <c r="Q851" s="332"/>
      <c r="R851" s="332"/>
      <c r="S851" s="332"/>
      <c r="T851" s="332"/>
      <c r="U851" s="328"/>
      <c r="V851" s="329"/>
      <c r="W851" s="329"/>
      <c r="X851" s="329"/>
      <c r="Y851" s="329"/>
      <c r="Z851" s="329"/>
      <c r="AA851" s="329"/>
      <c r="AB851" s="333"/>
    </row>
    <row r="852" spans="1:28">
      <c r="A852" s="331"/>
      <c r="B852" s="332"/>
      <c r="C852" s="335"/>
      <c r="D852" s="332"/>
      <c r="E852" s="332"/>
      <c r="F852" s="332"/>
      <c r="G852" s="332"/>
      <c r="H852" s="332"/>
      <c r="I852" s="332"/>
      <c r="J852" s="332"/>
      <c r="K852" s="332"/>
      <c r="L852" s="332"/>
      <c r="M852" s="332"/>
      <c r="N852" s="332"/>
      <c r="O852" s="332"/>
      <c r="P852" s="332"/>
      <c r="Q852" s="332"/>
      <c r="R852" s="332"/>
      <c r="S852" s="332"/>
      <c r="T852" s="332"/>
      <c r="U852" s="328"/>
      <c r="V852" s="329"/>
      <c r="W852" s="329"/>
      <c r="X852" s="329"/>
      <c r="Y852" s="329"/>
      <c r="Z852" s="329"/>
      <c r="AA852" s="329"/>
      <c r="AB852" s="333"/>
    </row>
    <row r="853" spans="1:28">
      <c r="A853" s="331"/>
      <c r="B853" s="332"/>
      <c r="C853" s="335"/>
      <c r="D853" s="332"/>
      <c r="E853" s="332"/>
      <c r="F853" s="332"/>
      <c r="G853" s="332"/>
      <c r="H853" s="332"/>
      <c r="I853" s="332"/>
      <c r="J853" s="332"/>
      <c r="K853" s="332"/>
      <c r="L853" s="332"/>
      <c r="M853" s="332"/>
      <c r="N853" s="332"/>
      <c r="O853" s="332"/>
      <c r="P853" s="332"/>
      <c r="Q853" s="332"/>
      <c r="R853" s="332"/>
      <c r="S853" s="332"/>
      <c r="T853" s="332"/>
      <c r="U853" s="328"/>
      <c r="V853" s="329"/>
      <c r="W853" s="329"/>
      <c r="X853" s="329"/>
      <c r="Y853" s="329"/>
      <c r="Z853" s="329"/>
      <c r="AA853" s="329"/>
      <c r="AB853" s="333"/>
    </row>
    <row r="854" spans="1:28">
      <c r="A854" s="331"/>
      <c r="B854" s="332"/>
      <c r="C854" s="335"/>
      <c r="D854" s="332"/>
      <c r="E854" s="332"/>
      <c r="F854" s="332"/>
      <c r="G854" s="332"/>
      <c r="H854" s="332"/>
      <c r="I854" s="332"/>
      <c r="J854" s="332"/>
      <c r="K854" s="332"/>
      <c r="L854" s="332"/>
      <c r="M854" s="332"/>
      <c r="N854" s="332"/>
      <c r="O854" s="332"/>
      <c r="P854" s="332"/>
      <c r="Q854" s="332"/>
      <c r="R854" s="332"/>
      <c r="S854" s="332"/>
      <c r="T854" s="332"/>
      <c r="U854" s="328"/>
      <c r="V854" s="329"/>
      <c r="W854" s="329"/>
      <c r="X854" s="329"/>
      <c r="Y854" s="329"/>
      <c r="Z854" s="329"/>
      <c r="AA854" s="329"/>
      <c r="AB854" s="333"/>
    </row>
    <row r="855" spans="1:28">
      <c r="A855" s="331"/>
      <c r="B855" s="332"/>
      <c r="C855" s="335"/>
      <c r="D855" s="332"/>
      <c r="E855" s="332"/>
      <c r="F855" s="332"/>
      <c r="G855" s="332"/>
      <c r="H855" s="332"/>
      <c r="I855" s="332"/>
      <c r="J855" s="332"/>
      <c r="K855" s="332"/>
      <c r="L855" s="332"/>
      <c r="M855" s="332"/>
      <c r="N855" s="332"/>
      <c r="O855" s="332"/>
      <c r="P855" s="332"/>
      <c r="Q855" s="332"/>
      <c r="R855" s="332"/>
      <c r="S855" s="332"/>
      <c r="T855" s="332"/>
      <c r="U855" s="328"/>
      <c r="V855" s="329"/>
      <c r="W855" s="329"/>
      <c r="X855" s="329"/>
      <c r="Y855" s="329"/>
      <c r="Z855" s="329"/>
      <c r="AA855" s="329"/>
      <c r="AB855" s="333"/>
    </row>
    <row r="856" spans="1:28">
      <c r="A856" s="331"/>
      <c r="B856" s="332"/>
      <c r="C856" s="335"/>
      <c r="D856" s="332"/>
      <c r="E856" s="332"/>
      <c r="F856" s="332"/>
      <c r="G856" s="332"/>
      <c r="H856" s="332"/>
      <c r="I856" s="332"/>
      <c r="J856" s="332"/>
      <c r="K856" s="332"/>
      <c r="L856" s="332"/>
      <c r="M856" s="332"/>
      <c r="N856" s="332"/>
      <c r="O856" s="332"/>
      <c r="P856" s="332"/>
      <c r="Q856" s="332"/>
      <c r="R856" s="332"/>
      <c r="S856" s="332"/>
      <c r="T856" s="332"/>
      <c r="U856" s="328"/>
      <c r="V856" s="329"/>
      <c r="W856" s="329"/>
      <c r="X856" s="329"/>
      <c r="Y856" s="329"/>
      <c r="Z856" s="329"/>
      <c r="AA856" s="329"/>
      <c r="AB856" s="333"/>
    </row>
    <row r="857" spans="1:28">
      <c r="A857" s="331"/>
      <c r="B857" s="332"/>
      <c r="C857" s="335"/>
      <c r="D857" s="332"/>
      <c r="E857" s="332"/>
      <c r="F857" s="332"/>
      <c r="G857" s="332"/>
      <c r="H857" s="332"/>
      <c r="I857" s="332"/>
      <c r="J857" s="332"/>
      <c r="K857" s="332"/>
      <c r="L857" s="332"/>
      <c r="M857" s="332"/>
      <c r="N857" s="332"/>
      <c r="O857" s="332"/>
      <c r="P857" s="332"/>
      <c r="Q857" s="332"/>
      <c r="R857" s="332"/>
      <c r="S857" s="332"/>
      <c r="T857" s="332"/>
      <c r="U857" s="328"/>
      <c r="V857" s="329"/>
      <c r="W857" s="329"/>
      <c r="X857" s="329"/>
      <c r="Y857" s="329"/>
      <c r="Z857" s="329"/>
      <c r="AA857" s="329"/>
      <c r="AB857" s="333"/>
    </row>
    <row r="858" spans="1:28">
      <c r="A858" s="331"/>
      <c r="B858" s="332"/>
      <c r="C858" s="335"/>
      <c r="D858" s="332"/>
      <c r="E858" s="332"/>
      <c r="F858" s="332"/>
      <c r="G858" s="332"/>
      <c r="H858" s="332"/>
      <c r="I858" s="332"/>
      <c r="J858" s="332"/>
      <c r="K858" s="332"/>
      <c r="L858" s="332"/>
      <c r="M858" s="332"/>
      <c r="N858" s="332"/>
      <c r="O858" s="332"/>
      <c r="P858" s="332"/>
      <c r="Q858" s="332"/>
      <c r="R858" s="332"/>
      <c r="S858" s="332"/>
      <c r="T858" s="332"/>
      <c r="U858" s="328"/>
      <c r="V858" s="329"/>
      <c r="W858" s="329"/>
      <c r="X858" s="329"/>
      <c r="Y858" s="329"/>
      <c r="Z858" s="329"/>
      <c r="AA858" s="329"/>
      <c r="AB858" s="333"/>
    </row>
    <row r="859" spans="1:28">
      <c r="A859" s="331"/>
      <c r="B859" s="332"/>
      <c r="C859" s="335"/>
      <c r="D859" s="332"/>
      <c r="E859" s="332"/>
      <c r="F859" s="332"/>
      <c r="G859" s="332"/>
      <c r="H859" s="332"/>
      <c r="I859" s="332"/>
      <c r="J859" s="332"/>
      <c r="K859" s="332"/>
      <c r="L859" s="332"/>
      <c r="M859" s="332"/>
      <c r="N859" s="332"/>
      <c r="O859" s="332"/>
      <c r="P859" s="332"/>
      <c r="Q859" s="332"/>
      <c r="R859" s="332"/>
      <c r="S859" s="332"/>
      <c r="T859" s="332"/>
      <c r="U859" s="328"/>
      <c r="V859" s="329"/>
      <c r="W859" s="329"/>
      <c r="X859" s="329"/>
      <c r="Y859" s="329"/>
      <c r="Z859" s="329"/>
      <c r="AA859" s="329"/>
      <c r="AB859" s="333"/>
    </row>
    <row r="860" spans="1:28">
      <c r="A860" s="331"/>
      <c r="B860" s="332"/>
      <c r="C860" s="335"/>
      <c r="D860" s="332"/>
      <c r="E860" s="332"/>
      <c r="F860" s="332"/>
      <c r="G860" s="332"/>
      <c r="H860" s="332"/>
      <c r="I860" s="332"/>
      <c r="J860" s="332"/>
      <c r="K860" s="332"/>
      <c r="L860" s="332"/>
      <c r="M860" s="332"/>
      <c r="N860" s="332"/>
      <c r="O860" s="332"/>
      <c r="P860" s="332"/>
      <c r="Q860" s="332"/>
      <c r="R860" s="332"/>
      <c r="S860" s="332"/>
      <c r="T860" s="332"/>
      <c r="U860" s="328"/>
      <c r="V860" s="329"/>
      <c r="W860" s="329"/>
      <c r="X860" s="329"/>
      <c r="Y860" s="329"/>
      <c r="Z860" s="329"/>
      <c r="AA860" s="329"/>
      <c r="AB860" s="333"/>
    </row>
    <row r="861" spans="1:28">
      <c r="A861" s="331"/>
      <c r="B861" s="332"/>
      <c r="C861" s="335"/>
      <c r="D861" s="332"/>
      <c r="E861" s="332"/>
      <c r="F861" s="332"/>
      <c r="G861" s="332"/>
      <c r="H861" s="332"/>
      <c r="I861" s="332"/>
      <c r="J861" s="332"/>
      <c r="K861" s="332"/>
      <c r="L861" s="332"/>
      <c r="M861" s="332"/>
      <c r="N861" s="332"/>
      <c r="O861" s="332"/>
      <c r="P861" s="332"/>
      <c r="Q861" s="332"/>
      <c r="R861" s="332"/>
      <c r="S861" s="332"/>
      <c r="T861" s="332"/>
      <c r="U861" s="328"/>
      <c r="V861" s="329"/>
      <c r="W861" s="329"/>
      <c r="X861" s="329"/>
      <c r="Y861" s="329"/>
      <c r="Z861" s="329"/>
      <c r="AA861" s="329"/>
      <c r="AB861" s="333"/>
    </row>
    <row r="862" spans="1:28">
      <c r="A862" s="331"/>
      <c r="B862" s="332"/>
      <c r="C862" s="335"/>
      <c r="D862" s="332"/>
      <c r="E862" s="332"/>
      <c r="F862" s="332"/>
      <c r="G862" s="332"/>
      <c r="H862" s="332"/>
      <c r="I862" s="332"/>
      <c r="J862" s="332"/>
      <c r="K862" s="332"/>
      <c r="L862" s="332"/>
      <c r="M862" s="332"/>
      <c r="N862" s="332"/>
      <c r="O862" s="332"/>
      <c r="P862" s="332"/>
      <c r="Q862" s="332"/>
      <c r="R862" s="332"/>
      <c r="S862" s="332"/>
      <c r="T862" s="332"/>
      <c r="U862" s="328"/>
      <c r="V862" s="329"/>
      <c r="W862" s="329"/>
      <c r="X862" s="329"/>
      <c r="Y862" s="329"/>
      <c r="Z862" s="329"/>
      <c r="AA862" s="329"/>
      <c r="AB862" s="333"/>
    </row>
    <row r="863" spans="1:28">
      <c r="A863" s="331"/>
      <c r="B863" s="332"/>
      <c r="C863" s="335"/>
      <c r="D863" s="332"/>
      <c r="E863" s="332"/>
      <c r="F863" s="332"/>
      <c r="G863" s="332"/>
      <c r="H863" s="332"/>
      <c r="I863" s="332"/>
      <c r="J863" s="332"/>
      <c r="K863" s="332"/>
      <c r="L863" s="332"/>
      <c r="M863" s="332"/>
      <c r="N863" s="332"/>
      <c r="O863" s="332"/>
      <c r="P863" s="332"/>
      <c r="Q863" s="332"/>
      <c r="R863" s="332"/>
      <c r="S863" s="332"/>
      <c r="T863" s="332"/>
      <c r="U863" s="328"/>
      <c r="V863" s="329"/>
      <c r="W863" s="329"/>
      <c r="X863" s="329"/>
      <c r="Y863" s="329"/>
      <c r="Z863" s="329"/>
      <c r="AA863" s="329"/>
      <c r="AB863" s="333"/>
    </row>
    <row r="864" spans="1:28">
      <c r="A864" s="331"/>
      <c r="B864" s="332"/>
      <c r="C864" s="335"/>
      <c r="D864" s="332"/>
      <c r="E864" s="332"/>
      <c r="F864" s="332"/>
      <c r="G864" s="332"/>
      <c r="H864" s="332"/>
      <c r="I864" s="332"/>
      <c r="J864" s="332"/>
      <c r="K864" s="332"/>
      <c r="L864" s="332"/>
      <c r="M864" s="332"/>
      <c r="N864" s="332"/>
      <c r="O864" s="332"/>
      <c r="P864" s="332"/>
      <c r="Q864" s="332"/>
      <c r="R864" s="332"/>
      <c r="S864" s="332"/>
      <c r="T864" s="332"/>
      <c r="U864" s="328"/>
      <c r="V864" s="329"/>
      <c r="W864" s="329"/>
      <c r="X864" s="329"/>
      <c r="Y864" s="329"/>
      <c r="Z864" s="329"/>
      <c r="AA864" s="329"/>
      <c r="AB864" s="333"/>
    </row>
    <row r="865" spans="1:28">
      <c r="A865" s="331"/>
      <c r="B865" s="332"/>
      <c r="C865" s="335"/>
      <c r="D865" s="332"/>
      <c r="E865" s="332"/>
      <c r="F865" s="332"/>
      <c r="G865" s="332"/>
      <c r="H865" s="332"/>
      <c r="I865" s="332"/>
      <c r="J865" s="332"/>
      <c r="K865" s="332"/>
      <c r="L865" s="332"/>
      <c r="M865" s="332"/>
      <c r="N865" s="332"/>
      <c r="O865" s="332"/>
      <c r="P865" s="332"/>
      <c r="Q865" s="332"/>
      <c r="R865" s="332"/>
      <c r="S865" s="332"/>
      <c r="T865" s="332"/>
      <c r="U865" s="328"/>
      <c r="V865" s="329"/>
      <c r="W865" s="329"/>
      <c r="X865" s="329"/>
      <c r="Y865" s="329"/>
      <c r="Z865" s="329"/>
      <c r="AA865" s="329"/>
      <c r="AB865" s="333"/>
    </row>
    <row r="866" spans="1:28">
      <c r="A866" s="331"/>
      <c r="B866" s="332"/>
      <c r="C866" s="335"/>
      <c r="D866" s="332"/>
      <c r="E866" s="332"/>
      <c r="F866" s="332"/>
      <c r="G866" s="332"/>
      <c r="H866" s="332"/>
      <c r="I866" s="332"/>
      <c r="J866" s="332"/>
      <c r="K866" s="332"/>
      <c r="L866" s="332"/>
      <c r="M866" s="332"/>
      <c r="N866" s="332"/>
      <c r="O866" s="332"/>
      <c r="P866" s="332"/>
      <c r="Q866" s="332"/>
      <c r="R866" s="332"/>
      <c r="S866" s="332"/>
      <c r="T866" s="332"/>
      <c r="U866" s="328"/>
      <c r="V866" s="329"/>
      <c r="W866" s="329"/>
      <c r="X866" s="329"/>
      <c r="Y866" s="329"/>
      <c r="Z866" s="329"/>
      <c r="AA866" s="329"/>
      <c r="AB866" s="333"/>
    </row>
    <row r="867" spans="1:28">
      <c r="A867" s="331"/>
      <c r="B867" s="332"/>
      <c r="C867" s="335"/>
      <c r="D867" s="332"/>
      <c r="E867" s="332"/>
      <c r="F867" s="332"/>
      <c r="G867" s="332"/>
      <c r="H867" s="332"/>
      <c r="I867" s="332"/>
      <c r="J867" s="332"/>
      <c r="K867" s="332"/>
      <c r="L867" s="332"/>
      <c r="M867" s="332"/>
      <c r="N867" s="332"/>
      <c r="O867" s="332"/>
      <c r="P867" s="332"/>
      <c r="Q867" s="332"/>
      <c r="R867" s="332"/>
      <c r="S867" s="332"/>
      <c r="T867" s="332"/>
      <c r="U867" s="328"/>
      <c r="V867" s="329"/>
      <c r="W867" s="329"/>
      <c r="X867" s="329"/>
      <c r="Y867" s="329"/>
      <c r="Z867" s="329"/>
      <c r="AA867" s="329"/>
      <c r="AB867" s="333"/>
    </row>
    <row r="868" spans="1:28">
      <c r="A868" s="331"/>
      <c r="B868" s="332"/>
      <c r="C868" s="335"/>
      <c r="D868" s="332"/>
      <c r="E868" s="332"/>
      <c r="F868" s="332"/>
      <c r="G868" s="332"/>
      <c r="H868" s="332"/>
      <c r="I868" s="332"/>
      <c r="J868" s="332"/>
      <c r="K868" s="332"/>
      <c r="L868" s="332"/>
      <c r="M868" s="332"/>
      <c r="N868" s="332"/>
      <c r="O868" s="332"/>
      <c r="P868" s="332"/>
      <c r="Q868" s="332"/>
      <c r="R868" s="332"/>
      <c r="S868" s="332"/>
      <c r="T868" s="332"/>
      <c r="U868" s="328"/>
      <c r="V868" s="329"/>
      <c r="W868" s="329"/>
      <c r="X868" s="329"/>
      <c r="Y868" s="329"/>
      <c r="Z868" s="329"/>
      <c r="AA868" s="329"/>
      <c r="AB868" s="333"/>
    </row>
    <row r="869" spans="1:28">
      <c r="A869" s="331"/>
      <c r="B869" s="332"/>
      <c r="C869" s="335"/>
      <c r="D869" s="332"/>
      <c r="E869" s="332"/>
      <c r="F869" s="332"/>
      <c r="G869" s="332"/>
      <c r="H869" s="332"/>
      <c r="I869" s="332"/>
      <c r="J869" s="332"/>
      <c r="K869" s="332"/>
      <c r="L869" s="332"/>
      <c r="M869" s="332"/>
      <c r="N869" s="332"/>
      <c r="O869" s="332"/>
      <c r="P869" s="332"/>
      <c r="Q869" s="332"/>
      <c r="R869" s="332"/>
      <c r="S869" s="332"/>
      <c r="T869" s="332"/>
      <c r="U869" s="328"/>
      <c r="V869" s="329"/>
      <c r="W869" s="329"/>
      <c r="X869" s="329"/>
      <c r="Y869" s="329"/>
      <c r="Z869" s="329"/>
      <c r="AA869" s="329"/>
      <c r="AB869" s="333"/>
    </row>
    <row r="870" spans="1:28">
      <c r="A870" s="331"/>
      <c r="B870" s="332"/>
      <c r="C870" s="335"/>
      <c r="D870" s="332"/>
      <c r="E870" s="332"/>
      <c r="F870" s="332"/>
      <c r="G870" s="332"/>
      <c r="H870" s="332"/>
      <c r="I870" s="332"/>
      <c r="J870" s="332"/>
      <c r="K870" s="332"/>
      <c r="L870" s="332"/>
      <c r="M870" s="332"/>
      <c r="N870" s="332"/>
      <c r="O870" s="332"/>
      <c r="P870" s="332"/>
      <c r="Q870" s="332"/>
      <c r="R870" s="332"/>
      <c r="S870" s="332"/>
      <c r="T870" s="332"/>
      <c r="U870" s="328"/>
      <c r="V870" s="329"/>
      <c r="W870" s="329"/>
      <c r="X870" s="329"/>
      <c r="Y870" s="329"/>
      <c r="Z870" s="329"/>
      <c r="AA870" s="329"/>
      <c r="AB870" s="333"/>
    </row>
    <row r="871" spans="1:28">
      <c r="A871" s="331"/>
      <c r="B871" s="332"/>
      <c r="C871" s="335"/>
      <c r="D871" s="332"/>
      <c r="E871" s="332"/>
      <c r="F871" s="332"/>
      <c r="G871" s="332"/>
      <c r="H871" s="332"/>
      <c r="I871" s="332"/>
      <c r="J871" s="332"/>
      <c r="K871" s="332"/>
      <c r="L871" s="332"/>
      <c r="M871" s="332"/>
      <c r="N871" s="332"/>
      <c r="O871" s="332"/>
      <c r="P871" s="332"/>
      <c r="Q871" s="332"/>
      <c r="R871" s="332"/>
      <c r="S871" s="332"/>
      <c r="T871" s="332"/>
      <c r="U871" s="328"/>
      <c r="V871" s="329"/>
      <c r="W871" s="329"/>
      <c r="X871" s="329"/>
      <c r="Y871" s="329"/>
      <c r="Z871" s="329"/>
      <c r="AA871" s="329"/>
      <c r="AB871" s="333"/>
    </row>
    <row r="872" spans="1:28">
      <c r="A872" s="331"/>
      <c r="B872" s="332"/>
      <c r="C872" s="335"/>
      <c r="D872" s="332"/>
      <c r="E872" s="332"/>
      <c r="F872" s="332"/>
      <c r="G872" s="332"/>
      <c r="H872" s="332"/>
      <c r="I872" s="332"/>
      <c r="J872" s="332"/>
      <c r="K872" s="332"/>
      <c r="L872" s="332"/>
      <c r="M872" s="332"/>
      <c r="N872" s="332"/>
      <c r="O872" s="332"/>
      <c r="P872" s="332"/>
      <c r="Q872" s="332"/>
      <c r="R872" s="332"/>
      <c r="S872" s="332"/>
      <c r="T872" s="332"/>
      <c r="U872" s="328"/>
      <c r="V872" s="329"/>
      <c r="W872" s="329"/>
      <c r="X872" s="329"/>
      <c r="Y872" s="329"/>
      <c r="Z872" s="329"/>
      <c r="AA872" s="329"/>
      <c r="AB872" s="333"/>
    </row>
    <row r="873" spans="1:28">
      <c r="A873" s="331"/>
      <c r="B873" s="332"/>
      <c r="C873" s="335"/>
      <c r="D873" s="332"/>
      <c r="E873" s="332"/>
      <c r="F873" s="332"/>
      <c r="G873" s="332"/>
      <c r="H873" s="332"/>
      <c r="I873" s="332"/>
      <c r="J873" s="332"/>
      <c r="K873" s="332"/>
      <c r="L873" s="332"/>
      <c r="M873" s="332"/>
      <c r="N873" s="332"/>
      <c r="O873" s="332"/>
      <c r="P873" s="332"/>
      <c r="Q873" s="332"/>
      <c r="R873" s="332"/>
      <c r="S873" s="332"/>
      <c r="T873" s="332"/>
      <c r="U873" s="328"/>
      <c r="V873" s="329"/>
      <c r="W873" s="329"/>
      <c r="X873" s="329"/>
      <c r="Y873" s="329"/>
      <c r="Z873" s="329"/>
      <c r="AA873" s="329"/>
      <c r="AB873" s="333"/>
    </row>
    <row r="874" spans="1:28">
      <c r="A874" s="331"/>
      <c r="B874" s="332"/>
      <c r="C874" s="335"/>
      <c r="D874" s="332"/>
      <c r="E874" s="332"/>
      <c r="F874" s="332"/>
      <c r="G874" s="332"/>
      <c r="H874" s="332"/>
      <c r="I874" s="332"/>
      <c r="J874" s="332"/>
      <c r="K874" s="332"/>
      <c r="L874" s="332"/>
      <c r="M874" s="332"/>
      <c r="N874" s="332"/>
      <c r="O874" s="332"/>
      <c r="P874" s="332"/>
      <c r="Q874" s="332"/>
      <c r="R874" s="332"/>
      <c r="S874" s="332"/>
      <c r="T874" s="332"/>
      <c r="U874" s="328"/>
      <c r="V874" s="329"/>
      <c r="W874" s="329"/>
      <c r="X874" s="329"/>
      <c r="Y874" s="329"/>
      <c r="Z874" s="329"/>
      <c r="AA874" s="329"/>
      <c r="AB874" s="333"/>
    </row>
    <row r="875" spans="1:28">
      <c r="A875" s="331"/>
      <c r="B875" s="332"/>
      <c r="C875" s="335"/>
      <c r="D875" s="332"/>
      <c r="E875" s="332"/>
      <c r="F875" s="332"/>
      <c r="G875" s="332"/>
      <c r="H875" s="332"/>
      <c r="I875" s="332"/>
      <c r="J875" s="332"/>
      <c r="K875" s="332"/>
      <c r="L875" s="332"/>
      <c r="M875" s="332"/>
      <c r="N875" s="332"/>
      <c r="O875" s="332"/>
      <c r="P875" s="332"/>
      <c r="Q875" s="332"/>
      <c r="R875" s="332"/>
      <c r="S875" s="332"/>
      <c r="T875" s="332"/>
      <c r="U875" s="328"/>
      <c r="V875" s="329"/>
      <c r="W875" s="329"/>
      <c r="X875" s="329"/>
      <c r="Y875" s="329"/>
      <c r="Z875" s="329"/>
      <c r="AA875" s="329"/>
      <c r="AB875" s="333"/>
    </row>
    <row r="876" spans="1:28">
      <c r="A876" s="331"/>
      <c r="B876" s="332"/>
      <c r="C876" s="335"/>
      <c r="D876" s="332"/>
      <c r="E876" s="332"/>
      <c r="F876" s="332"/>
      <c r="G876" s="332"/>
      <c r="H876" s="332"/>
      <c r="I876" s="332"/>
      <c r="J876" s="332"/>
      <c r="K876" s="332"/>
      <c r="L876" s="332"/>
      <c r="M876" s="332"/>
      <c r="N876" s="332"/>
      <c r="O876" s="332"/>
      <c r="P876" s="332"/>
      <c r="Q876" s="332"/>
      <c r="R876" s="332"/>
      <c r="S876" s="332"/>
      <c r="T876" s="332"/>
      <c r="U876" s="328"/>
      <c r="V876" s="329"/>
      <c r="W876" s="329"/>
      <c r="X876" s="329"/>
      <c r="Y876" s="329"/>
      <c r="Z876" s="329"/>
      <c r="AA876" s="329"/>
      <c r="AB876" s="333"/>
    </row>
    <row r="877" spans="1:28">
      <c r="A877" s="331"/>
      <c r="B877" s="332"/>
      <c r="C877" s="335"/>
      <c r="D877" s="332"/>
      <c r="E877" s="332"/>
      <c r="F877" s="332"/>
      <c r="G877" s="332"/>
      <c r="H877" s="332"/>
      <c r="I877" s="332"/>
      <c r="J877" s="332"/>
      <c r="K877" s="332"/>
      <c r="L877" s="332"/>
      <c r="M877" s="332"/>
      <c r="N877" s="332"/>
      <c r="O877" s="332"/>
      <c r="P877" s="332"/>
      <c r="Q877" s="332"/>
      <c r="R877" s="332"/>
      <c r="S877" s="332"/>
      <c r="T877" s="332"/>
      <c r="U877" s="328"/>
      <c r="V877" s="329"/>
      <c r="W877" s="329"/>
      <c r="X877" s="329"/>
      <c r="Y877" s="329"/>
      <c r="Z877" s="329"/>
      <c r="AA877" s="329"/>
      <c r="AB877" s="333"/>
    </row>
    <row r="878" spans="1:28">
      <c r="A878" s="331"/>
      <c r="B878" s="332"/>
      <c r="C878" s="335"/>
      <c r="D878" s="332"/>
      <c r="E878" s="332"/>
      <c r="F878" s="332"/>
      <c r="G878" s="332"/>
      <c r="H878" s="332"/>
      <c r="I878" s="332"/>
      <c r="J878" s="332"/>
      <c r="K878" s="332"/>
      <c r="L878" s="332"/>
      <c r="M878" s="332"/>
      <c r="N878" s="332"/>
      <c r="O878" s="332"/>
      <c r="P878" s="332"/>
      <c r="Q878" s="332"/>
      <c r="R878" s="332"/>
      <c r="S878" s="332"/>
      <c r="T878" s="332"/>
      <c r="U878" s="328"/>
      <c r="V878" s="329"/>
      <c r="W878" s="329"/>
      <c r="X878" s="329"/>
      <c r="Y878" s="329"/>
      <c r="Z878" s="329"/>
      <c r="AA878" s="329"/>
      <c r="AB878" s="333"/>
    </row>
    <row r="879" spans="1:28">
      <c r="A879" s="331"/>
      <c r="B879" s="332"/>
      <c r="C879" s="335"/>
      <c r="D879" s="332"/>
      <c r="E879" s="332"/>
      <c r="F879" s="332"/>
      <c r="G879" s="332"/>
      <c r="H879" s="332"/>
      <c r="I879" s="332"/>
      <c r="J879" s="332"/>
      <c r="K879" s="332"/>
      <c r="L879" s="332"/>
      <c r="M879" s="332"/>
      <c r="N879" s="332"/>
      <c r="O879" s="332"/>
      <c r="P879" s="332"/>
      <c r="Q879" s="332"/>
      <c r="R879" s="332"/>
      <c r="S879" s="332"/>
      <c r="T879" s="332"/>
      <c r="U879" s="328"/>
      <c r="V879" s="329"/>
      <c r="W879" s="329"/>
      <c r="X879" s="329"/>
      <c r="Y879" s="329"/>
      <c r="Z879" s="329"/>
      <c r="AA879" s="329"/>
      <c r="AB879" s="333"/>
    </row>
    <row r="880" spans="1:28">
      <c r="A880" s="331"/>
      <c r="B880" s="332"/>
      <c r="C880" s="335"/>
      <c r="D880" s="332"/>
      <c r="E880" s="332"/>
      <c r="F880" s="332"/>
      <c r="G880" s="332"/>
      <c r="H880" s="332"/>
      <c r="I880" s="332"/>
      <c r="J880" s="332"/>
      <c r="K880" s="332"/>
      <c r="L880" s="332"/>
      <c r="M880" s="332"/>
      <c r="N880" s="332"/>
      <c r="O880" s="332"/>
      <c r="P880" s="332"/>
      <c r="Q880" s="332"/>
      <c r="R880" s="332"/>
      <c r="S880" s="332"/>
      <c r="T880" s="332"/>
      <c r="U880" s="328"/>
      <c r="V880" s="329"/>
      <c r="W880" s="329"/>
      <c r="X880" s="329"/>
      <c r="Y880" s="329"/>
      <c r="Z880" s="329"/>
      <c r="AA880" s="329"/>
      <c r="AB880" s="333"/>
    </row>
    <row r="881" spans="1:28">
      <c r="A881" s="331"/>
      <c r="B881" s="332"/>
      <c r="C881" s="335"/>
      <c r="D881" s="332"/>
      <c r="E881" s="332"/>
      <c r="F881" s="332"/>
      <c r="G881" s="332"/>
      <c r="H881" s="332"/>
      <c r="I881" s="332"/>
      <c r="J881" s="332"/>
      <c r="K881" s="332"/>
      <c r="L881" s="332"/>
      <c r="M881" s="332"/>
      <c r="N881" s="332"/>
      <c r="O881" s="332"/>
      <c r="P881" s="332"/>
      <c r="Q881" s="332"/>
      <c r="R881" s="332"/>
      <c r="S881" s="332"/>
      <c r="T881" s="332"/>
      <c r="U881" s="328"/>
      <c r="V881" s="329"/>
      <c r="W881" s="329"/>
      <c r="X881" s="329"/>
      <c r="Y881" s="329"/>
      <c r="Z881" s="329"/>
      <c r="AA881" s="329"/>
      <c r="AB881" s="333"/>
    </row>
    <row r="882" spans="1:28">
      <c r="A882" s="331"/>
      <c r="B882" s="332"/>
      <c r="C882" s="335"/>
      <c r="D882" s="332"/>
      <c r="E882" s="332"/>
      <c r="F882" s="332"/>
      <c r="G882" s="332"/>
      <c r="H882" s="332"/>
      <c r="I882" s="332"/>
      <c r="J882" s="332"/>
      <c r="K882" s="332"/>
      <c r="L882" s="332"/>
      <c r="M882" s="332"/>
      <c r="N882" s="332"/>
      <c r="O882" s="332"/>
      <c r="P882" s="332"/>
      <c r="Q882" s="332"/>
      <c r="R882" s="332"/>
      <c r="S882" s="332"/>
      <c r="T882" s="332"/>
      <c r="U882" s="328"/>
      <c r="V882" s="329"/>
      <c r="W882" s="329"/>
      <c r="X882" s="329"/>
      <c r="Y882" s="329"/>
      <c r="Z882" s="329"/>
      <c r="AA882" s="329"/>
      <c r="AB882" s="333"/>
    </row>
    <row r="883" spans="1:28">
      <c r="A883" s="331"/>
      <c r="B883" s="332"/>
      <c r="C883" s="335"/>
      <c r="D883" s="332"/>
      <c r="E883" s="332"/>
      <c r="F883" s="332"/>
      <c r="G883" s="332"/>
      <c r="H883" s="332"/>
      <c r="I883" s="332"/>
      <c r="J883" s="332"/>
      <c r="K883" s="332"/>
      <c r="L883" s="332"/>
      <c r="M883" s="332"/>
      <c r="N883" s="332"/>
      <c r="O883" s="332"/>
      <c r="P883" s="332"/>
      <c r="Q883" s="332"/>
      <c r="R883" s="332"/>
      <c r="S883" s="332"/>
      <c r="T883" s="332"/>
      <c r="U883" s="328"/>
      <c r="V883" s="329"/>
      <c r="W883" s="329"/>
      <c r="X883" s="329"/>
      <c r="Y883" s="329"/>
      <c r="Z883" s="329"/>
      <c r="AA883" s="329"/>
      <c r="AB883" s="333"/>
    </row>
    <row r="884" spans="1:28">
      <c r="A884" s="331"/>
      <c r="B884" s="332"/>
      <c r="C884" s="335"/>
      <c r="D884" s="332"/>
      <c r="E884" s="332"/>
      <c r="F884" s="332"/>
      <c r="G884" s="332"/>
      <c r="H884" s="332"/>
      <c r="I884" s="332"/>
      <c r="J884" s="332"/>
      <c r="K884" s="332"/>
      <c r="L884" s="332"/>
      <c r="M884" s="332"/>
      <c r="N884" s="332"/>
      <c r="O884" s="332"/>
      <c r="P884" s="332"/>
      <c r="Q884" s="332"/>
      <c r="R884" s="332"/>
      <c r="S884" s="332"/>
      <c r="T884" s="332"/>
      <c r="U884" s="328"/>
      <c r="V884" s="329"/>
      <c r="W884" s="329"/>
      <c r="X884" s="329"/>
      <c r="Y884" s="329"/>
      <c r="Z884" s="329"/>
      <c r="AA884" s="329"/>
      <c r="AB884" s="333"/>
    </row>
    <row r="885" spans="1:28">
      <c r="A885" s="331"/>
      <c r="B885" s="332"/>
      <c r="C885" s="335"/>
      <c r="D885" s="332"/>
      <c r="E885" s="332"/>
      <c r="F885" s="332"/>
      <c r="G885" s="332"/>
      <c r="H885" s="332"/>
      <c r="I885" s="332"/>
      <c r="J885" s="332"/>
      <c r="K885" s="332"/>
      <c r="L885" s="332"/>
      <c r="M885" s="332"/>
      <c r="N885" s="332"/>
      <c r="O885" s="332"/>
      <c r="P885" s="332"/>
      <c r="Q885" s="332"/>
      <c r="R885" s="332"/>
      <c r="S885" s="332"/>
      <c r="T885" s="332"/>
      <c r="U885" s="328"/>
      <c r="V885" s="329"/>
      <c r="W885" s="329"/>
      <c r="X885" s="329"/>
      <c r="Y885" s="329"/>
      <c r="Z885" s="329"/>
      <c r="AA885" s="329"/>
      <c r="AB885" s="333"/>
    </row>
    <row r="886" spans="1:28">
      <c r="A886" s="331"/>
      <c r="B886" s="332"/>
      <c r="C886" s="335"/>
      <c r="D886" s="332"/>
      <c r="E886" s="332"/>
      <c r="F886" s="332"/>
      <c r="G886" s="332"/>
      <c r="H886" s="332"/>
      <c r="I886" s="332"/>
      <c r="J886" s="332"/>
      <c r="K886" s="332"/>
      <c r="L886" s="332"/>
      <c r="M886" s="332"/>
      <c r="N886" s="332"/>
      <c r="O886" s="332"/>
      <c r="P886" s="332"/>
      <c r="Q886" s="332"/>
      <c r="R886" s="332"/>
      <c r="S886" s="332"/>
      <c r="T886" s="332"/>
      <c r="U886" s="328"/>
      <c r="V886" s="329"/>
      <c r="W886" s="329"/>
      <c r="X886" s="329"/>
      <c r="Y886" s="329"/>
      <c r="Z886" s="329"/>
      <c r="AA886" s="329"/>
      <c r="AB886" s="333"/>
    </row>
    <row r="887" spans="1:28">
      <c r="A887" s="331"/>
      <c r="B887" s="332"/>
      <c r="C887" s="335"/>
      <c r="D887" s="332"/>
      <c r="E887" s="332"/>
      <c r="F887" s="332"/>
      <c r="G887" s="332"/>
      <c r="H887" s="332"/>
      <c r="I887" s="332"/>
      <c r="J887" s="332"/>
      <c r="K887" s="332"/>
      <c r="L887" s="332"/>
      <c r="M887" s="332"/>
      <c r="N887" s="332"/>
      <c r="O887" s="332"/>
      <c r="P887" s="332"/>
      <c r="Q887" s="332"/>
      <c r="R887" s="332"/>
      <c r="S887" s="332"/>
      <c r="T887" s="332"/>
      <c r="U887" s="328"/>
      <c r="V887" s="329"/>
      <c r="W887" s="329"/>
      <c r="X887" s="329"/>
      <c r="Y887" s="329"/>
      <c r="Z887" s="329"/>
      <c r="AA887" s="329"/>
      <c r="AB887" s="333"/>
    </row>
    <row r="888" spans="1:28">
      <c r="A888" s="331"/>
      <c r="B888" s="332"/>
      <c r="C888" s="335"/>
      <c r="D888" s="332"/>
      <c r="E888" s="332"/>
      <c r="F888" s="332"/>
      <c r="G888" s="332"/>
      <c r="H888" s="332"/>
      <c r="I888" s="332"/>
      <c r="J888" s="332"/>
      <c r="K888" s="332"/>
      <c r="L888" s="332"/>
      <c r="M888" s="332"/>
      <c r="N888" s="332"/>
      <c r="O888" s="332"/>
      <c r="P888" s="332"/>
      <c r="Q888" s="332"/>
      <c r="R888" s="332"/>
      <c r="S888" s="332"/>
      <c r="T888" s="332"/>
      <c r="U888" s="328"/>
      <c r="V888" s="329"/>
      <c r="W888" s="329"/>
      <c r="X888" s="329"/>
      <c r="Y888" s="329"/>
      <c r="Z888" s="329"/>
      <c r="AA888" s="329"/>
      <c r="AB888" s="333"/>
    </row>
    <row r="889" spans="1:28">
      <c r="A889" s="331"/>
      <c r="B889" s="332"/>
      <c r="C889" s="335"/>
      <c r="D889" s="332"/>
      <c r="E889" s="332"/>
      <c r="F889" s="332"/>
      <c r="G889" s="332"/>
      <c r="H889" s="332"/>
      <c r="I889" s="332"/>
      <c r="J889" s="332"/>
      <c r="K889" s="332"/>
      <c r="L889" s="332"/>
      <c r="M889" s="332"/>
      <c r="N889" s="332"/>
      <c r="O889" s="332"/>
      <c r="P889" s="332"/>
      <c r="Q889" s="332"/>
      <c r="R889" s="332"/>
      <c r="S889" s="332"/>
      <c r="T889" s="332"/>
      <c r="U889" s="328"/>
      <c r="V889" s="329"/>
      <c r="W889" s="329"/>
      <c r="X889" s="329"/>
      <c r="Y889" s="329"/>
      <c r="Z889" s="329"/>
      <c r="AA889" s="329"/>
      <c r="AB889" s="333"/>
    </row>
    <row r="890" spans="1:28">
      <c r="A890" s="331"/>
      <c r="B890" s="332"/>
      <c r="C890" s="335"/>
      <c r="D890" s="332"/>
      <c r="E890" s="332"/>
      <c r="F890" s="332"/>
      <c r="G890" s="332"/>
      <c r="H890" s="332"/>
      <c r="I890" s="332"/>
      <c r="J890" s="332"/>
      <c r="K890" s="332"/>
      <c r="L890" s="332"/>
      <c r="M890" s="332"/>
      <c r="N890" s="332"/>
      <c r="O890" s="332"/>
      <c r="P890" s="332"/>
      <c r="Q890" s="332"/>
      <c r="R890" s="332"/>
      <c r="S890" s="332"/>
      <c r="T890" s="332"/>
      <c r="U890" s="328"/>
      <c r="V890" s="329"/>
      <c r="W890" s="329"/>
      <c r="X890" s="329"/>
      <c r="Y890" s="329"/>
      <c r="Z890" s="329"/>
      <c r="AA890" s="329"/>
      <c r="AB890" s="333"/>
    </row>
    <row r="891" spans="1:28">
      <c r="A891" s="331"/>
      <c r="B891" s="332"/>
      <c r="C891" s="335"/>
      <c r="D891" s="332"/>
      <c r="E891" s="332"/>
      <c r="F891" s="332"/>
      <c r="G891" s="332"/>
      <c r="H891" s="332"/>
      <c r="I891" s="332"/>
      <c r="J891" s="332"/>
      <c r="K891" s="332"/>
      <c r="L891" s="332"/>
      <c r="M891" s="332"/>
      <c r="N891" s="332"/>
      <c r="O891" s="332"/>
      <c r="P891" s="332"/>
      <c r="Q891" s="332"/>
      <c r="R891" s="332"/>
      <c r="S891" s="332"/>
      <c r="T891" s="332"/>
      <c r="U891" s="328"/>
      <c r="V891" s="329"/>
      <c r="W891" s="329"/>
      <c r="X891" s="329"/>
      <c r="Y891" s="329"/>
      <c r="Z891" s="329"/>
      <c r="AA891" s="329"/>
      <c r="AB891" s="333"/>
    </row>
    <row r="892" spans="1:28">
      <c r="A892" s="331"/>
      <c r="B892" s="332"/>
      <c r="C892" s="335"/>
      <c r="D892" s="332"/>
      <c r="E892" s="332"/>
      <c r="F892" s="332"/>
      <c r="G892" s="332"/>
      <c r="H892" s="332"/>
      <c r="I892" s="332"/>
      <c r="J892" s="332"/>
      <c r="K892" s="332"/>
      <c r="L892" s="332"/>
      <c r="M892" s="332"/>
      <c r="N892" s="332"/>
      <c r="O892" s="332"/>
      <c r="P892" s="332"/>
      <c r="Q892" s="332"/>
      <c r="R892" s="332"/>
      <c r="S892" s="332"/>
      <c r="T892" s="332"/>
      <c r="U892" s="328"/>
      <c r="V892" s="329"/>
      <c r="W892" s="329"/>
      <c r="X892" s="329"/>
      <c r="Y892" s="329"/>
      <c r="Z892" s="329"/>
      <c r="AA892" s="329"/>
      <c r="AB892" s="333"/>
    </row>
    <row r="893" spans="1:28">
      <c r="A893" s="331"/>
      <c r="B893" s="332"/>
      <c r="C893" s="335"/>
      <c r="D893" s="332"/>
      <c r="E893" s="332"/>
      <c r="F893" s="332"/>
      <c r="G893" s="332"/>
      <c r="H893" s="332"/>
      <c r="I893" s="332"/>
      <c r="J893" s="332"/>
      <c r="K893" s="332"/>
      <c r="L893" s="332"/>
      <c r="M893" s="332"/>
      <c r="N893" s="332"/>
      <c r="O893" s="332"/>
      <c r="P893" s="332"/>
      <c r="Q893" s="332"/>
      <c r="R893" s="332"/>
      <c r="S893" s="332"/>
      <c r="T893" s="332"/>
      <c r="U893" s="328"/>
      <c r="V893" s="329"/>
      <c r="W893" s="329"/>
      <c r="X893" s="329"/>
      <c r="Y893" s="329"/>
      <c r="Z893" s="329"/>
      <c r="AA893" s="329"/>
      <c r="AB893" s="333"/>
    </row>
    <row r="894" spans="1:28">
      <c r="A894" s="331"/>
      <c r="B894" s="332"/>
      <c r="C894" s="335"/>
      <c r="D894" s="332"/>
      <c r="E894" s="332"/>
      <c r="F894" s="332"/>
      <c r="G894" s="332"/>
      <c r="H894" s="332"/>
      <c r="I894" s="332"/>
      <c r="J894" s="332"/>
      <c r="K894" s="332"/>
      <c r="L894" s="332"/>
      <c r="M894" s="332"/>
      <c r="N894" s="332"/>
      <c r="O894" s="332"/>
      <c r="P894" s="332"/>
      <c r="Q894" s="332"/>
      <c r="R894" s="332"/>
      <c r="S894" s="332"/>
      <c r="T894" s="332"/>
      <c r="U894" s="328"/>
      <c r="V894" s="329"/>
      <c r="W894" s="329"/>
      <c r="X894" s="329"/>
      <c r="Y894" s="329"/>
      <c r="Z894" s="329"/>
      <c r="AA894" s="329"/>
      <c r="AB894" s="333"/>
    </row>
    <row r="895" spans="1:28">
      <c r="A895" s="331"/>
      <c r="B895" s="332"/>
      <c r="C895" s="335"/>
      <c r="D895" s="332"/>
      <c r="E895" s="332"/>
      <c r="F895" s="332"/>
      <c r="G895" s="332"/>
      <c r="H895" s="332"/>
      <c r="I895" s="332"/>
      <c r="J895" s="332"/>
      <c r="K895" s="332"/>
      <c r="L895" s="332"/>
      <c r="M895" s="332"/>
      <c r="N895" s="332"/>
      <c r="O895" s="332"/>
      <c r="P895" s="332"/>
      <c r="Q895" s="332"/>
      <c r="R895" s="332"/>
      <c r="S895" s="332"/>
      <c r="T895" s="332"/>
      <c r="U895" s="328"/>
      <c r="V895" s="329"/>
      <c r="W895" s="329"/>
      <c r="X895" s="329"/>
      <c r="Y895" s="329"/>
      <c r="Z895" s="329"/>
      <c r="AA895" s="329"/>
      <c r="AB895" s="333"/>
    </row>
    <row r="896" spans="1:28">
      <c r="A896" s="331"/>
      <c r="B896" s="332"/>
      <c r="C896" s="335"/>
      <c r="D896" s="332"/>
      <c r="E896" s="332"/>
      <c r="F896" s="332"/>
      <c r="G896" s="332"/>
      <c r="H896" s="332"/>
      <c r="I896" s="332"/>
      <c r="J896" s="332"/>
      <c r="K896" s="332"/>
      <c r="L896" s="332"/>
      <c r="M896" s="332"/>
      <c r="N896" s="332"/>
      <c r="O896" s="332"/>
      <c r="P896" s="332"/>
      <c r="Q896" s="332"/>
      <c r="R896" s="332"/>
      <c r="S896" s="332"/>
      <c r="T896" s="332"/>
      <c r="U896" s="328"/>
      <c r="V896" s="329"/>
      <c r="W896" s="329"/>
      <c r="X896" s="329"/>
      <c r="Y896" s="329"/>
      <c r="Z896" s="329"/>
      <c r="AA896" s="329"/>
      <c r="AB896" s="333"/>
    </row>
    <row r="897" spans="1:28">
      <c r="A897" s="331"/>
      <c r="B897" s="332"/>
      <c r="C897" s="335"/>
      <c r="D897" s="332"/>
      <c r="E897" s="332"/>
      <c r="F897" s="332"/>
      <c r="G897" s="332"/>
      <c r="H897" s="332"/>
      <c r="I897" s="332"/>
      <c r="J897" s="332"/>
      <c r="K897" s="332"/>
      <c r="L897" s="332"/>
      <c r="M897" s="332"/>
      <c r="N897" s="332"/>
      <c r="O897" s="332"/>
      <c r="P897" s="332"/>
      <c r="Q897" s="332"/>
      <c r="R897" s="332"/>
      <c r="S897" s="332"/>
      <c r="T897" s="332"/>
      <c r="U897" s="328"/>
      <c r="V897" s="329"/>
      <c r="W897" s="329"/>
      <c r="X897" s="329"/>
      <c r="Y897" s="329"/>
      <c r="Z897" s="329"/>
      <c r="AA897" s="329"/>
      <c r="AB897" s="333"/>
    </row>
    <row r="898" spans="1:28">
      <c r="A898" s="331"/>
      <c r="B898" s="332"/>
      <c r="C898" s="335"/>
      <c r="D898" s="332"/>
      <c r="E898" s="332"/>
      <c r="F898" s="332"/>
      <c r="G898" s="332"/>
      <c r="H898" s="332"/>
      <c r="I898" s="332"/>
      <c r="J898" s="332"/>
      <c r="K898" s="332"/>
      <c r="L898" s="332"/>
      <c r="M898" s="332"/>
      <c r="N898" s="332"/>
      <c r="O898" s="332"/>
      <c r="P898" s="332"/>
      <c r="Q898" s="332"/>
      <c r="R898" s="332"/>
      <c r="S898" s="332"/>
      <c r="T898" s="332"/>
      <c r="U898" s="328"/>
      <c r="V898" s="329"/>
      <c r="W898" s="329"/>
      <c r="X898" s="329"/>
      <c r="Y898" s="329"/>
      <c r="Z898" s="329"/>
      <c r="AA898" s="329"/>
      <c r="AB898" s="333"/>
    </row>
    <row r="899" spans="1:28">
      <c r="A899" s="331"/>
      <c r="B899" s="332"/>
      <c r="C899" s="335"/>
      <c r="D899" s="332"/>
      <c r="E899" s="332"/>
      <c r="F899" s="332"/>
      <c r="G899" s="332"/>
      <c r="H899" s="332"/>
      <c r="I899" s="332"/>
      <c r="J899" s="332"/>
      <c r="K899" s="332"/>
      <c r="L899" s="332"/>
      <c r="M899" s="332"/>
      <c r="N899" s="332"/>
      <c r="O899" s="332"/>
      <c r="P899" s="332"/>
      <c r="Q899" s="332"/>
      <c r="R899" s="332"/>
      <c r="S899" s="332"/>
      <c r="T899" s="332"/>
      <c r="U899" s="328"/>
      <c r="V899" s="329"/>
      <c r="W899" s="329"/>
      <c r="X899" s="329"/>
      <c r="Y899" s="329"/>
      <c r="Z899" s="329"/>
      <c r="AA899" s="329"/>
      <c r="AB899" s="333"/>
    </row>
    <row r="900" spans="1:28">
      <c r="A900" s="331"/>
      <c r="B900" s="332"/>
      <c r="C900" s="335"/>
      <c r="D900" s="332"/>
      <c r="E900" s="332"/>
      <c r="F900" s="332"/>
      <c r="G900" s="332"/>
      <c r="H900" s="332"/>
      <c r="I900" s="332"/>
      <c r="J900" s="332"/>
      <c r="K900" s="332"/>
      <c r="L900" s="332"/>
      <c r="M900" s="332"/>
      <c r="N900" s="332"/>
      <c r="O900" s="332"/>
      <c r="P900" s="332"/>
      <c r="Q900" s="332"/>
      <c r="R900" s="332"/>
      <c r="S900" s="332"/>
      <c r="T900" s="332"/>
      <c r="U900" s="328"/>
      <c r="V900" s="329"/>
      <c r="W900" s="329"/>
      <c r="X900" s="329"/>
      <c r="Y900" s="329"/>
      <c r="Z900" s="329"/>
      <c r="AA900" s="329"/>
      <c r="AB900" s="333"/>
    </row>
    <row r="901" spans="1:28">
      <c r="A901" s="331"/>
      <c r="B901" s="332"/>
      <c r="C901" s="335"/>
      <c r="D901" s="332"/>
      <c r="E901" s="332"/>
      <c r="F901" s="332"/>
      <c r="G901" s="332"/>
      <c r="H901" s="332"/>
      <c r="I901" s="332"/>
      <c r="J901" s="332"/>
      <c r="K901" s="332"/>
      <c r="L901" s="332"/>
      <c r="M901" s="332"/>
      <c r="N901" s="332"/>
      <c r="O901" s="332"/>
      <c r="P901" s="332"/>
      <c r="Q901" s="332"/>
      <c r="R901" s="332"/>
      <c r="S901" s="332"/>
      <c r="T901" s="332"/>
      <c r="U901" s="328"/>
      <c r="V901" s="329"/>
      <c r="W901" s="329"/>
      <c r="X901" s="329"/>
      <c r="Y901" s="329"/>
      <c r="Z901" s="329"/>
      <c r="AA901" s="329"/>
      <c r="AB901" s="333"/>
    </row>
    <row r="902" spans="1:28">
      <c r="A902" s="331"/>
      <c r="B902" s="332"/>
      <c r="C902" s="335"/>
      <c r="D902" s="332"/>
      <c r="E902" s="332"/>
      <c r="F902" s="332"/>
      <c r="G902" s="332"/>
      <c r="H902" s="332"/>
      <c r="I902" s="332"/>
      <c r="J902" s="332"/>
      <c r="K902" s="332"/>
      <c r="L902" s="332"/>
      <c r="M902" s="332"/>
      <c r="N902" s="332"/>
      <c r="O902" s="332"/>
      <c r="P902" s="332"/>
      <c r="Q902" s="332"/>
      <c r="R902" s="332"/>
      <c r="S902" s="332"/>
      <c r="T902" s="332"/>
      <c r="U902" s="328"/>
      <c r="V902" s="329"/>
      <c r="W902" s="329"/>
      <c r="X902" s="329"/>
      <c r="Y902" s="329"/>
      <c r="Z902" s="329"/>
      <c r="AA902" s="329"/>
      <c r="AB902" s="333"/>
    </row>
    <row r="903" spans="1:28">
      <c r="A903" s="331"/>
      <c r="B903" s="332"/>
      <c r="C903" s="335"/>
      <c r="D903" s="332"/>
      <c r="E903" s="332"/>
      <c r="F903" s="332"/>
      <c r="G903" s="332"/>
      <c r="H903" s="332"/>
      <c r="I903" s="332"/>
      <c r="J903" s="332"/>
      <c r="K903" s="332"/>
      <c r="L903" s="332"/>
      <c r="M903" s="332"/>
      <c r="N903" s="332"/>
      <c r="O903" s="332"/>
      <c r="P903" s="332"/>
      <c r="Q903" s="332"/>
      <c r="R903" s="332"/>
      <c r="S903" s="332"/>
      <c r="T903" s="332"/>
      <c r="U903" s="328"/>
      <c r="V903" s="329"/>
      <c r="W903" s="329"/>
      <c r="X903" s="329"/>
      <c r="Y903" s="329"/>
      <c r="Z903" s="329"/>
      <c r="AA903" s="329"/>
      <c r="AB903" s="333"/>
    </row>
    <row r="904" spans="1:28">
      <c r="A904" s="331"/>
      <c r="B904" s="332"/>
      <c r="C904" s="335"/>
      <c r="D904" s="332"/>
      <c r="E904" s="332"/>
      <c r="F904" s="332"/>
      <c r="G904" s="332"/>
      <c r="H904" s="332"/>
      <c r="I904" s="332"/>
      <c r="J904" s="332"/>
      <c r="K904" s="332"/>
      <c r="L904" s="332"/>
      <c r="M904" s="332"/>
      <c r="N904" s="332"/>
      <c r="O904" s="332"/>
      <c r="P904" s="332"/>
      <c r="Q904" s="332"/>
      <c r="R904" s="332"/>
      <c r="S904" s="332"/>
      <c r="T904" s="332"/>
      <c r="U904" s="328"/>
      <c r="V904" s="329"/>
      <c r="W904" s="329"/>
      <c r="X904" s="329"/>
      <c r="Y904" s="329"/>
      <c r="Z904" s="329"/>
      <c r="AA904" s="329"/>
      <c r="AB904" s="333"/>
    </row>
    <row r="905" spans="1:28">
      <c r="A905" s="331"/>
      <c r="B905" s="332"/>
      <c r="C905" s="335"/>
      <c r="D905" s="332"/>
      <c r="E905" s="332"/>
      <c r="F905" s="332"/>
      <c r="G905" s="332"/>
      <c r="H905" s="332"/>
      <c r="I905" s="332"/>
      <c r="J905" s="332"/>
      <c r="K905" s="332"/>
      <c r="L905" s="332"/>
      <c r="M905" s="332"/>
      <c r="N905" s="332"/>
      <c r="O905" s="332"/>
      <c r="P905" s="332"/>
      <c r="Q905" s="332"/>
      <c r="R905" s="332"/>
      <c r="S905" s="332"/>
      <c r="T905" s="332"/>
      <c r="U905" s="328"/>
      <c r="V905" s="329"/>
      <c r="W905" s="329"/>
      <c r="X905" s="329"/>
      <c r="Y905" s="329"/>
      <c r="Z905" s="329"/>
      <c r="AA905" s="329"/>
      <c r="AB905" s="333"/>
    </row>
    <row r="906" spans="1:28">
      <c r="A906" s="331"/>
      <c r="B906" s="332"/>
      <c r="C906" s="335"/>
      <c r="D906" s="332"/>
      <c r="E906" s="332"/>
      <c r="F906" s="332"/>
      <c r="G906" s="332"/>
      <c r="H906" s="332"/>
      <c r="I906" s="332"/>
      <c r="J906" s="332"/>
      <c r="K906" s="332"/>
      <c r="L906" s="332"/>
      <c r="M906" s="332"/>
      <c r="N906" s="332"/>
      <c r="O906" s="332"/>
      <c r="P906" s="332"/>
      <c r="Q906" s="332"/>
      <c r="R906" s="332"/>
      <c r="S906" s="332"/>
      <c r="T906" s="332"/>
      <c r="U906" s="328"/>
      <c r="V906" s="329"/>
      <c r="W906" s="329"/>
      <c r="X906" s="329"/>
      <c r="Y906" s="329"/>
      <c r="Z906" s="329"/>
      <c r="AA906" s="329"/>
      <c r="AB906" s="333"/>
    </row>
    <row r="907" spans="1:28">
      <c r="A907" s="331"/>
      <c r="B907" s="332"/>
      <c r="C907" s="335"/>
      <c r="D907" s="332"/>
      <c r="E907" s="332"/>
      <c r="F907" s="332"/>
      <c r="G907" s="332"/>
      <c r="H907" s="332"/>
      <c r="I907" s="332"/>
      <c r="J907" s="332"/>
      <c r="K907" s="332"/>
      <c r="L907" s="332"/>
      <c r="M907" s="332"/>
      <c r="N907" s="332"/>
      <c r="O907" s="332"/>
      <c r="P907" s="332"/>
      <c r="Q907" s="332"/>
      <c r="R907" s="332"/>
      <c r="S907" s="332"/>
      <c r="T907" s="332"/>
      <c r="U907" s="328"/>
      <c r="V907" s="329"/>
      <c r="W907" s="329"/>
      <c r="X907" s="329"/>
      <c r="Y907" s="329"/>
      <c r="Z907" s="329"/>
      <c r="AA907" s="329"/>
      <c r="AB907" s="333"/>
    </row>
    <row r="908" spans="1:28">
      <c r="A908" s="331"/>
      <c r="B908" s="332"/>
      <c r="C908" s="335"/>
      <c r="D908" s="332"/>
      <c r="E908" s="332"/>
      <c r="F908" s="332"/>
      <c r="G908" s="332"/>
      <c r="H908" s="332"/>
      <c r="I908" s="332"/>
      <c r="J908" s="332"/>
      <c r="K908" s="332"/>
      <c r="L908" s="332"/>
      <c r="M908" s="332"/>
      <c r="N908" s="332"/>
      <c r="O908" s="332"/>
      <c r="P908" s="332"/>
      <c r="Q908" s="332"/>
      <c r="R908" s="332"/>
      <c r="S908" s="332"/>
      <c r="T908" s="332"/>
      <c r="U908" s="328"/>
      <c r="V908" s="329"/>
      <c r="W908" s="329"/>
      <c r="X908" s="329"/>
      <c r="Y908" s="329"/>
      <c r="Z908" s="329"/>
      <c r="AA908" s="329"/>
      <c r="AB908" s="333"/>
    </row>
    <row r="909" spans="1:28">
      <c r="A909" s="331"/>
      <c r="B909" s="332"/>
      <c r="C909" s="335"/>
      <c r="D909" s="332"/>
      <c r="E909" s="332"/>
      <c r="F909" s="332"/>
      <c r="G909" s="332"/>
      <c r="H909" s="332"/>
      <c r="I909" s="332"/>
      <c r="J909" s="332"/>
      <c r="K909" s="332"/>
      <c r="L909" s="332"/>
      <c r="M909" s="332"/>
      <c r="N909" s="332"/>
      <c r="O909" s="332"/>
      <c r="P909" s="332"/>
      <c r="Q909" s="332"/>
      <c r="R909" s="332"/>
      <c r="S909" s="332"/>
      <c r="T909" s="332"/>
      <c r="U909" s="328"/>
      <c r="V909" s="329"/>
      <c r="W909" s="329"/>
      <c r="X909" s="329"/>
      <c r="Y909" s="329"/>
      <c r="Z909" s="329"/>
      <c r="AA909" s="329"/>
      <c r="AB909" s="333"/>
    </row>
    <row r="910" spans="1:28">
      <c r="A910" s="331"/>
      <c r="B910" s="332"/>
      <c r="C910" s="335"/>
      <c r="D910" s="332"/>
      <c r="E910" s="332"/>
      <c r="F910" s="332"/>
      <c r="G910" s="332"/>
      <c r="H910" s="332"/>
      <c r="I910" s="332"/>
      <c r="J910" s="332"/>
      <c r="K910" s="332"/>
      <c r="L910" s="332"/>
      <c r="M910" s="332"/>
      <c r="N910" s="332"/>
      <c r="O910" s="332"/>
      <c r="P910" s="332"/>
      <c r="Q910" s="332"/>
      <c r="R910" s="332"/>
      <c r="S910" s="332"/>
      <c r="T910" s="332"/>
      <c r="U910" s="328"/>
      <c r="V910" s="329"/>
      <c r="W910" s="329"/>
      <c r="X910" s="329"/>
      <c r="Y910" s="329"/>
      <c r="Z910" s="329"/>
      <c r="AA910" s="329"/>
      <c r="AB910" s="333"/>
    </row>
    <row r="911" spans="1:28">
      <c r="A911" s="331"/>
      <c r="B911" s="332"/>
      <c r="C911" s="335"/>
      <c r="D911" s="332"/>
      <c r="E911" s="332"/>
      <c r="F911" s="332"/>
      <c r="G911" s="332"/>
      <c r="H911" s="332"/>
      <c r="I911" s="332"/>
      <c r="J911" s="332"/>
      <c r="K911" s="332"/>
      <c r="L911" s="332"/>
      <c r="M911" s="332"/>
      <c r="N911" s="332"/>
      <c r="O911" s="332"/>
      <c r="P911" s="332"/>
      <c r="Q911" s="332"/>
      <c r="R911" s="332"/>
      <c r="S911" s="332"/>
      <c r="T911" s="332"/>
      <c r="U911" s="328"/>
      <c r="V911" s="329"/>
      <c r="W911" s="329"/>
      <c r="X911" s="329"/>
      <c r="Y911" s="329"/>
      <c r="Z911" s="329"/>
      <c r="AA911" s="329"/>
      <c r="AB911" s="333"/>
    </row>
    <row r="912" spans="1:28">
      <c r="A912" s="331"/>
      <c r="B912" s="332"/>
      <c r="C912" s="335"/>
      <c r="D912" s="332"/>
      <c r="E912" s="332"/>
      <c r="F912" s="332"/>
      <c r="G912" s="332"/>
      <c r="H912" s="332"/>
      <c r="I912" s="332"/>
      <c r="J912" s="332"/>
      <c r="K912" s="332"/>
      <c r="L912" s="332"/>
      <c r="M912" s="332"/>
      <c r="N912" s="332"/>
      <c r="O912" s="332"/>
      <c r="P912" s="332"/>
      <c r="Q912" s="332"/>
      <c r="R912" s="332"/>
      <c r="S912" s="332"/>
      <c r="T912" s="332"/>
      <c r="U912" s="328"/>
      <c r="V912" s="329"/>
      <c r="W912" s="329"/>
      <c r="X912" s="329"/>
      <c r="Y912" s="329"/>
      <c r="Z912" s="329"/>
      <c r="AA912" s="329"/>
      <c r="AB912" s="333"/>
    </row>
    <row r="913" spans="1:28">
      <c r="A913" s="331"/>
      <c r="B913" s="332"/>
      <c r="C913" s="335"/>
      <c r="D913" s="332"/>
      <c r="E913" s="332"/>
      <c r="F913" s="332"/>
      <c r="G913" s="332"/>
      <c r="H913" s="332"/>
      <c r="I913" s="332"/>
      <c r="J913" s="332"/>
      <c r="K913" s="332"/>
      <c r="L913" s="332"/>
      <c r="M913" s="332"/>
      <c r="N913" s="332"/>
      <c r="O913" s="332"/>
      <c r="P913" s="332"/>
      <c r="Q913" s="332"/>
      <c r="R913" s="332"/>
      <c r="S913" s="332"/>
      <c r="T913" s="332"/>
      <c r="U913" s="328"/>
      <c r="V913" s="329"/>
      <c r="W913" s="329"/>
      <c r="X913" s="329"/>
      <c r="Y913" s="329"/>
      <c r="Z913" s="329"/>
      <c r="AA913" s="329"/>
      <c r="AB913" s="333"/>
    </row>
    <row r="914" spans="1:28">
      <c r="A914" s="331"/>
      <c r="B914" s="332"/>
      <c r="C914" s="335"/>
      <c r="D914" s="332"/>
      <c r="E914" s="332"/>
      <c r="F914" s="332"/>
      <c r="G914" s="332"/>
      <c r="H914" s="332"/>
      <c r="I914" s="332"/>
      <c r="J914" s="332"/>
      <c r="K914" s="332"/>
      <c r="L914" s="332"/>
      <c r="M914" s="332"/>
      <c r="N914" s="332"/>
      <c r="O914" s="332"/>
      <c r="P914" s="332"/>
      <c r="Q914" s="332"/>
      <c r="R914" s="332"/>
      <c r="S914" s="332"/>
      <c r="T914" s="332"/>
      <c r="U914" s="328"/>
      <c r="V914" s="329"/>
      <c r="W914" s="329"/>
      <c r="X914" s="329"/>
      <c r="Y914" s="329"/>
      <c r="Z914" s="329"/>
      <c r="AA914" s="329"/>
      <c r="AB914" s="333"/>
    </row>
    <row r="915" spans="1:28">
      <c r="A915" s="331"/>
      <c r="B915" s="332"/>
      <c r="C915" s="335"/>
      <c r="D915" s="332"/>
      <c r="E915" s="332"/>
      <c r="F915" s="332"/>
      <c r="G915" s="332"/>
      <c r="H915" s="332"/>
      <c r="I915" s="332"/>
      <c r="J915" s="332"/>
      <c r="K915" s="332"/>
      <c r="L915" s="332"/>
      <c r="M915" s="332"/>
      <c r="N915" s="332"/>
      <c r="O915" s="332"/>
      <c r="P915" s="332"/>
      <c r="Q915" s="332"/>
      <c r="R915" s="332"/>
      <c r="S915" s="332"/>
      <c r="T915" s="332"/>
      <c r="U915" s="328"/>
      <c r="V915" s="329"/>
      <c r="W915" s="329"/>
      <c r="X915" s="329"/>
      <c r="Y915" s="329"/>
      <c r="Z915" s="329"/>
      <c r="AA915" s="329"/>
      <c r="AB915" s="333"/>
    </row>
    <row r="916" spans="1:28">
      <c r="A916" s="331"/>
      <c r="B916" s="332"/>
      <c r="C916" s="335"/>
      <c r="D916" s="332"/>
      <c r="E916" s="332"/>
      <c r="F916" s="332"/>
      <c r="G916" s="332"/>
      <c r="H916" s="332"/>
      <c r="I916" s="332"/>
      <c r="J916" s="332"/>
      <c r="K916" s="332"/>
      <c r="L916" s="332"/>
      <c r="M916" s="332"/>
      <c r="N916" s="332"/>
      <c r="O916" s="332"/>
      <c r="P916" s="332"/>
      <c r="Q916" s="332"/>
      <c r="R916" s="332"/>
      <c r="S916" s="332"/>
      <c r="T916" s="332"/>
      <c r="U916" s="328"/>
      <c r="V916" s="329"/>
      <c r="W916" s="329"/>
      <c r="X916" s="329"/>
      <c r="Y916" s="329"/>
      <c r="Z916" s="329"/>
      <c r="AA916" s="329"/>
      <c r="AB916" s="333"/>
    </row>
    <row r="917" spans="1:28">
      <c r="A917" s="331"/>
      <c r="B917" s="332"/>
      <c r="C917" s="335"/>
      <c r="D917" s="332"/>
      <c r="E917" s="332"/>
      <c r="F917" s="332"/>
      <c r="G917" s="332"/>
      <c r="H917" s="332"/>
      <c r="I917" s="332"/>
      <c r="J917" s="332"/>
      <c r="K917" s="332"/>
      <c r="L917" s="332"/>
      <c r="M917" s="332"/>
      <c r="N917" s="332"/>
      <c r="O917" s="332"/>
      <c r="P917" s="332"/>
      <c r="Q917" s="332"/>
      <c r="R917" s="332"/>
      <c r="S917" s="332"/>
      <c r="T917" s="332"/>
      <c r="U917" s="328"/>
      <c r="V917" s="329"/>
      <c r="W917" s="329"/>
      <c r="X917" s="329"/>
      <c r="Y917" s="329"/>
      <c r="Z917" s="329"/>
      <c r="AA917" s="329"/>
      <c r="AB917" s="333"/>
    </row>
    <row r="918" spans="1:28">
      <c r="A918" s="331"/>
      <c r="B918" s="332"/>
      <c r="C918" s="335"/>
      <c r="D918" s="332"/>
      <c r="E918" s="332"/>
      <c r="F918" s="332"/>
      <c r="G918" s="332"/>
      <c r="H918" s="332"/>
      <c r="I918" s="332"/>
      <c r="J918" s="332"/>
      <c r="K918" s="332"/>
      <c r="L918" s="332"/>
      <c r="M918" s="332"/>
      <c r="N918" s="332"/>
      <c r="O918" s="332"/>
      <c r="P918" s="332"/>
      <c r="Q918" s="332"/>
      <c r="R918" s="332"/>
      <c r="S918" s="332"/>
      <c r="T918" s="332"/>
      <c r="U918" s="328"/>
      <c r="V918" s="329"/>
      <c r="W918" s="329"/>
      <c r="X918" s="329"/>
      <c r="Y918" s="329"/>
      <c r="Z918" s="329"/>
      <c r="AA918" s="329"/>
      <c r="AB918" s="333"/>
    </row>
    <row r="919" spans="1:28">
      <c r="A919" s="331"/>
      <c r="B919" s="332"/>
      <c r="C919" s="335"/>
      <c r="D919" s="332"/>
      <c r="E919" s="332"/>
      <c r="F919" s="332"/>
      <c r="G919" s="332"/>
      <c r="H919" s="332"/>
      <c r="I919" s="332"/>
      <c r="J919" s="332"/>
      <c r="K919" s="332"/>
      <c r="L919" s="332"/>
      <c r="M919" s="332"/>
      <c r="N919" s="332"/>
      <c r="O919" s="332"/>
      <c r="P919" s="332"/>
      <c r="Q919" s="332"/>
      <c r="R919" s="332"/>
      <c r="S919" s="332"/>
      <c r="T919" s="332"/>
      <c r="U919" s="328"/>
      <c r="V919" s="329"/>
      <c r="W919" s="329"/>
      <c r="X919" s="329"/>
      <c r="Y919" s="329"/>
      <c r="Z919" s="329"/>
      <c r="AA919" s="329"/>
      <c r="AB919" s="333"/>
    </row>
    <row r="920" spans="1:28">
      <c r="A920" s="331"/>
      <c r="B920" s="332"/>
      <c r="C920" s="335"/>
      <c r="D920" s="332"/>
      <c r="E920" s="332"/>
      <c r="F920" s="332"/>
      <c r="G920" s="332"/>
      <c r="H920" s="332"/>
      <c r="I920" s="332"/>
      <c r="J920" s="332"/>
      <c r="K920" s="332"/>
      <c r="L920" s="332"/>
      <c r="M920" s="332"/>
      <c r="N920" s="332"/>
      <c r="O920" s="332"/>
      <c r="P920" s="332"/>
      <c r="Q920" s="332"/>
      <c r="R920" s="332"/>
      <c r="S920" s="332"/>
      <c r="T920" s="332"/>
      <c r="U920" s="328"/>
      <c r="V920" s="329"/>
      <c r="W920" s="329"/>
      <c r="X920" s="329"/>
      <c r="Y920" s="329"/>
      <c r="Z920" s="329"/>
      <c r="AA920" s="329"/>
      <c r="AB920" s="333"/>
    </row>
  </sheetData>
  <phoneticPr fontId="5" type="noConversion"/>
  <conditionalFormatting sqref="H1:T1 G114:G920 H114:T65339 G207:T292">
    <cfRule type="cellIs" dxfId="147" priority="21" stopIfTrue="1" operator="equal">
      <formula>"FINAL"</formula>
    </cfRule>
    <cfRule type="cellIs" dxfId="146" priority="22" stopIfTrue="1" operator="equal">
      <formula>"清車"</formula>
    </cfRule>
    <cfRule type="cellIs" dxfId="145" priority="23" stopIfTrue="1" operator="equal">
      <formula>"改紡"</formula>
    </cfRule>
  </conditionalFormatting>
  <conditionalFormatting sqref="T127 P134 P149 P164 P177 T144 T163 P170 T185 H262:H920 G262:G65339 T242 T266 T213 T224 G1 T252 T285:T286 T294:T909 P194:P920 O114:O920 T248 T291 O245:P292 S114:S920 G114:H292 K114:L920">
    <cfRule type="cellIs" dxfId="144" priority="18" stopIfTrue="1" operator="equal">
      <formula>"FINAL"</formula>
    </cfRule>
    <cfRule type="cellIs" dxfId="143" priority="19" stopIfTrue="1" operator="equal">
      <formula>"清車"</formula>
    </cfRule>
    <cfRule type="cellIs" dxfId="142" priority="20" stopIfTrue="1" operator="equal">
      <formula>"改紡"</formula>
    </cfRule>
  </conditionalFormatting>
  <conditionalFormatting sqref="U1:U920">
    <cfRule type="cellIs" dxfId="141" priority="17" stopIfTrue="1" operator="equal">
      <formula>"高壓"</formula>
    </cfRule>
  </conditionalFormatting>
  <conditionalFormatting sqref="Z2:Z920">
    <cfRule type="cellIs" dxfId="140" priority="16" stopIfTrue="1" operator="notEqual">
      <formula>216</formula>
    </cfRule>
  </conditionalFormatting>
  <conditionalFormatting sqref="T114 P114 L114 G119 P128 T127:T128 L128 P134 T131 S148:T148 P131 L131 K148:L148 T138 P138 L138 P145:P147 T144:T147 L145:L147 O114:O147 S114:S147 K114:K147 S149:S920 T149:T909 K149:K920 L149:L909 O148:P920 S207:T292 K207:L292 G122:G920">
    <cfRule type="cellIs" dxfId="139" priority="13" stopIfTrue="1" operator="equal">
      <formula>"改紡"</formula>
    </cfRule>
    <cfRule type="cellIs" dxfId="138" priority="14" stopIfTrue="1" operator="equal">
      <formula>"清車"</formula>
    </cfRule>
    <cfRule type="cellIs" dxfId="137" priority="15" stopIfTrue="1" operator="equal">
      <formula>"FINAL"</formula>
    </cfRule>
  </conditionalFormatting>
  <conditionalFormatting sqref="E114:T920">
    <cfRule type="cellIs" dxfId="136" priority="10" stopIfTrue="1" operator="equal">
      <formula>"FINAL"</formula>
    </cfRule>
    <cfRule type="cellIs" dxfId="135" priority="11" stopIfTrue="1" operator="equal">
      <formula>"清車"</formula>
    </cfRule>
    <cfRule type="cellIs" dxfId="134" priority="12" stopIfTrue="1" operator="equal">
      <formula>"改紡"</formula>
    </cfRule>
  </conditionalFormatting>
  <conditionalFormatting sqref="Z747:Z920">
    <cfRule type="cellIs" dxfId="133" priority="9" stopIfTrue="1" operator="notEqual">
      <formula>216</formula>
    </cfRule>
  </conditionalFormatting>
  <conditionalFormatting sqref="Z787:Z795">
    <cfRule type="cellIs" dxfId="132" priority="8" stopIfTrue="1" operator="notEqual">
      <formula>216</formula>
    </cfRule>
  </conditionalFormatting>
  <conditionalFormatting sqref="Z822:Z830">
    <cfRule type="cellIs" dxfId="131" priority="7" stopIfTrue="1" operator="notEqual">
      <formula>216</formula>
    </cfRule>
  </conditionalFormatting>
  <conditionalFormatting sqref="Z857:Z865">
    <cfRule type="cellIs" dxfId="130" priority="6" stopIfTrue="1" operator="notEqual">
      <formula>216</formula>
    </cfRule>
  </conditionalFormatting>
  <conditionalFormatting sqref="Z892:Z900 Z909:Z913 Z919">
    <cfRule type="cellIs" dxfId="129" priority="5" stopIfTrue="1" operator="notEqual">
      <formula>216</formula>
    </cfRule>
  </conditionalFormatting>
  <conditionalFormatting sqref="Z788:Z789">
    <cfRule type="cellIs" dxfId="128" priority="4" stopIfTrue="1" operator="notEqual">
      <formula>216</formula>
    </cfRule>
  </conditionalFormatting>
  <conditionalFormatting sqref="Z816:Z824">
    <cfRule type="cellIs" dxfId="127" priority="3" stopIfTrue="1" operator="notEqual">
      <formula>216</formula>
    </cfRule>
  </conditionalFormatting>
  <conditionalFormatting sqref="Z747:Z748">
    <cfRule type="cellIs" dxfId="126" priority="2" stopIfTrue="1" operator="notEqual">
      <formula>216</formula>
    </cfRule>
  </conditionalFormatting>
  <conditionalFormatting sqref="Z775:Z783">
    <cfRule type="cellIs" dxfId="125" priority="1" stopIfTrue="1" operator="notEqual">
      <formula>216</formula>
    </cfRule>
  </conditionalFormatting>
  <pageMargins left="0.35" right="0.2" top="1.38" bottom="0.77" header="0.47" footer="0.51181102362204722"/>
  <pageSetup paperSize="8" scale="85" orientation="landscape" r:id="rId1"/>
  <headerFooter alignWithMargins="0">
    <oddHeader>&amp;C&amp;"標楷體,標準"&amp;24遠東新世紀股份有限公司 觀音化纖廠假撚值班日誌</oddHeader>
    <oddFooter>&amp;R&amp;20 &amp;18 5KFT5QR001-02</oddFooter>
  </headerFooter>
  <rowBreaks count="3" manualBreakCount="3">
    <brk id="36" max="16383" man="1"/>
    <brk id="62" max="16383" man="1"/>
    <brk id="99" max="16383" man="1"/>
  </rowBreak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indexed="53"/>
  </sheetPr>
  <dimension ref="A1:AT100"/>
  <sheetViews>
    <sheetView showGridLines="0" zoomScale="80" zoomScaleNormal="80" workbookViewId="0">
      <pane ySplit="1" topLeftCell="A2" activePane="bottomLeft" state="frozen"/>
      <selection activeCell="B2" sqref="B2"/>
      <selection pane="bottomLeft" activeCell="N5" sqref="N5"/>
    </sheetView>
  </sheetViews>
  <sheetFormatPr defaultRowHeight="16.5"/>
  <cols>
    <col min="1" max="1" width="5.5" style="237" bestFit="1" customWidth="1"/>
    <col min="2" max="2" width="7.5" style="237" bestFit="1" customWidth="1"/>
    <col min="3" max="3" width="9.5" style="237" bestFit="1" customWidth="1"/>
    <col min="4" max="4" width="9.125" style="237" bestFit="1" customWidth="1"/>
    <col min="5" max="5" width="8.875" style="237" bestFit="1" customWidth="1"/>
    <col min="6" max="6" width="9.375" style="237" bestFit="1" customWidth="1"/>
    <col min="7" max="7" width="11.25" style="237" bestFit="1" customWidth="1"/>
    <col min="8" max="12" width="9" style="237"/>
    <col min="13" max="14" width="10.75" style="237" customWidth="1"/>
    <col min="15" max="15" width="12.5" style="237" customWidth="1"/>
    <col min="16" max="17" width="9.75" style="237" customWidth="1"/>
    <col min="18" max="18" width="11.625" style="237" bestFit="1" customWidth="1"/>
    <col min="19" max="19" width="12.375" style="300" customWidth="1"/>
    <col min="20" max="20" width="25.25" style="300" bestFit="1" customWidth="1"/>
    <col min="21" max="21" width="6" style="237" bestFit="1" customWidth="1"/>
    <col min="22" max="26" width="9" style="237"/>
    <col min="27" max="27" width="5.5" style="237" bestFit="1" customWidth="1"/>
    <col min="28" max="28" width="11.125" style="237" customWidth="1"/>
    <col min="29" max="29" width="9" style="237"/>
    <col min="30" max="30" width="30" style="300" customWidth="1"/>
    <col min="31" max="35" width="9" style="237"/>
    <col min="36" max="36" width="11.875" style="237" bestFit="1" customWidth="1"/>
    <col min="37" max="37" width="14.5" style="237" bestFit="1" customWidth="1"/>
    <col min="38" max="38" width="19.25" style="237" bestFit="1" customWidth="1"/>
    <col min="39" max="39" width="9" style="237"/>
    <col min="40" max="40" width="18.375" style="300" bestFit="1" customWidth="1"/>
    <col min="41" max="42" width="9" style="237"/>
    <col min="43" max="43" width="11.5" style="237" customWidth="1"/>
    <col min="44" max="44" width="10" style="237" bestFit="1" customWidth="1"/>
    <col min="45" max="45" width="14.625" style="237" bestFit="1" customWidth="1"/>
    <col min="46" max="46" width="10.125" style="237" customWidth="1"/>
    <col min="47" max="16384" width="9" style="237"/>
  </cols>
  <sheetData>
    <row r="1" spans="1:46">
      <c r="A1" s="339" t="s">
        <v>373</v>
      </c>
      <c r="B1" s="339" t="s">
        <v>918</v>
      </c>
      <c r="C1" s="339" t="s">
        <v>1443</v>
      </c>
      <c r="D1" s="339" t="s">
        <v>121</v>
      </c>
      <c r="E1" s="455" t="s">
        <v>873</v>
      </c>
      <c r="F1" s="455" t="s">
        <v>874</v>
      </c>
      <c r="G1" s="455" t="s">
        <v>875</v>
      </c>
      <c r="H1" s="455" t="s">
        <v>876</v>
      </c>
      <c r="I1" s="455" t="s">
        <v>877</v>
      </c>
      <c r="J1" s="455" t="s">
        <v>878</v>
      </c>
      <c r="K1" s="237" t="s">
        <v>374</v>
      </c>
      <c r="L1" s="339" t="s">
        <v>375</v>
      </c>
      <c r="M1" s="339" t="s">
        <v>376</v>
      </c>
      <c r="N1" s="339" t="s">
        <v>377</v>
      </c>
      <c r="O1" s="339" t="s">
        <v>378</v>
      </c>
      <c r="P1" s="339" t="s">
        <v>379</v>
      </c>
      <c r="Q1" s="339" t="s">
        <v>1116</v>
      </c>
      <c r="R1" s="339" t="s">
        <v>380</v>
      </c>
      <c r="S1" s="339" t="s">
        <v>862</v>
      </c>
      <c r="T1" s="237" t="s">
        <v>381</v>
      </c>
      <c r="U1" s="237" t="s">
        <v>382</v>
      </c>
      <c r="V1" s="339" t="s">
        <v>1552</v>
      </c>
      <c r="W1" s="339" t="s">
        <v>998</v>
      </c>
      <c r="X1" s="339" t="s">
        <v>1477</v>
      </c>
      <c r="Y1" s="618"/>
      <c r="Z1" s="339"/>
      <c r="AA1" s="339" t="s">
        <v>383</v>
      </c>
      <c r="AB1" s="339" t="s">
        <v>384</v>
      </c>
      <c r="AC1" s="339" t="s">
        <v>385</v>
      </c>
      <c r="AD1" s="340" t="s">
        <v>386</v>
      </c>
      <c r="AE1" s="237" t="s">
        <v>387</v>
      </c>
      <c r="AF1" s="237" t="s">
        <v>388</v>
      </c>
      <c r="AG1" s="341" t="s">
        <v>284</v>
      </c>
      <c r="AH1" s="341" t="s">
        <v>367</v>
      </c>
      <c r="AI1" s="341" t="s">
        <v>285</v>
      </c>
      <c r="AJ1" s="341" t="s">
        <v>248</v>
      </c>
      <c r="AK1" t="s">
        <v>389</v>
      </c>
      <c r="AL1" t="s">
        <v>390</v>
      </c>
      <c r="AM1" s="342" t="s">
        <v>246</v>
      </c>
      <c r="AN1" s="358" t="s">
        <v>1141</v>
      </c>
      <c r="AO1" s="372" t="s">
        <v>681</v>
      </c>
      <c r="AP1" s="237" t="s">
        <v>685</v>
      </c>
      <c r="AQ1" s="435" t="s">
        <v>812</v>
      </c>
      <c r="AR1" s="435" t="s">
        <v>919</v>
      </c>
      <c r="AS1" s="435" t="s">
        <v>920</v>
      </c>
      <c r="AT1" s="561" t="s">
        <v>1136</v>
      </c>
    </row>
    <row r="2" spans="1:46">
      <c r="A2" s="339" t="s">
        <v>170</v>
      </c>
      <c r="B2" s="339" t="s">
        <v>1551</v>
      </c>
      <c r="C2" s="339" t="s">
        <v>20</v>
      </c>
      <c r="D2" s="339" t="s">
        <v>1700</v>
      </c>
      <c r="E2" s="455" t="s">
        <v>1503</v>
      </c>
      <c r="F2" s="455" t="s">
        <v>420</v>
      </c>
      <c r="G2" s="455" t="s">
        <v>885</v>
      </c>
      <c r="H2" s="455" t="s">
        <v>1498</v>
      </c>
      <c r="I2" s="455" t="s">
        <v>884</v>
      </c>
      <c r="J2" s="455" t="s">
        <v>884</v>
      </c>
      <c r="K2" s="237" t="s">
        <v>391</v>
      </c>
      <c r="L2" s="339"/>
      <c r="M2" s="339" t="s">
        <v>392</v>
      </c>
      <c r="N2" s="339" t="s">
        <v>393</v>
      </c>
      <c r="O2" s="339" t="s">
        <v>394</v>
      </c>
      <c r="P2" s="339" t="s">
        <v>395</v>
      </c>
      <c r="Q2" s="339" t="s">
        <v>1117</v>
      </c>
      <c r="R2" s="339" t="s">
        <v>396</v>
      </c>
      <c r="S2" s="343" t="s">
        <v>304</v>
      </c>
      <c r="T2" s="300" t="s">
        <v>397</v>
      </c>
      <c r="U2" s="237" t="s">
        <v>398</v>
      </c>
      <c r="V2" s="339" t="s">
        <v>1020</v>
      </c>
      <c r="W2" s="339" t="s">
        <v>1519</v>
      </c>
      <c r="X2" s="339" t="s">
        <v>1572</v>
      </c>
      <c r="Y2" s="339"/>
      <c r="Z2" s="339"/>
      <c r="AA2" s="339">
        <v>0.5</v>
      </c>
      <c r="AB2" s="339" t="s">
        <v>400</v>
      </c>
      <c r="AC2" s="339"/>
      <c r="AD2" s="343" t="s">
        <v>401</v>
      </c>
      <c r="AE2" s="344"/>
      <c r="AF2" s="236"/>
      <c r="AG2" s="341">
        <v>0</v>
      </c>
      <c r="AH2" s="341">
        <v>0</v>
      </c>
      <c r="AI2" s="341" t="s">
        <v>402</v>
      </c>
      <c r="AJ2" s="341" t="s">
        <v>403</v>
      </c>
      <c r="AK2" t="s">
        <v>404</v>
      </c>
      <c r="AL2" t="s">
        <v>405</v>
      </c>
      <c r="AM2" s="342" t="s">
        <v>406</v>
      </c>
      <c r="AN2" s="358" t="s">
        <v>1138</v>
      </c>
      <c r="AO2" s="372" t="s">
        <v>682</v>
      </c>
      <c r="AP2" s="237" t="s">
        <v>686</v>
      </c>
      <c r="AQ2" s="435" t="s">
        <v>865</v>
      </c>
      <c r="AR2" s="435" t="s">
        <v>921</v>
      </c>
      <c r="AS2" s="435" t="s">
        <v>922</v>
      </c>
      <c r="AT2" s="561" t="s">
        <v>1142</v>
      </c>
    </row>
    <row r="3" spans="1:46">
      <c r="A3" s="339" t="s">
        <v>171</v>
      </c>
      <c r="B3" s="339" t="s">
        <v>1008</v>
      </c>
      <c r="C3" s="339" t="s">
        <v>1550</v>
      </c>
      <c r="D3" s="339" t="s">
        <v>1481</v>
      </c>
      <c r="E3" s="455" t="s">
        <v>1514</v>
      </c>
      <c r="F3" s="455" t="s">
        <v>890</v>
      </c>
      <c r="G3" s="455" t="s">
        <v>886</v>
      </c>
      <c r="H3" s="455" t="s">
        <v>880</v>
      </c>
      <c r="I3" s="455" t="s">
        <v>883</v>
      </c>
      <c r="J3" s="455" t="s">
        <v>883</v>
      </c>
      <c r="L3" s="339"/>
      <c r="M3" s="339" t="s">
        <v>407</v>
      </c>
      <c r="N3" s="339" t="s">
        <v>286</v>
      </c>
      <c r="O3" s="339" t="s">
        <v>408</v>
      </c>
      <c r="P3" s="339" t="s">
        <v>409</v>
      </c>
      <c r="Q3" s="339" t="s">
        <v>1118</v>
      </c>
      <c r="R3" s="339" t="s">
        <v>410</v>
      </c>
      <c r="S3" s="343" t="s">
        <v>858</v>
      </c>
      <c r="T3" s="300" t="s">
        <v>411</v>
      </c>
      <c r="U3" s="237" t="s">
        <v>412</v>
      </c>
      <c r="V3" s="339" t="s">
        <v>1518</v>
      </c>
      <c r="W3" s="339" t="s">
        <v>1520</v>
      </c>
      <c r="X3" s="339" t="s">
        <v>1523</v>
      </c>
      <c r="Y3" s="339"/>
      <c r="Z3" s="339"/>
      <c r="AA3" s="345">
        <v>1</v>
      </c>
      <c r="AB3" s="339" t="s">
        <v>414</v>
      </c>
      <c r="AC3" s="339"/>
      <c r="AD3" s="343" t="s">
        <v>415</v>
      </c>
      <c r="AE3" s="344"/>
      <c r="AF3" s="236"/>
      <c r="AG3" s="341">
        <v>224</v>
      </c>
      <c r="AH3" s="341">
        <v>1.859</v>
      </c>
      <c r="AI3" s="341" t="s">
        <v>416</v>
      </c>
      <c r="AJ3" s="346" t="s">
        <v>409</v>
      </c>
      <c r="AK3" t="s">
        <v>417</v>
      </c>
      <c r="AL3" t="s">
        <v>418</v>
      </c>
      <c r="AM3" s="342" t="s">
        <v>419</v>
      </c>
      <c r="AN3" s="358" t="s">
        <v>1139</v>
      </c>
      <c r="AO3" s="372" t="s">
        <v>683</v>
      </c>
      <c r="AQ3" s="435" t="s">
        <v>866</v>
      </c>
      <c r="AR3" s="435" t="s">
        <v>923</v>
      </c>
      <c r="AS3" s="435" t="s">
        <v>924</v>
      </c>
      <c r="AT3" s="561" t="s">
        <v>1143</v>
      </c>
    </row>
    <row r="4" spans="1:46">
      <c r="A4" s="339" t="s">
        <v>172</v>
      </c>
      <c r="B4" s="339" t="s">
        <v>1477</v>
      </c>
      <c r="C4" s="339" t="s">
        <v>1475</v>
      </c>
      <c r="D4" s="339" t="s">
        <v>1553</v>
      </c>
      <c r="E4" s="455" t="s">
        <v>1506</v>
      </c>
      <c r="F4" s="455" t="s">
        <v>886</v>
      </c>
      <c r="G4" s="455" t="s">
        <v>887</v>
      </c>
      <c r="H4" s="455" t="s">
        <v>1663</v>
      </c>
      <c r="I4" s="455" t="s">
        <v>879</v>
      </c>
      <c r="J4" s="455" t="s">
        <v>879</v>
      </c>
      <c r="L4" s="339"/>
      <c r="M4" s="339" t="s">
        <v>395</v>
      </c>
      <c r="N4" s="339" t="s">
        <v>421</v>
      </c>
      <c r="O4" s="339" t="s">
        <v>422</v>
      </c>
      <c r="P4" s="339" t="s">
        <v>423</v>
      </c>
      <c r="Q4" s="339" t="s">
        <v>1119</v>
      </c>
      <c r="S4" s="343" t="s">
        <v>860</v>
      </c>
      <c r="T4" s="300" t="s">
        <v>424</v>
      </c>
      <c r="U4" s="237" t="s">
        <v>425</v>
      </c>
      <c r="V4" s="339" t="s">
        <v>471</v>
      </c>
      <c r="W4" s="339" t="s">
        <v>1521</v>
      </c>
      <c r="X4" s="339" t="s">
        <v>1524</v>
      </c>
      <c r="Y4" s="339"/>
      <c r="Z4" s="339"/>
      <c r="AA4" s="345">
        <v>2</v>
      </c>
      <c r="AB4" s="339" t="s">
        <v>427</v>
      </c>
      <c r="AC4" s="339"/>
      <c r="AD4" s="343" t="s">
        <v>428</v>
      </c>
      <c r="AE4" s="347"/>
      <c r="AF4"/>
      <c r="AG4" s="341" t="s">
        <v>429</v>
      </c>
      <c r="AH4" s="341">
        <v>1.1890000000000001</v>
      </c>
      <c r="AI4" s="341" t="s">
        <v>332</v>
      </c>
      <c r="AJ4" s="341" t="s">
        <v>395</v>
      </c>
      <c r="AK4" t="s">
        <v>430</v>
      </c>
      <c r="AL4" t="s">
        <v>431</v>
      </c>
      <c r="AM4" s="342" t="s">
        <v>432</v>
      </c>
      <c r="AN4" s="358" t="s">
        <v>1140</v>
      </c>
      <c r="AQ4" s="435" t="s">
        <v>867</v>
      </c>
      <c r="AR4" s="435" t="s">
        <v>925</v>
      </c>
      <c r="AS4" s="435"/>
      <c r="AT4" s="561" t="s">
        <v>1151</v>
      </c>
    </row>
    <row r="5" spans="1:46">
      <c r="B5" s="339"/>
      <c r="C5" s="339" t="s">
        <v>1493</v>
      </c>
      <c r="D5" s="339" t="s">
        <v>1494</v>
      </c>
      <c r="E5" s="455" t="s">
        <v>420</v>
      </c>
      <c r="F5" s="455" t="s">
        <v>900</v>
      </c>
      <c r="G5" s="455" t="s">
        <v>888</v>
      </c>
      <c r="H5" s="455"/>
      <c r="I5" s="455" t="s">
        <v>882</v>
      </c>
      <c r="J5" s="455" t="s">
        <v>882</v>
      </c>
      <c r="M5" s="339" t="s">
        <v>433</v>
      </c>
      <c r="N5" s="339" t="s">
        <v>434</v>
      </c>
      <c r="O5" s="339" t="s">
        <v>435</v>
      </c>
      <c r="P5" s="339" t="s">
        <v>436</v>
      </c>
      <c r="Q5" s="339" t="s">
        <v>1120</v>
      </c>
      <c r="S5" s="343" t="s">
        <v>322</v>
      </c>
      <c r="T5" s="300" t="s">
        <v>437</v>
      </c>
      <c r="U5" s="237" t="s">
        <v>438</v>
      </c>
      <c r="V5" s="339" t="s">
        <v>479</v>
      </c>
      <c r="W5" s="339" t="s">
        <v>1522</v>
      </c>
      <c r="X5" s="339" t="s">
        <v>1573</v>
      </c>
      <c r="Y5" s="339"/>
      <c r="Z5" s="339"/>
      <c r="AA5" s="345">
        <v>3</v>
      </c>
      <c r="AB5" s="339" t="s">
        <v>441</v>
      </c>
      <c r="AC5" s="339"/>
      <c r="AD5" s="343" t="s">
        <v>442</v>
      </c>
      <c r="AE5" s="344"/>
      <c r="AF5" s="236"/>
      <c r="AG5" s="341" t="s">
        <v>443</v>
      </c>
      <c r="AH5" s="341">
        <v>0.66900000000000004</v>
      </c>
      <c r="AI5" s="341"/>
      <c r="AJ5" s="341" t="s">
        <v>444</v>
      </c>
      <c r="AK5" t="s">
        <v>445</v>
      </c>
      <c r="AL5" t="s">
        <v>446</v>
      </c>
      <c r="AM5" s="342" t="s">
        <v>447</v>
      </c>
      <c r="AN5" s="358" t="s">
        <v>663</v>
      </c>
      <c r="AQ5" s="435" t="s">
        <v>868</v>
      </c>
      <c r="AR5" s="435" t="s">
        <v>926</v>
      </c>
      <c r="AS5" s="435"/>
      <c r="AT5" s="561" t="s">
        <v>1144</v>
      </c>
    </row>
    <row r="6" spans="1:46">
      <c r="B6" s="339"/>
      <c r="C6" s="339" t="s">
        <v>1119</v>
      </c>
      <c r="D6" s="339"/>
      <c r="E6" s="455" t="s">
        <v>1513</v>
      </c>
      <c r="F6" s="455" t="s">
        <v>906</v>
      </c>
      <c r="G6" s="455" t="s">
        <v>889</v>
      </c>
      <c r="H6" s="455"/>
      <c r="I6" s="455" t="s">
        <v>881</v>
      </c>
      <c r="J6" s="455" t="s">
        <v>881</v>
      </c>
      <c r="M6" s="339" t="s">
        <v>444</v>
      </c>
      <c r="N6" s="339" t="s">
        <v>448</v>
      </c>
      <c r="O6" s="339" t="s">
        <v>449</v>
      </c>
      <c r="P6" s="339" t="s">
        <v>450</v>
      </c>
      <c r="Q6" s="339" t="s">
        <v>1121</v>
      </c>
      <c r="S6" s="343" t="s">
        <v>219</v>
      </c>
      <c r="T6" s="300" t="s">
        <v>451</v>
      </c>
      <c r="U6" s="237" t="s">
        <v>452</v>
      </c>
      <c r="V6" s="339" t="s">
        <v>518</v>
      </c>
      <c r="W6" s="339" t="s">
        <v>1527</v>
      </c>
      <c r="X6" s="339" t="s">
        <v>1525</v>
      </c>
      <c r="Y6" s="339"/>
      <c r="Z6" s="339"/>
      <c r="AA6" s="345">
        <v>4</v>
      </c>
      <c r="AB6" s="339" t="s">
        <v>453</v>
      </c>
      <c r="AC6" s="339"/>
      <c r="AD6" s="343" t="s">
        <v>454</v>
      </c>
      <c r="AE6" s="344"/>
      <c r="AF6" s="236"/>
      <c r="AG6" s="341" t="s">
        <v>309</v>
      </c>
      <c r="AH6" s="341">
        <v>1.2649999999999999</v>
      </c>
      <c r="AI6" s="341"/>
      <c r="AJ6" s="341" t="s">
        <v>455</v>
      </c>
      <c r="AK6"/>
      <c r="AL6" t="s">
        <v>456</v>
      </c>
      <c r="AM6" s="342" t="s">
        <v>684</v>
      </c>
      <c r="AN6" s="358" t="s">
        <v>664</v>
      </c>
      <c r="AQ6" s="435" t="s">
        <v>869</v>
      </c>
      <c r="AR6" s="435" t="s">
        <v>927</v>
      </c>
      <c r="AS6" s="435"/>
      <c r="AT6" s="561" t="s">
        <v>1146</v>
      </c>
    </row>
    <row r="7" spans="1:46" ht="16.5" customHeight="1">
      <c r="B7" s="339"/>
      <c r="C7" s="339" t="s">
        <v>1551</v>
      </c>
      <c r="D7" s="339"/>
      <c r="E7" s="455" t="s">
        <v>1505</v>
      </c>
      <c r="F7" s="455" t="s">
        <v>885</v>
      </c>
      <c r="G7" s="455" t="s">
        <v>892</v>
      </c>
      <c r="H7" s="455"/>
      <c r="I7" s="455" t="s">
        <v>885</v>
      </c>
      <c r="J7" s="455" t="s">
        <v>1482</v>
      </c>
      <c r="M7" s="339" t="s">
        <v>409</v>
      </c>
      <c r="N7" s="339" t="s">
        <v>457</v>
      </c>
      <c r="O7" s="339" t="s">
        <v>458</v>
      </c>
      <c r="P7" s="339" t="s">
        <v>459</v>
      </c>
      <c r="Q7" s="339" t="s">
        <v>1122</v>
      </c>
      <c r="S7" s="343" t="s">
        <v>335</v>
      </c>
      <c r="T7" s="300" t="s">
        <v>460</v>
      </c>
      <c r="U7" s="237" t="s">
        <v>461</v>
      </c>
      <c r="V7" s="339" t="s">
        <v>525</v>
      </c>
      <c r="W7" s="339" t="s">
        <v>1529</v>
      </c>
      <c r="X7" s="339" t="s">
        <v>1526</v>
      </c>
      <c r="Y7" s="339"/>
      <c r="Z7" s="339"/>
      <c r="AA7" s="339">
        <v>4.5</v>
      </c>
      <c r="AB7" s="339" t="s">
        <v>463</v>
      </c>
      <c r="AC7" s="339"/>
      <c r="AD7" s="343" t="s">
        <v>464</v>
      </c>
      <c r="AE7" s="344"/>
      <c r="AF7" s="236"/>
      <c r="AG7" s="341" t="s">
        <v>336</v>
      </c>
      <c r="AH7" s="341">
        <v>0.66900000000000004</v>
      </c>
      <c r="AI7" s="341"/>
      <c r="AJ7" s="346" t="s">
        <v>465</v>
      </c>
      <c r="AK7"/>
      <c r="AL7" t="s">
        <v>466</v>
      </c>
      <c r="AM7" s="342"/>
      <c r="AN7" s="358" t="s">
        <v>1152</v>
      </c>
      <c r="AQ7" s="435" t="s">
        <v>870</v>
      </c>
      <c r="AR7" s="435" t="s">
        <v>147</v>
      </c>
      <c r="AS7" s="435"/>
      <c r="AT7" s="561" t="s">
        <v>1145</v>
      </c>
    </row>
    <row r="8" spans="1:46" ht="17.25" customHeight="1">
      <c r="C8" s="339" t="s">
        <v>1477</v>
      </c>
      <c r="D8" s="339"/>
      <c r="E8" s="455" t="s">
        <v>1507</v>
      </c>
      <c r="F8" s="455" t="s">
        <v>915</v>
      </c>
      <c r="G8" s="455" t="s">
        <v>894</v>
      </c>
      <c r="H8" s="455" t="s">
        <v>885</v>
      </c>
      <c r="I8" s="455" t="s">
        <v>1093</v>
      </c>
      <c r="J8" s="455" t="s">
        <v>885</v>
      </c>
      <c r="M8" s="339" t="s">
        <v>118</v>
      </c>
      <c r="O8" s="339" t="s">
        <v>467</v>
      </c>
      <c r="P8" s="339" t="s">
        <v>468</v>
      </c>
      <c r="Q8" s="339" t="s">
        <v>1123</v>
      </c>
      <c r="S8" s="343" t="s">
        <v>317</v>
      </c>
      <c r="T8" s="300" t="s">
        <v>469</v>
      </c>
      <c r="U8" s="237" t="s">
        <v>470</v>
      </c>
      <c r="V8" s="339" t="s">
        <v>471</v>
      </c>
      <c r="W8" s="339" t="s">
        <v>1530</v>
      </c>
      <c r="X8" s="339" t="s">
        <v>1574</v>
      </c>
      <c r="Y8" s="339"/>
      <c r="Z8" s="339"/>
      <c r="AA8" s="345">
        <v>5</v>
      </c>
      <c r="AB8" s="339" t="s">
        <v>472</v>
      </c>
      <c r="AC8" s="339"/>
      <c r="AD8" s="343" t="s">
        <v>473</v>
      </c>
      <c r="AE8" s="344"/>
      <c r="AF8" s="236"/>
      <c r="AG8" s="341" t="s">
        <v>474</v>
      </c>
      <c r="AH8" s="341">
        <v>0.56200000000000006</v>
      </c>
      <c r="AI8" s="341"/>
      <c r="AJ8" s="346" t="s">
        <v>118</v>
      </c>
      <c r="AK8"/>
      <c r="AL8" t="s">
        <v>475</v>
      </c>
      <c r="AQ8" s="435" t="s">
        <v>871</v>
      </c>
      <c r="AR8" s="435"/>
      <c r="AS8" s="435"/>
      <c r="AT8" s="561" t="s">
        <v>1148</v>
      </c>
    </row>
    <row r="9" spans="1:46">
      <c r="C9" s="339"/>
      <c r="E9" s="455" t="s">
        <v>890</v>
      </c>
      <c r="F9" s="455" t="s">
        <v>916</v>
      </c>
      <c r="G9" s="455" t="s">
        <v>889</v>
      </c>
      <c r="H9" s="455"/>
      <c r="I9" s="455" t="s">
        <v>809</v>
      </c>
      <c r="J9" s="455" t="s">
        <v>891</v>
      </c>
      <c r="M9" s="339" t="s">
        <v>445</v>
      </c>
      <c r="O9" s="339" t="s">
        <v>476</v>
      </c>
      <c r="P9" s="339" t="s">
        <v>286</v>
      </c>
      <c r="Q9" s="339"/>
      <c r="S9" s="343" t="s">
        <v>861</v>
      </c>
      <c r="T9" s="300" t="s">
        <v>477</v>
      </c>
      <c r="U9" s="237" t="s">
        <v>478</v>
      </c>
      <c r="V9" s="339" t="s">
        <v>479</v>
      </c>
      <c r="W9" s="339" t="s">
        <v>1531</v>
      </c>
      <c r="X9" s="339" t="s">
        <v>1532</v>
      </c>
      <c r="Y9" s="339"/>
      <c r="Z9" s="339"/>
      <c r="AA9" s="339">
        <v>5.34</v>
      </c>
      <c r="AB9" s="339" t="s">
        <v>457</v>
      </c>
      <c r="AC9" s="339"/>
      <c r="AD9" s="343" t="s">
        <v>481</v>
      </c>
      <c r="AE9" s="344"/>
      <c r="AF9" s="236"/>
      <c r="AG9" s="341" t="s">
        <v>323</v>
      </c>
      <c r="AH9" s="341">
        <v>0.91100000000000003</v>
      </c>
      <c r="AI9"/>
      <c r="AJ9" s="341" t="s">
        <v>482</v>
      </c>
      <c r="AK9"/>
      <c r="AL9" t="s">
        <v>483</v>
      </c>
      <c r="AQ9" s="435" t="s">
        <v>872</v>
      </c>
      <c r="AR9" s="435"/>
      <c r="AS9" s="435"/>
      <c r="AT9" s="561" t="s">
        <v>1149</v>
      </c>
    </row>
    <row r="10" spans="1:46">
      <c r="C10" s="348"/>
      <c r="E10" s="455" t="s">
        <v>889</v>
      </c>
      <c r="F10" s="455" t="s">
        <v>887</v>
      </c>
      <c r="G10" s="455" t="s">
        <v>901</v>
      </c>
      <c r="H10" s="455" t="s">
        <v>1499</v>
      </c>
      <c r="I10" s="455" t="s">
        <v>896</v>
      </c>
      <c r="J10" s="455" t="s">
        <v>1483</v>
      </c>
      <c r="M10" s="339" t="s">
        <v>484</v>
      </c>
      <c r="O10" s="339" t="s">
        <v>485</v>
      </c>
      <c r="P10" s="339" t="s">
        <v>486</v>
      </c>
      <c r="Q10" s="339"/>
      <c r="S10" s="343" t="s">
        <v>1497</v>
      </c>
      <c r="V10" s="339" t="s">
        <v>1528</v>
      </c>
      <c r="W10" s="339" t="s">
        <v>1536</v>
      </c>
      <c r="X10" s="339" t="s">
        <v>1533</v>
      </c>
      <c r="Y10" s="339"/>
      <c r="Z10" s="339"/>
      <c r="AA10" s="339">
        <v>5.5</v>
      </c>
      <c r="AC10" s="339"/>
      <c r="AD10" s="343" t="s">
        <v>490</v>
      </c>
      <c r="AE10" s="344"/>
      <c r="AF10" s="236"/>
      <c r="AG10" s="341" t="s">
        <v>327</v>
      </c>
      <c r="AH10" s="341">
        <v>0.56200000000000006</v>
      </c>
      <c r="AI10"/>
      <c r="AJ10" s="341" t="s">
        <v>491</v>
      </c>
      <c r="AK10"/>
      <c r="AL10" t="s">
        <v>492</v>
      </c>
      <c r="AQ10" s="435"/>
      <c r="AR10" s="435"/>
      <c r="AS10" s="435"/>
      <c r="AT10" s="561" t="s">
        <v>1147</v>
      </c>
    </row>
    <row r="11" spans="1:46">
      <c r="E11" s="455" t="s">
        <v>888</v>
      </c>
      <c r="F11" s="455"/>
      <c r="G11" s="455" t="s">
        <v>903</v>
      </c>
      <c r="H11" s="455" t="s">
        <v>1500</v>
      </c>
      <c r="I11" s="455" t="s">
        <v>895</v>
      </c>
      <c r="J11" s="455" t="s">
        <v>809</v>
      </c>
      <c r="M11" s="339" t="s">
        <v>493</v>
      </c>
      <c r="O11" s="339" t="s">
        <v>494</v>
      </c>
      <c r="P11" s="339" t="s">
        <v>495</v>
      </c>
      <c r="Q11" s="339"/>
      <c r="S11" s="343" t="s">
        <v>299</v>
      </c>
      <c r="T11" s="300" t="s">
        <v>487</v>
      </c>
      <c r="U11" s="237" t="s">
        <v>488</v>
      </c>
      <c r="V11" s="339" t="s">
        <v>1516</v>
      </c>
      <c r="W11" s="339" t="s">
        <v>1537</v>
      </c>
      <c r="X11" s="339" t="s">
        <v>1575</v>
      </c>
      <c r="Y11" s="339"/>
      <c r="Z11" s="339"/>
      <c r="AC11" s="339"/>
      <c r="AD11" s="343" t="s">
        <v>499</v>
      </c>
      <c r="AE11" s="344"/>
      <c r="AF11" s="236"/>
      <c r="AG11" s="341" t="s">
        <v>305</v>
      </c>
      <c r="AH11" s="341">
        <v>0.66900000000000004</v>
      </c>
      <c r="AI11"/>
      <c r="AJ11" s="341" t="s">
        <v>500</v>
      </c>
      <c r="AK11"/>
      <c r="AL11" t="s">
        <v>501</v>
      </c>
      <c r="AT11" s="561" t="s">
        <v>954</v>
      </c>
    </row>
    <row r="12" spans="1:46">
      <c r="E12" s="455" t="s">
        <v>892</v>
      </c>
      <c r="F12" s="455"/>
      <c r="G12" s="455" t="s">
        <v>907</v>
      </c>
      <c r="H12" s="455" t="s">
        <v>893</v>
      </c>
      <c r="I12" s="455" t="s">
        <v>902</v>
      </c>
      <c r="J12" s="455"/>
      <c r="M12" s="339" t="s">
        <v>502</v>
      </c>
      <c r="O12" s="339" t="s">
        <v>503</v>
      </c>
      <c r="P12" s="339" t="s">
        <v>504</v>
      </c>
      <c r="Q12" s="339"/>
      <c r="S12" s="343" t="s">
        <v>251</v>
      </c>
      <c r="T12" s="300" t="s">
        <v>496</v>
      </c>
      <c r="U12" s="237" t="s">
        <v>497</v>
      </c>
      <c r="V12" s="339" t="s">
        <v>1517</v>
      </c>
      <c r="W12" s="339" t="s">
        <v>1538</v>
      </c>
      <c r="X12" s="339" t="s">
        <v>1534</v>
      </c>
      <c r="Y12" s="339"/>
      <c r="Z12" s="348"/>
      <c r="AC12" s="339"/>
      <c r="AD12" s="343" t="s">
        <v>507</v>
      </c>
      <c r="AE12" s="344"/>
      <c r="AF12" s="236"/>
      <c r="AG12" s="341" t="s">
        <v>291</v>
      </c>
      <c r="AH12" s="341">
        <v>0.56200000000000006</v>
      </c>
      <c r="AI12"/>
      <c r="AJ12" s="349" t="s">
        <v>486</v>
      </c>
      <c r="AT12" s="561" t="s">
        <v>1150</v>
      </c>
    </row>
    <row r="13" spans="1:46">
      <c r="E13" s="455" t="s">
        <v>912</v>
      </c>
      <c r="F13" s="455"/>
      <c r="G13" s="455" t="s">
        <v>420</v>
      </c>
      <c r="H13" s="455" t="s">
        <v>895</v>
      </c>
      <c r="I13" s="455"/>
      <c r="J13" s="455"/>
      <c r="M13" s="339" t="s">
        <v>508</v>
      </c>
      <c r="O13" s="339" t="s">
        <v>509</v>
      </c>
      <c r="P13" s="350" t="s">
        <v>500</v>
      </c>
      <c r="Q13" s="339"/>
      <c r="S13" s="343" t="s">
        <v>211</v>
      </c>
      <c r="T13" s="300" t="s">
        <v>505</v>
      </c>
      <c r="U13" s="237" t="s">
        <v>506</v>
      </c>
      <c r="V13" s="339" t="s">
        <v>399</v>
      </c>
      <c r="W13" s="339" t="s">
        <v>1540</v>
      </c>
      <c r="X13" s="339" t="s">
        <v>1535</v>
      </c>
      <c r="Y13" s="339"/>
      <c r="Z13" s="348"/>
      <c r="AC13" s="339"/>
      <c r="AD13" s="340" t="s">
        <v>512</v>
      </c>
      <c r="AE13" s="344"/>
      <c r="AF13" s="236"/>
      <c r="AG13" s="341" t="s">
        <v>294</v>
      </c>
      <c r="AH13" s="341">
        <v>0.91100000000000003</v>
      </c>
      <c r="AI13"/>
      <c r="AJ13" s="341" t="s">
        <v>513</v>
      </c>
      <c r="AT13" s="561"/>
    </row>
    <row r="14" spans="1:46">
      <c r="E14" s="455" t="s">
        <v>1511</v>
      </c>
      <c r="F14" s="455"/>
      <c r="G14" s="455" t="s">
        <v>900</v>
      </c>
      <c r="H14" s="455" t="s">
        <v>1501</v>
      </c>
      <c r="I14" s="455" t="s">
        <v>891</v>
      </c>
      <c r="J14" s="455" t="s">
        <v>905</v>
      </c>
      <c r="M14" s="339" t="s">
        <v>514</v>
      </c>
      <c r="O14" s="339" t="s">
        <v>457</v>
      </c>
      <c r="P14" s="339" t="s">
        <v>515</v>
      </c>
      <c r="Q14" s="339"/>
      <c r="S14" s="343" t="s">
        <v>316</v>
      </c>
      <c r="U14" s="237" t="s">
        <v>511</v>
      </c>
      <c r="V14" s="339" t="s">
        <v>413</v>
      </c>
      <c r="W14" s="339" t="s">
        <v>1559</v>
      </c>
      <c r="X14" s="339" t="s">
        <v>1576</v>
      </c>
      <c r="Y14" s="339"/>
      <c r="Z14" s="348"/>
      <c r="AC14" s="339"/>
      <c r="AD14" s="351" t="s">
        <v>519</v>
      </c>
      <c r="AE14" s="344"/>
      <c r="AF14" s="236"/>
      <c r="AG14" s="341" t="s">
        <v>300</v>
      </c>
      <c r="AH14" s="341">
        <v>1.1890000000000001</v>
      </c>
      <c r="AI14"/>
      <c r="AJ14" s="341" t="s">
        <v>520</v>
      </c>
      <c r="AT14" s="561"/>
    </row>
    <row r="15" spans="1:46">
      <c r="E15" s="455" t="s">
        <v>1024</v>
      </c>
      <c r="F15" s="455"/>
      <c r="G15" s="455"/>
      <c r="H15" s="455"/>
      <c r="I15" s="455" t="s">
        <v>909</v>
      </c>
      <c r="J15" s="455" t="s">
        <v>1484</v>
      </c>
      <c r="M15" s="339" t="s">
        <v>521</v>
      </c>
      <c r="O15" s="339"/>
      <c r="P15" s="339" t="s">
        <v>522</v>
      </c>
      <c r="Q15" s="339"/>
      <c r="S15" s="343" t="s">
        <v>835</v>
      </c>
      <c r="T15" s="300" t="s">
        <v>510</v>
      </c>
      <c r="U15" s="237" t="s">
        <v>517</v>
      </c>
      <c r="V15" s="339" t="s">
        <v>1544</v>
      </c>
      <c r="W15" s="339" t="s">
        <v>1560</v>
      </c>
      <c r="X15" s="339" t="s">
        <v>1541</v>
      </c>
      <c r="Y15" s="339"/>
      <c r="Z15" s="348"/>
      <c r="AD15" s="340" t="s">
        <v>526</v>
      </c>
      <c r="AE15" s="344"/>
      <c r="AF15" s="236"/>
      <c r="AG15" s="341" t="s">
        <v>527</v>
      </c>
      <c r="AH15" s="341">
        <v>0.91800000000000004</v>
      </c>
      <c r="AI15"/>
      <c r="AJ15" s="341" t="s">
        <v>528</v>
      </c>
      <c r="AT15" s="561"/>
    </row>
    <row r="16" spans="1:46">
      <c r="E16" s="455" t="s">
        <v>1510</v>
      </c>
      <c r="F16" s="455"/>
      <c r="G16" s="455"/>
      <c r="H16" s="455" t="s">
        <v>904</v>
      </c>
      <c r="I16" s="455" t="s">
        <v>911</v>
      </c>
      <c r="J16" s="455" t="s">
        <v>898</v>
      </c>
      <c r="M16" s="339" t="s">
        <v>529</v>
      </c>
      <c r="P16" s="339" t="s">
        <v>530</v>
      </c>
      <c r="S16" s="343" t="s">
        <v>203</v>
      </c>
      <c r="T16" s="300" t="s">
        <v>516</v>
      </c>
      <c r="U16" s="237" t="s">
        <v>524</v>
      </c>
      <c r="V16" s="339" t="s">
        <v>480</v>
      </c>
      <c r="W16" s="339" t="s">
        <v>1561</v>
      </c>
      <c r="X16" s="339" t="s">
        <v>1542</v>
      </c>
      <c r="Y16" s="339"/>
      <c r="Z16" s="348"/>
      <c r="AD16" s="351" t="s">
        <v>534</v>
      </c>
      <c r="AE16" s="344"/>
      <c r="AF16" s="236"/>
      <c r="AG16" s="341" t="s">
        <v>535</v>
      </c>
      <c r="AH16" s="341">
        <v>1.1890000000000001</v>
      </c>
      <c r="AI16"/>
      <c r="AJ16" s="341" t="s">
        <v>536</v>
      </c>
      <c r="AT16" s="348"/>
    </row>
    <row r="17" spans="5:46">
      <c r="E17" s="455" t="s">
        <v>899</v>
      </c>
      <c r="F17" s="455"/>
      <c r="G17" s="455"/>
      <c r="H17" s="455" t="s">
        <v>891</v>
      </c>
      <c r="I17" s="455"/>
      <c r="J17" s="455" t="s">
        <v>1485</v>
      </c>
      <c r="M17" s="339" t="s">
        <v>537</v>
      </c>
      <c r="P17" s="339" t="s">
        <v>538</v>
      </c>
      <c r="S17" s="343" t="s">
        <v>207</v>
      </c>
      <c r="T17" s="300" t="s">
        <v>523</v>
      </c>
      <c r="U17" s="237" t="s">
        <v>532</v>
      </c>
      <c r="V17" s="339" t="s">
        <v>1124</v>
      </c>
      <c r="W17" s="339" t="s">
        <v>1562</v>
      </c>
      <c r="X17" s="339" t="s">
        <v>1577</v>
      </c>
      <c r="Y17" s="339"/>
      <c r="Z17" s="348"/>
      <c r="AD17" s="351" t="s">
        <v>542</v>
      </c>
      <c r="AE17" s="344"/>
      <c r="AF17" s="236"/>
      <c r="AG17" s="341" t="s">
        <v>315</v>
      </c>
      <c r="AH17" s="341">
        <v>1.859</v>
      </c>
      <c r="AI17"/>
      <c r="AJ17" s="341" t="s">
        <v>543</v>
      </c>
      <c r="AT17" s="348"/>
    </row>
    <row r="18" spans="5:46">
      <c r="E18" s="455" t="s">
        <v>1509</v>
      </c>
      <c r="F18" s="455"/>
      <c r="G18" s="455"/>
      <c r="H18" s="455"/>
      <c r="I18" s="455" t="s">
        <v>905</v>
      </c>
      <c r="J18" s="455" t="s">
        <v>911</v>
      </c>
      <c r="M18" s="339" t="s">
        <v>544</v>
      </c>
      <c r="P18" s="339" t="s">
        <v>545</v>
      </c>
      <c r="S18" s="343" t="s">
        <v>329</v>
      </c>
      <c r="T18" s="300" t="s">
        <v>531</v>
      </c>
      <c r="U18" s="237" t="s">
        <v>540</v>
      </c>
      <c r="V18" s="339"/>
      <c r="W18" s="339" t="s">
        <v>1563</v>
      </c>
      <c r="X18" s="339" t="s">
        <v>1543</v>
      </c>
      <c r="Y18" s="339"/>
      <c r="Z18" s="348"/>
      <c r="AD18" s="340" t="s">
        <v>548</v>
      </c>
      <c r="AE18" s="344"/>
      <c r="AF18" s="236"/>
      <c r="AG18" s="341" t="s">
        <v>320</v>
      </c>
      <c r="AH18" s="341">
        <v>1.9510000000000001</v>
      </c>
      <c r="AI18"/>
      <c r="AJ18" s="341" t="s">
        <v>549</v>
      </c>
      <c r="AT18" s="348"/>
    </row>
    <row r="19" spans="5:46">
      <c r="E19" s="455" t="s">
        <v>1508</v>
      </c>
      <c r="F19" s="455"/>
      <c r="G19" s="455"/>
      <c r="H19" s="455" t="s">
        <v>910</v>
      </c>
      <c r="I19" s="455" t="s">
        <v>898</v>
      </c>
      <c r="J19" s="455" t="s">
        <v>1093</v>
      </c>
      <c r="M19" s="339" t="s">
        <v>550</v>
      </c>
      <c r="S19" s="343" t="s">
        <v>205</v>
      </c>
      <c r="T19" s="300" t="s">
        <v>539</v>
      </c>
      <c r="U19" s="237" t="s">
        <v>547</v>
      </c>
      <c r="V19" s="339"/>
      <c r="W19" s="339" t="s">
        <v>1539</v>
      </c>
      <c r="X19" s="339" t="s">
        <v>1545</v>
      </c>
      <c r="Y19" s="339"/>
      <c r="Z19" s="348"/>
      <c r="AE19" s="344"/>
      <c r="AF19" s="236"/>
      <c r="AG19" s="341" t="s">
        <v>330</v>
      </c>
      <c r="AH19" s="341">
        <v>0.91100000000000003</v>
      </c>
    </row>
    <row r="20" spans="5:46">
      <c r="E20" s="455" t="s">
        <v>908</v>
      </c>
      <c r="F20" s="455"/>
      <c r="G20" s="455"/>
      <c r="H20" s="455" t="s">
        <v>896</v>
      </c>
      <c r="I20" s="455" t="s">
        <v>1485</v>
      </c>
      <c r="J20" s="455" t="s">
        <v>1486</v>
      </c>
      <c r="M20" s="339" t="s">
        <v>553</v>
      </c>
      <c r="S20" s="343" t="s">
        <v>324</v>
      </c>
      <c r="T20" s="300" t="s">
        <v>546</v>
      </c>
      <c r="U20" s="237" t="s">
        <v>552</v>
      </c>
      <c r="V20" s="339"/>
      <c r="W20" s="339" t="s">
        <v>440</v>
      </c>
      <c r="X20" s="339" t="s">
        <v>1578</v>
      </c>
      <c r="AE20" s="344"/>
      <c r="AF20" s="236"/>
    </row>
    <row r="21" spans="5:46">
      <c r="E21" s="455" t="s">
        <v>900</v>
      </c>
      <c r="F21" s="455"/>
      <c r="G21" s="455"/>
      <c r="H21" s="455" t="s">
        <v>1502</v>
      </c>
      <c r="I21" s="455" t="s">
        <v>1483</v>
      </c>
      <c r="J21" s="455" t="s">
        <v>1022</v>
      </c>
      <c r="M21" s="339" t="s">
        <v>556</v>
      </c>
      <c r="S21" s="343" t="s">
        <v>204</v>
      </c>
      <c r="T21" s="300" t="s">
        <v>551</v>
      </c>
      <c r="U21" s="237" t="s">
        <v>555</v>
      </c>
      <c r="V21" s="339"/>
      <c r="W21" s="339" t="s">
        <v>426</v>
      </c>
      <c r="X21" s="339" t="s">
        <v>462</v>
      </c>
      <c r="AE21" s="347"/>
      <c r="AF21"/>
    </row>
    <row r="22" spans="5:46">
      <c r="E22" s="455" t="s">
        <v>897</v>
      </c>
      <c r="F22" s="455"/>
      <c r="G22" s="455"/>
      <c r="H22" s="455" t="s">
        <v>1022</v>
      </c>
      <c r="I22" s="455" t="s">
        <v>1022</v>
      </c>
      <c r="J22" s="455"/>
      <c r="M22" s="339" t="s">
        <v>559</v>
      </c>
      <c r="S22" s="343" t="s">
        <v>249</v>
      </c>
      <c r="T22" s="300" t="s">
        <v>554</v>
      </c>
      <c r="U22" s="237" t="s">
        <v>558</v>
      </c>
      <c r="V22" s="339"/>
      <c r="W22" s="339" t="s">
        <v>439</v>
      </c>
      <c r="X22" s="339" t="s">
        <v>1579</v>
      </c>
      <c r="AE22" s="344"/>
      <c r="AF22" s="236"/>
    </row>
    <row r="23" spans="5:46">
      <c r="E23" s="455" t="s">
        <v>1067</v>
      </c>
      <c r="F23" s="455"/>
      <c r="G23" s="455"/>
      <c r="H23" s="455" t="s">
        <v>914</v>
      </c>
      <c r="I23" s="455" t="s">
        <v>917</v>
      </c>
      <c r="J23" s="455"/>
      <c r="M23" s="339" t="s">
        <v>562</v>
      </c>
      <c r="S23" s="343" t="s">
        <v>210</v>
      </c>
      <c r="T23" s="300" t="s">
        <v>557</v>
      </c>
      <c r="U23" s="237" t="s">
        <v>561</v>
      </c>
      <c r="V23" s="339"/>
      <c r="W23" s="339" t="s">
        <v>489</v>
      </c>
      <c r="X23" s="339" t="s">
        <v>1580</v>
      </c>
      <c r="AE23" s="344"/>
      <c r="AF23" s="236"/>
    </row>
    <row r="24" spans="5:46">
      <c r="E24" s="455" t="s">
        <v>1504</v>
      </c>
      <c r="F24" s="455"/>
      <c r="G24" s="455"/>
      <c r="H24" s="455" t="s">
        <v>902</v>
      </c>
      <c r="I24" s="455" t="s">
        <v>1486</v>
      </c>
      <c r="J24" s="455"/>
      <c r="M24" s="339" t="s">
        <v>565</v>
      </c>
      <c r="S24" s="343" t="s">
        <v>850</v>
      </c>
      <c r="T24" s="300" t="s">
        <v>560</v>
      </c>
      <c r="U24" s="237" t="s">
        <v>564</v>
      </c>
      <c r="V24" s="339"/>
      <c r="W24" s="339" t="s">
        <v>498</v>
      </c>
      <c r="X24" s="339" t="s">
        <v>1581</v>
      </c>
      <c r="AE24" s="347"/>
      <c r="AF24"/>
    </row>
    <row r="25" spans="5:46">
      <c r="E25" s="455" t="s">
        <v>901</v>
      </c>
      <c r="F25" s="159"/>
      <c r="G25" s="455"/>
      <c r="H25" s="455" t="s">
        <v>1487</v>
      </c>
      <c r="I25" s="455"/>
      <c r="J25" s="455"/>
      <c r="L25" s="348"/>
      <c r="M25" s="339" t="s">
        <v>568</v>
      </c>
      <c r="S25" s="343" t="s">
        <v>201</v>
      </c>
      <c r="T25" s="300" t="s">
        <v>563</v>
      </c>
      <c r="U25" s="237" t="s">
        <v>567</v>
      </c>
      <c r="V25" s="339"/>
      <c r="W25" s="339" t="s">
        <v>533</v>
      </c>
      <c r="X25" s="339" t="s">
        <v>1582</v>
      </c>
      <c r="AE25" s="344"/>
      <c r="AF25" s="236"/>
    </row>
    <row r="26" spans="5:46">
      <c r="E26" s="455" t="s">
        <v>885</v>
      </c>
      <c r="F26" s="159"/>
      <c r="G26" s="455"/>
      <c r="H26" s="455" t="s">
        <v>809</v>
      </c>
      <c r="I26" s="455"/>
      <c r="J26" s="455"/>
      <c r="M26" s="339" t="s">
        <v>260</v>
      </c>
      <c r="S26" s="343" t="s">
        <v>224</v>
      </c>
      <c r="T26" s="300" t="s">
        <v>566</v>
      </c>
      <c r="U26" s="237" t="s">
        <v>570</v>
      </c>
      <c r="V26" s="339"/>
      <c r="W26" s="339" t="s">
        <v>541</v>
      </c>
      <c r="X26" s="339" t="s">
        <v>1583</v>
      </c>
      <c r="AE26" s="344"/>
      <c r="AF26" s="236"/>
    </row>
    <row r="27" spans="5:46">
      <c r="E27" s="455" t="s">
        <v>915</v>
      </c>
      <c r="F27" s="159"/>
      <c r="G27" s="159"/>
      <c r="H27" s="455" t="s">
        <v>1488</v>
      </c>
      <c r="I27" s="455"/>
      <c r="J27" s="455"/>
      <c r="M27" s="339" t="s">
        <v>495</v>
      </c>
      <c r="S27" s="343" t="s">
        <v>215</v>
      </c>
      <c r="T27" s="300" t="s">
        <v>569</v>
      </c>
      <c r="U27" s="237" t="s">
        <v>572</v>
      </c>
      <c r="V27" s="339"/>
      <c r="W27" s="339" t="s">
        <v>1584</v>
      </c>
      <c r="X27" s="339" t="s">
        <v>1062</v>
      </c>
      <c r="AE27" s="344"/>
      <c r="AF27" s="236"/>
    </row>
    <row r="28" spans="5:46">
      <c r="E28" s="455" t="s">
        <v>916</v>
      </c>
      <c r="F28" s="159"/>
      <c r="G28" s="159"/>
      <c r="H28" s="455" t="s">
        <v>917</v>
      </c>
      <c r="I28" s="455"/>
      <c r="J28" s="455"/>
      <c r="M28" s="339" t="s">
        <v>575</v>
      </c>
      <c r="S28" s="343" t="s">
        <v>220</v>
      </c>
      <c r="T28" s="300" t="s">
        <v>571</v>
      </c>
      <c r="U28" s="237" t="s">
        <v>574</v>
      </c>
      <c r="V28" s="339"/>
      <c r="W28" s="339" t="s">
        <v>1585</v>
      </c>
      <c r="X28" s="339" t="s">
        <v>1063</v>
      </c>
      <c r="AE28" s="344"/>
      <c r="AF28" s="236"/>
    </row>
    <row r="29" spans="5:46">
      <c r="E29" s="455" t="s">
        <v>1515</v>
      </c>
      <c r="F29" s="159"/>
      <c r="G29" s="159"/>
      <c r="H29" s="455" t="s">
        <v>905</v>
      </c>
      <c r="I29" s="455"/>
      <c r="J29" s="159"/>
      <c r="M29" s="339" t="s">
        <v>457</v>
      </c>
      <c r="S29" s="343" t="s">
        <v>296</v>
      </c>
      <c r="T29" s="300" t="s">
        <v>573</v>
      </c>
      <c r="U29" s="237" t="s">
        <v>577</v>
      </c>
      <c r="V29" s="348"/>
      <c r="W29" s="348"/>
      <c r="AE29" s="344"/>
      <c r="AF29" s="236"/>
    </row>
    <row r="30" spans="5:46">
      <c r="E30" s="455" t="s">
        <v>1512</v>
      </c>
      <c r="F30" s="159"/>
      <c r="G30" s="159"/>
      <c r="H30" s="455"/>
      <c r="I30" s="455"/>
      <c r="J30" s="159"/>
      <c r="M30" s="339" t="s">
        <v>580</v>
      </c>
      <c r="S30" s="343" t="s">
        <v>334</v>
      </c>
      <c r="T30" s="300" t="s">
        <v>576</v>
      </c>
      <c r="U30" s="237" t="s">
        <v>579</v>
      </c>
      <c r="V30" s="348"/>
      <c r="W30" s="348"/>
      <c r="AE30" s="344"/>
      <c r="AF30" s="236"/>
    </row>
    <row r="31" spans="5:46">
      <c r="E31" s="455" t="s">
        <v>887</v>
      </c>
      <c r="F31" s="159"/>
      <c r="G31" s="159"/>
      <c r="H31" s="455"/>
      <c r="I31" s="455"/>
      <c r="J31" s="159"/>
      <c r="M31" s="339" t="s">
        <v>583</v>
      </c>
      <c r="S31" s="343" t="s">
        <v>221</v>
      </c>
      <c r="T31" s="300" t="s">
        <v>578</v>
      </c>
      <c r="U31" s="237" t="s">
        <v>582</v>
      </c>
      <c r="V31" s="348"/>
      <c r="W31" s="348"/>
      <c r="AE31" s="344"/>
      <c r="AF31" s="236"/>
    </row>
    <row r="32" spans="5:46">
      <c r="E32" s="455"/>
      <c r="F32" s="159"/>
      <c r="G32" s="159"/>
      <c r="H32" s="455"/>
      <c r="I32" s="455"/>
      <c r="J32" s="159"/>
      <c r="M32" s="350" t="s">
        <v>500</v>
      </c>
      <c r="S32" s="343" t="s">
        <v>303</v>
      </c>
      <c r="T32" s="300" t="s">
        <v>581</v>
      </c>
      <c r="U32" s="237" t="s">
        <v>586</v>
      </c>
      <c r="V32" s="348"/>
      <c r="W32" s="348"/>
      <c r="AE32" s="344"/>
      <c r="AF32"/>
    </row>
    <row r="33" spans="5:32">
      <c r="E33" s="455"/>
      <c r="F33" s="159"/>
      <c r="G33" s="159"/>
      <c r="H33" s="455"/>
      <c r="I33" s="455"/>
      <c r="J33" s="159"/>
      <c r="M33" s="339" t="s">
        <v>589</v>
      </c>
      <c r="S33" s="343" t="s">
        <v>223</v>
      </c>
      <c r="T33" s="300" t="s">
        <v>585</v>
      </c>
      <c r="U33" s="237" t="s">
        <v>588</v>
      </c>
      <c r="V33" s="348"/>
      <c r="W33" s="348"/>
      <c r="AE33" s="344"/>
      <c r="AF33" s="236"/>
    </row>
    <row r="34" spans="5:32">
      <c r="E34" s="455"/>
      <c r="F34" s="159"/>
      <c r="G34" s="159"/>
      <c r="H34" s="455"/>
      <c r="I34" s="455"/>
      <c r="J34" s="159"/>
      <c r="M34" s="339" t="s">
        <v>468</v>
      </c>
      <c r="S34" s="343" t="s">
        <v>584</v>
      </c>
      <c r="T34" s="300" t="s">
        <v>587</v>
      </c>
      <c r="U34" s="237" t="s">
        <v>591</v>
      </c>
      <c r="V34" s="348"/>
      <c r="W34" s="348"/>
      <c r="AE34" s="344"/>
      <c r="AF34" s="236"/>
    </row>
    <row r="35" spans="5:32">
      <c r="E35" s="455"/>
      <c r="M35" s="339" t="s">
        <v>254</v>
      </c>
      <c r="S35" s="343" t="s">
        <v>250</v>
      </c>
      <c r="T35" s="300" t="s">
        <v>590</v>
      </c>
      <c r="U35" s="237" t="s">
        <v>593</v>
      </c>
      <c r="V35" s="348"/>
      <c r="W35" s="348"/>
      <c r="AE35" s="347"/>
      <c r="AF35"/>
    </row>
    <row r="36" spans="5:32">
      <c r="E36" s="455"/>
      <c r="M36" s="339" t="s">
        <v>545</v>
      </c>
      <c r="S36" s="353" t="s">
        <v>1554</v>
      </c>
      <c r="T36" s="300" t="s">
        <v>592</v>
      </c>
      <c r="U36" s="237" t="s">
        <v>595</v>
      </c>
      <c r="V36" s="348"/>
      <c r="W36" s="348"/>
      <c r="AE36" s="344"/>
      <c r="AF36" s="236"/>
    </row>
    <row r="37" spans="5:32">
      <c r="E37" s="455"/>
      <c r="M37" s="339" t="s">
        <v>598</v>
      </c>
      <c r="S37" s="343" t="s">
        <v>312</v>
      </c>
      <c r="T37" s="300" t="s">
        <v>594</v>
      </c>
      <c r="U37" s="237" t="s">
        <v>597</v>
      </c>
      <c r="V37" s="348"/>
      <c r="W37" s="348"/>
      <c r="AE37" s="347"/>
      <c r="AF37"/>
    </row>
    <row r="38" spans="5:32">
      <c r="E38" s="455"/>
      <c r="M38" s="339" t="s">
        <v>601</v>
      </c>
      <c r="S38" s="343" t="s">
        <v>863</v>
      </c>
      <c r="T38" s="300" t="s">
        <v>596</v>
      </c>
      <c r="U38" s="237" t="s">
        <v>600</v>
      </c>
      <c r="V38" s="348"/>
      <c r="W38" s="348"/>
      <c r="AE38" s="344"/>
      <c r="AF38" s="236"/>
    </row>
    <row r="39" spans="5:32">
      <c r="E39" s="455"/>
      <c r="S39" s="343" t="s">
        <v>859</v>
      </c>
      <c r="T39" s="300" t="s">
        <v>599</v>
      </c>
      <c r="U39" s="237" t="s">
        <v>603</v>
      </c>
      <c r="V39" s="348"/>
      <c r="W39" s="348"/>
      <c r="AE39" s="344"/>
      <c r="AF39" s="236"/>
    </row>
    <row r="40" spans="5:32">
      <c r="E40" s="455"/>
      <c r="S40" s="343" t="s">
        <v>208</v>
      </c>
      <c r="T40" s="300" t="s">
        <v>602</v>
      </c>
      <c r="U40" s="237" t="s">
        <v>605</v>
      </c>
      <c r="V40" s="348"/>
      <c r="W40" s="348"/>
      <c r="AE40" s="344"/>
      <c r="AF40" s="236"/>
    </row>
    <row r="41" spans="5:32">
      <c r="E41" s="455"/>
      <c r="S41" s="343" t="s">
        <v>311</v>
      </c>
      <c r="T41" s="300" t="s">
        <v>604</v>
      </c>
      <c r="U41" s="237" t="s">
        <v>607</v>
      </c>
      <c r="AE41" s="344"/>
      <c r="AF41" s="236"/>
    </row>
    <row r="42" spans="5:32">
      <c r="E42" s="339"/>
      <c r="S42" s="343" t="s">
        <v>222</v>
      </c>
      <c r="T42" s="300" t="s">
        <v>606</v>
      </c>
      <c r="U42" s="237" t="s">
        <v>610</v>
      </c>
      <c r="AE42" s="347"/>
      <c r="AF42"/>
    </row>
    <row r="43" spans="5:32">
      <c r="E43" s="339"/>
      <c r="S43" s="343" t="s">
        <v>306</v>
      </c>
      <c r="T43" s="300" t="s">
        <v>609</v>
      </c>
      <c r="U43" s="237" t="s">
        <v>612</v>
      </c>
      <c r="AE43" s="347"/>
      <c r="AF43"/>
    </row>
    <row r="44" spans="5:32">
      <c r="E44" s="339"/>
      <c r="S44" s="343" t="s">
        <v>199</v>
      </c>
      <c r="T44" s="300" t="s">
        <v>611</v>
      </c>
      <c r="U44" s="237" t="s">
        <v>614</v>
      </c>
      <c r="AE44" s="344"/>
      <c r="AF44" s="236"/>
    </row>
    <row r="45" spans="5:32">
      <c r="E45" s="339"/>
      <c r="S45" s="343" t="s">
        <v>608</v>
      </c>
      <c r="T45" s="300" t="s">
        <v>613</v>
      </c>
      <c r="U45" s="237" t="s">
        <v>617</v>
      </c>
      <c r="AE45" s="344"/>
      <c r="AF45" s="236"/>
    </row>
    <row r="46" spans="5:32">
      <c r="S46" s="343" t="s">
        <v>310</v>
      </c>
      <c r="T46" s="300" t="s">
        <v>616</v>
      </c>
      <c r="U46" s="237" t="s">
        <v>619</v>
      </c>
      <c r="AE46" s="344"/>
      <c r="AF46" s="236"/>
    </row>
    <row r="47" spans="5:32">
      <c r="S47" s="343" t="s">
        <v>326</v>
      </c>
      <c r="T47" s="300" t="s">
        <v>618</v>
      </c>
      <c r="U47" s="237" t="s">
        <v>621</v>
      </c>
      <c r="AE47" s="344"/>
      <c r="AF47" s="236"/>
    </row>
    <row r="48" spans="5:32">
      <c r="S48" s="343" t="s">
        <v>615</v>
      </c>
      <c r="T48" s="300" t="s">
        <v>620</v>
      </c>
      <c r="U48" s="237" t="s">
        <v>623</v>
      </c>
      <c r="AE48" s="344"/>
      <c r="AF48" s="236"/>
    </row>
    <row r="49" spans="19:32">
      <c r="S49" s="343" t="s">
        <v>206</v>
      </c>
      <c r="T49" s="300" t="s">
        <v>622</v>
      </c>
      <c r="U49" s="237" t="s">
        <v>625</v>
      </c>
      <c r="AE49" s="344"/>
      <c r="AF49" s="236"/>
    </row>
    <row r="50" spans="19:32">
      <c r="S50" s="343" t="s">
        <v>328</v>
      </c>
      <c r="T50" s="300" t="s">
        <v>624</v>
      </c>
      <c r="U50" s="237" t="s">
        <v>628</v>
      </c>
      <c r="AE50" s="344"/>
      <c r="AF50"/>
    </row>
    <row r="51" spans="19:32">
      <c r="S51" s="343" t="s">
        <v>202</v>
      </c>
      <c r="T51" s="300" t="s">
        <v>627</v>
      </c>
      <c r="U51" s="237" t="s">
        <v>630</v>
      </c>
      <c r="AE51" s="344"/>
      <c r="AF51" s="236"/>
    </row>
    <row r="52" spans="19:32">
      <c r="S52" s="343" t="s">
        <v>313</v>
      </c>
      <c r="T52" s="300" t="s">
        <v>629</v>
      </c>
      <c r="U52" s="237" t="s">
        <v>632</v>
      </c>
      <c r="AE52" s="344"/>
      <c r="AF52" s="236"/>
    </row>
    <row r="53" spans="19:32">
      <c r="S53" s="343" t="s">
        <v>626</v>
      </c>
      <c r="T53" s="300" t="s">
        <v>631</v>
      </c>
      <c r="U53" s="237" t="s">
        <v>634</v>
      </c>
      <c r="AE53" s="344"/>
      <c r="AF53" s="236"/>
    </row>
    <row r="54" spans="19:32">
      <c r="S54" s="343" t="s">
        <v>212</v>
      </c>
      <c r="T54" s="300" t="s">
        <v>633</v>
      </c>
      <c r="U54" s="237" t="s">
        <v>636</v>
      </c>
      <c r="AE54" s="344"/>
      <c r="AF54" s="236"/>
    </row>
    <row r="55" spans="19:32">
      <c r="S55" s="343" t="s">
        <v>216</v>
      </c>
      <c r="T55" s="300" t="s">
        <v>635</v>
      </c>
      <c r="U55" s="237" t="s">
        <v>638</v>
      </c>
      <c r="AE55" s="344"/>
      <c r="AF55" s="236"/>
    </row>
    <row r="56" spans="19:32">
      <c r="S56" s="343" t="s">
        <v>297</v>
      </c>
      <c r="T56" s="300" t="s">
        <v>637</v>
      </c>
      <c r="U56" s="237" t="s">
        <v>640</v>
      </c>
      <c r="AE56" s="344"/>
      <c r="AF56" s="236"/>
    </row>
    <row r="57" spans="19:32">
      <c r="S57" s="343" t="s">
        <v>209</v>
      </c>
      <c r="T57" s="300" t="s">
        <v>639</v>
      </c>
      <c r="U57" s="237" t="s">
        <v>642</v>
      </c>
      <c r="AE57" s="344"/>
      <c r="AF57" s="236"/>
    </row>
    <row r="58" spans="19:32">
      <c r="S58" s="343" t="s">
        <v>864</v>
      </c>
      <c r="T58" s="300" t="s">
        <v>641</v>
      </c>
      <c r="U58" s="237" t="s">
        <v>644</v>
      </c>
      <c r="AE58" s="344"/>
      <c r="AF58"/>
    </row>
    <row r="59" spans="19:32">
      <c r="S59" s="343" t="s">
        <v>218</v>
      </c>
      <c r="T59" s="300" t="s">
        <v>643</v>
      </c>
      <c r="U59" s="237" t="s">
        <v>646</v>
      </c>
      <c r="AE59" s="344"/>
      <c r="AF59"/>
    </row>
    <row r="60" spans="19:32">
      <c r="S60" s="343" t="s">
        <v>253</v>
      </c>
      <c r="T60" s="300" t="s">
        <v>645</v>
      </c>
      <c r="AE60" s="344"/>
      <c r="AF60" s="236"/>
    </row>
    <row r="61" spans="19:32">
      <c r="S61" s="343" t="s">
        <v>308</v>
      </c>
      <c r="AE61" s="344"/>
      <c r="AF61"/>
    </row>
    <row r="62" spans="19:32">
      <c r="S62" s="343" t="s">
        <v>319</v>
      </c>
      <c r="AE62" s="344"/>
      <c r="AF62" s="236"/>
    </row>
    <row r="63" spans="19:32">
      <c r="S63" s="343" t="s">
        <v>331</v>
      </c>
      <c r="AE63" s="344"/>
      <c r="AF63" s="236"/>
    </row>
    <row r="64" spans="19:32">
      <c r="S64" s="343" t="s">
        <v>307</v>
      </c>
      <c r="AE64" s="344"/>
      <c r="AF64" s="236"/>
    </row>
    <row r="65" spans="19:32">
      <c r="S65" s="343" t="s">
        <v>333</v>
      </c>
      <c r="AE65" s="344"/>
      <c r="AF65" s="236"/>
    </row>
    <row r="66" spans="19:32">
      <c r="S66" s="343" t="s">
        <v>325</v>
      </c>
      <c r="AE66" s="344"/>
      <c r="AF66" s="236"/>
    </row>
    <row r="67" spans="19:32">
      <c r="S67" s="343" t="s">
        <v>337</v>
      </c>
      <c r="AE67" s="344"/>
      <c r="AF67" s="236"/>
    </row>
    <row r="68" spans="19:32">
      <c r="S68" s="343" t="s">
        <v>302</v>
      </c>
      <c r="AE68" s="344"/>
      <c r="AF68" s="236"/>
    </row>
    <row r="69" spans="19:32">
      <c r="S69" s="343" t="s">
        <v>321</v>
      </c>
      <c r="AE69" s="344"/>
      <c r="AF69" s="236"/>
    </row>
    <row r="70" spans="19:32">
      <c r="S70" s="343" t="s">
        <v>314</v>
      </c>
      <c r="AE70" s="344"/>
      <c r="AF70" s="236"/>
    </row>
    <row r="71" spans="19:32">
      <c r="S71" s="343" t="s">
        <v>647</v>
      </c>
      <c r="AE71" s="344"/>
      <c r="AF71" s="236"/>
    </row>
    <row r="72" spans="19:32">
      <c r="S72" s="343" t="s">
        <v>217</v>
      </c>
      <c r="AE72" s="344"/>
      <c r="AF72" s="236"/>
    </row>
    <row r="73" spans="19:32">
      <c r="S73" s="343" t="s">
        <v>648</v>
      </c>
      <c r="AE73" s="344"/>
      <c r="AF73" s="236"/>
    </row>
    <row r="74" spans="19:32">
      <c r="S74" s="343" t="s">
        <v>198</v>
      </c>
      <c r="AE74" s="352"/>
    </row>
    <row r="75" spans="19:32">
      <c r="S75" s="343" t="s">
        <v>200</v>
      </c>
      <c r="AE75" s="352"/>
    </row>
    <row r="76" spans="19:32">
      <c r="S76" s="343" t="s">
        <v>649</v>
      </c>
      <c r="AE76" s="352"/>
    </row>
    <row r="77" spans="19:32">
      <c r="S77" s="343" t="s">
        <v>650</v>
      </c>
      <c r="AE77" s="352"/>
    </row>
    <row r="78" spans="19:32">
      <c r="S78" s="343" t="s">
        <v>651</v>
      </c>
    </row>
    <row r="79" spans="19:32">
      <c r="S79" s="343" t="s">
        <v>652</v>
      </c>
    </row>
    <row r="80" spans="19:32">
      <c r="S80" s="343" t="s">
        <v>214</v>
      </c>
    </row>
    <row r="81" spans="19:19">
      <c r="S81" s="343" t="s">
        <v>298</v>
      </c>
    </row>
    <row r="82" spans="19:19">
      <c r="S82" s="343" t="s">
        <v>301</v>
      </c>
    </row>
    <row r="83" spans="19:19">
      <c r="S83" s="343" t="s">
        <v>318</v>
      </c>
    </row>
    <row r="84" spans="19:19">
      <c r="S84" s="343" t="s">
        <v>252</v>
      </c>
    </row>
    <row r="85" spans="19:19">
      <c r="S85" s="343" t="s">
        <v>293</v>
      </c>
    </row>
    <row r="86" spans="19:19">
      <c r="S86" s="343" t="s">
        <v>213</v>
      </c>
    </row>
    <row r="87" spans="19:19">
      <c r="S87" s="343" t="s">
        <v>653</v>
      </c>
    </row>
    <row r="88" spans="19:19">
      <c r="S88" s="343" t="s">
        <v>654</v>
      </c>
    </row>
    <row r="89" spans="19:19">
      <c r="S89" s="343" t="s">
        <v>655</v>
      </c>
    </row>
    <row r="90" spans="19:19">
      <c r="S90" s="343" t="s">
        <v>656</v>
      </c>
    </row>
    <row r="91" spans="19:19">
      <c r="S91" s="343" t="s">
        <v>657</v>
      </c>
    </row>
    <row r="92" spans="19:19">
      <c r="S92" s="343" t="s">
        <v>658</v>
      </c>
    </row>
    <row r="93" spans="19:19">
      <c r="S93" s="343" t="s">
        <v>659</v>
      </c>
    </row>
    <row r="94" spans="19:19">
      <c r="S94" s="343" t="s">
        <v>660</v>
      </c>
    </row>
    <row r="95" spans="19:19">
      <c r="S95" s="353" t="s">
        <v>661</v>
      </c>
    </row>
    <row r="96" spans="19:19">
      <c r="S96" s="353" t="s">
        <v>662</v>
      </c>
    </row>
    <row r="97" spans="19:19">
      <c r="S97" s="353" t="s">
        <v>1061</v>
      </c>
    </row>
    <row r="98" spans="19:19">
      <c r="S98" s="353" t="s">
        <v>1651</v>
      </c>
    </row>
    <row r="99" spans="19:19">
      <c r="S99" s="353"/>
    </row>
    <row r="100" spans="19:19">
      <c r="S100" s="353"/>
    </row>
  </sheetData>
  <sortState ref="F2:F14">
    <sortCondition ref="F2"/>
  </sortState>
  <phoneticPr fontId="5" type="noConversion"/>
  <pageMargins left="0.75" right="0.75" top="1" bottom="1" header="0.5" footer="0.5"/>
  <pageSetup paperSize="9" orientation="portrait" horizontalDpi="4294967293" verticalDpi="0" r:id="rId1"/>
  <headerFooter alignWithMargins="0"/>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070C0"/>
  </sheetPr>
  <dimension ref="A1:AV43"/>
  <sheetViews>
    <sheetView showGridLines="0" zoomScale="80" zoomScaleNormal="80" workbookViewId="0">
      <pane xSplit="6" ySplit="1" topLeftCell="G2" activePane="bottomRight" state="frozen"/>
      <selection pane="topRight" activeCell="G1" sqref="G1"/>
      <selection pane="bottomLeft" activeCell="A2" sqref="A2"/>
      <selection pane="bottomRight" activeCell="AB17" sqref="AB17"/>
    </sheetView>
  </sheetViews>
  <sheetFormatPr defaultRowHeight="16.5"/>
  <cols>
    <col min="1" max="1" width="9" style="172"/>
    <col min="2" max="2" width="5.5" style="172" bestFit="1" customWidth="1"/>
    <col min="3" max="3" width="9" style="172"/>
    <col min="4" max="4" width="3.25" style="172" customWidth="1"/>
    <col min="5" max="5" width="9" style="172"/>
    <col min="6" max="6" width="16.5" style="172" customWidth="1"/>
    <col min="7" max="7" width="6" style="172" bestFit="1" customWidth="1"/>
    <col min="8" max="8" width="9" style="172"/>
    <col min="9" max="9" width="5.25" style="172" customWidth="1"/>
    <col min="10" max="25" width="5.75" style="159" customWidth="1"/>
    <col min="26" max="26" width="5.75" style="711" bestFit="1" customWidth="1"/>
    <col min="27" max="27" width="5.25" style="159" customWidth="1"/>
    <col min="28" max="28" width="9" style="159"/>
    <col min="29" max="29" width="9.5" style="159" bestFit="1" customWidth="1"/>
    <col min="30" max="30" width="5.25" style="159" customWidth="1"/>
    <col min="31" max="31" width="7.875" style="159" customWidth="1"/>
    <col min="32" max="32" width="4.625" style="159" customWidth="1"/>
    <col min="33" max="33" width="4.875" style="159" customWidth="1"/>
    <col min="34" max="37" width="10.75" style="172" customWidth="1"/>
    <col min="38" max="38" width="7.625" style="172" customWidth="1"/>
    <col min="39" max="43" width="9" style="172"/>
    <col min="44" max="44" width="11.125" style="172" customWidth="1"/>
    <col min="45" max="45" width="6" style="172" bestFit="1" customWidth="1"/>
    <col min="46" max="46" width="5" style="172" bestFit="1" customWidth="1"/>
    <col min="47" max="47" width="6.25" style="172" customWidth="1"/>
    <col min="48" max="48" width="9.5" style="172" bestFit="1" customWidth="1"/>
    <col min="49" max="16384" width="9" style="172"/>
  </cols>
  <sheetData>
    <row r="1" spans="1:48" s="656" customFormat="1" ht="42" customHeight="1" thickBot="1">
      <c r="A1" s="644" t="s">
        <v>193</v>
      </c>
      <c r="B1" s="644" t="s">
        <v>187</v>
      </c>
      <c r="C1" s="644" t="s">
        <v>188</v>
      </c>
      <c r="D1" s="645" t="s">
        <v>287</v>
      </c>
      <c r="E1" s="646" t="s">
        <v>189</v>
      </c>
      <c r="F1" s="647" t="s">
        <v>1056</v>
      </c>
      <c r="G1" s="647" t="s">
        <v>190</v>
      </c>
      <c r="H1" s="647" t="s">
        <v>1586</v>
      </c>
      <c r="I1" s="648" t="s">
        <v>290</v>
      </c>
      <c r="J1" s="644" t="s">
        <v>1587</v>
      </c>
      <c r="K1" s="644" t="s">
        <v>1588</v>
      </c>
      <c r="L1" s="644" t="s">
        <v>1589</v>
      </c>
      <c r="M1" s="644" t="s">
        <v>1589</v>
      </c>
      <c r="N1" s="649" t="s">
        <v>1590</v>
      </c>
      <c r="O1" s="644" t="s">
        <v>1591</v>
      </c>
      <c r="P1" s="644" t="s">
        <v>1592</v>
      </c>
      <c r="Q1" s="644" t="s">
        <v>1592</v>
      </c>
      <c r="R1" s="649" t="s">
        <v>361</v>
      </c>
      <c r="S1" s="644" t="s">
        <v>1593</v>
      </c>
      <c r="T1" s="644" t="s">
        <v>1594</v>
      </c>
      <c r="U1" s="644" t="s">
        <v>1594</v>
      </c>
      <c r="V1" s="649" t="s">
        <v>1595</v>
      </c>
      <c r="W1" s="644" t="s">
        <v>1596</v>
      </c>
      <c r="X1" s="644" t="s">
        <v>1597</v>
      </c>
      <c r="Y1" s="650" t="s">
        <v>1597</v>
      </c>
      <c r="Z1" s="651" t="s">
        <v>226</v>
      </c>
      <c r="AA1" s="652" t="s">
        <v>1598</v>
      </c>
      <c r="AB1" s="652" t="s">
        <v>1599</v>
      </c>
      <c r="AC1" s="652" t="s">
        <v>1600</v>
      </c>
      <c r="AD1" s="652" t="s">
        <v>1601</v>
      </c>
      <c r="AE1" s="652" t="s">
        <v>1602</v>
      </c>
      <c r="AF1" s="652" t="s">
        <v>1603</v>
      </c>
      <c r="AG1" s="652" t="s">
        <v>1604</v>
      </c>
      <c r="AH1" s="649" t="s">
        <v>1605</v>
      </c>
      <c r="AI1" s="644" t="s">
        <v>1606</v>
      </c>
      <c r="AJ1" s="644" t="s">
        <v>1607</v>
      </c>
      <c r="AK1" s="644" t="s">
        <v>1608</v>
      </c>
      <c r="AL1" s="653" t="s">
        <v>1609</v>
      </c>
      <c r="AM1" s="654" t="s">
        <v>1610</v>
      </c>
      <c r="AN1" s="654" t="s">
        <v>1555</v>
      </c>
      <c r="AO1" s="654" t="s">
        <v>1556</v>
      </c>
      <c r="AP1" s="654" t="s">
        <v>1557</v>
      </c>
      <c r="AQ1" s="654" t="s">
        <v>1558</v>
      </c>
      <c r="AR1" s="655" t="s">
        <v>1611</v>
      </c>
      <c r="AS1" s="647" t="s">
        <v>1612</v>
      </c>
      <c r="AT1" s="647" t="s">
        <v>1613</v>
      </c>
      <c r="AU1" s="647" t="s">
        <v>1614</v>
      </c>
      <c r="AV1" s="647" t="s">
        <v>1615</v>
      </c>
    </row>
    <row r="2" spans="1:48">
      <c r="A2" s="657">
        <v>46174</v>
      </c>
      <c r="B2" s="658" t="s">
        <v>1031</v>
      </c>
      <c r="C2" s="658"/>
      <c r="D2" s="659"/>
      <c r="E2" s="660" t="str">
        <f>IF(ISNA(VLOOKUP(C2,條件!$A$1:$G$1021,5,0)),"",(VLOOKUP(C2,條件!$A$1:$G$1021,5,0)))</f>
        <v/>
      </c>
      <c r="F2" s="661" t="str">
        <f>IF(ISNA(VLOOKUP(C2,條件!$A$1:$G$1021,6,0)),"",(VLOOKUP(C2,條件!$A$1:$G$1021,6,0)))</f>
        <v/>
      </c>
      <c r="G2" s="661" t="str">
        <f>IF(ISNA(VLOOKUP(C2,條件!$A$1:$G$1021,7,0)),"",(VLOOKUP(C2,條件!$A$1:$G$1021,7,0)))</f>
        <v/>
      </c>
      <c r="H2" s="661" t="str">
        <f>IF(ISNA(VLOOKUP(C2,條件!$A$1:$K$1021,11,0)),"",(VLOOKUP(C2,條件!$A$1:$K$1021,11,0)))</f>
        <v/>
      </c>
      <c r="I2" s="662" t="str">
        <f>IF(ISNA(VLOOKUP(C2,條件!$A$1:$L$1021,12,0)),"",(VLOOKUP(C2,條件!$A$1:$L$1021,12,0)))</f>
        <v/>
      </c>
      <c r="J2" s="663"/>
      <c r="K2" s="663"/>
      <c r="L2" s="664"/>
      <c r="M2" s="664"/>
      <c r="N2" s="665"/>
      <c r="O2" s="663"/>
      <c r="P2" s="664"/>
      <c r="Q2" s="664"/>
      <c r="R2" s="665"/>
      <c r="S2" s="663"/>
      <c r="T2" s="664"/>
      <c r="U2" s="664"/>
      <c r="V2" s="665"/>
      <c r="W2" s="663"/>
      <c r="X2" s="664"/>
      <c r="Y2" s="666"/>
      <c r="Z2" s="667" t="str">
        <f>IFERROR(VLOOKUP(C2, 條件!$A:$L, 3, 0), "")</f>
        <v/>
      </c>
      <c r="AA2" s="668" t="str">
        <f>IF(OR(L2={"改紡","檢修","了機","清車","FINAL","停機","SAMPLE","TEST","絲開發"}), L2, IFERROR(IF(C2="", "", (SUM(J2, N2, R2, V2)/3 * AG2) * IF(AND(AF2="S", AS2="雙"), 0.5, 1)), ""))</f>
        <v/>
      </c>
      <c r="AB2" s="669" t="str">
        <f t="shared" ref="AB2" si="0">IF(K2="","",IF(ISERROR(1-(SUM(K2,O2,S2,W2)/208/Z2)),"",(1-(SUM(K2,O2,S2,W2)/208/Z2))))</f>
        <v/>
      </c>
      <c r="AC2" s="668" t="str">
        <f>IF(OR(L2={"改紡","檢修","了機","清車","FINAL","停機","SAMPLE","TEST"}), "", IFERROR(IF(C2="", "", AVERAGE(L2:M2, P2:Q2, T2:U2, X2:Y2)/100), ""))</f>
        <v/>
      </c>
      <c r="AD2" s="668" t="str">
        <f t="shared" ref="AD2" si="1">IF(ISERROR(AA2/8),"",(AA2/8))</f>
        <v/>
      </c>
      <c r="AE2" s="668" t="str">
        <f t="shared" ref="AE2" si="2">IF(OR(L2="改紡", L2="檢修", L2="了機"), "",
IF(AND(C2&lt;&gt;"", J2&lt;&gt;""),
IFERROR((SUM(J2, N2, R2, V2) - SUM(K2, O2, S2, W2))/24 * AG2, ""),
"")
)</f>
        <v/>
      </c>
      <c r="AF2" s="668" t="str">
        <f t="shared" ref="AF2" si="3">LEFT(B2,1)</f>
        <v>A</v>
      </c>
      <c r="AG2" s="668">
        <v>2</v>
      </c>
      <c r="AH2" s="670"/>
      <c r="AI2" s="671"/>
      <c r="AJ2" s="671"/>
      <c r="AK2" s="671"/>
      <c r="AL2" s="672"/>
      <c r="AM2" s="673"/>
      <c r="AN2" s="673"/>
      <c r="AO2" s="673"/>
      <c r="AP2" s="673"/>
      <c r="AQ2" s="673"/>
      <c r="AR2" s="674"/>
      <c r="AS2" s="661" t="str">
        <f>IF(TEXT(RIGHT(F2,2),) = "×2","雙","單")</f>
        <v>單</v>
      </c>
      <c r="AT2" s="661" t="str">
        <f>IF(OR(AF2="J", AF2="T", AF2="M"), IF(AG2=1, "全", "半"),
   IF(AF2="A", IF(AG2=0.5, IF(AS2="雙", "全", ""),
                 IF(AG2=1, IF(AS2="雙", "半", "全"),
                    IF(AG2=2, "半", "")
                   )
                ),
   IF(AF2="S", TEXT(AG2 &amp; "sec", "text"), "")
))</f>
        <v>半</v>
      </c>
      <c r="AU2" s="661" t="str">
        <f>IF(MID(E2,3,1)="/",LEFT(E2,2),LEFT(E2,3))</f>
        <v/>
      </c>
      <c r="AV2" s="661" t="str">
        <f t="shared" ref="AV2:AV33" si="4">IF(ISERROR((IF(AF2="S",AG2*AU2*G2*AC2/18*0.03456/100/1000,
AU2*G2*AC2*
(IF(OR(AND(AS2="單",AT2="全",OR(AF2="A",AF2="M")),AND(AS2="單",AT2="全",OR(AF2="T",AF2="J"))),1,0)+
IF(OR(AND(AS2="雙",AT2="全",OR(AF2="A",AF2="M")),AND(AS2="雙",AT2="半",OR(AF2="T",AF2="J"))),1,0)+
IF(AND(AS2="雙",AT2="全",OR(AF2="T",AF2="J")),2,0)+
IF(AND(AS2="單",AT2="半",OR(AF2="A",AF2="M")),0.5,0)+
IF(OR(AND(AS2="雙",AT2="半",OR(AF2="A",AF2="M")),AND(AS2="單",AT2="半",OR(AF2="T",AF2="J"))),0.5,0)
)*0.03456/100/1000
))),"",((IF(AF2="S",AG2*AU2*G2*AC2/18*0.03456/100/1000,
AU2*G2*AC2*
(IF(OR(AND(AS2="單",AT2="全",OR(AF2="A",AF2="M")),AND(AS2="單",AT2="全",OR(AF2="T",AF2="J"))),1,0)+
IF(OR(AND(AS2="雙",AT2="全",OR(AF2="A",AF2="M")),AND(AS2="雙",AT2="半",OR(AF2="T",AF2="J"))),1,0)+
IF(AND(AS2="雙",AT2="全",OR(AF2="T",AF2="J")),2,0)+
IF(AND(AS2="單",AT2="半",OR(AF2="A",AF2="M")),0.5,0)+
IF(OR(AND(AS2="雙",AT2="半",OR(AF2="A",AF2="M")),AND(AS2="單",AT2="半",OR(AF2="T",AF2="J"))),0.5,0)
)*0.03456/100/1000
))))</f>
        <v/>
      </c>
    </row>
    <row r="3" spans="1:48">
      <c r="A3" s="675">
        <f>A2</f>
        <v>46174</v>
      </c>
      <c r="B3" s="676" t="s">
        <v>1032</v>
      </c>
      <c r="C3" s="676"/>
      <c r="D3" s="677"/>
      <c r="E3" s="678" t="str">
        <f>IF(ISNA(VLOOKUP(C3,條件!$A$1:$G$1021,5,0)),"",(VLOOKUP(C3,條件!$A$1:$G$1021,5,0)))</f>
        <v/>
      </c>
      <c r="F3" s="679" t="str">
        <f>IF(ISNA(VLOOKUP(C3,條件!$A$1:$G$1021,6,0)),"",(VLOOKUP(C3,條件!$A$1:$G$1021,6,0)))</f>
        <v/>
      </c>
      <c r="G3" s="679" t="str">
        <f>IF(ISNA(VLOOKUP(C3,條件!$A$1:$G$1021,7,0)),"",(VLOOKUP(C3,條件!$A$1:$G$1021,7,0)))</f>
        <v/>
      </c>
      <c r="H3" s="679" t="str">
        <f>IF(ISNA(VLOOKUP(C3,條件!$A$1:$K$1021,11,0)),"",(VLOOKUP(C3,條件!$A$1:$K$1021,11,0)))</f>
        <v/>
      </c>
      <c r="I3" s="680" t="str">
        <f>IF(ISNA(VLOOKUP(C3,條件!$A$1:$L$1021,12,0)),"",(VLOOKUP(C3,條件!$A$1:$L$1021,12,0)))</f>
        <v/>
      </c>
      <c r="J3" s="681"/>
      <c r="K3" s="681"/>
      <c r="L3" s="682"/>
      <c r="M3" s="682"/>
      <c r="N3" s="683"/>
      <c r="O3" s="681"/>
      <c r="P3" s="682"/>
      <c r="Q3" s="682"/>
      <c r="R3" s="683"/>
      <c r="S3" s="681"/>
      <c r="T3" s="682"/>
      <c r="U3" s="682"/>
      <c r="V3" s="683"/>
      <c r="W3" s="681"/>
      <c r="X3" s="682"/>
      <c r="Y3" s="684"/>
      <c r="Z3" s="685" t="str">
        <f>IFERROR(VLOOKUP(C3, 條件!$A:$L, 3, 0), "")</f>
        <v/>
      </c>
      <c r="AA3" s="686" t="str">
        <f>IF(OR(L3={"改紡","檢修","了機","清車","FINAL","停機","SAMPLE","TEST","絲開發"}), L3, IFERROR(IF(C3="", "", (SUM(J3, N3, R3, V3)/3 * AG3) * IF(AND(AF3="S", AS3="雙"), 0.5, 1)), ""))</f>
        <v/>
      </c>
      <c r="AB3" s="687" t="str">
        <f t="shared" ref="AB3:AB36" si="5">IF(K3="","",IF(ISERROR(1-(SUM(K3,O3,S3,W3)/208/Z3)),"",(1-(SUM(K3,O3,S3,W3)/208/Z3))))</f>
        <v/>
      </c>
      <c r="AC3" s="686" t="str">
        <f>IF(OR(L3={"改紡","檢修","了機","清車","FINAL","停機","SAMPLE","TEST"}), "", IFERROR(IF(C3="", "", AVERAGE(L3:M3, P3:Q3, T3:U3, X3:Y3)/100), ""))</f>
        <v/>
      </c>
      <c r="AD3" s="686" t="str">
        <f t="shared" ref="AD3:AD36" si="6">IF(ISERROR(AA3/8),"",(AA3/8))</f>
        <v/>
      </c>
      <c r="AE3" s="686" t="str">
        <f t="shared" ref="AE3:AE36" si="7">IF(OR(L3="改紡", L3="檢修", L3="了機"), "",
IF(AND(C3&lt;&gt;"", J3&lt;&gt;""),
IFERROR((SUM(J3, N3, R3, V3) - SUM(K3, O3, S3, W3))/24 * AG3, ""),
"")
)</f>
        <v/>
      </c>
      <c r="AF3" s="686" t="str">
        <f t="shared" ref="AF3:AF36" si="8">LEFT(B3,1)</f>
        <v>A</v>
      </c>
      <c r="AG3" s="686">
        <v>2</v>
      </c>
      <c r="AH3" s="688"/>
      <c r="AI3" s="689"/>
      <c r="AJ3" s="689"/>
      <c r="AK3" s="689"/>
      <c r="AL3" s="690"/>
      <c r="AM3" s="691"/>
      <c r="AN3" s="691"/>
      <c r="AO3" s="691"/>
      <c r="AP3" s="691"/>
      <c r="AQ3" s="691"/>
      <c r="AR3" s="692"/>
      <c r="AS3" s="679" t="str">
        <f t="shared" ref="AS3:AS33" si="9">IF(TEXT(RIGHT(F3,2),) = "×2","雙","單")</f>
        <v>單</v>
      </c>
      <c r="AT3" s="679" t="str">
        <f t="shared" ref="AT3:AT33" si="10">IF(OR(AF3="J", AF3="T", AF3="M"), IF(AG3=1, "全", "半"),
   IF(AF3="A", IF(AG3=0.5, IF(AS3="雙", "全", ""),
                 IF(AG3=1, IF(AS3="雙", "半", "全"),
                    IF(AG3=2, "半", "")
                   )
                ),
   IF(AF3="S", TEXT(AG3 &amp; "sec", "text"), "")
))</f>
        <v>半</v>
      </c>
      <c r="AU3" s="679" t="str">
        <f t="shared" ref="AU3:AU33" si="11">IF(MID(E3,3,1)="/",LEFT(E3,2),LEFT(E3,3))</f>
        <v/>
      </c>
      <c r="AV3" s="679" t="str">
        <f t="shared" si="4"/>
        <v/>
      </c>
    </row>
    <row r="4" spans="1:48">
      <c r="A4" s="675">
        <f t="shared" ref="A4:A43" si="12">A3</f>
        <v>46174</v>
      </c>
      <c r="B4" s="676" t="s">
        <v>1032</v>
      </c>
      <c r="C4" s="676"/>
      <c r="D4" s="677"/>
      <c r="E4" s="678" t="str">
        <f>IF(ISNA(VLOOKUP(C4,條件!$A$1:$G$1021,5,0)),"",(VLOOKUP(C4,條件!$A$1:$G$1021,5,0)))</f>
        <v/>
      </c>
      <c r="F4" s="679" t="str">
        <f>IF(ISNA(VLOOKUP(C4,條件!$A$1:$G$1021,6,0)),"",(VLOOKUP(C4,條件!$A$1:$G$1021,6,0)))</f>
        <v/>
      </c>
      <c r="G4" s="679" t="str">
        <f>IF(ISNA(VLOOKUP(C4,條件!$A$1:$G$1021,7,0)),"",(VLOOKUP(C4,條件!$A$1:$G$1021,7,0)))</f>
        <v/>
      </c>
      <c r="H4" s="679" t="str">
        <f>IF(ISNA(VLOOKUP(C4,條件!$A$1:$K$1021,11,0)),"",(VLOOKUP(C4,條件!$A$1:$K$1021,11,0)))</f>
        <v/>
      </c>
      <c r="I4" s="680" t="str">
        <f>IF(ISNA(VLOOKUP(C4,條件!$A$1:$L$1021,12,0)),"",(VLOOKUP(C4,條件!$A$1:$L$1021,12,0)))</f>
        <v/>
      </c>
      <c r="J4" s="681"/>
      <c r="K4" s="681"/>
      <c r="L4" s="682"/>
      <c r="M4" s="682"/>
      <c r="N4" s="683"/>
      <c r="O4" s="681"/>
      <c r="P4" s="682"/>
      <c r="Q4" s="682"/>
      <c r="R4" s="683"/>
      <c r="S4" s="681"/>
      <c r="T4" s="682"/>
      <c r="U4" s="682"/>
      <c r="V4" s="683"/>
      <c r="W4" s="681"/>
      <c r="X4" s="682"/>
      <c r="Y4" s="684"/>
      <c r="Z4" s="685" t="str">
        <f>IFERROR(VLOOKUP(C4, 條件!$A:$L, 3, 0), "")</f>
        <v/>
      </c>
      <c r="AA4" s="686" t="str">
        <f>IF(OR(L4={"改紡","檢修","了機","清車","FINAL","停機","SAMPLE","TEST","絲開發"}), L4, IFERROR(IF(C4="", "", (SUM(J4, N4, R4, V4)/3 * AG4) * IF(AND(AF4="S", AS4="雙"), 0.5, 1)), ""))</f>
        <v/>
      </c>
      <c r="AB4" s="687" t="str">
        <f t="shared" si="5"/>
        <v/>
      </c>
      <c r="AC4" s="686" t="str">
        <f>IF(OR(L4={"改紡","檢修","了機","清車","FINAL","停機","SAMPLE","TEST"}), "", IFERROR(IF(C4="", "", AVERAGE(L4:M4, P4:Q4, T4:U4, X4:Y4)/100), ""))</f>
        <v/>
      </c>
      <c r="AD4" s="686" t="str">
        <f t="shared" si="6"/>
        <v/>
      </c>
      <c r="AE4" s="686" t="str">
        <f t="shared" si="7"/>
        <v/>
      </c>
      <c r="AF4" s="686" t="str">
        <f t="shared" si="8"/>
        <v>A</v>
      </c>
      <c r="AG4" s="686">
        <v>2</v>
      </c>
      <c r="AH4" s="688"/>
      <c r="AI4" s="689"/>
      <c r="AJ4" s="689"/>
      <c r="AK4" s="689"/>
      <c r="AL4" s="690"/>
      <c r="AM4" s="691"/>
      <c r="AN4" s="691"/>
      <c r="AO4" s="691"/>
      <c r="AP4" s="691"/>
      <c r="AQ4" s="691"/>
      <c r="AR4" s="692"/>
      <c r="AS4" s="679" t="str">
        <f t="shared" si="9"/>
        <v>單</v>
      </c>
      <c r="AT4" s="679" t="str">
        <f t="shared" si="10"/>
        <v>半</v>
      </c>
      <c r="AU4" s="679" t="str">
        <f t="shared" si="11"/>
        <v/>
      </c>
      <c r="AV4" s="679" t="str">
        <f t="shared" si="4"/>
        <v/>
      </c>
    </row>
    <row r="5" spans="1:48">
      <c r="A5" s="675">
        <f t="shared" si="12"/>
        <v>46174</v>
      </c>
      <c r="B5" s="676" t="s">
        <v>1027</v>
      </c>
      <c r="C5" s="676"/>
      <c r="D5" s="677"/>
      <c r="E5" s="678" t="str">
        <f>IF(ISNA(VLOOKUP(C5,條件!$A$1:$G$1021,5,0)),"",(VLOOKUP(C5,條件!$A$1:$G$1021,5,0)))</f>
        <v/>
      </c>
      <c r="F5" s="679" t="str">
        <f>IF(ISNA(VLOOKUP(C5,條件!$A$1:$G$1021,6,0)),"",(VLOOKUP(C5,條件!$A$1:$G$1021,6,0)))</f>
        <v/>
      </c>
      <c r="G5" s="679" t="str">
        <f>IF(ISNA(VLOOKUP(C5,條件!$A$1:$G$1021,7,0)),"",(VLOOKUP(C5,條件!$A$1:$G$1021,7,0)))</f>
        <v/>
      </c>
      <c r="H5" s="679" t="str">
        <f>IF(ISNA(VLOOKUP(C5,條件!$A$1:$K$1021,11,0)),"",(VLOOKUP(C5,條件!$A$1:$K$1021,11,0)))</f>
        <v/>
      </c>
      <c r="I5" s="680" t="str">
        <f>IF(ISNA(VLOOKUP(C5,條件!$A$1:$L$1021,12,0)),"",(VLOOKUP(C5,條件!$A$1:$L$1021,12,0)))</f>
        <v/>
      </c>
      <c r="J5" s="681"/>
      <c r="K5" s="681"/>
      <c r="L5" s="682"/>
      <c r="M5" s="682"/>
      <c r="N5" s="683"/>
      <c r="O5" s="681"/>
      <c r="P5" s="682"/>
      <c r="Q5" s="682"/>
      <c r="R5" s="683"/>
      <c r="S5" s="681"/>
      <c r="T5" s="682"/>
      <c r="U5" s="682"/>
      <c r="V5" s="683"/>
      <c r="W5" s="681"/>
      <c r="X5" s="682"/>
      <c r="Y5" s="684"/>
      <c r="Z5" s="685" t="str">
        <f>IFERROR(VLOOKUP(C5, 條件!$A:$L, 3, 0), "")</f>
        <v/>
      </c>
      <c r="AA5" s="686" t="str">
        <f>IF(OR(L5={"改紡","檢修","了機","清車","FINAL","停機","SAMPLE","TEST","絲開發"}), L5, IFERROR(IF(C5="", "", (SUM(J5, N5, R5, V5)/3 * AG5) * IF(AND(AF5="S", AS5="雙"), 0.5, 1)), ""))</f>
        <v/>
      </c>
      <c r="AB5" s="687" t="str">
        <f t="shared" si="5"/>
        <v/>
      </c>
      <c r="AC5" s="686" t="str">
        <f>IF(OR(L5={"改紡","檢修","了機","清車","FINAL","停機","SAMPLE","TEST"}), "", IFERROR(IF(C5="", "", AVERAGE(L5:M5, P5:Q5, T5:U5, X5:Y5)/100), ""))</f>
        <v/>
      </c>
      <c r="AD5" s="686" t="str">
        <f t="shared" si="6"/>
        <v/>
      </c>
      <c r="AE5" s="686" t="str">
        <f t="shared" si="7"/>
        <v/>
      </c>
      <c r="AF5" s="686" t="str">
        <f t="shared" si="8"/>
        <v>A</v>
      </c>
      <c r="AG5" s="686">
        <v>2</v>
      </c>
      <c r="AH5" s="688"/>
      <c r="AI5" s="689"/>
      <c r="AJ5" s="689"/>
      <c r="AK5" s="689"/>
      <c r="AL5" s="690"/>
      <c r="AM5" s="691"/>
      <c r="AN5" s="691"/>
      <c r="AO5" s="691"/>
      <c r="AP5" s="691"/>
      <c r="AQ5" s="691"/>
      <c r="AR5" s="692"/>
      <c r="AS5" s="679" t="str">
        <f t="shared" si="9"/>
        <v>單</v>
      </c>
      <c r="AT5" s="679" t="str">
        <f t="shared" si="10"/>
        <v>半</v>
      </c>
      <c r="AU5" s="679" t="str">
        <f t="shared" si="11"/>
        <v/>
      </c>
      <c r="AV5" s="679" t="str">
        <f t="shared" si="4"/>
        <v/>
      </c>
    </row>
    <row r="6" spans="1:48">
      <c r="A6" s="675">
        <f t="shared" si="12"/>
        <v>46174</v>
      </c>
      <c r="B6" s="676" t="s">
        <v>1033</v>
      </c>
      <c r="C6" s="676"/>
      <c r="D6" s="677"/>
      <c r="E6" s="678" t="str">
        <f>IF(ISNA(VLOOKUP(C6,條件!$A$1:$G$1021,5,0)),"",(VLOOKUP(C6,條件!$A$1:$G$1021,5,0)))</f>
        <v/>
      </c>
      <c r="F6" s="679" t="str">
        <f>IF(ISNA(VLOOKUP(C6,條件!$A$1:$G$1021,6,0)),"",(VLOOKUP(C6,條件!$A$1:$G$1021,6,0)))</f>
        <v/>
      </c>
      <c r="G6" s="679" t="str">
        <f>IF(ISNA(VLOOKUP(C6,條件!$A$1:$G$1021,7,0)),"",(VLOOKUP(C6,條件!$A$1:$G$1021,7,0)))</f>
        <v/>
      </c>
      <c r="H6" s="679" t="str">
        <f>IF(ISNA(VLOOKUP(C6,條件!$A$1:$K$1021,11,0)),"",(VLOOKUP(C6,條件!$A$1:$K$1021,11,0)))</f>
        <v/>
      </c>
      <c r="I6" s="680" t="str">
        <f>IF(ISNA(VLOOKUP(C6,條件!$A$1:$L$1021,12,0)),"",(VLOOKUP(C6,條件!$A$1:$L$1021,12,0)))</f>
        <v/>
      </c>
      <c r="J6" s="681"/>
      <c r="K6" s="681"/>
      <c r="L6" s="682"/>
      <c r="M6" s="682"/>
      <c r="N6" s="683"/>
      <c r="O6" s="681"/>
      <c r="P6" s="682"/>
      <c r="Q6" s="682"/>
      <c r="R6" s="683"/>
      <c r="S6" s="681"/>
      <c r="T6" s="682"/>
      <c r="U6" s="682"/>
      <c r="V6" s="683"/>
      <c r="W6" s="681"/>
      <c r="X6" s="682"/>
      <c r="Y6" s="684"/>
      <c r="Z6" s="685" t="str">
        <f>IFERROR(VLOOKUP(C6, 條件!$A:$L, 3, 0), "")</f>
        <v/>
      </c>
      <c r="AA6" s="686" t="str">
        <f>IF(OR(L6={"改紡","檢修","了機","清車","FINAL","停機","SAMPLE","TEST","絲開發"}), L6, IFERROR(IF(C6="", "", (SUM(J6, N6, R6, V6)/3 * AG6) * IF(AND(AF6="S", AS6="雙"), 0.5, 1)), ""))</f>
        <v/>
      </c>
      <c r="AB6" s="687" t="str">
        <f t="shared" si="5"/>
        <v/>
      </c>
      <c r="AC6" s="686" t="str">
        <f>IF(OR(L6={"改紡","檢修","了機","清車","FINAL","停機","SAMPLE","TEST"}), "", IFERROR(IF(C6="", "", AVERAGE(L6:M6, P6:Q6, T6:U6, X6:Y6)/100), ""))</f>
        <v/>
      </c>
      <c r="AD6" s="686" t="str">
        <f t="shared" si="6"/>
        <v/>
      </c>
      <c r="AE6" s="686" t="str">
        <f t="shared" si="7"/>
        <v/>
      </c>
      <c r="AF6" s="686" t="str">
        <f t="shared" si="8"/>
        <v>A</v>
      </c>
      <c r="AG6" s="686">
        <v>2</v>
      </c>
      <c r="AH6" s="688"/>
      <c r="AI6" s="689"/>
      <c r="AJ6" s="689"/>
      <c r="AK6" s="689"/>
      <c r="AL6" s="690"/>
      <c r="AM6" s="691"/>
      <c r="AN6" s="691"/>
      <c r="AO6" s="691"/>
      <c r="AP6" s="691"/>
      <c r="AQ6" s="691"/>
      <c r="AR6" s="692"/>
      <c r="AS6" s="679" t="str">
        <f t="shared" si="9"/>
        <v>單</v>
      </c>
      <c r="AT6" s="679" t="str">
        <f t="shared" si="10"/>
        <v>半</v>
      </c>
      <c r="AU6" s="679" t="str">
        <f t="shared" si="11"/>
        <v/>
      </c>
      <c r="AV6" s="679" t="str">
        <f t="shared" si="4"/>
        <v/>
      </c>
    </row>
    <row r="7" spans="1:48">
      <c r="A7" s="675">
        <f t="shared" si="12"/>
        <v>46174</v>
      </c>
      <c r="B7" s="676" t="s">
        <v>1034</v>
      </c>
      <c r="C7" s="676"/>
      <c r="D7" s="677"/>
      <c r="E7" s="678" t="str">
        <f>IF(ISNA(VLOOKUP(C7,條件!$A$1:$G$1021,5,0)),"",(VLOOKUP(C7,條件!$A$1:$G$1021,5,0)))</f>
        <v/>
      </c>
      <c r="F7" s="679" t="str">
        <f>IF(ISNA(VLOOKUP(C7,條件!$A$1:$G$1021,6,0)),"",(VLOOKUP(C7,條件!$A$1:$G$1021,6,0)))</f>
        <v/>
      </c>
      <c r="G7" s="679" t="str">
        <f>IF(ISNA(VLOOKUP(C7,條件!$A$1:$G$1021,7,0)),"",(VLOOKUP(C7,條件!$A$1:$G$1021,7,0)))</f>
        <v/>
      </c>
      <c r="H7" s="679" t="str">
        <f>IF(ISNA(VLOOKUP(C7,條件!$A$1:$K$1021,11,0)),"",(VLOOKUP(C7,條件!$A$1:$K$1021,11,0)))</f>
        <v/>
      </c>
      <c r="I7" s="680" t="str">
        <f>IF(ISNA(VLOOKUP(C7,條件!$A$1:$L$1021,12,0)),"",(VLOOKUP(C7,條件!$A$1:$L$1021,12,0)))</f>
        <v/>
      </c>
      <c r="J7" s="681"/>
      <c r="K7" s="681"/>
      <c r="L7" s="682"/>
      <c r="M7" s="682"/>
      <c r="N7" s="683"/>
      <c r="O7" s="681"/>
      <c r="P7" s="682"/>
      <c r="Q7" s="682"/>
      <c r="R7" s="683"/>
      <c r="S7" s="681"/>
      <c r="T7" s="682"/>
      <c r="U7" s="682"/>
      <c r="V7" s="683"/>
      <c r="W7" s="681"/>
      <c r="X7" s="682"/>
      <c r="Y7" s="684"/>
      <c r="Z7" s="685" t="str">
        <f>IFERROR(VLOOKUP(C7, 條件!$A:$L, 3, 0), "")</f>
        <v/>
      </c>
      <c r="AA7" s="686" t="str">
        <f>IF(OR(L7={"改紡","檢修","了機","清車","FINAL","停機","SAMPLE","TEST","絲開發"}), L7, IFERROR(IF(C7="", "", (SUM(J7, N7, R7, V7)/3 * AG7) * IF(AND(AF7="S", AS7="雙"), 0.5, 1)), ""))</f>
        <v/>
      </c>
      <c r="AB7" s="687" t="str">
        <f t="shared" si="5"/>
        <v/>
      </c>
      <c r="AC7" s="686" t="str">
        <f>IF(OR(L7={"改紡","檢修","了機","清車","FINAL","停機","SAMPLE","TEST"}), "", IFERROR(IF(C7="", "", AVERAGE(L7:M7, P7:Q7, T7:U7, X7:Y7)/100), ""))</f>
        <v/>
      </c>
      <c r="AD7" s="686" t="str">
        <f t="shared" si="6"/>
        <v/>
      </c>
      <c r="AE7" s="686" t="str">
        <f t="shared" si="7"/>
        <v/>
      </c>
      <c r="AF7" s="686" t="str">
        <f t="shared" si="8"/>
        <v>A</v>
      </c>
      <c r="AG7" s="686">
        <v>2</v>
      </c>
      <c r="AH7" s="688"/>
      <c r="AI7" s="689"/>
      <c r="AJ7" s="689"/>
      <c r="AK7" s="689"/>
      <c r="AL7" s="690"/>
      <c r="AM7" s="691"/>
      <c r="AN7" s="691"/>
      <c r="AO7" s="691"/>
      <c r="AP7" s="691"/>
      <c r="AQ7" s="691"/>
      <c r="AR7" s="692"/>
      <c r="AS7" s="679" t="str">
        <f t="shared" si="9"/>
        <v>單</v>
      </c>
      <c r="AT7" s="679" t="str">
        <f t="shared" si="10"/>
        <v>半</v>
      </c>
      <c r="AU7" s="679" t="str">
        <f t="shared" si="11"/>
        <v/>
      </c>
      <c r="AV7" s="679" t="str">
        <f t="shared" si="4"/>
        <v/>
      </c>
    </row>
    <row r="8" spans="1:48">
      <c r="A8" s="675">
        <f t="shared" si="12"/>
        <v>46174</v>
      </c>
      <c r="B8" s="676" t="s">
        <v>1035</v>
      </c>
      <c r="C8" s="676"/>
      <c r="D8" s="677"/>
      <c r="E8" s="678" t="str">
        <f>IF(ISNA(VLOOKUP(C8,條件!$A$1:$G$1021,5,0)),"",(VLOOKUP(C8,條件!$A$1:$G$1021,5,0)))</f>
        <v/>
      </c>
      <c r="F8" s="679" t="str">
        <f>IF(ISNA(VLOOKUP(C8,條件!$A$1:$G$1021,6,0)),"",(VLOOKUP(C8,條件!$A$1:$G$1021,6,0)))</f>
        <v/>
      </c>
      <c r="G8" s="679" t="str">
        <f>IF(ISNA(VLOOKUP(C8,條件!$A$1:$G$1021,7,0)),"",(VLOOKUP(C8,條件!$A$1:$G$1021,7,0)))</f>
        <v/>
      </c>
      <c r="H8" s="679" t="str">
        <f>IF(ISNA(VLOOKUP(C8,條件!$A$1:$K$1021,11,0)),"",(VLOOKUP(C8,條件!$A$1:$K$1021,11,0)))</f>
        <v/>
      </c>
      <c r="I8" s="680" t="str">
        <f>IF(ISNA(VLOOKUP(C8,條件!$A$1:$L$1021,12,0)),"",(VLOOKUP(C8,條件!$A$1:$L$1021,12,0)))</f>
        <v/>
      </c>
      <c r="J8" s="681"/>
      <c r="K8" s="681"/>
      <c r="L8" s="682"/>
      <c r="M8" s="682"/>
      <c r="N8" s="683"/>
      <c r="O8" s="681"/>
      <c r="P8" s="682"/>
      <c r="Q8" s="682"/>
      <c r="R8" s="683"/>
      <c r="S8" s="681"/>
      <c r="T8" s="682"/>
      <c r="U8" s="682"/>
      <c r="V8" s="683"/>
      <c r="W8" s="681"/>
      <c r="X8" s="682"/>
      <c r="Y8" s="684"/>
      <c r="Z8" s="685" t="str">
        <f>IFERROR(VLOOKUP(C8, 條件!$A:$L, 3, 0), "")</f>
        <v/>
      </c>
      <c r="AA8" s="686" t="str">
        <f>IF(OR(L8={"改紡","檢修","了機","清車","FINAL","停機","SAMPLE","TEST","絲開發"}), L8, IFERROR(IF(C8="", "", (SUM(J8, N8, R8, V8)/3 * AG8) * IF(AND(AF8="S", AS8="雙"), 0.5, 1)), ""))</f>
        <v/>
      </c>
      <c r="AB8" s="687" t="str">
        <f t="shared" si="5"/>
        <v/>
      </c>
      <c r="AC8" s="686" t="str">
        <f>IF(OR(L8={"改紡","檢修","了機","清車","FINAL","停機","SAMPLE","TEST"}), "", IFERROR(IF(C8="", "", AVERAGE(L8:M8, P8:Q8, T8:U8, X8:Y8)/100), ""))</f>
        <v/>
      </c>
      <c r="AD8" s="686" t="str">
        <f t="shared" si="6"/>
        <v/>
      </c>
      <c r="AE8" s="686" t="str">
        <f t="shared" si="7"/>
        <v/>
      </c>
      <c r="AF8" s="686" t="str">
        <f t="shared" si="8"/>
        <v>A</v>
      </c>
      <c r="AG8" s="686">
        <v>1</v>
      </c>
      <c r="AH8" s="688"/>
      <c r="AI8" s="689"/>
      <c r="AJ8" s="689"/>
      <c r="AK8" s="689"/>
      <c r="AL8" s="690"/>
      <c r="AM8" s="691"/>
      <c r="AN8" s="691"/>
      <c r="AO8" s="691"/>
      <c r="AP8" s="691"/>
      <c r="AQ8" s="691"/>
      <c r="AR8" s="692"/>
      <c r="AS8" s="679" t="str">
        <f t="shared" si="9"/>
        <v>單</v>
      </c>
      <c r="AT8" s="679" t="str">
        <f t="shared" si="10"/>
        <v>全</v>
      </c>
      <c r="AU8" s="679" t="str">
        <f t="shared" si="11"/>
        <v/>
      </c>
      <c r="AV8" s="679" t="str">
        <f t="shared" si="4"/>
        <v/>
      </c>
    </row>
    <row r="9" spans="1:48">
      <c r="A9" s="675">
        <f t="shared" si="12"/>
        <v>46174</v>
      </c>
      <c r="B9" s="676" t="s">
        <v>1036</v>
      </c>
      <c r="C9" s="676"/>
      <c r="D9" s="677"/>
      <c r="E9" s="678" t="str">
        <f>IF(ISNA(VLOOKUP(C9,條件!$A$1:$G$1021,5,0)),"",(VLOOKUP(C9,條件!$A$1:$G$1021,5,0)))</f>
        <v/>
      </c>
      <c r="F9" s="679" t="str">
        <f>IF(ISNA(VLOOKUP(C9,條件!$A$1:$G$1021,6,0)),"",(VLOOKUP(C9,條件!$A$1:$G$1021,6,0)))</f>
        <v/>
      </c>
      <c r="G9" s="679" t="str">
        <f>IF(ISNA(VLOOKUP(C9,條件!$A$1:$G$1021,7,0)),"",(VLOOKUP(C9,條件!$A$1:$G$1021,7,0)))</f>
        <v/>
      </c>
      <c r="H9" s="679" t="str">
        <f>IF(ISNA(VLOOKUP(C9,條件!$A$1:$K$1021,11,0)),"",(VLOOKUP(C9,條件!$A$1:$K$1021,11,0)))</f>
        <v/>
      </c>
      <c r="I9" s="680" t="str">
        <f>IF(ISNA(VLOOKUP(C9,條件!$A$1:$L$1021,12,0)),"",(VLOOKUP(C9,條件!$A$1:$L$1021,12,0)))</f>
        <v/>
      </c>
      <c r="J9" s="681"/>
      <c r="K9" s="681"/>
      <c r="L9" s="682"/>
      <c r="M9" s="682"/>
      <c r="N9" s="683"/>
      <c r="O9" s="681"/>
      <c r="P9" s="682"/>
      <c r="Q9" s="682"/>
      <c r="R9" s="683"/>
      <c r="S9" s="681"/>
      <c r="T9" s="682"/>
      <c r="U9" s="682"/>
      <c r="V9" s="683"/>
      <c r="W9" s="681"/>
      <c r="X9" s="682"/>
      <c r="Y9" s="684"/>
      <c r="Z9" s="685" t="str">
        <f>IFERROR(VLOOKUP(C9, 條件!$A:$L, 3, 0), "")</f>
        <v/>
      </c>
      <c r="AA9" s="686" t="str">
        <f>IF(OR(L9={"改紡","檢修","了機","清車","FINAL","停機","SAMPLE","TEST","絲開發"}), L9, IFERROR(IF(C9="", "", (SUM(J9, N9, R9, V9)/3 * AG9) * IF(AND(AF9="S", AS9="雙"), 0.5, 1)), ""))</f>
        <v/>
      </c>
      <c r="AB9" s="687" t="str">
        <f t="shared" si="5"/>
        <v/>
      </c>
      <c r="AC9" s="686" t="str">
        <f>IF(OR(L9={"改紡","檢修","了機","清車","FINAL","停機","SAMPLE","TEST"}), "", IFERROR(IF(C9="", "", AVERAGE(L9:M9, P9:Q9, T9:U9, X9:Y9)/100), ""))</f>
        <v/>
      </c>
      <c r="AD9" s="686" t="str">
        <f t="shared" si="6"/>
        <v/>
      </c>
      <c r="AE9" s="686" t="str">
        <f t="shared" si="7"/>
        <v/>
      </c>
      <c r="AF9" s="686" t="str">
        <f t="shared" si="8"/>
        <v>A</v>
      </c>
      <c r="AG9" s="686">
        <v>1</v>
      </c>
      <c r="AH9" s="688"/>
      <c r="AI9" s="689"/>
      <c r="AJ9" s="689"/>
      <c r="AK9" s="689"/>
      <c r="AL9" s="690"/>
      <c r="AM9" s="691"/>
      <c r="AN9" s="691"/>
      <c r="AO9" s="691"/>
      <c r="AP9" s="691"/>
      <c r="AQ9" s="691"/>
      <c r="AR9" s="692"/>
      <c r="AS9" s="679" t="str">
        <f t="shared" si="9"/>
        <v>單</v>
      </c>
      <c r="AT9" s="679" t="str">
        <f t="shared" si="10"/>
        <v>全</v>
      </c>
      <c r="AU9" s="679" t="str">
        <f t="shared" si="11"/>
        <v/>
      </c>
      <c r="AV9" s="679" t="str">
        <f t="shared" si="4"/>
        <v/>
      </c>
    </row>
    <row r="10" spans="1:48">
      <c r="A10" s="675">
        <f t="shared" si="12"/>
        <v>46174</v>
      </c>
      <c r="B10" s="676" t="s">
        <v>1037</v>
      </c>
      <c r="C10" s="676"/>
      <c r="D10" s="677"/>
      <c r="E10" s="678" t="str">
        <f>IF(ISNA(VLOOKUP(C10,條件!$A$1:$G$1021,5,0)),"",(VLOOKUP(C10,條件!$A$1:$G$1021,5,0)))</f>
        <v/>
      </c>
      <c r="F10" s="679" t="str">
        <f>IF(ISNA(VLOOKUP(C10,條件!$A$1:$G$1021,6,0)),"",(VLOOKUP(C10,條件!$A$1:$G$1021,6,0)))</f>
        <v/>
      </c>
      <c r="G10" s="679" t="str">
        <f>IF(ISNA(VLOOKUP(C10,條件!$A$1:$G$1021,7,0)),"",(VLOOKUP(C10,條件!$A$1:$G$1021,7,0)))</f>
        <v/>
      </c>
      <c r="H10" s="679" t="str">
        <f>IF(ISNA(VLOOKUP(C10,條件!$A$1:$K$1021,11,0)),"",(VLOOKUP(C10,條件!$A$1:$K$1021,11,0)))</f>
        <v/>
      </c>
      <c r="I10" s="680" t="str">
        <f>IF(ISNA(VLOOKUP(C10,條件!$A$1:$L$1021,12,0)),"",(VLOOKUP(C10,條件!$A$1:$L$1021,12,0)))</f>
        <v/>
      </c>
      <c r="J10" s="681"/>
      <c r="K10" s="681"/>
      <c r="L10" s="682"/>
      <c r="M10" s="682"/>
      <c r="N10" s="683"/>
      <c r="O10" s="681"/>
      <c r="P10" s="682"/>
      <c r="Q10" s="682"/>
      <c r="R10" s="683"/>
      <c r="S10" s="681"/>
      <c r="T10" s="682"/>
      <c r="U10" s="682"/>
      <c r="V10" s="683"/>
      <c r="W10" s="681"/>
      <c r="X10" s="682"/>
      <c r="Y10" s="684"/>
      <c r="Z10" s="685" t="str">
        <f>IFERROR(VLOOKUP(C10, 條件!$A:$L, 3, 0), "")</f>
        <v/>
      </c>
      <c r="AA10" s="686" t="str">
        <f>IF(OR(L10={"改紡","檢修","了機","清車","FINAL","停機","SAMPLE","TEST","絲開發"}), L10, IFERROR(IF(C10="", "", (SUM(J10, N10, R10, V10)/3 * AG10) * IF(AND(AF10="S", AS10="雙"), 0.5, 1)), ""))</f>
        <v/>
      </c>
      <c r="AB10" s="687" t="str">
        <f t="shared" si="5"/>
        <v/>
      </c>
      <c r="AC10" s="686" t="str">
        <f>IF(OR(L10={"改紡","檢修","了機","清車","FINAL","停機","SAMPLE","TEST"}), "", IFERROR(IF(C10="", "", AVERAGE(L10:M10, P10:Q10, T10:U10, X10:Y10)/100), ""))</f>
        <v/>
      </c>
      <c r="AD10" s="686" t="str">
        <f t="shared" si="6"/>
        <v/>
      </c>
      <c r="AE10" s="686" t="str">
        <f t="shared" si="7"/>
        <v/>
      </c>
      <c r="AF10" s="686" t="str">
        <f t="shared" si="8"/>
        <v>A</v>
      </c>
      <c r="AG10" s="686">
        <v>1</v>
      </c>
      <c r="AH10" s="688"/>
      <c r="AI10" s="689"/>
      <c r="AJ10" s="689"/>
      <c r="AK10" s="689"/>
      <c r="AL10" s="690"/>
      <c r="AM10" s="691"/>
      <c r="AN10" s="691"/>
      <c r="AO10" s="691"/>
      <c r="AP10" s="691"/>
      <c r="AQ10" s="691"/>
      <c r="AR10" s="692"/>
      <c r="AS10" s="679" t="str">
        <f t="shared" si="9"/>
        <v>單</v>
      </c>
      <c r="AT10" s="679" t="str">
        <f t="shared" si="10"/>
        <v>全</v>
      </c>
      <c r="AU10" s="679" t="str">
        <f t="shared" si="11"/>
        <v/>
      </c>
      <c r="AV10" s="679" t="str">
        <f t="shared" si="4"/>
        <v/>
      </c>
    </row>
    <row r="11" spans="1:48">
      <c r="A11" s="675">
        <f t="shared" si="12"/>
        <v>46174</v>
      </c>
      <c r="B11" s="676" t="s">
        <v>1038</v>
      </c>
      <c r="C11" s="676"/>
      <c r="D11" s="677"/>
      <c r="E11" s="678" t="str">
        <f>IF(ISNA(VLOOKUP(C11,條件!$A$1:$G$1021,5,0)),"",(VLOOKUP(C11,條件!$A$1:$G$1021,5,0)))</f>
        <v/>
      </c>
      <c r="F11" s="679" t="str">
        <f>IF(ISNA(VLOOKUP(C11,條件!$A$1:$G$1021,6,0)),"",(VLOOKUP(C11,條件!$A$1:$G$1021,6,0)))</f>
        <v/>
      </c>
      <c r="G11" s="679" t="str">
        <f>IF(ISNA(VLOOKUP(C11,條件!$A$1:$G$1021,7,0)),"",(VLOOKUP(C11,條件!$A$1:$G$1021,7,0)))</f>
        <v/>
      </c>
      <c r="H11" s="679" t="str">
        <f>IF(ISNA(VLOOKUP(C11,條件!$A$1:$K$1021,11,0)),"",(VLOOKUP(C11,條件!$A$1:$K$1021,11,0)))</f>
        <v/>
      </c>
      <c r="I11" s="680" t="str">
        <f>IF(ISNA(VLOOKUP(C11,條件!$A$1:$L$1021,12,0)),"",(VLOOKUP(C11,條件!$A$1:$L$1021,12,0)))</f>
        <v/>
      </c>
      <c r="J11" s="681"/>
      <c r="K11" s="681"/>
      <c r="L11" s="682"/>
      <c r="M11" s="682"/>
      <c r="N11" s="683"/>
      <c r="O11" s="681"/>
      <c r="P11" s="682"/>
      <c r="Q11" s="682"/>
      <c r="R11" s="683"/>
      <c r="S11" s="681"/>
      <c r="T11" s="682"/>
      <c r="U11" s="682"/>
      <c r="V11" s="683"/>
      <c r="W11" s="681"/>
      <c r="X11" s="682"/>
      <c r="Y11" s="684"/>
      <c r="Z11" s="685" t="str">
        <f>IFERROR(VLOOKUP(C11, 條件!$A:$L, 3, 0), "")</f>
        <v/>
      </c>
      <c r="AA11" s="686" t="str">
        <f>IF(OR(L11={"改紡","檢修","了機","清車","FINAL","停機","SAMPLE","TEST","絲開發"}), L11, IFERROR(IF(C11="", "", (SUM(J11, N11, R11, V11)/3 * AG11) * IF(AND(AF11="S", AS11="雙"), 0.5, 1)), ""))</f>
        <v/>
      </c>
      <c r="AB11" s="687" t="str">
        <f t="shared" si="5"/>
        <v/>
      </c>
      <c r="AC11" s="686" t="str">
        <f>IF(OR(L11={"改紡","檢修","了機","清車","FINAL","停機","SAMPLE","TEST"}), "", IFERROR(IF(C11="", "", AVERAGE(L11:M11, P11:Q11, T11:U11, X11:Y11)/100), ""))</f>
        <v/>
      </c>
      <c r="AD11" s="686" t="str">
        <f t="shared" si="6"/>
        <v/>
      </c>
      <c r="AE11" s="686" t="str">
        <f t="shared" si="7"/>
        <v/>
      </c>
      <c r="AF11" s="686" t="str">
        <f t="shared" si="8"/>
        <v>A</v>
      </c>
      <c r="AG11" s="686">
        <v>2</v>
      </c>
      <c r="AH11" s="688"/>
      <c r="AI11" s="689"/>
      <c r="AJ11" s="689"/>
      <c r="AK11" s="689"/>
      <c r="AL11" s="690"/>
      <c r="AM11" s="691"/>
      <c r="AN11" s="691"/>
      <c r="AO11" s="691"/>
      <c r="AP11" s="691"/>
      <c r="AQ11" s="691"/>
      <c r="AR11" s="692"/>
      <c r="AS11" s="679" t="str">
        <f t="shared" si="9"/>
        <v>單</v>
      </c>
      <c r="AT11" s="679" t="str">
        <f t="shared" si="10"/>
        <v>半</v>
      </c>
      <c r="AU11" s="679" t="str">
        <f t="shared" si="11"/>
        <v/>
      </c>
      <c r="AV11" s="679" t="str">
        <f t="shared" si="4"/>
        <v/>
      </c>
    </row>
    <row r="12" spans="1:48">
      <c r="A12" s="675">
        <f t="shared" si="12"/>
        <v>46174</v>
      </c>
      <c r="B12" s="676" t="s">
        <v>1039</v>
      </c>
      <c r="C12" s="676"/>
      <c r="D12" s="677"/>
      <c r="E12" s="678" t="str">
        <f>IF(ISNA(VLOOKUP(C12,條件!$A$1:$G$1021,5,0)),"",(VLOOKUP(C12,條件!$A$1:$G$1021,5,0)))</f>
        <v/>
      </c>
      <c r="F12" s="679" t="str">
        <f>IF(ISNA(VLOOKUP(C12,條件!$A$1:$G$1021,6,0)),"",(VLOOKUP(C12,條件!$A$1:$G$1021,6,0)))</f>
        <v/>
      </c>
      <c r="G12" s="679" t="str">
        <f>IF(ISNA(VLOOKUP(C12,條件!$A$1:$G$1021,7,0)),"",(VLOOKUP(C12,條件!$A$1:$G$1021,7,0)))</f>
        <v/>
      </c>
      <c r="H12" s="679" t="str">
        <f>IF(ISNA(VLOOKUP(C12,條件!$A$1:$K$1021,11,0)),"",(VLOOKUP(C12,條件!$A$1:$K$1021,11,0)))</f>
        <v/>
      </c>
      <c r="I12" s="680" t="str">
        <f>IF(ISNA(VLOOKUP(C12,條件!$A$1:$L$1021,12,0)),"",(VLOOKUP(C12,條件!$A$1:$L$1021,12,0)))</f>
        <v/>
      </c>
      <c r="J12" s="681"/>
      <c r="K12" s="681"/>
      <c r="L12" s="682"/>
      <c r="M12" s="682"/>
      <c r="N12" s="683"/>
      <c r="O12" s="681"/>
      <c r="P12" s="682"/>
      <c r="Q12" s="682"/>
      <c r="R12" s="683"/>
      <c r="S12" s="681"/>
      <c r="T12" s="682"/>
      <c r="U12" s="682"/>
      <c r="V12" s="683"/>
      <c r="W12" s="681"/>
      <c r="X12" s="682"/>
      <c r="Y12" s="684"/>
      <c r="Z12" s="685" t="str">
        <f>IFERROR(VLOOKUP(C12, 條件!$A:$L, 3, 0), "")</f>
        <v/>
      </c>
      <c r="AA12" s="686" t="str">
        <f>IF(OR(L12={"改紡","檢修","了機","清車","FINAL","停機","SAMPLE","TEST","絲開發"}), L12, IFERROR(IF(C12="", "", (SUM(J12, N12, R12, V12)/3 * AG12) * IF(AND(AF12="S", AS12="雙"), 0.5, 1)), ""))</f>
        <v/>
      </c>
      <c r="AB12" s="687" t="str">
        <f t="shared" si="5"/>
        <v/>
      </c>
      <c r="AC12" s="686" t="str">
        <f>IF(OR(L12={"改紡","檢修","了機","清車","FINAL","停機","SAMPLE","TEST"}), "", IFERROR(IF(C12="", "", AVERAGE(L12:M12, P12:Q12, T12:U12, X12:Y12)/100), ""))</f>
        <v/>
      </c>
      <c r="AD12" s="686" t="str">
        <f t="shared" si="6"/>
        <v/>
      </c>
      <c r="AE12" s="686" t="str">
        <f t="shared" si="7"/>
        <v/>
      </c>
      <c r="AF12" s="686" t="str">
        <f t="shared" si="8"/>
        <v>A</v>
      </c>
      <c r="AG12" s="686">
        <v>2</v>
      </c>
      <c r="AH12" s="688"/>
      <c r="AI12" s="689"/>
      <c r="AJ12" s="689"/>
      <c r="AK12" s="689"/>
      <c r="AL12" s="690"/>
      <c r="AM12" s="691"/>
      <c r="AN12" s="691"/>
      <c r="AO12" s="691"/>
      <c r="AP12" s="691"/>
      <c r="AQ12" s="691"/>
      <c r="AR12" s="692"/>
      <c r="AS12" s="679" t="str">
        <f t="shared" si="9"/>
        <v>單</v>
      </c>
      <c r="AT12" s="679" t="str">
        <f t="shared" si="10"/>
        <v>半</v>
      </c>
      <c r="AU12" s="679" t="str">
        <f t="shared" si="11"/>
        <v/>
      </c>
      <c r="AV12" s="679" t="str">
        <f t="shared" si="4"/>
        <v/>
      </c>
    </row>
    <row r="13" spans="1:48">
      <c r="A13" s="675">
        <f t="shared" si="12"/>
        <v>46174</v>
      </c>
      <c r="B13" s="676" t="s">
        <v>1040</v>
      </c>
      <c r="C13" s="676"/>
      <c r="D13" s="677"/>
      <c r="E13" s="678" t="str">
        <f>IF(ISNA(VLOOKUP(C13,條件!$A$1:$G$1021,5,0)),"",(VLOOKUP(C13,條件!$A$1:$G$1021,5,0)))</f>
        <v/>
      </c>
      <c r="F13" s="679" t="str">
        <f>IF(ISNA(VLOOKUP(C13,條件!$A$1:$G$1021,6,0)),"",(VLOOKUP(C13,條件!$A$1:$G$1021,6,0)))</f>
        <v/>
      </c>
      <c r="G13" s="679" t="str">
        <f>IF(ISNA(VLOOKUP(C13,條件!$A$1:$G$1021,7,0)),"",(VLOOKUP(C13,條件!$A$1:$G$1021,7,0)))</f>
        <v/>
      </c>
      <c r="H13" s="679" t="str">
        <f>IF(ISNA(VLOOKUP(C13,條件!$A$1:$K$1021,11,0)),"",(VLOOKUP(C13,條件!$A$1:$K$1021,11,0)))</f>
        <v/>
      </c>
      <c r="I13" s="680" t="str">
        <f>IF(ISNA(VLOOKUP(C13,條件!$A$1:$L$1021,12,0)),"",(VLOOKUP(C13,條件!$A$1:$L$1021,12,0)))</f>
        <v/>
      </c>
      <c r="J13" s="681"/>
      <c r="K13" s="681"/>
      <c r="L13" s="682"/>
      <c r="M13" s="682"/>
      <c r="N13" s="683"/>
      <c r="O13" s="681"/>
      <c r="P13" s="682"/>
      <c r="Q13" s="682"/>
      <c r="R13" s="683"/>
      <c r="S13" s="681"/>
      <c r="T13" s="682"/>
      <c r="U13" s="682"/>
      <c r="V13" s="683"/>
      <c r="W13" s="681"/>
      <c r="X13" s="682"/>
      <c r="Y13" s="684"/>
      <c r="Z13" s="685" t="str">
        <f>IFERROR(VLOOKUP(C13, 條件!$A:$L, 3, 0), "")</f>
        <v/>
      </c>
      <c r="AA13" s="686" t="str">
        <f>IF(OR(L13={"改紡","檢修","了機","清車","FINAL","停機","SAMPLE","TEST","絲開發"}), L13, IFERROR(IF(C13="", "", (SUM(J13, N13, R13, V13)/3 * AG13) * IF(AND(AF13="S", AS13="雙"), 0.5, 1)), ""))</f>
        <v/>
      </c>
      <c r="AB13" s="687" t="str">
        <f t="shared" si="5"/>
        <v/>
      </c>
      <c r="AC13" s="686" t="str">
        <f>IF(OR(L13={"改紡","檢修","了機","清車","FINAL","停機","SAMPLE","TEST"}), "", IFERROR(IF(C13="", "", AVERAGE(L13:M13, P13:Q13, T13:U13, X13:Y13)/100), ""))</f>
        <v/>
      </c>
      <c r="AD13" s="686" t="str">
        <f t="shared" si="6"/>
        <v/>
      </c>
      <c r="AE13" s="686" t="str">
        <f t="shared" si="7"/>
        <v/>
      </c>
      <c r="AF13" s="686" t="str">
        <f t="shared" si="8"/>
        <v>A</v>
      </c>
      <c r="AG13" s="686">
        <v>2</v>
      </c>
      <c r="AH13" s="688"/>
      <c r="AI13" s="689"/>
      <c r="AJ13" s="689"/>
      <c r="AK13" s="689"/>
      <c r="AL13" s="690"/>
      <c r="AM13" s="691"/>
      <c r="AN13" s="691"/>
      <c r="AO13" s="691"/>
      <c r="AP13" s="691"/>
      <c r="AQ13" s="691"/>
      <c r="AR13" s="692"/>
      <c r="AS13" s="679" t="str">
        <f t="shared" si="9"/>
        <v>單</v>
      </c>
      <c r="AT13" s="679" t="str">
        <f t="shared" si="10"/>
        <v>半</v>
      </c>
      <c r="AU13" s="679" t="str">
        <f t="shared" si="11"/>
        <v/>
      </c>
      <c r="AV13" s="679" t="str">
        <f t="shared" si="4"/>
        <v/>
      </c>
    </row>
    <row r="14" spans="1:48">
      <c r="A14" s="675">
        <f t="shared" si="12"/>
        <v>46174</v>
      </c>
      <c r="B14" s="676" t="s">
        <v>1041</v>
      </c>
      <c r="C14" s="676"/>
      <c r="D14" s="677"/>
      <c r="E14" s="678" t="str">
        <f>IF(ISNA(VLOOKUP(C14,條件!$A$1:$G$1021,5,0)),"",(VLOOKUP(C14,條件!$A$1:$G$1021,5,0)))</f>
        <v/>
      </c>
      <c r="F14" s="679" t="str">
        <f>IF(ISNA(VLOOKUP(C14,條件!$A$1:$G$1021,6,0)),"",(VLOOKUP(C14,條件!$A$1:$G$1021,6,0)))</f>
        <v/>
      </c>
      <c r="G14" s="679" t="str">
        <f>IF(ISNA(VLOOKUP(C14,條件!$A$1:$G$1021,7,0)),"",(VLOOKUP(C14,條件!$A$1:$G$1021,7,0)))</f>
        <v/>
      </c>
      <c r="H14" s="679" t="str">
        <f>IF(ISNA(VLOOKUP(C14,條件!$A$1:$K$1021,11,0)),"",(VLOOKUP(C14,條件!$A$1:$K$1021,11,0)))</f>
        <v/>
      </c>
      <c r="I14" s="680" t="str">
        <f>IF(ISNA(VLOOKUP(C14,條件!$A$1:$L$1021,12,0)),"",(VLOOKUP(C14,條件!$A$1:$L$1021,12,0)))</f>
        <v/>
      </c>
      <c r="J14" s="681"/>
      <c r="K14" s="681"/>
      <c r="L14" s="682"/>
      <c r="M14" s="682"/>
      <c r="N14" s="683"/>
      <c r="O14" s="681"/>
      <c r="P14" s="682"/>
      <c r="Q14" s="682"/>
      <c r="R14" s="683"/>
      <c r="S14" s="681"/>
      <c r="T14" s="682"/>
      <c r="U14" s="682"/>
      <c r="V14" s="683"/>
      <c r="W14" s="681"/>
      <c r="X14" s="682"/>
      <c r="Y14" s="684"/>
      <c r="Z14" s="685" t="str">
        <f>IFERROR(VLOOKUP(C14, 條件!$A:$L, 3, 0), "")</f>
        <v/>
      </c>
      <c r="AA14" s="686" t="str">
        <f>IF(OR(L14={"改紡","檢修","了機","清車","FINAL","停機","SAMPLE","TEST","絲開發"}), L14, IFERROR(IF(C14="", "", (SUM(J14, N14, R14, V14)/3 * AG14) * IF(AND(AF14="S", AS14="雙"), 0.5, 1)), ""))</f>
        <v/>
      </c>
      <c r="AB14" s="687" t="str">
        <f t="shared" si="5"/>
        <v/>
      </c>
      <c r="AC14" s="686" t="str">
        <f>IF(OR(L14={"改紡","檢修","了機","清車","FINAL","停機","SAMPLE","TEST"}), "", IFERROR(IF(C14="", "", AVERAGE(L14:M14, P14:Q14, T14:U14, X14:Y14)/100), ""))</f>
        <v/>
      </c>
      <c r="AD14" s="686" t="str">
        <f t="shared" si="6"/>
        <v/>
      </c>
      <c r="AE14" s="686" t="str">
        <f t="shared" si="7"/>
        <v/>
      </c>
      <c r="AF14" s="686" t="str">
        <f t="shared" si="8"/>
        <v>A</v>
      </c>
      <c r="AG14" s="686">
        <v>2</v>
      </c>
      <c r="AH14" s="688"/>
      <c r="AI14" s="689"/>
      <c r="AJ14" s="689"/>
      <c r="AK14" s="689"/>
      <c r="AL14" s="690"/>
      <c r="AM14" s="691"/>
      <c r="AN14" s="691"/>
      <c r="AO14" s="691"/>
      <c r="AP14" s="691"/>
      <c r="AQ14" s="691"/>
      <c r="AR14" s="692"/>
      <c r="AS14" s="679" t="str">
        <f t="shared" si="9"/>
        <v>單</v>
      </c>
      <c r="AT14" s="679" t="str">
        <f t="shared" si="10"/>
        <v>半</v>
      </c>
      <c r="AU14" s="679" t="str">
        <f t="shared" si="11"/>
        <v/>
      </c>
      <c r="AV14" s="679" t="str">
        <f t="shared" si="4"/>
        <v/>
      </c>
    </row>
    <row r="15" spans="1:48">
      <c r="A15" s="675">
        <f t="shared" si="12"/>
        <v>46174</v>
      </c>
      <c r="B15" s="676" t="s">
        <v>1042</v>
      </c>
      <c r="C15" s="676"/>
      <c r="D15" s="677"/>
      <c r="E15" s="678" t="str">
        <f>IF(ISNA(VLOOKUP(C15,條件!$A$1:$G$1021,5,0)),"",(VLOOKUP(C15,條件!$A$1:$G$1021,5,0)))</f>
        <v/>
      </c>
      <c r="F15" s="679" t="str">
        <f>IF(ISNA(VLOOKUP(C15,條件!$A$1:$G$1021,6,0)),"",(VLOOKUP(C15,條件!$A$1:$G$1021,6,0)))</f>
        <v/>
      </c>
      <c r="G15" s="679" t="str">
        <f>IF(ISNA(VLOOKUP(C15,條件!$A$1:$G$1021,7,0)),"",(VLOOKUP(C15,條件!$A$1:$G$1021,7,0)))</f>
        <v/>
      </c>
      <c r="H15" s="679" t="str">
        <f>IF(ISNA(VLOOKUP(C15,條件!$A$1:$K$1021,11,0)),"",(VLOOKUP(C15,條件!$A$1:$K$1021,11,0)))</f>
        <v/>
      </c>
      <c r="I15" s="680" t="str">
        <f>IF(ISNA(VLOOKUP(C15,條件!$A$1:$L$1021,12,0)),"",(VLOOKUP(C15,條件!$A$1:$L$1021,12,0)))</f>
        <v/>
      </c>
      <c r="J15" s="681"/>
      <c r="K15" s="681"/>
      <c r="L15" s="682"/>
      <c r="M15" s="682"/>
      <c r="N15" s="683"/>
      <c r="O15" s="681"/>
      <c r="P15" s="682"/>
      <c r="Q15" s="682"/>
      <c r="R15" s="683"/>
      <c r="S15" s="681"/>
      <c r="T15" s="682"/>
      <c r="U15" s="682"/>
      <c r="V15" s="683"/>
      <c r="W15" s="681"/>
      <c r="X15" s="682"/>
      <c r="Y15" s="684"/>
      <c r="Z15" s="685" t="str">
        <f>IFERROR(VLOOKUP(C15, 條件!$A:$L, 3, 0), "")</f>
        <v/>
      </c>
      <c r="AA15" s="686" t="str">
        <f>IF(OR(L15={"改紡","檢修","了機","清車","FINAL","停機","SAMPLE","TEST","絲開發"}), L15, IFERROR(IF(C15="", "", (SUM(J15, N15, R15, V15)/3 * AG15) * IF(AND(AF15="S", AS15="雙"), 0.5, 1)), ""))</f>
        <v/>
      </c>
      <c r="AB15" s="687" t="str">
        <f t="shared" si="5"/>
        <v/>
      </c>
      <c r="AC15" s="686" t="str">
        <f>IF(OR(L15={"改紡","檢修","了機","清車","FINAL","停機","SAMPLE","TEST"}), "", IFERROR(IF(C15="", "", AVERAGE(L15:M15, P15:Q15, T15:U15, X15:Y15)/100), ""))</f>
        <v/>
      </c>
      <c r="AD15" s="686" t="str">
        <f t="shared" si="6"/>
        <v/>
      </c>
      <c r="AE15" s="686" t="str">
        <f t="shared" si="7"/>
        <v/>
      </c>
      <c r="AF15" s="686" t="str">
        <f t="shared" si="8"/>
        <v>A</v>
      </c>
      <c r="AG15" s="686">
        <v>2</v>
      </c>
      <c r="AH15" s="688"/>
      <c r="AI15" s="689"/>
      <c r="AJ15" s="689"/>
      <c r="AK15" s="689"/>
      <c r="AL15" s="690"/>
      <c r="AM15" s="691"/>
      <c r="AN15" s="691"/>
      <c r="AO15" s="691"/>
      <c r="AP15" s="691"/>
      <c r="AQ15" s="691"/>
      <c r="AR15" s="692"/>
      <c r="AS15" s="679" t="str">
        <f t="shared" si="9"/>
        <v>單</v>
      </c>
      <c r="AT15" s="679" t="str">
        <f t="shared" si="10"/>
        <v>半</v>
      </c>
      <c r="AU15" s="679" t="str">
        <f t="shared" si="11"/>
        <v/>
      </c>
      <c r="AV15" s="679" t="str">
        <f t="shared" si="4"/>
        <v/>
      </c>
    </row>
    <row r="16" spans="1:48">
      <c r="A16" s="675">
        <f t="shared" si="12"/>
        <v>46174</v>
      </c>
      <c r="B16" s="676" t="s">
        <v>1043</v>
      </c>
      <c r="C16" s="676"/>
      <c r="D16" s="677"/>
      <c r="E16" s="678" t="str">
        <f>IF(ISNA(VLOOKUP(C16,條件!$A$1:$G$1021,5,0)),"",(VLOOKUP(C16,條件!$A$1:$G$1021,5,0)))</f>
        <v/>
      </c>
      <c r="F16" s="679" t="str">
        <f>IF(ISNA(VLOOKUP(C16,條件!$A$1:$G$1021,6,0)),"",(VLOOKUP(C16,條件!$A$1:$G$1021,6,0)))</f>
        <v/>
      </c>
      <c r="G16" s="679" t="str">
        <f>IF(ISNA(VLOOKUP(C16,條件!$A$1:$G$1021,7,0)),"",(VLOOKUP(C16,條件!$A$1:$G$1021,7,0)))</f>
        <v/>
      </c>
      <c r="H16" s="679" t="str">
        <f>IF(ISNA(VLOOKUP(C16,條件!$A$1:$K$1021,11,0)),"",(VLOOKUP(C16,條件!$A$1:$K$1021,11,0)))</f>
        <v/>
      </c>
      <c r="I16" s="680" t="str">
        <f>IF(ISNA(VLOOKUP(C16,條件!$A$1:$L$1021,12,0)),"",(VLOOKUP(C16,條件!$A$1:$L$1021,12,0)))</f>
        <v/>
      </c>
      <c r="J16" s="681"/>
      <c r="K16" s="681"/>
      <c r="L16" s="682"/>
      <c r="M16" s="682"/>
      <c r="N16" s="683"/>
      <c r="O16" s="681"/>
      <c r="P16" s="682"/>
      <c r="Q16" s="682"/>
      <c r="R16" s="683"/>
      <c r="S16" s="681"/>
      <c r="T16" s="682"/>
      <c r="U16" s="682"/>
      <c r="V16" s="683"/>
      <c r="W16" s="681"/>
      <c r="X16" s="682"/>
      <c r="Y16" s="684"/>
      <c r="Z16" s="685" t="str">
        <f>IFERROR(VLOOKUP(C16, 條件!$A:$L, 3, 0), "")</f>
        <v/>
      </c>
      <c r="AA16" s="686" t="str">
        <f>IF(OR(L16={"改紡","檢修","了機","清車","FINAL","停機","SAMPLE","TEST","絲開發"}), L16, IFERROR(IF(C16="", "", (SUM(J16, N16, R16, V16)/3 * AG16) * IF(AND(AF16="S", AS16="雙"), 0.5, 1)), ""))</f>
        <v/>
      </c>
      <c r="AB16" s="687" t="str">
        <f t="shared" si="5"/>
        <v/>
      </c>
      <c r="AC16" s="686" t="str">
        <f>IF(OR(L16={"改紡","檢修","了機","清車","FINAL","停機","SAMPLE","TEST"}), "", IFERROR(IF(C16="", "", AVERAGE(L16:M16, P16:Q16, T16:U16, X16:Y16)/100), ""))</f>
        <v/>
      </c>
      <c r="AD16" s="686" t="str">
        <f t="shared" si="6"/>
        <v/>
      </c>
      <c r="AE16" s="686" t="str">
        <f t="shared" si="7"/>
        <v/>
      </c>
      <c r="AF16" s="686" t="str">
        <f t="shared" si="8"/>
        <v>A</v>
      </c>
      <c r="AG16" s="686">
        <v>1</v>
      </c>
      <c r="AH16" s="688"/>
      <c r="AI16" s="689"/>
      <c r="AJ16" s="689"/>
      <c r="AK16" s="689"/>
      <c r="AL16" s="690"/>
      <c r="AM16" s="691"/>
      <c r="AN16" s="691"/>
      <c r="AO16" s="691"/>
      <c r="AP16" s="691"/>
      <c r="AQ16" s="691"/>
      <c r="AR16" s="692"/>
      <c r="AS16" s="679" t="str">
        <f t="shared" si="9"/>
        <v>單</v>
      </c>
      <c r="AT16" s="679" t="str">
        <f t="shared" si="10"/>
        <v>全</v>
      </c>
      <c r="AU16" s="679" t="str">
        <f t="shared" si="11"/>
        <v/>
      </c>
      <c r="AV16" s="679" t="str">
        <f t="shared" si="4"/>
        <v/>
      </c>
    </row>
    <row r="17" spans="1:48">
      <c r="A17" s="675">
        <f t="shared" si="12"/>
        <v>46174</v>
      </c>
      <c r="B17" s="676" t="s">
        <v>1044</v>
      </c>
      <c r="C17" s="676"/>
      <c r="D17" s="677"/>
      <c r="E17" s="678" t="str">
        <f>IF(ISNA(VLOOKUP(C17,條件!$A$1:$G$1021,5,0)),"",(VLOOKUP(C17,條件!$A$1:$G$1021,5,0)))</f>
        <v/>
      </c>
      <c r="F17" s="679" t="str">
        <f>IF(ISNA(VLOOKUP(C17,條件!$A$1:$G$1021,6,0)),"",(VLOOKUP(C17,條件!$A$1:$G$1021,6,0)))</f>
        <v/>
      </c>
      <c r="G17" s="679" t="str">
        <f>IF(ISNA(VLOOKUP(C17,條件!$A$1:$G$1021,7,0)),"",(VLOOKUP(C17,條件!$A$1:$G$1021,7,0)))</f>
        <v/>
      </c>
      <c r="H17" s="679" t="str">
        <f>IF(ISNA(VLOOKUP(C17,條件!$A$1:$K$1021,11,0)),"",(VLOOKUP(C17,條件!$A$1:$K$1021,11,0)))</f>
        <v/>
      </c>
      <c r="I17" s="680" t="str">
        <f>IF(ISNA(VLOOKUP(C17,條件!$A$1:$L$1021,12,0)),"",(VLOOKUP(C17,條件!$A$1:$L$1021,12,0)))</f>
        <v/>
      </c>
      <c r="J17" s="681"/>
      <c r="K17" s="681"/>
      <c r="L17" s="682"/>
      <c r="M17" s="682"/>
      <c r="N17" s="683"/>
      <c r="O17" s="681"/>
      <c r="P17" s="682"/>
      <c r="Q17" s="682"/>
      <c r="R17" s="683"/>
      <c r="S17" s="681"/>
      <c r="T17" s="682"/>
      <c r="U17" s="682"/>
      <c r="V17" s="683"/>
      <c r="W17" s="681"/>
      <c r="X17" s="682"/>
      <c r="Y17" s="684"/>
      <c r="Z17" s="685" t="str">
        <f>IFERROR(VLOOKUP(C17, 條件!$A:$L, 3, 0), "")</f>
        <v/>
      </c>
      <c r="AA17" s="686" t="str">
        <f>IF(OR(L17={"改紡","檢修","了機","清車","FINAL","停機","SAMPLE","TEST","絲開發"}), L17, IFERROR(IF(C17="", "", (SUM(J17, N17, R17, V17)/3 * AG17) * IF(AND(AF17="S", AS17="雙"), 0.5, 1)), ""))</f>
        <v/>
      </c>
      <c r="AB17" s="687" t="str">
        <f t="shared" si="5"/>
        <v/>
      </c>
      <c r="AC17" s="686" t="str">
        <f>IF(OR(L17={"改紡","檢修","了機","清車","FINAL","停機","SAMPLE","TEST"}), "", IFERROR(IF(C17="", "", AVERAGE(L17:M17, P17:Q17, T17:U17, X17:Y17)/100), ""))</f>
        <v/>
      </c>
      <c r="AD17" s="686" t="str">
        <f t="shared" si="6"/>
        <v/>
      </c>
      <c r="AE17" s="686" t="str">
        <f t="shared" si="7"/>
        <v/>
      </c>
      <c r="AF17" s="686" t="str">
        <f t="shared" si="8"/>
        <v>A</v>
      </c>
      <c r="AG17" s="686">
        <v>2</v>
      </c>
      <c r="AH17" s="688"/>
      <c r="AI17" s="689"/>
      <c r="AJ17" s="689"/>
      <c r="AK17" s="689"/>
      <c r="AL17" s="690"/>
      <c r="AM17" s="691"/>
      <c r="AN17" s="691"/>
      <c r="AO17" s="691"/>
      <c r="AP17" s="691"/>
      <c r="AQ17" s="691"/>
      <c r="AR17" s="692"/>
      <c r="AS17" s="679" t="str">
        <f t="shared" si="9"/>
        <v>單</v>
      </c>
      <c r="AT17" s="679" t="str">
        <f t="shared" si="10"/>
        <v>半</v>
      </c>
      <c r="AU17" s="679" t="str">
        <f t="shared" si="11"/>
        <v/>
      </c>
      <c r="AV17" s="679" t="str">
        <f t="shared" si="4"/>
        <v/>
      </c>
    </row>
    <row r="18" spans="1:48">
      <c r="A18" s="675">
        <f t="shared" si="12"/>
        <v>46174</v>
      </c>
      <c r="B18" s="676" t="s">
        <v>1045</v>
      </c>
      <c r="C18" s="676"/>
      <c r="D18" s="677"/>
      <c r="E18" s="678" t="str">
        <f>IF(ISNA(VLOOKUP(C18,條件!$A$1:$G$1021,5,0)),"",(VLOOKUP(C18,條件!$A$1:$G$1021,5,0)))</f>
        <v/>
      </c>
      <c r="F18" s="679" t="str">
        <f>IF(ISNA(VLOOKUP(C18,條件!$A$1:$G$1021,6,0)),"",(VLOOKUP(C18,條件!$A$1:$G$1021,6,0)))</f>
        <v/>
      </c>
      <c r="G18" s="679" t="str">
        <f>IF(ISNA(VLOOKUP(C18,條件!$A$1:$G$1021,7,0)),"",(VLOOKUP(C18,條件!$A$1:$G$1021,7,0)))</f>
        <v/>
      </c>
      <c r="H18" s="679" t="str">
        <f>IF(ISNA(VLOOKUP(C18,條件!$A$1:$K$1021,11,0)),"",(VLOOKUP(C18,條件!$A$1:$K$1021,11,0)))</f>
        <v/>
      </c>
      <c r="I18" s="680" t="str">
        <f>IF(ISNA(VLOOKUP(C18,條件!$A$1:$L$1021,12,0)),"",(VLOOKUP(C18,條件!$A$1:$L$1021,12,0)))</f>
        <v/>
      </c>
      <c r="J18" s="681"/>
      <c r="K18" s="681"/>
      <c r="L18" s="682"/>
      <c r="M18" s="682"/>
      <c r="N18" s="683"/>
      <c r="O18" s="681"/>
      <c r="P18" s="682"/>
      <c r="Q18" s="682"/>
      <c r="R18" s="683"/>
      <c r="S18" s="681"/>
      <c r="T18" s="682"/>
      <c r="U18" s="682"/>
      <c r="V18" s="683"/>
      <c r="W18" s="681"/>
      <c r="X18" s="682"/>
      <c r="Y18" s="684"/>
      <c r="Z18" s="685" t="str">
        <f>IFERROR(VLOOKUP(C18, 條件!$A:$L, 3, 0), "")</f>
        <v/>
      </c>
      <c r="AA18" s="686" t="str">
        <f>IF(OR(L18={"改紡","檢修","了機","清車","FINAL","停機","SAMPLE","TEST","絲開發"}), L18, IFERROR(IF(C18="", "", (SUM(J18, N18, R18, V18)/3 * AG18) * IF(AND(AF18="S", AS18="雙"), 0.5, 1)), ""))</f>
        <v/>
      </c>
      <c r="AB18" s="687" t="str">
        <f t="shared" si="5"/>
        <v/>
      </c>
      <c r="AC18" s="686" t="str">
        <f>IF(OR(L18={"改紡","檢修","了機","清車","FINAL","停機","SAMPLE","TEST"}), "", IFERROR(IF(C18="", "", AVERAGE(L18:M18, P18:Q18, T18:U18, X18:Y18)/100), ""))</f>
        <v/>
      </c>
      <c r="AD18" s="686" t="str">
        <f t="shared" si="6"/>
        <v/>
      </c>
      <c r="AE18" s="686" t="str">
        <f t="shared" si="7"/>
        <v/>
      </c>
      <c r="AF18" s="686" t="str">
        <f t="shared" si="8"/>
        <v>A</v>
      </c>
      <c r="AG18" s="686">
        <v>2</v>
      </c>
      <c r="AH18" s="688"/>
      <c r="AI18" s="689"/>
      <c r="AJ18" s="689"/>
      <c r="AK18" s="689"/>
      <c r="AL18" s="690"/>
      <c r="AM18" s="691"/>
      <c r="AN18" s="691"/>
      <c r="AO18" s="691"/>
      <c r="AP18" s="691"/>
      <c r="AQ18" s="691"/>
      <c r="AR18" s="692"/>
      <c r="AS18" s="679" t="str">
        <f t="shared" si="9"/>
        <v>單</v>
      </c>
      <c r="AT18" s="679" t="str">
        <f t="shared" si="10"/>
        <v>半</v>
      </c>
      <c r="AU18" s="679" t="str">
        <f t="shared" si="11"/>
        <v/>
      </c>
      <c r="AV18" s="679" t="str">
        <f t="shared" si="4"/>
        <v/>
      </c>
    </row>
    <row r="19" spans="1:48">
      <c r="A19" s="675">
        <f t="shared" si="12"/>
        <v>46174</v>
      </c>
      <c r="B19" s="676" t="s">
        <v>1046</v>
      </c>
      <c r="C19" s="676"/>
      <c r="D19" s="677"/>
      <c r="E19" s="678" t="str">
        <f>IF(ISNA(VLOOKUP(C19,條件!$A$1:$G$1021,5,0)),"",(VLOOKUP(C19,條件!$A$1:$G$1021,5,0)))</f>
        <v/>
      </c>
      <c r="F19" s="679" t="str">
        <f>IF(ISNA(VLOOKUP(C19,條件!$A$1:$G$1021,6,0)),"",(VLOOKUP(C19,條件!$A$1:$G$1021,6,0)))</f>
        <v/>
      </c>
      <c r="G19" s="679" t="str">
        <f>IF(ISNA(VLOOKUP(C19,條件!$A$1:$G$1021,7,0)),"",(VLOOKUP(C19,條件!$A$1:$G$1021,7,0)))</f>
        <v/>
      </c>
      <c r="H19" s="679" t="str">
        <f>IF(ISNA(VLOOKUP(C19,條件!$A$1:$K$1021,11,0)),"",(VLOOKUP(C19,條件!$A$1:$K$1021,11,0)))</f>
        <v/>
      </c>
      <c r="I19" s="680" t="str">
        <f>IF(ISNA(VLOOKUP(C19,條件!$A$1:$L$1021,12,0)),"",(VLOOKUP(C19,條件!$A$1:$L$1021,12,0)))</f>
        <v/>
      </c>
      <c r="J19" s="681"/>
      <c r="K19" s="681"/>
      <c r="L19" s="682"/>
      <c r="M19" s="682"/>
      <c r="N19" s="683"/>
      <c r="O19" s="681"/>
      <c r="P19" s="682"/>
      <c r="Q19" s="682"/>
      <c r="R19" s="683"/>
      <c r="S19" s="681"/>
      <c r="T19" s="682"/>
      <c r="U19" s="682"/>
      <c r="V19" s="683"/>
      <c r="W19" s="681"/>
      <c r="X19" s="682"/>
      <c r="Y19" s="684"/>
      <c r="Z19" s="685" t="str">
        <f>IFERROR(VLOOKUP(C19, 條件!$A:$L, 3, 0), "")</f>
        <v/>
      </c>
      <c r="AA19" s="686" t="str">
        <f>IF(OR(L19={"改紡","檢修","了機","清車","FINAL","停機","SAMPLE","TEST","絲開發"}), L19, IFERROR(IF(C19="", "", (SUM(J19, N19, R19, V19)/3 * AG19) * IF(AND(AF19="S", AS19="雙"), 0.5, 1)), ""))</f>
        <v/>
      </c>
      <c r="AB19" s="687" t="str">
        <f t="shared" si="5"/>
        <v/>
      </c>
      <c r="AC19" s="686" t="str">
        <f>IF(OR(L19={"改紡","檢修","了機","清車","FINAL","停機","SAMPLE","TEST"}), "", IFERROR(IF(C19="", "", AVERAGE(L19:M19, P19:Q19, T19:U19, X19:Y19)/100), ""))</f>
        <v/>
      </c>
      <c r="AD19" s="686" t="str">
        <f t="shared" si="6"/>
        <v/>
      </c>
      <c r="AE19" s="686" t="str">
        <f t="shared" si="7"/>
        <v/>
      </c>
      <c r="AF19" s="686" t="str">
        <f t="shared" si="8"/>
        <v>A</v>
      </c>
      <c r="AG19" s="686">
        <v>1</v>
      </c>
      <c r="AH19" s="688"/>
      <c r="AI19" s="689"/>
      <c r="AJ19" s="689"/>
      <c r="AK19" s="689"/>
      <c r="AL19" s="690"/>
      <c r="AM19" s="691"/>
      <c r="AN19" s="691"/>
      <c r="AO19" s="691"/>
      <c r="AP19" s="691"/>
      <c r="AQ19" s="691"/>
      <c r="AR19" s="692"/>
      <c r="AS19" s="679" t="str">
        <f t="shared" si="9"/>
        <v>單</v>
      </c>
      <c r="AT19" s="679" t="str">
        <f t="shared" si="10"/>
        <v>全</v>
      </c>
      <c r="AU19" s="679" t="str">
        <f t="shared" si="11"/>
        <v/>
      </c>
      <c r="AV19" s="679" t="str">
        <f t="shared" si="4"/>
        <v/>
      </c>
    </row>
    <row r="20" spans="1:48">
      <c r="A20" s="675">
        <f t="shared" si="12"/>
        <v>46174</v>
      </c>
      <c r="B20" s="676" t="s">
        <v>1046</v>
      </c>
      <c r="C20" s="676"/>
      <c r="D20" s="677"/>
      <c r="E20" s="678" t="str">
        <f>IF(ISNA(VLOOKUP(C20,條件!$A$1:$G$1021,5,0)),"",(VLOOKUP(C20,條件!$A$1:$G$1021,5,0)))</f>
        <v/>
      </c>
      <c r="F20" s="679" t="str">
        <f>IF(ISNA(VLOOKUP(C20,條件!$A$1:$G$1021,6,0)),"",(VLOOKUP(C20,條件!$A$1:$G$1021,6,0)))</f>
        <v/>
      </c>
      <c r="G20" s="679" t="str">
        <f>IF(ISNA(VLOOKUP(C20,條件!$A$1:$G$1021,7,0)),"",(VLOOKUP(C20,條件!$A$1:$G$1021,7,0)))</f>
        <v/>
      </c>
      <c r="H20" s="679" t="str">
        <f>IF(ISNA(VLOOKUP(C20,條件!$A$1:$K$1021,11,0)),"",(VLOOKUP(C20,條件!$A$1:$K$1021,11,0)))</f>
        <v/>
      </c>
      <c r="I20" s="680" t="str">
        <f>IF(ISNA(VLOOKUP(C20,條件!$A$1:$L$1021,12,0)),"",(VLOOKUP(C20,條件!$A$1:$L$1021,12,0)))</f>
        <v/>
      </c>
      <c r="J20" s="681"/>
      <c r="K20" s="681"/>
      <c r="L20" s="682"/>
      <c r="M20" s="682"/>
      <c r="N20" s="683"/>
      <c r="O20" s="681"/>
      <c r="P20" s="682"/>
      <c r="Q20" s="682"/>
      <c r="R20" s="683"/>
      <c r="S20" s="681"/>
      <c r="T20" s="682"/>
      <c r="U20" s="682"/>
      <c r="V20" s="683"/>
      <c r="W20" s="681"/>
      <c r="X20" s="682"/>
      <c r="Y20" s="684"/>
      <c r="Z20" s="685" t="str">
        <f>IFERROR(VLOOKUP(C20, 條件!$A:$L, 3, 0), "")</f>
        <v/>
      </c>
      <c r="AA20" s="686" t="str">
        <f>IF(OR(L20={"改紡","檢修","了機","清車","FINAL","停機","SAMPLE","TEST","絲開發"}), L20, IFERROR(IF(C20="", "", (SUM(J20, N20, R20, V20)/3 * AG20) * IF(AND(AF20="S", AS20="雙"), 0.5, 1)), ""))</f>
        <v/>
      </c>
      <c r="AB20" s="687" t="str">
        <f t="shared" si="5"/>
        <v/>
      </c>
      <c r="AC20" s="686" t="str">
        <f>IF(OR(L20={"改紡","檢修","了機","清車","FINAL","停機","SAMPLE","TEST"}), "", IFERROR(IF(C20="", "", AVERAGE(L20:M20, P20:Q20, T20:U20, X20:Y20)/100), ""))</f>
        <v/>
      </c>
      <c r="AD20" s="686" t="str">
        <f t="shared" si="6"/>
        <v/>
      </c>
      <c r="AE20" s="686" t="str">
        <f t="shared" si="7"/>
        <v/>
      </c>
      <c r="AF20" s="686" t="str">
        <f t="shared" si="8"/>
        <v>A</v>
      </c>
      <c r="AG20" s="686">
        <v>1</v>
      </c>
      <c r="AH20" s="688"/>
      <c r="AI20" s="689"/>
      <c r="AJ20" s="689"/>
      <c r="AK20" s="689"/>
      <c r="AL20" s="690"/>
      <c r="AM20" s="691"/>
      <c r="AN20" s="691"/>
      <c r="AO20" s="691"/>
      <c r="AP20" s="691"/>
      <c r="AQ20" s="691"/>
      <c r="AR20" s="692"/>
      <c r="AS20" s="679" t="str">
        <f t="shared" si="9"/>
        <v>單</v>
      </c>
      <c r="AT20" s="679" t="str">
        <f t="shared" si="10"/>
        <v>全</v>
      </c>
      <c r="AU20" s="679" t="str">
        <f t="shared" si="11"/>
        <v/>
      </c>
      <c r="AV20" s="679" t="str">
        <f t="shared" si="4"/>
        <v/>
      </c>
    </row>
    <row r="21" spans="1:48">
      <c r="A21" s="675">
        <f t="shared" si="12"/>
        <v>46174</v>
      </c>
      <c r="B21" s="676" t="s">
        <v>1028</v>
      </c>
      <c r="C21" s="676"/>
      <c r="D21" s="677"/>
      <c r="E21" s="678" t="str">
        <f>IF(ISNA(VLOOKUP(C21,條件!$A$1:$G$1021,5,0)),"",(VLOOKUP(C21,條件!$A$1:$G$1021,5,0)))</f>
        <v/>
      </c>
      <c r="F21" s="679" t="str">
        <f>IF(ISNA(VLOOKUP(C21,條件!$A$1:$G$1021,6,0)),"",(VLOOKUP(C21,條件!$A$1:$G$1021,6,0)))</f>
        <v/>
      </c>
      <c r="G21" s="679" t="str">
        <f>IF(ISNA(VLOOKUP(C21,條件!$A$1:$G$1021,7,0)),"",(VLOOKUP(C21,條件!$A$1:$G$1021,7,0)))</f>
        <v/>
      </c>
      <c r="H21" s="679" t="str">
        <f>IF(ISNA(VLOOKUP(C21,條件!$A$1:$K$1021,11,0)),"",(VLOOKUP(C21,條件!$A$1:$K$1021,11,0)))</f>
        <v/>
      </c>
      <c r="I21" s="680" t="str">
        <f>IF(ISNA(VLOOKUP(C21,條件!$A$1:$L$1021,12,0)),"",(VLOOKUP(C21,條件!$A$1:$L$1021,12,0)))</f>
        <v/>
      </c>
      <c r="J21" s="681"/>
      <c r="K21" s="681"/>
      <c r="L21" s="682"/>
      <c r="M21" s="682"/>
      <c r="N21" s="683"/>
      <c r="O21" s="681"/>
      <c r="P21" s="682"/>
      <c r="Q21" s="682"/>
      <c r="R21" s="683"/>
      <c r="S21" s="681"/>
      <c r="T21" s="682"/>
      <c r="U21" s="682"/>
      <c r="V21" s="683"/>
      <c r="W21" s="681"/>
      <c r="X21" s="682"/>
      <c r="Y21" s="684"/>
      <c r="Z21" s="685" t="str">
        <f>IFERROR(VLOOKUP(C21, 條件!$A:$L, 3, 0), "")</f>
        <v/>
      </c>
      <c r="AA21" s="686" t="str">
        <f>IF(OR(L21={"改紡","檢修","了機","清車","FINAL","停機","SAMPLE","TEST","絲開發"}), L21, IFERROR(IF(C21="", "", (SUM(J21, N21, R21, V21)/3 * AG21) * IF(AND(AF21="S", AS21="雙"), 0.5, 1)), ""))</f>
        <v/>
      </c>
      <c r="AB21" s="687" t="str">
        <f t="shared" si="5"/>
        <v/>
      </c>
      <c r="AC21" s="686" t="str">
        <f>IF(OR(L21={"改紡","檢修","了機","清車","FINAL","停機","SAMPLE","TEST"}), "", IFERROR(IF(C21="", "", AVERAGE(L21:M21, P21:Q21, T21:U21, X21:Y21)/100), ""))</f>
        <v/>
      </c>
      <c r="AD21" s="686" t="str">
        <f t="shared" si="6"/>
        <v/>
      </c>
      <c r="AE21" s="686" t="str">
        <f t="shared" si="7"/>
        <v/>
      </c>
      <c r="AF21" s="686" t="str">
        <f t="shared" si="8"/>
        <v>A</v>
      </c>
      <c r="AG21" s="686">
        <v>1</v>
      </c>
      <c r="AH21" s="688"/>
      <c r="AI21" s="689"/>
      <c r="AJ21" s="689"/>
      <c r="AK21" s="689"/>
      <c r="AL21" s="690"/>
      <c r="AM21" s="691"/>
      <c r="AN21" s="691"/>
      <c r="AO21" s="691"/>
      <c r="AP21" s="691"/>
      <c r="AQ21" s="691"/>
      <c r="AR21" s="692"/>
      <c r="AS21" s="679" t="str">
        <f t="shared" si="9"/>
        <v>單</v>
      </c>
      <c r="AT21" s="679" t="str">
        <f t="shared" si="10"/>
        <v>全</v>
      </c>
      <c r="AU21" s="679" t="str">
        <f t="shared" si="11"/>
        <v/>
      </c>
      <c r="AV21" s="679" t="str">
        <f t="shared" si="4"/>
        <v/>
      </c>
    </row>
    <row r="22" spans="1:48">
      <c r="A22" s="675">
        <f t="shared" si="12"/>
        <v>46174</v>
      </c>
      <c r="B22" s="676" t="s">
        <v>1047</v>
      </c>
      <c r="C22" s="676"/>
      <c r="D22" s="677"/>
      <c r="E22" s="678" t="str">
        <f>IF(ISNA(VLOOKUP(C22,條件!$A$1:$G$1021,5,0)),"",(VLOOKUP(C22,條件!$A$1:$G$1021,5,0)))</f>
        <v/>
      </c>
      <c r="F22" s="679" t="str">
        <f>IF(ISNA(VLOOKUP(C22,條件!$A$1:$G$1021,6,0)),"",(VLOOKUP(C22,條件!$A$1:$G$1021,6,0)))</f>
        <v/>
      </c>
      <c r="G22" s="679" t="str">
        <f>IF(ISNA(VLOOKUP(C22,條件!$A$1:$G$1021,7,0)),"",(VLOOKUP(C22,條件!$A$1:$G$1021,7,0)))</f>
        <v/>
      </c>
      <c r="H22" s="679" t="str">
        <f>IF(ISNA(VLOOKUP(C22,條件!$A$1:$K$1021,11,0)),"",(VLOOKUP(C22,條件!$A$1:$K$1021,11,0)))</f>
        <v/>
      </c>
      <c r="I22" s="680" t="str">
        <f>IF(ISNA(VLOOKUP(C22,條件!$A$1:$L$1021,12,0)),"",(VLOOKUP(C22,條件!$A$1:$L$1021,12,0)))</f>
        <v/>
      </c>
      <c r="J22" s="681"/>
      <c r="K22" s="681"/>
      <c r="L22" s="682"/>
      <c r="M22" s="682"/>
      <c r="N22" s="683"/>
      <c r="O22" s="681"/>
      <c r="P22" s="682"/>
      <c r="Q22" s="682"/>
      <c r="R22" s="683"/>
      <c r="S22" s="681"/>
      <c r="T22" s="682"/>
      <c r="U22" s="682"/>
      <c r="V22" s="683"/>
      <c r="W22" s="681"/>
      <c r="X22" s="682"/>
      <c r="Y22" s="684"/>
      <c r="Z22" s="685" t="str">
        <f>IFERROR(VLOOKUP(C22, 條件!$A:$L, 3, 0), "")</f>
        <v/>
      </c>
      <c r="AA22" s="686" t="str">
        <f>IF(OR(L22={"改紡","檢修","了機","清車","FINAL","停機","SAMPLE","TEST","絲開發"}), L22, IFERROR(IF(C22="", "", (SUM(J22, N22, R22, V22)/3 * AG22) * IF(AND(AF22="S", AS22="雙"), 0.5, 1)), ""))</f>
        <v/>
      </c>
      <c r="AB22" s="687" t="str">
        <f t="shared" si="5"/>
        <v/>
      </c>
      <c r="AC22" s="686" t="str">
        <f>IF(OR(L22={"改紡","檢修","了機","清車","FINAL","停機","SAMPLE","TEST"}), "", IFERROR(IF(C22="", "", AVERAGE(L22:M22, P22:Q22, T22:U22, X22:Y22)/100), ""))</f>
        <v/>
      </c>
      <c r="AD22" s="686" t="str">
        <f t="shared" si="6"/>
        <v/>
      </c>
      <c r="AE22" s="686" t="str">
        <f t="shared" si="7"/>
        <v/>
      </c>
      <c r="AF22" s="686" t="str">
        <f t="shared" si="8"/>
        <v>J</v>
      </c>
      <c r="AG22" s="686">
        <v>2</v>
      </c>
      <c r="AH22" s="688"/>
      <c r="AI22" s="689"/>
      <c r="AJ22" s="689"/>
      <c r="AK22" s="689"/>
      <c r="AL22" s="690"/>
      <c r="AM22" s="691"/>
      <c r="AN22" s="691"/>
      <c r="AO22" s="691"/>
      <c r="AP22" s="691"/>
      <c r="AQ22" s="691"/>
      <c r="AR22" s="692"/>
      <c r="AS22" s="679" t="str">
        <f t="shared" si="9"/>
        <v>單</v>
      </c>
      <c r="AT22" s="679" t="str">
        <f t="shared" si="10"/>
        <v>半</v>
      </c>
      <c r="AU22" s="679" t="str">
        <f t="shared" si="11"/>
        <v/>
      </c>
      <c r="AV22" s="679" t="str">
        <f t="shared" si="4"/>
        <v/>
      </c>
    </row>
    <row r="23" spans="1:48">
      <c r="A23" s="675">
        <f t="shared" si="12"/>
        <v>46174</v>
      </c>
      <c r="B23" s="676" t="s">
        <v>1029</v>
      </c>
      <c r="C23" s="676"/>
      <c r="D23" s="677"/>
      <c r="E23" s="678" t="str">
        <f>IF(ISNA(VLOOKUP(C23,條件!$A$1:$G$1021,5,0)),"",(VLOOKUP(C23,條件!$A$1:$G$1021,5,0)))</f>
        <v/>
      </c>
      <c r="F23" s="679" t="str">
        <f>IF(ISNA(VLOOKUP(C23,條件!$A$1:$G$1021,6,0)),"",(VLOOKUP(C23,條件!$A$1:$G$1021,6,0)))</f>
        <v/>
      </c>
      <c r="G23" s="679" t="str">
        <f>IF(ISNA(VLOOKUP(C23,條件!$A$1:$G$1021,7,0)),"",(VLOOKUP(C23,條件!$A$1:$G$1021,7,0)))</f>
        <v/>
      </c>
      <c r="H23" s="679" t="str">
        <f>IF(ISNA(VLOOKUP(C23,條件!$A$1:$K$1021,11,0)),"",(VLOOKUP(C23,條件!$A$1:$K$1021,11,0)))</f>
        <v/>
      </c>
      <c r="I23" s="680" t="str">
        <f>IF(ISNA(VLOOKUP(C23,條件!$A$1:$L$1021,12,0)),"",(VLOOKUP(C23,條件!$A$1:$L$1021,12,0)))</f>
        <v/>
      </c>
      <c r="J23" s="681"/>
      <c r="K23" s="681"/>
      <c r="L23" s="682"/>
      <c r="M23" s="682"/>
      <c r="N23" s="683"/>
      <c r="O23" s="681"/>
      <c r="P23" s="682"/>
      <c r="Q23" s="682"/>
      <c r="R23" s="683"/>
      <c r="S23" s="681"/>
      <c r="T23" s="682"/>
      <c r="U23" s="682"/>
      <c r="V23" s="683"/>
      <c r="W23" s="681"/>
      <c r="X23" s="682"/>
      <c r="Y23" s="684"/>
      <c r="Z23" s="685" t="str">
        <f>IFERROR(VLOOKUP(C23, 條件!$A:$L, 3, 0), "")</f>
        <v/>
      </c>
      <c r="AA23" s="686" t="str">
        <f>IF(OR(L23={"改紡","檢修","了機","清車","FINAL","停機","SAMPLE","TEST","絲開發"}), L23, IFERROR(IF(C23="", "", (SUM(J23, N23, R23, V23)/3 * AG23) * IF(AND(AF23="S", AS23="雙"), 0.5, 1)), ""))</f>
        <v/>
      </c>
      <c r="AB23" s="687" t="str">
        <f t="shared" si="5"/>
        <v/>
      </c>
      <c r="AC23" s="686" t="str">
        <f>IF(OR(L23={"改紡","檢修","了機","清車","FINAL","停機","SAMPLE","TEST"}), "", IFERROR(IF(C23="", "", AVERAGE(L23:M23, P23:Q23, T23:U23, X23:Y23)/100), ""))</f>
        <v/>
      </c>
      <c r="AD23" s="686" t="str">
        <f t="shared" si="6"/>
        <v/>
      </c>
      <c r="AE23" s="686" t="str">
        <f t="shared" si="7"/>
        <v/>
      </c>
      <c r="AF23" s="686" t="str">
        <f t="shared" si="8"/>
        <v>J</v>
      </c>
      <c r="AG23" s="686">
        <v>2</v>
      </c>
      <c r="AH23" s="688"/>
      <c r="AI23" s="689"/>
      <c r="AJ23" s="689"/>
      <c r="AK23" s="689"/>
      <c r="AL23" s="690"/>
      <c r="AM23" s="691"/>
      <c r="AN23" s="691"/>
      <c r="AO23" s="691"/>
      <c r="AP23" s="691"/>
      <c r="AQ23" s="691"/>
      <c r="AR23" s="692"/>
      <c r="AS23" s="679" t="str">
        <f t="shared" si="9"/>
        <v>單</v>
      </c>
      <c r="AT23" s="679" t="str">
        <f t="shared" si="10"/>
        <v>半</v>
      </c>
      <c r="AU23" s="679" t="str">
        <f t="shared" si="11"/>
        <v/>
      </c>
      <c r="AV23" s="679" t="str">
        <f t="shared" si="4"/>
        <v/>
      </c>
    </row>
    <row r="24" spans="1:48">
      <c r="A24" s="675">
        <f t="shared" si="12"/>
        <v>46174</v>
      </c>
      <c r="B24" s="676" t="s">
        <v>1048</v>
      </c>
      <c r="C24" s="676"/>
      <c r="D24" s="677"/>
      <c r="E24" s="678" t="str">
        <f>IF(ISNA(VLOOKUP(C24,條件!$A$1:$G$1021,5,0)),"",(VLOOKUP(C24,條件!$A$1:$G$1021,5,0)))</f>
        <v/>
      </c>
      <c r="F24" s="679" t="str">
        <f>IF(ISNA(VLOOKUP(C24,條件!$A$1:$G$1021,6,0)),"",(VLOOKUP(C24,條件!$A$1:$G$1021,6,0)))</f>
        <v/>
      </c>
      <c r="G24" s="679" t="str">
        <f>IF(ISNA(VLOOKUP(C24,條件!$A$1:$G$1021,7,0)),"",(VLOOKUP(C24,條件!$A$1:$G$1021,7,0)))</f>
        <v/>
      </c>
      <c r="H24" s="679" t="str">
        <f>IF(ISNA(VLOOKUP(C24,條件!$A$1:$K$1021,11,0)),"",(VLOOKUP(C24,條件!$A$1:$K$1021,11,0)))</f>
        <v/>
      </c>
      <c r="I24" s="680" t="str">
        <f>IF(ISNA(VLOOKUP(C24,條件!$A$1:$L$1021,12,0)),"",(VLOOKUP(C24,條件!$A$1:$L$1021,12,0)))</f>
        <v/>
      </c>
      <c r="J24" s="681"/>
      <c r="K24" s="681"/>
      <c r="L24" s="682"/>
      <c r="M24" s="682"/>
      <c r="N24" s="683"/>
      <c r="O24" s="681"/>
      <c r="P24" s="682"/>
      <c r="Q24" s="682"/>
      <c r="R24" s="683"/>
      <c r="S24" s="681"/>
      <c r="T24" s="682"/>
      <c r="U24" s="682"/>
      <c r="V24" s="683"/>
      <c r="W24" s="681"/>
      <c r="X24" s="682"/>
      <c r="Y24" s="684"/>
      <c r="Z24" s="685" t="str">
        <f>IFERROR(VLOOKUP(C24, 條件!$A:$L, 3, 0), "")</f>
        <v/>
      </c>
      <c r="AA24" s="686" t="str">
        <f>IF(OR(L24={"改紡","檢修","了機","清車","FINAL","停機","SAMPLE","TEST","絲開發"}), L24, IFERROR(IF(C24="", "", (SUM(J24, N24, R24, V24)/3 * AG24) * IF(AND(AF24="S", AS24="雙"), 0.5, 1)), ""))</f>
        <v/>
      </c>
      <c r="AB24" s="687" t="str">
        <f t="shared" si="5"/>
        <v/>
      </c>
      <c r="AC24" s="686" t="str">
        <f>IF(OR(L24={"改紡","檢修","了機","清車","FINAL","停機","SAMPLE","TEST"}), "", IFERROR(IF(C24="", "", AVERAGE(L24:M24, P24:Q24, T24:U24, X24:Y24)/100), ""))</f>
        <v/>
      </c>
      <c r="AD24" s="686" t="str">
        <f t="shared" si="6"/>
        <v/>
      </c>
      <c r="AE24" s="686" t="str">
        <f t="shared" si="7"/>
        <v/>
      </c>
      <c r="AF24" s="686" t="str">
        <f t="shared" si="8"/>
        <v>J</v>
      </c>
      <c r="AG24" s="686">
        <v>1</v>
      </c>
      <c r="AH24" s="688"/>
      <c r="AI24" s="689"/>
      <c r="AJ24" s="689"/>
      <c r="AK24" s="689"/>
      <c r="AL24" s="690"/>
      <c r="AM24" s="691"/>
      <c r="AN24" s="691"/>
      <c r="AO24" s="691"/>
      <c r="AP24" s="691"/>
      <c r="AQ24" s="691"/>
      <c r="AR24" s="692"/>
      <c r="AS24" s="679" t="str">
        <f t="shared" si="9"/>
        <v>單</v>
      </c>
      <c r="AT24" s="679" t="str">
        <f t="shared" si="10"/>
        <v>全</v>
      </c>
      <c r="AU24" s="679" t="str">
        <f t="shared" si="11"/>
        <v/>
      </c>
      <c r="AV24" s="679" t="str">
        <f t="shared" si="4"/>
        <v/>
      </c>
    </row>
    <row r="25" spans="1:48">
      <c r="A25" s="675">
        <f t="shared" si="12"/>
        <v>46174</v>
      </c>
      <c r="B25" s="676" t="s">
        <v>1049</v>
      </c>
      <c r="C25" s="676"/>
      <c r="D25" s="677"/>
      <c r="E25" s="678" t="str">
        <f>IF(ISNA(VLOOKUP(C25,條件!$A$1:$G$1021,5,0)),"",(VLOOKUP(C25,條件!$A$1:$G$1021,5,0)))</f>
        <v/>
      </c>
      <c r="F25" s="679" t="str">
        <f>IF(ISNA(VLOOKUP(C25,條件!$A$1:$G$1021,6,0)),"",(VLOOKUP(C25,條件!$A$1:$G$1021,6,0)))</f>
        <v/>
      </c>
      <c r="G25" s="679" t="str">
        <f>IF(ISNA(VLOOKUP(C25,條件!$A$1:$G$1021,7,0)),"",(VLOOKUP(C25,條件!$A$1:$G$1021,7,0)))</f>
        <v/>
      </c>
      <c r="H25" s="679" t="str">
        <f>IF(ISNA(VLOOKUP(C25,條件!$A$1:$K$1021,11,0)),"",(VLOOKUP(C25,條件!$A$1:$K$1021,11,0)))</f>
        <v/>
      </c>
      <c r="I25" s="680" t="str">
        <f>IF(ISNA(VLOOKUP(C25,條件!$A$1:$L$1021,12,0)),"",(VLOOKUP(C25,條件!$A$1:$L$1021,12,0)))</f>
        <v/>
      </c>
      <c r="J25" s="681"/>
      <c r="K25" s="681"/>
      <c r="L25" s="682"/>
      <c r="M25" s="682"/>
      <c r="N25" s="683"/>
      <c r="O25" s="681"/>
      <c r="P25" s="682"/>
      <c r="Q25" s="682"/>
      <c r="R25" s="683"/>
      <c r="S25" s="681"/>
      <c r="T25" s="682"/>
      <c r="U25" s="682"/>
      <c r="V25" s="683"/>
      <c r="W25" s="681"/>
      <c r="X25" s="682"/>
      <c r="Y25" s="684"/>
      <c r="Z25" s="685" t="str">
        <f>IFERROR(VLOOKUP(C25, 條件!$A:$L, 3, 0), "")</f>
        <v/>
      </c>
      <c r="AA25" s="686" t="str">
        <f>IF(OR(L25={"改紡","檢修","了機","清車","FINAL","停機","SAMPLE","TEST","絲開發"}), L25, IFERROR(IF(C25="", "", (SUM(J25, N25, R25, V25)/3 * AG25) * IF(AND(AF25="S", AS25="雙"), 0.5, 1)), ""))</f>
        <v/>
      </c>
      <c r="AB25" s="687" t="str">
        <f t="shared" si="5"/>
        <v/>
      </c>
      <c r="AC25" s="686" t="str">
        <f>IF(OR(L25={"改紡","檢修","了機","清車","FINAL","停機","SAMPLE","TEST"}), "", IFERROR(IF(C25="", "", AVERAGE(L25:M25, P25:Q25, T25:U25, X25:Y25)/100), ""))</f>
        <v/>
      </c>
      <c r="AD25" s="686" t="str">
        <f t="shared" si="6"/>
        <v/>
      </c>
      <c r="AE25" s="686" t="str">
        <f t="shared" si="7"/>
        <v/>
      </c>
      <c r="AF25" s="686" t="str">
        <f t="shared" si="8"/>
        <v>T</v>
      </c>
      <c r="AG25" s="686">
        <v>1</v>
      </c>
      <c r="AH25" s="688"/>
      <c r="AI25" s="689"/>
      <c r="AJ25" s="689"/>
      <c r="AK25" s="689"/>
      <c r="AL25" s="690"/>
      <c r="AM25" s="691"/>
      <c r="AN25" s="691"/>
      <c r="AO25" s="691"/>
      <c r="AP25" s="691"/>
      <c r="AQ25" s="691"/>
      <c r="AR25" s="692"/>
      <c r="AS25" s="679" t="str">
        <f t="shared" si="9"/>
        <v>單</v>
      </c>
      <c r="AT25" s="679" t="str">
        <f t="shared" si="10"/>
        <v>全</v>
      </c>
      <c r="AU25" s="679" t="str">
        <f t="shared" si="11"/>
        <v/>
      </c>
      <c r="AV25" s="679" t="str">
        <f t="shared" si="4"/>
        <v/>
      </c>
    </row>
    <row r="26" spans="1:48">
      <c r="A26" s="675">
        <f t="shared" si="12"/>
        <v>46174</v>
      </c>
      <c r="B26" s="676" t="s">
        <v>1049</v>
      </c>
      <c r="C26" s="676"/>
      <c r="D26" s="677"/>
      <c r="E26" s="678" t="str">
        <f>IF(ISNA(VLOOKUP(C26,條件!$A$1:$G$1021,5,0)),"",(VLOOKUP(C26,條件!$A$1:$G$1021,5,0)))</f>
        <v/>
      </c>
      <c r="F26" s="679" t="str">
        <f>IF(ISNA(VLOOKUP(C26,條件!$A$1:$G$1021,6,0)),"",(VLOOKUP(C26,條件!$A$1:$G$1021,6,0)))</f>
        <v/>
      </c>
      <c r="G26" s="679" t="str">
        <f>IF(ISNA(VLOOKUP(C26,條件!$A$1:$G$1021,7,0)),"",(VLOOKUP(C26,條件!$A$1:$G$1021,7,0)))</f>
        <v/>
      </c>
      <c r="H26" s="679" t="str">
        <f>IF(ISNA(VLOOKUP(C26,條件!$A$1:$K$1021,11,0)),"",(VLOOKUP(C26,條件!$A$1:$K$1021,11,0)))</f>
        <v/>
      </c>
      <c r="I26" s="680" t="str">
        <f>IF(ISNA(VLOOKUP(C26,條件!$A$1:$L$1021,12,0)),"",(VLOOKUP(C26,條件!$A$1:$L$1021,12,0)))</f>
        <v/>
      </c>
      <c r="J26" s="681"/>
      <c r="K26" s="681"/>
      <c r="L26" s="682"/>
      <c r="M26" s="682"/>
      <c r="N26" s="683"/>
      <c r="O26" s="681"/>
      <c r="P26" s="682"/>
      <c r="Q26" s="682"/>
      <c r="R26" s="683"/>
      <c r="S26" s="681"/>
      <c r="T26" s="682"/>
      <c r="U26" s="682"/>
      <c r="V26" s="683"/>
      <c r="W26" s="681"/>
      <c r="X26" s="682"/>
      <c r="Y26" s="684"/>
      <c r="Z26" s="685" t="str">
        <f>IFERROR(VLOOKUP(C26, 條件!$A:$L, 3, 0), "")</f>
        <v/>
      </c>
      <c r="AA26" s="686" t="str">
        <f>IF(OR(L26={"改紡","檢修","了機","清車","FINAL","停機","SAMPLE","TEST","絲開發"}), L26, IFERROR(IF(C26="", "", (SUM(J26, N26, R26, V26)/3 * AG26) * IF(AND(AF26="S", AS26="雙"), 0.5, 1)), ""))</f>
        <v/>
      </c>
      <c r="AB26" s="687" t="str">
        <f t="shared" si="5"/>
        <v/>
      </c>
      <c r="AC26" s="686" t="str">
        <f>IF(OR(L26={"改紡","檢修","了機","清車","FINAL","停機","SAMPLE","TEST"}), "", IFERROR(IF(C26="", "", AVERAGE(L26:M26, P26:Q26, T26:U26, X26:Y26)/100), ""))</f>
        <v/>
      </c>
      <c r="AD26" s="686" t="str">
        <f t="shared" si="6"/>
        <v/>
      </c>
      <c r="AE26" s="686" t="str">
        <f t="shared" si="7"/>
        <v/>
      </c>
      <c r="AF26" s="686" t="str">
        <f t="shared" si="8"/>
        <v>T</v>
      </c>
      <c r="AG26" s="686">
        <v>1</v>
      </c>
      <c r="AH26" s="688"/>
      <c r="AI26" s="689"/>
      <c r="AJ26" s="689"/>
      <c r="AK26" s="689"/>
      <c r="AL26" s="690"/>
      <c r="AM26" s="691"/>
      <c r="AN26" s="691"/>
      <c r="AO26" s="691"/>
      <c r="AP26" s="691"/>
      <c r="AQ26" s="691"/>
      <c r="AR26" s="692"/>
      <c r="AS26" s="679" t="str">
        <f t="shared" si="9"/>
        <v>單</v>
      </c>
      <c r="AT26" s="679" t="str">
        <f t="shared" si="10"/>
        <v>全</v>
      </c>
      <c r="AU26" s="679" t="str">
        <f t="shared" si="11"/>
        <v/>
      </c>
      <c r="AV26" s="679" t="str">
        <f t="shared" si="4"/>
        <v/>
      </c>
    </row>
    <row r="27" spans="1:48">
      <c r="A27" s="675">
        <f t="shared" si="12"/>
        <v>46174</v>
      </c>
      <c r="B27" s="676" t="s">
        <v>1050</v>
      </c>
      <c r="C27" s="676"/>
      <c r="D27" s="677"/>
      <c r="E27" s="678" t="str">
        <f>IF(ISNA(VLOOKUP(C27,條件!$A$1:$G$1021,5,0)),"",(VLOOKUP(C27,條件!$A$1:$G$1021,5,0)))</f>
        <v/>
      </c>
      <c r="F27" s="679" t="str">
        <f>IF(ISNA(VLOOKUP(C27,條件!$A$1:$G$1021,6,0)),"",(VLOOKUP(C27,條件!$A$1:$G$1021,6,0)))</f>
        <v/>
      </c>
      <c r="G27" s="679" t="str">
        <f>IF(ISNA(VLOOKUP(C27,條件!$A$1:$G$1021,7,0)),"",(VLOOKUP(C27,條件!$A$1:$G$1021,7,0)))</f>
        <v/>
      </c>
      <c r="H27" s="679" t="str">
        <f>IF(ISNA(VLOOKUP(C27,條件!$A$1:$K$1021,11,0)),"",(VLOOKUP(C27,條件!$A$1:$K$1021,11,0)))</f>
        <v/>
      </c>
      <c r="I27" s="680" t="str">
        <f>IF(ISNA(VLOOKUP(C27,條件!$A$1:$L$1021,12,0)),"",(VLOOKUP(C27,條件!$A$1:$L$1021,12,0)))</f>
        <v/>
      </c>
      <c r="J27" s="681"/>
      <c r="K27" s="681"/>
      <c r="L27" s="682"/>
      <c r="M27" s="682"/>
      <c r="N27" s="683"/>
      <c r="O27" s="681"/>
      <c r="P27" s="682"/>
      <c r="Q27" s="682"/>
      <c r="R27" s="683"/>
      <c r="S27" s="681"/>
      <c r="T27" s="682"/>
      <c r="U27" s="682"/>
      <c r="V27" s="683"/>
      <c r="W27" s="681"/>
      <c r="X27" s="682"/>
      <c r="Y27" s="684"/>
      <c r="Z27" s="685" t="str">
        <f>IFERROR(VLOOKUP(C27, 條件!$A:$L, 3, 0), "")</f>
        <v/>
      </c>
      <c r="AA27" s="686" t="str">
        <f>IF(OR(L27={"改紡","檢修","了機","清車","FINAL","停機","SAMPLE","TEST","絲開發"}), L27, IFERROR(IF(C27="", "", (SUM(J27, N27, R27, V27)/3 * AG27) * IF(AND(AF27="S", AS27="雙"), 0.5, 1)), ""))</f>
        <v/>
      </c>
      <c r="AB27" s="687" t="str">
        <f t="shared" si="5"/>
        <v/>
      </c>
      <c r="AC27" s="686" t="str">
        <f>IF(OR(L27={"改紡","檢修","了機","清車","FINAL","停機","SAMPLE","TEST"}), "", IFERROR(IF(C27="", "", AVERAGE(L27:M27, P27:Q27, T27:U27, X27:Y27)/100), ""))</f>
        <v/>
      </c>
      <c r="AD27" s="686" t="str">
        <f t="shared" si="6"/>
        <v/>
      </c>
      <c r="AE27" s="686" t="str">
        <f t="shared" si="7"/>
        <v/>
      </c>
      <c r="AF27" s="686" t="str">
        <f t="shared" si="8"/>
        <v>T</v>
      </c>
      <c r="AG27" s="686">
        <v>1</v>
      </c>
      <c r="AH27" s="688"/>
      <c r="AI27" s="689"/>
      <c r="AJ27" s="689"/>
      <c r="AK27" s="689"/>
      <c r="AL27" s="690"/>
      <c r="AM27" s="691"/>
      <c r="AN27" s="691"/>
      <c r="AO27" s="691"/>
      <c r="AP27" s="691"/>
      <c r="AQ27" s="691"/>
      <c r="AR27" s="692"/>
      <c r="AS27" s="679" t="str">
        <f t="shared" si="9"/>
        <v>單</v>
      </c>
      <c r="AT27" s="679" t="str">
        <f t="shared" si="10"/>
        <v>全</v>
      </c>
      <c r="AU27" s="679" t="str">
        <f t="shared" si="11"/>
        <v/>
      </c>
      <c r="AV27" s="679" t="str">
        <f t="shared" si="4"/>
        <v/>
      </c>
    </row>
    <row r="28" spans="1:48">
      <c r="A28" s="675">
        <f t="shared" si="12"/>
        <v>46174</v>
      </c>
      <c r="B28" s="676" t="s">
        <v>1051</v>
      </c>
      <c r="C28" s="676"/>
      <c r="D28" s="677"/>
      <c r="E28" s="678" t="str">
        <f>IF(ISNA(VLOOKUP(C28,條件!$A$1:$G$1021,5,0)),"",(VLOOKUP(C28,條件!$A$1:$G$1021,5,0)))</f>
        <v/>
      </c>
      <c r="F28" s="679" t="str">
        <f>IF(ISNA(VLOOKUP(C28,條件!$A$1:$G$1021,6,0)),"",(VLOOKUP(C28,條件!$A$1:$G$1021,6,0)))</f>
        <v/>
      </c>
      <c r="G28" s="679" t="str">
        <f>IF(ISNA(VLOOKUP(C28,條件!$A$1:$G$1021,7,0)),"",(VLOOKUP(C28,條件!$A$1:$G$1021,7,0)))</f>
        <v/>
      </c>
      <c r="H28" s="679" t="str">
        <f>IF(ISNA(VLOOKUP(C28,條件!$A$1:$K$1021,11,0)),"",(VLOOKUP(C28,條件!$A$1:$K$1021,11,0)))</f>
        <v/>
      </c>
      <c r="I28" s="680" t="str">
        <f>IF(ISNA(VLOOKUP(C28,條件!$A$1:$L$1021,12,0)),"",(VLOOKUP(C28,條件!$A$1:$L$1021,12,0)))</f>
        <v/>
      </c>
      <c r="J28" s="681"/>
      <c r="K28" s="681"/>
      <c r="L28" s="682"/>
      <c r="M28" s="682"/>
      <c r="N28" s="683"/>
      <c r="O28" s="681"/>
      <c r="P28" s="682"/>
      <c r="Q28" s="682"/>
      <c r="R28" s="683"/>
      <c r="S28" s="681"/>
      <c r="T28" s="682"/>
      <c r="U28" s="682"/>
      <c r="V28" s="683"/>
      <c r="W28" s="681"/>
      <c r="X28" s="682"/>
      <c r="Y28" s="684"/>
      <c r="Z28" s="685" t="str">
        <f>IFERROR(VLOOKUP(C28, 條件!$A:$L, 3, 0), "")</f>
        <v/>
      </c>
      <c r="AA28" s="686" t="str">
        <f>IF(OR(L28={"改紡","檢修","了機","清車","FINAL","停機","SAMPLE","TEST","絲開發"}), L28, IFERROR(IF(C28="", "", (SUM(J28, N28, R28, V28)/3 * AG28) * IF(AND(AF28="S", AS28="雙"), 0.5, 1)), ""))</f>
        <v/>
      </c>
      <c r="AB28" s="687" t="str">
        <f t="shared" si="5"/>
        <v/>
      </c>
      <c r="AC28" s="686" t="str">
        <f>IF(OR(L28={"改紡","檢修","了機","清車","FINAL","停機","SAMPLE","TEST"}), "", IFERROR(IF(C28="", "", AVERAGE(L28:M28, P28:Q28, T28:U28, X28:Y28)/100), ""))</f>
        <v/>
      </c>
      <c r="AD28" s="686" t="str">
        <f t="shared" si="6"/>
        <v/>
      </c>
      <c r="AE28" s="686" t="str">
        <f t="shared" si="7"/>
        <v/>
      </c>
      <c r="AF28" s="686" t="str">
        <f t="shared" si="8"/>
        <v>T</v>
      </c>
      <c r="AG28" s="686">
        <v>1</v>
      </c>
      <c r="AH28" s="688"/>
      <c r="AI28" s="689"/>
      <c r="AJ28" s="689"/>
      <c r="AK28" s="689"/>
      <c r="AL28" s="690"/>
      <c r="AM28" s="691"/>
      <c r="AN28" s="691"/>
      <c r="AO28" s="691"/>
      <c r="AP28" s="691"/>
      <c r="AQ28" s="691"/>
      <c r="AR28" s="692"/>
      <c r="AS28" s="679" t="str">
        <f t="shared" si="9"/>
        <v>單</v>
      </c>
      <c r="AT28" s="679" t="str">
        <f t="shared" si="10"/>
        <v>全</v>
      </c>
      <c r="AU28" s="679" t="str">
        <f t="shared" si="11"/>
        <v/>
      </c>
      <c r="AV28" s="679" t="str">
        <f t="shared" si="4"/>
        <v/>
      </c>
    </row>
    <row r="29" spans="1:48">
      <c r="A29" s="675">
        <f t="shared" si="12"/>
        <v>46174</v>
      </c>
      <c r="B29" s="676" t="s">
        <v>1052</v>
      </c>
      <c r="C29" s="676"/>
      <c r="D29" s="677"/>
      <c r="E29" s="678" t="str">
        <f>IF(ISNA(VLOOKUP(C29,條件!$A$1:$G$1021,5,0)),"",(VLOOKUP(C29,條件!$A$1:$G$1021,5,0)))</f>
        <v/>
      </c>
      <c r="F29" s="679" t="str">
        <f>IF(ISNA(VLOOKUP(C29,條件!$A$1:$G$1021,6,0)),"",(VLOOKUP(C29,條件!$A$1:$G$1021,6,0)))</f>
        <v/>
      </c>
      <c r="G29" s="679" t="str">
        <f>IF(ISNA(VLOOKUP(C29,條件!$A$1:$G$1021,7,0)),"",(VLOOKUP(C29,條件!$A$1:$G$1021,7,0)))</f>
        <v/>
      </c>
      <c r="H29" s="679" t="str">
        <f>IF(ISNA(VLOOKUP(C29,條件!$A$1:$K$1021,11,0)),"",(VLOOKUP(C29,條件!$A$1:$K$1021,11,0)))</f>
        <v/>
      </c>
      <c r="I29" s="680" t="str">
        <f>IF(ISNA(VLOOKUP(C29,條件!$A$1:$L$1021,12,0)),"",(VLOOKUP(C29,條件!$A$1:$L$1021,12,0)))</f>
        <v/>
      </c>
      <c r="J29" s="681"/>
      <c r="K29" s="681"/>
      <c r="L29" s="682"/>
      <c r="M29" s="682"/>
      <c r="N29" s="683"/>
      <c r="O29" s="681"/>
      <c r="P29" s="682"/>
      <c r="Q29" s="682"/>
      <c r="R29" s="683"/>
      <c r="S29" s="681"/>
      <c r="T29" s="682"/>
      <c r="U29" s="682"/>
      <c r="V29" s="683"/>
      <c r="W29" s="681"/>
      <c r="X29" s="682"/>
      <c r="Y29" s="684"/>
      <c r="Z29" s="685" t="str">
        <f>IFERROR(VLOOKUP(C29, 條件!$A:$L, 3, 0), "")</f>
        <v/>
      </c>
      <c r="AA29" s="686" t="str">
        <f>IF(OR(L29={"改紡","檢修","了機","清車","FINAL","停機","SAMPLE","TEST","絲開發"}), L29, IFERROR(IF(C29="", "", (SUM(J29, N29, R29, V29)/3 * AG29) * IF(AND(AF29="S", AS29="雙"), 0.5, 1)), ""))</f>
        <v/>
      </c>
      <c r="AB29" s="687" t="str">
        <f t="shared" si="5"/>
        <v/>
      </c>
      <c r="AC29" s="686" t="str">
        <f>IF(OR(L29={"改紡","檢修","了機","清車","FINAL","停機","SAMPLE","TEST"}), "", IFERROR(IF(C29="", "", AVERAGE(L29:M29, P29:Q29, T29:U29, X29:Y29)/100), ""))</f>
        <v/>
      </c>
      <c r="AD29" s="686" t="str">
        <f t="shared" si="6"/>
        <v/>
      </c>
      <c r="AE29" s="686" t="str">
        <f t="shared" si="7"/>
        <v/>
      </c>
      <c r="AF29" s="686" t="str">
        <f t="shared" si="8"/>
        <v>T</v>
      </c>
      <c r="AG29" s="686">
        <v>1</v>
      </c>
      <c r="AH29" s="688"/>
      <c r="AI29" s="689"/>
      <c r="AJ29" s="689"/>
      <c r="AK29" s="689"/>
      <c r="AL29" s="690"/>
      <c r="AM29" s="691"/>
      <c r="AN29" s="691"/>
      <c r="AO29" s="691"/>
      <c r="AP29" s="691"/>
      <c r="AQ29" s="691"/>
      <c r="AR29" s="692"/>
      <c r="AS29" s="679" t="str">
        <f t="shared" si="9"/>
        <v>單</v>
      </c>
      <c r="AT29" s="679" t="str">
        <f t="shared" si="10"/>
        <v>全</v>
      </c>
      <c r="AU29" s="679" t="str">
        <f t="shared" si="11"/>
        <v/>
      </c>
      <c r="AV29" s="679" t="str">
        <f t="shared" si="4"/>
        <v/>
      </c>
    </row>
    <row r="30" spans="1:48">
      <c r="A30" s="675">
        <f t="shared" si="12"/>
        <v>46174</v>
      </c>
      <c r="B30" s="676" t="s">
        <v>1052</v>
      </c>
      <c r="C30" s="676"/>
      <c r="D30" s="677"/>
      <c r="E30" s="678" t="str">
        <f>IF(ISNA(VLOOKUP(C30,條件!$A$1:$G$1021,5,0)),"",(VLOOKUP(C30,條件!$A$1:$G$1021,5,0)))</f>
        <v/>
      </c>
      <c r="F30" s="679" t="str">
        <f>IF(ISNA(VLOOKUP(C30,條件!$A$1:$G$1021,6,0)),"",(VLOOKUP(C30,條件!$A$1:$G$1021,6,0)))</f>
        <v/>
      </c>
      <c r="G30" s="679" t="str">
        <f>IF(ISNA(VLOOKUP(C30,條件!$A$1:$G$1021,7,0)),"",(VLOOKUP(C30,條件!$A$1:$G$1021,7,0)))</f>
        <v/>
      </c>
      <c r="H30" s="679" t="str">
        <f>IF(ISNA(VLOOKUP(C30,條件!$A$1:$K$1021,11,0)),"",(VLOOKUP(C30,條件!$A$1:$K$1021,11,0)))</f>
        <v/>
      </c>
      <c r="I30" s="680" t="str">
        <f>IF(ISNA(VLOOKUP(C30,條件!$A$1:$L$1021,12,0)),"",(VLOOKUP(C30,條件!$A$1:$L$1021,12,0)))</f>
        <v/>
      </c>
      <c r="J30" s="681"/>
      <c r="K30" s="681"/>
      <c r="L30" s="682"/>
      <c r="M30" s="682"/>
      <c r="N30" s="683"/>
      <c r="O30" s="681"/>
      <c r="P30" s="682"/>
      <c r="Q30" s="682"/>
      <c r="R30" s="683"/>
      <c r="S30" s="681"/>
      <c r="T30" s="682"/>
      <c r="U30" s="682"/>
      <c r="V30" s="683"/>
      <c r="W30" s="681"/>
      <c r="X30" s="682"/>
      <c r="Y30" s="684"/>
      <c r="Z30" s="685" t="str">
        <f>IFERROR(VLOOKUP(C30, 條件!$A:$L, 3, 0), "")</f>
        <v/>
      </c>
      <c r="AA30" s="686" t="str">
        <f>IF(OR(L30={"改紡","檢修","了機","清車","FINAL","停機","SAMPLE","TEST","絲開發"}), L30, IFERROR(IF(C30="", "", (SUM(J30, N30, R30, V30)/3 * AG30) * IF(AND(AF30="S", AS30="雙"), 0.5, 1)), ""))</f>
        <v/>
      </c>
      <c r="AB30" s="687" t="str">
        <f t="shared" si="5"/>
        <v/>
      </c>
      <c r="AC30" s="686" t="str">
        <f>IF(OR(L30={"改紡","檢修","了機","清車","FINAL","停機","SAMPLE","TEST"}), "", IFERROR(IF(C30="", "", AVERAGE(L30:M30, P30:Q30, T30:U30, X30:Y30)/100), ""))</f>
        <v/>
      </c>
      <c r="AD30" s="686" t="str">
        <f t="shared" si="6"/>
        <v/>
      </c>
      <c r="AE30" s="686" t="str">
        <f t="shared" si="7"/>
        <v/>
      </c>
      <c r="AF30" s="686" t="str">
        <f t="shared" si="8"/>
        <v>T</v>
      </c>
      <c r="AG30" s="686">
        <v>1</v>
      </c>
      <c r="AH30" s="688"/>
      <c r="AI30" s="689"/>
      <c r="AJ30" s="689"/>
      <c r="AK30" s="689"/>
      <c r="AL30" s="690"/>
      <c r="AM30" s="691"/>
      <c r="AN30" s="691"/>
      <c r="AO30" s="691"/>
      <c r="AP30" s="691"/>
      <c r="AQ30" s="691"/>
      <c r="AR30" s="692"/>
      <c r="AS30" s="679" t="str">
        <f t="shared" si="9"/>
        <v>單</v>
      </c>
      <c r="AT30" s="679" t="str">
        <f t="shared" si="10"/>
        <v>全</v>
      </c>
      <c r="AU30" s="679" t="str">
        <f t="shared" si="11"/>
        <v/>
      </c>
      <c r="AV30" s="679" t="str">
        <f t="shared" si="4"/>
        <v/>
      </c>
    </row>
    <row r="31" spans="1:48">
      <c r="A31" s="675">
        <f t="shared" si="12"/>
        <v>46174</v>
      </c>
      <c r="B31" s="676" t="s">
        <v>1548</v>
      </c>
      <c r="C31" s="676"/>
      <c r="D31" s="677"/>
      <c r="E31" s="678" t="str">
        <f>IF(ISNA(VLOOKUP(C31,條件!$A$1:$G$1021,5,0)),"",(VLOOKUP(C31,條件!$A$1:$G$1021,5,0)))</f>
        <v/>
      </c>
      <c r="F31" s="679" t="str">
        <f>IF(ISNA(VLOOKUP(C31,條件!$A$1:$G$1021,6,0)),"",(VLOOKUP(C31,條件!$A$1:$G$1021,6,0)))</f>
        <v/>
      </c>
      <c r="G31" s="679" t="str">
        <f>IF(ISNA(VLOOKUP(C31,條件!$A$1:$G$1021,7,0)),"",(VLOOKUP(C31,條件!$A$1:$G$1021,7,0)))</f>
        <v/>
      </c>
      <c r="H31" s="679" t="str">
        <f>IF(ISNA(VLOOKUP(C31,條件!$A$1:$K$1021,11,0)),"",(VLOOKUP(C31,條件!$A$1:$K$1021,11,0)))</f>
        <v/>
      </c>
      <c r="I31" s="680" t="str">
        <f>IF(ISNA(VLOOKUP(C31,條件!$A$1:$L$1021,12,0)),"",(VLOOKUP(C31,條件!$A$1:$L$1021,12,0)))</f>
        <v/>
      </c>
      <c r="J31" s="681"/>
      <c r="K31" s="681"/>
      <c r="L31" s="682"/>
      <c r="M31" s="682"/>
      <c r="N31" s="683"/>
      <c r="O31" s="681"/>
      <c r="P31" s="682"/>
      <c r="Q31" s="682"/>
      <c r="R31" s="683"/>
      <c r="S31" s="681"/>
      <c r="T31" s="682"/>
      <c r="U31" s="682"/>
      <c r="V31" s="683"/>
      <c r="W31" s="681"/>
      <c r="X31" s="682"/>
      <c r="Y31" s="684"/>
      <c r="Z31" s="685" t="str">
        <f>IFERROR(VLOOKUP(C31, 條件!$A:$L, 3, 0), "")</f>
        <v/>
      </c>
      <c r="AA31" s="686" t="str">
        <f>IF(OR(L31={"改紡","檢修","了機","清車","FINAL","停機","SAMPLE","TEST","絲開發"}), L31, IFERROR(IF(C31="", "", (SUM(J31, N31, R31, V31)/3 * AG31) * IF(AND(AF31="S", AS31="雙"), 0.5, 1)), ""))</f>
        <v/>
      </c>
      <c r="AB31" s="687" t="str">
        <f t="shared" si="5"/>
        <v/>
      </c>
      <c r="AC31" s="686" t="str">
        <f>IF(OR(L31={"改紡","檢修","了機","清車","FINAL","停機","SAMPLE","TEST"}), "", IFERROR(IF(C31="", "", AVERAGE(L31:M31, P31:Q31, T31:U31, X31:Y31)/100), ""))</f>
        <v/>
      </c>
      <c r="AD31" s="686" t="str">
        <f t="shared" si="6"/>
        <v/>
      </c>
      <c r="AE31" s="686" t="str">
        <f t="shared" si="7"/>
        <v/>
      </c>
      <c r="AF31" s="686" t="str">
        <f t="shared" si="8"/>
        <v>T</v>
      </c>
      <c r="AG31" s="686">
        <v>1</v>
      </c>
      <c r="AH31" s="688"/>
      <c r="AI31" s="689"/>
      <c r="AJ31" s="689"/>
      <c r="AK31" s="689"/>
      <c r="AL31" s="690"/>
      <c r="AM31" s="691"/>
      <c r="AN31" s="691"/>
      <c r="AO31" s="691"/>
      <c r="AP31" s="691"/>
      <c r="AQ31" s="691"/>
      <c r="AR31" s="692"/>
      <c r="AS31" s="679" t="str">
        <f t="shared" si="9"/>
        <v>單</v>
      </c>
      <c r="AT31" s="679" t="str">
        <f t="shared" si="10"/>
        <v>全</v>
      </c>
      <c r="AU31" s="679" t="str">
        <f t="shared" si="11"/>
        <v/>
      </c>
      <c r="AV31" s="679" t="str">
        <f t="shared" si="4"/>
        <v/>
      </c>
    </row>
    <row r="32" spans="1:48">
      <c r="A32" s="675">
        <f t="shared" si="12"/>
        <v>46174</v>
      </c>
      <c r="B32" s="676" t="s">
        <v>1548</v>
      </c>
      <c r="C32" s="676"/>
      <c r="D32" s="677"/>
      <c r="E32" s="678" t="str">
        <f>IF(ISNA(VLOOKUP(C32,條件!$A$1:$G$1021,5,0)),"",(VLOOKUP(C32,條件!$A$1:$G$1021,5,0)))</f>
        <v/>
      </c>
      <c r="F32" s="679" t="str">
        <f>IF(ISNA(VLOOKUP(C32,條件!$A$1:$G$1021,6,0)),"",(VLOOKUP(C32,條件!$A$1:$G$1021,6,0)))</f>
        <v/>
      </c>
      <c r="G32" s="679" t="str">
        <f>IF(ISNA(VLOOKUP(C32,條件!$A$1:$G$1021,7,0)),"",(VLOOKUP(C32,條件!$A$1:$G$1021,7,0)))</f>
        <v/>
      </c>
      <c r="H32" s="679" t="str">
        <f>IF(ISNA(VLOOKUP(C32,條件!$A$1:$K$1021,11,0)),"",(VLOOKUP(C32,條件!$A$1:$K$1021,11,0)))</f>
        <v/>
      </c>
      <c r="I32" s="680" t="str">
        <f>IF(ISNA(VLOOKUP(C32,條件!$A$1:$L$1021,12,0)),"",(VLOOKUP(C32,條件!$A$1:$L$1021,12,0)))</f>
        <v/>
      </c>
      <c r="J32" s="681"/>
      <c r="K32" s="681"/>
      <c r="L32" s="682"/>
      <c r="M32" s="682"/>
      <c r="N32" s="683"/>
      <c r="O32" s="681"/>
      <c r="P32" s="682"/>
      <c r="Q32" s="682"/>
      <c r="R32" s="683"/>
      <c r="S32" s="681"/>
      <c r="T32" s="682"/>
      <c r="U32" s="682"/>
      <c r="V32" s="683"/>
      <c r="W32" s="681"/>
      <c r="X32" s="682"/>
      <c r="Y32" s="684"/>
      <c r="Z32" s="685" t="str">
        <f>IFERROR(VLOOKUP(C32, 條件!$A:$L, 3, 0), "")</f>
        <v/>
      </c>
      <c r="AA32" s="686" t="str">
        <f>IF(OR(L32={"改紡","檢修","了機","清車","FINAL","停機","SAMPLE","TEST","絲開發"}), L32, IFERROR(IF(C32="", "", (SUM(J32, N32, R32, V32)/3 * AG32) * IF(AND(AF32="S", AS32="雙"), 0.5, 1)), ""))</f>
        <v/>
      </c>
      <c r="AB32" s="687" t="str">
        <f t="shared" si="5"/>
        <v/>
      </c>
      <c r="AC32" s="686" t="str">
        <f>IF(OR(L32={"改紡","檢修","了機","清車","FINAL","停機","SAMPLE","TEST"}), "", IFERROR(IF(C32="", "", AVERAGE(L32:M32, P32:Q32, T32:U32, X32:Y32)/100), ""))</f>
        <v/>
      </c>
      <c r="AD32" s="686" t="str">
        <f t="shared" si="6"/>
        <v/>
      </c>
      <c r="AE32" s="686" t="str">
        <f t="shared" si="7"/>
        <v/>
      </c>
      <c r="AF32" s="686" t="str">
        <f t="shared" si="8"/>
        <v>T</v>
      </c>
      <c r="AG32" s="686">
        <v>2</v>
      </c>
      <c r="AH32" s="688"/>
      <c r="AI32" s="689"/>
      <c r="AJ32" s="689"/>
      <c r="AK32" s="689"/>
      <c r="AL32" s="690"/>
      <c r="AM32" s="691"/>
      <c r="AN32" s="691"/>
      <c r="AO32" s="691"/>
      <c r="AP32" s="691"/>
      <c r="AQ32" s="691"/>
      <c r="AR32" s="692"/>
      <c r="AS32" s="679" t="str">
        <f t="shared" si="9"/>
        <v>單</v>
      </c>
      <c r="AT32" s="679" t="str">
        <f t="shared" si="10"/>
        <v>半</v>
      </c>
      <c r="AU32" s="679" t="str">
        <f t="shared" si="11"/>
        <v/>
      </c>
      <c r="AV32" s="679" t="str">
        <f t="shared" si="4"/>
        <v/>
      </c>
    </row>
    <row r="33" spans="1:48">
      <c r="A33" s="675">
        <f t="shared" si="12"/>
        <v>46174</v>
      </c>
      <c r="B33" s="676" t="s">
        <v>1549</v>
      </c>
      <c r="C33" s="676"/>
      <c r="D33" s="677"/>
      <c r="E33" s="678" t="str">
        <f>IF(ISNA(VLOOKUP(C33,條件!$A$1:$G$1021,5,0)),"",(VLOOKUP(C33,條件!$A$1:$G$1021,5,0)))</f>
        <v/>
      </c>
      <c r="F33" s="679" t="str">
        <f>IF(ISNA(VLOOKUP(C33,條件!$A$1:$G$1021,6,0)),"",(VLOOKUP(C33,條件!$A$1:$G$1021,6,0)))</f>
        <v/>
      </c>
      <c r="G33" s="679" t="str">
        <f>IF(ISNA(VLOOKUP(C33,條件!$A$1:$G$1021,7,0)),"",(VLOOKUP(C33,條件!$A$1:$G$1021,7,0)))</f>
        <v/>
      </c>
      <c r="H33" s="679" t="str">
        <f>IF(ISNA(VLOOKUP(C33,條件!$A$1:$K$1021,11,0)),"",(VLOOKUP(C33,條件!$A$1:$K$1021,11,0)))</f>
        <v/>
      </c>
      <c r="I33" s="680" t="str">
        <f>IF(ISNA(VLOOKUP(C33,條件!$A$1:$L$1021,12,0)),"",(VLOOKUP(C33,條件!$A$1:$L$1021,12,0)))</f>
        <v/>
      </c>
      <c r="J33" s="681"/>
      <c r="K33" s="681"/>
      <c r="L33" s="682"/>
      <c r="M33" s="682"/>
      <c r="N33" s="683"/>
      <c r="O33" s="681"/>
      <c r="P33" s="682"/>
      <c r="Q33" s="682"/>
      <c r="R33" s="683"/>
      <c r="S33" s="681"/>
      <c r="T33" s="682"/>
      <c r="U33" s="682"/>
      <c r="V33" s="683"/>
      <c r="W33" s="681"/>
      <c r="X33" s="682"/>
      <c r="Y33" s="684"/>
      <c r="Z33" s="685" t="str">
        <f>IFERROR(VLOOKUP(C33, 條件!$A:$L, 3, 0), "")</f>
        <v/>
      </c>
      <c r="AA33" s="686" t="str">
        <f>IF(OR(L33={"改紡","檢修","了機","清車","FINAL","停機","SAMPLE","TEST","絲開發"}), L33, IFERROR(IF(C33="", "", (SUM(J33, N33, R33, V33)/3 * AG33) * IF(AND(AF33="S", AS33="雙"), 0.5, 1)), ""))</f>
        <v/>
      </c>
      <c r="AB33" s="687" t="str">
        <f t="shared" si="5"/>
        <v/>
      </c>
      <c r="AC33" s="686" t="str">
        <f>IF(OR(L33={"改紡","檢修","了機","清車","FINAL","停機","SAMPLE","TEST"}), "", IFERROR(IF(C33="", "", AVERAGE(L33:M33, P33:Q33, T33:U33, X33:Y33)/100), ""))</f>
        <v/>
      </c>
      <c r="AD33" s="686" t="str">
        <f t="shared" si="6"/>
        <v/>
      </c>
      <c r="AE33" s="686" t="str">
        <f t="shared" si="7"/>
        <v/>
      </c>
      <c r="AF33" s="686" t="str">
        <f t="shared" si="8"/>
        <v>T</v>
      </c>
      <c r="AG33" s="686">
        <v>2</v>
      </c>
      <c r="AH33" s="688"/>
      <c r="AI33" s="689"/>
      <c r="AJ33" s="689"/>
      <c r="AK33" s="689"/>
      <c r="AL33" s="690"/>
      <c r="AM33" s="691"/>
      <c r="AN33" s="691"/>
      <c r="AO33" s="691"/>
      <c r="AP33" s="691"/>
      <c r="AQ33" s="691"/>
      <c r="AR33" s="692"/>
      <c r="AS33" s="679" t="str">
        <f t="shared" si="9"/>
        <v>單</v>
      </c>
      <c r="AT33" s="679" t="str">
        <f t="shared" si="10"/>
        <v>半</v>
      </c>
      <c r="AU33" s="679" t="str">
        <f t="shared" si="11"/>
        <v/>
      </c>
      <c r="AV33" s="679" t="str">
        <f t="shared" si="4"/>
        <v/>
      </c>
    </row>
    <row r="34" spans="1:48">
      <c r="A34" s="675">
        <f t="shared" si="12"/>
        <v>46174</v>
      </c>
      <c r="B34" s="676" t="s">
        <v>1053</v>
      </c>
      <c r="C34" s="676"/>
      <c r="D34" s="677"/>
      <c r="E34" s="678" t="str">
        <f>IF(ISNA(VLOOKUP(C34,條件!$A$1:$G$1021,5,0)),"",(VLOOKUP(C34,條件!$A$1:$G$1021,5,0)))</f>
        <v/>
      </c>
      <c r="F34" s="679" t="str">
        <f>IF(ISNA(VLOOKUP(C34,條件!$A$1:$G$1021,6,0)),"",(VLOOKUP(C34,條件!$A$1:$G$1021,6,0)))</f>
        <v/>
      </c>
      <c r="G34" s="679" t="str">
        <f>IF(ISNA(VLOOKUP(C34,條件!$A$1:$G$1021,7,0)),"",(VLOOKUP(C34,條件!$A$1:$G$1021,7,0)))</f>
        <v/>
      </c>
      <c r="H34" s="679" t="str">
        <f>IF(ISNA(VLOOKUP(C34,條件!$A$1:$K$1021,11,0)),"",(VLOOKUP(C34,條件!$A$1:$K$1021,11,0)))</f>
        <v/>
      </c>
      <c r="I34" s="680" t="str">
        <f>IF(ISNA(VLOOKUP(C34,條件!$A$1:$L$1021,12,0)),"",(VLOOKUP(C34,條件!$A$1:$L$1021,12,0)))</f>
        <v/>
      </c>
      <c r="J34" s="681"/>
      <c r="K34" s="681"/>
      <c r="L34" s="682"/>
      <c r="M34" s="682"/>
      <c r="N34" s="683"/>
      <c r="O34" s="681"/>
      <c r="P34" s="682"/>
      <c r="Q34" s="682"/>
      <c r="R34" s="683"/>
      <c r="S34" s="681"/>
      <c r="T34" s="682"/>
      <c r="U34" s="682"/>
      <c r="V34" s="683"/>
      <c r="W34" s="681"/>
      <c r="X34" s="682"/>
      <c r="Y34" s="684"/>
      <c r="Z34" s="712" t="str">
        <f>IFERROR(VLOOKUP(C34, 條件!$A:$L, 3, 0), "")</f>
        <v/>
      </c>
      <c r="AA34" s="713" t="str">
        <f>IF(OR(L34={"改紡","檢修","了機","清車","FINAL","停機","SAMPLE","TEST","絲開發"}), L34, IFERROR(IF(C34="", "", (SUM(J34, N34, R34, V34)/3 * AG34) * IF(AND(AF34="S", AS34="雙"), 0.5, 1)), ""))</f>
        <v/>
      </c>
      <c r="AB34" s="803" t="str">
        <f t="shared" si="5"/>
        <v/>
      </c>
      <c r="AC34" s="713" t="str">
        <f>IF(OR(L34={"改紡","檢修","了機","清車","FINAL","停機","SAMPLE","TEST"}), "", IFERROR(IF(C34="", "", AVERAGE(L34:M34, P34:Q34, T34:U34, X34:Y34)/100), ""))</f>
        <v/>
      </c>
      <c r="AD34" s="713" t="str">
        <f t="shared" si="6"/>
        <v/>
      </c>
      <c r="AE34" s="713" t="str">
        <f t="shared" si="7"/>
        <v/>
      </c>
      <c r="AF34" s="713" t="str">
        <f t="shared" si="8"/>
        <v>S</v>
      </c>
      <c r="AG34" s="713">
        <v>3</v>
      </c>
      <c r="AH34" s="688"/>
      <c r="AI34" s="689"/>
      <c r="AJ34" s="689"/>
      <c r="AK34" s="689"/>
      <c r="AL34" s="690"/>
      <c r="AM34" s="691"/>
      <c r="AN34" s="691"/>
      <c r="AO34" s="691"/>
      <c r="AP34" s="691"/>
      <c r="AQ34" s="691"/>
      <c r="AR34" s="692"/>
      <c r="AS34" s="679" t="str">
        <f t="shared" ref="AS34:AS43" si="13">IF(TEXT(RIGHT(F34,2),) = "×2","雙","單")</f>
        <v>單</v>
      </c>
      <c r="AT34" s="679" t="str">
        <f t="shared" ref="AT34:AT43" si="14">IF(OR(AF34="J", AF34="T", AF34="M"), IF(AG34=1, "全", "半"),
   IF(AF34="A", IF(AG34=0.5, IF(AS34="雙", "全", ""),
                 IF(AG34=1, IF(AS34="雙", "半", "全"),
                    IF(AG34=2, "半", "")
                   )
                ),
   IF(AF34="S", TEXT(AG34 &amp; "sec", "text"), "")
))</f>
        <v>3sec</v>
      </c>
      <c r="AU34" s="679" t="str">
        <f t="shared" ref="AU34:AU43" si="15">IF(MID(E34,3,1)="/",LEFT(E34,2),LEFT(E34,3))</f>
        <v/>
      </c>
      <c r="AV34" s="679" t="str">
        <f t="shared" ref="AV34:AV43" si="16">IF(ISERROR((IF(AF34="S",AG34*AU34*G34*AC34/18*0.03456/100/1000,
AU34*G34*AC34*
(IF(OR(AND(AS34="單",AT34="全",OR(AF34="A",AF34="M")),AND(AS34="單",AT34="全",OR(AF34="T",AF34="J"))),1,0)+
IF(OR(AND(AS34="雙",AT34="全",OR(AF34="A",AF34="M")),AND(AS34="雙",AT34="半",OR(AF34="T",AF34="J"))),1,0)+
IF(AND(AS34="雙",AT34="全",OR(AF34="T",AF34="J")),2,0)+
IF(AND(AS34="單",AT34="半",OR(AF34="A",AF34="M")),0.5,0)+
IF(OR(AND(AS34="雙",AT34="半",OR(AF34="A",AF34="M")),AND(AS34="單",AT34="半",OR(AF34="T",AF34="J"))),0.5,0)
)*0.03456/100/1000
))),"",((IF(AF34="S",AG34*AU34*G34*AC34/18*0.03456/100/1000,
AU34*G34*AC34*
(IF(OR(AND(AS34="單",AT34="全",OR(AF34="A",AF34="M")),AND(AS34="單",AT34="全",OR(AF34="T",AF34="J"))),1,0)+
IF(OR(AND(AS34="雙",AT34="全",OR(AF34="A",AF34="M")),AND(AS34="雙",AT34="半",OR(AF34="T",AF34="J"))),1,0)+
IF(AND(AS34="雙",AT34="全",OR(AF34="T",AF34="J")),2,0)+
IF(AND(AS34="單",AT34="半",OR(AF34="A",AF34="M")),0.5,0)+
IF(OR(AND(AS34="雙",AT34="半",OR(AF34="A",AF34="M")),AND(AS34="單",AT34="半",OR(AF34="T",AF34="J"))),0.5,0)
)*0.03456/100/1000
))))</f>
        <v/>
      </c>
    </row>
    <row r="35" spans="1:48">
      <c r="A35" s="675">
        <f t="shared" si="12"/>
        <v>46174</v>
      </c>
      <c r="B35" s="676" t="s">
        <v>1617</v>
      </c>
      <c r="C35" s="676" t="s">
        <v>1616</v>
      </c>
      <c r="D35" s="677"/>
      <c r="E35" s="678" t="str">
        <f>IF(ISNA(VLOOKUP(C35,條件!$A$1:$G$1021,5,0)),"",(VLOOKUP(C35,條件!$A$1:$G$1021,5,0)))</f>
        <v/>
      </c>
      <c r="F35" s="679" t="str">
        <f>IF(ISNA(VLOOKUP(C35,條件!$A$1:$G$1021,6,0)),"",(VLOOKUP(C35,條件!$A$1:$G$1021,6,0)))</f>
        <v/>
      </c>
      <c r="G35" s="679" t="str">
        <f>IF(ISNA(VLOOKUP(C35,條件!$A$1:$G$1021,7,0)),"",(VLOOKUP(C35,條件!$A$1:$G$1021,7,0)))</f>
        <v/>
      </c>
      <c r="H35" s="679" t="str">
        <f>IF(ISNA(VLOOKUP(C35,條件!$A$1:$K$1021,11,0)),"",(VLOOKUP(C35,條件!$A$1:$K$1021,11,0)))</f>
        <v/>
      </c>
      <c r="I35" s="680" t="str">
        <f>IF(ISNA(VLOOKUP(C35,條件!$A$1:$L$1021,12,0)),"",(VLOOKUP(C35,條件!$A$1:$L$1021,12,0)))</f>
        <v/>
      </c>
      <c r="J35" s="681"/>
      <c r="K35" s="681"/>
      <c r="L35" s="682" t="s">
        <v>1616</v>
      </c>
      <c r="M35" s="682"/>
      <c r="N35" s="683"/>
      <c r="O35" s="681"/>
      <c r="P35" s="682" t="s">
        <v>1616</v>
      </c>
      <c r="Q35" s="682"/>
      <c r="R35" s="683"/>
      <c r="S35" s="681"/>
      <c r="T35" s="682" t="s">
        <v>1616</v>
      </c>
      <c r="U35" s="682"/>
      <c r="V35" s="683"/>
      <c r="W35" s="681"/>
      <c r="X35" s="682" t="s">
        <v>1616</v>
      </c>
      <c r="Y35" s="684"/>
      <c r="Z35" s="712" t="str">
        <f>IFERROR(VLOOKUP(C35, 條件!$A:$L, 3, 0), "")</f>
        <v/>
      </c>
      <c r="AA35" s="713" t="str">
        <f>IF(OR(L35={"改紡","檢修","了機","清車","FINAL","停機","SAMPLE","TEST","絲開發"}), L35, IFERROR(IF(C35="", "", (SUM(J35, N35, R35, V35)/3 * AG35) * IF(AND(AF35="S", AS35="雙"), 0.5, 1)), ""))</f>
        <v>絲開發</v>
      </c>
      <c r="AB35" s="803" t="str">
        <f t="shared" si="5"/>
        <v/>
      </c>
      <c r="AC35" s="713" t="str">
        <f>IF(OR(L35={"改紡","檢修","了機","清車","FINAL","停機","SAMPLE","TEST"}), "", IFERROR(IF(C35="", "", AVERAGE(L35:M35, P35:Q35, T35:U35, X35:Y35)/100), ""))</f>
        <v/>
      </c>
      <c r="AD35" s="713" t="str">
        <f t="shared" si="6"/>
        <v/>
      </c>
      <c r="AE35" s="713" t="str">
        <f t="shared" si="7"/>
        <v/>
      </c>
      <c r="AF35" s="713" t="str">
        <f t="shared" si="8"/>
        <v>S</v>
      </c>
      <c r="AG35" s="713">
        <v>5</v>
      </c>
      <c r="AH35" s="688"/>
      <c r="AI35" s="689"/>
      <c r="AJ35" s="689"/>
      <c r="AK35" s="689"/>
      <c r="AL35" s="690"/>
      <c r="AM35" s="691"/>
      <c r="AN35" s="691"/>
      <c r="AO35" s="691"/>
      <c r="AP35" s="691"/>
      <c r="AQ35" s="691"/>
      <c r="AR35" s="692"/>
      <c r="AS35" s="679" t="str">
        <f t="shared" si="13"/>
        <v>單</v>
      </c>
      <c r="AT35" s="679" t="str">
        <f t="shared" si="14"/>
        <v>5sec</v>
      </c>
      <c r="AU35" s="679" t="str">
        <f t="shared" si="15"/>
        <v/>
      </c>
      <c r="AV35" s="679" t="str">
        <f t="shared" si="16"/>
        <v/>
      </c>
    </row>
    <row r="36" spans="1:48">
      <c r="A36" s="675">
        <f t="shared" si="12"/>
        <v>46174</v>
      </c>
      <c r="B36" s="676" t="s">
        <v>233</v>
      </c>
      <c r="C36" s="676" t="s">
        <v>114</v>
      </c>
      <c r="D36" s="677"/>
      <c r="E36" s="678" t="str">
        <f>IF(ISNA(VLOOKUP(C36,條件!$A$1:$G$1021,5,0)),"",(VLOOKUP(C36,條件!$A$1:$G$1021,5,0)))</f>
        <v/>
      </c>
      <c r="F36" s="679" t="str">
        <f>IF(ISNA(VLOOKUP(C36,條件!$A$1:$G$1021,6,0)),"",(VLOOKUP(C36,條件!$A$1:$G$1021,6,0)))</f>
        <v/>
      </c>
      <c r="G36" s="679" t="str">
        <f>IF(ISNA(VLOOKUP(C36,條件!$A$1:$G$1021,7,0)),"",(VLOOKUP(C36,條件!$A$1:$G$1021,7,0)))</f>
        <v/>
      </c>
      <c r="H36" s="679" t="str">
        <f>IF(ISNA(VLOOKUP(C36,條件!$A$1:$K$1021,11,0)),"",(VLOOKUP(C36,條件!$A$1:$K$1021,11,0)))</f>
        <v/>
      </c>
      <c r="I36" s="680" t="str">
        <f>IF(ISNA(VLOOKUP(C36,條件!$A$1:$L$1021,12,0)),"",(VLOOKUP(C36,條件!$A$1:$L$1021,12,0)))</f>
        <v/>
      </c>
      <c r="J36" s="681"/>
      <c r="K36" s="681"/>
      <c r="L36" s="682" t="s">
        <v>114</v>
      </c>
      <c r="M36" s="682"/>
      <c r="N36" s="683"/>
      <c r="O36" s="681"/>
      <c r="P36" s="682" t="s">
        <v>114</v>
      </c>
      <c r="Q36" s="682"/>
      <c r="R36" s="683"/>
      <c r="S36" s="681"/>
      <c r="T36" s="682" t="s">
        <v>114</v>
      </c>
      <c r="U36" s="682"/>
      <c r="V36" s="683"/>
      <c r="W36" s="681"/>
      <c r="X36" s="682" t="s">
        <v>114</v>
      </c>
      <c r="Y36" s="684"/>
      <c r="Z36" s="685" t="str">
        <f>IFERROR(VLOOKUP(C36, 條件!$A:$L, 3, 0), "")</f>
        <v/>
      </c>
      <c r="AA36" s="686" t="str">
        <f>IF(OR(L36={"改紡","檢修","了機","清車","FINAL","停機","SAMPLE","TEST","絲開發"}), L36, IFERROR(IF(C36="", "", (SUM(J36, N36, R36, V36)/3 * AG36) * IF(AND(AF36="S", AS36="雙"), 0.5, 1)), ""))</f>
        <v>停機</v>
      </c>
      <c r="AB36" s="687" t="str">
        <f t="shared" si="5"/>
        <v/>
      </c>
      <c r="AC36" s="686" t="str">
        <f>IF(OR(L36={"改紡","檢修","了機","清車","FINAL","停機","SAMPLE","TEST"}), "", IFERROR(IF(C36="", "", AVERAGE(L36:M36, P36:Q36, T36:U36, X36:Y36)/100), ""))</f>
        <v/>
      </c>
      <c r="AD36" s="686" t="str">
        <f t="shared" si="6"/>
        <v/>
      </c>
      <c r="AE36" s="686" t="str">
        <f t="shared" si="7"/>
        <v/>
      </c>
      <c r="AF36" s="686" t="str">
        <f t="shared" si="8"/>
        <v>M</v>
      </c>
      <c r="AG36" s="686">
        <v>1</v>
      </c>
      <c r="AH36" s="688"/>
      <c r="AI36" s="689"/>
      <c r="AJ36" s="689"/>
      <c r="AK36" s="689"/>
      <c r="AL36" s="690"/>
      <c r="AM36" s="691"/>
      <c r="AN36" s="691"/>
      <c r="AO36" s="691"/>
      <c r="AP36" s="691"/>
      <c r="AQ36" s="691"/>
      <c r="AR36" s="692"/>
      <c r="AS36" s="679" t="str">
        <f t="shared" si="13"/>
        <v>單</v>
      </c>
      <c r="AT36" s="679" t="str">
        <f t="shared" si="14"/>
        <v>全</v>
      </c>
      <c r="AU36" s="679" t="str">
        <f t="shared" si="15"/>
        <v/>
      </c>
      <c r="AV36" s="679" t="str">
        <f t="shared" si="16"/>
        <v/>
      </c>
    </row>
    <row r="37" spans="1:48">
      <c r="A37" s="675">
        <f t="shared" si="12"/>
        <v>46174</v>
      </c>
      <c r="B37" s="676" t="s">
        <v>234</v>
      </c>
      <c r="C37" s="676" t="s">
        <v>114</v>
      </c>
      <c r="D37" s="677"/>
      <c r="E37" s="678" t="str">
        <f>IF(ISNA(VLOOKUP(C37,條件!$A$1:$G$1021,5,0)),"",(VLOOKUP(C37,條件!$A$1:$G$1021,5,0)))</f>
        <v/>
      </c>
      <c r="F37" s="679" t="str">
        <f>IF(ISNA(VLOOKUP(C37,條件!$A$1:$G$1021,6,0)),"",(VLOOKUP(C37,條件!$A$1:$G$1021,6,0)))</f>
        <v/>
      </c>
      <c r="G37" s="679" t="str">
        <f>IF(ISNA(VLOOKUP(C37,條件!$A$1:$G$1021,7,0)),"",(VLOOKUP(C37,條件!$A$1:$G$1021,7,0)))</f>
        <v/>
      </c>
      <c r="H37" s="679" t="str">
        <f>IF(ISNA(VLOOKUP(C37,條件!$A$1:$K$1021,11,0)),"",(VLOOKUP(C37,條件!$A$1:$K$1021,11,0)))</f>
        <v/>
      </c>
      <c r="I37" s="680" t="str">
        <f>IF(ISNA(VLOOKUP(C37,條件!$A$1:$L$1021,12,0)),"",(VLOOKUP(C37,條件!$A$1:$L$1021,12,0)))</f>
        <v/>
      </c>
      <c r="J37" s="681"/>
      <c r="K37" s="681"/>
      <c r="L37" s="682" t="s">
        <v>114</v>
      </c>
      <c r="M37" s="682"/>
      <c r="N37" s="683"/>
      <c r="O37" s="681"/>
      <c r="P37" s="682" t="s">
        <v>114</v>
      </c>
      <c r="Q37" s="682"/>
      <c r="R37" s="683"/>
      <c r="S37" s="681"/>
      <c r="T37" s="682" t="s">
        <v>114</v>
      </c>
      <c r="U37" s="682"/>
      <c r="V37" s="683"/>
      <c r="W37" s="681"/>
      <c r="X37" s="682" t="s">
        <v>114</v>
      </c>
      <c r="Y37" s="684"/>
      <c r="Z37" s="685" t="str">
        <f>IFERROR(VLOOKUP(C37, 條件!$A:$L, 3, 0), "")</f>
        <v/>
      </c>
      <c r="AA37" s="686" t="str">
        <f>IF(OR(L37={"改紡","檢修","了機","清車","FINAL","停機","SAMPLE","TEST","絲開發"}), L37, IFERROR(IF(C37="", "", (SUM(J37, N37, R37, V37)/3 * AG37) * IF(AND(AF37="S", AS37="雙"), 0.5, 1)), ""))</f>
        <v>停機</v>
      </c>
      <c r="AB37" s="687" t="str">
        <f t="shared" ref="AB37:AB43" si="17">IF(K37="","",IF(ISERROR(1-(SUM(K37,O37,S37,W37)/208/Z37)),"",(1-(SUM(K37,O37,S37,W37)/208/Z37))))</f>
        <v/>
      </c>
      <c r="AC37" s="686" t="str">
        <f>IF(OR(L37={"改紡","檢修","了機","清車","FINAL","停機","SAMPLE","TEST"}), "", IFERROR(IF(C37="", "", AVERAGE(L37:M37, P37:Q37, T37:U37, X37:Y37)/100), ""))</f>
        <v/>
      </c>
      <c r="AD37" s="686" t="str">
        <f t="shared" ref="AD37:AD43" si="18">IF(ISERROR(AA37/8),"",(AA37/8))</f>
        <v/>
      </c>
      <c r="AE37" s="686" t="str">
        <f t="shared" ref="AE37:AE43" si="19">IF(OR(L37="改紡", L37="檢修", L37="了機"), "",
IF(AND(C37&lt;&gt;"", J37&lt;&gt;""),
IFERROR((SUM(J37, N37, R37, V37) - SUM(K37, O37, S37, W37))/24 * AG37, ""),
"")
)</f>
        <v/>
      </c>
      <c r="AF37" s="686" t="str">
        <f t="shared" ref="AF37:AF43" si="20">LEFT(B37,1)</f>
        <v>M</v>
      </c>
      <c r="AG37" s="686">
        <v>1</v>
      </c>
      <c r="AH37" s="688"/>
      <c r="AI37" s="689"/>
      <c r="AJ37" s="689"/>
      <c r="AK37" s="689"/>
      <c r="AL37" s="690"/>
      <c r="AM37" s="691"/>
      <c r="AN37" s="691"/>
      <c r="AO37" s="691"/>
      <c r="AP37" s="691"/>
      <c r="AQ37" s="691"/>
      <c r="AR37" s="692"/>
      <c r="AS37" s="679" t="str">
        <f t="shared" si="13"/>
        <v>單</v>
      </c>
      <c r="AT37" s="679" t="str">
        <f t="shared" si="14"/>
        <v>全</v>
      </c>
      <c r="AU37" s="679" t="str">
        <f t="shared" si="15"/>
        <v/>
      </c>
      <c r="AV37" s="679" t="str">
        <f t="shared" si="16"/>
        <v/>
      </c>
    </row>
    <row r="38" spans="1:48">
      <c r="A38" s="675">
        <f t="shared" si="12"/>
        <v>46174</v>
      </c>
      <c r="B38" s="676" t="s">
        <v>1618</v>
      </c>
      <c r="C38" s="676" t="s">
        <v>1664</v>
      </c>
      <c r="D38" s="677"/>
      <c r="E38" s="678" t="str">
        <f>IF(ISNA(VLOOKUP(C38,條件!$A$1:$G$1021,5,0)),"",(VLOOKUP(C38,條件!$A$1:$G$1021,5,0)))</f>
        <v/>
      </c>
      <c r="F38" s="679" t="str">
        <f>IF(ISNA(VLOOKUP(C38,條件!$A$1:$G$1021,6,0)),"",(VLOOKUP(C38,條件!$A$1:$G$1021,6,0)))</f>
        <v/>
      </c>
      <c r="G38" s="679" t="str">
        <f>IF(ISNA(VLOOKUP(C38,條件!$A$1:$G$1021,7,0)),"",(VLOOKUP(C38,條件!$A$1:$G$1021,7,0)))</f>
        <v/>
      </c>
      <c r="H38" s="679" t="str">
        <f>IF(ISNA(VLOOKUP(C38,條件!$A$1:$K$1021,11,0)),"",(VLOOKUP(C38,條件!$A$1:$K$1021,11,0)))</f>
        <v/>
      </c>
      <c r="I38" s="680" t="str">
        <f>IF(ISNA(VLOOKUP(C38,條件!$A$1:$L$1021,12,0)),"",(VLOOKUP(C38,條件!$A$1:$L$1021,12,0)))</f>
        <v/>
      </c>
      <c r="J38" s="681"/>
      <c r="K38" s="681"/>
      <c r="L38" s="682" t="s">
        <v>114</v>
      </c>
      <c r="M38" s="682"/>
      <c r="N38" s="683"/>
      <c r="O38" s="681"/>
      <c r="P38" s="682" t="s">
        <v>114</v>
      </c>
      <c r="Q38" s="682"/>
      <c r="R38" s="683"/>
      <c r="S38" s="681"/>
      <c r="T38" s="682" t="s">
        <v>114</v>
      </c>
      <c r="U38" s="682"/>
      <c r="V38" s="683"/>
      <c r="W38" s="681"/>
      <c r="X38" s="682" t="s">
        <v>114</v>
      </c>
      <c r="Y38" s="684"/>
      <c r="Z38" s="685" t="str">
        <f>IFERROR(VLOOKUP(C38, 條件!$A:$L, 3, 0), "")</f>
        <v/>
      </c>
      <c r="AA38" s="686" t="str">
        <f>IF(OR(L38={"改紡","檢修","了機","清車","FINAL","停機","SAMPLE","TEST","絲開發"}), L38, IFERROR(IF(C38="", "", (SUM(J38, N38, R38, V38)/3 * AG38) * IF(AND(AF38="S", AS38="雙"), 0.5, 1)), ""))</f>
        <v>停機</v>
      </c>
      <c r="AB38" s="687" t="str">
        <f t="shared" si="17"/>
        <v/>
      </c>
      <c r="AC38" s="686" t="str">
        <f>IF(OR(L38={"改紡","檢修","了機","清車","FINAL","停機","SAMPLE","TEST"}), "", IFERROR(IF(C38="", "", AVERAGE(L38:M38, P38:Q38, T38:U38, X38:Y38)/100), ""))</f>
        <v/>
      </c>
      <c r="AD38" s="686" t="str">
        <f t="shared" si="18"/>
        <v/>
      </c>
      <c r="AE38" s="686" t="str">
        <f t="shared" si="19"/>
        <v/>
      </c>
      <c r="AF38" s="686" t="str">
        <f t="shared" si="20"/>
        <v>M</v>
      </c>
      <c r="AG38" s="686">
        <v>1</v>
      </c>
      <c r="AH38" s="688"/>
      <c r="AI38" s="689"/>
      <c r="AJ38" s="689"/>
      <c r="AK38" s="689"/>
      <c r="AL38" s="690"/>
      <c r="AM38" s="691"/>
      <c r="AN38" s="691"/>
      <c r="AO38" s="691"/>
      <c r="AP38" s="691"/>
      <c r="AQ38" s="691"/>
      <c r="AR38" s="692"/>
      <c r="AS38" s="679" t="str">
        <f t="shared" si="13"/>
        <v>單</v>
      </c>
      <c r="AT38" s="679" t="str">
        <f t="shared" si="14"/>
        <v>全</v>
      </c>
      <c r="AU38" s="679" t="str">
        <f t="shared" si="15"/>
        <v/>
      </c>
      <c r="AV38" s="679" t="str">
        <f t="shared" si="16"/>
        <v/>
      </c>
    </row>
    <row r="39" spans="1:48">
      <c r="A39" s="675">
        <f t="shared" si="12"/>
        <v>46174</v>
      </c>
      <c r="B39" s="676" t="s">
        <v>1491</v>
      </c>
      <c r="C39" s="676" t="s">
        <v>114</v>
      </c>
      <c r="D39" s="677"/>
      <c r="E39" s="678" t="str">
        <f>IF(ISNA(VLOOKUP(C39,條件!$A$1:$G$1021,5,0)),"",(VLOOKUP(C39,條件!$A$1:$G$1021,5,0)))</f>
        <v/>
      </c>
      <c r="F39" s="679" t="str">
        <f>IF(ISNA(VLOOKUP(C39,條件!$A$1:$G$1021,6,0)),"",(VLOOKUP(C39,條件!$A$1:$G$1021,6,0)))</f>
        <v/>
      </c>
      <c r="G39" s="679" t="str">
        <f>IF(ISNA(VLOOKUP(C39,條件!$A$1:$G$1021,7,0)),"",(VLOOKUP(C39,條件!$A$1:$G$1021,7,0)))</f>
        <v/>
      </c>
      <c r="H39" s="679" t="str">
        <f>IF(ISNA(VLOOKUP(C39,條件!$A$1:$K$1021,11,0)),"",(VLOOKUP(C39,條件!$A$1:$K$1021,11,0)))</f>
        <v/>
      </c>
      <c r="I39" s="680" t="str">
        <f>IF(ISNA(VLOOKUP(C39,條件!$A$1:$L$1021,12,0)),"",(VLOOKUP(C39,條件!$A$1:$L$1021,12,0)))</f>
        <v/>
      </c>
      <c r="J39" s="681"/>
      <c r="K39" s="681"/>
      <c r="L39" s="682" t="s">
        <v>114</v>
      </c>
      <c r="M39" s="682"/>
      <c r="N39" s="683"/>
      <c r="O39" s="681"/>
      <c r="P39" s="682" t="s">
        <v>114</v>
      </c>
      <c r="Q39" s="682"/>
      <c r="R39" s="683"/>
      <c r="S39" s="681"/>
      <c r="T39" s="682" t="s">
        <v>114</v>
      </c>
      <c r="U39" s="682"/>
      <c r="V39" s="683"/>
      <c r="W39" s="681"/>
      <c r="X39" s="682" t="s">
        <v>114</v>
      </c>
      <c r="Y39" s="684"/>
      <c r="Z39" s="685" t="str">
        <f>IFERROR(VLOOKUP(C39, 條件!$A:$L, 3, 0), "")</f>
        <v/>
      </c>
      <c r="AA39" s="686" t="str">
        <f>IF(OR(L39={"改紡","檢修","了機","清車","FINAL","停機","SAMPLE","TEST","絲開發"}), L39, IFERROR(IF(C39="", "", (SUM(J39, N39, R39, V39)/3 * AG39) * IF(AND(AF39="S", AS39="雙"), 0.5, 1)), ""))</f>
        <v>停機</v>
      </c>
      <c r="AB39" s="687" t="str">
        <f t="shared" si="17"/>
        <v/>
      </c>
      <c r="AC39" s="686" t="str">
        <f>IF(OR(L39={"改紡","檢修","了機","清車","FINAL","停機","SAMPLE","TEST"}), "", IFERROR(IF(C39="", "", AVERAGE(L39:M39, P39:Q39, T39:U39, X39:Y39)/100), ""))</f>
        <v/>
      </c>
      <c r="AD39" s="686" t="str">
        <f t="shared" si="18"/>
        <v/>
      </c>
      <c r="AE39" s="686" t="str">
        <f t="shared" si="19"/>
        <v/>
      </c>
      <c r="AF39" s="686" t="str">
        <f t="shared" si="20"/>
        <v>M</v>
      </c>
      <c r="AG39" s="686">
        <v>1</v>
      </c>
      <c r="AH39" s="688"/>
      <c r="AI39" s="689"/>
      <c r="AJ39" s="689"/>
      <c r="AK39" s="689"/>
      <c r="AL39" s="690"/>
      <c r="AM39" s="691"/>
      <c r="AN39" s="691"/>
      <c r="AO39" s="691"/>
      <c r="AP39" s="691"/>
      <c r="AQ39" s="691"/>
      <c r="AR39" s="692"/>
      <c r="AS39" s="679" t="str">
        <f t="shared" si="13"/>
        <v>單</v>
      </c>
      <c r="AT39" s="679" t="str">
        <f t="shared" si="14"/>
        <v>全</v>
      </c>
      <c r="AU39" s="679" t="str">
        <f t="shared" si="15"/>
        <v/>
      </c>
      <c r="AV39" s="679" t="str">
        <f t="shared" si="16"/>
        <v/>
      </c>
    </row>
    <row r="40" spans="1:48">
      <c r="A40" s="675">
        <f t="shared" si="12"/>
        <v>46174</v>
      </c>
      <c r="B40" s="676" t="s">
        <v>1619</v>
      </c>
      <c r="C40" s="676" t="s">
        <v>114</v>
      </c>
      <c r="D40" s="677"/>
      <c r="E40" s="678" t="str">
        <f>IF(ISNA(VLOOKUP(C40,條件!$A$1:$G$1021,5,0)),"",(VLOOKUP(C40,條件!$A$1:$G$1021,5,0)))</f>
        <v/>
      </c>
      <c r="F40" s="679" t="str">
        <f>IF(ISNA(VLOOKUP(C40,條件!$A$1:$G$1021,6,0)),"",(VLOOKUP(C40,條件!$A$1:$G$1021,6,0)))</f>
        <v/>
      </c>
      <c r="G40" s="679" t="str">
        <f>IF(ISNA(VLOOKUP(C40,條件!$A$1:$G$1021,7,0)),"",(VLOOKUP(C40,條件!$A$1:$G$1021,7,0)))</f>
        <v/>
      </c>
      <c r="H40" s="679" t="str">
        <f>IF(ISNA(VLOOKUP(C40,條件!$A$1:$K$1021,11,0)),"",(VLOOKUP(C40,條件!$A$1:$K$1021,11,0)))</f>
        <v/>
      </c>
      <c r="I40" s="680" t="str">
        <f>IF(ISNA(VLOOKUP(C40,條件!$A$1:$L$1021,12,0)),"",(VLOOKUP(C40,條件!$A$1:$L$1021,12,0)))</f>
        <v/>
      </c>
      <c r="J40" s="681"/>
      <c r="K40" s="681"/>
      <c r="L40" s="682" t="s">
        <v>114</v>
      </c>
      <c r="M40" s="682"/>
      <c r="N40" s="683"/>
      <c r="O40" s="681"/>
      <c r="P40" s="682" t="s">
        <v>114</v>
      </c>
      <c r="Q40" s="682"/>
      <c r="R40" s="683"/>
      <c r="S40" s="681"/>
      <c r="T40" s="682" t="s">
        <v>114</v>
      </c>
      <c r="U40" s="682"/>
      <c r="V40" s="683"/>
      <c r="W40" s="681"/>
      <c r="X40" s="682" t="s">
        <v>114</v>
      </c>
      <c r="Y40" s="684"/>
      <c r="Z40" s="685" t="str">
        <f>IFERROR(VLOOKUP(C40, 條件!$A:$L, 3, 0), "")</f>
        <v/>
      </c>
      <c r="AA40" s="686" t="str">
        <f>IF(OR(L40={"改紡","檢修","了機","清車","FINAL","停機","SAMPLE","TEST","絲開發"}), L40, IFERROR(IF(C40="", "", (SUM(J40, N40, R40, V40)/3 * AG40) * IF(AND(AF40="S", AS40="雙"), 0.5, 1)), ""))</f>
        <v>停機</v>
      </c>
      <c r="AB40" s="687" t="str">
        <f t="shared" si="17"/>
        <v/>
      </c>
      <c r="AC40" s="686" t="str">
        <f>IF(OR(L40={"改紡","檢修","了機","清車","FINAL","停機","SAMPLE","TEST"}), "", IFERROR(IF(C40="", "", AVERAGE(L40:M40, P40:Q40, T40:U40, X40:Y40)/100), ""))</f>
        <v/>
      </c>
      <c r="AD40" s="686" t="str">
        <f t="shared" si="18"/>
        <v/>
      </c>
      <c r="AE40" s="686" t="str">
        <f t="shared" si="19"/>
        <v/>
      </c>
      <c r="AF40" s="686" t="str">
        <f t="shared" si="20"/>
        <v>M</v>
      </c>
      <c r="AG40" s="686">
        <v>1</v>
      </c>
      <c r="AH40" s="688"/>
      <c r="AI40" s="689"/>
      <c r="AJ40" s="689"/>
      <c r="AK40" s="689"/>
      <c r="AL40" s="690"/>
      <c r="AM40" s="691"/>
      <c r="AN40" s="691"/>
      <c r="AO40" s="691"/>
      <c r="AP40" s="691"/>
      <c r="AQ40" s="691"/>
      <c r="AR40" s="692"/>
      <c r="AS40" s="679" t="str">
        <f t="shared" si="13"/>
        <v>單</v>
      </c>
      <c r="AT40" s="679" t="str">
        <f t="shared" si="14"/>
        <v>全</v>
      </c>
      <c r="AU40" s="679" t="str">
        <f t="shared" si="15"/>
        <v/>
      </c>
      <c r="AV40" s="679" t="str">
        <f t="shared" si="16"/>
        <v/>
      </c>
    </row>
    <row r="41" spans="1:48">
      <c r="A41" s="675">
        <f t="shared" si="12"/>
        <v>46174</v>
      </c>
      <c r="B41" s="676" t="s">
        <v>1492</v>
      </c>
      <c r="C41" s="676" t="s">
        <v>114</v>
      </c>
      <c r="D41" s="677"/>
      <c r="E41" s="678" t="str">
        <f>IF(ISNA(VLOOKUP(C41,條件!$A$1:$G$1021,5,0)),"",(VLOOKUP(C41,條件!$A$1:$G$1021,5,0)))</f>
        <v/>
      </c>
      <c r="F41" s="679" t="str">
        <f>IF(ISNA(VLOOKUP(C41,條件!$A$1:$G$1021,6,0)),"",(VLOOKUP(C41,條件!$A$1:$G$1021,6,0)))</f>
        <v/>
      </c>
      <c r="G41" s="679" t="str">
        <f>IF(ISNA(VLOOKUP(C41,條件!$A$1:$G$1021,7,0)),"",(VLOOKUP(C41,條件!$A$1:$G$1021,7,0)))</f>
        <v/>
      </c>
      <c r="H41" s="679" t="str">
        <f>IF(ISNA(VLOOKUP(C41,條件!$A$1:$K$1021,11,0)),"",(VLOOKUP(C41,條件!$A$1:$K$1021,11,0)))</f>
        <v/>
      </c>
      <c r="I41" s="680" t="str">
        <f>IF(ISNA(VLOOKUP(C41,條件!$A$1:$L$1021,12,0)),"",(VLOOKUP(C41,條件!$A$1:$L$1021,12,0)))</f>
        <v/>
      </c>
      <c r="J41" s="681"/>
      <c r="K41" s="681"/>
      <c r="L41" s="682" t="s">
        <v>114</v>
      </c>
      <c r="M41" s="682"/>
      <c r="N41" s="683"/>
      <c r="O41" s="681"/>
      <c r="P41" s="682" t="s">
        <v>114</v>
      </c>
      <c r="Q41" s="682"/>
      <c r="R41" s="683"/>
      <c r="S41" s="681"/>
      <c r="T41" s="682" t="s">
        <v>114</v>
      </c>
      <c r="U41" s="682"/>
      <c r="V41" s="683"/>
      <c r="W41" s="681"/>
      <c r="X41" s="682" t="s">
        <v>114</v>
      </c>
      <c r="Y41" s="684"/>
      <c r="Z41" s="685" t="str">
        <f>IFERROR(VLOOKUP(C41, 條件!$A:$L, 3, 0), "")</f>
        <v/>
      </c>
      <c r="AA41" s="686" t="str">
        <f>IF(OR(L41={"改紡","檢修","了機","清車","FINAL","停機","SAMPLE","TEST","絲開發"}), L41, IFERROR(IF(C41="", "", (SUM(J41, N41, R41, V41)/3 * AG41) * IF(AND(AF41="S", AS41="雙"), 0.5, 1)), ""))</f>
        <v>停機</v>
      </c>
      <c r="AB41" s="687" t="str">
        <f t="shared" si="17"/>
        <v/>
      </c>
      <c r="AC41" s="686" t="str">
        <f>IF(OR(L41={"改紡","檢修","了機","清車","FINAL","停機","SAMPLE","TEST"}), "", IFERROR(IF(C41="", "", AVERAGE(L41:M41, P41:Q41, T41:U41, X41:Y41)/100), ""))</f>
        <v/>
      </c>
      <c r="AD41" s="686" t="str">
        <f t="shared" si="18"/>
        <v/>
      </c>
      <c r="AE41" s="686" t="str">
        <f t="shared" si="19"/>
        <v/>
      </c>
      <c r="AF41" s="686" t="str">
        <f t="shared" si="20"/>
        <v>M</v>
      </c>
      <c r="AG41" s="686">
        <v>1</v>
      </c>
      <c r="AH41" s="688"/>
      <c r="AI41" s="689"/>
      <c r="AJ41" s="689"/>
      <c r="AK41" s="689"/>
      <c r="AL41" s="690"/>
      <c r="AM41" s="691"/>
      <c r="AN41" s="691"/>
      <c r="AO41" s="691"/>
      <c r="AP41" s="691"/>
      <c r="AQ41" s="691"/>
      <c r="AR41" s="692"/>
      <c r="AS41" s="679" t="str">
        <f t="shared" si="13"/>
        <v>單</v>
      </c>
      <c r="AT41" s="679" t="str">
        <f t="shared" si="14"/>
        <v>全</v>
      </c>
      <c r="AU41" s="679" t="str">
        <f t="shared" si="15"/>
        <v/>
      </c>
      <c r="AV41" s="679" t="str">
        <f t="shared" si="16"/>
        <v/>
      </c>
    </row>
    <row r="42" spans="1:48">
      <c r="A42" s="675">
        <f t="shared" si="12"/>
        <v>46174</v>
      </c>
      <c r="B42" s="676" t="s">
        <v>1620</v>
      </c>
      <c r="C42" s="676" t="s">
        <v>114</v>
      </c>
      <c r="D42" s="677"/>
      <c r="E42" s="678" t="str">
        <f>IF(ISNA(VLOOKUP(C42,條件!$A$1:$G$1021,5,0)),"",(VLOOKUP(C42,條件!$A$1:$G$1021,5,0)))</f>
        <v/>
      </c>
      <c r="F42" s="679" t="str">
        <f>IF(ISNA(VLOOKUP(C42,條件!$A$1:$G$1021,6,0)),"",(VLOOKUP(C42,條件!$A$1:$G$1021,6,0)))</f>
        <v/>
      </c>
      <c r="G42" s="679" t="str">
        <f>IF(ISNA(VLOOKUP(C42,條件!$A$1:$G$1021,7,0)),"",(VLOOKUP(C42,條件!$A$1:$G$1021,7,0)))</f>
        <v/>
      </c>
      <c r="H42" s="679" t="str">
        <f>IF(ISNA(VLOOKUP(C42,條件!$A$1:$K$1021,11,0)),"",(VLOOKUP(C42,條件!$A$1:$K$1021,11,0)))</f>
        <v/>
      </c>
      <c r="I42" s="680" t="str">
        <f>IF(ISNA(VLOOKUP(C42,條件!$A$1:$L$1021,12,0)),"",(VLOOKUP(C42,條件!$A$1:$L$1021,12,0)))</f>
        <v/>
      </c>
      <c r="J42" s="681"/>
      <c r="K42" s="681"/>
      <c r="L42" s="682" t="s">
        <v>114</v>
      </c>
      <c r="M42" s="682"/>
      <c r="N42" s="683"/>
      <c r="O42" s="681"/>
      <c r="P42" s="682" t="s">
        <v>114</v>
      </c>
      <c r="Q42" s="682"/>
      <c r="R42" s="683"/>
      <c r="S42" s="681"/>
      <c r="T42" s="682" t="s">
        <v>114</v>
      </c>
      <c r="U42" s="682"/>
      <c r="V42" s="683"/>
      <c r="W42" s="681"/>
      <c r="X42" s="682" t="s">
        <v>114</v>
      </c>
      <c r="Y42" s="684"/>
      <c r="Z42" s="685" t="str">
        <f>IFERROR(VLOOKUP(C42, 條件!$A:$L, 3, 0), "")</f>
        <v/>
      </c>
      <c r="AA42" s="686" t="str">
        <f>IF(OR(L42={"改紡","檢修","了機","清車","FINAL","停機","SAMPLE","TEST","絲開發"}), L42, IFERROR(IF(C42="", "", (SUM(J42, N42, R42, V42)/3 * AG42) * IF(AND(AF42="S", AS42="雙"), 0.5, 1)), ""))</f>
        <v>停機</v>
      </c>
      <c r="AB42" s="687" t="str">
        <f t="shared" si="17"/>
        <v/>
      </c>
      <c r="AC42" s="686" t="str">
        <f>IF(OR(L42={"改紡","檢修","了機","清車","FINAL","停機","SAMPLE","TEST"}), "", IFERROR(IF(C42="", "", AVERAGE(L42:M42, P42:Q42, T42:U42, X42:Y42)/100), ""))</f>
        <v/>
      </c>
      <c r="AD42" s="686" t="str">
        <f t="shared" si="18"/>
        <v/>
      </c>
      <c r="AE42" s="686" t="str">
        <f t="shared" si="19"/>
        <v/>
      </c>
      <c r="AF42" s="686" t="str">
        <f t="shared" si="20"/>
        <v>M</v>
      </c>
      <c r="AG42" s="686">
        <v>1</v>
      </c>
      <c r="AH42" s="688"/>
      <c r="AI42" s="689"/>
      <c r="AJ42" s="689"/>
      <c r="AK42" s="689"/>
      <c r="AL42" s="690"/>
      <c r="AM42" s="691"/>
      <c r="AN42" s="691"/>
      <c r="AO42" s="691"/>
      <c r="AP42" s="691"/>
      <c r="AQ42" s="691"/>
      <c r="AR42" s="692"/>
      <c r="AS42" s="679" t="str">
        <f t="shared" si="13"/>
        <v>單</v>
      </c>
      <c r="AT42" s="679" t="str">
        <f t="shared" si="14"/>
        <v>全</v>
      </c>
      <c r="AU42" s="679" t="str">
        <f t="shared" si="15"/>
        <v/>
      </c>
      <c r="AV42" s="679" t="str">
        <f t="shared" si="16"/>
        <v/>
      </c>
    </row>
    <row r="43" spans="1:48" ht="17.25" thickBot="1">
      <c r="A43" s="693">
        <f t="shared" si="12"/>
        <v>46174</v>
      </c>
      <c r="B43" s="694" t="s">
        <v>1621</v>
      </c>
      <c r="C43" s="694" t="s">
        <v>114</v>
      </c>
      <c r="D43" s="695"/>
      <c r="E43" s="696" t="str">
        <f>IF(ISNA(VLOOKUP(C43,條件!$A$1:$G$1021,5,0)),"",(VLOOKUP(C43,條件!$A$1:$G$1021,5,0)))</f>
        <v/>
      </c>
      <c r="F43" s="697" t="str">
        <f>IF(ISNA(VLOOKUP(C43,條件!$A$1:$G$1021,6,0)),"",(VLOOKUP(C43,條件!$A$1:$G$1021,6,0)))</f>
        <v/>
      </c>
      <c r="G43" s="697" t="str">
        <f>IF(ISNA(VLOOKUP(C43,條件!$A$1:$G$1021,7,0)),"",(VLOOKUP(C43,條件!$A$1:$G$1021,7,0)))</f>
        <v/>
      </c>
      <c r="H43" s="697" t="str">
        <f>IF(ISNA(VLOOKUP(C43,條件!$A$1:$K$1021,11,0)),"",(VLOOKUP(C43,條件!$A$1:$K$1021,11,0)))</f>
        <v/>
      </c>
      <c r="I43" s="698" t="str">
        <f>IF(ISNA(VLOOKUP(C43,條件!$A$1:$L$1021,12,0)),"",(VLOOKUP(C43,條件!$A$1:$L$1021,12,0)))</f>
        <v/>
      </c>
      <c r="J43" s="699"/>
      <c r="K43" s="699"/>
      <c r="L43" s="700" t="s">
        <v>114</v>
      </c>
      <c r="M43" s="700"/>
      <c r="N43" s="701"/>
      <c r="O43" s="699"/>
      <c r="P43" s="700" t="s">
        <v>114</v>
      </c>
      <c r="Q43" s="700"/>
      <c r="R43" s="701"/>
      <c r="S43" s="699"/>
      <c r="T43" s="700" t="s">
        <v>114</v>
      </c>
      <c r="U43" s="700"/>
      <c r="V43" s="701"/>
      <c r="W43" s="699"/>
      <c r="X43" s="700" t="s">
        <v>114</v>
      </c>
      <c r="Y43" s="702"/>
      <c r="Z43" s="703" t="str">
        <f>IFERROR(VLOOKUP(C43, 條件!$A:$L, 3, 0), "")</f>
        <v/>
      </c>
      <c r="AA43" s="704" t="str">
        <f>IF(OR(L43={"改紡","檢修","了機","清車","FINAL","停機","SAMPLE","TEST","絲開發"}), L43, IFERROR(IF(C43="", "", (SUM(J43, N43, R43, V43)/3 * AG43) * IF(AND(AF43="S", AS43="雙"), 0.5, 1)), ""))</f>
        <v>停機</v>
      </c>
      <c r="AB43" s="705" t="str">
        <f t="shared" si="17"/>
        <v/>
      </c>
      <c r="AC43" s="704" t="str">
        <f>IF(OR(L43={"改紡","檢修","了機","清車","FINAL","停機","SAMPLE","TEST"}), "", IFERROR(IF(C43="", "", AVERAGE(L43:M43, P43:Q43, T43:U43, X43:Y43)/100), ""))</f>
        <v/>
      </c>
      <c r="AD43" s="704" t="str">
        <f t="shared" si="18"/>
        <v/>
      </c>
      <c r="AE43" s="704" t="str">
        <f t="shared" si="19"/>
        <v/>
      </c>
      <c r="AF43" s="704" t="str">
        <f t="shared" si="20"/>
        <v>M</v>
      </c>
      <c r="AG43" s="704">
        <v>1</v>
      </c>
      <c r="AH43" s="706"/>
      <c r="AI43" s="707"/>
      <c r="AJ43" s="707"/>
      <c r="AK43" s="707"/>
      <c r="AL43" s="708"/>
      <c r="AM43" s="709"/>
      <c r="AN43" s="709"/>
      <c r="AO43" s="709"/>
      <c r="AP43" s="709"/>
      <c r="AQ43" s="709"/>
      <c r="AR43" s="710"/>
      <c r="AS43" s="697" t="str">
        <f t="shared" si="13"/>
        <v>單</v>
      </c>
      <c r="AT43" s="697" t="str">
        <f t="shared" si="14"/>
        <v>全</v>
      </c>
      <c r="AU43" s="697" t="str">
        <f t="shared" si="15"/>
        <v/>
      </c>
      <c r="AV43" s="697" t="str">
        <f t="shared" si="16"/>
        <v/>
      </c>
    </row>
  </sheetData>
  <phoneticPr fontId="5" type="noConversion"/>
  <conditionalFormatting sqref="F1:F1048576">
    <cfRule type="containsText" dxfId="124" priority="34" operator="containsText" text="×2">
      <formula>NOT(ISERROR(SEARCH("×2",F1)))</formula>
    </cfRule>
  </conditionalFormatting>
  <conditionalFormatting sqref="L1:L1048576">
    <cfRule type="containsText" dxfId="123" priority="33" operator="containsText" text="了機">
      <formula>NOT(ISERROR(SEARCH("了機",L1)))</formula>
    </cfRule>
  </conditionalFormatting>
  <conditionalFormatting sqref="L2:L43">
    <cfRule type="containsText" dxfId="122" priority="31" operator="containsText" text="清車">
      <formula>NOT(ISERROR(SEARCH("清車",L2)))</formula>
    </cfRule>
    <cfRule type="containsText" dxfId="121" priority="32" operator="containsText" text="改紡">
      <formula>NOT(ISERROR(SEARCH("改紡",L2)))</formula>
    </cfRule>
  </conditionalFormatting>
  <conditionalFormatting sqref="M2:M43">
    <cfRule type="containsText" dxfId="120" priority="30" operator="containsText" text="了機">
      <formula>NOT(ISERROR(SEARCH("了機",M2)))</formula>
    </cfRule>
  </conditionalFormatting>
  <conditionalFormatting sqref="M2:M43">
    <cfRule type="containsText" dxfId="119" priority="28" operator="containsText" text="清車">
      <formula>NOT(ISERROR(SEARCH("清車",M2)))</formula>
    </cfRule>
    <cfRule type="containsText" dxfId="118" priority="29" operator="containsText" text="改紡">
      <formula>NOT(ISERROR(SEARCH("改紡",M2)))</formula>
    </cfRule>
  </conditionalFormatting>
  <conditionalFormatting sqref="P2:P34">
    <cfRule type="containsText" dxfId="117" priority="27" operator="containsText" text="了機">
      <formula>NOT(ISERROR(SEARCH("了機",P2)))</formula>
    </cfRule>
  </conditionalFormatting>
  <conditionalFormatting sqref="P2:P34">
    <cfRule type="containsText" dxfId="116" priority="25" operator="containsText" text="清車">
      <formula>NOT(ISERROR(SEARCH("清車",P2)))</formula>
    </cfRule>
    <cfRule type="containsText" dxfId="115" priority="26" operator="containsText" text="改紡">
      <formula>NOT(ISERROR(SEARCH("改紡",P2)))</formula>
    </cfRule>
  </conditionalFormatting>
  <conditionalFormatting sqref="Q2:Q43">
    <cfRule type="containsText" dxfId="114" priority="24" operator="containsText" text="了機">
      <formula>NOT(ISERROR(SEARCH("了機",Q2)))</formula>
    </cfRule>
  </conditionalFormatting>
  <conditionalFormatting sqref="Q2:Q43">
    <cfRule type="containsText" dxfId="113" priority="22" operator="containsText" text="清車">
      <formula>NOT(ISERROR(SEARCH("清車",Q2)))</formula>
    </cfRule>
    <cfRule type="containsText" dxfId="112" priority="23" operator="containsText" text="改紡">
      <formula>NOT(ISERROR(SEARCH("改紡",Q2)))</formula>
    </cfRule>
  </conditionalFormatting>
  <conditionalFormatting sqref="T2:T34">
    <cfRule type="containsText" dxfId="111" priority="21" operator="containsText" text="了機">
      <formula>NOT(ISERROR(SEARCH("了機",T2)))</formula>
    </cfRule>
  </conditionalFormatting>
  <conditionalFormatting sqref="T2:T34">
    <cfRule type="containsText" dxfId="110" priority="19" operator="containsText" text="清車">
      <formula>NOT(ISERROR(SEARCH("清車",T2)))</formula>
    </cfRule>
    <cfRule type="containsText" dxfId="109" priority="20" operator="containsText" text="改紡">
      <formula>NOT(ISERROR(SEARCH("改紡",T2)))</formula>
    </cfRule>
  </conditionalFormatting>
  <conditionalFormatting sqref="U2:U43">
    <cfRule type="containsText" dxfId="108" priority="18" operator="containsText" text="了機">
      <formula>NOT(ISERROR(SEARCH("了機",U2)))</formula>
    </cfRule>
  </conditionalFormatting>
  <conditionalFormatting sqref="U2:U43">
    <cfRule type="containsText" dxfId="107" priority="16" operator="containsText" text="清車">
      <formula>NOT(ISERROR(SEARCH("清車",U2)))</formula>
    </cfRule>
    <cfRule type="containsText" dxfId="106" priority="17" operator="containsText" text="改紡">
      <formula>NOT(ISERROR(SEARCH("改紡",U2)))</formula>
    </cfRule>
  </conditionalFormatting>
  <conditionalFormatting sqref="X2:X34">
    <cfRule type="containsText" dxfId="105" priority="15" operator="containsText" text="了機">
      <formula>NOT(ISERROR(SEARCH("了機",X2)))</formula>
    </cfRule>
  </conditionalFormatting>
  <conditionalFormatting sqref="X2:X34">
    <cfRule type="containsText" dxfId="104" priority="13" operator="containsText" text="清車">
      <formula>NOT(ISERROR(SEARCH("清車",X2)))</formula>
    </cfRule>
    <cfRule type="containsText" dxfId="103" priority="14" operator="containsText" text="改紡">
      <formula>NOT(ISERROR(SEARCH("改紡",X2)))</formula>
    </cfRule>
  </conditionalFormatting>
  <conditionalFormatting sqref="Y2:Y43">
    <cfRule type="containsText" dxfId="102" priority="12" operator="containsText" text="了機">
      <formula>NOT(ISERROR(SEARCH("了機",Y2)))</formula>
    </cfRule>
  </conditionalFormatting>
  <conditionalFormatting sqref="Y2:Y43">
    <cfRule type="containsText" dxfId="101" priority="10" operator="containsText" text="清車">
      <formula>NOT(ISERROR(SEARCH("清車",Y2)))</formula>
    </cfRule>
    <cfRule type="containsText" dxfId="100" priority="11" operator="containsText" text="改紡">
      <formula>NOT(ISERROR(SEARCH("改紡",Y2)))</formula>
    </cfRule>
  </conditionalFormatting>
  <conditionalFormatting sqref="P35:P43">
    <cfRule type="containsText" dxfId="99" priority="9" operator="containsText" text="了機">
      <formula>NOT(ISERROR(SEARCH("了機",P35)))</formula>
    </cfRule>
  </conditionalFormatting>
  <conditionalFormatting sqref="P35:P43">
    <cfRule type="containsText" dxfId="98" priority="7" operator="containsText" text="清車">
      <formula>NOT(ISERROR(SEARCH("清車",P35)))</formula>
    </cfRule>
    <cfRule type="containsText" dxfId="97" priority="8" operator="containsText" text="改紡">
      <formula>NOT(ISERROR(SEARCH("改紡",P35)))</formula>
    </cfRule>
  </conditionalFormatting>
  <conditionalFormatting sqref="T35:T43">
    <cfRule type="containsText" dxfId="96" priority="6" operator="containsText" text="了機">
      <formula>NOT(ISERROR(SEARCH("了機",T35)))</formula>
    </cfRule>
  </conditionalFormatting>
  <conditionalFormatting sqref="T35:T43">
    <cfRule type="containsText" dxfId="95" priority="4" operator="containsText" text="清車">
      <formula>NOT(ISERROR(SEARCH("清車",T35)))</formula>
    </cfRule>
    <cfRule type="containsText" dxfId="94" priority="5" operator="containsText" text="改紡">
      <formula>NOT(ISERROR(SEARCH("改紡",T35)))</formula>
    </cfRule>
  </conditionalFormatting>
  <conditionalFormatting sqref="X35:X43">
    <cfRule type="containsText" dxfId="93" priority="3" operator="containsText" text="了機">
      <formula>NOT(ISERROR(SEARCH("了機",X35)))</formula>
    </cfRule>
  </conditionalFormatting>
  <conditionalFormatting sqref="X35:X43">
    <cfRule type="containsText" dxfId="92" priority="1" operator="containsText" text="清車">
      <formula>NOT(ISERROR(SEARCH("清車",X35)))</formula>
    </cfRule>
    <cfRule type="containsText" dxfId="91" priority="2" operator="containsText" text="改紡">
      <formula>NOT(ISERROR(SEARCH("改紡",X35)))</formula>
    </cfRule>
  </conditionalFormatting>
  <pageMargins left="0.23622047244094491" right="0.23622047244094491" top="0.74803149606299213" bottom="0.74803149606299213" header="0.31496062992125984" footer="0.31496062992125984"/>
  <pageSetup paperSize="9" scale="40" orientation="landscape" horizontalDpi="4294967293" verticalDpi="0" r:id="rId1"/>
  <headerFooter>
    <oddHeader>&amp;C&amp;"標楷體,標準"&amp;18遠東新世紀股份有限公司 化纖總廠
撚二科 值班日誌</oddHeader>
    <oddFooter>&amp;R&amp;"Times New Roman,標準"  5KFT5QR001-04</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FFC000"/>
  </sheetPr>
  <dimension ref="A1:P3289"/>
  <sheetViews>
    <sheetView showGridLines="0" zoomScale="70" zoomScaleNormal="70" zoomScaleSheetLayoutView="100" workbookViewId="0">
      <pane xSplit="1" ySplit="2" topLeftCell="B3" activePane="bottomRight" state="frozen"/>
      <selection activeCell="M24" sqref="M24"/>
      <selection pane="topRight" activeCell="M24" sqref="M24"/>
      <selection pane="bottomLeft" activeCell="M24" sqref="M24"/>
      <selection pane="bottomRight" activeCell="F17" sqref="F17"/>
    </sheetView>
  </sheetViews>
  <sheetFormatPr defaultRowHeight="16.5"/>
  <cols>
    <col min="1" max="1" width="8.375" style="69" customWidth="1"/>
    <col min="2" max="2" width="10.125" style="70" customWidth="1"/>
    <col min="3" max="3" width="10.125" style="71" customWidth="1"/>
    <col min="4" max="4" width="9.375" style="72" customWidth="1"/>
    <col min="5" max="5" width="4.625" style="73" customWidth="1"/>
    <col min="6" max="6" width="102.625" style="74" customWidth="1"/>
    <col min="7" max="7" width="10.125" style="70" customWidth="1"/>
    <col min="8" max="8" width="11" style="71" customWidth="1"/>
    <col min="9" max="9" width="9.125" style="72" customWidth="1"/>
    <col min="10" max="10" width="4.625" style="73" customWidth="1"/>
    <col min="11" max="11" width="98.625" style="75" customWidth="1"/>
    <col min="12" max="12" width="10.125" style="70" customWidth="1"/>
    <col min="13" max="13" width="11.625" style="71" customWidth="1"/>
    <col min="14" max="14" width="10.75" style="72" customWidth="1"/>
    <col min="15" max="15" width="4.625" style="73" customWidth="1"/>
    <col min="16" max="16" width="98.75" style="75" customWidth="1"/>
    <col min="17" max="16384" width="9" style="76"/>
  </cols>
  <sheetData>
    <row r="1" spans="1:16" s="68" customFormat="1" ht="27.75" customHeight="1" thickTop="1" thickBot="1">
      <c r="A1" s="67"/>
      <c r="B1" s="874" t="s">
        <v>103</v>
      </c>
      <c r="C1" s="875"/>
      <c r="D1" s="875"/>
      <c r="E1" s="875"/>
      <c r="F1" s="876"/>
      <c r="G1" s="877" t="s">
        <v>104</v>
      </c>
      <c r="H1" s="878"/>
      <c r="I1" s="878"/>
      <c r="J1" s="878"/>
      <c r="K1" s="879"/>
      <c r="L1" s="880" t="s">
        <v>105</v>
      </c>
      <c r="M1" s="881"/>
      <c r="N1" s="881"/>
      <c r="O1" s="881"/>
      <c r="P1" s="882"/>
    </row>
    <row r="2" spans="1:16" s="70" customFormat="1" ht="21.75" customHeight="1" thickTop="1" thickBot="1">
      <c r="A2" s="77" t="s">
        <v>0</v>
      </c>
      <c r="B2" s="78" t="s">
        <v>106</v>
      </c>
      <c r="C2" s="78" t="s">
        <v>107</v>
      </c>
      <c r="D2" s="79" t="s">
        <v>108</v>
      </c>
      <c r="E2" s="80" t="s">
        <v>109</v>
      </c>
      <c r="F2" s="81" t="s">
        <v>110</v>
      </c>
      <c r="G2" s="82" t="s">
        <v>106</v>
      </c>
      <c r="H2" s="82" t="s">
        <v>107</v>
      </c>
      <c r="I2" s="83" t="s">
        <v>108</v>
      </c>
      <c r="J2" s="84" t="s">
        <v>111</v>
      </c>
      <c r="K2" s="85" t="s">
        <v>112</v>
      </c>
      <c r="L2" s="86" t="s">
        <v>106</v>
      </c>
      <c r="M2" s="86" t="s">
        <v>107</v>
      </c>
      <c r="N2" s="87" t="s">
        <v>108</v>
      </c>
      <c r="O2" s="88" t="s">
        <v>109</v>
      </c>
      <c r="P2" s="89" t="s">
        <v>112</v>
      </c>
    </row>
    <row r="3" spans="1:16" s="71" customFormat="1" ht="18" customHeight="1" thickTop="1" thickBot="1">
      <c r="A3" s="883">
        <f>'１１直送'!A3</f>
        <v>46204</v>
      </c>
      <c r="B3" s="90" t="s">
        <v>113</v>
      </c>
      <c r="C3" s="832" t="s">
        <v>665</v>
      </c>
      <c r="D3" s="91" t="s">
        <v>114</v>
      </c>
      <c r="E3" s="92" t="s">
        <v>115</v>
      </c>
      <c r="F3" s="93"/>
      <c r="G3" s="90" t="s">
        <v>113</v>
      </c>
      <c r="H3" s="836" t="s">
        <v>163</v>
      </c>
      <c r="I3" s="91" t="s">
        <v>114</v>
      </c>
      <c r="J3" s="92" t="s">
        <v>115</v>
      </c>
      <c r="K3" s="93"/>
      <c r="L3" s="90" t="s">
        <v>113</v>
      </c>
      <c r="M3" s="839" t="s">
        <v>163</v>
      </c>
      <c r="N3" s="91" t="s">
        <v>114</v>
      </c>
      <c r="O3" s="92" t="s">
        <v>115</v>
      </c>
      <c r="P3" s="93"/>
    </row>
    <row r="4" spans="1:16" ht="16.5" customHeight="1">
      <c r="A4" s="850"/>
      <c r="B4" s="864"/>
      <c r="C4" s="833"/>
      <c r="D4" s="94" t="s">
        <v>116</v>
      </c>
      <c r="E4" s="95" t="s">
        <v>117</v>
      </c>
      <c r="F4" s="93"/>
      <c r="G4" s="864"/>
      <c r="H4" s="836"/>
      <c r="I4" s="94" t="s">
        <v>116</v>
      </c>
      <c r="J4" s="95" t="s">
        <v>117</v>
      </c>
      <c r="K4" s="93"/>
      <c r="L4" s="864"/>
      <c r="M4" s="839"/>
      <c r="N4" s="94" t="s">
        <v>116</v>
      </c>
      <c r="O4" s="95" t="s">
        <v>117</v>
      </c>
      <c r="P4" s="93"/>
    </row>
    <row r="5" spans="1:16" ht="17.25" thickBot="1">
      <c r="A5" s="850"/>
      <c r="B5" s="865"/>
      <c r="C5" s="833"/>
      <c r="D5" s="94" t="s">
        <v>118</v>
      </c>
      <c r="E5" s="96" t="s">
        <v>119</v>
      </c>
      <c r="F5" s="97"/>
      <c r="G5" s="865"/>
      <c r="H5" s="836"/>
      <c r="I5" s="94" t="s">
        <v>118</v>
      </c>
      <c r="J5" s="96" t="s">
        <v>119</v>
      </c>
      <c r="K5" s="97"/>
      <c r="L5" s="865"/>
      <c r="M5" s="839"/>
      <c r="N5" s="94" t="s">
        <v>120</v>
      </c>
      <c r="O5" s="96" t="s">
        <v>119</v>
      </c>
      <c r="P5" s="98"/>
    </row>
    <row r="6" spans="1:16" ht="17.25" thickBot="1">
      <c r="A6" s="850"/>
      <c r="B6" s="90" t="s">
        <v>121</v>
      </c>
      <c r="C6" s="833"/>
      <c r="D6" s="94"/>
      <c r="E6" s="96"/>
      <c r="F6" s="97"/>
      <c r="G6" s="90" t="s">
        <v>121</v>
      </c>
      <c r="H6" s="836"/>
      <c r="I6" s="94"/>
      <c r="J6" s="96"/>
      <c r="K6" s="97"/>
      <c r="L6" s="90" t="s">
        <v>121</v>
      </c>
      <c r="M6" s="839"/>
      <c r="N6" s="94"/>
      <c r="O6" s="96"/>
      <c r="P6" s="97"/>
    </row>
    <row r="7" spans="1:16">
      <c r="A7" s="850"/>
      <c r="B7" s="861"/>
      <c r="C7" s="833"/>
      <c r="D7" s="94"/>
      <c r="E7" s="96"/>
      <c r="F7" s="97"/>
      <c r="G7" s="861"/>
      <c r="H7" s="836"/>
      <c r="I7" s="94"/>
      <c r="J7" s="96"/>
      <c r="K7" s="97"/>
      <c r="L7" s="861"/>
      <c r="M7" s="839"/>
      <c r="N7" s="94"/>
      <c r="O7" s="96"/>
      <c r="P7" s="97"/>
    </row>
    <row r="8" spans="1:16">
      <c r="A8" s="850"/>
      <c r="B8" s="854"/>
      <c r="C8" s="833"/>
      <c r="D8" s="94"/>
      <c r="E8" s="96"/>
      <c r="F8" s="93"/>
      <c r="G8" s="854"/>
      <c r="H8" s="836"/>
      <c r="I8" s="94"/>
      <c r="J8" s="96"/>
      <c r="K8" s="93"/>
      <c r="L8" s="854"/>
      <c r="M8" s="839"/>
      <c r="N8" s="94"/>
      <c r="O8" s="96"/>
      <c r="P8" s="93"/>
    </row>
    <row r="9" spans="1:16">
      <c r="A9" s="850"/>
      <c r="B9" s="853"/>
      <c r="C9" s="833"/>
      <c r="D9" s="94"/>
      <c r="E9" s="96"/>
      <c r="F9" s="99"/>
      <c r="G9" s="853"/>
      <c r="H9" s="836"/>
      <c r="I9" s="94"/>
      <c r="J9" s="96"/>
      <c r="K9" s="99"/>
      <c r="L9" s="853"/>
      <c r="M9" s="839"/>
      <c r="N9" s="94"/>
      <c r="O9" s="96"/>
      <c r="P9" s="99"/>
    </row>
    <row r="10" spans="1:16">
      <c r="A10" s="850"/>
      <c r="B10" s="854"/>
      <c r="C10" s="833"/>
      <c r="D10" s="94"/>
      <c r="E10" s="96"/>
      <c r="F10" s="99"/>
      <c r="G10" s="854"/>
      <c r="H10" s="836"/>
      <c r="I10" s="94"/>
      <c r="J10" s="96"/>
      <c r="K10" s="99"/>
      <c r="L10" s="854"/>
      <c r="M10" s="839"/>
      <c r="N10" s="94"/>
      <c r="O10" s="96"/>
      <c r="P10" s="99"/>
    </row>
    <row r="11" spans="1:16">
      <c r="A11" s="850"/>
      <c r="B11" s="853"/>
      <c r="C11" s="833"/>
      <c r="D11" s="94"/>
      <c r="E11" s="96"/>
      <c r="F11" s="99"/>
      <c r="G11" s="853"/>
      <c r="H11" s="836"/>
      <c r="I11" s="94"/>
      <c r="J11" s="96"/>
      <c r="K11" s="99"/>
      <c r="L11" s="853"/>
      <c r="M11" s="839"/>
      <c r="N11" s="94"/>
      <c r="O11" s="96"/>
      <c r="P11" s="99"/>
    </row>
    <row r="12" spans="1:16" ht="17.25" thickBot="1">
      <c r="A12" s="850"/>
      <c r="B12" s="854"/>
      <c r="C12" s="833"/>
      <c r="D12" s="94"/>
      <c r="E12" s="96"/>
      <c r="F12" s="99"/>
      <c r="G12" s="854"/>
      <c r="H12" s="836"/>
      <c r="I12" s="94"/>
      <c r="J12" s="96"/>
      <c r="K12" s="99"/>
      <c r="L12" s="854"/>
      <c r="M12" s="839"/>
      <c r="N12" s="94"/>
      <c r="O12" s="96"/>
      <c r="P12" s="99"/>
    </row>
    <row r="13" spans="1:16" ht="17.25" thickBot="1">
      <c r="A13" s="850"/>
      <c r="B13" s="100" t="s">
        <v>122</v>
      </c>
      <c r="C13" s="833"/>
      <c r="D13" s="94"/>
      <c r="E13" s="96"/>
      <c r="F13" s="93"/>
      <c r="G13" s="100" t="s">
        <v>122</v>
      </c>
      <c r="H13" s="836"/>
      <c r="I13" s="94"/>
      <c r="J13" s="96"/>
      <c r="K13" s="93"/>
      <c r="L13" s="100" t="s">
        <v>122</v>
      </c>
      <c r="M13" s="839"/>
      <c r="N13" s="94"/>
      <c r="O13" s="96"/>
      <c r="P13" s="97"/>
    </row>
    <row r="14" spans="1:16">
      <c r="A14" s="850"/>
      <c r="B14" s="855"/>
      <c r="C14" s="833"/>
      <c r="D14" s="94"/>
      <c r="E14" s="96"/>
      <c r="F14" s="93"/>
      <c r="G14" s="855"/>
      <c r="H14" s="836"/>
      <c r="I14" s="94"/>
      <c r="J14" s="96"/>
      <c r="K14" s="97"/>
      <c r="L14" s="855"/>
      <c r="M14" s="839"/>
      <c r="N14" s="94"/>
      <c r="O14" s="96"/>
      <c r="P14" s="97"/>
    </row>
    <row r="15" spans="1:16">
      <c r="A15" s="850"/>
      <c r="B15" s="856"/>
      <c r="C15" s="833"/>
      <c r="D15" s="94"/>
      <c r="E15" s="96"/>
      <c r="F15" s="97"/>
      <c r="G15" s="856"/>
      <c r="H15" s="836"/>
      <c r="I15" s="94"/>
      <c r="J15" s="96"/>
      <c r="K15" s="97"/>
      <c r="L15" s="856"/>
      <c r="M15" s="839"/>
      <c r="N15" s="94"/>
      <c r="O15" s="96"/>
      <c r="P15" s="97"/>
    </row>
    <row r="16" spans="1:16" ht="17.25" thickBot="1">
      <c r="A16" s="850"/>
      <c r="B16" s="857"/>
      <c r="C16" s="833"/>
      <c r="D16" s="94"/>
      <c r="E16" s="96"/>
      <c r="F16" s="97"/>
      <c r="G16" s="857"/>
      <c r="H16" s="836"/>
      <c r="I16" s="94"/>
      <c r="J16" s="96"/>
      <c r="K16" s="97"/>
      <c r="L16" s="857"/>
      <c r="M16" s="839"/>
      <c r="N16" s="94"/>
      <c r="O16" s="96"/>
      <c r="P16" s="97"/>
    </row>
    <row r="17" spans="1:16" ht="17.25" thickBot="1">
      <c r="A17" s="850"/>
      <c r="B17" s="100" t="s">
        <v>123</v>
      </c>
      <c r="C17" s="833"/>
      <c r="D17" s="94"/>
      <c r="E17" s="96"/>
      <c r="F17" s="97"/>
      <c r="G17" s="100" t="s">
        <v>123</v>
      </c>
      <c r="H17" s="836"/>
      <c r="I17" s="94"/>
      <c r="J17" s="96"/>
      <c r="K17" s="97"/>
      <c r="L17" s="100" t="s">
        <v>123</v>
      </c>
      <c r="M17" s="839"/>
      <c r="N17" s="94"/>
      <c r="O17" s="96"/>
      <c r="P17" s="97"/>
    </row>
    <row r="18" spans="1:16">
      <c r="A18" s="850"/>
      <c r="B18" s="868"/>
      <c r="C18" s="833"/>
      <c r="D18" s="94"/>
      <c r="E18" s="96"/>
      <c r="F18" s="97"/>
      <c r="G18" s="868"/>
      <c r="H18" s="836"/>
      <c r="I18" s="94"/>
      <c r="J18" s="96"/>
      <c r="K18" s="97"/>
      <c r="L18" s="868"/>
      <c r="M18" s="839"/>
      <c r="N18" s="94"/>
      <c r="O18" s="96"/>
      <c r="P18" s="97"/>
    </row>
    <row r="19" spans="1:16">
      <c r="A19" s="850"/>
      <c r="B19" s="869"/>
      <c r="C19" s="833"/>
      <c r="D19" s="94"/>
      <c r="E19" s="96"/>
      <c r="F19" s="97"/>
      <c r="G19" s="869"/>
      <c r="H19" s="836"/>
      <c r="I19" s="94"/>
      <c r="J19" s="96"/>
      <c r="K19" s="97"/>
      <c r="L19" s="869"/>
      <c r="M19" s="839"/>
      <c r="N19" s="94"/>
      <c r="O19" s="96"/>
      <c r="P19" s="93"/>
    </row>
    <row r="20" spans="1:16" ht="17.25" thickBot="1">
      <c r="A20" s="850"/>
      <c r="B20" s="870"/>
      <c r="C20" s="833"/>
      <c r="D20" s="94"/>
      <c r="E20" s="96"/>
      <c r="F20" s="97"/>
      <c r="G20" s="870"/>
      <c r="H20" s="836"/>
      <c r="I20" s="94"/>
      <c r="J20" s="96"/>
      <c r="K20" s="93"/>
      <c r="L20" s="870"/>
      <c r="M20" s="839"/>
      <c r="N20" s="94"/>
      <c r="O20" s="96"/>
      <c r="P20" s="93"/>
    </row>
    <row r="21" spans="1:16">
      <c r="A21" s="850"/>
      <c r="B21" s="851" t="s">
        <v>124</v>
      </c>
      <c r="C21" s="833"/>
      <c r="D21" s="94"/>
      <c r="E21" s="96"/>
      <c r="F21" s="93"/>
      <c r="G21" s="851" t="s">
        <v>124</v>
      </c>
      <c r="H21" s="836"/>
      <c r="I21" s="94"/>
      <c r="J21" s="96"/>
      <c r="K21" s="93"/>
      <c r="L21" s="851" t="s">
        <v>124</v>
      </c>
      <c r="M21" s="839"/>
      <c r="N21" s="94"/>
      <c r="O21" s="96"/>
      <c r="P21" s="97"/>
    </row>
    <row r="22" spans="1:16" ht="17.25" thickBot="1">
      <c r="A22" s="850"/>
      <c r="B22" s="852"/>
      <c r="C22" s="833"/>
      <c r="D22" s="94"/>
      <c r="E22" s="96"/>
      <c r="F22" s="93"/>
      <c r="G22" s="852"/>
      <c r="H22" s="836"/>
      <c r="I22" s="94"/>
      <c r="J22" s="96"/>
      <c r="K22" s="97"/>
      <c r="L22" s="852"/>
      <c r="M22" s="839"/>
      <c r="N22" s="94"/>
      <c r="O22" s="96"/>
      <c r="P22" s="97"/>
    </row>
    <row r="23" spans="1:16" ht="17.25" thickTop="1">
      <c r="A23" s="850"/>
      <c r="B23" s="866" t="s">
        <v>125</v>
      </c>
      <c r="C23" s="833"/>
      <c r="D23" s="94"/>
      <c r="E23" s="96"/>
      <c r="F23" s="97"/>
      <c r="G23" s="866" t="s">
        <v>125</v>
      </c>
      <c r="H23" s="836"/>
      <c r="I23" s="94"/>
      <c r="J23" s="96"/>
      <c r="K23" s="97"/>
      <c r="L23" s="866" t="s">
        <v>125</v>
      </c>
      <c r="M23" s="839"/>
      <c r="N23" s="94"/>
      <c r="O23" s="96"/>
      <c r="P23" s="93"/>
    </row>
    <row r="24" spans="1:16" ht="17.25" thickBot="1">
      <c r="A24" s="850"/>
      <c r="B24" s="849"/>
      <c r="C24" s="833"/>
      <c r="D24" s="94"/>
      <c r="E24" s="96"/>
      <c r="F24" s="97"/>
      <c r="G24" s="849"/>
      <c r="H24" s="836"/>
      <c r="I24" s="94"/>
      <c r="J24" s="96"/>
      <c r="K24" s="93"/>
      <c r="L24" s="849"/>
      <c r="M24" s="839"/>
      <c r="N24" s="94"/>
      <c r="O24" s="96"/>
      <c r="P24" s="101"/>
    </row>
    <row r="25" spans="1:16">
      <c r="A25" s="850"/>
      <c r="B25" s="859"/>
      <c r="C25" s="833"/>
      <c r="D25" s="94"/>
      <c r="E25" s="96"/>
      <c r="F25" s="93"/>
      <c r="G25" s="859"/>
      <c r="H25" s="836"/>
      <c r="I25" s="94"/>
      <c r="J25" s="96"/>
      <c r="K25" s="101"/>
      <c r="L25" s="859"/>
      <c r="M25" s="839"/>
      <c r="N25" s="94"/>
      <c r="O25" s="96"/>
      <c r="P25" s="102"/>
    </row>
    <row r="26" spans="1:16" ht="17.25" thickBot="1">
      <c r="A26" s="850"/>
      <c r="B26" s="867"/>
      <c r="C26" s="833"/>
      <c r="D26" s="94"/>
      <c r="E26" s="96"/>
      <c r="F26" s="101"/>
      <c r="G26" s="867"/>
      <c r="H26" s="836"/>
      <c r="I26" s="94"/>
      <c r="J26" s="96"/>
      <c r="K26" s="102"/>
      <c r="L26" s="867"/>
      <c r="M26" s="839"/>
      <c r="N26" s="94"/>
      <c r="O26" s="96"/>
      <c r="P26" s="99"/>
    </row>
    <row r="27" spans="1:16">
      <c r="A27" s="850"/>
      <c r="B27" s="848" t="s">
        <v>126</v>
      </c>
      <c r="C27" s="833"/>
      <c r="D27" s="94"/>
      <c r="E27" s="96"/>
      <c r="F27" s="102"/>
      <c r="G27" s="848" t="s">
        <v>126</v>
      </c>
      <c r="H27" s="836"/>
      <c r="I27" s="94"/>
      <c r="J27" s="96"/>
      <c r="K27" s="99"/>
      <c r="L27" s="848" t="s">
        <v>126</v>
      </c>
      <c r="M27" s="839"/>
      <c r="N27" s="94"/>
      <c r="O27" s="96"/>
      <c r="P27" s="103"/>
    </row>
    <row r="28" spans="1:16" ht="17.25" thickBot="1">
      <c r="A28" s="850"/>
      <c r="B28" s="849"/>
      <c r="C28" s="833"/>
      <c r="D28" s="94"/>
      <c r="E28" s="96"/>
      <c r="F28" s="99"/>
      <c r="G28" s="849"/>
      <c r="H28" s="836"/>
      <c r="I28" s="94"/>
      <c r="J28" s="96"/>
      <c r="K28" s="103"/>
      <c r="L28" s="849"/>
      <c r="M28" s="839"/>
      <c r="N28" s="94"/>
      <c r="O28" s="96"/>
      <c r="P28" s="99"/>
    </row>
    <row r="29" spans="1:16">
      <c r="A29" s="850"/>
      <c r="B29" s="859"/>
      <c r="C29" s="833"/>
      <c r="D29" s="94"/>
      <c r="E29" s="96"/>
      <c r="F29" s="99"/>
      <c r="G29" s="859"/>
      <c r="H29" s="836"/>
      <c r="I29" s="94"/>
      <c r="J29" s="96"/>
      <c r="K29" s="99"/>
      <c r="L29" s="859"/>
      <c r="M29" s="839"/>
      <c r="N29" s="94"/>
      <c r="O29" s="96"/>
      <c r="P29" s="99"/>
    </row>
    <row r="30" spans="1:16" ht="17.25" thickBot="1">
      <c r="A30" s="850"/>
      <c r="B30" s="860"/>
      <c r="C30" s="833"/>
      <c r="D30" s="94"/>
      <c r="E30" s="96"/>
      <c r="F30" s="103"/>
      <c r="G30" s="860"/>
      <c r="H30" s="836"/>
      <c r="I30" s="94"/>
      <c r="J30" s="96"/>
      <c r="K30" s="99"/>
      <c r="L30" s="860"/>
      <c r="M30" s="839"/>
      <c r="N30" s="94"/>
      <c r="O30" s="96"/>
      <c r="P30" s="99"/>
    </row>
    <row r="31" spans="1:16">
      <c r="A31" s="850"/>
      <c r="B31" s="858" t="s">
        <v>127</v>
      </c>
      <c r="C31" s="833"/>
      <c r="D31" s="94"/>
      <c r="E31" s="96"/>
      <c r="F31" s="99"/>
      <c r="G31" s="858" t="s">
        <v>127</v>
      </c>
      <c r="H31" s="836"/>
      <c r="I31" s="94"/>
      <c r="J31" s="96"/>
      <c r="K31" s="99"/>
      <c r="L31" s="858" t="s">
        <v>127</v>
      </c>
      <c r="M31" s="839"/>
      <c r="N31" s="94"/>
      <c r="O31" s="96"/>
      <c r="P31" s="104"/>
    </row>
    <row r="32" spans="1:16" ht="17.25" thickBot="1">
      <c r="A32" s="850"/>
      <c r="B32" s="849"/>
      <c r="C32" s="833"/>
      <c r="D32" s="94"/>
      <c r="E32" s="96"/>
      <c r="F32" s="99"/>
      <c r="G32" s="849"/>
      <c r="H32" s="836"/>
      <c r="I32" s="94"/>
      <c r="J32" s="96"/>
      <c r="K32" s="99"/>
      <c r="L32" s="849"/>
      <c r="M32" s="839"/>
      <c r="N32" s="94"/>
      <c r="O32" s="96"/>
      <c r="P32" s="93"/>
    </row>
    <row r="33" spans="1:16">
      <c r="A33" s="850"/>
      <c r="B33" s="859"/>
      <c r="C33" s="833"/>
      <c r="D33" s="94"/>
      <c r="E33" s="96"/>
      <c r="F33" s="99"/>
      <c r="G33" s="859"/>
      <c r="H33" s="836"/>
      <c r="I33" s="94"/>
      <c r="J33" s="96"/>
      <c r="K33" s="99"/>
      <c r="L33" s="859"/>
      <c r="M33" s="839"/>
      <c r="N33" s="94"/>
      <c r="O33" s="96"/>
      <c r="P33" s="97"/>
    </row>
    <row r="34" spans="1:16" ht="17.25" customHeight="1" thickBot="1">
      <c r="A34" s="850"/>
      <c r="B34" s="860"/>
      <c r="C34" s="833"/>
      <c r="D34" s="94"/>
      <c r="E34" s="96"/>
      <c r="F34" s="99"/>
      <c r="G34" s="860"/>
      <c r="H34" s="836"/>
      <c r="I34" s="94"/>
      <c r="J34" s="96"/>
      <c r="K34" s="104"/>
      <c r="L34" s="860"/>
      <c r="M34" s="839"/>
      <c r="N34" s="94"/>
      <c r="O34" s="96"/>
      <c r="P34" s="93"/>
    </row>
    <row r="35" spans="1:16">
      <c r="A35" s="850"/>
      <c r="B35" s="858" t="s">
        <v>128</v>
      </c>
      <c r="C35" s="833"/>
      <c r="D35" s="94"/>
      <c r="E35" s="96"/>
      <c r="F35" s="99"/>
      <c r="G35" s="858" t="s">
        <v>128</v>
      </c>
      <c r="H35" s="836"/>
      <c r="I35" s="94"/>
      <c r="J35" s="96"/>
      <c r="K35" s="93"/>
      <c r="L35" s="858" t="s">
        <v>128</v>
      </c>
      <c r="M35" s="839"/>
      <c r="N35" s="94"/>
      <c r="O35" s="96"/>
      <c r="P35" s="93"/>
    </row>
    <row r="36" spans="1:16" ht="17.25" thickBot="1">
      <c r="A36" s="850"/>
      <c r="B36" s="849"/>
      <c r="C36" s="833"/>
      <c r="D36" s="94"/>
      <c r="E36" s="96"/>
      <c r="F36" s="99"/>
      <c r="G36" s="849"/>
      <c r="H36" s="836"/>
      <c r="I36" s="94"/>
      <c r="J36" s="96"/>
      <c r="K36" s="93"/>
      <c r="L36" s="849"/>
      <c r="M36" s="839"/>
      <c r="N36" s="94"/>
      <c r="O36" s="96"/>
      <c r="P36" s="93"/>
    </row>
    <row r="37" spans="1:16">
      <c r="A37" s="850"/>
      <c r="B37" s="859"/>
      <c r="C37" s="833"/>
      <c r="D37" s="94"/>
      <c r="E37" s="96"/>
      <c r="F37" s="99"/>
      <c r="G37" s="859"/>
      <c r="H37" s="836"/>
      <c r="I37" s="94"/>
      <c r="J37" s="96"/>
      <c r="K37" s="93"/>
      <c r="L37" s="859"/>
      <c r="M37" s="839"/>
      <c r="N37" s="94"/>
      <c r="O37" s="96"/>
      <c r="P37" s="97"/>
    </row>
    <row r="38" spans="1:16" ht="17.25" thickBot="1">
      <c r="A38" s="850"/>
      <c r="B38" s="860"/>
      <c r="C38" s="833"/>
      <c r="D38" s="94"/>
      <c r="E38" s="96"/>
      <c r="F38" s="104"/>
      <c r="G38" s="860"/>
      <c r="H38" s="836"/>
      <c r="I38" s="94"/>
      <c r="J38" s="96"/>
      <c r="K38" s="97"/>
      <c r="L38" s="860"/>
      <c r="M38" s="839"/>
      <c r="N38" s="94"/>
      <c r="O38" s="96"/>
      <c r="P38" s="93"/>
    </row>
    <row r="39" spans="1:16">
      <c r="A39" s="850"/>
      <c r="B39" s="848" t="s">
        <v>129</v>
      </c>
      <c r="C39" s="833"/>
      <c r="D39" s="94"/>
      <c r="E39" s="96"/>
      <c r="F39" s="93"/>
      <c r="G39" s="848" t="s">
        <v>129</v>
      </c>
      <c r="H39" s="836"/>
      <c r="I39" s="94"/>
      <c r="J39" s="96"/>
      <c r="K39" s="93"/>
      <c r="L39" s="848" t="s">
        <v>129</v>
      </c>
      <c r="M39" s="839"/>
      <c r="N39" s="94"/>
      <c r="O39" s="96"/>
      <c r="P39" s="93"/>
    </row>
    <row r="40" spans="1:16" ht="17.25" thickBot="1">
      <c r="A40" s="850"/>
      <c r="B40" s="849"/>
      <c r="C40" s="833"/>
      <c r="D40" s="94"/>
      <c r="E40" s="96"/>
      <c r="F40" s="93"/>
      <c r="G40" s="849"/>
      <c r="H40" s="836"/>
      <c r="I40" s="94"/>
      <c r="J40" s="96"/>
      <c r="K40" s="93"/>
      <c r="L40" s="849"/>
      <c r="M40" s="839"/>
      <c r="N40" s="94"/>
      <c r="O40" s="96"/>
      <c r="P40" s="93"/>
    </row>
    <row r="41" spans="1:16">
      <c r="A41" s="850"/>
      <c r="B41" s="106"/>
      <c r="C41" s="833"/>
      <c r="D41" s="94"/>
      <c r="E41" s="96"/>
      <c r="F41" s="93"/>
      <c r="G41" s="106"/>
      <c r="H41" s="836"/>
      <c r="I41" s="94"/>
      <c r="J41" s="96"/>
      <c r="K41" s="93"/>
      <c r="L41" s="106"/>
      <c r="M41" s="839"/>
      <c r="N41" s="94"/>
      <c r="O41" s="96"/>
      <c r="P41" s="93"/>
    </row>
    <row r="42" spans="1:16">
      <c r="A42" s="850"/>
      <c r="B42" s="107"/>
      <c r="C42" s="833"/>
      <c r="D42" s="94"/>
      <c r="E42" s="96"/>
      <c r="F42" s="97"/>
      <c r="G42" s="107"/>
      <c r="H42" s="836"/>
      <c r="I42" s="94"/>
      <c r="J42" s="96"/>
      <c r="K42" s="108"/>
      <c r="L42" s="107"/>
      <c r="M42" s="839"/>
      <c r="N42" s="94"/>
      <c r="O42" s="96"/>
      <c r="P42" s="108"/>
    </row>
    <row r="43" spans="1:16">
      <c r="A43" s="850"/>
      <c r="B43" s="109"/>
      <c r="C43" s="833"/>
      <c r="D43" s="94"/>
      <c r="E43" s="96"/>
      <c r="F43" s="93"/>
      <c r="G43" s="109"/>
      <c r="H43" s="836"/>
      <c r="I43" s="94"/>
      <c r="J43" s="96"/>
      <c r="K43" s="93"/>
      <c r="L43" s="109"/>
      <c r="M43" s="839"/>
      <c r="N43" s="94"/>
      <c r="O43" s="96"/>
      <c r="P43" s="93"/>
    </row>
    <row r="44" spans="1:16">
      <c r="A44" s="850"/>
      <c r="B44" s="110"/>
      <c r="C44" s="833"/>
      <c r="D44" s="94"/>
      <c r="E44" s="96"/>
      <c r="F44" s="93"/>
      <c r="G44" s="110"/>
      <c r="H44" s="836"/>
      <c r="I44" s="94"/>
      <c r="J44" s="96"/>
      <c r="K44" s="93"/>
      <c r="L44" s="110"/>
      <c r="M44" s="839"/>
      <c r="N44" s="94"/>
      <c r="O44" s="96"/>
      <c r="P44" s="93"/>
    </row>
    <row r="45" spans="1:16">
      <c r="A45" s="850"/>
      <c r="B45" s="109"/>
      <c r="C45" s="833"/>
      <c r="D45" s="94"/>
      <c r="E45" s="96"/>
      <c r="F45" s="93"/>
      <c r="G45" s="109"/>
      <c r="H45" s="836"/>
      <c r="I45" s="94"/>
      <c r="J45" s="96"/>
      <c r="K45" s="93"/>
      <c r="L45" s="109"/>
      <c r="M45" s="839"/>
      <c r="N45" s="111"/>
      <c r="O45" s="96"/>
      <c r="P45" s="97"/>
    </row>
    <row r="46" spans="1:16">
      <c r="A46" s="850"/>
      <c r="B46" s="110"/>
      <c r="C46" s="833"/>
      <c r="D46" s="94"/>
      <c r="E46" s="96"/>
      <c r="F46" s="108"/>
      <c r="G46" s="110"/>
      <c r="H46" s="836"/>
      <c r="I46" s="94"/>
      <c r="J46" s="96"/>
      <c r="K46" s="108"/>
      <c r="L46" s="110"/>
      <c r="M46" s="839"/>
      <c r="N46" s="94"/>
      <c r="O46" s="96"/>
      <c r="P46" s="112"/>
    </row>
    <row r="47" spans="1:16">
      <c r="A47" s="850"/>
      <c r="B47" s="109"/>
      <c r="C47" s="833"/>
      <c r="D47" s="94"/>
      <c r="E47" s="96"/>
      <c r="F47" s="97"/>
      <c r="G47" s="109"/>
      <c r="H47" s="836"/>
      <c r="I47" s="113"/>
      <c r="J47" s="114"/>
      <c r="K47" s="97"/>
      <c r="L47" s="109"/>
      <c r="M47" s="839"/>
      <c r="N47" s="113"/>
      <c r="O47" s="114"/>
      <c r="P47" s="97"/>
    </row>
    <row r="48" spans="1:16" ht="17.25" thickBot="1">
      <c r="A48" s="850"/>
      <c r="B48" s="110"/>
      <c r="C48" s="846"/>
      <c r="D48" s="115"/>
      <c r="E48" s="116"/>
      <c r="F48" s="117"/>
      <c r="G48" s="110"/>
      <c r="H48" s="836"/>
      <c r="I48" s="115"/>
      <c r="J48" s="116"/>
      <c r="K48" s="117"/>
      <c r="L48" s="110"/>
      <c r="M48" s="839"/>
      <c r="N48" s="115"/>
      <c r="O48" s="116"/>
      <c r="P48" s="117"/>
    </row>
    <row r="49" spans="1:16">
      <c r="A49" s="850" t="str">
        <f>TEXT(A3,"AAAA")</f>
        <v>星期三</v>
      </c>
      <c r="B49" s="109"/>
      <c r="C49" s="832" t="s">
        <v>666</v>
      </c>
      <c r="D49" s="118"/>
      <c r="E49" s="119"/>
      <c r="F49" s="97"/>
      <c r="G49" s="109"/>
      <c r="H49" s="835" t="s">
        <v>666</v>
      </c>
      <c r="I49" s="118"/>
      <c r="J49" s="119"/>
      <c r="K49" s="97"/>
      <c r="L49" s="109"/>
      <c r="M49" s="838" t="s">
        <v>666</v>
      </c>
      <c r="N49" s="118"/>
      <c r="O49" s="119"/>
      <c r="P49" s="97"/>
    </row>
    <row r="50" spans="1:16">
      <c r="A50" s="850"/>
      <c r="B50" s="110"/>
      <c r="C50" s="833"/>
      <c r="D50" s="120"/>
      <c r="E50" s="96"/>
      <c r="F50" s="97"/>
      <c r="G50" s="110"/>
      <c r="H50" s="836"/>
      <c r="I50" s="120"/>
      <c r="J50" s="96"/>
      <c r="K50" s="97"/>
      <c r="L50" s="110"/>
      <c r="M50" s="839"/>
      <c r="N50" s="120"/>
      <c r="O50" s="96"/>
      <c r="P50" s="97"/>
    </row>
    <row r="51" spans="1:16">
      <c r="A51" s="850"/>
      <c r="B51" s="109"/>
      <c r="C51" s="833"/>
      <c r="D51" s="120"/>
      <c r="E51" s="96"/>
      <c r="F51" s="97"/>
      <c r="G51" s="109"/>
      <c r="H51" s="836"/>
      <c r="I51" s="120"/>
      <c r="J51" s="96"/>
      <c r="K51" s="97"/>
      <c r="L51" s="109"/>
      <c r="M51" s="839"/>
      <c r="N51" s="120"/>
      <c r="O51" s="96"/>
      <c r="P51" s="97"/>
    </row>
    <row r="52" spans="1:16">
      <c r="A52" s="850"/>
      <c r="B52" s="110"/>
      <c r="C52" s="833"/>
      <c r="D52" s="120"/>
      <c r="E52" s="96"/>
      <c r="F52" s="97"/>
      <c r="G52" s="110"/>
      <c r="H52" s="836"/>
      <c r="I52" s="120"/>
      <c r="J52" s="96"/>
      <c r="K52" s="97"/>
      <c r="L52" s="110"/>
      <c r="M52" s="839"/>
      <c r="N52" s="120"/>
      <c r="O52" s="96"/>
      <c r="P52" s="97"/>
    </row>
    <row r="53" spans="1:16">
      <c r="A53" s="850"/>
      <c r="B53" s="109"/>
      <c r="C53" s="833"/>
      <c r="D53" s="120"/>
      <c r="E53" s="96"/>
      <c r="F53" s="97"/>
      <c r="G53" s="109"/>
      <c r="H53" s="836"/>
      <c r="I53" s="94"/>
      <c r="J53" s="96"/>
      <c r="K53" s="97"/>
      <c r="L53" s="109"/>
      <c r="M53" s="839"/>
      <c r="N53" s="94"/>
      <c r="O53" s="96"/>
      <c r="P53" s="97"/>
    </row>
    <row r="54" spans="1:16">
      <c r="A54" s="850"/>
      <c r="B54" s="110"/>
      <c r="C54" s="833"/>
      <c r="D54" s="120"/>
      <c r="E54" s="96"/>
      <c r="F54" s="97"/>
      <c r="G54" s="110"/>
      <c r="H54" s="836"/>
      <c r="I54" s="94"/>
      <c r="J54" s="96"/>
      <c r="K54" s="97"/>
      <c r="L54" s="110"/>
      <c r="M54" s="839"/>
      <c r="N54" s="94"/>
      <c r="O54" s="96"/>
      <c r="P54" s="97"/>
    </row>
    <row r="55" spans="1:16">
      <c r="A55" s="850"/>
      <c r="B55" s="109"/>
      <c r="C55" s="833"/>
      <c r="D55" s="120"/>
      <c r="E55" s="96"/>
      <c r="F55" s="97"/>
      <c r="G55" s="109"/>
      <c r="H55" s="836"/>
      <c r="I55" s="94"/>
      <c r="J55" s="96"/>
      <c r="K55" s="97"/>
      <c r="L55" s="109"/>
      <c r="M55" s="839"/>
      <c r="N55" s="94"/>
      <c r="O55" s="96"/>
      <c r="P55" s="97" t="s">
        <v>131</v>
      </c>
    </row>
    <row r="56" spans="1:16">
      <c r="A56" s="850"/>
      <c r="B56" s="110"/>
      <c r="C56" s="833"/>
      <c r="D56" s="120"/>
      <c r="E56" s="121"/>
      <c r="F56" s="97"/>
      <c r="G56" s="110"/>
      <c r="H56" s="836"/>
      <c r="I56" s="94"/>
      <c r="J56" s="96"/>
      <c r="K56" s="97"/>
      <c r="L56" s="110"/>
      <c r="M56" s="839"/>
      <c r="N56" s="94"/>
      <c r="O56" s="96"/>
      <c r="P56" s="97"/>
    </row>
    <row r="57" spans="1:16">
      <c r="A57" s="850"/>
      <c r="B57" s="109"/>
      <c r="C57" s="833"/>
      <c r="D57" s="94"/>
      <c r="E57" s="121"/>
      <c r="F57" s="97"/>
      <c r="G57" s="109"/>
      <c r="H57" s="836"/>
      <c r="I57" s="94"/>
      <c r="J57" s="96"/>
      <c r="K57" s="97"/>
      <c r="L57" s="109"/>
      <c r="M57" s="839"/>
      <c r="N57" s="94"/>
      <c r="O57" s="96"/>
      <c r="P57" s="97"/>
    </row>
    <row r="58" spans="1:16" ht="17.25" thickBot="1">
      <c r="A58" s="850"/>
      <c r="B58" s="110"/>
      <c r="C58" s="846"/>
      <c r="D58" s="122" t="s">
        <v>132</v>
      </c>
      <c r="E58" s="123" t="s">
        <v>133</v>
      </c>
      <c r="F58" s="124"/>
      <c r="G58" s="110"/>
      <c r="H58" s="847"/>
      <c r="I58" s="122" t="s">
        <v>132</v>
      </c>
      <c r="J58" s="123" t="s">
        <v>133</v>
      </c>
      <c r="K58" s="97"/>
      <c r="L58" s="110"/>
      <c r="M58" s="845"/>
      <c r="N58" s="122" t="s">
        <v>132</v>
      </c>
      <c r="O58" s="123" t="s">
        <v>133</v>
      </c>
      <c r="P58" s="97"/>
    </row>
    <row r="59" spans="1:16">
      <c r="A59" s="105"/>
      <c r="B59" s="109"/>
      <c r="C59" s="832" t="s">
        <v>667</v>
      </c>
      <c r="D59" s="118"/>
      <c r="E59" s="119"/>
      <c r="F59" s="125"/>
      <c r="G59" s="109"/>
      <c r="H59" s="835" t="s">
        <v>667</v>
      </c>
      <c r="I59" s="118"/>
      <c r="J59" s="119"/>
      <c r="K59" s="125"/>
      <c r="L59" s="109"/>
      <c r="M59" s="838" t="s">
        <v>667</v>
      </c>
      <c r="N59" s="118"/>
      <c r="O59" s="119"/>
      <c r="P59" s="125"/>
    </row>
    <row r="60" spans="1:16">
      <c r="A60" s="105"/>
      <c r="B60" s="110"/>
      <c r="C60" s="833"/>
      <c r="D60" s="94"/>
      <c r="E60" s="96"/>
      <c r="F60" s="97"/>
      <c r="G60" s="110"/>
      <c r="H60" s="836"/>
      <c r="I60" s="94"/>
      <c r="J60" s="96"/>
      <c r="K60" s="97"/>
      <c r="L60" s="110"/>
      <c r="M60" s="839"/>
      <c r="N60" s="94"/>
      <c r="O60" s="96"/>
      <c r="P60" s="97"/>
    </row>
    <row r="61" spans="1:16">
      <c r="A61" s="105"/>
      <c r="B61" s="126"/>
      <c r="C61" s="833"/>
      <c r="D61" s="94"/>
      <c r="E61" s="96"/>
      <c r="F61" s="97"/>
      <c r="G61" s="126"/>
      <c r="H61" s="836"/>
      <c r="I61" s="94"/>
      <c r="J61" s="96"/>
      <c r="K61" s="97"/>
      <c r="L61" s="126"/>
      <c r="M61" s="839"/>
      <c r="N61" s="94"/>
      <c r="O61" s="96"/>
      <c r="P61" s="97"/>
    </row>
    <row r="62" spans="1:16">
      <c r="A62" s="105"/>
      <c r="B62" s="107"/>
      <c r="C62" s="833"/>
      <c r="D62" s="94"/>
      <c r="E62" s="96"/>
      <c r="F62" s="97"/>
      <c r="G62" s="107"/>
      <c r="H62" s="836"/>
      <c r="I62" s="94"/>
      <c r="J62" s="96"/>
      <c r="K62" s="97"/>
      <c r="L62" s="107"/>
      <c r="M62" s="839"/>
      <c r="N62" s="94"/>
      <c r="O62" s="96"/>
      <c r="P62" s="97"/>
    </row>
    <row r="63" spans="1:16">
      <c r="A63" s="105"/>
      <c r="B63" s="126"/>
      <c r="C63" s="833"/>
      <c r="D63" s="94"/>
      <c r="E63" s="96"/>
      <c r="F63" s="97"/>
      <c r="G63" s="126"/>
      <c r="H63" s="836"/>
      <c r="I63" s="94"/>
      <c r="J63" s="96"/>
      <c r="K63" s="97"/>
      <c r="L63" s="126"/>
      <c r="M63" s="839"/>
      <c r="N63" s="94"/>
      <c r="O63" s="96"/>
      <c r="P63" s="97"/>
    </row>
    <row r="64" spans="1:16">
      <c r="A64" s="105"/>
      <c r="B64" s="107"/>
      <c r="C64" s="833"/>
      <c r="D64" s="94"/>
      <c r="E64" s="96"/>
      <c r="F64" s="97"/>
      <c r="G64" s="107"/>
      <c r="H64" s="836"/>
      <c r="I64" s="94"/>
      <c r="J64" s="96"/>
      <c r="K64" s="97"/>
      <c r="L64" s="107"/>
      <c r="M64" s="839"/>
      <c r="N64" s="94"/>
      <c r="O64" s="96"/>
      <c r="P64" s="97"/>
    </row>
    <row r="65" spans="1:16">
      <c r="A65" s="105"/>
      <c r="B65" s="109"/>
      <c r="C65" s="833"/>
      <c r="D65" s="94"/>
      <c r="E65" s="96"/>
      <c r="F65" s="97"/>
      <c r="G65" s="109"/>
      <c r="H65" s="836"/>
      <c r="I65" s="94"/>
      <c r="J65" s="96"/>
      <c r="K65" s="97"/>
      <c r="L65" s="109"/>
      <c r="M65" s="839"/>
      <c r="N65" s="94"/>
      <c r="O65" s="96"/>
      <c r="P65" s="97"/>
    </row>
    <row r="66" spans="1:16">
      <c r="A66" s="105"/>
      <c r="B66" s="110"/>
      <c r="C66" s="833"/>
      <c r="D66" s="94"/>
      <c r="E66" s="96"/>
      <c r="F66" s="127"/>
      <c r="G66" s="110"/>
      <c r="H66" s="836"/>
      <c r="I66" s="94"/>
      <c r="J66" s="96"/>
      <c r="K66" s="127"/>
      <c r="L66" s="110"/>
      <c r="M66" s="839"/>
      <c r="N66" s="94"/>
      <c r="O66" s="96"/>
      <c r="P66" s="127"/>
    </row>
    <row r="67" spans="1:16">
      <c r="A67" s="105"/>
      <c r="B67" s="126"/>
      <c r="C67" s="833"/>
      <c r="D67" s="94"/>
      <c r="E67" s="96"/>
      <c r="F67" s="97"/>
      <c r="G67" s="126"/>
      <c r="H67" s="836"/>
      <c r="I67" s="94"/>
      <c r="J67" s="96"/>
      <c r="K67" s="128"/>
      <c r="L67" s="126"/>
      <c r="M67" s="839"/>
      <c r="N67" s="94"/>
      <c r="O67" s="96"/>
      <c r="P67" s="128"/>
    </row>
    <row r="68" spans="1:16" ht="17.25" thickBot="1">
      <c r="A68" s="105"/>
      <c r="B68" s="107"/>
      <c r="C68" s="846"/>
      <c r="D68" s="129"/>
      <c r="E68" s="130"/>
      <c r="F68" s="104"/>
      <c r="G68" s="107"/>
      <c r="H68" s="847"/>
      <c r="I68" s="113"/>
      <c r="J68" s="131"/>
      <c r="K68" s="127"/>
      <c r="L68" s="107"/>
      <c r="M68" s="845"/>
      <c r="N68" s="113"/>
      <c r="O68" s="131"/>
      <c r="P68" s="127"/>
    </row>
    <row r="69" spans="1:16">
      <c r="A69" s="132"/>
      <c r="B69" s="109"/>
      <c r="C69" s="832" t="s">
        <v>668</v>
      </c>
      <c r="D69" s="118" t="s">
        <v>136</v>
      </c>
      <c r="E69" s="133" t="s">
        <v>845</v>
      </c>
      <c r="F69" s="125" t="s">
        <v>138</v>
      </c>
      <c r="G69" s="109"/>
      <c r="H69" s="835" t="s">
        <v>668</v>
      </c>
      <c r="I69" s="118" t="s">
        <v>136</v>
      </c>
      <c r="J69" s="133" t="s">
        <v>137</v>
      </c>
      <c r="K69" s="125" t="s">
        <v>139</v>
      </c>
      <c r="L69" s="109"/>
      <c r="M69" s="838" t="s">
        <v>668</v>
      </c>
      <c r="N69" s="118" t="s">
        <v>136</v>
      </c>
      <c r="O69" s="133" t="s">
        <v>137</v>
      </c>
      <c r="P69" s="125" t="s">
        <v>140</v>
      </c>
    </row>
    <row r="70" spans="1:16">
      <c r="A70" s="132"/>
      <c r="B70" s="110"/>
      <c r="C70" s="833"/>
      <c r="D70" s="94" t="s">
        <v>141</v>
      </c>
      <c r="E70" s="96" t="s">
        <v>142</v>
      </c>
      <c r="F70" s="134" t="s">
        <v>143</v>
      </c>
      <c r="G70" s="110"/>
      <c r="H70" s="836"/>
      <c r="I70" s="94" t="s">
        <v>141</v>
      </c>
      <c r="J70" s="96" t="s">
        <v>142</v>
      </c>
      <c r="K70" s="134" t="s">
        <v>144</v>
      </c>
      <c r="L70" s="110"/>
      <c r="M70" s="839"/>
      <c r="N70" s="94" t="s">
        <v>141</v>
      </c>
      <c r="O70" s="96" t="s">
        <v>142</v>
      </c>
      <c r="P70" s="134" t="s">
        <v>144</v>
      </c>
    </row>
    <row r="71" spans="1:16">
      <c r="A71" s="132"/>
      <c r="B71" s="135"/>
      <c r="C71" s="833"/>
      <c r="D71" s="94" t="s">
        <v>145</v>
      </c>
      <c r="E71" s="96" t="s">
        <v>146</v>
      </c>
      <c r="F71" s="97"/>
      <c r="G71" s="135"/>
      <c r="H71" s="836"/>
      <c r="I71" s="94" t="s">
        <v>145</v>
      </c>
      <c r="J71" s="96" t="s">
        <v>146</v>
      </c>
      <c r="K71" s="97"/>
      <c r="L71" s="135"/>
      <c r="M71" s="839"/>
      <c r="N71" s="94" t="s">
        <v>145</v>
      </c>
      <c r="O71" s="96" t="s">
        <v>146</v>
      </c>
      <c r="P71" s="97"/>
    </row>
    <row r="72" spans="1:16">
      <c r="A72" s="132"/>
      <c r="B72" s="110"/>
      <c r="C72" s="833"/>
      <c r="D72" s="94" t="s">
        <v>147</v>
      </c>
      <c r="E72" s="96" t="s">
        <v>148</v>
      </c>
      <c r="F72" s="104"/>
      <c r="G72" s="110"/>
      <c r="H72" s="836"/>
      <c r="I72" s="94" t="s">
        <v>147</v>
      </c>
      <c r="J72" s="96" t="s">
        <v>148</v>
      </c>
      <c r="K72" s="104"/>
      <c r="L72" s="110"/>
      <c r="M72" s="839"/>
      <c r="N72" s="94" t="s">
        <v>147</v>
      </c>
      <c r="O72" s="96" t="s">
        <v>148</v>
      </c>
      <c r="P72" s="104"/>
    </row>
    <row r="73" spans="1:16">
      <c r="A73" s="132"/>
      <c r="B73" s="135"/>
      <c r="C73" s="833"/>
      <c r="D73" s="94"/>
      <c r="E73" s="114"/>
      <c r="F73" s="97"/>
      <c r="G73" s="135"/>
      <c r="H73" s="836"/>
      <c r="I73" s="94"/>
      <c r="J73" s="114"/>
      <c r="K73" s="136"/>
      <c r="L73" s="135"/>
      <c r="M73" s="839"/>
      <c r="N73" s="94"/>
      <c r="O73" s="114"/>
      <c r="P73" s="136"/>
    </row>
    <row r="74" spans="1:16">
      <c r="A74" s="132"/>
      <c r="B74" s="110"/>
      <c r="C74" s="833"/>
      <c r="D74" s="94"/>
      <c r="E74" s="96"/>
      <c r="F74" s="97"/>
      <c r="G74" s="110"/>
      <c r="H74" s="836"/>
      <c r="I74" s="94"/>
      <c r="J74" s="96"/>
      <c r="K74" s="97"/>
      <c r="L74" s="110"/>
      <c r="M74" s="839"/>
      <c r="N74" s="94"/>
      <c r="O74" s="96"/>
      <c r="P74" s="97"/>
    </row>
    <row r="75" spans="1:16">
      <c r="A75" s="132"/>
      <c r="B75" s="135"/>
      <c r="C75" s="833"/>
      <c r="D75" s="94"/>
      <c r="E75" s="114"/>
      <c r="F75" s="97"/>
      <c r="G75" s="135"/>
      <c r="H75" s="836"/>
      <c r="I75" s="94"/>
      <c r="J75" s="114"/>
      <c r="K75" s="136"/>
      <c r="L75" s="135"/>
      <c r="M75" s="839"/>
      <c r="N75" s="94"/>
      <c r="O75" s="114"/>
      <c r="P75" s="136"/>
    </row>
    <row r="76" spans="1:16">
      <c r="A76" s="132"/>
      <c r="B76" s="110"/>
      <c r="C76" s="833"/>
      <c r="D76" s="94"/>
      <c r="E76" s="96"/>
      <c r="F76" s="97"/>
      <c r="G76" s="110"/>
      <c r="H76" s="836"/>
      <c r="I76" s="94"/>
      <c r="J76" s="96"/>
      <c r="K76" s="97"/>
      <c r="L76" s="110"/>
      <c r="M76" s="839"/>
      <c r="N76" s="94"/>
      <c r="O76" s="96"/>
      <c r="P76" s="97"/>
    </row>
    <row r="77" spans="1:16">
      <c r="A77" s="132"/>
      <c r="B77" s="135"/>
      <c r="C77" s="833"/>
      <c r="D77" s="94"/>
      <c r="E77" s="96"/>
      <c r="F77" s="97"/>
      <c r="G77" s="135"/>
      <c r="H77" s="836"/>
      <c r="I77" s="94"/>
      <c r="J77" s="96"/>
      <c r="K77" s="97"/>
      <c r="L77" s="135"/>
      <c r="M77" s="839"/>
      <c r="N77" s="94"/>
      <c r="O77" s="96"/>
      <c r="P77" s="97"/>
    </row>
    <row r="78" spans="1:16" ht="17.25" thickBot="1">
      <c r="A78" s="132"/>
      <c r="B78" s="110"/>
      <c r="C78" s="846"/>
      <c r="D78" s="115"/>
      <c r="E78" s="116"/>
      <c r="F78" s="117"/>
      <c r="G78" s="110"/>
      <c r="H78" s="847"/>
      <c r="I78" s="115"/>
      <c r="J78" s="130"/>
      <c r="K78" s="104"/>
      <c r="L78" s="110"/>
      <c r="M78" s="845"/>
      <c r="N78" s="115"/>
      <c r="O78" s="130"/>
      <c r="P78" s="104"/>
    </row>
    <row r="79" spans="1:16">
      <c r="A79" s="132"/>
      <c r="B79" s="135"/>
      <c r="C79" s="832" t="s">
        <v>669</v>
      </c>
      <c r="D79" s="137" t="s">
        <v>150</v>
      </c>
      <c r="E79" s="138"/>
      <c r="F79" s="139" t="s">
        <v>151</v>
      </c>
      <c r="G79" s="135"/>
      <c r="H79" s="835" t="s">
        <v>669</v>
      </c>
      <c r="I79" s="137" t="s">
        <v>150</v>
      </c>
      <c r="J79" s="138"/>
      <c r="K79" s="139" t="s">
        <v>151</v>
      </c>
      <c r="L79" s="135"/>
      <c r="M79" s="838" t="s">
        <v>669</v>
      </c>
      <c r="N79" s="137" t="s">
        <v>150</v>
      </c>
      <c r="O79" s="138"/>
      <c r="P79" s="139" t="s">
        <v>151</v>
      </c>
    </row>
    <row r="80" spans="1:16">
      <c r="A80" s="132"/>
      <c r="B80" s="110"/>
      <c r="C80" s="833"/>
      <c r="D80" s="120"/>
      <c r="E80" s="121"/>
      <c r="F80" s="140"/>
      <c r="G80" s="110"/>
      <c r="H80" s="836"/>
      <c r="I80" s="94"/>
      <c r="J80" s="96"/>
      <c r="K80" s="97"/>
      <c r="L80" s="110"/>
      <c r="M80" s="839"/>
      <c r="N80" s="94"/>
      <c r="O80" s="96"/>
      <c r="P80" s="97"/>
    </row>
    <row r="81" spans="1:16">
      <c r="A81" s="132"/>
      <c r="B81" s="135"/>
      <c r="C81" s="833"/>
      <c r="D81" s="94"/>
      <c r="E81" s="96"/>
      <c r="F81" s="97"/>
      <c r="G81" s="135"/>
      <c r="H81" s="836"/>
      <c r="I81" s="94"/>
      <c r="J81" s="96"/>
      <c r="K81" s="97"/>
      <c r="L81" s="135"/>
      <c r="M81" s="839"/>
      <c r="N81" s="94"/>
      <c r="O81" s="96"/>
      <c r="P81" s="97"/>
    </row>
    <row r="82" spans="1:16">
      <c r="A82" s="132"/>
      <c r="B82" s="110"/>
      <c r="C82" s="833"/>
      <c r="D82" s="113"/>
      <c r="E82" s="114"/>
      <c r="F82" s="104"/>
      <c r="G82" s="110"/>
      <c r="H82" s="836"/>
      <c r="I82" s="113"/>
      <c r="J82" s="114"/>
      <c r="K82" s="104"/>
      <c r="L82" s="110"/>
      <c r="M82" s="839"/>
      <c r="N82" s="113"/>
      <c r="O82" s="114"/>
      <c r="P82" s="104"/>
    </row>
    <row r="83" spans="1:16">
      <c r="A83" s="841"/>
      <c r="B83" s="135"/>
      <c r="C83" s="833"/>
      <c r="D83" s="94"/>
      <c r="E83" s="96"/>
      <c r="F83" s="97"/>
      <c r="G83" s="135"/>
      <c r="H83" s="836"/>
      <c r="I83" s="94"/>
      <c r="J83" s="96"/>
      <c r="K83" s="97"/>
      <c r="L83" s="135"/>
      <c r="M83" s="839"/>
      <c r="N83" s="94"/>
      <c r="O83" s="96"/>
      <c r="P83" s="97"/>
    </row>
    <row r="84" spans="1:16">
      <c r="A84" s="841"/>
      <c r="B84" s="110"/>
      <c r="C84" s="833"/>
      <c r="D84" s="94"/>
      <c r="E84" s="96"/>
      <c r="F84" s="97"/>
      <c r="G84" s="110"/>
      <c r="H84" s="836"/>
      <c r="I84" s="94"/>
      <c r="J84" s="96"/>
      <c r="K84" s="97"/>
      <c r="L84" s="110"/>
      <c r="M84" s="839"/>
      <c r="N84" s="94"/>
      <c r="O84" s="96"/>
      <c r="P84" s="97"/>
    </row>
    <row r="85" spans="1:16">
      <c r="A85" s="841"/>
      <c r="B85" s="135"/>
      <c r="C85" s="833"/>
      <c r="D85" s="113"/>
      <c r="E85" s="114"/>
      <c r="F85" s="104"/>
      <c r="G85" s="135"/>
      <c r="H85" s="836"/>
      <c r="I85" s="113"/>
      <c r="J85" s="114"/>
      <c r="K85" s="104"/>
      <c r="L85" s="135"/>
      <c r="M85" s="839"/>
      <c r="N85" s="113"/>
      <c r="O85" s="114"/>
      <c r="P85" s="104"/>
    </row>
    <row r="86" spans="1:16" ht="17.25" thickBot="1">
      <c r="A86" s="842"/>
      <c r="B86" s="141"/>
      <c r="C86" s="834"/>
      <c r="D86" s="142"/>
      <c r="E86" s="143"/>
      <c r="F86" s="144"/>
      <c r="G86" s="141"/>
      <c r="H86" s="837"/>
      <c r="I86" s="142"/>
      <c r="J86" s="143"/>
      <c r="K86" s="144"/>
      <c r="L86" s="141"/>
      <c r="M86" s="840"/>
      <c r="N86" s="142"/>
      <c r="O86" s="143"/>
      <c r="P86" s="144"/>
    </row>
    <row r="87" spans="1:16" s="146" customFormat="1" ht="27" customHeight="1" thickTop="1" thickBot="1">
      <c r="A87" s="145"/>
      <c r="B87" s="843" t="s">
        <v>152</v>
      </c>
      <c r="C87" s="843"/>
      <c r="D87" s="843"/>
      <c r="E87" s="843"/>
      <c r="F87" s="843"/>
      <c r="G87" s="844" t="s">
        <v>153</v>
      </c>
      <c r="H87" s="844"/>
      <c r="I87" s="844"/>
      <c r="J87" s="844"/>
      <c r="K87" s="844"/>
      <c r="L87" s="844"/>
      <c r="M87" s="844"/>
      <c r="N87" s="825" t="s">
        <v>154</v>
      </c>
      <c r="O87" s="825"/>
      <c r="P87" s="825"/>
    </row>
    <row r="88" spans="1:16" s="159" customFormat="1" ht="21.75" customHeight="1" thickTop="1" thickBot="1">
      <c r="A88" s="147" t="s">
        <v>0</v>
      </c>
      <c r="B88" s="464"/>
      <c r="C88" s="465" t="s">
        <v>155</v>
      </c>
      <c r="D88" s="466" t="s">
        <v>156</v>
      </c>
      <c r="E88" s="467" t="s">
        <v>157</v>
      </c>
      <c r="F88" s="468" t="s">
        <v>158</v>
      </c>
      <c r="G88" s="465" t="s">
        <v>159</v>
      </c>
      <c r="H88" s="469" t="s">
        <v>150</v>
      </c>
      <c r="I88" s="467" t="s">
        <v>156</v>
      </c>
      <c r="J88" s="467" t="s">
        <v>157</v>
      </c>
      <c r="K88" s="467" t="s">
        <v>158</v>
      </c>
      <c r="L88" s="469" t="s">
        <v>160</v>
      </c>
      <c r="M88" s="470" t="s">
        <v>161</v>
      </c>
      <c r="N88" s="471" t="s">
        <v>155</v>
      </c>
      <c r="O88" s="467" t="s">
        <v>157</v>
      </c>
      <c r="P88" s="472" t="s">
        <v>158</v>
      </c>
    </row>
    <row r="89" spans="1:16" s="172" customFormat="1" ht="17.25" thickTop="1">
      <c r="A89" s="871">
        <f>A3</f>
        <v>46204</v>
      </c>
      <c r="B89" s="829" t="s">
        <v>670</v>
      </c>
      <c r="C89" s="160"/>
      <c r="D89" s="161"/>
      <c r="E89" s="162"/>
      <c r="F89" s="163"/>
      <c r="G89" s="164"/>
      <c r="H89" s="165"/>
      <c r="I89" s="166"/>
      <c r="J89" s="166"/>
      <c r="K89" s="167"/>
      <c r="L89" s="168"/>
      <c r="M89" s="354"/>
      <c r="N89" s="170"/>
      <c r="O89" s="166"/>
      <c r="P89" s="171"/>
    </row>
    <row r="90" spans="1:16" s="172" customFormat="1">
      <c r="A90" s="872"/>
      <c r="B90" s="830"/>
      <c r="C90" s="173"/>
      <c r="D90" s="174"/>
      <c r="E90" s="175"/>
      <c r="F90" s="176"/>
      <c r="G90" s="173"/>
      <c r="H90" s="177"/>
      <c r="I90" s="175"/>
      <c r="J90" s="175"/>
      <c r="K90" s="178"/>
      <c r="L90" s="179"/>
      <c r="M90" s="355"/>
      <c r="N90" s="181"/>
      <c r="O90" s="175"/>
      <c r="P90" s="182"/>
    </row>
    <row r="91" spans="1:16" s="172" customFormat="1">
      <c r="A91" s="872"/>
      <c r="B91" s="830"/>
      <c r="C91" s="173"/>
      <c r="D91" s="174"/>
      <c r="E91" s="175"/>
      <c r="F91" s="176"/>
      <c r="G91" s="173"/>
      <c r="H91" s="183"/>
      <c r="I91" s="175"/>
      <c r="J91" s="175"/>
      <c r="K91" s="178"/>
      <c r="L91" s="179"/>
      <c r="M91" s="355"/>
      <c r="N91" s="181"/>
      <c r="O91" s="175"/>
      <c r="P91" s="182"/>
    </row>
    <row r="92" spans="1:16" s="172" customFormat="1">
      <c r="A92" s="872"/>
      <c r="B92" s="830"/>
      <c r="C92" s="173"/>
      <c r="D92" s="174"/>
      <c r="E92" s="175"/>
      <c r="F92" s="176"/>
      <c r="G92" s="173"/>
      <c r="H92" s="183"/>
      <c r="I92" s="175"/>
      <c r="J92" s="175"/>
      <c r="K92" s="178"/>
      <c r="L92" s="184"/>
      <c r="M92" s="355"/>
      <c r="N92" s="181"/>
      <c r="O92" s="175"/>
      <c r="P92" s="182"/>
    </row>
    <row r="93" spans="1:16" s="172" customFormat="1">
      <c r="A93" s="872"/>
      <c r="B93" s="830"/>
      <c r="C93" s="173"/>
      <c r="D93" s="185"/>
      <c r="E93" s="175"/>
      <c r="F93" s="182"/>
      <c r="G93" s="173"/>
      <c r="H93" s="186"/>
      <c r="I93" s="175"/>
      <c r="J93" s="175"/>
      <c r="K93" s="187"/>
      <c r="L93" s="184"/>
      <c r="M93" s="355"/>
      <c r="N93" s="181"/>
      <c r="O93" s="175"/>
      <c r="P93" s="182"/>
    </row>
    <row r="94" spans="1:16" s="172" customFormat="1">
      <c r="A94" s="872"/>
      <c r="B94" s="830"/>
      <c r="C94" s="173"/>
      <c r="D94" s="174"/>
      <c r="E94" s="175"/>
      <c r="F94" s="188"/>
      <c r="G94" s="173"/>
      <c r="H94" s="183"/>
      <c r="I94" s="175"/>
      <c r="J94" s="175"/>
      <c r="K94" s="187"/>
      <c r="L94" s="189"/>
      <c r="M94" s="356"/>
      <c r="N94" s="181"/>
      <c r="O94" s="175"/>
      <c r="P94" s="182"/>
    </row>
    <row r="95" spans="1:16" s="172" customFormat="1">
      <c r="A95" s="872"/>
      <c r="B95" s="830"/>
      <c r="C95" s="173"/>
      <c r="D95" s="174"/>
      <c r="E95" s="175"/>
      <c r="F95" s="182"/>
      <c r="G95" s="173"/>
      <c r="H95" s="183"/>
      <c r="I95" s="175"/>
      <c r="J95" s="175"/>
      <c r="K95" s="178"/>
      <c r="L95" s="184"/>
      <c r="M95" s="355"/>
      <c r="N95" s="181"/>
      <c r="O95" s="175"/>
      <c r="P95" s="182"/>
    </row>
    <row r="96" spans="1:16" s="172" customFormat="1">
      <c r="A96" s="872"/>
      <c r="B96" s="830"/>
      <c r="C96" s="173"/>
      <c r="D96" s="174"/>
      <c r="E96" s="175"/>
      <c r="F96" s="182"/>
      <c r="G96" s="173"/>
      <c r="H96" s="183"/>
      <c r="I96" s="175"/>
      <c r="J96" s="175"/>
      <c r="K96" s="178"/>
      <c r="L96" s="184"/>
      <c r="M96" s="355"/>
      <c r="N96" s="181"/>
      <c r="O96" s="175"/>
      <c r="P96" s="182"/>
    </row>
    <row r="97" spans="1:16" s="172" customFormat="1">
      <c r="A97" s="872"/>
      <c r="B97" s="830"/>
      <c r="C97" s="173"/>
      <c r="D97" s="174"/>
      <c r="E97" s="175"/>
      <c r="F97" s="188"/>
      <c r="G97" s="173"/>
      <c r="H97" s="183"/>
      <c r="I97" s="175"/>
      <c r="J97" s="175"/>
      <c r="K97" s="178"/>
      <c r="L97" s="184"/>
      <c r="M97" s="355"/>
      <c r="N97" s="181"/>
      <c r="O97" s="175"/>
      <c r="P97" s="182"/>
    </row>
    <row r="98" spans="1:16" s="172" customFormat="1">
      <c r="A98" s="872"/>
      <c r="B98" s="830"/>
      <c r="C98" s="173"/>
      <c r="D98" s="174"/>
      <c r="E98" s="175"/>
      <c r="F98" s="182"/>
      <c r="G98" s="173"/>
      <c r="H98" s="183"/>
      <c r="I98" s="191"/>
      <c r="J98" s="175"/>
      <c r="K98" s="178"/>
      <c r="L98" s="184"/>
      <c r="M98" s="355"/>
      <c r="N98" s="181"/>
      <c r="O98" s="175"/>
      <c r="P98" s="182"/>
    </row>
    <row r="99" spans="1:16" s="172" customFormat="1">
      <c r="A99" s="872"/>
      <c r="B99" s="830"/>
      <c r="C99" s="192"/>
      <c r="D99" s="193"/>
      <c r="E99" s="194"/>
      <c r="F99" s="195"/>
      <c r="G99" s="173"/>
      <c r="H99" s="183"/>
      <c r="I99" s="191"/>
      <c r="J99" s="175"/>
      <c r="K99" s="178"/>
      <c r="L99" s="184"/>
      <c r="M99" s="355"/>
      <c r="N99" s="196"/>
      <c r="O99" s="194"/>
      <c r="P99" s="195"/>
    </row>
    <row r="100" spans="1:16" s="172" customFormat="1">
      <c r="A100" s="872"/>
      <c r="B100" s="830"/>
      <c r="C100" s="192"/>
      <c r="D100" s="193"/>
      <c r="E100" s="194"/>
      <c r="F100" s="195"/>
      <c r="G100" s="173"/>
      <c r="H100" s="177"/>
      <c r="I100" s="175"/>
      <c r="J100" s="175"/>
      <c r="K100" s="197"/>
      <c r="L100" s="184"/>
      <c r="M100" s="355"/>
      <c r="N100" s="196"/>
      <c r="O100" s="194"/>
      <c r="P100" s="195"/>
    </row>
    <row r="101" spans="1:16" s="172" customFormat="1">
      <c r="A101" s="872"/>
      <c r="B101" s="830"/>
      <c r="C101" s="192"/>
      <c r="D101" s="193"/>
      <c r="E101" s="194"/>
      <c r="F101" s="195"/>
      <c r="G101" s="198"/>
      <c r="H101" s="199"/>
      <c r="I101" s="200"/>
      <c r="J101" s="200"/>
      <c r="K101" s="197"/>
      <c r="L101" s="184"/>
      <c r="M101" s="355"/>
      <c r="N101" s="196"/>
      <c r="O101" s="194"/>
      <c r="P101" s="195"/>
    </row>
    <row r="102" spans="1:16" s="172" customFormat="1">
      <c r="A102" s="872"/>
      <c r="B102" s="830"/>
      <c r="C102" s="192"/>
      <c r="D102" s="193"/>
      <c r="E102" s="194"/>
      <c r="F102" s="195"/>
      <c r="G102" s="173"/>
      <c r="H102" s="201"/>
      <c r="I102" s="175"/>
      <c r="J102" s="175"/>
      <c r="K102" s="178"/>
      <c r="L102" s="184"/>
      <c r="M102" s="355"/>
      <c r="N102" s="196"/>
      <c r="O102" s="194"/>
      <c r="P102" s="195"/>
    </row>
    <row r="103" spans="1:16" s="172" customFormat="1">
      <c r="A103" s="872"/>
      <c r="B103" s="830"/>
      <c r="C103" s="192"/>
      <c r="D103" s="193"/>
      <c r="E103" s="194"/>
      <c r="F103" s="195"/>
      <c r="G103" s="198"/>
      <c r="H103" s="183"/>
      <c r="I103" s="200"/>
      <c r="J103" s="200"/>
      <c r="K103" s="197"/>
      <c r="L103" s="184"/>
      <c r="M103" s="355"/>
      <c r="N103" s="196"/>
      <c r="O103" s="194"/>
      <c r="P103" s="195"/>
    </row>
    <row r="104" spans="1:16" s="172" customFormat="1">
      <c r="A104" s="872"/>
      <c r="B104" s="830"/>
      <c r="C104" s="192"/>
      <c r="D104" s="193"/>
      <c r="E104" s="194"/>
      <c r="F104" s="195"/>
      <c r="G104" s="173"/>
      <c r="H104" s="183"/>
      <c r="I104" s="200"/>
      <c r="J104" s="200"/>
      <c r="K104" s="197"/>
      <c r="L104" s="179"/>
      <c r="M104" s="355"/>
      <c r="N104" s="196"/>
      <c r="O104" s="194"/>
      <c r="P104" s="195"/>
    </row>
    <row r="105" spans="1:16" s="172" customFormat="1">
      <c r="A105" s="872"/>
      <c r="B105" s="830"/>
      <c r="C105" s="192"/>
      <c r="D105" s="193"/>
      <c r="E105" s="194"/>
      <c r="F105" s="195"/>
      <c r="G105" s="192"/>
      <c r="H105" s="201"/>
      <c r="I105" s="202"/>
      <c r="J105" s="202"/>
      <c r="K105" s="203"/>
      <c r="L105" s="204"/>
      <c r="M105" s="356"/>
      <c r="N105" s="196"/>
      <c r="O105" s="194"/>
      <c r="P105" s="195"/>
    </row>
    <row r="106" spans="1:16" s="172" customFormat="1">
      <c r="A106" s="872"/>
      <c r="B106" s="830"/>
      <c r="C106" s="192"/>
      <c r="D106" s="193"/>
      <c r="E106" s="194"/>
      <c r="F106" s="195"/>
      <c r="G106" s="192"/>
      <c r="H106" s="201"/>
      <c r="I106" s="202"/>
      <c r="J106" s="202"/>
      <c r="K106" s="203"/>
      <c r="L106" s="204"/>
      <c r="M106" s="356"/>
      <c r="N106" s="196"/>
      <c r="O106" s="194"/>
      <c r="P106" s="195"/>
    </row>
    <row r="107" spans="1:16" s="172" customFormat="1">
      <c r="A107" s="872"/>
      <c r="B107" s="830"/>
      <c r="C107" s="192"/>
      <c r="D107" s="193"/>
      <c r="E107" s="194"/>
      <c r="F107" s="195"/>
      <c r="G107" s="192"/>
      <c r="H107" s="201"/>
      <c r="I107" s="202"/>
      <c r="J107" s="202"/>
      <c r="K107" s="203"/>
      <c r="L107" s="204"/>
      <c r="M107" s="356"/>
      <c r="N107" s="196"/>
      <c r="O107" s="194"/>
      <c r="P107" s="195"/>
    </row>
    <row r="108" spans="1:16" s="172" customFormat="1" ht="17.25" thickBot="1">
      <c r="A108" s="873"/>
      <c r="B108" s="831"/>
      <c r="C108" s="205"/>
      <c r="D108" s="206"/>
      <c r="E108" s="207"/>
      <c r="F108" s="208"/>
      <c r="G108" s="209"/>
      <c r="H108" s="210"/>
      <c r="I108" s="211"/>
      <c r="J108" s="211"/>
      <c r="K108" s="212"/>
      <c r="L108" s="213"/>
      <c r="M108" s="357"/>
      <c r="N108" s="215"/>
      <c r="O108" s="207"/>
      <c r="P108" s="208"/>
    </row>
    <row r="109" spans="1:16" s="71" customFormat="1" ht="18" customHeight="1" thickTop="1" thickBot="1">
      <c r="A109" s="862">
        <f>A3+1</f>
        <v>46205</v>
      </c>
      <c r="B109" s="90" t="s">
        <v>162</v>
      </c>
      <c r="C109" s="832" t="s">
        <v>665</v>
      </c>
      <c r="D109" s="91" t="s">
        <v>114</v>
      </c>
      <c r="E109" s="92" t="s">
        <v>164</v>
      </c>
      <c r="F109" s="93"/>
      <c r="G109" s="90" t="s">
        <v>162</v>
      </c>
      <c r="H109" s="836" t="s">
        <v>163</v>
      </c>
      <c r="I109" s="91" t="s">
        <v>114</v>
      </c>
      <c r="J109" s="92" t="s">
        <v>164</v>
      </c>
      <c r="K109" s="93"/>
      <c r="L109" s="90" t="s">
        <v>162</v>
      </c>
      <c r="M109" s="839" t="s">
        <v>163</v>
      </c>
      <c r="N109" s="91" t="s">
        <v>114</v>
      </c>
      <c r="O109" s="92" t="s">
        <v>164</v>
      </c>
      <c r="P109" s="93"/>
    </row>
    <row r="110" spans="1:16" ht="18" customHeight="1">
      <c r="A110" s="863"/>
      <c r="B110" s="864"/>
      <c r="C110" s="833"/>
      <c r="D110" s="94" t="s">
        <v>116</v>
      </c>
      <c r="E110" s="95" t="s">
        <v>142</v>
      </c>
      <c r="F110" s="93"/>
      <c r="G110" s="864"/>
      <c r="H110" s="836"/>
      <c r="I110" s="94" t="s">
        <v>116</v>
      </c>
      <c r="J110" s="95" t="s">
        <v>142</v>
      </c>
      <c r="K110" s="93"/>
      <c r="L110" s="864"/>
      <c r="M110" s="839"/>
      <c r="N110" s="94" t="s">
        <v>116</v>
      </c>
      <c r="O110" s="95" t="s">
        <v>142</v>
      </c>
      <c r="P110" s="93"/>
    </row>
    <row r="111" spans="1:16" ht="17.25" thickBot="1">
      <c r="A111" s="863"/>
      <c r="B111" s="865"/>
      <c r="C111" s="833"/>
      <c r="D111" s="94" t="s">
        <v>165</v>
      </c>
      <c r="E111" s="96" t="s">
        <v>166</v>
      </c>
      <c r="F111" s="98"/>
      <c r="G111" s="865"/>
      <c r="H111" s="836"/>
      <c r="I111" s="94" t="s">
        <v>165</v>
      </c>
      <c r="J111" s="96" t="s">
        <v>166</v>
      </c>
      <c r="K111" s="98"/>
      <c r="L111" s="865"/>
      <c r="M111" s="839"/>
      <c r="N111" s="94" t="s">
        <v>165</v>
      </c>
      <c r="O111" s="96" t="s">
        <v>166</v>
      </c>
      <c r="P111" s="98"/>
    </row>
    <row r="112" spans="1:16" ht="17.25" thickBot="1">
      <c r="A112" s="863"/>
      <c r="B112" s="90" t="s">
        <v>167</v>
      </c>
      <c r="C112" s="833"/>
      <c r="D112" s="94"/>
      <c r="E112" s="96"/>
      <c r="F112" s="97"/>
      <c r="G112" s="90" t="s">
        <v>167</v>
      </c>
      <c r="H112" s="836"/>
      <c r="I112" s="94" t="s">
        <v>120</v>
      </c>
      <c r="J112" s="96" t="s">
        <v>148</v>
      </c>
      <c r="K112" s="97"/>
      <c r="L112" s="90" t="s">
        <v>167</v>
      </c>
      <c r="M112" s="839"/>
      <c r="N112" s="94" t="s">
        <v>120</v>
      </c>
      <c r="O112" s="96" t="s">
        <v>148</v>
      </c>
      <c r="P112" s="97"/>
    </row>
    <row r="113" spans="1:16">
      <c r="A113" s="863"/>
      <c r="B113" s="861"/>
      <c r="C113" s="833"/>
      <c r="D113" s="94"/>
      <c r="E113" s="96"/>
      <c r="F113" s="97"/>
      <c r="G113" s="861"/>
      <c r="H113" s="836"/>
      <c r="I113" s="94"/>
      <c r="J113" s="96"/>
      <c r="K113" s="97"/>
      <c r="L113" s="861"/>
      <c r="M113" s="839"/>
      <c r="N113" s="94"/>
      <c r="O113" s="96"/>
      <c r="P113" s="97"/>
    </row>
    <row r="114" spans="1:16">
      <c r="A114" s="863"/>
      <c r="B114" s="854"/>
      <c r="C114" s="833"/>
      <c r="D114" s="94"/>
      <c r="E114" s="96"/>
      <c r="F114" s="97"/>
      <c r="G114" s="854"/>
      <c r="H114" s="836"/>
      <c r="I114" s="94"/>
      <c r="J114" s="96"/>
      <c r="K114" s="97"/>
      <c r="L114" s="854"/>
      <c r="M114" s="839"/>
      <c r="N114" s="94"/>
      <c r="O114" s="96"/>
      <c r="P114" s="97"/>
    </row>
    <row r="115" spans="1:16">
      <c r="A115" s="863"/>
      <c r="B115" s="853"/>
      <c r="C115" s="833"/>
      <c r="D115" s="94"/>
      <c r="E115" s="96"/>
      <c r="F115" s="93"/>
      <c r="G115" s="853"/>
      <c r="H115" s="836"/>
      <c r="I115" s="94"/>
      <c r="J115" s="96"/>
      <c r="K115" s="93"/>
      <c r="L115" s="853"/>
      <c r="M115" s="839"/>
      <c r="N115" s="94"/>
      <c r="O115" s="96"/>
      <c r="P115" s="93"/>
    </row>
    <row r="116" spans="1:16">
      <c r="A116" s="863"/>
      <c r="B116" s="854"/>
      <c r="C116" s="833"/>
      <c r="D116" s="94"/>
      <c r="E116" s="96"/>
      <c r="F116" s="99"/>
      <c r="G116" s="854"/>
      <c r="H116" s="836"/>
      <c r="I116" s="94"/>
      <c r="J116" s="96"/>
      <c r="K116" s="99"/>
      <c r="L116" s="854"/>
      <c r="M116" s="839"/>
      <c r="N116" s="94"/>
      <c r="O116" s="96"/>
      <c r="P116" s="93"/>
    </row>
    <row r="117" spans="1:16">
      <c r="A117" s="863"/>
      <c r="B117" s="853"/>
      <c r="C117" s="833"/>
      <c r="D117" s="94"/>
      <c r="E117" s="96"/>
      <c r="F117" s="102"/>
      <c r="G117" s="853"/>
      <c r="H117" s="836"/>
      <c r="I117" s="94"/>
      <c r="J117" s="96"/>
      <c r="K117" s="102"/>
      <c r="L117" s="853"/>
      <c r="M117" s="839"/>
      <c r="N117" s="94"/>
      <c r="O117" s="96"/>
      <c r="P117" s="99"/>
    </row>
    <row r="118" spans="1:16" ht="17.25" thickBot="1">
      <c r="A118" s="863"/>
      <c r="B118" s="854"/>
      <c r="C118" s="833"/>
      <c r="D118" s="94"/>
      <c r="E118" s="96"/>
      <c r="F118" s="99"/>
      <c r="G118" s="854"/>
      <c r="H118" s="836"/>
      <c r="I118" s="94"/>
      <c r="J118" s="96"/>
      <c r="K118" s="99"/>
      <c r="L118" s="854"/>
      <c r="M118" s="839"/>
      <c r="N118" s="94"/>
      <c r="O118" s="96"/>
      <c r="P118" s="99"/>
    </row>
    <row r="119" spans="1:16" ht="17.25" thickBot="1">
      <c r="A119" s="863"/>
      <c r="B119" s="100" t="s">
        <v>168</v>
      </c>
      <c r="C119" s="833"/>
      <c r="D119" s="94"/>
      <c r="E119" s="96"/>
      <c r="F119" s="99"/>
      <c r="G119" s="100" t="s">
        <v>168</v>
      </c>
      <c r="H119" s="836"/>
      <c r="I119" s="94"/>
      <c r="J119" s="96"/>
      <c r="K119" s="99"/>
      <c r="L119" s="100" t="s">
        <v>168</v>
      </c>
      <c r="M119" s="839"/>
      <c r="N119" s="94"/>
      <c r="O119" s="96"/>
      <c r="P119" s="99"/>
    </row>
    <row r="120" spans="1:16">
      <c r="A120" s="863"/>
      <c r="B120" s="855"/>
      <c r="C120" s="833"/>
      <c r="D120" s="94"/>
      <c r="E120" s="96"/>
      <c r="F120" s="99"/>
      <c r="G120" s="855"/>
      <c r="H120" s="836"/>
      <c r="I120" s="94"/>
      <c r="J120" s="96"/>
      <c r="K120" s="99"/>
      <c r="L120" s="855"/>
      <c r="M120" s="839"/>
      <c r="N120" s="94"/>
      <c r="O120" s="96"/>
      <c r="P120" s="99"/>
    </row>
    <row r="121" spans="1:16">
      <c r="A121" s="863"/>
      <c r="B121" s="856"/>
      <c r="C121" s="833"/>
      <c r="D121" s="94"/>
      <c r="E121" s="96"/>
      <c r="F121" s="99"/>
      <c r="G121" s="856"/>
      <c r="H121" s="836"/>
      <c r="I121" s="94"/>
      <c r="J121" s="96"/>
      <c r="K121" s="99"/>
      <c r="L121" s="856"/>
      <c r="M121" s="839"/>
      <c r="N121" s="94"/>
      <c r="O121" s="96"/>
      <c r="P121" s="97"/>
    </row>
    <row r="122" spans="1:16" ht="17.25" thickBot="1">
      <c r="A122" s="863"/>
      <c r="B122" s="857"/>
      <c r="C122" s="833"/>
      <c r="D122" s="94"/>
      <c r="E122" s="96"/>
      <c r="F122" s="97"/>
      <c r="G122" s="857"/>
      <c r="H122" s="836"/>
      <c r="I122" s="94"/>
      <c r="J122" s="96"/>
      <c r="K122" s="97"/>
      <c r="L122" s="857"/>
      <c r="M122" s="839"/>
      <c r="N122" s="94"/>
      <c r="O122" s="96"/>
      <c r="P122" s="97"/>
    </row>
    <row r="123" spans="1:16" ht="17.25" thickBot="1">
      <c r="A123" s="863"/>
      <c r="B123" s="100" t="s">
        <v>123</v>
      </c>
      <c r="C123" s="833"/>
      <c r="D123" s="94"/>
      <c r="E123" s="96"/>
      <c r="F123" s="97"/>
      <c r="G123" s="100" t="s">
        <v>123</v>
      </c>
      <c r="H123" s="836"/>
      <c r="I123" s="94"/>
      <c r="J123" s="96"/>
      <c r="K123" s="97"/>
      <c r="L123" s="100" t="s">
        <v>123</v>
      </c>
      <c r="M123" s="839"/>
      <c r="N123" s="94"/>
      <c r="O123" s="96"/>
      <c r="P123" s="97"/>
    </row>
    <row r="124" spans="1:16">
      <c r="A124" s="863"/>
      <c r="B124" s="868"/>
      <c r="C124" s="833"/>
      <c r="D124" s="94"/>
      <c r="E124" s="96"/>
      <c r="F124" s="97"/>
      <c r="G124" s="868"/>
      <c r="H124" s="836"/>
      <c r="I124" s="94"/>
      <c r="J124" s="96"/>
      <c r="K124" s="97"/>
      <c r="L124" s="868"/>
      <c r="M124" s="839"/>
      <c r="N124" s="94"/>
      <c r="O124" s="96"/>
      <c r="P124" s="97"/>
    </row>
    <row r="125" spans="1:16">
      <c r="A125" s="863"/>
      <c r="B125" s="869"/>
      <c r="C125" s="833"/>
      <c r="D125" s="94"/>
      <c r="E125" s="96"/>
      <c r="F125" s="97"/>
      <c r="G125" s="869"/>
      <c r="H125" s="836"/>
      <c r="I125" s="94"/>
      <c r="J125" s="96"/>
      <c r="K125" s="97"/>
      <c r="L125" s="869"/>
      <c r="M125" s="839"/>
      <c r="N125" s="94"/>
      <c r="O125" s="96"/>
      <c r="P125" s="97"/>
    </row>
    <row r="126" spans="1:16" ht="17.25" thickBot="1">
      <c r="A126" s="863"/>
      <c r="B126" s="870"/>
      <c r="C126" s="833"/>
      <c r="D126" s="94"/>
      <c r="E126" s="96"/>
      <c r="F126" s="97"/>
      <c r="G126" s="870"/>
      <c r="H126" s="836"/>
      <c r="I126" s="94"/>
      <c r="J126" s="96"/>
      <c r="K126" s="97"/>
      <c r="L126" s="870"/>
      <c r="M126" s="839"/>
      <c r="N126" s="94"/>
      <c r="O126" s="96"/>
      <c r="P126" s="97"/>
    </row>
    <row r="127" spans="1:16">
      <c r="A127" s="863"/>
      <c r="B127" s="851" t="s">
        <v>124</v>
      </c>
      <c r="C127" s="833"/>
      <c r="D127" s="94"/>
      <c r="E127" s="96"/>
      <c r="F127" s="97"/>
      <c r="G127" s="851" t="s">
        <v>124</v>
      </c>
      <c r="H127" s="836"/>
      <c r="I127" s="94"/>
      <c r="J127" s="96"/>
      <c r="K127" s="97"/>
      <c r="L127" s="851" t="s">
        <v>124</v>
      </c>
      <c r="M127" s="839"/>
      <c r="N127" s="94"/>
      <c r="O127" s="96"/>
      <c r="P127" s="97"/>
    </row>
    <row r="128" spans="1:16" ht="17.25" thickBot="1">
      <c r="A128" s="863"/>
      <c r="B128" s="852"/>
      <c r="C128" s="833"/>
      <c r="D128" s="94"/>
      <c r="E128" s="96"/>
      <c r="F128" s="97"/>
      <c r="G128" s="852"/>
      <c r="H128" s="836"/>
      <c r="I128" s="94"/>
      <c r="J128" s="96"/>
      <c r="K128" s="97"/>
      <c r="L128" s="852"/>
      <c r="M128" s="839"/>
      <c r="N128" s="94"/>
      <c r="O128" s="96"/>
      <c r="P128" s="93"/>
    </row>
    <row r="129" spans="1:16" ht="17.25" thickTop="1">
      <c r="A129" s="863"/>
      <c r="B129" s="866" t="s">
        <v>125</v>
      </c>
      <c r="C129" s="833"/>
      <c r="D129" s="94"/>
      <c r="E129" s="96"/>
      <c r="F129" s="93"/>
      <c r="G129" s="866" t="s">
        <v>125</v>
      </c>
      <c r="H129" s="836"/>
      <c r="I129" s="94"/>
      <c r="J129" s="96"/>
      <c r="K129" s="93"/>
      <c r="L129" s="866" t="s">
        <v>125</v>
      </c>
      <c r="M129" s="839"/>
      <c r="N129" s="94"/>
      <c r="O129" s="96"/>
      <c r="P129" s="97"/>
    </row>
    <row r="130" spans="1:16" ht="17.25" thickBot="1">
      <c r="A130" s="863"/>
      <c r="B130" s="849"/>
      <c r="C130" s="833"/>
      <c r="D130" s="94"/>
      <c r="E130" s="96"/>
      <c r="F130" s="93"/>
      <c r="G130" s="849"/>
      <c r="H130" s="836"/>
      <c r="I130" s="94"/>
      <c r="J130" s="96"/>
      <c r="K130" s="93"/>
      <c r="L130" s="849"/>
      <c r="M130" s="839"/>
      <c r="N130" s="94"/>
      <c r="O130" s="96"/>
      <c r="P130" s="101"/>
    </row>
    <row r="131" spans="1:16">
      <c r="A131" s="863"/>
      <c r="B131" s="859"/>
      <c r="C131" s="833"/>
      <c r="D131" s="94"/>
      <c r="E131" s="96"/>
      <c r="F131" s="97"/>
      <c r="G131" s="859"/>
      <c r="H131" s="836"/>
      <c r="I131" s="94"/>
      <c r="J131" s="96"/>
      <c r="K131" s="97"/>
      <c r="L131" s="859"/>
      <c r="M131" s="839"/>
      <c r="N131" s="94"/>
      <c r="O131" s="96"/>
      <c r="P131" s="103"/>
    </row>
    <row r="132" spans="1:16" ht="17.25" thickBot="1">
      <c r="A132" s="863"/>
      <c r="B132" s="867"/>
      <c r="C132" s="833"/>
      <c r="D132" s="94"/>
      <c r="E132" s="96"/>
      <c r="F132" s="97"/>
      <c r="G132" s="867"/>
      <c r="H132" s="836"/>
      <c r="I132" s="94"/>
      <c r="J132" s="96"/>
      <c r="K132" s="97"/>
      <c r="L132" s="867"/>
      <c r="M132" s="839"/>
      <c r="N132" s="94"/>
      <c r="O132" s="96"/>
      <c r="P132" s="104"/>
    </row>
    <row r="133" spans="1:16">
      <c r="A133" s="863"/>
      <c r="B133" s="848" t="s">
        <v>126</v>
      </c>
      <c r="C133" s="833"/>
      <c r="D133" s="94"/>
      <c r="E133" s="96"/>
      <c r="F133" s="93"/>
      <c r="G133" s="848" t="s">
        <v>126</v>
      </c>
      <c r="H133" s="836"/>
      <c r="I133" s="94"/>
      <c r="J133" s="96"/>
      <c r="K133" s="93"/>
      <c r="L133" s="848" t="s">
        <v>126</v>
      </c>
      <c r="M133" s="839"/>
      <c r="N133" s="94"/>
      <c r="O133" s="96"/>
      <c r="P133" s="99"/>
    </row>
    <row r="134" spans="1:16" ht="17.25" thickBot="1">
      <c r="A134" s="863"/>
      <c r="B134" s="849"/>
      <c r="C134" s="833"/>
      <c r="D134" s="94"/>
      <c r="E134" s="96"/>
      <c r="F134" s="101"/>
      <c r="G134" s="849"/>
      <c r="H134" s="836"/>
      <c r="I134" s="94"/>
      <c r="J134" s="96"/>
      <c r="K134" s="101"/>
      <c r="L134" s="849"/>
      <c r="M134" s="839"/>
      <c r="N134" s="94"/>
      <c r="O134" s="96"/>
      <c r="P134" s="104"/>
    </row>
    <row r="135" spans="1:16">
      <c r="A135" s="863"/>
      <c r="B135" s="859"/>
      <c r="C135" s="833"/>
      <c r="D135" s="94"/>
      <c r="E135" s="96"/>
      <c r="F135" s="102"/>
      <c r="G135" s="859"/>
      <c r="H135" s="836"/>
      <c r="I135" s="94"/>
      <c r="J135" s="96"/>
      <c r="K135" s="103"/>
      <c r="L135" s="859"/>
      <c r="M135" s="839"/>
      <c r="N135" s="94"/>
      <c r="O135" s="96"/>
      <c r="P135" s="93"/>
    </row>
    <row r="136" spans="1:16" ht="17.25" thickBot="1">
      <c r="A136" s="863"/>
      <c r="B136" s="860"/>
      <c r="C136" s="833"/>
      <c r="D136" s="94"/>
      <c r="E136" s="96"/>
      <c r="F136" s="99"/>
      <c r="G136" s="860"/>
      <c r="H136" s="836"/>
      <c r="I136" s="94"/>
      <c r="J136" s="96"/>
      <c r="K136" s="104"/>
      <c r="L136" s="860"/>
      <c r="M136" s="839"/>
      <c r="N136" s="94"/>
      <c r="O136" s="96"/>
      <c r="P136" s="97"/>
    </row>
    <row r="137" spans="1:16">
      <c r="A137" s="863"/>
      <c r="B137" s="858" t="s">
        <v>127</v>
      </c>
      <c r="C137" s="833"/>
      <c r="D137" s="94"/>
      <c r="E137" s="96"/>
      <c r="F137" s="103"/>
      <c r="G137" s="858" t="s">
        <v>127</v>
      </c>
      <c r="H137" s="836"/>
      <c r="I137" s="94"/>
      <c r="J137" s="96"/>
      <c r="K137" s="104"/>
      <c r="L137" s="858" t="s">
        <v>127</v>
      </c>
      <c r="M137" s="839"/>
      <c r="N137" s="94"/>
      <c r="O137" s="114"/>
      <c r="P137" s="97"/>
    </row>
    <row r="138" spans="1:16" ht="17.25" thickBot="1">
      <c r="A138" s="863"/>
      <c r="B138" s="849"/>
      <c r="C138" s="833"/>
      <c r="D138" s="94"/>
      <c r="E138" s="96"/>
      <c r="F138" s="104"/>
      <c r="G138" s="849"/>
      <c r="H138" s="836"/>
      <c r="I138" s="94"/>
      <c r="J138" s="96"/>
      <c r="K138" s="99"/>
      <c r="L138" s="849"/>
      <c r="M138" s="839"/>
      <c r="N138" s="113"/>
      <c r="O138" s="96"/>
      <c r="P138" s="112"/>
    </row>
    <row r="139" spans="1:16">
      <c r="A139" s="863"/>
      <c r="B139" s="859"/>
      <c r="C139" s="833"/>
      <c r="D139" s="94"/>
      <c r="E139" s="96"/>
      <c r="F139" s="104"/>
      <c r="G139" s="859"/>
      <c r="H139" s="836"/>
      <c r="I139" s="94"/>
      <c r="J139" s="96"/>
      <c r="K139" s="104"/>
      <c r="L139" s="859"/>
      <c r="M139" s="839"/>
      <c r="N139" s="113"/>
      <c r="O139" s="114"/>
      <c r="P139" s="97"/>
    </row>
    <row r="140" spans="1:16" ht="17.25" thickBot="1">
      <c r="A140" s="863"/>
      <c r="B140" s="860"/>
      <c r="C140" s="833"/>
      <c r="D140" s="94"/>
      <c r="E140" s="96"/>
      <c r="F140" s="99"/>
      <c r="G140" s="860"/>
      <c r="H140" s="836"/>
      <c r="I140" s="94"/>
      <c r="J140" s="96"/>
      <c r="K140" s="93"/>
      <c r="L140" s="860"/>
      <c r="M140" s="839"/>
      <c r="N140" s="94"/>
      <c r="O140" s="114"/>
      <c r="P140" s="104"/>
    </row>
    <row r="141" spans="1:16">
      <c r="A141" s="863"/>
      <c r="B141" s="858" t="s">
        <v>128</v>
      </c>
      <c r="C141" s="833"/>
      <c r="D141" s="94"/>
      <c r="E141" s="96"/>
      <c r="F141" s="104"/>
      <c r="G141" s="858" t="s">
        <v>128</v>
      </c>
      <c r="H141" s="836"/>
      <c r="I141" s="94"/>
      <c r="J141" s="96"/>
      <c r="K141" s="97"/>
      <c r="L141" s="858" t="s">
        <v>128</v>
      </c>
      <c r="M141" s="839"/>
      <c r="N141" s="94"/>
      <c r="O141" s="96"/>
      <c r="P141" s="97"/>
    </row>
    <row r="142" spans="1:16" ht="17.25" thickBot="1">
      <c r="A142" s="863"/>
      <c r="B142" s="849"/>
      <c r="C142" s="833"/>
      <c r="D142" s="94"/>
      <c r="E142" s="96"/>
      <c r="F142" s="93"/>
      <c r="G142" s="849"/>
      <c r="H142" s="836"/>
      <c r="I142" s="94"/>
      <c r="J142" s="114"/>
      <c r="K142" s="97"/>
      <c r="L142" s="849"/>
      <c r="M142" s="839"/>
      <c r="N142" s="113"/>
      <c r="O142" s="114"/>
      <c r="P142" s="97"/>
    </row>
    <row r="143" spans="1:16">
      <c r="A143" s="863"/>
      <c r="B143" s="859"/>
      <c r="C143" s="833"/>
      <c r="D143" s="94"/>
      <c r="E143" s="96"/>
      <c r="F143" s="97"/>
      <c r="G143" s="859"/>
      <c r="H143" s="836"/>
      <c r="I143" s="94"/>
      <c r="J143" s="96"/>
      <c r="K143" s="97"/>
      <c r="L143" s="859"/>
      <c r="M143" s="839"/>
      <c r="N143" s="113"/>
      <c r="O143" s="114"/>
      <c r="P143" s="97"/>
    </row>
    <row r="144" spans="1:16" ht="17.25" thickBot="1">
      <c r="A144" s="863"/>
      <c r="B144" s="860"/>
      <c r="C144" s="833"/>
      <c r="D144" s="94"/>
      <c r="E144" s="96"/>
      <c r="F144" s="93"/>
      <c r="G144" s="860"/>
      <c r="H144" s="836"/>
      <c r="I144" s="94"/>
      <c r="J144" s="114"/>
      <c r="K144" s="97"/>
      <c r="L144" s="860"/>
      <c r="M144" s="839"/>
      <c r="N144" s="94"/>
      <c r="O144" s="114"/>
      <c r="P144" s="97"/>
    </row>
    <row r="145" spans="1:16">
      <c r="A145" s="863"/>
      <c r="B145" s="848" t="s">
        <v>129</v>
      </c>
      <c r="C145" s="833"/>
      <c r="D145" s="94"/>
      <c r="E145" s="96"/>
      <c r="F145" s="93"/>
      <c r="G145" s="848" t="s">
        <v>129</v>
      </c>
      <c r="H145" s="836"/>
      <c r="I145" s="94"/>
      <c r="J145" s="114"/>
      <c r="K145" s="97"/>
      <c r="L145" s="848" t="s">
        <v>129</v>
      </c>
      <c r="M145" s="839"/>
      <c r="N145" s="113"/>
      <c r="O145" s="114"/>
      <c r="P145" s="97"/>
    </row>
    <row r="146" spans="1:16" ht="17.25" thickBot="1">
      <c r="A146" s="863"/>
      <c r="B146" s="849"/>
      <c r="C146" s="833"/>
      <c r="D146" s="94"/>
      <c r="E146" s="96"/>
      <c r="F146" s="93"/>
      <c r="G146" s="849"/>
      <c r="H146" s="836"/>
      <c r="I146" s="94"/>
      <c r="J146" s="114"/>
      <c r="K146" s="97"/>
      <c r="L146" s="849"/>
      <c r="M146" s="839"/>
      <c r="N146" s="94"/>
      <c r="O146" s="114"/>
      <c r="P146" s="97"/>
    </row>
    <row r="147" spans="1:16">
      <c r="A147" s="863"/>
      <c r="B147" s="106"/>
      <c r="C147" s="833"/>
      <c r="D147" s="94"/>
      <c r="E147" s="96"/>
      <c r="F147" s="97"/>
      <c r="G147" s="106"/>
      <c r="H147" s="836"/>
      <c r="I147" s="94"/>
      <c r="J147" s="96"/>
      <c r="K147" s="112"/>
      <c r="L147" s="106"/>
      <c r="M147" s="839"/>
      <c r="N147" s="113"/>
      <c r="O147" s="96"/>
      <c r="P147" s="112"/>
    </row>
    <row r="148" spans="1:16">
      <c r="A148" s="863"/>
      <c r="B148" s="107"/>
      <c r="C148" s="833"/>
      <c r="D148" s="94"/>
      <c r="E148" s="96"/>
      <c r="F148" s="93"/>
      <c r="G148" s="107"/>
      <c r="H148" s="836"/>
      <c r="I148" s="94"/>
      <c r="J148" s="96"/>
      <c r="K148" s="97"/>
      <c r="L148" s="107"/>
      <c r="M148" s="839"/>
      <c r="N148" s="113"/>
      <c r="O148" s="114"/>
      <c r="P148" s="97"/>
    </row>
    <row r="149" spans="1:16">
      <c r="A149" s="863"/>
      <c r="B149" s="109"/>
      <c r="C149" s="833"/>
      <c r="D149" s="94"/>
      <c r="E149" s="96"/>
      <c r="F149" s="93"/>
      <c r="G149" s="109"/>
      <c r="H149" s="836"/>
      <c r="I149" s="113"/>
      <c r="J149" s="114"/>
      <c r="K149" s="97"/>
      <c r="L149" s="109"/>
      <c r="M149" s="839"/>
      <c r="N149" s="113"/>
      <c r="O149" s="114"/>
      <c r="P149" s="104"/>
    </row>
    <row r="150" spans="1:16">
      <c r="A150" s="863"/>
      <c r="B150" s="110"/>
      <c r="C150" s="833"/>
      <c r="D150" s="94"/>
      <c r="E150" s="96"/>
      <c r="F150" s="93"/>
      <c r="G150" s="110"/>
      <c r="H150" s="836"/>
      <c r="I150" s="113"/>
      <c r="J150" s="114"/>
      <c r="K150" s="104"/>
      <c r="L150" s="110"/>
      <c r="M150" s="839"/>
      <c r="N150" s="111"/>
      <c r="O150" s="96"/>
      <c r="P150" s="97"/>
    </row>
    <row r="151" spans="1:16">
      <c r="A151" s="863"/>
      <c r="B151" s="109"/>
      <c r="C151" s="833"/>
      <c r="D151" s="111"/>
      <c r="E151" s="96"/>
      <c r="F151" s="97"/>
      <c r="G151" s="109"/>
      <c r="H151" s="836"/>
      <c r="I151" s="111"/>
      <c r="J151" s="96"/>
      <c r="K151" s="112"/>
      <c r="L151" s="109"/>
      <c r="M151" s="839"/>
      <c r="N151" s="94"/>
      <c r="O151" s="96"/>
      <c r="P151" s="112"/>
    </row>
    <row r="152" spans="1:16">
      <c r="A152" s="863"/>
      <c r="B152" s="110"/>
      <c r="C152" s="833"/>
      <c r="D152" s="94"/>
      <c r="E152" s="96"/>
      <c r="F152" s="108"/>
      <c r="G152" s="110"/>
      <c r="H152" s="836"/>
      <c r="I152" s="94"/>
      <c r="J152" s="96"/>
      <c r="K152" s="97"/>
      <c r="L152" s="110"/>
      <c r="M152" s="839"/>
      <c r="N152" s="113"/>
      <c r="O152" s="114"/>
      <c r="P152" s="97"/>
    </row>
    <row r="153" spans="1:16">
      <c r="A153" s="863"/>
      <c r="B153" s="109"/>
      <c r="C153" s="833"/>
      <c r="D153" s="94"/>
      <c r="E153" s="96"/>
      <c r="F153" s="97"/>
      <c r="G153" s="109"/>
      <c r="H153" s="836"/>
      <c r="I153" s="113"/>
      <c r="J153" s="114"/>
      <c r="K153" s="97"/>
      <c r="L153" s="109"/>
      <c r="M153" s="839"/>
      <c r="N153" s="113"/>
      <c r="O153" s="114"/>
      <c r="P153" s="97"/>
    </row>
    <row r="154" spans="1:16" ht="17.25" thickBot="1">
      <c r="A154" s="863"/>
      <c r="B154" s="110"/>
      <c r="C154" s="846"/>
      <c r="D154" s="115"/>
      <c r="E154" s="116"/>
      <c r="F154" s="117"/>
      <c r="G154" s="110"/>
      <c r="H154" s="836"/>
      <c r="I154" s="115"/>
      <c r="J154" s="116"/>
      <c r="K154" s="117"/>
      <c r="L154" s="110"/>
      <c r="M154" s="839"/>
      <c r="N154" s="115"/>
      <c r="O154" s="116"/>
      <c r="P154" s="117"/>
    </row>
    <row r="155" spans="1:16">
      <c r="A155" s="850" t="str">
        <f>TEXT(A109,"AAAA")</f>
        <v>星期四</v>
      </c>
      <c r="B155" s="109"/>
      <c r="C155" s="832" t="s">
        <v>666</v>
      </c>
      <c r="D155" s="118"/>
      <c r="E155" s="119"/>
      <c r="F155" s="97"/>
      <c r="G155" s="109"/>
      <c r="H155" s="835" t="s">
        <v>130</v>
      </c>
      <c r="I155" s="118"/>
      <c r="J155" s="119"/>
      <c r="K155" s="97"/>
      <c r="L155" s="109"/>
      <c r="M155" s="838" t="s">
        <v>130</v>
      </c>
      <c r="N155" s="118"/>
      <c r="O155" s="119"/>
      <c r="P155" s="97"/>
    </row>
    <row r="156" spans="1:16">
      <c r="A156" s="850"/>
      <c r="B156" s="110"/>
      <c r="C156" s="833"/>
      <c r="D156" s="120"/>
      <c r="E156" s="96"/>
      <c r="F156" s="97"/>
      <c r="G156" s="110"/>
      <c r="H156" s="836"/>
      <c r="I156" s="94"/>
      <c r="J156" s="96"/>
      <c r="K156" s="97"/>
      <c r="L156" s="110"/>
      <c r="M156" s="839"/>
      <c r="N156" s="94"/>
      <c r="O156" s="96"/>
      <c r="P156" s="97"/>
    </row>
    <row r="157" spans="1:16">
      <c r="A157" s="850"/>
      <c r="B157" s="109"/>
      <c r="C157" s="833"/>
      <c r="D157" s="120"/>
      <c r="E157" s="96"/>
      <c r="F157" s="97"/>
      <c r="G157" s="109"/>
      <c r="H157" s="836"/>
      <c r="I157" s="94"/>
      <c r="J157" s="96"/>
      <c r="K157" s="97"/>
      <c r="L157" s="109"/>
      <c r="M157" s="839"/>
      <c r="N157" s="94"/>
      <c r="O157" s="96"/>
      <c r="P157" s="97"/>
    </row>
    <row r="158" spans="1:16">
      <c r="A158" s="850"/>
      <c r="B158" s="110"/>
      <c r="C158" s="833"/>
      <c r="D158" s="120"/>
      <c r="E158" s="96"/>
      <c r="F158" s="97"/>
      <c r="G158" s="110"/>
      <c r="H158" s="836"/>
      <c r="I158" s="94"/>
      <c r="J158" s="96"/>
      <c r="K158" s="97"/>
      <c r="L158" s="110"/>
      <c r="M158" s="839"/>
      <c r="N158" s="94"/>
      <c r="O158" s="96"/>
      <c r="P158" s="97"/>
    </row>
    <row r="159" spans="1:16">
      <c r="A159" s="850"/>
      <c r="B159" s="109"/>
      <c r="C159" s="833"/>
      <c r="D159" s="120"/>
      <c r="E159" s="96"/>
      <c r="F159" s="97"/>
      <c r="G159" s="109"/>
      <c r="H159" s="836"/>
      <c r="I159" s="94"/>
      <c r="J159" s="96"/>
      <c r="K159" s="97"/>
      <c r="L159" s="109"/>
      <c r="M159" s="839"/>
      <c r="N159" s="94"/>
      <c r="O159" s="96"/>
      <c r="P159" s="97"/>
    </row>
    <row r="160" spans="1:16">
      <c r="A160" s="850"/>
      <c r="B160" s="110"/>
      <c r="C160" s="833"/>
      <c r="D160" s="120"/>
      <c r="E160" s="96"/>
      <c r="F160" s="97"/>
      <c r="G160" s="110"/>
      <c r="H160" s="836"/>
      <c r="I160" s="94"/>
      <c r="J160" s="96"/>
      <c r="K160" s="97"/>
      <c r="L160" s="110"/>
      <c r="M160" s="839"/>
      <c r="N160" s="94"/>
      <c r="O160" s="96"/>
      <c r="P160" s="97"/>
    </row>
    <row r="161" spans="1:16">
      <c r="A161" s="850"/>
      <c r="B161" s="109"/>
      <c r="C161" s="833"/>
      <c r="D161" s="120"/>
      <c r="E161" s="96"/>
      <c r="F161" s="97"/>
      <c r="G161" s="109"/>
      <c r="H161" s="836"/>
      <c r="I161" s="94"/>
      <c r="J161" s="96"/>
      <c r="K161" s="97"/>
      <c r="L161" s="109"/>
      <c r="M161" s="839"/>
      <c r="N161" s="94"/>
      <c r="O161" s="96"/>
      <c r="P161" s="97"/>
    </row>
    <row r="162" spans="1:16">
      <c r="A162" s="850"/>
      <c r="B162" s="110"/>
      <c r="C162" s="833"/>
      <c r="D162" s="94"/>
      <c r="E162" s="96"/>
      <c r="F162" s="97"/>
      <c r="G162" s="110"/>
      <c r="H162" s="836"/>
      <c r="I162" s="94"/>
      <c r="J162" s="96"/>
      <c r="K162" s="97"/>
      <c r="L162" s="110"/>
      <c r="M162" s="839"/>
      <c r="N162" s="94"/>
      <c r="O162" s="96"/>
      <c r="P162" s="97"/>
    </row>
    <row r="163" spans="1:16">
      <c r="A163" s="850"/>
      <c r="B163" s="107"/>
      <c r="C163" s="833"/>
      <c r="D163" s="113"/>
      <c r="E163" s="114"/>
      <c r="F163" s="104"/>
      <c r="G163" s="107"/>
      <c r="H163" s="836"/>
      <c r="I163" s="113"/>
      <c r="J163" s="114"/>
      <c r="K163" s="97"/>
      <c r="L163" s="107"/>
      <c r="M163" s="839"/>
      <c r="N163" s="113"/>
      <c r="O163" s="114"/>
      <c r="P163" s="97"/>
    </row>
    <row r="164" spans="1:16" ht="17.25" thickBot="1">
      <c r="A164" s="850"/>
      <c r="B164" s="107"/>
      <c r="C164" s="846"/>
      <c r="D164" s="122" t="s">
        <v>132</v>
      </c>
      <c r="E164" s="123" t="s">
        <v>133</v>
      </c>
      <c r="F164" s="124"/>
      <c r="G164" s="107"/>
      <c r="H164" s="847"/>
      <c r="I164" s="122" t="s">
        <v>132</v>
      </c>
      <c r="J164" s="123" t="s">
        <v>133</v>
      </c>
      <c r="K164" s="97"/>
      <c r="L164" s="107"/>
      <c r="M164" s="845"/>
      <c r="N164" s="122" t="s">
        <v>132</v>
      </c>
      <c r="O164" s="123" t="s">
        <v>133</v>
      </c>
      <c r="P164" s="97"/>
    </row>
    <row r="165" spans="1:16">
      <c r="A165" s="105"/>
      <c r="B165" s="109"/>
      <c r="C165" s="832" t="s">
        <v>667</v>
      </c>
      <c r="D165" s="118"/>
      <c r="E165" s="119"/>
      <c r="F165" s="125"/>
      <c r="G165" s="109"/>
      <c r="H165" s="835" t="s">
        <v>134</v>
      </c>
      <c r="I165" s="118"/>
      <c r="J165" s="119"/>
      <c r="K165" s="125"/>
      <c r="L165" s="109"/>
      <c r="M165" s="838" t="s">
        <v>134</v>
      </c>
      <c r="N165" s="118"/>
      <c r="O165" s="119"/>
      <c r="P165" s="125"/>
    </row>
    <row r="166" spans="1:16">
      <c r="A166" s="105"/>
      <c r="B166" s="110"/>
      <c r="C166" s="833"/>
      <c r="D166" s="94"/>
      <c r="E166" s="96"/>
      <c r="F166" s="97"/>
      <c r="G166" s="110"/>
      <c r="H166" s="836"/>
      <c r="I166" s="94"/>
      <c r="J166" s="96"/>
      <c r="K166" s="97"/>
      <c r="L166" s="110"/>
      <c r="M166" s="839"/>
      <c r="N166" s="94"/>
      <c r="O166" s="96"/>
      <c r="P166" s="97"/>
    </row>
    <row r="167" spans="1:16">
      <c r="A167" s="105"/>
      <c r="B167" s="126"/>
      <c r="C167" s="833"/>
      <c r="D167" s="94"/>
      <c r="E167" s="96"/>
      <c r="F167" s="97"/>
      <c r="G167" s="126"/>
      <c r="H167" s="836"/>
      <c r="I167" s="94"/>
      <c r="J167" s="96"/>
      <c r="K167" s="97"/>
      <c r="L167" s="126"/>
      <c r="M167" s="839"/>
      <c r="N167" s="94"/>
      <c r="O167" s="96"/>
      <c r="P167" s="128"/>
    </row>
    <row r="168" spans="1:16">
      <c r="A168" s="105"/>
      <c r="B168" s="107"/>
      <c r="C168" s="833"/>
      <c r="D168" s="94"/>
      <c r="E168" s="96"/>
      <c r="F168" s="97"/>
      <c r="G168" s="107"/>
      <c r="H168" s="836"/>
      <c r="I168" s="94"/>
      <c r="J168" s="96"/>
      <c r="K168" s="97"/>
      <c r="L168" s="107"/>
      <c r="M168" s="839"/>
      <c r="N168" s="94"/>
      <c r="O168" s="96"/>
      <c r="P168" s="216"/>
    </row>
    <row r="169" spans="1:16">
      <c r="A169" s="105"/>
      <c r="B169" s="109"/>
      <c r="C169" s="833"/>
      <c r="D169" s="94"/>
      <c r="E169" s="96"/>
      <c r="F169" s="97"/>
      <c r="G169" s="109"/>
      <c r="H169" s="836"/>
      <c r="I169" s="94"/>
      <c r="J169" s="96"/>
      <c r="K169" s="97"/>
      <c r="L169" s="109"/>
      <c r="M169" s="839"/>
      <c r="N169" s="94"/>
      <c r="O169" s="96"/>
      <c r="P169" s="97"/>
    </row>
    <row r="170" spans="1:16">
      <c r="A170" s="105"/>
      <c r="B170" s="110"/>
      <c r="C170" s="833"/>
      <c r="D170" s="94"/>
      <c r="E170" s="96"/>
      <c r="F170" s="127"/>
      <c r="G170" s="110"/>
      <c r="H170" s="836"/>
      <c r="I170" s="94"/>
      <c r="J170" s="96"/>
      <c r="K170" s="127"/>
      <c r="L170" s="110"/>
      <c r="M170" s="839"/>
      <c r="N170" s="94"/>
      <c r="O170" s="96"/>
      <c r="P170" s="127"/>
    </row>
    <row r="171" spans="1:16">
      <c r="A171" s="105"/>
      <c r="B171" s="109"/>
      <c r="C171" s="833"/>
      <c r="D171" s="94"/>
      <c r="E171" s="96"/>
      <c r="F171" s="128"/>
      <c r="G171" s="109"/>
      <c r="H171" s="836"/>
      <c r="I171" s="94"/>
      <c r="J171" s="96"/>
      <c r="K171" s="128"/>
      <c r="L171" s="109"/>
      <c r="M171" s="839"/>
      <c r="N171" s="94"/>
      <c r="O171" s="96"/>
      <c r="P171" s="128"/>
    </row>
    <row r="172" spans="1:16">
      <c r="A172" s="105"/>
      <c r="B172" s="110"/>
      <c r="C172" s="833"/>
      <c r="D172" s="217"/>
      <c r="E172" s="114"/>
      <c r="F172" s="216"/>
      <c r="G172" s="110"/>
      <c r="H172" s="836"/>
      <c r="I172" s="113"/>
      <c r="J172" s="114"/>
      <c r="K172" s="216"/>
      <c r="L172" s="110"/>
      <c r="M172" s="839"/>
      <c r="N172" s="113"/>
      <c r="O172" s="114"/>
      <c r="P172" s="216"/>
    </row>
    <row r="173" spans="1:16">
      <c r="A173" s="105"/>
      <c r="B173" s="109"/>
      <c r="C173" s="833"/>
      <c r="D173" s="217"/>
      <c r="E173" s="114"/>
      <c r="F173" s="216"/>
      <c r="G173" s="109"/>
      <c r="H173" s="836"/>
      <c r="I173" s="113"/>
      <c r="J173" s="114"/>
      <c r="K173" s="216"/>
      <c r="L173" s="109"/>
      <c r="M173" s="839"/>
      <c r="N173" s="113"/>
      <c r="O173" s="114"/>
      <c r="P173" s="216"/>
    </row>
    <row r="174" spans="1:16" ht="17.25" thickBot="1">
      <c r="A174" s="105"/>
      <c r="B174" s="110"/>
      <c r="C174" s="846"/>
      <c r="D174" s="129"/>
      <c r="E174" s="130"/>
      <c r="F174" s="104"/>
      <c r="G174" s="110"/>
      <c r="H174" s="847"/>
      <c r="I174" s="113"/>
      <c r="J174" s="130"/>
      <c r="K174" s="104"/>
      <c r="L174" s="110"/>
      <c r="M174" s="845"/>
      <c r="N174" s="113"/>
      <c r="O174" s="131"/>
      <c r="P174" s="127"/>
    </row>
    <row r="175" spans="1:16">
      <c r="A175" s="132"/>
      <c r="B175" s="109"/>
      <c r="C175" s="832" t="s">
        <v>668</v>
      </c>
      <c r="D175" s="118" t="s">
        <v>136</v>
      </c>
      <c r="E175" s="133" t="s">
        <v>137</v>
      </c>
      <c r="F175" s="125"/>
      <c r="G175" s="109"/>
      <c r="H175" s="835" t="s">
        <v>135</v>
      </c>
      <c r="I175" s="118" t="s">
        <v>136</v>
      </c>
      <c r="J175" s="133" t="s">
        <v>137</v>
      </c>
      <c r="K175" s="125"/>
      <c r="L175" s="109"/>
      <c r="M175" s="838" t="s">
        <v>135</v>
      </c>
      <c r="N175" s="118" t="s">
        <v>136</v>
      </c>
      <c r="O175" s="133" t="s">
        <v>137</v>
      </c>
      <c r="P175" s="125"/>
    </row>
    <row r="176" spans="1:16">
      <c r="A176" s="132"/>
      <c r="B176" s="110"/>
      <c r="C176" s="833"/>
      <c r="D176" s="94" t="s">
        <v>141</v>
      </c>
      <c r="E176" s="96" t="s">
        <v>142</v>
      </c>
      <c r="F176" s="134"/>
      <c r="G176" s="110"/>
      <c r="H176" s="836"/>
      <c r="I176" s="94" t="s">
        <v>141</v>
      </c>
      <c r="J176" s="96" t="s">
        <v>142</v>
      </c>
      <c r="K176" s="134"/>
      <c r="L176" s="110"/>
      <c r="M176" s="839"/>
      <c r="N176" s="94" t="s">
        <v>141</v>
      </c>
      <c r="O176" s="96" t="s">
        <v>142</v>
      </c>
      <c r="P176" s="134"/>
    </row>
    <row r="177" spans="1:16">
      <c r="A177" s="132"/>
      <c r="B177" s="135"/>
      <c r="C177" s="833"/>
      <c r="D177" s="94" t="s">
        <v>145</v>
      </c>
      <c r="E177" s="96" t="s">
        <v>146</v>
      </c>
      <c r="F177" s="97"/>
      <c r="G177" s="135"/>
      <c r="H177" s="836"/>
      <c r="I177" s="94" t="s">
        <v>145</v>
      </c>
      <c r="J177" s="96" t="s">
        <v>146</v>
      </c>
      <c r="K177" s="97"/>
      <c r="L177" s="135"/>
      <c r="M177" s="839"/>
      <c r="N177" s="94" t="s">
        <v>145</v>
      </c>
      <c r="O177" s="96" t="s">
        <v>146</v>
      </c>
      <c r="P177" s="97"/>
    </row>
    <row r="178" spans="1:16">
      <c r="A178" s="132"/>
      <c r="B178" s="110"/>
      <c r="C178" s="833"/>
      <c r="D178" s="94" t="s">
        <v>147</v>
      </c>
      <c r="E178" s="96" t="s">
        <v>148</v>
      </c>
      <c r="F178" s="104"/>
      <c r="G178" s="110"/>
      <c r="H178" s="836"/>
      <c r="I178" s="94" t="s">
        <v>147</v>
      </c>
      <c r="J178" s="96" t="s">
        <v>148</v>
      </c>
      <c r="K178" s="104"/>
      <c r="L178" s="110"/>
      <c r="M178" s="839"/>
      <c r="N178" s="94" t="s">
        <v>147</v>
      </c>
      <c r="O178" s="96" t="s">
        <v>148</v>
      </c>
      <c r="P178" s="104"/>
    </row>
    <row r="179" spans="1:16">
      <c r="A179" s="132"/>
      <c r="B179" s="135"/>
      <c r="C179" s="833"/>
      <c r="D179" s="94"/>
      <c r="E179" s="114"/>
      <c r="F179" s="136"/>
      <c r="G179" s="135"/>
      <c r="H179" s="836"/>
      <c r="I179" s="94"/>
      <c r="J179" s="114"/>
      <c r="K179" s="136"/>
      <c r="L179" s="135"/>
      <c r="M179" s="839"/>
      <c r="N179" s="94"/>
      <c r="O179" s="114"/>
      <c r="P179" s="136"/>
    </row>
    <row r="180" spans="1:16">
      <c r="A180" s="132"/>
      <c r="B180" s="110"/>
      <c r="C180" s="833"/>
      <c r="D180" s="94"/>
      <c r="E180" s="96"/>
      <c r="F180" s="97"/>
      <c r="G180" s="110"/>
      <c r="H180" s="836"/>
      <c r="I180" s="94"/>
      <c r="J180" s="96"/>
      <c r="K180" s="97"/>
      <c r="L180" s="110"/>
      <c r="M180" s="839"/>
      <c r="N180" s="94"/>
      <c r="O180" s="96"/>
      <c r="P180" s="97"/>
    </row>
    <row r="181" spans="1:16">
      <c r="A181" s="132"/>
      <c r="B181" s="135"/>
      <c r="C181" s="833"/>
      <c r="D181" s="94"/>
      <c r="E181" s="114"/>
      <c r="F181" s="136"/>
      <c r="G181" s="135"/>
      <c r="H181" s="836"/>
      <c r="I181" s="94"/>
      <c r="J181" s="114"/>
      <c r="K181" s="136"/>
      <c r="L181" s="135"/>
      <c r="M181" s="839"/>
      <c r="N181" s="94"/>
      <c r="O181" s="114"/>
      <c r="P181" s="136"/>
    </row>
    <row r="182" spans="1:16">
      <c r="A182" s="132"/>
      <c r="B182" s="110"/>
      <c r="C182" s="833"/>
      <c r="D182" s="94"/>
      <c r="E182" s="96"/>
      <c r="F182" s="97"/>
      <c r="G182" s="110"/>
      <c r="H182" s="836"/>
      <c r="I182" s="94"/>
      <c r="J182" s="96"/>
      <c r="K182" s="97"/>
      <c r="L182" s="110"/>
      <c r="M182" s="839"/>
      <c r="N182" s="94"/>
      <c r="O182" s="96"/>
      <c r="P182" s="97"/>
    </row>
    <row r="183" spans="1:16">
      <c r="A183" s="132"/>
      <c r="B183" s="135"/>
      <c r="C183" s="833"/>
      <c r="D183" s="94"/>
      <c r="E183" s="96"/>
      <c r="F183" s="97"/>
      <c r="G183" s="135"/>
      <c r="H183" s="836"/>
      <c r="I183" s="94"/>
      <c r="J183" s="96"/>
      <c r="K183" s="97"/>
      <c r="L183" s="135"/>
      <c r="M183" s="839"/>
      <c r="N183" s="94"/>
      <c r="O183" s="96"/>
      <c r="P183" s="97"/>
    </row>
    <row r="184" spans="1:16" ht="17.25" thickBot="1">
      <c r="A184" s="132"/>
      <c r="B184" s="110"/>
      <c r="C184" s="846"/>
      <c r="D184" s="115"/>
      <c r="E184" s="116"/>
      <c r="F184" s="117"/>
      <c r="G184" s="110"/>
      <c r="H184" s="847"/>
      <c r="I184" s="115"/>
      <c r="J184" s="130"/>
      <c r="K184" s="104"/>
      <c r="L184" s="110"/>
      <c r="M184" s="845"/>
      <c r="N184" s="115"/>
      <c r="O184" s="130"/>
      <c r="P184" s="104"/>
    </row>
    <row r="185" spans="1:16">
      <c r="A185" s="132"/>
      <c r="B185" s="135"/>
      <c r="C185" s="832" t="s">
        <v>669</v>
      </c>
      <c r="D185" s="137" t="s">
        <v>150</v>
      </c>
      <c r="E185" s="138"/>
      <c r="F185" s="139" t="s">
        <v>151</v>
      </c>
      <c r="G185" s="135"/>
      <c r="H185" s="835" t="s">
        <v>149</v>
      </c>
      <c r="I185" s="137" t="s">
        <v>150</v>
      </c>
      <c r="J185" s="138"/>
      <c r="K185" s="139" t="s">
        <v>151</v>
      </c>
      <c r="L185" s="135"/>
      <c r="M185" s="838" t="s">
        <v>149</v>
      </c>
      <c r="N185" s="137" t="s">
        <v>150</v>
      </c>
      <c r="O185" s="138"/>
      <c r="P185" s="139" t="s">
        <v>151</v>
      </c>
    </row>
    <row r="186" spans="1:16">
      <c r="A186" s="132"/>
      <c r="B186" s="110"/>
      <c r="C186" s="833"/>
      <c r="D186" s="120"/>
      <c r="E186" s="121"/>
      <c r="F186" s="140"/>
      <c r="G186" s="110"/>
      <c r="H186" s="836"/>
      <c r="I186" s="94"/>
      <c r="J186" s="96"/>
      <c r="K186" s="97"/>
      <c r="L186" s="110"/>
      <c r="M186" s="839"/>
      <c r="N186" s="94"/>
      <c r="O186" s="96"/>
      <c r="P186" s="97"/>
    </row>
    <row r="187" spans="1:16">
      <c r="A187" s="132"/>
      <c r="B187" s="135"/>
      <c r="C187" s="833"/>
      <c r="D187" s="94"/>
      <c r="E187" s="96"/>
      <c r="F187" s="97"/>
      <c r="G187" s="135"/>
      <c r="H187" s="836"/>
      <c r="I187" s="94"/>
      <c r="J187" s="96"/>
      <c r="K187" s="97"/>
      <c r="L187" s="135"/>
      <c r="M187" s="839"/>
      <c r="N187" s="94"/>
      <c r="O187" s="96"/>
      <c r="P187" s="97"/>
    </row>
    <row r="188" spans="1:16">
      <c r="A188" s="132"/>
      <c r="B188" s="110"/>
      <c r="C188" s="833"/>
      <c r="D188" s="113"/>
      <c r="E188" s="114"/>
      <c r="F188" s="104"/>
      <c r="G188" s="110"/>
      <c r="H188" s="836"/>
      <c r="I188" s="113"/>
      <c r="J188" s="114"/>
      <c r="K188" s="104"/>
      <c r="L188" s="110"/>
      <c r="M188" s="839"/>
      <c r="N188" s="113"/>
      <c r="O188" s="114"/>
      <c r="P188" s="104"/>
    </row>
    <row r="189" spans="1:16">
      <c r="A189" s="841"/>
      <c r="B189" s="135"/>
      <c r="C189" s="833"/>
      <c r="D189" s="94"/>
      <c r="E189" s="96"/>
      <c r="F189" s="97"/>
      <c r="G189" s="135"/>
      <c r="H189" s="836"/>
      <c r="I189" s="94"/>
      <c r="J189" s="96"/>
      <c r="K189" s="97"/>
      <c r="L189" s="135"/>
      <c r="M189" s="839"/>
      <c r="N189" s="94"/>
      <c r="O189" s="96"/>
      <c r="P189" s="97"/>
    </row>
    <row r="190" spans="1:16">
      <c r="A190" s="841"/>
      <c r="B190" s="110"/>
      <c r="C190" s="833"/>
      <c r="D190" s="94"/>
      <c r="E190" s="96"/>
      <c r="F190" s="97"/>
      <c r="G190" s="110"/>
      <c r="H190" s="836"/>
      <c r="I190" s="94"/>
      <c r="J190" s="96"/>
      <c r="K190" s="97"/>
      <c r="L190" s="110"/>
      <c r="M190" s="839"/>
      <c r="N190" s="94"/>
      <c r="O190" s="96"/>
      <c r="P190" s="97"/>
    </row>
    <row r="191" spans="1:16">
      <c r="A191" s="841"/>
      <c r="B191" s="135"/>
      <c r="C191" s="833"/>
      <c r="D191" s="113"/>
      <c r="E191" s="114"/>
      <c r="F191" s="104"/>
      <c r="G191" s="135"/>
      <c r="H191" s="836"/>
      <c r="I191" s="113"/>
      <c r="J191" s="114"/>
      <c r="K191" s="104"/>
      <c r="L191" s="135"/>
      <c r="M191" s="839"/>
      <c r="N191" s="113"/>
      <c r="O191" s="114"/>
      <c r="P191" s="104"/>
    </row>
    <row r="192" spans="1:16" ht="17.25" thickBot="1">
      <c r="A192" s="842"/>
      <c r="B192" s="141"/>
      <c r="C192" s="834"/>
      <c r="D192" s="142"/>
      <c r="E192" s="143"/>
      <c r="F192" s="144"/>
      <c r="G192" s="141"/>
      <c r="H192" s="837"/>
      <c r="I192" s="142"/>
      <c r="J192" s="143"/>
      <c r="K192" s="144"/>
      <c r="L192" s="141"/>
      <c r="M192" s="840"/>
      <c r="N192" s="142"/>
      <c r="O192" s="143"/>
      <c r="P192" s="144"/>
    </row>
    <row r="193" spans="1:16" s="146" customFormat="1" ht="27" customHeight="1" thickTop="1" thickBot="1">
      <c r="A193" s="145"/>
      <c r="B193" s="843" t="s">
        <v>152</v>
      </c>
      <c r="C193" s="843"/>
      <c r="D193" s="843"/>
      <c r="E193" s="843"/>
      <c r="F193" s="843"/>
      <c r="G193" s="844" t="s">
        <v>153</v>
      </c>
      <c r="H193" s="844"/>
      <c r="I193" s="844"/>
      <c r="J193" s="844"/>
      <c r="K193" s="844"/>
      <c r="L193" s="844"/>
      <c r="M193" s="844"/>
      <c r="N193" s="825" t="s">
        <v>154</v>
      </c>
      <c r="O193" s="825"/>
      <c r="P193" s="825"/>
    </row>
    <row r="194" spans="1:16" s="159" customFormat="1" ht="21.75" customHeight="1" thickTop="1" thickBot="1">
      <c r="A194" s="147" t="s">
        <v>0</v>
      </c>
      <c r="B194" s="464"/>
      <c r="C194" s="465" t="s">
        <v>155</v>
      </c>
      <c r="D194" s="466" t="s">
        <v>156</v>
      </c>
      <c r="E194" s="467" t="s">
        <v>157</v>
      </c>
      <c r="F194" s="468" t="s">
        <v>158</v>
      </c>
      <c r="G194" s="465" t="s">
        <v>159</v>
      </c>
      <c r="H194" s="469" t="s">
        <v>150</v>
      </c>
      <c r="I194" s="467" t="s">
        <v>156</v>
      </c>
      <c r="J194" s="467" t="s">
        <v>157</v>
      </c>
      <c r="K194" s="467" t="s">
        <v>158</v>
      </c>
      <c r="L194" s="469" t="s">
        <v>160</v>
      </c>
      <c r="M194" s="470" t="s">
        <v>161</v>
      </c>
      <c r="N194" s="471" t="s">
        <v>155</v>
      </c>
      <c r="O194" s="467" t="s">
        <v>157</v>
      </c>
      <c r="P194" s="472" t="s">
        <v>158</v>
      </c>
    </row>
    <row r="195" spans="1:16" s="172" customFormat="1" ht="17.25" thickTop="1">
      <c r="A195" s="826">
        <f>A109</f>
        <v>46205</v>
      </c>
      <c r="B195" s="829" t="s">
        <v>670</v>
      </c>
      <c r="C195" s="160"/>
      <c r="D195" s="161"/>
      <c r="E195" s="162"/>
      <c r="F195" s="163"/>
      <c r="G195" s="164"/>
      <c r="H195" s="165"/>
      <c r="I195" s="166"/>
      <c r="J195" s="166"/>
      <c r="K195" s="167"/>
      <c r="L195" s="168"/>
      <c r="M195" s="169"/>
      <c r="N195" s="170"/>
      <c r="O195" s="166"/>
      <c r="P195" s="171"/>
    </row>
    <row r="196" spans="1:16" s="172" customFormat="1">
      <c r="A196" s="827"/>
      <c r="B196" s="830"/>
      <c r="C196" s="173"/>
      <c r="D196" s="174"/>
      <c r="E196" s="175"/>
      <c r="F196" s="176"/>
      <c r="G196" s="173"/>
      <c r="H196" s="177"/>
      <c r="I196" s="175"/>
      <c r="J196" s="175"/>
      <c r="K196" s="178"/>
      <c r="L196" s="179"/>
      <c r="M196" s="180"/>
      <c r="N196" s="181"/>
      <c r="O196" s="175"/>
      <c r="P196" s="182"/>
    </row>
    <row r="197" spans="1:16" s="172" customFormat="1">
      <c r="A197" s="827"/>
      <c r="B197" s="830"/>
      <c r="C197" s="173"/>
      <c r="D197" s="174"/>
      <c r="E197" s="175"/>
      <c r="F197" s="176"/>
      <c r="G197" s="173"/>
      <c r="H197" s="183"/>
      <c r="I197" s="175"/>
      <c r="J197" s="175"/>
      <c r="K197" s="178"/>
      <c r="L197" s="184"/>
      <c r="M197" s="180"/>
      <c r="N197" s="181"/>
      <c r="O197" s="175"/>
      <c r="P197" s="182"/>
    </row>
    <row r="198" spans="1:16" s="172" customFormat="1">
      <c r="A198" s="827"/>
      <c r="B198" s="830"/>
      <c r="C198" s="173"/>
      <c r="D198" s="218"/>
      <c r="E198" s="175"/>
      <c r="F198" s="176"/>
      <c r="G198" s="173"/>
      <c r="H198" s="183"/>
      <c r="I198" s="175"/>
      <c r="J198" s="175"/>
      <c r="K198" s="187"/>
      <c r="L198" s="184"/>
      <c r="M198" s="180"/>
      <c r="N198" s="181"/>
      <c r="O198" s="175"/>
      <c r="P198" s="182"/>
    </row>
    <row r="199" spans="1:16" s="172" customFormat="1">
      <c r="A199" s="827"/>
      <c r="B199" s="830"/>
      <c r="C199" s="173"/>
      <c r="D199" s="185"/>
      <c r="E199" s="175"/>
      <c r="F199" s="182"/>
      <c r="G199" s="173"/>
      <c r="H199" s="186"/>
      <c r="I199" s="175"/>
      <c r="J199" s="175"/>
      <c r="K199" s="187"/>
      <c r="L199" s="184"/>
      <c r="M199" s="180"/>
      <c r="N199" s="181"/>
      <c r="O199" s="175"/>
      <c r="P199" s="182"/>
    </row>
    <row r="200" spans="1:16" s="172" customFormat="1">
      <c r="A200" s="827"/>
      <c r="B200" s="830"/>
      <c r="C200" s="173"/>
      <c r="D200" s="174"/>
      <c r="E200" s="175"/>
      <c r="F200" s="188"/>
      <c r="G200" s="198"/>
      <c r="H200" s="183"/>
      <c r="I200" s="191"/>
      <c r="J200" s="175"/>
      <c r="K200" s="178"/>
      <c r="L200" s="189"/>
      <c r="M200" s="190"/>
      <c r="N200" s="181"/>
      <c r="O200" s="175"/>
      <c r="P200" s="182"/>
    </row>
    <row r="201" spans="1:16" s="172" customFormat="1">
      <c r="A201" s="827"/>
      <c r="B201" s="830"/>
      <c r="C201" s="173"/>
      <c r="D201" s="174"/>
      <c r="E201" s="175"/>
      <c r="F201" s="182"/>
      <c r="G201" s="173"/>
      <c r="H201" s="183"/>
      <c r="I201" s="191"/>
      <c r="J201" s="175"/>
      <c r="K201" s="178"/>
      <c r="L201" s="184"/>
      <c r="M201" s="180"/>
      <c r="N201" s="181"/>
      <c r="O201" s="175"/>
      <c r="P201" s="182"/>
    </row>
    <row r="202" spans="1:16" s="172" customFormat="1">
      <c r="A202" s="827"/>
      <c r="B202" s="830"/>
      <c r="C202" s="173"/>
      <c r="D202" s="174"/>
      <c r="E202" s="175"/>
      <c r="F202" s="182"/>
      <c r="G202" s="219"/>
      <c r="H202" s="183"/>
      <c r="I202" s="175"/>
      <c r="J202" s="175"/>
      <c r="K202" s="178"/>
      <c r="L202" s="184"/>
      <c r="M202" s="180"/>
      <c r="N202" s="181"/>
      <c r="O202" s="175"/>
      <c r="P202" s="182"/>
    </row>
    <row r="203" spans="1:16" s="172" customFormat="1">
      <c r="A203" s="827"/>
      <c r="B203" s="830"/>
      <c r="C203" s="173"/>
      <c r="D203" s="174"/>
      <c r="E203" s="175"/>
      <c r="F203" s="188"/>
      <c r="G203" s="173"/>
      <c r="H203" s="183"/>
      <c r="I203" s="191"/>
      <c r="J203" s="175"/>
      <c r="K203" s="178"/>
      <c r="L203" s="184"/>
      <c r="M203" s="180"/>
      <c r="N203" s="181"/>
      <c r="O203" s="175"/>
      <c r="P203" s="182"/>
    </row>
    <row r="204" spans="1:16" s="172" customFormat="1">
      <c r="A204" s="827"/>
      <c r="B204" s="830"/>
      <c r="C204" s="173"/>
      <c r="D204" s="174"/>
      <c r="E204" s="175"/>
      <c r="F204" s="182"/>
      <c r="G204" s="173"/>
      <c r="H204" s="183"/>
      <c r="I204" s="191"/>
      <c r="J204" s="175"/>
      <c r="K204" s="178"/>
      <c r="L204" s="184"/>
      <c r="M204" s="180"/>
      <c r="N204" s="181"/>
      <c r="O204" s="175"/>
      <c r="P204" s="182"/>
    </row>
    <row r="205" spans="1:16" s="172" customFormat="1">
      <c r="A205" s="827"/>
      <c r="B205" s="830"/>
      <c r="C205" s="192"/>
      <c r="D205" s="193"/>
      <c r="E205" s="194"/>
      <c r="F205" s="195"/>
      <c r="G205" s="173"/>
      <c r="H205" s="177"/>
      <c r="I205" s="175"/>
      <c r="J205" s="175"/>
      <c r="K205" s="178"/>
      <c r="L205" s="184"/>
      <c r="M205" s="180"/>
      <c r="N205" s="196"/>
      <c r="O205" s="194"/>
      <c r="P205" s="195"/>
    </row>
    <row r="206" spans="1:16" s="172" customFormat="1">
      <c r="A206" s="827"/>
      <c r="B206" s="830"/>
      <c r="C206" s="192"/>
      <c r="D206" s="193"/>
      <c r="E206" s="194"/>
      <c r="F206" s="195"/>
      <c r="G206" s="198"/>
      <c r="H206" s="183"/>
      <c r="I206" s="191"/>
      <c r="J206" s="175"/>
      <c r="K206" s="178"/>
      <c r="L206" s="184"/>
      <c r="M206" s="180"/>
      <c r="N206" s="196"/>
      <c r="O206" s="194"/>
      <c r="P206" s="195"/>
    </row>
    <row r="207" spans="1:16" s="172" customFormat="1">
      <c r="A207" s="827"/>
      <c r="B207" s="830"/>
      <c r="C207" s="192"/>
      <c r="D207" s="193"/>
      <c r="E207" s="194"/>
      <c r="F207" s="195"/>
      <c r="G207" s="173"/>
      <c r="H207" s="199"/>
      <c r="I207" s="191"/>
      <c r="J207" s="200"/>
      <c r="K207" s="197"/>
      <c r="L207" s="184"/>
      <c r="M207" s="180"/>
      <c r="N207" s="196"/>
      <c r="O207" s="194"/>
      <c r="P207" s="195"/>
    </row>
    <row r="208" spans="1:16" s="172" customFormat="1">
      <c r="A208" s="827"/>
      <c r="B208" s="830"/>
      <c r="C208" s="192"/>
      <c r="D208" s="193"/>
      <c r="E208" s="194"/>
      <c r="F208" s="195"/>
      <c r="G208" s="173"/>
      <c r="H208" s="201"/>
      <c r="I208" s="175"/>
      <c r="J208" s="175"/>
      <c r="K208" s="178"/>
      <c r="L208" s="184"/>
      <c r="M208" s="180"/>
      <c r="N208" s="196"/>
      <c r="O208" s="194"/>
      <c r="P208" s="195"/>
    </row>
    <row r="209" spans="1:16" s="172" customFormat="1">
      <c r="A209" s="827"/>
      <c r="B209" s="830"/>
      <c r="C209" s="192"/>
      <c r="D209" s="193"/>
      <c r="E209" s="194"/>
      <c r="F209" s="195"/>
      <c r="G209" s="198"/>
      <c r="H209" s="183"/>
      <c r="I209" s="200"/>
      <c r="J209" s="200"/>
      <c r="K209" s="197"/>
      <c r="L209" s="184"/>
      <c r="M209" s="180"/>
      <c r="N209" s="196"/>
      <c r="O209" s="194"/>
      <c r="P209" s="195"/>
    </row>
    <row r="210" spans="1:16" s="172" customFormat="1">
      <c r="A210" s="827"/>
      <c r="B210" s="830"/>
      <c r="C210" s="192"/>
      <c r="D210" s="193"/>
      <c r="E210" s="194"/>
      <c r="F210" s="195"/>
      <c r="G210" s="173"/>
      <c r="H210" s="183"/>
      <c r="I210" s="200"/>
      <c r="J210" s="200"/>
      <c r="K210" s="197"/>
      <c r="L210" s="179"/>
      <c r="M210" s="180"/>
      <c r="N210" s="196"/>
      <c r="O210" s="194"/>
      <c r="P210" s="195"/>
    </row>
    <row r="211" spans="1:16" s="172" customFormat="1">
      <c r="A211" s="827"/>
      <c r="B211" s="830"/>
      <c r="C211" s="192"/>
      <c r="D211" s="193"/>
      <c r="E211" s="194"/>
      <c r="F211" s="195"/>
      <c r="G211" s="192"/>
      <c r="H211" s="201"/>
      <c r="I211" s="202"/>
      <c r="J211" s="202"/>
      <c r="K211" s="203"/>
      <c r="L211" s="204"/>
      <c r="M211" s="190"/>
      <c r="N211" s="196"/>
      <c r="O211" s="194"/>
      <c r="P211" s="195"/>
    </row>
    <row r="212" spans="1:16" s="172" customFormat="1">
      <c r="A212" s="827"/>
      <c r="B212" s="830"/>
      <c r="C212" s="192"/>
      <c r="D212" s="193"/>
      <c r="E212" s="194"/>
      <c r="F212" s="195"/>
      <c r="G212" s="192"/>
      <c r="H212" s="201"/>
      <c r="I212" s="202"/>
      <c r="J212" s="202"/>
      <c r="K212" s="203"/>
      <c r="L212" s="204"/>
      <c r="M212" s="190"/>
      <c r="N212" s="196"/>
      <c r="O212" s="194"/>
      <c r="P212" s="195"/>
    </row>
    <row r="213" spans="1:16" s="172" customFormat="1">
      <c r="A213" s="827"/>
      <c r="B213" s="830"/>
      <c r="C213" s="192"/>
      <c r="D213" s="193"/>
      <c r="E213" s="194"/>
      <c r="F213" s="195"/>
      <c r="G213" s="192"/>
      <c r="H213" s="201"/>
      <c r="I213" s="202"/>
      <c r="J213" s="202"/>
      <c r="K213" s="203"/>
      <c r="L213" s="204"/>
      <c r="M213" s="190"/>
      <c r="N213" s="196"/>
      <c r="O213" s="194"/>
      <c r="P213" s="195"/>
    </row>
    <row r="214" spans="1:16" s="172" customFormat="1" ht="17.25" thickBot="1">
      <c r="A214" s="828"/>
      <c r="B214" s="831"/>
      <c r="C214" s="205"/>
      <c r="D214" s="206"/>
      <c r="E214" s="207"/>
      <c r="F214" s="208"/>
      <c r="G214" s="209"/>
      <c r="H214" s="210"/>
      <c r="I214" s="211"/>
      <c r="J214" s="211"/>
      <c r="K214" s="212"/>
      <c r="L214" s="213"/>
      <c r="M214" s="214"/>
      <c r="N214" s="215"/>
      <c r="O214" s="207"/>
      <c r="P214" s="208"/>
    </row>
    <row r="215" spans="1:16" s="71" customFormat="1" ht="18" customHeight="1" thickTop="1" thickBot="1">
      <c r="A215" s="862">
        <f>A109+1</f>
        <v>46206</v>
      </c>
      <c r="B215" s="90" t="s">
        <v>162</v>
      </c>
      <c r="C215" s="832" t="s">
        <v>665</v>
      </c>
      <c r="D215" s="91" t="s">
        <v>114</v>
      </c>
      <c r="E215" s="92" t="s">
        <v>164</v>
      </c>
      <c r="F215" s="93"/>
      <c r="G215" s="90" t="s">
        <v>162</v>
      </c>
      <c r="H215" s="836" t="s">
        <v>163</v>
      </c>
      <c r="I215" s="91" t="s">
        <v>114</v>
      </c>
      <c r="J215" s="92" t="s">
        <v>164</v>
      </c>
      <c r="K215" s="93"/>
      <c r="L215" s="90" t="s">
        <v>162</v>
      </c>
      <c r="M215" s="839" t="s">
        <v>163</v>
      </c>
      <c r="N215" s="91" t="s">
        <v>114</v>
      </c>
      <c r="O215" s="92" t="s">
        <v>164</v>
      </c>
      <c r="P215" s="93"/>
    </row>
    <row r="216" spans="1:16" ht="18" customHeight="1">
      <c r="A216" s="863"/>
      <c r="B216" s="864"/>
      <c r="C216" s="833"/>
      <c r="D216" s="94" t="s">
        <v>116</v>
      </c>
      <c r="E216" s="95" t="s">
        <v>142</v>
      </c>
      <c r="F216" s="93"/>
      <c r="G216" s="864"/>
      <c r="H216" s="836"/>
      <c r="I216" s="94" t="s">
        <v>116</v>
      </c>
      <c r="J216" s="95" t="s">
        <v>142</v>
      </c>
      <c r="K216" s="93"/>
      <c r="L216" s="864"/>
      <c r="M216" s="839"/>
      <c r="N216" s="94" t="s">
        <v>116</v>
      </c>
      <c r="O216" s="95" t="s">
        <v>142</v>
      </c>
      <c r="P216" s="93"/>
    </row>
    <row r="217" spans="1:16" ht="17.25" thickBot="1">
      <c r="A217" s="863"/>
      <c r="B217" s="865"/>
      <c r="C217" s="833"/>
      <c r="D217" s="94" t="s">
        <v>165</v>
      </c>
      <c r="E217" s="96" t="s">
        <v>166</v>
      </c>
      <c r="F217" s="98"/>
      <c r="G217" s="865"/>
      <c r="H217" s="836"/>
      <c r="I217" s="94" t="s">
        <v>165</v>
      </c>
      <c r="J217" s="96" t="s">
        <v>166</v>
      </c>
      <c r="K217" s="98"/>
      <c r="L217" s="865"/>
      <c r="M217" s="839"/>
      <c r="N217" s="94" t="s">
        <v>165</v>
      </c>
      <c r="O217" s="96" t="s">
        <v>166</v>
      </c>
      <c r="P217" s="98"/>
    </row>
    <row r="218" spans="1:16" ht="17.25" thickBot="1">
      <c r="A218" s="863"/>
      <c r="B218" s="90" t="s">
        <v>167</v>
      </c>
      <c r="C218" s="833"/>
      <c r="D218" s="94"/>
      <c r="E218" s="96"/>
      <c r="F218" s="97"/>
      <c r="G218" s="90" t="s">
        <v>167</v>
      </c>
      <c r="H218" s="836"/>
      <c r="I218" s="94" t="s">
        <v>120</v>
      </c>
      <c r="J218" s="96" t="s">
        <v>148</v>
      </c>
      <c r="K218" s="97"/>
      <c r="L218" s="90" t="s">
        <v>167</v>
      </c>
      <c r="M218" s="839"/>
      <c r="N218" s="94" t="s">
        <v>120</v>
      </c>
      <c r="O218" s="96" t="s">
        <v>148</v>
      </c>
      <c r="P218" s="97"/>
    </row>
    <row r="219" spans="1:16">
      <c r="A219" s="863"/>
      <c r="B219" s="861"/>
      <c r="C219" s="833"/>
      <c r="D219" s="94"/>
      <c r="E219" s="96"/>
      <c r="F219" s="97"/>
      <c r="G219" s="861"/>
      <c r="H219" s="836"/>
      <c r="I219" s="94"/>
      <c r="J219" s="96"/>
      <c r="K219" s="97"/>
      <c r="L219" s="861"/>
      <c r="M219" s="839"/>
      <c r="N219" s="94"/>
      <c r="O219" s="96"/>
      <c r="P219" s="97"/>
    </row>
    <row r="220" spans="1:16">
      <c r="A220" s="863"/>
      <c r="B220" s="854"/>
      <c r="C220" s="833"/>
      <c r="D220" s="94"/>
      <c r="E220" s="96"/>
      <c r="F220" s="97"/>
      <c r="G220" s="854"/>
      <c r="H220" s="836"/>
      <c r="I220" s="94"/>
      <c r="J220" s="96"/>
      <c r="K220" s="97"/>
      <c r="L220" s="854"/>
      <c r="M220" s="839"/>
      <c r="N220" s="94"/>
      <c r="O220" s="96"/>
      <c r="P220" s="97"/>
    </row>
    <row r="221" spans="1:16">
      <c r="A221" s="863"/>
      <c r="B221" s="853"/>
      <c r="C221" s="833"/>
      <c r="D221" s="94"/>
      <c r="E221" s="96"/>
      <c r="F221" s="93"/>
      <c r="G221" s="853"/>
      <c r="H221" s="836"/>
      <c r="I221" s="94"/>
      <c r="J221" s="96"/>
      <c r="K221" s="93"/>
      <c r="L221" s="853"/>
      <c r="M221" s="839"/>
      <c r="N221" s="94"/>
      <c r="O221" s="96"/>
      <c r="P221" s="93"/>
    </row>
    <row r="222" spans="1:16">
      <c r="A222" s="863"/>
      <c r="B222" s="854"/>
      <c r="C222" s="833"/>
      <c r="D222" s="94"/>
      <c r="E222" s="96"/>
      <c r="F222" s="99"/>
      <c r="G222" s="854"/>
      <c r="H222" s="836"/>
      <c r="I222" s="94"/>
      <c r="J222" s="96"/>
      <c r="K222" s="99"/>
      <c r="L222" s="854"/>
      <c r="M222" s="839"/>
      <c r="N222" s="94"/>
      <c r="O222" s="96"/>
      <c r="P222" s="93"/>
    </row>
    <row r="223" spans="1:16">
      <c r="A223" s="863"/>
      <c r="B223" s="853"/>
      <c r="C223" s="833"/>
      <c r="D223" s="94"/>
      <c r="E223" s="96"/>
      <c r="F223" s="102"/>
      <c r="G223" s="853"/>
      <c r="H223" s="836"/>
      <c r="I223" s="94"/>
      <c r="J223" s="96"/>
      <c r="K223" s="102"/>
      <c r="L223" s="853"/>
      <c r="M223" s="839"/>
      <c r="N223" s="94"/>
      <c r="O223" s="96"/>
      <c r="P223" s="99"/>
    </row>
    <row r="224" spans="1:16" ht="17.25" thickBot="1">
      <c r="A224" s="863"/>
      <c r="B224" s="854"/>
      <c r="C224" s="833"/>
      <c r="D224" s="94"/>
      <c r="E224" s="96"/>
      <c r="F224" s="99"/>
      <c r="G224" s="854"/>
      <c r="H224" s="836"/>
      <c r="I224" s="94"/>
      <c r="J224" s="96"/>
      <c r="K224" s="99"/>
      <c r="L224" s="854"/>
      <c r="M224" s="839"/>
      <c r="N224" s="94"/>
      <c r="O224" s="96"/>
      <c r="P224" s="99"/>
    </row>
    <row r="225" spans="1:16" ht="17.25" thickBot="1">
      <c r="A225" s="863"/>
      <c r="B225" s="100" t="s">
        <v>168</v>
      </c>
      <c r="C225" s="833"/>
      <c r="D225" s="94"/>
      <c r="E225" s="96"/>
      <c r="F225" s="99"/>
      <c r="G225" s="100" t="s">
        <v>168</v>
      </c>
      <c r="H225" s="836"/>
      <c r="I225" s="94"/>
      <c r="J225" s="96"/>
      <c r="K225" s="99"/>
      <c r="L225" s="100" t="s">
        <v>168</v>
      </c>
      <c r="M225" s="839"/>
      <c r="N225" s="94"/>
      <c r="O225" s="96"/>
      <c r="P225" s="99"/>
    </row>
    <row r="226" spans="1:16">
      <c r="A226" s="863"/>
      <c r="B226" s="855"/>
      <c r="C226" s="833"/>
      <c r="D226" s="94"/>
      <c r="E226" s="96"/>
      <c r="F226" s="99"/>
      <c r="G226" s="855"/>
      <c r="H226" s="836"/>
      <c r="I226" s="94"/>
      <c r="J226" s="96"/>
      <c r="K226" s="99"/>
      <c r="L226" s="855"/>
      <c r="M226" s="839"/>
      <c r="N226" s="94"/>
      <c r="O226" s="96"/>
      <c r="P226" s="99"/>
    </row>
    <row r="227" spans="1:16">
      <c r="A227" s="863"/>
      <c r="B227" s="856"/>
      <c r="C227" s="833"/>
      <c r="D227" s="94"/>
      <c r="E227" s="96"/>
      <c r="F227" s="99"/>
      <c r="G227" s="856"/>
      <c r="H227" s="836"/>
      <c r="I227" s="94"/>
      <c r="J227" s="96"/>
      <c r="K227" s="99"/>
      <c r="L227" s="856"/>
      <c r="M227" s="839"/>
      <c r="N227" s="94"/>
      <c r="O227" s="96"/>
      <c r="P227" s="97"/>
    </row>
    <row r="228" spans="1:16" ht="17.25" thickBot="1">
      <c r="A228" s="863"/>
      <c r="B228" s="857"/>
      <c r="C228" s="833"/>
      <c r="D228" s="94"/>
      <c r="E228" s="96"/>
      <c r="F228" s="97"/>
      <c r="G228" s="857"/>
      <c r="H228" s="836"/>
      <c r="I228" s="94"/>
      <c r="J228" s="96"/>
      <c r="K228" s="97"/>
      <c r="L228" s="857"/>
      <c r="M228" s="839"/>
      <c r="N228" s="94"/>
      <c r="O228" s="96"/>
      <c r="P228" s="97"/>
    </row>
    <row r="229" spans="1:16" ht="17.25" thickBot="1">
      <c r="A229" s="863"/>
      <c r="B229" s="100" t="s">
        <v>123</v>
      </c>
      <c r="C229" s="833"/>
      <c r="D229" s="94"/>
      <c r="E229" s="96"/>
      <c r="F229" s="97"/>
      <c r="G229" s="100" t="s">
        <v>123</v>
      </c>
      <c r="H229" s="836"/>
      <c r="I229" s="94"/>
      <c r="J229" s="96"/>
      <c r="K229" s="97"/>
      <c r="L229" s="100" t="s">
        <v>123</v>
      </c>
      <c r="M229" s="839"/>
      <c r="N229" s="94"/>
      <c r="O229" s="96"/>
      <c r="P229" s="97"/>
    </row>
    <row r="230" spans="1:16">
      <c r="A230" s="863"/>
      <c r="B230" s="868"/>
      <c r="C230" s="833"/>
      <c r="D230" s="94"/>
      <c r="E230" s="96"/>
      <c r="F230" s="97"/>
      <c r="G230" s="868"/>
      <c r="H230" s="836"/>
      <c r="I230" s="94"/>
      <c r="J230" s="96"/>
      <c r="K230" s="97"/>
      <c r="L230" s="868"/>
      <c r="M230" s="839"/>
      <c r="N230" s="94"/>
      <c r="O230" s="96"/>
      <c r="P230" s="97"/>
    </row>
    <row r="231" spans="1:16">
      <c r="A231" s="863"/>
      <c r="B231" s="869"/>
      <c r="C231" s="833"/>
      <c r="D231" s="94"/>
      <c r="E231" s="96"/>
      <c r="F231" s="97"/>
      <c r="G231" s="869"/>
      <c r="H231" s="836"/>
      <c r="I231" s="94"/>
      <c r="J231" s="96"/>
      <c r="K231" s="97"/>
      <c r="L231" s="869"/>
      <c r="M231" s="839"/>
      <c r="N231" s="94"/>
      <c r="O231" s="96"/>
      <c r="P231" s="97"/>
    </row>
    <row r="232" spans="1:16" ht="17.25" thickBot="1">
      <c r="A232" s="863"/>
      <c r="B232" s="870"/>
      <c r="C232" s="833"/>
      <c r="D232" s="94"/>
      <c r="E232" s="96"/>
      <c r="F232" s="97"/>
      <c r="G232" s="870"/>
      <c r="H232" s="836"/>
      <c r="I232" s="94"/>
      <c r="J232" s="96"/>
      <c r="K232" s="97"/>
      <c r="L232" s="870"/>
      <c r="M232" s="839"/>
      <c r="N232" s="94"/>
      <c r="O232" s="96"/>
      <c r="P232" s="97"/>
    </row>
    <row r="233" spans="1:16">
      <c r="A233" s="863"/>
      <c r="B233" s="851" t="s">
        <v>124</v>
      </c>
      <c r="C233" s="833"/>
      <c r="D233" s="94"/>
      <c r="E233" s="96"/>
      <c r="F233" s="97"/>
      <c r="G233" s="851" t="s">
        <v>124</v>
      </c>
      <c r="H233" s="836"/>
      <c r="I233" s="94"/>
      <c r="J233" s="96"/>
      <c r="K233" s="97"/>
      <c r="L233" s="851" t="s">
        <v>124</v>
      </c>
      <c r="M233" s="839"/>
      <c r="N233" s="94"/>
      <c r="O233" s="96"/>
      <c r="P233" s="97"/>
    </row>
    <row r="234" spans="1:16" ht="17.25" thickBot="1">
      <c r="A234" s="863"/>
      <c r="B234" s="852"/>
      <c r="C234" s="833"/>
      <c r="D234" s="94"/>
      <c r="E234" s="96"/>
      <c r="F234" s="97"/>
      <c r="G234" s="852"/>
      <c r="H234" s="836"/>
      <c r="I234" s="94"/>
      <c r="J234" s="96"/>
      <c r="K234" s="97"/>
      <c r="L234" s="852"/>
      <c r="M234" s="839"/>
      <c r="N234" s="94"/>
      <c r="O234" s="96"/>
      <c r="P234" s="93"/>
    </row>
    <row r="235" spans="1:16" ht="17.25" thickTop="1">
      <c r="A235" s="863"/>
      <c r="B235" s="866" t="s">
        <v>125</v>
      </c>
      <c r="C235" s="833"/>
      <c r="D235" s="94"/>
      <c r="E235" s="96"/>
      <c r="F235" s="93"/>
      <c r="G235" s="866" t="s">
        <v>125</v>
      </c>
      <c r="H235" s="836"/>
      <c r="I235" s="94"/>
      <c r="J235" s="96"/>
      <c r="K235" s="93"/>
      <c r="L235" s="866" t="s">
        <v>125</v>
      </c>
      <c r="M235" s="839"/>
      <c r="N235" s="94"/>
      <c r="O235" s="96"/>
      <c r="P235" s="97"/>
    </row>
    <row r="236" spans="1:16" ht="17.25" thickBot="1">
      <c r="A236" s="863"/>
      <c r="B236" s="849"/>
      <c r="C236" s="833"/>
      <c r="D236" s="94"/>
      <c r="E236" s="96"/>
      <c r="F236" s="93"/>
      <c r="G236" s="849"/>
      <c r="H236" s="836"/>
      <c r="I236" s="94"/>
      <c r="J236" s="96"/>
      <c r="K236" s="93"/>
      <c r="L236" s="849"/>
      <c r="M236" s="839"/>
      <c r="N236" s="94"/>
      <c r="O236" s="96"/>
      <c r="P236" s="101"/>
    </row>
    <row r="237" spans="1:16">
      <c r="A237" s="863"/>
      <c r="B237" s="859"/>
      <c r="C237" s="833"/>
      <c r="D237" s="94"/>
      <c r="E237" s="96"/>
      <c r="F237" s="97"/>
      <c r="G237" s="859"/>
      <c r="H237" s="836"/>
      <c r="I237" s="94"/>
      <c r="J237" s="96"/>
      <c r="K237" s="97"/>
      <c r="L237" s="859"/>
      <c r="M237" s="839"/>
      <c r="N237" s="94"/>
      <c r="O237" s="96"/>
      <c r="P237" s="103"/>
    </row>
    <row r="238" spans="1:16" ht="17.25" thickBot="1">
      <c r="A238" s="863"/>
      <c r="B238" s="867"/>
      <c r="C238" s="833"/>
      <c r="D238" s="94"/>
      <c r="E238" s="96"/>
      <c r="F238" s="97"/>
      <c r="G238" s="867"/>
      <c r="H238" s="836"/>
      <c r="I238" s="94"/>
      <c r="J238" s="96"/>
      <c r="K238" s="97"/>
      <c r="L238" s="867"/>
      <c r="M238" s="839"/>
      <c r="N238" s="94"/>
      <c r="O238" s="96"/>
      <c r="P238" s="104"/>
    </row>
    <row r="239" spans="1:16">
      <c r="A239" s="863"/>
      <c r="B239" s="848" t="s">
        <v>126</v>
      </c>
      <c r="C239" s="833"/>
      <c r="D239" s="94"/>
      <c r="E239" s="96"/>
      <c r="F239" s="93"/>
      <c r="G239" s="848" t="s">
        <v>126</v>
      </c>
      <c r="H239" s="836"/>
      <c r="I239" s="94"/>
      <c r="J239" s="96"/>
      <c r="K239" s="93"/>
      <c r="L239" s="848" t="s">
        <v>126</v>
      </c>
      <c r="M239" s="839"/>
      <c r="N239" s="94"/>
      <c r="O239" s="96"/>
      <c r="P239" s="99"/>
    </row>
    <row r="240" spans="1:16" ht="17.25" thickBot="1">
      <c r="A240" s="863"/>
      <c r="B240" s="849"/>
      <c r="C240" s="833"/>
      <c r="D240" s="94"/>
      <c r="E240" s="96"/>
      <c r="F240" s="101"/>
      <c r="G240" s="849"/>
      <c r="H240" s="836"/>
      <c r="I240" s="94"/>
      <c r="J240" s="96"/>
      <c r="K240" s="101"/>
      <c r="L240" s="849"/>
      <c r="M240" s="839"/>
      <c r="N240" s="94"/>
      <c r="O240" s="96"/>
      <c r="P240" s="104"/>
    </row>
    <row r="241" spans="1:16">
      <c r="A241" s="863"/>
      <c r="B241" s="859"/>
      <c r="C241" s="833"/>
      <c r="D241" s="94"/>
      <c r="E241" s="96"/>
      <c r="F241" s="102"/>
      <c r="G241" s="859"/>
      <c r="H241" s="836"/>
      <c r="I241" s="94"/>
      <c r="J241" s="96"/>
      <c r="K241" s="103"/>
      <c r="L241" s="859"/>
      <c r="M241" s="839"/>
      <c r="N241" s="94"/>
      <c r="O241" s="96"/>
      <c r="P241" s="93"/>
    </row>
    <row r="242" spans="1:16" ht="17.25" thickBot="1">
      <c r="A242" s="863"/>
      <c r="B242" s="860"/>
      <c r="C242" s="833"/>
      <c r="D242" s="94"/>
      <c r="E242" s="96"/>
      <c r="F242" s="99"/>
      <c r="G242" s="860"/>
      <c r="H242" s="836"/>
      <c r="I242" s="94"/>
      <c r="J242" s="96"/>
      <c r="K242" s="104"/>
      <c r="L242" s="860"/>
      <c r="M242" s="839"/>
      <c r="N242" s="94"/>
      <c r="O242" s="96"/>
      <c r="P242" s="97"/>
    </row>
    <row r="243" spans="1:16">
      <c r="A243" s="863"/>
      <c r="B243" s="858" t="s">
        <v>127</v>
      </c>
      <c r="C243" s="833"/>
      <c r="D243" s="94"/>
      <c r="E243" s="96"/>
      <c r="F243" s="103"/>
      <c r="G243" s="858" t="s">
        <v>127</v>
      </c>
      <c r="H243" s="836"/>
      <c r="I243" s="94"/>
      <c r="J243" s="96"/>
      <c r="K243" s="104"/>
      <c r="L243" s="858" t="s">
        <v>127</v>
      </c>
      <c r="M243" s="839"/>
      <c r="N243" s="94"/>
      <c r="O243" s="114"/>
      <c r="P243" s="97"/>
    </row>
    <row r="244" spans="1:16" ht="17.25" thickBot="1">
      <c r="A244" s="863"/>
      <c r="B244" s="849"/>
      <c r="C244" s="833"/>
      <c r="D244" s="94"/>
      <c r="E244" s="96"/>
      <c r="F244" s="104"/>
      <c r="G244" s="849"/>
      <c r="H244" s="836"/>
      <c r="I244" s="94"/>
      <c r="J244" s="96"/>
      <c r="K244" s="99"/>
      <c r="L244" s="849"/>
      <c r="M244" s="839"/>
      <c r="N244" s="113"/>
      <c r="O244" s="96"/>
      <c r="P244" s="112"/>
    </row>
    <row r="245" spans="1:16">
      <c r="A245" s="863"/>
      <c r="B245" s="859"/>
      <c r="C245" s="833"/>
      <c r="D245" s="94"/>
      <c r="E245" s="96"/>
      <c r="F245" s="104"/>
      <c r="G245" s="859"/>
      <c r="H245" s="836"/>
      <c r="I245" s="94"/>
      <c r="J245" s="96"/>
      <c r="K245" s="104"/>
      <c r="L245" s="859"/>
      <c r="M245" s="839"/>
      <c r="N245" s="113"/>
      <c r="O245" s="114"/>
      <c r="P245" s="97"/>
    </row>
    <row r="246" spans="1:16" ht="17.25" thickBot="1">
      <c r="A246" s="863"/>
      <c r="B246" s="860"/>
      <c r="C246" s="833"/>
      <c r="D246" s="94"/>
      <c r="E246" s="96"/>
      <c r="F246" s="99"/>
      <c r="G246" s="860"/>
      <c r="H246" s="836"/>
      <c r="I246" s="94"/>
      <c r="J246" s="96"/>
      <c r="K246" s="93"/>
      <c r="L246" s="860"/>
      <c r="M246" s="839"/>
      <c r="N246" s="94"/>
      <c r="O246" s="114"/>
      <c r="P246" s="104"/>
    </row>
    <row r="247" spans="1:16">
      <c r="A247" s="863"/>
      <c r="B247" s="858" t="s">
        <v>128</v>
      </c>
      <c r="C247" s="833"/>
      <c r="D247" s="94"/>
      <c r="E247" s="96"/>
      <c r="F247" s="104"/>
      <c r="G247" s="858" t="s">
        <v>128</v>
      </c>
      <c r="H247" s="836"/>
      <c r="I247" s="94"/>
      <c r="J247" s="96"/>
      <c r="K247" s="97"/>
      <c r="L247" s="858" t="s">
        <v>128</v>
      </c>
      <c r="M247" s="839"/>
      <c r="N247" s="94"/>
      <c r="O247" s="96"/>
      <c r="P247" s="97"/>
    </row>
    <row r="248" spans="1:16" ht="17.25" thickBot="1">
      <c r="A248" s="863"/>
      <c r="B248" s="849"/>
      <c r="C248" s="833"/>
      <c r="D248" s="94"/>
      <c r="E248" s="96"/>
      <c r="F248" s="93"/>
      <c r="G248" s="849"/>
      <c r="H248" s="836"/>
      <c r="I248" s="94"/>
      <c r="J248" s="114"/>
      <c r="K248" s="97"/>
      <c r="L248" s="849"/>
      <c r="M248" s="839"/>
      <c r="N248" s="113"/>
      <c r="O248" s="114"/>
      <c r="P248" s="97"/>
    </row>
    <row r="249" spans="1:16">
      <c r="A249" s="863"/>
      <c r="B249" s="859"/>
      <c r="C249" s="833"/>
      <c r="D249" s="94"/>
      <c r="E249" s="96"/>
      <c r="F249" s="97"/>
      <c r="G249" s="859"/>
      <c r="H249" s="836"/>
      <c r="I249" s="94"/>
      <c r="J249" s="96"/>
      <c r="K249" s="97"/>
      <c r="L249" s="859"/>
      <c r="M249" s="839"/>
      <c r="N249" s="113"/>
      <c r="O249" s="114"/>
      <c r="P249" s="97"/>
    </row>
    <row r="250" spans="1:16" ht="17.25" thickBot="1">
      <c r="A250" s="863"/>
      <c r="B250" s="860"/>
      <c r="C250" s="833"/>
      <c r="D250" s="94"/>
      <c r="E250" s="96"/>
      <c r="F250" s="93"/>
      <c r="G250" s="860"/>
      <c r="H250" s="836"/>
      <c r="I250" s="94"/>
      <c r="J250" s="114"/>
      <c r="K250" s="97"/>
      <c r="L250" s="860"/>
      <c r="M250" s="839"/>
      <c r="N250" s="94"/>
      <c r="O250" s="114"/>
      <c r="P250" s="97"/>
    </row>
    <row r="251" spans="1:16">
      <c r="A251" s="863"/>
      <c r="B251" s="848" t="s">
        <v>129</v>
      </c>
      <c r="C251" s="833"/>
      <c r="D251" s="94"/>
      <c r="E251" s="96"/>
      <c r="F251" s="93"/>
      <c r="G251" s="848" t="s">
        <v>129</v>
      </c>
      <c r="H251" s="836"/>
      <c r="I251" s="94"/>
      <c r="J251" s="114"/>
      <c r="K251" s="97"/>
      <c r="L251" s="848" t="s">
        <v>129</v>
      </c>
      <c r="M251" s="839"/>
      <c r="N251" s="113"/>
      <c r="O251" s="114"/>
      <c r="P251" s="97"/>
    </row>
    <row r="252" spans="1:16" ht="17.25" thickBot="1">
      <c r="A252" s="863"/>
      <c r="B252" s="849"/>
      <c r="C252" s="833"/>
      <c r="D252" s="94"/>
      <c r="E252" s="96"/>
      <c r="F252" s="93"/>
      <c r="G252" s="849"/>
      <c r="H252" s="836"/>
      <c r="I252" s="94"/>
      <c r="J252" s="114"/>
      <c r="K252" s="97"/>
      <c r="L252" s="849"/>
      <c r="M252" s="839"/>
      <c r="N252" s="94"/>
      <c r="O252" s="114"/>
      <c r="P252" s="97"/>
    </row>
    <row r="253" spans="1:16">
      <c r="A253" s="863"/>
      <c r="B253" s="106"/>
      <c r="C253" s="833"/>
      <c r="D253" s="94"/>
      <c r="E253" s="96"/>
      <c r="F253" s="97"/>
      <c r="G253" s="106"/>
      <c r="H253" s="836"/>
      <c r="I253" s="94"/>
      <c r="J253" s="96"/>
      <c r="K253" s="112"/>
      <c r="L253" s="106"/>
      <c r="M253" s="839"/>
      <c r="N253" s="113"/>
      <c r="O253" s="96"/>
      <c r="P253" s="112"/>
    </row>
    <row r="254" spans="1:16">
      <c r="A254" s="863"/>
      <c r="B254" s="107"/>
      <c r="C254" s="833"/>
      <c r="D254" s="94"/>
      <c r="E254" s="96"/>
      <c r="F254" s="93"/>
      <c r="G254" s="107"/>
      <c r="H254" s="836"/>
      <c r="I254" s="94"/>
      <c r="J254" s="96"/>
      <c r="K254" s="97"/>
      <c r="L254" s="107"/>
      <c r="M254" s="839"/>
      <c r="N254" s="113"/>
      <c r="O254" s="114"/>
      <c r="P254" s="97"/>
    </row>
    <row r="255" spans="1:16">
      <c r="A255" s="863"/>
      <c r="B255" s="109"/>
      <c r="C255" s="833"/>
      <c r="D255" s="94"/>
      <c r="E255" s="96"/>
      <c r="F255" s="93"/>
      <c r="G255" s="109"/>
      <c r="H255" s="836"/>
      <c r="I255" s="113"/>
      <c r="J255" s="114"/>
      <c r="K255" s="97"/>
      <c r="L255" s="109"/>
      <c r="M255" s="839"/>
      <c r="N255" s="113"/>
      <c r="O255" s="114"/>
      <c r="P255" s="104"/>
    </row>
    <row r="256" spans="1:16">
      <c r="A256" s="863"/>
      <c r="B256" s="110"/>
      <c r="C256" s="833"/>
      <c r="D256" s="94"/>
      <c r="E256" s="96"/>
      <c r="F256" s="93"/>
      <c r="G256" s="110"/>
      <c r="H256" s="836"/>
      <c r="I256" s="113"/>
      <c r="J256" s="114"/>
      <c r="K256" s="104"/>
      <c r="L256" s="110"/>
      <c r="M256" s="839"/>
      <c r="N256" s="111"/>
      <c r="O256" s="96"/>
      <c r="P256" s="97"/>
    </row>
    <row r="257" spans="1:16">
      <c r="A257" s="863"/>
      <c r="B257" s="109"/>
      <c r="C257" s="833"/>
      <c r="D257" s="111"/>
      <c r="E257" s="96"/>
      <c r="F257" s="97"/>
      <c r="G257" s="109"/>
      <c r="H257" s="836"/>
      <c r="I257" s="111"/>
      <c r="J257" s="96"/>
      <c r="K257" s="112"/>
      <c r="L257" s="109"/>
      <c r="M257" s="839"/>
      <c r="N257" s="94"/>
      <c r="O257" s="96"/>
      <c r="P257" s="112"/>
    </row>
    <row r="258" spans="1:16">
      <c r="A258" s="863"/>
      <c r="B258" s="110"/>
      <c r="C258" s="833"/>
      <c r="D258" s="94"/>
      <c r="E258" s="96"/>
      <c r="F258" s="108"/>
      <c r="G258" s="110"/>
      <c r="H258" s="836"/>
      <c r="I258" s="94"/>
      <c r="J258" s="96"/>
      <c r="K258" s="97"/>
      <c r="L258" s="110"/>
      <c r="M258" s="839"/>
      <c r="N258" s="113"/>
      <c r="O258" s="114"/>
      <c r="P258" s="97"/>
    </row>
    <row r="259" spans="1:16">
      <c r="A259" s="863"/>
      <c r="B259" s="109"/>
      <c r="C259" s="833"/>
      <c r="D259" s="94"/>
      <c r="E259" s="96"/>
      <c r="F259" s="97"/>
      <c r="G259" s="109"/>
      <c r="H259" s="836"/>
      <c r="I259" s="113"/>
      <c r="J259" s="114"/>
      <c r="K259" s="97"/>
      <c r="L259" s="109"/>
      <c r="M259" s="839"/>
      <c r="N259" s="113"/>
      <c r="O259" s="114"/>
      <c r="P259" s="97"/>
    </row>
    <row r="260" spans="1:16" ht="17.25" thickBot="1">
      <c r="A260" s="863"/>
      <c r="B260" s="110"/>
      <c r="C260" s="846"/>
      <c r="D260" s="115"/>
      <c r="E260" s="116"/>
      <c r="F260" s="117"/>
      <c r="G260" s="110"/>
      <c r="H260" s="836"/>
      <c r="I260" s="115"/>
      <c r="J260" s="116"/>
      <c r="K260" s="117"/>
      <c r="L260" s="110"/>
      <c r="M260" s="839"/>
      <c r="N260" s="115"/>
      <c r="O260" s="116"/>
      <c r="P260" s="117"/>
    </row>
    <row r="261" spans="1:16">
      <c r="A261" s="850" t="str">
        <f>TEXT(A215,"AAAA")</f>
        <v>星期五</v>
      </c>
      <c r="B261" s="109"/>
      <c r="C261" s="832" t="s">
        <v>666</v>
      </c>
      <c r="D261" s="118"/>
      <c r="E261" s="119"/>
      <c r="F261" s="97"/>
      <c r="G261" s="109"/>
      <c r="H261" s="835" t="s">
        <v>130</v>
      </c>
      <c r="I261" s="118"/>
      <c r="J261" s="119"/>
      <c r="K261" s="97"/>
      <c r="L261" s="109"/>
      <c r="M261" s="838" t="s">
        <v>130</v>
      </c>
      <c r="N261" s="118"/>
      <c r="O261" s="119"/>
      <c r="P261" s="97"/>
    </row>
    <row r="262" spans="1:16">
      <c r="A262" s="850"/>
      <c r="B262" s="110"/>
      <c r="C262" s="833"/>
      <c r="D262" s="120"/>
      <c r="E262" s="96"/>
      <c r="F262" s="97"/>
      <c r="G262" s="110"/>
      <c r="H262" s="836"/>
      <c r="I262" s="94"/>
      <c r="J262" s="96"/>
      <c r="K262" s="97"/>
      <c r="L262" s="110"/>
      <c r="M262" s="839"/>
      <c r="N262" s="94"/>
      <c r="O262" s="96"/>
      <c r="P262" s="97"/>
    </row>
    <row r="263" spans="1:16">
      <c r="A263" s="850"/>
      <c r="B263" s="109"/>
      <c r="C263" s="833"/>
      <c r="D263" s="120"/>
      <c r="E263" s="96"/>
      <c r="F263" s="97"/>
      <c r="G263" s="109"/>
      <c r="H263" s="836"/>
      <c r="I263" s="94"/>
      <c r="J263" s="96"/>
      <c r="K263" s="97"/>
      <c r="L263" s="109"/>
      <c r="M263" s="839"/>
      <c r="N263" s="94"/>
      <c r="O263" s="96"/>
      <c r="P263" s="97"/>
    </row>
    <row r="264" spans="1:16">
      <c r="A264" s="850"/>
      <c r="B264" s="110"/>
      <c r="C264" s="833"/>
      <c r="D264" s="120"/>
      <c r="E264" s="96"/>
      <c r="F264" s="97"/>
      <c r="G264" s="110"/>
      <c r="H264" s="836"/>
      <c r="I264" s="94"/>
      <c r="J264" s="96"/>
      <c r="K264" s="97"/>
      <c r="L264" s="110"/>
      <c r="M264" s="839"/>
      <c r="N264" s="94"/>
      <c r="O264" s="96"/>
      <c r="P264" s="97"/>
    </row>
    <row r="265" spans="1:16">
      <c r="A265" s="850"/>
      <c r="B265" s="109"/>
      <c r="C265" s="833"/>
      <c r="D265" s="120"/>
      <c r="E265" s="96"/>
      <c r="F265" s="97"/>
      <c r="G265" s="109"/>
      <c r="H265" s="836"/>
      <c r="I265" s="94"/>
      <c r="J265" s="96"/>
      <c r="K265" s="97"/>
      <c r="L265" s="109"/>
      <c r="M265" s="839"/>
      <c r="N265" s="94"/>
      <c r="O265" s="96"/>
      <c r="P265" s="97"/>
    </row>
    <row r="266" spans="1:16">
      <c r="A266" s="850"/>
      <c r="B266" s="110"/>
      <c r="C266" s="833"/>
      <c r="D266" s="120"/>
      <c r="E266" s="96"/>
      <c r="F266" s="97"/>
      <c r="G266" s="110"/>
      <c r="H266" s="836"/>
      <c r="I266" s="94"/>
      <c r="J266" s="96"/>
      <c r="K266" s="97"/>
      <c r="L266" s="110"/>
      <c r="M266" s="839"/>
      <c r="N266" s="94"/>
      <c r="O266" s="96"/>
      <c r="P266" s="97"/>
    </row>
    <row r="267" spans="1:16">
      <c r="A267" s="850"/>
      <c r="B267" s="109"/>
      <c r="C267" s="833"/>
      <c r="D267" s="120"/>
      <c r="E267" s="96"/>
      <c r="F267" s="97"/>
      <c r="G267" s="109"/>
      <c r="H267" s="836"/>
      <c r="I267" s="94"/>
      <c r="J267" s="96"/>
      <c r="K267" s="97"/>
      <c r="L267" s="109"/>
      <c r="M267" s="839"/>
      <c r="N267" s="94"/>
      <c r="O267" s="96"/>
      <c r="P267" s="97"/>
    </row>
    <row r="268" spans="1:16">
      <c r="A268" s="850"/>
      <c r="B268" s="110"/>
      <c r="C268" s="833"/>
      <c r="D268" s="94"/>
      <c r="E268" s="96"/>
      <c r="F268" s="97"/>
      <c r="G268" s="110"/>
      <c r="H268" s="836"/>
      <c r="I268" s="94"/>
      <c r="J268" s="96"/>
      <c r="K268" s="97"/>
      <c r="L268" s="110"/>
      <c r="M268" s="839"/>
      <c r="N268" s="94"/>
      <c r="O268" s="96"/>
      <c r="P268" s="97"/>
    </row>
    <row r="269" spans="1:16">
      <c r="A269" s="850"/>
      <c r="B269" s="107"/>
      <c r="C269" s="833"/>
      <c r="D269" s="113"/>
      <c r="E269" s="114"/>
      <c r="F269" s="104"/>
      <c r="G269" s="107"/>
      <c r="H269" s="836"/>
      <c r="I269" s="113"/>
      <c r="J269" s="114"/>
      <c r="K269" s="97"/>
      <c r="L269" s="107"/>
      <c r="M269" s="839"/>
      <c r="N269" s="113"/>
      <c r="O269" s="114"/>
      <c r="P269" s="97"/>
    </row>
    <row r="270" spans="1:16" ht="17.25" thickBot="1">
      <c r="A270" s="850"/>
      <c r="B270" s="107"/>
      <c r="C270" s="846"/>
      <c r="D270" s="122" t="s">
        <v>132</v>
      </c>
      <c r="E270" s="123" t="s">
        <v>133</v>
      </c>
      <c r="F270" s="124"/>
      <c r="G270" s="107"/>
      <c r="H270" s="847"/>
      <c r="I270" s="122" t="s">
        <v>132</v>
      </c>
      <c r="J270" s="123" t="s">
        <v>133</v>
      </c>
      <c r="K270" s="97"/>
      <c r="L270" s="107"/>
      <c r="M270" s="845"/>
      <c r="N270" s="122" t="s">
        <v>132</v>
      </c>
      <c r="O270" s="123" t="s">
        <v>133</v>
      </c>
      <c r="P270" s="97"/>
    </row>
    <row r="271" spans="1:16">
      <c r="A271" s="105"/>
      <c r="B271" s="109"/>
      <c r="C271" s="832" t="s">
        <v>667</v>
      </c>
      <c r="D271" s="118"/>
      <c r="E271" s="119"/>
      <c r="F271" s="125"/>
      <c r="G271" s="109"/>
      <c r="H271" s="835" t="s">
        <v>134</v>
      </c>
      <c r="I271" s="118"/>
      <c r="J271" s="119"/>
      <c r="K271" s="125"/>
      <c r="L271" s="109"/>
      <c r="M271" s="838" t="s">
        <v>134</v>
      </c>
      <c r="N271" s="118"/>
      <c r="O271" s="119"/>
      <c r="P271" s="125"/>
    </row>
    <row r="272" spans="1:16">
      <c r="A272" s="105"/>
      <c r="B272" s="110"/>
      <c r="C272" s="833"/>
      <c r="D272" s="94"/>
      <c r="E272" s="96"/>
      <c r="F272" s="97"/>
      <c r="G272" s="110"/>
      <c r="H272" s="836"/>
      <c r="I272" s="94"/>
      <c r="J272" s="96"/>
      <c r="K272" s="97"/>
      <c r="L272" s="110"/>
      <c r="M272" s="839"/>
      <c r="N272" s="94"/>
      <c r="O272" s="96"/>
      <c r="P272" s="97"/>
    </row>
    <row r="273" spans="1:16">
      <c r="A273" s="105"/>
      <c r="B273" s="126"/>
      <c r="C273" s="833"/>
      <c r="D273" s="94"/>
      <c r="E273" s="96"/>
      <c r="F273" s="97"/>
      <c r="G273" s="126"/>
      <c r="H273" s="836"/>
      <c r="I273" s="94"/>
      <c r="J273" s="96"/>
      <c r="K273" s="97"/>
      <c r="L273" s="126"/>
      <c r="M273" s="839"/>
      <c r="N273" s="94"/>
      <c r="O273" s="96"/>
      <c r="P273" s="128"/>
    </row>
    <row r="274" spans="1:16">
      <c r="A274" s="105"/>
      <c r="B274" s="107"/>
      <c r="C274" s="833"/>
      <c r="D274" s="94"/>
      <c r="E274" s="96"/>
      <c r="F274" s="97"/>
      <c r="G274" s="107"/>
      <c r="H274" s="836"/>
      <c r="I274" s="94"/>
      <c r="J274" s="96"/>
      <c r="K274" s="97"/>
      <c r="L274" s="107"/>
      <c r="M274" s="839"/>
      <c r="N274" s="94"/>
      <c r="O274" s="96"/>
      <c r="P274" s="216"/>
    </row>
    <row r="275" spans="1:16">
      <c r="A275" s="105"/>
      <c r="B275" s="109"/>
      <c r="C275" s="833"/>
      <c r="D275" s="94"/>
      <c r="E275" s="96"/>
      <c r="F275" s="97"/>
      <c r="G275" s="109"/>
      <c r="H275" s="836"/>
      <c r="I275" s="94"/>
      <c r="J275" s="96"/>
      <c r="K275" s="97"/>
      <c r="L275" s="109"/>
      <c r="M275" s="839"/>
      <c r="N275" s="94"/>
      <c r="O275" s="96"/>
      <c r="P275" s="97"/>
    </row>
    <row r="276" spans="1:16">
      <c r="A276" s="105"/>
      <c r="B276" s="110"/>
      <c r="C276" s="833"/>
      <c r="D276" s="94"/>
      <c r="E276" s="96"/>
      <c r="F276" s="127"/>
      <c r="G276" s="110"/>
      <c r="H276" s="836"/>
      <c r="I276" s="94"/>
      <c r="J276" s="96"/>
      <c r="K276" s="127"/>
      <c r="L276" s="110"/>
      <c r="M276" s="839"/>
      <c r="N276" s="94"/>
      <c r="O276" s="96"/>
      <c r="P276" s="127"/>
    </row>
    <row r="277" spans="1:16">
      <c r="A277" s="105"/>
      <c r="B277" s="109"/>
      <c r="C277" s="833"/>
      <c r="D277" s="94"/>
      <c r="E277" s="96"/>
      <c r="F277" s="128"/>
      <c r="G277" s="109"/>
      <c r="H277" s="836"/>
      <c r="I277" s="94"/>
      <c r="J277" s="96"/>
      <c r="K277" s="128"/>
      <c r="L277" s="109"/>
      <c r="M277" s="839"/>
      <c r="N277" s="94"/>
      <c r="O277" s="96"/>
      <c r="P277" s="128"/>
    </row>
    <row r="278" spans="1:16">
      <c r="A278" s="105"/>
      <c r="B278" s="110"/>
      <c r="C278" s="833"/>
      <c r="D278" s="217"/>
      <c r="E278" s="114"/>
      <c r="F278" s="216"/>
      <c r="G278" s="110"/>
      <c r="H278" s="836"/>
      <c r="I278" s="113"/>
      <c r="J278" s="114"/>
      <c r="K278" s="216"/>
      <c r="L278" s="110"/>
      <c r="M278" s="839"/>
      <c r="N278" s="113"/>
      <c r="O278" s="114"/>
      <c r="P278" s="216"/>
    </row>
    <row r="279" spans="1:16">
      <c r="A279" s="105"/>
      <c r="B279" s="109"/>
      <c r="C279" s="833"/>
      <c r="D279" s="217"/>
      <c r="E279" s="114"/>
      <c r="F279" s="216"/>
      <c r="G279" s="109"/>
      <c r="H279" s="836"/>
      <c r="I279" s="113"/>
      <c r="J279" s="114"/>
      <c r="K279" s="216"/>
      <c r="L279" s="109"/>
      <c r="M279" s="839"/>
      <c r="N279" s="113"/>
      <c r="O279" s="114"/>
      <c r="P279" s="216"/>
    </row>
    <row r="280" spans="1:16" ht="17.25" thickBot="1">
      <c r="A280" s="105"/>
      <c r="B280" s="110"/>
      <c r="C280" s="846"/>
      <c r="D280" s="129"/>
      <c r="E280" s="130"/>
      <c r="F280" s="104"/>
      <c r="G280" s="110"/>
      <c r="H280" s="847"/>
      <c r="I280" s="113"/>
      <c r="J280" s="130"/>
      <c r="K280" s="104"/>
      <c r="L280" s="110"/>
      <c r="M280" s="845"/>
      <c r="N280" s="113"/>
      <c r="O280" s="131"/>
      <c r="P280" s="127"/>
    </row>
    <row r="281" spans="1:16">
      <c r="A281" s="132"/>
      <c r="B281" s="109"/>
      <c r="C281" s="832" t="s">
        <v>668</v>
      </c>
      <c r="D281" s="118" t="s">
        <v>136</v>
      </c>
      <c r="E281" s="133" t="s">
        <v>137</v>
      </c>
      <c r="F281" s="125"/>
      <c r="G281" s="109"/>
      <c r="H281" s="835" t="s">
        <v>135</v>
      </c>
      <c r="I281" s="118" t="s">
        <v>136</v>
      </c>
      <c r="J281" s="133" t="s">
        <v>137</v>
      </c>
      <c r="K281" s="125"/>
      <c r="L281" s="109"/>
      <c r="M281" s="838" t="s">
        <v>135</v>
      </c>
      <c r="N281" s="118" t="s">
        <v>136</v>
      </c>
      <c r="O281" s="133" t="s">
        <v>137</v>
      </c>
      <c r="P281" s="125"/>
    </row>
    <row r="282" spans="1:16">
      <c r="A282" s="132"/>
      <c r="B282" s="110"/>
      <c r="C282" s="833"/>
      <c r="D282" s="94" t="s">
        <v>141</v>
      </c>
      <c r="E282" s="96" t="s">
        <v>142</v>
      </c>
      <c r="F282" s="134"/>
      <c r="G282" s="110"/>
      <c r="H282" s="836"/>
      <c r="I282" s="94" t="s">
        <v>141</v>
      </c>
      <c r="J282" s="96" t="s">
        <v>142</v>
      </c>
      <c r="K282" s="134"/>
      <c r="L282" s="110"/>
      <c r="M282" s="839"/>
      <c r="N282" s="94" t="s">
        <v>141</v>
      </c>
      <c r="O282" s="96" t="s">
        <v>142</v>
      </c>
      <c r="P282" s="134"/>
    </row>
    <row r="283" spans="1:16">
      <c r="A283" s="132"/>
      <c r="B283" s="135"/>
      <c r="C283" s="833"/>
      <c r="D283" s="94" t="s">
        <v>145</v>
      </c>
      <c r="E283" s="96" t="s">
        <v>146</v>
      </c>
      <c r="F283" s="97"/>
      <c r="G283" s="135"/>
      <c r="H283" s="836"/>
      <c r="I283" s="94" t="s">
        <v>145</v>
      </c>
      <c r="J283" s="96" t="s">
        <v>146</v>
      </c>
      <c r="K283" s="97"/>
      <c r="L283" s="135"/>
      <c r="M283" s="839"/>
      <c r="N283" s="94" t="s">
        <v>145</v>
      </c>
      <c r="O283" s="96" t="s">
        <v>146</v>
      </c>
      <c r="P283" s="97"/>
    </row>
    <row r="284" spans="1:16">
      <c r="A284" s="132"/>
      <c r="B284" s="110"/>
      <c r="C284" s="833"/>
      <c r="D284" s="94" t="s">
        <v>147</v>
      </c>
      <c r="E284" s="96" t="s">
        <v>148</v>
      </c>
      <c r="F284" s="104"/>
      <c r="G284" s="110"/>
      <c r="H284" s="836"/>
      <c r="I284" s="94" t="s">
        <v>147</v>
      </c>
      <c r="J284" s="96" t="s">
        <v>148</v>
      </c>
      <c r="K284" s="104"/>
      <c r="L284" s="110"/>
      <c r="M284" s="839"/>
      <c r="N284" s="94" t="s">
        <v>147</v>
      </c>
      <c r="O284" s="96" t="s">
        <v>148</v>
      </c>
      <c r="P284" s="104"/>
    </row>
    <row r="285" spans="1:16">
      <c r="A285" s="132"/>
      <c r="B285" s="135"/>
      <c r="C285" s="833"/>
      <c r="D285" s="94"/>
      <c r="E285" s="114"/>
      <c r="F285" s="136"/>
      <c r="G285" s="135"/>
      <c r="H285" s="836"/>
      <c r="I285" s="94"/>
      <c r="J285" s="114"/>
      <c r="K285" s="136"/>
      <c r="L285" s="135"/>
      <c r="M285" s="839"/>
      <c r="N285" s="94"/>
      <c r="O285" s="114"/>
      <c r="P285" s="136"/>
    </row>
    <row r="286" spans="1:16">
      <c r="A286" s="132"/>
      <c r="B286" s="110"/>
      <c r="C286" s="833"/>
      <c r="D286" s="94"/>
      <c r="E286" s="96"/>
      <c r="F286" s="97"/>
      <c r="G286" s="110"/>
      <c r="H286" s="836"/>
      <c r="I286" s="94"/>
      <c r="J286" s="96"/>
      <c r="K286" s="97"/>
      <c r="L286" s="110"/>
      <c r="M286" s="839"/>
      <c r="N286" s="94"/>
      <c r="O286" s="96"/>
      <c r="P286" s="97"/>
    </row>
    <row r="287" spans="1:16">
      <c r="A287" s="132"/>
      <c r="B287" s="135"/>
      <c r="C287" s="833"/>
      <c r="D287" s="94"/>
      <c r="E287" s="114"/>
      <c r="F287" s="136"/>
      <c r="G287" s="135"/>
      <c r="H287" s="836"/>
      <c r="I287" s="94"/>
      <c r="J287" s="114"/>
      <c r="K287" s="136"/>
      <c r="L287" s="135"/>
      <c r="M287" s="839"/>
      <c r="N287" s="94"/>
      <c r="O287" s="114"/>
      <c r="P287" s="136"/>
    </row>
    <row r="288" spans="1:16">
      <c r="A288" s="132"/>
      <c r="B288" s="110"/>
      <c r="C288" s="833"/>
      <c r="D288" s="94"/>
      <c r="E288" s="96"/>
      <c r="F288" s="97"/>
      <c r="G288" s="110"/>
      <c r="H288" s="836"/>
      <c r="I288" s="94"/>
      <c r="J288" s="96"/>
      <c r="K288" s="97"/>
      <c r="L288" s="110"/>
      <c r="M288" s="839"/>
      <c r="N288" s="94"/>
      <c r="O288" s="96"/>
      <c r="P288" s="97"/>
    </row>
    <row r="289" spans="1:16">
      <c r="A289" s="132"/>
      <c r="B289" s="135"/>
      <c r="C289" s="833"/>
      <c r="D289" s="94"/>
      <c r="E289" s="96"/>
      <c r="F289" s="97"/>
      <c r="G289" s="135"/>
      <c r="H289" s="836"/>
      <c r="I289" s="94"/>
      <c r="J289" s="96"/>
      <c r="K289" s="97"/>
      <c r="L289" s="135"/>
      <c r="M289" s="839"/>
      <c r="N289" s="94"/>
      <c r="O289" s="96"/>
      <c r="P289" s="97"/>
    </row>
    <row r="290" spans="1:16" ht="17.25" thickBot="1">
      <c r="A290" s="132"/>
      <c r="B290" s="110"/>
      <c r="C290" s="846"/>
      <c r="D290" s="115"/>
      <c r="E290" s="116"/>
      <c r="F290" s="117"/>
      <c r="G290" s="110"/>
      <c r="H290" s="847"/>
      <c r="I290" s="115"/>
      <c r="J290" s="130"/>
      <c r="K290" s="104"/>
      <c r="L290" s="110"/>
      <c r="M290" s="845"/>
      <c r="N290" s="115"/>
      <c r="O290" s="130"/>
      <c r="P290" s="104"/>
    </row>
    <row r="291" spans="1:16">
      <c r="A291" s="132"/>
      <c r="B291" s="135"/>
      <c r="C291" s="832" t="s">
        <v>669</v>
      </c>
      <c r="D291" s="137" t="s">
        <v>150</v>
      </c>
      <c r="E291" s="138"/>
      <c r="F291" s="139" t="s">
        <v>151</v>
      </c>
      <c r="G291" s="135"/>
      <c r="H291" s="835" t="s">
        <v>149</v>
      </c>
      <c r="I291" s="137" t="s">
        <v>150</v>
      </c>
      <c r="J291" s="138"/>
      <c r="K291" s="139" t="s">
        <v>151</v>
      </c>
      <c r="L291" s="135"/>
      <c r="M291" s="838" t="s">
        <v>149</v>
      </c>
      <c r="N291" s="137" t="s">
        <v>150</v>
      </c>
      <c r="O291" s="138"/>
      <c r="P291" s="139" t="s">
        <v>151</v>
      </c>
    </row>
    <row r="292" spans="1:16">
      <c r="A292" s="132"/>
      <c r="B292" s="110"/>
      <c r="C292" s="833"/>
      <c r="D292" s="120"/>
      <c r="E292" s="121"/>
      <c r="F292" s="140"/>
      <c r="G292" s="110"/>
      <c r="H292" s="836"/>
      <c r="I292" s="94"/>
      <c r="J292" s="96"/>
      <c r="K292" s="97"/>
      <c r="L292" s="110"/>
      <c r="M292" s="839"/>
      <c r="N292" s="94"/>
      <c r="O292" s="96"/>
      <c r="P292" s="97"/>
    </row>
    <row r="293" spans="1:16">
      <c r="A293" s="132"/>
      <c r="B293" s="135"/>
      <c r="C293" s="833"/>
      <c r="D293" s="94"/>
      <c r="E293" s="96"/>
      <c r="F293" s="97"/>
      <c r="G293" s="135"/>
      <c r="H293" s="836"/>
      <c r="I293" s="94"/>
      <c r="J293" s="96"/>
      <c r="K293" s="97"/>
      <c r="L293" s="135"/>
      <c r="M293" s="839"/>
      <c r="N293" s="94"/>
      <c r="O293" s="96"/>
      <c r="P293" s="97"/>
    </row>
    <row r="294" spans="1:16">
      <c r="A294" s="132"/>
      <c r="B294" s="110"/>
      <c r="C294" s="833"/>
      <c r="D294" s="113"/>
      <c r="E294" s="114"/>
      <c r="F294" s="104"/>
      <c r="G294" s="110"/>
      <c r="H294" s="836"/>
      <c r="I294" s="113"/>
      <c r="J294" s="114"/>
      <c r="K294" s="104"/>
      <c r="L294" s="110"/>
      <c r="M294" s="839"/>
      <c r="N294" s="113"/>
      <c r="O294" s="114"/>
      <c r="P294" s="104"/>
    </row>
    <row r="295" spans="1:16">
      <c r="A295" s="841"/>
      <c r="B295" s="135"/>
      <c r="C295" s="833"/>
      <c r="D295" s="94"/>
      <c r="E295" s="96"/>
      <c r="F295" s="97"/>
      <c r="G295" s="135"/>
      <c r="H295" s="836"/>
      <c r="I295" s="94"/>
      <c r="J295" s="96"/>
      <c r="K295" s="97"/>
      <c r="L295" s="135"/>
      <c r="M295" s="839"/>
      <c r="N295" s="94"/>
      <c r="O295" s="96"/>
      <c r="P295" s="97"/>
    </row>
    <row r="296" spans="1:16">
      <c r="A296" s="841"/>
      <c r="B296" s="110"/>
      <c r="C296" s="833"/>
      <c r="D296" s="94"/>
      <c r="E296" s="96"/>
      <c r="F296" s="97"/>
      <c r="G296" s="110"/>
      <c r="H296" s="836"/>
      <c r="I296" s="94"/>
      <c r="J296" s="96"/>
      <c r="K296" s="97"/>
      <c r="L296" s="110"/>
      <c r="M296" s="839"/>
      <c r="N296" s="94"/>
      <c r="O296" s="96"/>
      <c r="P296" s="97"/>
    </row>
    <row r="297" spans="1:16">
      <c r="A297" s="841"/>
      <c r="B297" s="135"/>
      <c r="C297" s="833"/>
      <c r="D297" s="113"/>
      <c r="E297" s="114"/>
      <c r="F297" s="104"/>
      <c r="G297" s="135"/>
      <c r="H297" s="836"/>
      <c r="I297" s="113"/>
      <c r="J297" s="114"/>
      <c r="K297" s="104"/>
      <c r="L297" s="135"/>
      <c r="M297" s="839"/>
      <c r="N297" s="113"/>
      <c r="O297" s="114"/>
      <c r="P297" s="104"/>
    </row>
    <row r="298" spans="1:16" ht="17.25" thickBot="1">
      <c r="A298" s="842"/>
      <c r="B298" s="141"/>
      <c r="C298" s="834"/>
      <c r="D298" s="142"/>
      <c r="E298" s="143"/>
      <c r="F298" s="144"/>
      <c r="G298" s="141"/>
      <c r="H298" s="837"/>
      <c r="I298" s="142"/>
      <c r="J298" s="143"/>
      <c r="K298" s="144"/>
      <c r="L298" s="141"/>
      <c r="M298" s="840"/>
      <c r="N298" s="142"/>
      <c r="O298" s="143"/>
      <c r="P298" s="144"/>
    </row>
    <row r="299" spans="1:16" s="146" customFormat="1" ht="27" customHeight="1" thickTop="1" thickBot="1">
      <c r="A299" s="145"/>
      <c r="B299" s="843" t="s">
        <v>152</v>
      </c>
      <c r="C299" s="843"/>
      <c r="D299" s="843"/>
      <c r="E299" s="843"/>
      <c r="F299" s="843"/>
      <c r="G299" s="844" t="s">
        <v>153</v>
      </c>
      <c r="H299" s="844"/>
      <c r="I299" s="844"/>
      <c r="J299" s="844"/>
      <c r="K299" s="844"/>
      <c r="L299" s="844"/>
      <c r="M299" s="844"/>
      <c r="N299" s="825" t="s">
        <v>154</v>
      </c>
      <c r="O299" s="825"/>
      <c r="P299" s="825"/>
    </row>
    <row r="300" spans="1:16" s="159" customFormat="1" ht="21.75" customHeight="1" thickTop="1" thickBot="1">
      <c r="A300" s="147" t="s">
        <v>0</v>
      </c>
      <c r="B300" s="148"/>
      <c r="C300" s="149" t="s">
        <v>155</v>
      </c>
      <c r="D300" s="150" t="s">
        <v>156</v>
      </c>
      <c r="E300" s="151" t="s">
        <v>157</v>
      </c>
      <c r="F300" s="152" t="s">
        <v>158</v>
      </c>
      <c r="G300" s="153" t="s">
        <v>159</v>
      </c>
      <c r="H300" s="154" t="s">
        <v>150</v>
      </c>
      <c r="I300" s="155" t="s">
        <v>156</v>
      </c>
      <c r="J300" s="155" t="s">
        <v>157</v>
      </c>
      <c r="K300" s="155" t="s">
        <v>158</v>
      </c>
      <c r="L300" s="154" t="s">
        <v>160</v>
      </c>
      <c r="M300" s="156" t="s">
        <v>161</v>
      </c>
      <c r="N300" s="157" t="s">
        <v>155</v>
      </c>
      <c r="O300" s="151" t="s">
        <v>157</v>
      </c>
      <c r="P300" s="158" t="s">
        <v>158</v>
      </c>
    </row>
    <row r="301" spans="1:16" s="172" customFormat="1" ht="17.25" thickTop="1">
      <c r="A301" s="826">
        <f>A215</f>
        <v>46206</v>
      </c>
      <c r="B301" s="829" t="s">
        <v>670</v>
      </c>
      <c r="C301" s="160"/>
      <c r="D301" s="161"/>
      <c r="E301" s="162"/>
      <c r="F301" s="163"/>
      <c r="G301" s="164"/>
      <c r="H301" s="165"/>
      <c r="I301" s="166"/>
      <c r="J301" s="166"/>
      <c r="K301" s="167"/>
      <c r="L301" s="168"/>
      <c r="M301" s="169"/>
      <c r="N301" s="170"/>
      <c r="O301" s="166"/>
      <c r="P301" s="171"/>
    </row>
    <row r="302" spans="1:16" s="172" customFormat="1">
      <c r="A302" s="827"/>
      <c r="B302" s="830"/>
      <c r="C302" s="173"/>
      <c r="D302" s="174"/>
      <c r="E302" s="175"/>
      <c r="F302" s="176"/>
      <c r="G302" s="173"/>
      <c r="H302" s="177"/>
      <c r="I302" s="175"/>
      <c r="J302" s="175"/>
      <c r="K302" s="178"/>
      <c r="L302" s="179"/>
      <c r="M302" s="180"/>
      <c r="N302" s="181"/>
      <c r="O302" s="175"/>
      <c r="P302" s="182"/>
    </row>
    <row r="303" spans="1:16" s="172" customFormat="1">
      <c r="A303" s="827"/>
      <c r="B303" s="830"/>
      <c r="C303" s="173"/>
      <c r="D303" s="174"/>
      <c r="E303" s="175"/>
      <c r="F303" s="176"/>
      <c r="G303" s="173"/>
      <c r="H303" s="183"/>
      <c r="I303" s="175"/>
      <c r="J303" s="175"/>
      <c r="K303" s="178"/>
      <c r="L303" s="184"/>
      <c r="M303" s="180"/>
      <c r="N303" s="181"/>
      <c r="O303" s="175"/>
      <c r="P303" s="182"/>
    </row>
    <row r="304" spans="1:16" s="172" customFormat="1">
      <c r="A304" s="827"/>
      <c r="B304" s="830"/>
      <c r="C304" s="173"/>
      <c r="D304" s="218"/>
      <c r="E304" s="175"/>
      <c r="F304" s="176"/>
      <c r="G304" s="173"/>
      <c r="H304" s="183"/>
      <c r="I304" s="175"/>
      <c r="J304" s="175"/>
      <c r="K304" s="187"/>
      <c r="L304" s="184"/>
      <c r="M304" s="180"/>
      <c r="N304" s="181"/>
      <c r="O304" s="175"/>
      <c r="P304" s="182"/>
    </row>
    <row r="305" spans="1:16" s="172" customFormat="1">
      <c r="A305" s="827"/>
      <c r="B305" s="830"/>
      <c r="C305" s="173"/>
      <c r="D305" s="185"/>
      <c r="E305" s="175"/>
      <c r="F305" s="182"/>
      <c r="G305" s="173"/>
      <c r="H305" s="186"/>
      <c r="I305" s="175"/>
      <c r="J305" s="175"/>
      <c r="K305" s="187"/>
      <c r="L305" s="184"/>
      <c r="M305" s="180"/>
      <c r="N305" s="181"/>
      <c r="O305" s="175"/>
      <c r="P305" s="182"/>
    </row>
    <row r="306" spans="1:16" s="172" customFormat="1">
      <c r="A306" s="827"/>
      <c r="B306" s="830"/>
      <c r="C306" s="173"/>
      <c r="D306" s="174"/>
      <c r="E306" s="175"/>
      <c r="F306" s="188"/>
      <c r="G306" s="198"/>
      <c r="H306" s="183"/>
      <c r="I306" s="191"/>
      <c r="J306" s="175"/>
      <c r="K306" s="178"/>
      <c r="L306" s="189"/>
      <c r="M306" s="190"/>
      <c r="N306" s="181"/>
      <c r="O306" s="175"/>
      <c r="P306" s="182"/>
    </row>
    <row r="307" spans="1:16" s="172" customFormat="1">
      <c r="A307" s="827"/>
      <c r="B307" s="830"/>
      <c r="C307" s="173"/>
      <c r="D307" s="174"/>
      <c r="E307" s="175"/>
      <c r="F307" s="182"/>
      <c r="G307" s="173"/>
      <c r="H307" s="183"/>
      <c r="I307" s="191"/>
      <c r="J307" s="175"/>
      <c r="K307" s="178"/>
      <c r="L307" s="184"/>
      <c r="M307" s="180"/>
      <c r="N307" s="181"/>
      <c r="O307" s="175"/>
      <c r="P307" s="182"/>
    </row>
    <row r="308" spans="1:16" s="172" customFormat="1">
      <c r="A308" s="827"/>
      <c r="B308" s="830"/>
      <c r="C308" s="173"/>
      <c r="D308" s="174"/>
      <c r="E308" s="175"/>
      <c r="F308" s="182"/>
      <c r="G308" s="219"/>
      <c r="H308" s="183"/>
      <c r="I308" s="175"/>
      <c r="J308" s="175"/>
      <c r="K308" s="178"/>
      <c r="L308" s="184"/>
      <c r="M308" s="180"/>
      <c r="N308" s="181"/>
      <c r="O308" s="175"/>
      <c r="P308" s="182"/>
    </row>
    <row r="309" spans="1:16" s="172" customFormat="1">
      <c r="A309" s="827"/>
      <c r="B309" s="830"/>
      <c r="C309" s="173"/>
      <c r="D309" s="174"/>
      <c r="E309" s="175"/>
      <c r="F309" s="188"/>
      <c r="G309" s="173"/>
      <c r="H309" s="183"/>
      <c r="I309" s="191"/>
      <c r="J309" s="175"/>
      <c r="K309" s="178"/>
      <c r="L309" s="184"/>
      <c r="M309" s="180"/>
      <c r="N309" s="181"/>
      <c r="O309" s="175"/>
      <c r="P309" s="182"/>
    </row>
    <row r="310" spans="1:16" s="172" customFormat="1">
      <c r="A310" s="827"/>
      <c r="B310" s="830"/>
      <c r="C310" s="173"/>
      <c r="D310" s="174"/>
      <c r="E310" s="175"/>
      <c r="F310" s="182"/>
      <c r="G310" s="173"/>
      <c r="H310" s="183"/>
      <c r="I310" s="191"/>
      <c r="J310" s="175"/>
      <c r="K310" s="178"/>
      <c r="L310" s="184"/>
      <c r="M310" s="180"/>
      <c r="N310" s="181"/>
      <c r="O310" s="175"/>
      <c r="P310" s="182"/>
    </row>
    <row r="311" spans="1:16" s="172" customFormat="1">
      <c r="A311" s="827"/>
      <c r="B311" s="830"/>
      <c r="C311" s="192"/>
      <c r="D311" s="193"/>
      <c r="E311" s="194"/>
      <c r="F311" s="195"/>
      <c r="G311" s="173"/>
      <c r="H311" s="177"/>
      <c r="I311" s="175"/>
      <c r="J311" s="175"/>
      <c r="K311" s="178"/>
      <c r="L311" s="184"/>
      <c r="M311" s="180"/>
      <c r="N311" s="196"/>
      <c r="O311" s="194"/>
      <c r="P311" s="195"/>
    </row>
    <row r="312" spans="1:16" s="172" customFormat="1">
      <c r="A312" s="827"/>
      <c r="B312" s="830"/>
      <c r="C312" s="192"/>
      <c r="D312" s="193"/>
      <c r="E312" s="194"/>
      <c r="F312" s="195"/>
      <c r="G312" s="198"/>
      <c r="H312" s="183"/>
      <c r="I312" s="191"/>
      <c r="J312" s="175"/>
      <c r="K312" s="178"/>
      <c r="L312" s="184"/>
      <c r="M312" s="180"/>
      <c r="N312" s="196"/>
      <c r="O312" s="194"/>
      <c r="P312" s="195"/>
    </row>
    <row r="313" spans="1:16" s="172" customFormat="1">
      <c r="A313" s="827"/>
      <c r="B313" s="830"/>
      <c r="C313" s="192"/>
      <c r="D313" s="193"/>
      <c r="E313" s="194"/>
      <c r="F313" s="195"/>
      <c r="G313" s="173"/>
      <c r="H313" s="199"/>
      <c r="I313" s="191"/>
      <c r="J313" s="200"/>
      <c r="K313" s="197"/>
      <c r="L313" s="184"/>
      <c r="M313" s="180"/>
      <c r="N313" s="196"/>
      <c r="O313" s="194"/>
      <c r="P313" s="195"/>
    </row>
    <row r="314" spans="1:16" s="172" customFormat="1">
      <c r="A314" s="827"/>
      <c r="B314" s="830"/>
      <c r="C314" s="192"/>
      <c r="D314" s="193"/>
      <c r="E314" s="194"/>
      <c r="F314" s="195"/>
      <c r="G314" s="173"/>
      <c r="H314" s="201"/>
      <c r="I314" s="175"/>
      <c r="J314" s="175"/>
      <c r="K314" s="178"/>
      <c r="L314" s="184"/>
      <c r="M314" s="180"/>
      <c r="N314" s="196"/>
      <c r="O314" s="194"/>
      <c r="P314" s="195"/>
    </row>
    <row r="315" spans="1:16" s="172" customFormat="1">
      <c r="A315" s="827"/>
      <c r="B315" s="830"/>
      <c r="C315" s="192"/>
      <c r="D315" s="193"/>
      <c r="E315" s="194"/>
      <c r="F315" s="195"/>
      <c r="G315" s="198"/>
      <c r="H315" s="183"/>
      <c r="I315" s="200"/>
      <c r="J315" s="200"/>
      <c r="K315" s="197"/>
      <c r="L315" s="184"/>
      <c r="M315" s="180"/>
      <c r="N315" s="196"/>
      <c r="O315" s="194"/>
      <c r="P315" s="195"/>
    </row>
    <row r="316" spans="1:16" s="172" customFormat="1">
      <c r="A316" s="827"/>
      <c r="B316" s="830"/>
      <c r="C316" s="192"/>
      <c r="D316" s="193"/>
      <c r="E316" s="194"/>
      <c r="F316" s="195"/>
      <c r="G316" s="173"/>
      <c r="H316" s="183"/>
      <c r="I316" s="200"/>
      <c r="J316" s="200"/>
      <c r="K316" s="197"/>
      <c r="L316" s="179"/>
      <c r="M316" s="180"/>
      <c r="N316" s="196"/>
      <c r="O316" s="194"/>
      <c r="P316" s="195"/>
    </row>
    <row r="317" spans="1:16" s="172" customFormat="1">
      <c r="A317" s="827"/>
      <c r="B317" s="830"/>
      <c r="C317" s="192"/>
      <c r="D317" s="193"/>
      <c r="E317" s="194"/>
      <c r="F317" s="195"/>
      <c r="G317" s="192"/>
      <c r="H317" s="201"/>
      <c r="I317" s="202"/>
      <c r="J317" s="202"/>
      <c r="K317" s="203"/>
      <c r="L317" s="204"/>
      <c r="M317" s="190"/>
      <c r="N317" s="196"/>
      <c r="O317" s="194"/>
      <c r="P317" s="195"/>
    </row>
    <row r="318" spans="1:16" s="172" customFormat="1">
      <c r="A318" s="827"/>
      <c r="B318" s="830"/>
      <c r="C318" s="192"/>
      <c r="D318" s="193"/>
      <c r="E318" s="194"/>
      <c r="F318" s="195"/>
      <c r="G318" s="192"/>
      <c r="H318" s="201"/>
      <c r="I318" s="202"/>
      <c r="J318" s="202"/>
      <c r="K318" s="203"/>
      <c r="L318" s="204"/>
      <c r="M318" s="190"/>
      <c r="N318" s="196"/>
      <c r="O318" s="194"/>
      <c r="P318" s="195"/>
    </row>
    <row r="319" spans="1:16" s="172" customFormat="1">
      <c r="A319" s="827"/>
      <c r="B319" s="830"/>
      <c r="C319" s="192"/>
      <c r="D319" s="193"/>
      <c r="E319" s="194"/>
      <c r="F319" s="195"/>
      <c r="G319" s="192"/>
      <c r="H319" s="201"/>
      <c r="I319" s="202"/>
      <c r="J319" s="202"/>
      <c r="K319" s="203"/>
      <c r="L319" s="204"/>
      <c r="M319" s="190"/>
      <c r="N319" s="196"/>
      <c r="O319" s="194"/>
      <c r="P319" s="195"/>
    </row>
    <row r="320" spans="1:16" s="172" customFormat="1" ht="17.25" thickBot="1">
      <c r="A320" s="828"/>
      <c r="B320" s="831"/>
      <c r="C320" s="205"/>
      <c r="D320" s="206"/>
      <c r="E320" s="207"/>
      <c r="F320" s="208"/>
      <c r="G320" s="209"/>
      <c r="H320" s="210"/>
      <c r="I320" s="211"/>
      <c r="J320" s="211"/>
      <c r="K320" s="212"/>
      <c r="L320" s="213"/>
      <c r="M320" s="214"/>
      <c r="N320" s="215"/>
      <c r="O320" s="207"/>
      <c r="P320" s="208"/>
    </row>
    <row r="321" spans="1:16" s="71" customFormat="1" ht="18" customHeight="1" thickTop="1" thickBot="1">
      <c r="A321" s="862">
        <f>A215+1</f>
        <v>46207</v>
      </c>
      <c r="B321" s="90" t="s">
        <v>162</v>
      </c>
      <c r="C321" s="832" t="s">
        <v>665</v>
      </c>
      <c r="D321" s="91" t="s">
        <v>114</v>
      </c>
      <c r="E321" s="92" t="s">
        <v>164</v>
      </c>
      <c r="F321" s="93"/>
      <c r="G321" s="90" t="s">
        <v>162</v>
      </c>
      <c r="H321" s="836" t="s">
        <v>163</v>
      </c>
      <c r="I321" s="91" t="s">
        <v>114</v>
      </c>
      <c r="J321" s="92" t="s">
        <v>164</v>
      </c>
      <c r="K321" s="93"/>
      <c r="L321" s="90" t="s">
        <v>162</v>
      </c>
      <c r="M321" s="839" t="s">
        <v>163</v>
      </c>
      <c r="N321" s="91" t="s">
        <v>114</v>
      </c>
      <c r="O321" s="92" t="s">
        <v>164</v>
      </c>
      <c r="P321" s="93"/>
    </row>
    <row r="322" spans="1:16" ht="18" customHeight="1">
      <c r="A322" s="863"/>
      <c r="B322" s="864"/>
      <c r="C322" s="833"/>
      <c r="D322" s="94" t="s">
        <v>116</v>
      </c>
      <c r="E322" s="95" t="s">
        <v>142</v>
      </c>
      <c r="F322" s="93"/>
      <c r="G322" s="864"/>
      <c r="H322" s="836"/>
      <c r="I322" s="94" t="s">
        <v>116</v>
      </c>
      <c r="J322" s="95" t="s">
        <v>142</v>
      </c>
      <c r="K322" s="93"/>
      <c r="L322" s="864"/>
      <c r="M322" s="839"/>
      <c r="N322" s="94" t="s">
        <v>116</v>
      </c>
      <c r="O322" s="95" t="s">
        <v>142</v>
      </c>
      <c r="P322" s="93"/>
    </row>
    <row r="323" spans="1:16" ht="17.25" thickBot="1">
      <c r="A323" s="863"/>
      <c r="B323" s="865"/>
      <c r="C323" s="833"/>
      <c r="D323" s="94" t="s">
        <v>165</v>
      </c>
      <c r="E323" s="96" t="s">
        <v>166</v>
      </c>
      <c r="F323" s="98"/>
      <c r="G323" s="865"/>
      <c r="H323" s="836"/>
      <c r="I323" s="94" t="s">
        <v>165</v>
      </c>
      <c r="J323" s="96" t="s">
        <v>166</v>
      </c>
      <c r="K323" s="98"/>
      <c r="L323" s="865"/>
      <c r="M323" s="839"/>
      <c r="N323" s="94" t="s">
        <v>165</v>
      </c>
      <c r="O323" s="96" t="s">
        <v>166</v>
      </c>
      <c r="P323" s="98"/>
    </row>
    <row r="324" spans="1:16" ht="17.25" thickBot="1">
      <c r="A324" s="863"/>
      <c r="B324" s="90" t="s">
        <v>167</v>
      </c>
      <c r="C324" s="833"/>
      <c r="D324" s="94"/>
      <c r="E324" s="96"/>
      <c r="F324" s="97"/>
      <c r="G324" s="90" t="s">
        <v>167</v>
      </c>
      <c r="H324" s="836"/>
      <c r="I324" s="94" t="s">
        <v>120</v>
      </c>
      <c r="J324" s="96" t="s">
        <v>148</v>
      </c>
      <c r="K324" s="97"/>
      <c r="L324" s="90" t="s">
        <v>167</v>
      </c>
      <c r="M324" s="839"/>
      <c r="N324" s="94" t="s">
        <v>120</v>
      </c>
      <c r="O324" s="96" t="s">
        <v>148</v>
      </c>
      <c r="P324" s="97"/>
    </row>
    <row r="325" spans="1:16">
      <c r="A325" s="863"/>
      <c r="B325" s="861"/>
      <c r="C325" s="833"/>
      <c r="D325" s="94"/>
      <c r="E325" s="96"/>
      <c r="F325" s="97"/>
      <c r="G325" s="861"/>
      <c r="H325" s="836"/>
      <c r="I325" s="94"/>
      <c r="J325" s="96"/>
      <c r="K325" s="97"/>
      <c r="L325" s="861"/>
      <c r="M325" s="839"/>
      <c r="N325" s="94"/>
      <c r="O325" s="96"/>
      <c r="P325" s="97"/>
    </row>
    <row r="326" spans="1:16">
      <c r="A326" s="863"/>
      <c r="B326" s="854"/>
      <c r="C326" s="833"/>
      <c r="D326" s="94"/>
      <c r="E326" s="96"/>
      <c r="F326" s="97"/>
      <c r="G326" s="854"/>
      <c r="H326" s="836"/>
      <c r="I326" s="94"/>
      <c r="J326" s="96"/>
      <c r="K326" s="97"/>
      <c r="L326" s="854"/>
      <c r="M326" s="839"/>
      <c r="N326" s="94"/>
      <c r="O326" s="96"/>
      <c r="P326" s="97"/>
    </row>
    <row r="327" spans="1:16">
      <c r="A327" s="863"/>
      <c r="B327" s="853"/>
      <c r="C327" s="833"/>
      <c r="D327" s="94"/>
      <c r="E327" s="96"/>
      <c r="F327" s="93"/>
      <c r="G327" s="853"/>
      <c r="H327" s="836"/>
      <c r="I327" s="94"/>
      <c r="J327" s="96"/>
      <c r="K327" s="93"/>
      <c r="L327" s="853"/>
      <c r="M327" s="839"/>
      <c r="N327" s="94"/>
      <c r="O327" s="96"/>
      <c r="P327" s="93"/>
    </row>
    <row r="328" spans="1:16">
      <c r="A328" s="863"/>
      <c r="B328" s="854"/>
      <c r="C328" s="833"/>
      <c r="D328" s="94"/>
      <c r="E328" s="96"/>
      <c r="F328" s="99"/>
      <c r="G328" s="854"/>
      <c r="H328" s="836"/>
      <c r="I328" s="94"/>
      <c r="J328" s="96"/>
      <c r="K328" s="99"/>
      <c r="L328" s="854"/>
      <c r="M328" s="839"/>
      <c r="N328" s="94"/>
      <c r="O328" s="96"/>
      <c r="P328" s="93"/>
    </row>
    <row r="329" spans="1:16">
      <c r="A329" s="863"/>
      <c r="B329" s="853"/>
      <c r="C329" s="833"/>
      <c r="D329" s="94"/>
      <c r="E329" s="96"/>
      <c r="F329" s="102"/>
      <c r="G329" s="853"/>
      <c r="H329" s="836"/>
      <c r="I329" s="94"/>
      <c r="J329" s="96"/>
      <c r="K329" s="102"/>
      <c r="L329" s="853"/>
      <c r="M329" s="839"/>
      <c r="N329" s="94"/>
      <c r="O329" s="96"/>
      <c r="P329" s="99"/>
    </row>
    <row r="330" spans="1:16" ht="17.25" thickBot="1">
      <c r="A330" s="863"/>
      <c r="B330" s="854"/>
      <c r="C330" s="833"/>
      <c r="D330" s="94"/>
      <c r="E330" s="96"/>
      <c r="F330" s="99"/>
      <c r="G330" s="854"/>
      <c r="H330" s="836"/>
      <c r="I330" s="94"/>
      <c r="J330" s="96"/>
      <c r="K330" s="99"/>
      <c r="L330" s="854"/>
      <c r="M330" s="839"/>
      <c r="N330" s="94"/>
      <c r="O330" s="96"/>
      <c r="P330" s="99"/>
    </row>
    <row r="331" spans="1:16" ht="17.25" thickBot="1">
      <c r="A331" s="863"/>
      <c r="B331" s="100" t="s">
        <v>168</v>
      </c>
      <c r="C331" s="833"/>
      <c r="D331" s="94"/>
      <c r="E331" s="96"/>
      <c r="F331" s="99"/>
      <c r="G331" s="100" t="s">
        <v>168</v>
      </c>
      <c r="H331" s="836"/>
      <c r="I331" s="94"/>
      <c r="J331" s="96"/>
      <c r="K331" s="99"/>
      <c r="L331" s="100" t="s">
        <v>168</v>
      </c>
      <c r="M331" s="839"/>
      <c r="N331" s="94"/>
      <c r="O331" s="96"/>
      <c r="P331" s="99"/>
    </row>
    <row r="332" spans="1:16">
      <c r="A332" s="863"/>
      <c r="B332" s="855"/>
      <c r="C332" s="833"/>
      <c r="D332" s="94"/>
      <c r="E332" s="96"/>
      <c r="F332" s="99"/>
      <c r="G332" s="855"/>
      <c r="H332" s="836"/>
      <c r="I332" s="94"/>
      <c r="J332" s="96"/>
      <c r="K332" s="99"/>
      <c r="L332" s="855"/>
      <c r="M332" s="839"/>
      <c r="N332" s="94"/>
      <c r="O332" s="96"/>
      <c r="P332" s="99"/>
    </row>
    <row r="333" spans="1:16">
      <c r="A333" s="863"/>
      <c r="B333" s="856"/>
      <c r="C333" s="833"/>
      <c r="D333" s="94"/>
      <c r="E333" s="96"/>
      <c r="F333" s="99"/>
      <c r="G333" s="856"/>
      <c r="H333" s="836"/>
      <c r="I333" s="94"/>
      <c r="J333" s="96"/>
      <c r="K333" s="99"/>
      <c r="L333" s="856"/>
      <c r="M333" s="839"/>
      <c r="N333" s="94"/>
      <c r="O333" s="96"/>
      <c r="P333" s="97"/>
    </row>
    <row r="334" spans="1:16" ht="17.25" thickBot="1">
      <c r="A334" s="863"/>
      <c r="B334" s="857"/>
      <c r="C334" s="833"/>
      <c r="D334" s="94"/>
      <c r="E334" s="96"/>
      <c r="F334" s="97"/>
      <c r="G334" s="857"/>
      <c r="H334" s="836"/>
      <c r="I334" s="94"/>
      <c r="J334" s="96"/>
      <c r="K334" s="97"/>
      <c r="L334" s="857"/>
      <c r="M334" s="839"/>
      <c r="N334" s="94"/>
      <c r="O334" s="96"/>
      <c r="P334" s="97"/>
    </row>
    <row r="335" spans="1:16" ht="17.25" thickBot="1">
      <c r="A335" s="863"/>
      <c r="B335" s="100" t="s">
        <v>123</v>
      </c>
      <c r="C335" s="833"/>
      <c r="D335" s="94"/>
      <c r="E335" s="96"/>
      <c r="F335" s="97"/>
      <c r="G335" s="100" t="s">
        <v>123</v>
      </c>
      <c r="H335" s="836"/>
      <c r="I335" s="94"/>
      <c r="J335" s="96"/>
      <c r="K335" s="97"/>
      <c r="L335" s="100" t="s">
        <v>123</v>
      </c>
      <c r="M335" s="839"/>
      <c r="N335" s="94"/>
      <c r="O335" s="96"/>
      <c r="P335" s="97"/>
    </row>
    <row r="336" spans="1:16">
      <c r="A336" s="863"/>
      <c r="B336" s="868"/>
      <c r="C336" s="833"/>
      <c r="D336" s="94"/>
      <c r="E336" s="96"/>
      <c r="F336" s="97"/>
      <c r="G336" s="868"/>
      <c r="H336" s="836"/>
      <c r="I336" s="94"/>
      <c r="J336" s="96"/>
      <c r="K336" s="97"/>
      <c r="L336" s="868"/>
      <c r="M336" s="839"/>
      <c r="N336" s="94"/>
      <c r="O336" s="96"/>
      <c r="P336" s="97"/>
    </row>
    <row r="337" spans="1:16">
      <c r="A337" s="863"/>
      <c r="B337" s="869"/>
      <c r="C337" s="833"/>
      <c r="D337" s="94"/>
      <c r="E337" s="96"/>
      <c r="F337" s="97"/>
      <c r="G337" s="869"/>
      <c r="H337" s="836"/>
      <c r="I337" s="94"/>
      <c r="J337" s="96"/>
      <c r="K337" s="97"/>
      <c r="L337" s="869"/>
      <c r="M337" s="839"/>
      <c r="N337" s="94"/>
      <c r="O337" s="96"/>
      <c r="P337" s="97"/>
    </row>
    <row r="338" spans="1:16" ht="17.25" thickBot="1">
      <c r="A338" s="863"/>
      <c r="B338" s="870"/>
      <c r="C338" s="833"/>
      <c r="D338" s="94"/>
      <c r="E338" s="96"/>
      <c r="F338" s="97"/>
      <c r="G338" s="870"/>
      <c r="H338" s="836"/>
      <c r="I338" s="94"/>
      <c r="J338" s="96"/>
      <c r="K338" s="97"/>
      <c r="L338" s="870"/>
      <c r="M338" s="839"/>
      <c r="N338" s="94"/>
      <c r="O338" s="96"/>
      <c r="P338" s="97"/>
    </row>
    <row r="339" spans="1:16">
      <c r="A339" s="863"/>
      <c r="B339" s="851" t="s">
        <v>124</v>
      </c>
      <c r="C339" s="833"/>
      <c r="D339" s="94"/>
      <c r="E339" s="96"/>
      <c r="F339" s="97"/>
      <c r="G339" s="851" t="s">
        <v>124</v>
      </c>
      <c r="H339" s="836"/>
      <c r="I339" s="94"/>
      <c r="J339" s="96"/>
      <c r="K339" s="97"/>
      <c r="L339" s="851" t="s">
        <v>124</v>
      </c>
      <c r="M339" s="839"/>
      <c r="N339" s="94"/>
      <c r="O339" s="96"/>
      <c r="P339" s="97"/>
    </row>
    <row r="340" spans="1:16" ht="17.25" thickBot="1">
      <c r="A340" s="863"/>
      <c r="B340" s="852"/>
      <c r="C340" s="833"/>
      <c r="D340" s="94"/>
      <c r="E340" s="96"/>
      <c r="F340" s="97"/>
      <c r="G340" s="852"/>
      <c r="H340" s="836"/>
      <c r="I340" s="94"/>
      <c r="J340" s="96"/>
      <c r="K340" s="97"/>
      <c r="L340" s="852"/>
      <c r="M340" s="839"/>
      <c r="N340" s="94"/>
      <c r="O340" s="96"/>
      <c r="P340" s="93"/>
    </row>
    <row r="341" spans="1:16" ht="17.25" thickTop="1">
      <c r="A341" s="863"/>
      <c r="B341" s="866" t="s">
        <v>125</v>
      </c>
      <c r="C341" s="833"/>
      <c r="D341" s="94"/>
      <c r="E341" s="96"/>
      <c r="F341" s="93"/>
      <c r="G341" s="866" t="s">
        <v>125</v>
      </c>
      <c r="H341" s="836"/>
      <c r="I341" s="94"/>
      <c r="J341" s="96"/>
      <c r="K341" s="93"/>
      <c r="L341" s="866" t="s">
        <v>125</v>
      </c>
      <c r="M341" s="839"/>
      <c r="N341" s="94"/>
      <c r="O341" s="96"/>
      <c r="P341" s="97"/>
    </row>
    <row r="342" spans="1:16" ht="17.25" thickBot="1">
      <c r="A342" s="863"/>
      <c r="B342" s="849"/>
      <c r="C342" s="833"/>
      <c r="D342" s="94"/>
      <c r="E342" s="96"/>
      <c r="F342" s="93"/>
      <c r="G342" s="849"/>
      <c r="H342" s="836"/>
      <c r="I342" s="94"/>
      <c r="J342" s="96"/>
      <c r="K342" s="93"/>
      <c r="L342" s="849"/>
      <c r="M342" s="839"/>
      <c r="N342" s="94"/>
      <c r="O342" s="96"/>
      <c r="P342" s="101"/>
    </row>
    <row r="343" spans="1:16">
      <c r="A343" s="863"/>
      <c r="B343" s="859"/>
      <c r="C343" s="833"/>
      <c r="D343" s="94"/>
      <c r="E343" s="96"/>
      <c r="F343" s="97"/>
      <c r="G343" s="859"/>
      <c r="H343" s="836"/>
      <c r="I343" s="94"/>
      <c r="J343" s="96"/>
      <c r="K343" s="97"/>
      <c r="L343" s="859"/>
      <c r="M343" s="839"/>
      <c r="N343" s="94"/>
      <c r="O343" s="96"/>
      <c r="P343" s="103"/>
    </row>
    <row r="344" spans="1:16" ht="17.25" thickBot="1">
      <c r="A344" s="863"/>
      <c r="B344" s="867"/>
      <c r="C344" s="833"/>
      <c r="D344" s="94"/>
      <c r="E344" s="96"/>
      <c r="F344" s="97"/>
      <c r="G344" s="867"/>
      <c r="H344" s="836"/>
      <c r="I344" s="94"/>
      <c r="J344" s="96"/>
      <c r="K344" s="97"/>
      <c r="L344" s="867"/>
      <c r="M344" s="839"/>
      <c r="N344" s="94"/>
      <c r="O344" s="96"/>
      <c r="P344" s="104"/>
    </row>
    <row r="345" spans="1:16">
      <c r="A345" s="863"/>
      <c r="B345" s="848" t="s">
        <v>126</v>
      </c>
      <c r="C345" s="833"/>
      <c r="D345" s="94"/>
      <c r="E345" s="96"/>
      <c r="F345" s="93"/>
      <c r="G345" s="848" t="s">
        <v>126</v>
      </c>
      <c r="H345" s="836"/>
      <c r="I345" s="94"/>
      <c r="J345" s="96"/>
      <c r="K345" s="93"/>
      <c r="L345" s="848" t="s">
        <v>126</v>
      </c>
      <c r="M345" s="839"/>
      <c r="N345" s="94"/>
      <c r="O345" s="96"/>
      <c r="P345" s="99"/>
    </row>
    <row r="346" spans="1:16" ht="17.25" thickBot="1">
      <c r="A346" s="863"/>
      <c r="B346" s="849"/>
      <c r="C346" s="833"/>
      <c r="D346" s="94"/>
      <c r="E346" s="96"/>
      <c r="F346" s="101"/>
      <c r="G346" s="849"/>
      <c r="H346" s="836"/>
      <c r="I346" s="94"/>
      <c r="J346" s="96"/>
      <c r="K346" s="101"/>
      <c r="L346" s="849"/>
      <c r="M346" s="839"/>
      <c r="N346" s="94"/>
      <c r="O346" s="96"/>
      <c r="P346" s="104"/>
    </row>
    <row r="347" spans="1:16">
      <c r="A347" s="863"/>
      <c r="B347" s="859"/>
      <c r="C347" s="833"/>
      <c r="D347" s="94"/>
      <c r="E347" s="96"/>
      <c r="F347" s="102"/>
      <c r="G347" s="859"/>
      <c r="H347" s="836"/>
      <c r="I347" s="94"/>
      <c r="J347" s="96"/>
      <c r="K347" s="103"/>
      <c r="L347" s="859"/>
      <c r="M347" s="839"/>
      <c r="N347" s="94"/>
      <c r="O347" s="96"/>
      <c r="P347" s="93"/>
    </row>
    <row r="348" spans="1:16" ht="17.25" thickBot="1">
      <c r="A348" s="863"/>
      <c r="B348" s="860"/>
      <c r="C348" s="833"/>
      <c r="D348" s="94"/>
      <c r="E348" s="96"/>
      <c r="F348" s="99"/>
      <c r="G348" s="860"/>
      <c r="H348" s="836"/>
      <c r="I348" s="94"/>
      <c r="J348" s="96"/>
      <c r="K348" s="104"/>
      <c r="L348" s="860"/>
      <c r="M348" s="839"/>
      <c r="N348" s="94"/>
      <c r="O348" s="96"/>
      <c r="P348" s="97"/>
    </row>
    <row r="349" spans="1:16">
      <c r="A349" s="863"/>
      <c r="B349" s="858" t="s">
        <v>127</v>
      </c>
      <c r="C349" s="833"/>
      <c r="D349" s="94"/>
      <c r="E349" s="96"/>
      <c r="F349" s="103"/>
      <c r="G349" s="858" t="s">
        <v>127</v>
      </c>
      <c r="H349" s="836"/>
      <c r="I349" s="94"/>
      <c r="J349" s="96"/>
      <c r="K349" s="104"/>
      <c r="L349" s="858" t="s">
        <v>127</v>
      </c>
      <c r="M349" s="839"/>
      <c r="N349" s="94"/>
      <c r="O349" s="114"/>
      <c r="P349" s="97"/>
    </row>
    <row r="350" spans="1:16" ht="17.25" thickBot="1">
      <c r="A350" s="863"/>
      <c r="B350" s="849"/>
      <c r="C350" s="833"/>
      <c r="D350" s="94"/>
      <c r="E350" s="96"/>
      <c r="F350" s="104"/>
      <c r="G350" s="849"/>
      <c r="H350" s="836"/>
      <c r="I350" s="94"/>
      <c r="J350" s="96"/>
      <c r="K350" s="99"/>
      <c r="L350" s="849"/>
      <c r="M350" s="839"/>
      <c r="N350" s="113"/>
      <c r="O350" s="96"/>
      <c r="P350" s="112"/>
    </row>
    <row r="351" spans="1:16">
      <c r="A351" s="863"/>
      <c r="B351" s="859"/>
      <c r="C351" s="833"/>
      <c r="D351" s="94"/>
      <c r="E351" s="96"/>
      <c r="F351" s="104"/>
      <c r="G351" s="859"/>
      <c r="H351" s="836"/>
      <c r="I351" s="94"/>
      <c r="J351" s="96"/>
      <c r="K351" s="104"/>
      <c r="L351" s="859"/>
      <c r="M351" s="839"/>
      <c r="N351" s="113"/>
      <c r="O351" s="114"/>
      <c r="P351" s="97"/>
    </row>
    <row r="352" spans="1:16" ht="17.25" thickBot="1">
      <c r="A352" s="863"/>
      <c r="B352" s="860"/>
      <c r="C352" s="833"/>
      <c r="D352" s="94"/>
      <c r="E352" s="96"/>
      <c r="F352" s="99"/>
      <c r="G352" s="860"/>
      <c r="H352" s="836"/>
      <c r="I352" s="94"/>
      <c r="J352" s="96"/>
      <c r="K352" s="93"/>
      <c r="L352" s="860"/>
      <c r="M352" s="839"/>
      <c r="N352" s="94"/>
      <c r="O352" s="114"/>
      <c r="P352" s="104"/>
    </row>
    <row r="353" spans="1:16">
      <c r="A353" s="863"/>
      <c r="B353" s="858" t="s">
        <v>128</v>
      </c>
      <c r="C353" s="833"/>
      <c r="D353" s="94"/>
      <c r="E353" s="96"/>
      <c r="F353" s="104"/>
      <c r="G353" s="858" t="s">
        <v>128</v>
      </c>
      <c r="H353" s="836"/>
      <c r="I353" s="94"/>
      <c r="J353" s="96"/>
      <c r="K353" s="97"/>
      <c r="L353" s="858" t="s">
        <v>128</v>
      </c>
      <c r="M353" s="839"/>
      <c r="N353" s="94"/>
      <c r="O353" s="96"/>
      <c r="P353" s="97"/>
    </row>
    <row r="354" spans="1:16" ht="17.25" thickBot="1">
      <c r="A354" s="863"/>
      <c r="B354" s="849"/>
      <c r="C354" s="833"/>
      <c r="D354" s="94"/>
      <c r="E354" s="96"/>
      <c r="F354" s="93"/>
      <c r="G354" s="849"/>
      <c r="H354" s="836"/>
      <c r="I354" s="94"/>
      <c r="J354" s="114"/>
      <c r="K354" s="97"/>
      <c r="L354" s="849"/>
      <c r="M354" s="839"/>
      <c r="N354" s="113"/>
      <c r="O354" s="114"/>
      <c r="P354" s="97"/>
    </row>
    <row r="355" spans="1:16">
      <c r="A355" s="863"/>
      <c r="B355" s="859"/>
      <c r="C355" s="833"/>
      <c r="D355" s="94"/>
      <c r="E355" s="96"/>
      <c r="F355" s="97"/>
      <c r="G355" s="859"/>
      <c r="H355" s="836"/>
      <c r="I355" s="94"/>
      <c r="J355" s="96"/>
      <c r="K355" s="97"/>
      <c r="L355" s="859"/>
      <c r="M355" s="839"/>
      <c r="N355" s="113"/>
      <c r="O355" s="114"/>
      <c r="P355" s="97"/>
    </row>
    <row r="356" spans="1:16" ht="17.25" thickBot="1">
      <c r="A356" s="863"/>
      <c r="B356" s="860"/>
      <c r="C356" s="833"/>
      <c r="D356" s="94"/>
      <c r="E356" s="96"/>
      <c r="F356" s="93"/>
      <c r="G356" s="860"/>
      <c r="H356" s="836"/>
      <c r="I356" s="94"/>
      <c r="J356" s="114"/>
      <c r="K356" s="97"/>
      <c r="L356" s="860"/>
      <c r="M356" s="839"/>
      <c r="N356" s="94"/>
      <c r="O356" s="114"/>
      <c r="P356" s="97"/>
    </row>
    <row r="357" spans="1:16">
      <c r="A357" s="863"/>
      <c r="B357" s="848" t="s">
        <v>129</v>
      </c>
      <c r="C357" s="833"/>
      <c r="D357" s="94"/>
      <c r="E357" s="96"/>
      <c r="F357" s="93"/>
      <c r="G357" s="848" t="s">
        <v>129</v>
      </c>
      <c r="H357" s="836"/>
      <c r="I357" s="94"/>
      <c r="J357" s="114"/>
      <c r="K357" s="97"/>
      <c r="L357" s="848" t="s">
        <v>129</v>
      </c>
      <c r="M357" s="839"/>
      <c r="N357" s="113"/>
      <c r="O357" s="114"/>
      <c r="P357" s="97"/>
    </row>
    <row r="358" spans="1:16" ht="17.25" thickBot="1">
      <c r="A358" s="863"/>
      <c r="B358" s="849"/>
      <c r="C358" s="833"/>
      <c r="D358" s="94"/>
      <c r="E358" s="96"/>
      <c r="F358" s="93"/>
      <c r="G358" s="849"/>
      <c r="H358" s="836"/>
      <c r="I358" s="94"/>
      <c r="J358" s="114"/>
      <c r="K358" s="97"/>
      <c r="L358" s="849"/>
      <c r="M358" s="839"/>
      <c r="N358" s="94"/>
      <c r="O358" s="114"/>
      <c r="P358" s="97"/>
    </row>
    <row r="359" spans="1:16">
      <c r="A359" s="863"/>
      <c r="B359" s="106"/>
      <c r="C359" s="833"/>
      <c r="D359" s="94"/>
      <c r="E359" s="96"/>
      <c r="F359" s="97"/>
      <c r="G359" s="106"/>
      <c r="H359" s="836"/>
      <c r="I359" s="94"/>
      <c r="J359" s="96"/>
      <c r="K359" s="112"/>
      <c r="L359" s="106"/>
      <c r="M359" s="839"/>
      <c r="N359" s="113"/>
      <c r="O359" s="96"/>
      <c r="P359" s="112"/>
    </row>
    <row r="360" spans="1:16">
      <c r="A360" s="863"/>
      <c r="B360" s="107"/>
      <c r="C360" s="833"/>
      <c r="D360" s="94"/>
      <c r="E360" s="96"/>
      <c r="F360" s="93"/>
      <c r="G360" s="107"/>
      <c r="H360" s="836"/>
      <c r="I360" s="94"/>
      <c r="J360" s="96"/>
      <c r="K360" s="97"/>
      <c r="L360" s="107"/>
      <c r="M360" s="839"/>
      <c r="N360" s="113"/>
      <c r="O360" s="114"/>
      <c r="P360" s="97"/>
    </row>
    <row r="361" spans="1:16">
      <c r="A361" s="863"/>
      <c r="B361" s="109"/>
      <c r="C361" s="833"/>
      <c r="D361" s="94"/>
      <c r="E361" s="96"/>
      <c r="F361" s="93"/>
      <c r="G361" s="109"/>
      <c r="H361" s="836"/>
      <c r="I361" s="113"/>
      <c r="J361" s="114"/>
      <c r="K361" s="97"/>
      <c r="L361" s="109"/>
      <c r="M361" s="839"/>
      <c r="N361" s="113"/>
      <c r="O361" s="114"/>
      <c r="P361" s="104"/>
    </row>
    <row r="362" spans="1:16">
      <c r="A362" s="863"/>
      <c r="B362" s="110"/>
      <c r="C362" s="833"/>
      <c r="D362" s="94"/>
      <c r="E362" s="96"/>
      <c r="F362" s="93"/>
      <c r="G362" s="110"/>
      <c r="H362" s="836"/>
      <c r="I362" s="113"/>
      <c r="J362" s="114"/>
      <c r="K362" s="104"/>
      <c r="L362" s="110"/>
      <c r="M362" s="839"/>
      <c r="N362" s="111"/>
      <c r="O362" s="96"/>
      <c r="P362" s="97"/>
    </row>
    <row r="363" spans="1:16">
      <c r="A363" s="863"/>
      <c r="B363" s="109"/>
      <c r="C363" s="833"/>
      <c r="D363" s="111"/>
      <c r="E363" s="96"/>
      <c r="F363" s="97"/>
      <c r="G363" s="109"/>
      <c r="H363" s="836"/>
      <c r="I363" s="111"/>
      <c r="J363" s="96"/>
      <c r="K363" s="112"/>
      <c r="L363" s="109"/>
      <c r="M363" s="839"/>
      <c r="N363" s="94"/>
      <c r="O363" s="96"/>
      <c r="P363" s="112"/>
    </row>
    <row r="364" spans="1:16">
      <c r="A364" s="863"/>
      <c r="B364" s="110"/>
      <c r="C364" s="833"/>
      <c r="D364" s="94"/>
      <c r="E364" s="96"/>
      <c r="F364" s="108"/>
      <c r="G364" s="110"/>
      <c r="H364" s="836"/>
      <c r="I364" s="94"/>
      <c r="J364" s="96"/>
      <c r="K364" s="97"/>
      <c r="L364" s="110"/>
      <c r="M364" s="839"/>
      <c r="N364" s="113"/>
      <c r="O364" s="114"/>
      <c r="P364" s="97"/>
    </row>
    <row r="365" spans="1:16">
      <c r="A365" s="863"/>
      <c r="B365" s="109"/>
      <c r="C365" s="833"/>
      <c r="D365" s="94"/>
      <c r="E365" s="96"/>
      <c r="F365" s="97"/>
      <c r="G365" s="109"/>
      <c r="H365" s="836"/>
      <c r="I365" s="113"/>
      <c r="J365" s="114"/>
      <c r="K365" s="97"/>
      <c r="L365" s="109"/>
      <c r="M365" s="839"/>
      <c r="N365" s="113"/>
      <c r="O365" s="114"/>
      <c r="P365" s="97"/>
    </row>
    <row r="366" spans="1:16" ht="17.25" thickBot="1">
      <c r="A366" s="863"/>
      <c r="B366" s="110"/>
      <c r="C366" s="846"/>
      <c r="D366" s="115"/>
      <c r="E366" s="116"/>
      <c r="F366" s="117"/>
      <c r="G366" s="110"/>
      <c r="H366" s="836"/>
      <c r="I366" s="115"/>
      <c r="J366" s="116"/>
      <c r="K366" s="117"/>
      <c r="L366" s="110"/>
      <c r="M366" s="839"/>
      <c r="N366" s="115"/>
      <c r="O366" s="116"/>
      <c r="P366" s="117"/>
    </row>
    <row r="367" spans="1:16">
      <c r="A367" s="850" t="str">
        <f>TEXT(A321,"AAAA")</f>
        <v>星期六</v>
      </c>
      <c r="B367" s="109"/>
      <c r="C367" s="832" t="s">
        <v>666</v>
      </c>
      <c r="D367" s="118"/>
      <c r="E367" s="119"/>
      <c r="F367" s="97"/>
      <c r="G367" s="109"/>
      <c r="H367" s="835" t="s">
        <v>130</v>
      </c>
      <c r="I367" s="118"/>
      <c r="J367" s="119"/>
      <c r="K367" s="97"/>
      <c r="L367" s="109"/>
      <c r="M367" s="838" t="s">
        <v>130</v>
      </c>
      <c r="N367" s="118"/>
      <c r="O367" s="119"/>
      <c r="P367" s="97"/>
    </row>
    <row r="368" spans="1:16">
      <c r="A368" s="850"/>
      <c r="B368" s="110"/>
      <c r="C368" s="833"/>
      <c r="D368" s="120"/>
      <c r="E368" s="96"/>
      <c r="F368" s="97"/>
      <c r="G368" s="110"/>
      <c r="H368" s="836"/>
      <c r="I368" s="94"/>
      <c r="J368" s="96"/>
      <c r="K368" s="97"/>
      <c r="L368" s="110"/>
      <c r="M368" s="839"/>
      <c r="N368" s="94"/>
      <c r="O368" s="96"/>
      <c r="P368" s="97"/>
    </row>
    <row r="369" spans="1:16">
      <c r="A369" s="850"/>
      <c r="B369" s="109"/>
      <c r="C369" s="833"/>
      <c r="D369" s="120"/>
      <c r="E369" s="96"/>
      <c r="F369" s="97"/>
      <c r="G369" s="109"/>
      <c r="H369" s="836"/>
      <c r="I369" s="94"/>
      <c r="J369" s="96"/>
      <c r="K369" s="97"/>
      <c r="L369" s="109"/>
      <c r="M369" s="839"/>
      <c r="N369" s="94"/>
      <c r="O369" s="96"/>
      <c r="P369" s="97"/>
    </row>
    <row r="370" spans="1:16">
      <c r="A370" s="850"/>
      <c r="B370" s="110"/>
      <c r="C370" s="833"/>
      <c r="D370" s="120"/>
      <c r="E370" s="96"/>
      <c r="F370" s="97"/>
      <c r="G370" s="110"/>
      <c r="H370" s="836"/>
      <c r="I370" s="94"/>
      <c r="J370" s="96"/>
      <c r="K370" s="97"/>
      <c r="L370" s="110"/>
      <c r="M370" s="839"/>
      <c r="N370" s="94"/>
      <c r="O370" s="96"/>
      <c r="P370" s="97"/>
    </row>
    <row r="371" spans="1:16">
      <c r="A371" s="850"/>
      <c r="B371" s="109"/>
      <c r="C371" s="833"/>
      <c r="D371" s="120"/>
      <c r="E371" s="96"/>
      <c r="F371" s="97"/>
      <c r="G371" s="109"/>
      <c r="H371" s="836"/>
      <c r="I371" s="94"/>
      <c r="J371" s="96"/>
      <c r="K371" s="97"/>
      <c r="L371" s="109"/>
      <c r="M371" s="839"/>
      <c r="N371" s="94"/>
      <c r="O371" s="96"/>
      <c r="P371" s="97"/>
    </row>
    <row r="372" spans="1:16">
      <c r="A372" s="850"/>
      <c r="B372" s="110"/>
      <c r="C372" s="833"/>
      <c r="D372" s="120"/>
      <c r="E372" s="96"/>
      <c r="F372" s="97"/>
      <c r="G372" s="110"/>
      <c r="H372" s="836"/>
      <c r="I372" s="94"/>
      <c r="J372" s="96"/>
      <c r="K372" s="97"/>
      <c r="L372" s="110"/>
      <c r="M372" s="839"/>
      <c r="N372" s="94"/>
      <c r="O372" s="96"/>
      <c r="P372" s="97"/>
    </row>
    <row r="373" spans="1:16">
      <c r="A373" s="850"/>
      <c r="B373" s="109"/>
      <c r="C373" s="833"/>
      <c r="D373" s="120"/>
      <c r="E373" s="96"/>
      <c r="F373" s="97"/>
      <c r="G373" s="109"/>
      <c r="H373" s="836"/>
      <c r="I373" s="94"/>
      <c r="J373" s="96"/>
      <c r="K373" s="97"/>
      <c r="L373" s="109"/>
      <c r="M373" s="839"/>
      <c r="N373" s="94"/>
      <c r="O373" s="96"/>
      <c r="P373" s="97"/>
    </row>
    <row r="374" spans="1:16">
      <c r="A374" s="850"/>
      <c r="B374" s="110"/>
      <c r="C374" s="833"/>
      <c r="D374" s="94"/>
      <c r="E374" s="96"/>
      <c r="F374" s="97"/>
      <c r="G374" s="110"/>
      <c r="H374" s="836"/>
      <c r="I374" s="94"/>
      <c r="J374" s="96"/>
      <c r="K374" s="97"/>
      <c r="L374" s="110"/>
      <c r="M374" s="839"/>
      <c r="N374" s="94"/>
      <c r="O374" s="96"/>
      <c r="P374" s="97"/>
    </row>
    <row r="375" spans="1:16">
      <c r="A375" s="850"/>
      <c r="B375" s="107"/>
      <c r="C375" s="833"/>
      <c r="D375" s="113"/>
      <c r="E375" s="114"/>
      <c r="F375" s="104"/>
      <c r="G375" s="107"/>
      <c r="H375" s="836"/>
      <c r="I375" s="113"/>
      <c r="J375" s="114"/>
      <c r="K375" s="97"/>
      <c r="L375" s="107"/>
      <c r="M375" s="839"/>
      <c r="N375" s="113"/>
      <c r="O375" s="114"/>
      <c r="P375" s="97"/>
    </row>
    <row r="376" spans="1:16" ht="17.25" thickBot="1">
      <c r="A376" s="850"/>
      <c r="B376" s="107"/>
      <c r="C376" s="846"/>
      <c r="D376" s="122" t="s">
        <v>132</v>
      </c>
      <c r="E376" s="123" t="s">
        <v>133</v>
      </c>
      <c r="F376" s="124"/>
      <c r="G376" s="107"/>
      <c r="H376" s="847"/>
      <c r="I376" s="122" t="s">
        <v>132</v>
      </c>
      <c r="J376" s="123" t="s">
        <v>133</v>
      </c>
      <c r="K376" s="97"/>
      <c r="L376" s="107"/>
      <c r="M376" s="845"/>
      <c r="N376" s="122" t="s">
        <v>132</v>
      </c>
      <c r="O376" s="123" t="s">
        <v>133</v>
      </c>
      <c r="P376" s="97"/>
    </row>
    <row r="377" spans="1:16">
      <c r="A377" s="105"/>
      <c r="B377" s="109"/>
      <c r="C377" s="832" t="s">
        <v>667</v>
      </c>
      <c r="D377" s="118"/>
      <c r="E377" s="119"/>
      <c r="F377" s="125"/>
      <c r="G377" s="109"/>
      <c r="H377" s="835" t="s">
        <v>134</v>
      </c>
      <c r="I377" s="118"/>
      <c r="J377" s="119"/>
      <c r="K377" s="125"/>
      <c r="L377" s="109"/>
      <c r="M377" s="838" t="s">
        <v>134</v>
      </c>
      <c r="N377" s="118"/>
      <c r="O377" s="119"/>
      <c r="P377" s="125"/>
    </row>
    <row r="378" spans="1:16">
      <c r="A378" s="105"/>
      <c r="B378" s="110"/>
      <c r="C378" s="833"/>
      <c r="D378" s="94"/>
      <c r="E378" s="96"/>
      <c r="F378" s="97"/>
      <c r="G378" s="110"/>
      <c r="H378" s="836"/>
      <c r="I378" s="94"/>
      <c r="J378" s="96"/>
      <c r="K378" s="97"/>
      <c r="L378" s="110"/>
      <c r="M378" s="839"/>
      <c r="N378" s="94"/>
      <c r="O378" s="96"/>
      <c r="P378" s="97"/>
    </row>
    <row r="379" spans="1:16">
      <c r="A379" s="105"/>
      <c r="B379" s="126"/>
      <c r="C379" s="833"/>
      <c r="D379" s="94"/>
      <c r="E379" s="96"/>
      <c r="F379" s="97"/>
      <c r="G379" s="126"/>
      <c r="H379" s="836"/>
      <c r="I379" s="94"/>
      <c r="J379" s="96"/>
      <c r="K379" s="97"/>
      <c r="L379" s="126"/>
      <c r="M379" s="839"/>
      <c r="N379" s="94"/>
      <c r="O379" s="96"/>
      <c r="P379" s="128"/>
    </row>
    <row r="380" spans="1:16">
      <c r="A380" s="105"/>
      <c r="B380" s="107"/>
      <c r="C380" s="833"/>
      <c r="D380" s="94"/>
      <c r="E380" s="96"/>
      <c r="F380" s="97"/>
      <c r="G380" s="107"/>
      <c r="H380" s="836"/>
      <c r="I380" s="94"/>
      <c r="J380" s="96"/>
      <c r="K380" s="97"/>
      <c r="L380" s="107"/>
      <c r="M380" s="839"/>
      <c r="N380" s="94"/>
      <c r="O380" s="96"/>
      <c r="P380" s="216"/>
    </row>
    <row r="381" spans="1:16">
      <c r="A381" s="105"/>
      <c r="B381" s="109"/>
      <c r="C381" s="833"/>
      <c r="D381" s="94"/>
      <c r="E381" s="96"/>
      <c r="F381" s="97"/>
      <c r="G381" s="109"/>
      <c r="H381" s="836"/>
      <c r="I381" s="94"/>
      <c r="J381" s="96"/>
      <c r="K381" s="97"/>
      <c r="L381" s="109"/>
      <c r="M381" s="839"/>
      <c r="N381" s="94"/>
      <c r="O381" s="96"/>
      <c r="P381" s="97"/>
    </row>
    <row r="382" spans="1:16">
      <c r="A382" s="105"/>
      <c r="B382" s="110"/>
      <c r="C382" s="833"/>
      <c r="D382" s="94"/>
      <c r="E382" s="96"/>
      <c r="F382" s="127"/>
      <c r="G382" s="110"/>
      <c r="H382" s="836"/>
      <c r="I382" s="94"/>
      <c r="J382" s="96"/>
      <c r="K382" s="127"/>
      <c r="L382" s="110"/>
      <c r="M382" s="839"/>
      <c r="N382" s="94"/>
      <c r="O382" s="96"/>
      <c r="P382" s="127"/>
    </row>
    <row r="383" spans="1:16">
      <c r="A383" s="105"/>
      <c r="B383" s="109"/>
      <c r="C383" s="833"/>
      <c r="D383" s="94"/>
      <c r="E383" s="96"/>
      <c r="F383" s="128"/>
      <c r="G383" s="109"/>
      <c r="H383" s="836"/>
      <c r="I383" s="94"/>
      <c r="J383" s="96"/>
      <c r="K383" s="128"/>
      <c r="L383" s="109"/>
      <c r="M383" s="839"/>
      <c r="N383" s="94"/>
      <c r="O383" s="96"/>
      <c r="P383" s="128"/>
    </row>
    <row r="384" spans="1:16">
      <c r="A384" s="105"/>
      <c r="B384" s="110"/>
      <c r="C384" s="833"/>
      <c r="D384" s="217"/>
      <c r="E384" s="114"/>
      <c r="F384" s="216"/>
      <c r="G384" s="110"/>
      <c r="H384" s="836"/>
      <c r="I384" s="113"/>
      <c r="J384" s="114"/>
      <c r="K384" s="216"/>
      <c r="L384" s="110"/>
      <c r="M384" s="839"/>
      <c r="N384" s="113"/>
      <c r="O384" s="114"/>
      <c r="P384" s="216"/>
    </row>
    <row r="385" spans="1:16">
      <c r="A385" s="105"/>
      <c r="B385" s="109"/>
      <c r="C385" s="833"/>
      <c r="D385" s="217"/>
      <c r="E385" s="114"/>
      <c r="F385" s="216"/>
      <c r="G385" s="109"/>
      <c r="H385" s="836"/>
      <c r="I385" s="113"/>
      <c r="J385" s="114"/>
      <c r="K385" s="216"/>
      <c r="L385" s="109"/>
      <c r="M385" s="839"/>
      <c r="N385" s="113"/>
      <c r="O385" s="114"/>
      <c r="P385" s="216"/>
    </row>
    <row r="386" spans="1:16" ht="17.25" thickBot="1">
      <c r="A386" s="105"/>
      <c r="B386" s="110"/>
      <c r="C386" s="846"/>
      <c r="D386" s="129"/>
      <c r="E386" s="130"/>
      <c r="F386" s="104"/>
      <c r="G386" s="110"/>
      <c r="H386" s="847"/>
      <c r="I386" s="113"/>
      <c r="J386" s="130"/>
      <c r="K386" s="104"/>
      <c r="L386" s="110"/>
      <c r="M386" s="845"/>
      <c r="N386" s="113"/>
      <c r="O386" s="131"/>
      <c r="P386" s="127"/>
    </row>
    <row r="387" spans="1:16">
      <c r="A387" s="132"/>
      <c r="B387" s="109"/>
      <c r="C387" s="832" t="s">
        <v>668</v>
      </c>
      <c r="D387" s="118" t="s">
        <v>136</v>
      </c>
      <c r="E387" s="133" t="s">
        <v>137</v>
      </c>
      <c r="F387" s="125"/>
      <c r="G387" s="109"/>
      <c r="H387" s="835" t="s">
        <v>135</v>
      </c>
      <c r="I387" s="118" t="s">
        <v>136</v>
      </c>
      <c r="J387" s="133" t="s">
        <v>137</v>
      </c>
      <c r="K387" s="125"/>
      <c r="L387" s="109"/>
      <c r="M387" s="838" t="s">
        <v>135</v>
      </c>
      <c r="N387" s="118" t="s">
        <v>136</v>
      </c>
      <c r="O387" s="133" t="s">
        <v>137</v>
      </c>
      <c r="P387" s="125"/>
    </row>
    <row r="388" spans="1:16">
      <c r="A388" s="132"/>
      <c r="B388" s="110"/>
      <c r="C388" s="833"/>
      <c r="D388" s="94" t="s">
        <v>141</v>
      </c>
      <c r="E388" s="96" t="s">
        <v>142</v>
      </c>
      <c r="F388" s="134"/>
      <c r="G388" s="110"/>
      <c r="H388" s="836"/>
      <c r="I388" s="94" t="s">
        <v>141</v>
      </c>
      <c r="J388" s="96" t="s">
        <v>142</v>
      </c>
      <c r="K388" s="134"/>
      <c r="L388" s="110"/>
      <c r="M388" s="839"/>
      <c r="N388" s="94" t="s">
        <v>141</v>
      </c>
      <c r="O388" s="96" t="s">
        <v>142</v>
      </c>
      <c r="P388" s="134"/>
    </row>
    <row r="389" spans="1:16">
      <c r="A389" s="132"/>
      <c r="B389" s="135"/>
      <c r="C389" s="833"/>
      <c r="D389" s="94" t="s">
        <v>145</v>
      </c>
      <c r="E389" s="96" t="s">
        <v>146</v>
      </c>
      <c r="F389" s="97"/>
      <c r="G389" s="135"/>
      <c r="H389" s="836"/>
      <c r="I389" s="94" t="s">
        <v>145</v>
      </c>
      <c r="J389" s="96" t="s">
        <v>146</v>
      </c>
      <c r="K389" s="97"/>
      <c r="L389" s="135"/>
      <c r="M389" s="839"/>
      <c r="N389" s="94" t="s">
        <v>145</v>
      </c>
      <c r="O389" s="96" t="s">
        <v>146</v>
      </c>
      <c r="P389" s="97"/>
    </row>
    <row r="390" spans="1:16">
      <c r="A390" s="132"/>
      <c r="B390" s="110"/>
      <c r="C390" s="833"/>
      <c r="D390" s="94" t="s">
        <v>147</v>
      </c>
      <c r="E390" s="96" t="s">
        <v>148</v>
      </c>
      <c r="F390" s="104"/>
      <c r="G390" s="110"/>
      <c r="H390" s="836"/>
      <c r="I390" s="94" t="s">
        <v>147</v>
      </c>
      <c r="J390" s="96" t="s">
        <v>148</v>
      </c>
      <c r="K390" s="104"/>
      <c r="L390" s="110"/>
      <c r="M390" s="839"/>
      <c r="N390" s="94" t="s">
        <v>147</v>
      </c>
      <c r="O390" s="96" t="s">
        <v>148</v>
      </c>
      <c r="P390" s="104"/>
    </row>
    <row r="391" spans="1:16">
      <c r="A391" s="132"/>
      <c r="B391" s="135"/>
      <c r="C391" s="833"/>
      <c r="D391" s="94"/>
      <c r="E391" s="114"/>
      <c r="F391" s="136"/>
      <c r="G391" s="135"/>
      <c r="H391" s="836"/>
      <c r="I391" s="94"/>
      <c r="J391" s="114"/>
      <c r="K391" s="136"/>
      <c r="L391" s="135"/>
      <c r="M391" s="839"/>
      <c r="N391" s="94"/>
      <c r="O391" s="114"/>
      <c r="P391" s="136"/>
    </row>
    <row r="392" spans="1:16">
      <c r="A392" s="132"/>
      <c r="B392" s="110"/>
      <c r="C392" s="833"/>
      <c r="D392" s="94"/>
      <c r="E392" s="96"/>
      <c r="F392" s="97"/>
      <c r="G392" s="110"/>
      <c r="H392" s="836"/>
      <c r="I392" s="94"/>
      <c r="J392" s="96"/>
      <c r="K392" s="97"/>
      <c r="L392" s="110"/>
      <c r="M392" s="839"/>
      <c r="N392" s="94"/>
      <c r="O392" s="96"/>
      <c r="P392" s="97"/>
    </row>
    <row r="393" spans="1:16">
      <c r="A393" s="132"/>
      <c r="B393" s="135"/>
      <c r="C393" s="833"/>
      <c r="D393" s="94"/>
      <c r="E393" s="114"/>
      <c r="F393" s="136"/>
      <c r="G393" s="135"/>
      <c r="H393" s="836"/>
      <c r="I393" s="94"/>
      <c r="J393" s="114"/>
      <c r="K393" s="136"/>
      <c r="L393" s="135"/>
      <c r="M393" s="839"/>
      <c r="N393" s="94"/>
      <c r="O393" s="114"/>
      <c r="P393" s="136"/>
    </row>
    <row r="394" spans="1:16">
      <c r="A394" s="132"/>
      <c r="B394" s="110"/>
      <c r="C394" s="833"/>
      <c r="D394" s="94"/>
      <c r="E394" s="96"/>
      <c r="F394" s="97"/>
      <c r="G394" s="110"/>
      <c r="H394" s="836"/>
      <c r="I394" s="94"/>
      <c r="J394" s="96"/>
      <c r="K394" s="97"/>
      <c r="L394" s="110"/>
      <c r="M394" s="839"/>
      <c r="N394" s="94"/>
      <c r="O394" s="96"/>
      <c r="P394" s="97"/>
    </row>
    <row r="395" spans="1:16">
      <c r="A395" s="132"/>
      <c r="B395" s="135"/>
      <c r="C395" s="833"/>
      <c r="D395" s="94"/>
      <c r="E395" s="96"/>
      <c r="F395" s="97"/>
      <c r="G395" s="135"/>
      <c r="H395" s="836"/>
      <c r="I395" s="94"/>
      <c r="J395" s="96"/>
      <c r="K395" s="97"/>
      <c r="L395" s="135"/>
      <c r="M395" s="839"/>
      <c r="N395" s="94"/>
      <c r="O395" s="96"/>
      <c r="P395" s="97"/>
    </row>
    <row r="396" spans="1:16" ht="17.25" thickBot="1">
      <c r="A396" s="132"/>
      <c r="B396" s="110"/>
      <c r="C396" s="846"/>
      <c r="D396" s="115"/>
      <c r="E396" s="116"/>
      <c r="F396" s="117"/>
      <c r="G396" s="110"/>
      <c r="H396" s="847"/>
      <c r="I396" s="115"/>
      <c r="J396" s="130"/>
      <c r="K396" s="104"/>
      <c r="L396" s="110"/>
      <c r="M396" s="845"/>
      <c r="N396" s="115"/>
      <c r="O396" s="130"/>
      <c r="P396" s="104"/>
    </row>
    <row r="397" spans="1:16">
      <c r="A397" s="132"/>
      <c r="B397" s="135"/>
      <c r="C397" s="832" t="s">
        <v>669</v>
      </c>
      <c r="D397" s="137" t="s">
        <v>150</v>
      </c>
      <c r="E397" s="138"/>
      <c r="F397" s="139" t="s">
        <v>151</v>
      </c>
      <c r="G397" s="135"/>
      <c r="H397" s="835" t="s">
        <v>149</v>
      </c>
      <c r="I397" s="137" t="s">
        <v>150</v>
      </c>
      <c r="J397" s="138"/>
      <c r="K397" s="139" t="s">
        <v>151</v>
      </c>
      <c r="L397" s="135"/>
      <c r="M397" s="838" t="s">
        <v>149</v>
      </c>
      <c r="N397" s="137" t="s">
        <v>150</v>
      </c>
      <c r="O397" s="138"/>
      <c r="P397" s="139" t="s">
        <v>151</v>
      </c>
    </row>
    <row r="398" spans="1:16">
      <c r="A398" s="132"/>
      <c r="B398" s="110"/>
      <c r="C398" s="833"/>
      <c r="D398" s="120"/>
      <c r="E398" s="121"/>
      <c r="F398" s="140"/>
      <c r="G398" s="110"/>
      <c r="H398" s="836"/>
      <c r="I398" s="94"/>
      <c r="J398" s="96"/>
      <c r="K398" s="97"/>
      <c r="L398" s="110"/>
      <c r="M398" s="839"/>
      <c r="N398" s="94"/>
      <c r="O398" s="96"/>
      <c r="P398" s="97"/>
    </row>
    <row r="399" spans="1:16">
      <c r="A399" s="132"/>
      <c r="B399" s="135"/>
      <c r="C399" s="833"/>
      <c r="D399" s="94"/>
      <c r="E399" s="96"/>
      <c r="F399" s="97"/>
      <c r="G399" s="135"/>
      <c r="H399" s="836"/>
      <c r="I399" s="94"/>
      <c r="J399" s="96"/>
      <c r="K399" s="97"/>
      <c r="L399" s="135"/>
      <c r="M399" s="839"/>
      <c r="N399" s="94"/>
      <c r="O399" s="96"/>
      <c r="P399" s="97"/>
    </row>
    <row r="400" spans="1:16">
      <c r="A400" s="132"/>
      <c r="B400" s="110"/>
      <c r="C400" s="833"/>
      <c r="D400" s="113"/>
      <c r="E400" s="114"/>
      <c r="F400" s="104"/>
      <c r="G400" s="110"/>
      <c r="H400" s="836"/>
      <c r="I400" s="113"/>
      <c r="J400" s="114"/>
      <c r="K400" s="104"/>
      <c r="L400" s="110"/>
      <c r="M400" s="839"/>
      <c r="N400" s="113"/>
      <c r="O400" s="114"/>
      <c r="P400" s="104"/>
    </row>
    <row r="401" spans="1:16">
      <c r="A401" s="841"/>
      <c r="B401" s="135"/>
      <c r="C401" s="833"/>
      <c r="D401" s="94"/>
      <c r="E401" s="96"/>
      <c r="F401" s="97"/>
      <c r="G401" s="135"/>
      <c r="H401" s="836"/>
      <c r="I401" s="94"/>
      <c r="J401" s="96"/>
      <c r="K401" s="97"/>
      <c r="L401" s="135"/>
      <c r="M401" s="839"/>
      <c r="N401" s="94"/>
      <c r="O401" s="96"/>
      <c r="P401" s="97"/>
    </row>
    <row r="402" spans="1:16">
      <c r="A402" s="841"/>
      <c r="B402" s="110"/>
      <c r="C402" s="833"/>
      <c r="D402" s="94"/>
      <c r="E402" s="96"/>
      <c r="F402" s="97"/>
      <c r="G402" s="110"/>
      <c r="H402" s="836"/>
      <c r="I402" s="94"/>
      <c r="J402" s="96"/>
      <c r="K402" s="97"/>
      <c r="L402" s="110"/>
      <c r="M402" s="839"/>
      <c r="N402" s="94"/>
      <c r="O402" s="96"/>
      <c r="P402" s="97"/>
    </row>
    <row r="403" spans="1:16">
      <c r="A403" s="841"/>
      <c r="B403" s="135"/>
      <c r="C403" s="833"/>
      <c r="D403" s="113"/>
      <c r="E403" s="114"/>
      <c r="F403" s="104"/>
      <c r="G403" s="135"/>
      <c r="H403" s="836"/>
      <c r="I403" s="113"/>
      <c r="J403" s="114"/>
      <c r="K403" s="104"/>
      <c r="L403" s="135"/>
      <c r="M403" s="839"/>
      <c r="N403" s="113"/>
      <c r="O403" s="114"/>
      <c r="P403" s="104"/>
    </row>
    <row r="404" spans="1:16" ht="17.25" thickBot="1">
      <c r="A404" s="842"/>
      <c r="B404" s="141"/>
      <c r="C404" s="834"/>
      <c r="D404" s="142"/>
      <c r="E404" s="143"/>
      <c r="F404" s="144"/>
      <c r="G404" s="141"/>
      <c r="H404" s="837"/>
      <c r="I404" s="142"/>
      <c r="J404" s="143"/>
      <c r="K404" s="144"/>
      <c r="L404" s="141"/>
      <c r="M404" s="840"/>
      <c r="N404" s="142"/>
      <c r="O404" s="143"/>
      <c r="P404" s="144"/>
    </row>
    <row r="405" spans="1:16" s="146" customFormat="1" ht="27" customHeight="1" thickTop="1" thickBot="1">
      <c r="A405" s="145"/>
      <c r="B405" s="843" t="s">
        <v>152</v>
      </c>
      <c r="C405" s="843"/>
      <c r="D405" s="843"/>
      <c r="E405" s="843"/>
      <c r="F405" s="843"/>
      <c r="G405" s="844" t="s">
        <v>153</v>
      </c>
      <c r="H405" s="844"/>
      <c r="I405" s="844"/>
      <c r="J405" s="844"/>
      <c r="K405" s="844"/>
      <c r="L405" s="844"/>
      <c r="M405" s="844"/>
      <c r="N405" s="825" t="s">
        <v>154</v>
      </c>
      <c r="O405" s="825"/>
      <c r="P405" s="825"/>
    </row>
    <row r="406" spans="1:16" s="159" customFormat="1" ht="21.75" customHeight="1" thickTop="1" thickBot="1">
      <c r="A406" s="147" t="s">
        <v>0</v>
      </c>
      <c r="B406" s="148"/>
      <c r="C406" s="149" t="s">
        <v>155</v>
      </c>
      <c r="D406" s="150" t="s">
        <v>156</v>
      </c>
      <c r="E406" s="151" t="s">
        <v>157</v>
      </c>
      <c r="F406" s="152" t="s">
        <v>158</v>
      </c>
      <c r="G406" s="153" t="s">
        <v>159</v>
      </c>
      <c r="H406" s="154" t="s">
        <v>150</v>
      </c>
      <c r="I406" s="155" t="s">
        <v>156</v>
      </c>
      <c r="J406" s="155" t="s">
        <v>157</v>
      </c>
      <c r="K406" s="155" t="s">
        <v>158</v>
      </c>
      <c r="L406" s="154" t="s">
        <v>160</v>
      </c>
      <c r="M406" s="156" t="s">
        <v>161</v>
      </c>
      <c r="N406" s="157" t="s">
        <v>155</v>
      </c>
      <c r="O406" s="151" t="s">
        <v>157</v>
      </c>
      <c r="P406" s="158" t="s">
        <v>158</v>
      </c>
    </row>
    <row r="407" spans="1:16" s="172" customFormat="1" ht="17.25" thickTop="1">
      <c r="A407" s="826">
        <f>A321</f>
        <v>46207</v>
      </c>
      <c r="B407" s="829" t="s">
        <v>670</v>
      </c>
      <c r="C407" s="160"/>
      <c r="D407" s="161"/>
      <c r="E407" s="162"/>
      <c r="F407" s="163"/>
      <c r="G407" s="164"/>
      <c r="H407" s="165"/>
      <c r="I407" s="166"/>
      <c r="J407" s="166"/>
      <c r="K407" s="167"/>
      <c r="L407" s="168"/>
      <c r="M407" s="169"/>
      <c r="N407" s="170"/>
      <c r="O407" s="166"/>
      <c r="P407" s="171"/>
    </row>
    <row r="408" spans="1:16" s="172" customFormat="1">
      <c r="A408" s="827"/>
      <c r="B408" s="830"/>
      <c r="C408" s="173"/>
      <c r="D408" s="174"/>
      <c r="E408" s="175"/>
      <c r="F408" s="176"/>
      <c r="G408" s="173"/>
      <c r="H408" s="177"/>
      <c r="I408" s="175"/>
      <c r="J408" s="175"/>
      <c r="K408" s="178"/>
      <c r="L408" s="179"/>
      <c r="M408" s="180"/>
      <c r="N408" s="181"/>
      <c r="O408" s="175"/>
      <c r="P408" s="182"/>
    </row>
    <row r="409" spans="1:16" s="172" customFormat="1">
      <c r="A409" s="827"/>
      <c r="B409" s="830"/>
      <c r="C409" s="173"/>
      <c r="D409" s="174"/>
      <c r="E409" s="175"/>
      <c r="F409" s="176"/>
      <c r="G409" s="173"/>
      <c r="H409" s="183"/>
      <c r="I409" s="175"/>
      <c r="J409" s="175"/>
      <c r="K409" s="178"/>
      <c r="L409" s="184"/>
      <c r="M409" s="180"/>
      <c r="N409" s="181"/>
      <c r="O409" s="175"/>
      <c r="P409" s="182"/>
    </row>
    <row r="410" spans="1:16" s="172" customFormat="1">
      <c r="A410" s="827"/>
      <c r="B410" s="830"/>
      <c r="C410" s="173"/>
      <c r="D410" s="218"/>
      <c r="E410" s="175"/>
      <c r="F410" s="176"/>
      <c r="G410" s="173"/>
      <c r="H410" s="183"/>
      <c r="I410" s="175"/>
      <c r="J410" s="175"/>
      <c r="K410" s="187"/>
      <c r="L410" s="184"/>
      <c r="M410" s="180"/>
      <c r="N410" s="181"/>
      <c r="O410" s="175"/>
      <c r="P410" s="182"/>
    </row>
    <row r="411" spans="1:16" s="172" customFormat="1">
      <c r="A411" s="827"/>
      <c r="B411" s="830"/>
      <c r="C411" s="173"/>
      <c r="D411" s="185"/>
      <c r="E411" s="175"/>
      <c r="F411" s="182"/>
      <c r="G411" s="173"/>
      <c r="H411" s="186"/>
      <c r="I411" s="175"/>
      <c r="J411" s="175"/>
      <c r="K411" s="187"/>
      <c r="L411" s="184"/>
      <c r="M411" s="180"/>
      <c r="N411" s="181"/>
      <c r="O411" s="175"/>
      <c r="P411" s="182"/>
    </row>
    <row r="412" spans="1:16" s="172" customFormat="1">
      <c r="A412" s="827"/>
      <c r="B412" s="830"/>
      <c r="C412" s="173"/>
      <c r="D412" s="174"/>
      <c r="E412" s="175"/>
      <c r="F412" s="188"/>
      <c r="G412" s="198"/>
      <c r="H412" s="183"/>
      <c r="I412" s="191"/>
      <c r="J412" s="175"/>
      <c r="K412" s="178"/>
      <c r="L412" s="189"/>
      <c r="M412" s="190"/>
      <c r="N412" s="181"/>
      <c r="O412" s="175"/>
      <c r="P412" s="182"/>
    </row>
    <row r="413" spans="1:16" s="172" customFormat="1">
      <c r="A413" s="827"/>
      <c r="B413" s="830"/>
      <c r="C413" s="173"/>
      <c r="D413" s="174"/>
      <c r="E413" s="175"/>
      <c r="F413" s="182"/>
      <c r="G413" s="173"/>
      <c r="H413" s="183"/>
      <c r="I413" s="191"/>
      <c r="J413" s="175"/>
      <c r="K413" s="178"/>
      <c r="L413" s="184"/>
      <c r="M413" s="180"/>
      <c r="N413" s="181"/>
      <c r="O413" s="175"/>
      <c r="P413" s="182"/>
    </row>
    <row r="414" spans="1:16" s="172" customFormat="1">
      <c r="A414" s="827"/>
      <c r="B414" s="830"/>
      <c r="C414" s="173"/>
      <c r="D414" s="174"/>
      <c r="E414" s="175"/>
      <c r="F414" s="182"/>
      <c r="G414" s="219"/>
      <c r="H414" s="183"/>
      <c r="I414" s="175"/>
      <c r="J414" s="175"/>
      <c r="K414" s="178"/>
      <c r="L414" s="184"/>
      <c r="M414" s="180"/>
      <c r="N414" s="181"/>
      <c r="O414" s="175"/>
      <c r="P414" s="182"/>
    </row>
    <row r="415" spans="1:16" s="172" customFormat="1">
      <c r="A415" s="827"/>
      <c r="B415" s="830"/>
      <c r="C415" s="173"/>
      <c r="D415" s="174"/>
      <c r="E415" s="175"/>
      <c r="F415" s="188"/>
      <c r="G415" s="173"/>
      <c r="H415" s="183"/>
      <c r="I415" s="191"/>
      <c r="J415" s="175"/>
      <c r="K415" s="178"/>
      <c r="L415" s="184"/>
      <c r="M415" s="180"/>
      <c r="N415" s="181"/>
      <c r="O415" s="175"/>
      <c r="P415" s="182"/>
    </row>
    <row r="416" spans="1:16" s="172" customFormat="1">
      <c r="A416" s="827"/>
      <c r="B416" s="830"/>
      <c r="C416" s="173"/>
      <c r="D416" s="174"/>
      <c r="E416" s="175"/>
      <c r="F416" s="182"/>
      <c r="G416" s="173"/>
      <c r="H416" s="183"/>
      <c r="I416" s="191"/>
      <c r="J416" s="175"/>
      <c r="K416" s="178"/>
      <c r="L416" s="184"/>
      <c r="M416" s="180"/>
      <c r="N416" s="181"/>
      <c r="O416" s="175"/>
      <c r="P416" s="182"/>
    </row>
    <row r="417" spans="1:16" s="172" customFormat="1">
      <c r="A417" s="827"/>
      <c r="B417" s="830"/>
      <c r="C417" s="192"/>
      <c r="D417" s="193"/>
      <c r="E417" s="194"/>
      <c r="F417" s="195"/>
      <c r="G417" s="173"/>
      <c r="H417" s="177"/>
      <c r="I417" s="175"/>
      <c r="J417" s="175"/>
      <c r="K417" s="178"/>
      <c r="L417" s="184"/>
      <c r="M417" s="180"/>
      <c r="N417" s="196"/>
      <c r="O417" s="194"/>
      <c r="P417" s="195"/>
    </row>
    <row r="418" spans="1:16" s="172" customFormat="1">
      <c r="A418" s="827"/>
      <c r="B418" s="830"/>
      <c r="C418" s="192"/>
      <c r="D418" s="193"/>
      <c r="E418" s="194"/>
      <c r="F418" s="195"/>
      <c r="G418" s="198"/>
      <c r="H418" s="183"/>
      <c r="I418" s="191"/>
      <c r="J418" s="175"/>
      <c r="K418" s="178"/>
      <c r="L418" s="184"/>
      <c r="M418" s="180"/>
      <c r="N418" s="196"/>
      <c r="O418" s="194"/>
      <c r="P418" s="195"/>
    </row>
    <row r="419" spans="1:16" s="172" customFormat="1">
      <c r="A419" s="827"/>
      <c r="B419" s="830"/>
      <c r="C419" s="192"/>
      <c r="D419" s="193"/>
      <c r="E419" s="194"/>
      <c r="F419" s="195"/>
      <c r="G419" s="173"/>
      <c r="H419" s="199"/>
      <c r="I419" s="191"/>
      <c r="J419" s="200"/>
      <c r="K419" s="197"/>
      <c r="L419" s="184"/>
      <c r="M419" s="180"/>
      <c r="N419" s="196"/>
      <c r="O419" s="194"/>
      <c r="P419" s="195"/>
    </row>
    <row r="420" spans="1:16" s="172" customFormat="1">
      <c r="A420" s="827"/>
      <c r="B420" s="830"/>
      <c r="C420" s="192"/>
      <c r="D420" s="193"/>
      <c r="E420" s="194"/>
      <c r="F420" s="195"/>
      <c r="G420" s="173"/>
      <c r="H420" s="201"/>
      <c r="I420" s="175"/>
      <c r="J420" s="175"/>
      <c r="K420" s="178"/>
      <c r="L420" s="184"/>
      <c r="M420" s="180"/>
      <c r="N420" s="196"/>
      <c r="O420" s="194"/>
      <c r="P420" s="195"/>
    </row>
    <row r="421" spans="1:16" s="172" customFormat="1">
      <c r="A421" s="827"/>
      <c r="B421" s="830"/>
      <c r="C421" s="192"/>
      <c r="D421" s="193"/>
      <c r="E421" s="194"/>
      <c r="F421" s="195"/>
      <c r="G421" s="198"/>
      <c r="H421" s="183"/>
      <c r="I421" s="200"/>
      <c r="J421" s="200"/>
      <c r="K421" s="197"/>
      <c r="L421" s="184"/>
      <c r="M421" s="180"/>
      <c r="N421" s="196"/>
      <c r="O421" s="194"/>
      <c r="P421" s="195"/>
    </row>
    <row r="422" spans="1:16" s="172" customFormat="1">
      <c r="A422" s="827"/>
      <c r="B422" s="830"/>
      <c r="C422" s="192"/>
      <c r="D422" s="193"/>
      <c r="E422" s="194"/>
      <c r="F422" s="195"/>
      <c r="G422" s="173"/>
      <c r="H422" s="183"/>
      <c r="I422" s="200"/>
      <c r="J422" s="200"/>
      <c r="K422" s="197"/>
      <c r="L422" s="179"/>
      <c r="M422" s="180"/>
      <c r="N422" s="196"/>
      <c r="O422" s="194"/>
      <c r="P422" s="195"/>
    </row>
    <row r="423" spans="1:16" s="172" customFormat="1">
      <c r="A423" s="827"/>
      <c r="B423" s="830"/>
      <c r="C423" s="192"/>
      <c r="D423" s="193"/>
      <c r="E423" s="194"/>
      <c r="F423" s="195"/>
      <c r="G423" s="192"/>
      <c r="H423" s="201"/>
      <c r="I423" s="202"/>
      <c r="J423" s="202"/>
      <c r="K423" s="203"/>
      <c r="L423" s="204"/>
      <c r="M423" s="190"/>
      <c r="N423" s="196"/>
      <c r="O423" s="194"/>
      <c r="P423" s="195"/>
    </row>
    <row r="424" spans="1:16" s="172" customFormat="1">
      <c r="A424" s="827"/>
      <c r="B424" s="830"/>
      <c r="C424" s="192"/>
      <c r="D424" s="193"/>
      <c r="E424" s="194"/>
      <c r="F424" s="195"/>
      <c r="G424" s="192"/>
      <c r="H424" s="201"/>
      <c r="I424" s="202"/>
      <c r="J424" s="202"/>
      <c r="K424" s="203"/>
      <c r="L424" s="204"/>
      <c r="M424" s="190"/>
      <c r="N424" s="196"/>
      <c r="O424" s="194"/>
      <c r="P424" s="195"/>
    </row>
    <row r="425" spans="1:16" s="172" customFormat="1">
      <c r="A425" s="827"/>
      <c r="B425" s="830"/>
      <c r="C425" s="192"/>
      <c r="D425" s="193"/>
      <c r="E425" s="194"/>
      <c r="F425" s="195"/>
      <c r="G425" s="192"/>
      <c r="H425" s="201"/>
      <c r="I425" s="202"/>
      <c r="J425" s="202"/>
      <c r="K425" s="203"/>
      <c r="L425" s="204"/>
      <c r="M425" s="190"/>
      <c r="N425" s="196"/>
      <c r="O425" s="194"/>
      <c r="P425" s="195"/>
    </row>
    <row r="426" spans="1:16" s="172" customFormat="1" ht="17.25" thickBot="1">
      <c r="A426" s="828"/>
      <c r="B426" s="831"/>
      <c r="C426" s="205"/>
      <c r="D426" s="206"/>
      <c r="E426" s="207"/>
      <c r="F426" s="208"/>
      <c r="G426" s="209"/>
      <c r="H426" s="210"/>
      <c r="I426" s="211"/>
      <c r="J426" s="211"/>
      <c r="K426" s="212"/>
      <c r="L426" s="213"/>
      <c r="M426" s="214"/>
      <c r="N426" s="215"/>
      <c r="O426" s="207"/>
      <c r="P426" s="208"/>
    </row>
    <row r="427" spans="1:16" s="71" customFormat="1" ht="18" customHeight="1" thickTop="1" thickBot="1">
      <c r="A427" s="862">
        <f>A321+1</f>
        <v>46208</v>
      </c>
      <c r="B427" s="90" t="s">
        <v>162</v>
      </c>
      <c r="C427" s="832" t="s">
        <v>665</v>
      </c>
      <c r="D427" s="91" t="s">
        <v>114</v>
      </c>
      <c r="E427" s="92" t="s">
        <v>164</v>
      </c>
      <c r="F427" s="93"/>
      <c r="G427" s="90" t="s">
        <v>162</v>
      </c>
      <c r="H427" s="836" t="s">
        <v>163</v>
      </c>
      <c r="I427" s="91" t="s">
        <v>114</v>
      </c>
      <c r="J427" s="92" t="s">
        <v>164</v>
      </c>
      <c r="K427" s="93"/>
      <c r="L427" s="90" t="s">
        <v>162</v>
      </c>
      <c r="M427" s="839" t="s">
        <v>163</v>
      </c>
      <c r="N427" s="91" t="s">
        <v>114</v>
      </c>
      <c r="O427" s="92" t="s">
        <v>164</v>
      </c>
      <c r="P427" s="93"/>
    </row>
    <row r="428" spans="1:16" ht="18" customHeight="1">
      <c r="A428" s="863"/>
      <c r="B428" s="864"/>
      <c r="C428" s="833"/>
      <c r="D428" s="94" t="s">
        <v>116</v>
      </c>
      <c r="E428" s="95" t="s">
        <v>142</v>
      </c>
      <c r="F428" s="93"/>
      <c r="G428" s="864"/>
      <c r="H428" s="836"/>
      <c r="I428" s="94" t="s">
        <v>116</v>
      </c>
      <c r="J428" s="95" t="s">
        <v>142</v>
      </c>
      <c r="K428" s="93"/>
      <c r="L428" s="864"/>
      <c r="M428" s="839"/>
      <c r="N428" s="94" t="s">
        <v>116</v>
      </c>
      <c r="O428" s="95" t="s">
        <v>142</v>
      </c>
      <c r="P428" s="93"/>
    </row>
    <row r="429" spans="1:16" ht="17.25" thickBot="1">
      <c r="A429" s="863"/>
      <c r="B429" s="865"/>
      <c r="C429" s="833"/>
      <c r="D429" s="94" t="s">
        <v>165</v>
      </c>
      <c r="E429" s="96" t="s">
        <v>166</v>
      </c>
      <c r="F429" s="98"/>
      <c r="G429" s="865"/>
      <c r="H429" s="836"/>
      <c r="I429" s="94" t="s">
        <v>165</v>
      </c>
      <c r="J429" s="96" t="s">
        <v>166</v>
      </c>
      <c r="K429" s="98"/>
      <c r="L429" s="865"/>
      <c r="M429" s="839"/>
      <c r="N429" s="94" t="s">
        <v>165</v>
      </c>
      <c r="O429" s="96" t="s">
        <v>166</v>
      </c>
      <c r="P429" s="98"/>
    </row>
    <row r="430" spans="1:16" ht="17.25" thickBot="1">
      <c r="A430" s="863"/>
      <c r="B430" s="90" t="s">
        <v>167</v>
      </c>
      <c r="C430" s="833"/>
      <c r="D430" s="94"/>
      <c r="E430" s="96"/>
      <c r="F430" s="97"/>
      <c r="G430" s="90" t="s">
        <v>167</v>
      </c>
      <c r="H430" s="836"/>
      <c r="I430" s="94" t="s">
        <v>120</v>
      </c>
      <c r="J430" s="96" t="s">
        <v>148</v>
      </c>
      <c r="K430" s="97"/>
      <c r="L430" s="90" t="s">
        <v>167</v>
      </c>
      <c r="M430" s="839"/>
      <c r="N430" s="94" t="s">
        <v>120</v>
      </c>
      <c r="O430" s="96" t="s">
        <v>148</v>
      </c>
      <c r="P430" s="97"/>
    </row>
    <row r="431" spans="1:16">
      <c r="A431" s="863"/>
      <c r="B431" s="861"/>
      <c r="C431" s="833"/>
      <c r="D431" s="94"/>
      <c r="E431" s="96"/>
      <c r="F431" s="97"/>
      <c r="G431" s="861"/>
      <c r="H431" s="836"/>
      <c r="I431" s="94"/>
      <c r="J431" s="96"/>
      <c r="K431" s="97"/>
      <c r="L431" s="861"/>
      <c r="M431" s="839"/>
      <c r="N431" s="94"/>
      <c r="O431" s="96"/>
      <c r="P431" s="97"/>
    </row>
    <row r="432" spans="1:16">
      <c r="A432" s="863"/>
      <c r="B432" s="854"/>
      <c r="C432" s="833"/>
      <c r="D432" s="94"/>
      <c r="E432" s="96"/>
      <c r="F432" s="97"/>
      <c r="G432" s="854"/>
      <c r="H432" s="836"/>
      <c r="I432" s="94"/>
      <c r="J432" s="96"/>
      <c r="K432" s="97"/>
      <c r="L432" s="854"/>
      <c r="M432" s="839"/>
      <c r="N432" s="94"/>
      <c r="O432" s="96"/>
      <c r="P432" s="97"/>
    </row>
    <row r="433" spans="1:16">
      <c r="A433" s="863"/>
      <c r="B433" s="853"/>
      <c r="C433" s="833"/>
      <c r="D433" s="94"/>
      <c r="E433" s="96"/>
      <c r="F433" s="93"/>
      <c r="G433" s="853"/>
      <c r="H433" s="836"/>
      <c r="I433" s="94"/>
      <c r="J433" s="96"/>
      <c r="K433" s="93"/>
      <c r="L433" s="853"/>
      <c r="M433" s="839"/>
      <c r="N433" s="94"/>
      <c r="O433" s="96"/>
      <c r="P433" s="93"/>
    </row>
    <row r="434" spans="1:16">
      <c r="A434" s="863"/>
      <c r="B434" s="854"/>
      <c r="C434" s="833"/>
      <c r="D434" s="94"/>
      <c r="E434" s="96"/>
      <c r="F434" s="99"/>
      <c r="G434" s="854"/>
      <c r="H434" s="836"/>
      <c r="I434" s="94"/>
      <c r="J434" s="96"/>
      <c r="K434" s="99"/>
      <c r="L434" s="854"/>
      <c r="M434" s="839"/>
      <c r="N434" s="94"/>
      <c r="O434" s="96"/>
      <c r="P434" s="93"/>
    </row>
    <row r="435" spans="1:16">
      <c r="A435" s="863"/>
      <c r="B435" s="853"/>
      <c r="C435" s="833"/>
      <c r="D435" s="94"/>
      <c r="E435" s="96"/>
      <c r="F435" s="102"/>
      <c r="G435" s="853"/>
      <c r="H435" s="836"/>
      <c r="I435" s="94"/>
      <c r="J435" s="96"/>
      <c r="K435" s="102"/>
      <c r="L435" s="853"/>
      <c r="M435" s="839"/>
      <c r="N435" s="94"/>
      <c r="O435" s="96"/>
      <c r="P435" s="99"/>
    </row>
    <row r="436" spans="1:16" ht="17.25" thickBot="1">
      <c r="A436" s="863"/>
      <c r="B436" s="854"/>
      <c r="C436" s="833"/>
      <c r="D436" s="94"/>
      <c r="E436" s="96"/>
      <c r="F436" s="99"/>
      <c r="G436" s="854"/>
      <c r="H436" s="836"/>
      <c r="I436" s="94"/>
      <c r="J436" s="96"/>
      <c r="K436" s="99"/>
      <c r="L436" s="854"/>
      <c r="M436" s="839"/>
      <c r="N436" s="94"/>
      <c r="O436" s="96"/>
      <c r="P436" s="99"/>
    </row>
    <row r="437" spans="1:16" ht="17.25" thickBot="1">
      <c r="A437" s="863"/>
      <c r="B437" s="100" t="s">
        <v>168</v>
      </c>
      <c r="C437" s="833"/>
      <c r="D437" s="94"/>
      <c r="E437" s="96"/>
      <c r="F437" s="99"/>
      <c r="G437" s="100" t="s">
        <v>168</v>
      </c>
      <c r="H437" s="836"/>
      <c r="I437" s="94"/>
      <c r="J437" s="96"/>
      <c r="K437" s="99"/>
      <c r="L437" s="100" t="s">
        <v>168</v>
      </c>
      <c r="M437" s="839"/>
      <c r="N437" s="94"/>
      <c r="O437" s="96"/>
      <c r="P437" s="99"/>
    </row>
    <row r="438" spans="1:16">
      <c r="A438" s="863"/>
      <c r="B438" s="855"/>
      <c r="C438" s="833"/>
      <c r="D438" s="94"/>
      <c r="E438" s="96"/>
      <c r="F438" s="99"/>
      <c r="G438" s="855"/>
      <c r="H438" s="836"/>
      <c r="I438" s="94"/>
      <c r="J438" s="96"/>
      <c r="K438" s="99"/>
      <c r="L438" s="855"/>
      <c r="M438" s="839"/>
      <c r="N438" s="94"/>
      <c r="O438" s="96"/>
      <c r="P438" s="99"/>
    </row>
    <row r="439" spans="1:16">
      <c r="A439" s="863"/>
      <c r="B439" s="856"/>
      <c r="C439" s="833"/>
      <c r="D439" s="94"/>
      <c r="E439" s="96"/>
      <c r="F439" s="99"/>
      <c r="G439" s="856"/>
      <c r="H439" s="836"/>
      <c r="I439" s="94"/>
      <c r="J439" s="96"/>
      <c r="K439" s="99"/>
      <c r="L439" s="856"/>
      <c r="M439" s="839"/>
      <c r="N439" s="94"/>
      <c r="O439" s="96"/>
      <c r="P439" s="97"/>
    </row>
    <row r="440" spans="1:16" ht="17.25" thickBot="1">
      <c r="A440" s="863"/>
      <c r="B440" s="857"/>
      <c r="C440" s="833"/>
      <c r="D440" s="94"/>
      <c r="E440" s="96"/>
      <c r="F440" s="97"/>
      <c r="G440" s="857"/>
      <c r="H440" s="836"/>
      <c r="I440" s="94"/>
      <c r="J440" s="96"/>
      <c r="K440" s="97"/>
      <c r="L440" s="857"/>
      <c r="M440" s="839"/>
      <c r="N440" s="94"/>
      <c r="O440" s="96"/>
      <c r="P440" s="97"/>
    </row>
    <row r="441" spans="1:16" ht="17.25" thickBot="1">
      <c r="A441" s="863"/>
      <c r="B441" s="100" t="s">
        <v>123</v>
      </c>
      <c r="C441" s="833"/>
      <c r="D441" s="94"/>
      <c r="E441" s="96"/>
      <c r="F441" s="97"/>
      <c r="G441" s="100" t="s">
        <v>123</v>
      </c>
      <c r="H441" s="836"/>
      <c r="I441" s="94"/>
      <c r="J441" s="96"/>
      <c r="K441" s="97"/>
      <c r="L441" s="100" t="s">
        <v>123</v>
      </c>
      <c r="M441" s="839"/>
      <c r="N441" s="94"/>
      <c r="O441" s="96"/>
      <c r="P441" s="97"/>
    </row>
    <row r="442" spans="1:16">
      <c r="A442" s="863"/>
      <c r="B442" s="868"/>
      <c r="C442" s="833"/>
      <c r="D442" s="94"/>
      <c r="E442" s="96"/>
      <c r="F442" s="97"/>
      <c r="G442" s="868"/>
      <c r="H442" s="836"/>
      <c r="I442" s="94"/>
      <c r="J442" s="96"/>
      <c r="K442" s="97"/>
      <c r="L442" s="868"/>
      <c r="M442" s="839"/>
      <c r="N442" s="94"/>
      <c r="O442" s="96"/>
      <c r="P442" s="97"/>
    </row>
    <row r="443" spans="1:16">
      <c r="A443" s="863"/>
      <c r="B443" s="869"/>
      <c r="C443" s="833"/>
      <c r="D443" s="94"/>
      <c r="E443" s="96"/>
      <c r="F443" s="97"/>
      <c r="G443" s="869"/>
      <c r="H443" s="836"/>
      <c r="I443" s="94"/>
      <c r="J443" s="96"/>
      <c r="K443" s="97"/>
      <c r="L443" s="869"/>
      <c r="M443" s="839"/>
      <c r="N443" s="94"/>
      <c r="O443" s="96"/>
      <c r="P443" s="97"/>
    </row>
    <row r="444" spans="1:16" ht="17.25" thickBot="1">
      <c r="A444" s="863"/>
      <c r="B444" s="870"/>
      <c r="C444" s="833"/>
      <c r="D444" s="94"/>
      <c r="E444" s="96"/>
      <c r="F444" s="97"/>
      <c r="G444" s="870"/>
      <c r="H444" s="836"/>
      <c r="I444" s="94"/>
      <c r="J444" s="96"/>
      <c r="K444" s="97"/>
      <c r="L444" s="870"/>
      <c r="M444" s="839"/>
      <c r="N444" s="94"/>
      <c r="O444" s="96"/>
      <c r="P444" s="97"/>
    </row>
    <row r="445" spans="1:16">
      <c r="A445" s="863"/>
      <c r="B445" s="851" t="s">
        <v>124</v>
      </c>
      <c r="C445" s="833"/>
      <c r="D445" s="94"/>
      <c r="E445" s="96"/>
      <c r="F445" s="97"/>
      <c r="G445" s="851" t="s">
        <v>124</v>
      </c>
      <c r="H445" s="836"/>
      <c r="I445" s="94"/>
      <c r="J445" s="96"/>
      <c r="K445" s="97"/>
      <c r="L445" s="851" t="s">
        <v>124</v>
      </c>
      <c r="M445" s="839"/>
      <c r="N445" s="94"/>
      <c r="O445" s="96"/>
      <c r="P445" s="97"/>
    </row>
    <row r="446" spans="1:16" ht="17.25" thickBot="1">
      <c r="A446" s="863"/>
      <c r="B446" s="852"/>
      <c r="C446" s="833"/>
      <c r="D446" s="94"/>
      <c r="E446" s="96"/>
      <c r="F446" s="97"/>
      <c r="G446" s="852"/>
      <c r="H446" s="836"/>
      <c r="I446" s="94"/>
      <c r="J446" s="96"/>
      <c r="K446" s="97"/>
      <c r="L446" s="852"/>
      <c r="M446" s="839"/>
      <c r="N446" s="94"/>
      <c r="O446" s="96"/>
      <c r="P446" s="93"/>
    </row>
    <row r="447" spans="1:16" ht="17.25" thickTop="1">
      <c r="A447" s="863"/>
      <c r="B447" s="866" t="s">
        <v>125</v>
      </c>
      <c r="C447" s="833"/>
      <c r="D447" s="94"/>
      <c r="E447" s="96"/>
      <c r="F447" s="93"/>
      <c r="G447" s="866" t="s">
        <v>125</v>
      </c>
      <c r="H447" s="836"/>
      <c r="I447" s="94"/>
      <c r="J447" s="96"/>
      <c r="K447" s="93"/>
      <c r="L447" s="866" t="s">
        <v>125</v>
      </c>
      <c r="M447" s="839"/>
      <c r="N447" s="94"/>
      <c r="O447" s="96"/>
      <c r="P447" s="97"/>
    </row>
    <row r="448" spans="1:16" ht="17.25" thickBot="1">
      <c r="A448" s="863"/>
      <c r="B448" s="849"/>
      <c r="C448" s="833"/>
      <c r="D448" s="94"/>
      <c r="E448" s="96"/>
      <c r="F448" s="93"/>
      <c r="G448" s="849"/>
      <c r="H448" s="836"/>
      <c r="I448" s="94"/>
      <c r="J448" s="96"/>
      <c r="K448" s="93"/>
      <c r="L448" s="849"/>
      <c r="M448" s="839"/>
      <c r="N448" s="94"/>
      <c r="O448" s="96"/>
      <c r="P448" s="101"/>
    </row>
    <row r="449" spans="1:16">
      <c r="A449" s="863"/>
      <c r="B449" s="859"/>
      <c r="C449" s="833"/>
      <c r="D449" s="94"/>
      <c r="E449" s="96"/>
      <c r="F449" s="97"/>
      <c r="G449" s="859"/>
      <c r="H449" s="836"/>
      <c r="I449" s="94"/>
      <c r="J449" s="96"/>
      <c r="K449" s="97"/>
      <c r="L449" s="859"/>
      <c r="M449" s="839"/>
      <c r="N449" s="94"/>
      <c r="O449" s="96"/>
      <c r="P449" s="103"/>
    </row>
    <row r="450" spans="1:16" ht="17.25" thickBot="1">
      <c r="A450" s="863"/>
      <c r="B450" s="867"/>
      <c r="C450" s="833"/>
      <c r="D450" s="94"/>
      <c r="E450" s="96"/>
      <c r="F450" s="97"/>
      <c r="G450" s="867"/>
      <c r="H450" s="836"/>
      <c r="I450" s="94"/>
      <c r="J450" s="96"/>
      <c r="K450" s="97"/>
      <c r="L450" s="867"/>
      <c r="M450" s="839"/>
      <c r="N450" s="94"/>
      <c r="O450" s="96"/>
      <c r="P450" s="104"/>
    </row>
    <row r="451" spans="1:16">
      <c r="A451" s="863"/>
      <c r="B451" s="848" t="s">
        <v>126</v>
      </c>
      <c r="C451" s="833"/>
      <c r="D451" s="94"/>
      <c r="E451" s="96"/>
      <c r="F451" s="93"/>
      <c r="G451" s="848" t="s">
        <v>126</v>
      </c>
      <c r="H451" s="836"/>
      <c r="I451" s="94"/>
      <c r="J451" s="96"/>
      <c r="K451" s="93"/>
      <c r="L451" s="848" t="s">
        <v>126</v>
      </c>
      <c r="M451" s="839"/>
      <c r="N451" s="94"/>
      <c r="O451" s="96"/>
      <c r="P451" s="99"/>
    </row>
    <row r="452" spans="1:16" ht="17.25" thickBot="1">
      <c r="A452" s="863"/>
      <c r="B452" s="849"/>
      <c r="C452" s="833"/>
      <c r="D452" s="94"/>
      <c r="E452" s="96"/>
      <c r="F452" s="101"/>
      <c r="G452" s="849"/>
      <c r="H452" s="836"/>
      <c r="I452" s="94"/>
      <c r="J452" s="96"/>
      <c r="K452" s="101"/>
      <c r="L452" s="849"/>
      <c r="M452" s="839"/>
      <c r="N452" s="94"/>
      <c r="O452" s="96"/>
      <c r="P452" s="104"/>
    </row>
    <row r="453" spans="1:16">
      <c r="A453" s="863"/>
      <c r="B453" s="859"/>
      <c r="C453" s="833"/>
      <c r="D453" s="94"/>
      <c r="E453" s="96"/>
      <c r="F453" s="102"/>
      <c r="G453" s="859"/>
      <c r="H453" s="836"/>
      <c r="I453" s="94"/>
      <c r="J453" s="96"/>
      <c r="K453" s="103"/>
      <c r="L453" s="859"/>
      <c r="M453" s="839"/>
      <c r="N453" s="94"/>
      <c r="O453" s="96"/>
      <c r="P453" s="93"/>
    </row>
    <row r="454" spans="1:16" ht="17.25" thickBot="1">
      <c r="A454" s="863"/>
      <c r="B454" s="860"/>
      <c r="C454" s="833"/>
      <c r="D454" s="94"/>
      <c r="E454" s="96"/>
      <c r="F454" s="99"/>
      <c r="G454" s="860"/>
      <c r="H454" s="836"/>
      <c r="I454" s="94"/>
      <c r="J454" s="96"/>
      <c r="K454" s="104"/>
      <c r="L454" s="860"/>
      <c r="M454" s="839"/>
      <c r="N454" s="94"/>
      <c r="O454" s="96"/>
      <c r="P454" s="97"/>
    </row>
    <row r="455" spans="1:16">
      <c r="A455" s="863"/>
      <c r="B455" s="858" t="s">
        <v>127</v>
      </c>
      <c r="C455" s="833"/>
      <c r="D455" s="94"/>
      <c r="E455" s="96"/>
      <c r="F455" s="103"/>
      <c r="G455" s="858" t="s">
        <v>127</v>
      </c>
      <c r="H455" s="836"/>
      <c r="I455" s="94"/>
      <c r="J455" s="96"/>
      <c r="K455" s="104"/>
      <c r="L455" s="858" t="s">
        <v>127</v>
      </c>
      <c r="M455" s="839"/>
      <c r="N455" s="94"/>
      <c r="O455" s="114"/>
      <c r="P455" s="97"/>
    </row>
    <row r="456" spans="1:16" ht="17.25" thickBot="1">
      <c r="A456" s="863"/>
      <c r="B456" s="849"/>
      <c r="C456" s="833"/>
      <c r="D456" s="94"/>
      <c r="E456" s="96"/>
      <c r="F456" s="104"/>
      <c r="G456" s="849"/>
      <c r="H456" s="836"/>
      <c r="I456" s="94"/>
      <c r="J456" s="96"/>
      <c r="K456" s="99"/>
      <c r="L456" s="849"/>
      <c r="M456" s="839"/>
      <c r="N456" s="113"/>
      <c r="O456" s="96"/>
      <c r="P456" s="112"/>
    </row>
    <row r="457" spans="1:16">
      <c r="A457" s="863"/>
      <c r="B457" s="859"/>
      <c r="C457" s="833"/>
      <c r="D457" s="94"/>
      <c r="E457" s="96"/>
      <c r="F457" s="104"/>
      <c r="G457" s="859"/>
      <c r="H457" s="836"/>
      <c r="I457" s="94"/>
      <c r="J457" s="96"/>
      <c r="K457" s="104"/>
      <c r="L457" s="859"/>
      <c r="M457" s="839"/>
      <c r="N457" s="113"/>
      <c r="O457" s="114"/>
      <c r="P457" s="97"/>
    </row>
    <row r="458" spans="1:16" ht="17.25" thickBot="1">
      <c r="A458" s="863"/>
      <c r="B458" s="860"/>
      <c r="C458" s="833"/>
      <c r="D458" s="94"/>
      <c r="E458" s="96"/>
      <c r="F458" s="99"/>
      <c r="G458" s="860"/>
      <c r="H458" s="836"/>
      <c r="I458" s="94"/>
      <c r="J458" s="96"/>
      <c r="K458" s="93"/>
      <c r="L458" s="860"/>
      <c r="M458" s="839"/>
      <c r="N458" s="94"/>
      <c r="O458" s="114"/>
      <c r="P458" s="104"/>
    </row>
    <row r="459" spans="1:16">
      <c r="A459" s="863"/>
      <c r="B459" s="858" t="s">
        <v>128</v>
      </c>
      <c r="C459" s="833"/>
      <c r="D459" s="94"/>
      <c r="E459" s="96"/>
      <c r="F459" s="104"/>
      <c r="G459" s="858" t="s">
        <v>128</v>
      </c>
      <c r="H459" s="836"/>
      <c r="I459" s="94"/>
      <c r="J459" s="96"/>
      <c r="K459" s="97"/>
      <c r="L459" s="858" t="s">
        <v>128</v>
      </c>
      <c r="M459" s="839"/>
      <c r="N459" s="94"/>
      <c r="O459" s="96"/>
      <c r="P459" s="97"/>
    </row>
    <row r="460" spans="1:16" ht="17.25" thickBot="1">
      <c r="A460" s="863"/>
      <c r="B460" s="849"/>
      <c r="C460" s="833"/>
      <c r="D460" s="94"/>
      <c r="E460" s="96"/>
      <c r="F460" s="93"/>
      <c r="G460" s="849"/>
      <c r="H460" s="836"/>
      <c r="I460" s="94"/>
      <c r="J460" s="114"/>
      <c r="K460" s="97"/>
      <c r="L460" s="849"/>
      <c r="M460" s="839"/>
      <c r="N460" s="113"/>
      <c r="O460" s="114"/>
      <c r="P460" s="97"/>
    </row>
    <row r="461" spans="1:16">
      <c r="A461" s="863"/>
      <c r="B461" s="859"/>
      <c r="C461" s="833"/>
      <c r="D461" s="94"/>
      <c r="E461" s="96"/>
      <c r="F461" s="97"/>
      <c r="G461" s="859"/>
      <c r="H461" s="836"/>
      <c r="I461" s="94"/>
      <c r="J461" s="96"/>
      <c r="K461" s="97"/>
      <c r="L461" s="859"/>
      <c r="M461" s="839"/>
      <c r="N461" s="113"/>
      <c r="O461" s="114"/>
      <c r="P461" s="97"/>
    </row>
    <row r="462" spans="1:16" ht="17.25" thickBot="1">
      <c r="A462" s="863"/>
      <c r="B462" s="860"/>
      <c r="C462" s="833"/>
      <c r="D462" s="94"/>
      <c r="E462" s="96"/>
      <c r="F462" s="93"/>
      <c r="G462" s="860"/>
      <c r="H462" s="836"/>
      <c r="I462" s="94"/>
      <c r="J462" s="114"/>
      <c r="K462" s="97"/>
      <c r="L462" s="860"/>
      <c r="M462" s="839"/>
      <c r="N462" s="94"/>
      <c r="O462" s="114"/>
      <c r="P462" s="97"/>
    </row>
    <row r="463" spans="1:16">
      <c r="A463" s="863"/>
      <c r="B463" s="848" t="s">
        <v>129</v>
      </c>
      <c r="C463" s="833"/>
      <c r="D463" s="94"/>
      <c r="E463" s="96"/>
      <c r="F463" s="93"/>
      <c r="G463" s="848" t="s">
        <v>129</v>
      </c>
      <c r="H463" s="836"/>
      <c r="I463" s="94"/>
      <c r="J463" s="114"/>
      <c r="K463" s="97"/>
      <c r="L463" s="848" t="s">
        <v>129</v>
      </c>
      <c r="M463" s="839"/>
      <c r="N463" s="113"/>
      <c r="O463" s="114"/>
      <c r="P463" s="97"/>
    </row>
    <row r="464" spans="1:16" ht="17.25" thickBot="1">
      <c r="A464" s="863"/>
      <c r="B464" s="849"/>
      <c r="C464" s="833"/>
      <c r="D464" s="94"/>
      <c r="E464" s="96"/>
      <c r="F464" s="93"/>
      <c r="G464" s="849"/>
      <c r="H464" s="836"/>
      <c r="I464" s="94"/>
      <c r="J464" s="114"/>
      <c r="K464" s="97"/>
      <c r="L464" s="849"/>
      <c r="M464" s="839"/>
      <c r="N464" s="94"/>
      <c r="O464" s="114"/>
      <c r="P464" s="97"/>
    </row>
    <row r="465" spans="1:16">
      <c r="A465" s="863"/>
      <c r="B465" s="106"/>
      <c r="C465" s="833"/>
      <c r="D465" s="94"/>
      <c r="E465" s="96"/>
      <c r="F465" s="97"/>
      <c r="G465" s="106"/>
      <c r="H465" s="836"/>
      <c r="I465" s="94"/>
      <c r="J465" s="96"/>
      <c r="K465" s="112"/>
      <c r="L465" s="106"/>
      <c r="M465" s="839"/>
      <c r="N465" s="113"/>
      <c r="O465" s="96"/>
      <c r="P465" s="112"/>
    </row>
    <row r="466" spans="1:16">
      <c r="A466" s="863"/>
      <c r="B466" s="107"/>
      <c r="C466" s="833"/>
      <c r="D466" s="94"/>
      <c r="E466" s="96"/>
      <c r="F466" s="93"/>
      <c r="G466" s="107"/>
      <c r="H466" s="836"/>
      <c r="I466" s="94"/>
      <c r="J466" s="96"/>
      <c r="K466" s="97"/>
      <c r="L466" s="107"/>
      <c r="M466" s="839"/>
      <c r="N466" s="113"/>
      <c r="O466" s="114"/>
      <c r="P466" s="97"/>
    </row>
    <row r="467" spans="1:16">
      <c r="A467" s="863"/>
      <c r="B467" s="109"/>
      <c r="C467" s="833"/>
      <c r="D467" s="94"/>
      <c r="E467" s="96"/>
      <c r="F467" s="93"/>
      <c r="G467" s="109"/>
      <c r="H467" s="836"/>
      <c r="I467" s="113"/>
      <c r="J467" s="114"/>
      <c r="K467" s="97"/>
      <c r="L467" s="109"/>
      <c r="M467" s="839"/>
      <c r="N467" s="113"/>
      <c r="O467" s="114"/>
      <c r="P467" s="104"/>
    </row>
    <row r="468" spans="1:16">
      <c r="A468" s="863"/>
      <c r="B468" s="110"/>
      <c r="C468" s="833"/>
      <c r="D468" s="94"/>
      <c r="E468" s="96"/>
      <c r="F468" s="93"/>
      <c r="G468" s="110"/>
      <c r="H468" s="836"/>
      <c r="I468" s="113"/>
      <c r="J468" s="114"/>
      <c r="K468" s="104"/>
      <c r="L468" s="110"/>
      <c r="M468" s="839"/>
      <c r="N468" s="111"/>
      <c r="O468" s="96"/>
      <c r="P468" s="97"/>
    </row>
    <row r="469" spans="1:16">
      <c r="A469" s="863"/>
      <c r="B469" s="109"/>
      <c r="C469" s="833"/>
      <c r="D469" s="111"/>
      <c r="E469" s="96"/>
      <c r="F469" s="97"/>
      <c r="G469" s="109"/>
      <c r="H469" s="836"/>
      <c r="I469" s="111"/>
      <c r="J469" s="96"/>
      <c r="K469" s="112"/>
      <c r="L469" s="109"/>
      <c r="M469" s="839"/>
      <c r="N469" s="94"/>
      <c r="O469" s="96"/>
      <c r="P469" s="112"/>
    </row>
    <row r="470" spans="1:16">
      <c r="A470" s="863"/>
      <c r="B470" s="110"/>
      <c r="C470" s="833"/>
      <c r="D470" s="94"/>
      <c r="E470" s="96"/>
      <c r="F470" s="108"/>
      <c r="G470" s="110"/>
      <c r="H470" s="836"/>
      <c r="I470" s="94"/>
      <c r="J470" s="96"/>
      <c r="K470" s="97"/>
      <c r="L470" s="110"/>
      <c r="M470" s="839"/>
      <c r="N470" s="113"/>
      <c r="O470" s="114"/>
      <c r="P470" s="97"/>
    </row>
    <row r="471" spans="1:16">
      <c r="A471" s="863"/>
      <c r="B471" s="109"/>
      <c r="C471" s="833"/>
      <c r="D471" s="94"/>
      <c r="E471" s="96"/>
      <c r="F471" s="97"/>
      <c r="G471" s="109"/>
      <c r="H471" s="836"/>
      <c r="I471" s="113"/>
      <c r="J471" s="114"/>
      <c r="K471" s="97"/>
      <c r="L471" s="109"/>
      <c r="M471" s="839"/>
      <c r="N471" s="113"/>
      <c r="O471" s="114"/>
      <c r="P471" s="97"/>
    </row>
    <row r="472" spans="1:16" ht="17.25" thickBot="1">
      <c r="A472" s="863"/>
      <c r="B472" s="110"/>
      <c r="C472" s="846"/>
      <c r="D472" s="115"/>
      <c r="E472" s="116"/>
      <c r="F472" s="117"/>
      <c r="G472" s="110"/>
      <c r="H472" s="836"/>
      <c r="I472" s="115"/>
      <c r="J472" s="116"/>
      <c r="K472" s="117"/>
      <c r="L472" s="110"/>
      <c r="M472" s="839"/>
      <c r="N472" s="115"/>
      <c r="O472" s="116"/>
      <c r="P472" s="117"/>
    </row>
    <row r="473" spans="1:16">
      <c r="A473" s="850" t="str">
        <f>TEXT(A427,"AAAA")</f>
        <v>星期日</v>
      </c>
      <c r="B473" s="109"/>
      <c r="C473" s="832" t="s">
        <v>666</v>
      </c>
      <c r="D473" s="118"/>
      <c r="E473" s="119"/>
      <c r="F473" s="97"/>
      <c r="G473" s="109"/>
      <c r="H473" s="835" t="s">
        <v>130</v>
      </c>
      <c r="I473" s="118"/>
      <c r="J473" s="119"/>
      <c r="K473" s="97"/>
      <c r="L473" s="109"/>
      <c r="M473" s="838" t="s">
        <v>130</v>
      </c>
      <c r="N473" s="118"/>
      <c r="O473" s="119"/>
      <c r="P473" s="97"/>
    </row>
    <row r="474" spans="1:16">
      <c r="A474" s="850"/>
      <c r="B474" s="110"/>
      <c r="C474" s="833"/>
      <c r="D474" s="120"/>
      <c r="E474" s="96"/>
      <c r="F474" s="97"/>
      <c r="G474" s="110"/>
      <c r="H474" s="836"/>
      <c r="I474" s="94"/>
      <c r="J474" s="96"/>
      <c r="K474" s="97"/>
      <c r="L474" s="110"/>
      <c r="M474" s="839"/>
      <c r="N474" s="94"/>
      <c r="O474" s="96"/>
      <c r="P474" s="97"/>
    </row>
    <row r="475" spans="1:16">
      <c r="A475" s="850"/>
      <c r="B475" s="109"/>
      <c r="C475" s="833"/>
      <c r="D475" s="120"/>
      <c r="E475" s="96"/>
      <c r="F475" s="97"/>
      <c r="G475" s="109"/>
      <c r="H475" s="836"/>
      <c r="I475" s="94"/>
      <c r="J475" s="96"/>
      <c r="K475" s="97"/>
      <c r="L475" s="109"/>
      <c r="M475" s="839"/>
      <c r="N475" s="94"/>
      <c r="O475" s="96"/>
      <c r="P475" s="97"/>
    </row>
    <row r="476" spans="1:16">
      <c r="A476" s="850"/>
      <c r="B476" s="110"/>
      <c r="C476" s="833"/>
      <c r="D476" s="120"/>
      <c r="E476" s="96"/>
      <c r="F476" s="97"/>
      <c r="G476" s="110"/>
      <c r="H476" s="836"/>
      <c r="I476" s="94"/>
      <c r="J476" s="96"/>
      <c r="K476" s="97"/>
      <c r="L476" s="110"/>
      <c r="M476" s="839"/>
      <c r="N476" s="94"/>
      <c r="O476" s="96"/>
      <c r="P476" s="97"/>
    </row>
    <row r="477" spans="1:16">
      <c r="A477" s="850"/>
      <c r="B477" s="109"/>
      <c r="C477" s="833"/>
      <c r="D477" s="120"/>
      <c r="E477" s="96"/>
      <c r="F477" s="97"/>
      <c r="G477" s="109"/>
      <c r="H477" s="836"/>
      <c r="I477" s="94"/>
      <c r="J477" s="96"/>
      <c r="K477" s="97"/>
      <c r="L477" s="109"/>
      <c r="M477" s="839"/>
      <c r="N477" s="94"/>
      <c r="O477" s="96"/>
      <c r="P477" s="97"/>
    </row>
    <row r="478" spans="1:16">
      <c r="A478" s="850"/>
      <c r="B478" s="110"/>
      <c r="C478" s="833"/>
      <c r="D478" s="120"/>
      <c r="E478" s="96"/>
      <c r="F478" s="97"/>
      <c r="G478" s="110"/>
      <c r="H478" s="836"/>
      <c r="I478" s="94"/>
      <c r="J478" s="96"/>
      <c r="K478" s="97"/>
      <c r="L478" s="110"/>
      <c r="M478" s="839"/>
      <c r="N478" s="94"/>
      <c r="O478" s="96"/>
      <c r="P478" s="97"/>
    </row>
    <row r="479" spans="1:16">
      <c r="A479" s="850"/>
      <c r="B479" s="109"/>
      <c r="C479" s="833"/>
      <c r="D479" s="120"/>
      <c r="E479" s="96"/>
      <c r="F479" s="97"/>
      <c r="G479" s="109"/>
      <c r="H479" s="836"/>
      <c r="I479" s="94"/>
      <c r="J479" s="96"/>
      <c r="K479" s="97"/>
      <c r="L479" s="109"/>
      <c r="M479" s="839"/>
      <c r="N479" s="94"/>
      <c r="O479" s="96"/>
      <c r="P479" s="97"/>
    </row>
    <row r="480" spans="1:16">
      <c r="A480" s="850"/>
      <c r="B480" s="110"/>
      <c r="C480" s="833"/>
      <c r="D480" s="94"/>
      <c r="E480" s="96"/>
      <c r="F480" s="97"/>
      <c r="G480" s="110"/>
      <c r="H480" s="836"/>
      <c r="I480" s="94"/>
      <c r="J480" s="96"/>
      <c r="K480" s="97"/>
      <c r="L480" s="110"/>
      <c r="M480" s="839"/>
      <c r="N480" s="94"/>
      <c r="O480" s="96"/>
      <c r="P480" s="97"/>
    </row>
    <row r="481" spans="1:16">
      <c r="A481" s="850"/>
      <c r="B481" s="107"/>
      <c r="C481" s="833"/>
      <c r="D481" s="113"/>
      <c r="E481" s="114"/>
      <c r="F481" s="104"/>
      <c r="G481" s="107"/>
      <c r="H481" s="836"/>
      <c r="I481" s="113"/>
      <c r="J481" s="114"/>
      <c r="K481" s="97"/>
      <c r="L481" s="107"/>
      <c r="M481" s="839"/>
      <c r="N481" s="113"/>
      <c r="O481" s="114"/>
      <c r="P481" s="97"/>
    </row>
    <row r="482" spans="1:16" ht="17.25" thickBot="1">
      <c r="A482" s="850"/>
      <c r="B482" s="107"/>
      <c r="C482" s="846"/>
      <c r="D482" s="122" t="s">
        <v>132</v>
      </c>
      <c r="E482" s="123" t="s">
        <v>133</v>
      </c>
      <c r="F482" s="124"/>
      <c r="G482" s="107"/>
      <c r="H482" s="847"/>
      <c r="I482" s="122" t="s">
        <v>132</v>
      </c>
      <c r="J482" s="123" t="s">
        <v>133</v>
      </c>
      <c r="K482" s="97"/>
      <c r="L482" s="107"/>
      <c r="M482" s="845"/>
      <c r="N482" s="122" t="s">
        <v>132</v>
      </c>
      <c r="O482" s="123" t="s">
        <v>133</v>
      </c>
      <c r="P482" s="97"/>
    </row>
    <row r="483" spans="1:16">
      <c r="A483" s="105"/>
      <c r="B483" s="109"/>
      <c r="C483" s="832" t="s">
        <v>667</v>
      </c>
      <c r="D483" s="118"/>
      <c r="E483" s="119"/>
      <c r="F483" s="125"/>
      <c r="G483" s="109"/>
      <c r="H483" s="835" t="s">
        <v>134</v>
      </c>
      <c r="I483" s="118"/>
      <c r="J483" s="119"/>
      <c r="K483" s="125"/>
      <c r="L483" s="109"/>
      <c r="M483" s="838" t="s">
        <v>134</v>
      </c>
      <c r="N483" s="118"/>
      <c r="O483" s="119"/>
      <c r="P483" s="125"/>
    </row>
    <row r="484" spans="1:16">
      <c r="A484" s="105"/>
      <c r="B484" s="110"/>
      <c r="C484" s="833"/>
      <c r="D484" s="94"/>
      <c r="E484" s="96"/>
      <c r="F484" s="97"/>
      <c r="G484" s="110"/>
      <c r="H484" s="836"/>
      <c r="I484" s="94"/>
      <c r="J484" s="96"/>
      <c r="K484" s="97"/>
      <c r="L484" s="110"/>
      <c r="M484" s="839"/>
      <c r="N484" s="94"/>
      <c r="O484" s="96"/>
      <c r="P484" s="97"/>
    </row>
    <row r="485" spans="1:16">
      <c r="A485" s="105"/>
      <c r="B485" s="126"/>
      <c r="C485" s="833"/>
      <c r="D485" s="94"/>
      <c r="E485" s="96"/>
      <c r="F485" s="97"/>
      <c r="G485" s="126"/>
      <c r="H485" s="836"/>
      <c r="I485" s="94"/>
      <c r="J485" s="96"/>
      <c r="K485" s="97"/>
      <c r="L485" s="126"/>
      <c r="M485" s="839"/>
      <c r="N485" s="94"/>
      <c r="O485" s="96"/>
      <c r="P485" s="128"/>
    </row>
    <row r="486" spans="1:16">
      <c r="A486" s="105"/>
      <c r="B486" s="107"/>
      <c r="C486" s="833"/>
      <c r="D486" s="94"/>
      <c r="E486" s="96"/>
      <c r="F486" s="97"/>
      <c r="G486" s="107"/>
      <c r="H486" s="836"/>
      <c r="I486" s="94"/>
      <c r="J486" s="96"/>
      <c r="K486" s="97"/>
      <c r="L486" s="107"/>
      <c r="M486" s="839"/>
      <c r="N486" s="94"/>
      <c r="O486" s="96"/>
      <c r="P486" s="216"/>
    </row>
    <row r="487" spans="1:16">
      <c r="A487" s="105"/>
      <c r="B487" s="109"/>
      <c r="C487" s="833"/>
      <c r="D487" s="94"/>
      <c r="E487" s="96"/>
      <c r="F487" s="97"/>
      <c r="G487" s="109"/>
      <c r="H487" s="836"/>
      <c r="I487" s="94"/>
      <c r="J487" s="96"/>
      <c r="K487" s="97"/>
      <c r="L487" s="109"/>
      <c r="M487" s="839"/>
      <c r="N487" s="94"/>
      <c r="O487" s="96"/>
      <c r="P487" s="97"/>
    </row>
    <row r="488" spans="1:16">
      <c r="A488" s="105"/>
      <c r="B488" s="110"/>
      <c r="C488" s="833"/>
      <c r="D488" s="94"/>
      <c r="E488" s="96"/>
      <c r="F488" s="127"/>
      <c r="G488" s="110"/>
      <c r="H488" s="836"/>
      <c r="I488" s="94"/>
      <c r="J488" s="96"/>
      <c r="K488" s="127"/>
      <c r="L488" s="110"/>
      <c r="M488" s="839"/>
      <c r="N488" s="94"/>
      <c r="O488" s="96"/>
      <c r="P488" s="127"/>
    </row>
    <row r="489" spans="1:16">
      <c r="A489" s="105"/>
      <c r="B489" s="109"/>
      <c r="C489" s="833"/>
      <c r="D489" s="94"/>
      <c r="E489" s="96"/>
      <c r="F489" s="128"/>
      <c r="G489" s="109"/>
      <c r="H489" s="836"/>
      <c r="I489" s="94"/>
      <c r="J489" s="96"/>
      <c r="K489" s="128"/>
      <c r="L489" s="109"/>
      <c r="M489" s="839"/>
      <c r="N489" s="94"/>
      <c r="O489" s="96"/>
      <c r="P489" s="128"/>
    </row>
    <row r="490" spans="1:16">
      <c r="A490" s="105"/>
      <c r="B490" s="110"/>
      <c r="C490" s="833"/>
      <c r="D490" s="217"/>
      <c r="E490" s="114"/>
      <c r="F490" s="216"/>
      <c r="G490" s="110"/>
      <c r="H490" s="836"/>
      <c r="I490" s="113"/>
      <c r="J490" s="114"/>
      <c r="K490" s="216"/>
      <c r="L490" s="110"/>
      <c r="M490" s="839"/>
      <c r="N490" s="113"/>
      <c r="O490" s="114"/>
      <c r="P490" s="216"/>
    </row>
    <row r="491" spans="1:16">
      <c r="A491" s="105"/>
      <c r="B491" s="109"/>
      <c r="C491" s="833"/>
      <c r="D491" s="217"/>
      <c r="E491" s="114"/>
      <c r="F491" s="216"/>
      <c r="G491" s="109"/>
      <c r="H491" s="836"/>
      <c r="I491" s="113"/>
      <c r="J491" s="114"/>
      <c r="K491" s="216"/>
      <c r="L491" s="109"/>
      <c r="M491" s="839"/>
      <c r="N491" s="113"/>
      <c r="O491" s="114"/>
      <c r="P491" s="216"/>
    </row>
    <row r="492" spans="1:16" ht="17.25" thickBot="1">
      <c r="A492" s="105"/>
      <c r="B492" s="110"/>
      <c r="C492" s="846"/>
      <c r="D492" s="129"/>
      <c r="E492" s="130"/>
      <c r="F492" s="104"/>
      <c r="G492" s="110"/>
      <c r="H492" s="847"/>
      <c r="I492" s="113"/>
      <c r="J492" s="130"/>
      <c r="K492" s="104"/>
      <c r="L492" s="110"/>
      <c r="M492" s="845"/>
      <c r="N492" s="113"/>
      <c r="O492" s="131"/>
      <c r="P492" s="127"/>
    </row>
    <row r="493" spans="1:16">
      <c r="A493" s="132"/>
      <c r="B493" s="109"/>
      <c r="C493" s="832" t="s">
        <v>668</v>
      </c>
      <c r="D493" s="118" t="s">
        <v>136</v>
      </c>
      <c r="E493" s="133" t="s">
        <v>137</v>
      </c>
      <c r="F493" s="125"/>
      <c r="G493" s="109"/>
      <c r="H493" s="835" t="s">
        <v>135</v>
      </c>
      <c r="I493" s="118" t="s">
        <v>136</v>
      </c>
      <c r="J493" s="133" t="s">
        <v>137</v>
      </c>
      <c r="K493" s="125"/>
      <c r="L493" s="109"/>
      <c r="M493" s="838" t="s">
        <v>135</v>
      </c>
      <c r="N493" s="118" t="s">
        <v>136</v>
      </c>
      <c r="O493" s="133" t="s">
        <v>137</v>
      </c>
      <c r="P493" s="125"/>
    </row>
    <row r="494" spans="1:16">
      <c r="A494" s="132"/>
      <c r="B494" s="110"/>
      <c r="C494" s="833"/>
      <c r="D494" s="94" t="s">
        <v>141</v>
      </c>
      <c r="E494" s="96" t="s">
        <v>142</v>
      </c>
      <c r="F494" s="134"/>
      <c r="G494" s="110"/>
      <c r="H494" s="836"/>
      <c r="I494" s="94" t="s">
        <v>141</v>
      </c>
      <c r="J494" s="96" t="s">
        <v>142</v>
      </c>
      <c r="K494" s="134"/>
      <c r="L494" s="110"/>
      <c r="M494" s="839"/>
      <c r="N494" s="94" t="s">
        <v>141</v>
      </c>
      <c r="O494" s="96" t="s">
        <v>142</v>
      </c>
      <c r="P494" s="134"/>
    </row>
    <row r="495" spans="1:16">
      <c r="A495" s="132"/>
      <c r="B495" s="135"/>
      <c r="C495" s="833"/>
      <c r="D495" s="94" t="s">
        <v>145</v>
      </c>
      <c r="E495" s="96" t="s">
        <v>146</v>
      </c>
      <c r="F495" s="97"/>
      <c r="G495" s="135"/>
      <c r="H495" s="836"/>
      <c r="I495" s="94" t="s">
        <v>145</v>
      </c>
      <c r="J495" s="96" t="s">
        <v>146</v>
      </c>
      <c r="K495" s="97"/>
      <c r="L495" s="135"/>
      <c r="M495" s="839"/>
      <c r="N495" s="94" t="s">
        <v>145</v>
      </c>
      <c r="O495" s="96" t="s">
        <v>146</v>
      </c>
      <c r="P495" s="97"/>
    </row>
    <row r="496" spans="1:16">
      <c r="A496" s="132"/>
      <c r="B496" s="110"/>
      <c r="C496" s="833"/>
      <c r="D496" s="94" t="s">
        <v>147</v>
      </c>
      <c r="E496" s="96" t="s">
        <v>148</v>
      </c>
      <c r="F496" s="104"/>
      <c r="G496" s="110"/>
      <c r="H496" s="836"/>
      <c r="I496" s="94" t="s">
        <v>147</v>
      </c>
      <c r="J496" s="96" t="s">
        <v>148</v>
      </c>
      <c r="K496" s="104"/>
      <c r="L496" s="110"/>
      <c r="M496" s="839"/>
      <c r="N496" s="94" t="s">
        <v>147</v>
      </c>
      <c r="O496" s="96" t="s">
        <v>148</v>
      </c>
      <c r="P496" s="104"/>
    </row>
    <row r="497" spans="1:16">
      <c r="A497" s="132"/>
      <c r="B497" s="135"/>
      <c r="C497" s="833"/>
      <c r="D497" s="94"/>
      <c r="E497" s="114"/>
      <c r="F497" s="136"/>
      <c r="G497" s="135"/>
      <c r="H497" s="836"/>
      <c r="I497" s="94"/>
      <c r="J497" s="114"/>
      <c r="K497" s="136"/>
      <c r="L497" s="135"/>
      <c r="M497" s="839"/>
      <c r="N497" s="94"/>
      <c r="O497" s="114"/>
      <c r="P497" s="136"/>
    </row>
    <row r="498" spans="1:16">
      <c r="A498" s="132"/>
      <c r="B498" s="110"/>
      <c r="C498" s="833"/>
      <c r="D498" s="94"/>
      <c r="E498" s="96"/>
      <c r="F498" s="97"/>
      <c r="G498" s="110"/>
      <c r="H498" s="836"/>
      <c r="I498" s="94"/>
      <c r="J498" s="96"/>
      <c r="K498" s="97"/>
      <c r="L498" s="110"/>
      <c r="M498" s="839"/>
      <c r="N498" s="94"/>
      <c r="O498" s="96"/>
      <c r="P498" s="97"/>
    </row>
    <row r="499" spans="1:16">
      <c r="A499" s="132"/>
      <c r="B499" s="135"/>
      <c r="C499" s="833"/>
      <c r="D499" s="94"/>
      <c r="E499" s="114"/>
      <c r="F499" s="136"/>
      <c r="G499" s="135"/>
      <c r="H499" s="836"/>
      <c r="I499" s="94"/>
      <c r="J499" s="114"/>
      <c r="K499" s="136"/>
      <c r="L499" s="135"/>
      <c r="M499" s="839"/>
      <c r="N499" s="94"/>
      <c r="O499" s="114"/>
      <c r="P499" s="136"/>
    </row>
    <row r="500" spans="1:16">
      <c r="A500" s="132"/>
      <c r="B500" s="110"/>
      <c r="C500" s="833"/>
      <c r="D500" s="94"/>
      <c r="E500" s="96"/>
      <c r="F500" s="97"/>
      <c r="G500" s="110"/>
      <c r="H500" s="836"/>
      <c r="I500" s="94"/>
      <c r="J500" s="96"/>
      <c r="K500" s="97"/>
      <c r="L500" s="110"/>
      <c r="M500" s="839"/>
      <c r="N500" s="94"/>
      <c r="O500" s="96"/>
      <c r="P500" s="97"/>
    </row>
    <row r="501" spans="1:16">
      <c r="A501" s="132"/>
      <c r="B501" s="135"/>
      <c r="C501" s="833"/>
      <c r="D501" s="94"/>
      <c r="E501" s="96"/>
      <c r="F501" s="97"/>
      <c r="G501" s="135"/>
      <c r="H501" s="836"/>
      <c r="I501" s="94"/>
      <c r="J501" s="96"/>
      <c r="K501" s="97"/>
      <c r="L501" s="135"/>
      <c r="M501" s="839"/>
      <c r="N501" s="94"/>
      <c r="O501" s="96"/>
      <c r="P501" s="97"/>
    </row>
    <row r="502" spans="1:16" ht="17.25" thickBot="1">
      <c r="A502" s="132"/>
      <c r="B502" s="110"/>
      <c r="C502" s="846"/>
      <c r="D502" s="115"/>
      <c r="E502" s="116"/>
      <c r="F502" s="117"/>
      <c r="G502" s="110"/>
      <c r="H502" s="847"/>
      <c r="I502" s="115"/>
      <c r="J502" s="130"/>
      <c r="K502" s="104"/>
      <c r="L502" s="110"/>
      <c r="M502" s="845"/>
      <c r="N502" s="115"/>
      <c r="O502" s="130"/>
      <c r="P502" s="104"/>
    </row>
    <row r="503" spans="1:16">
      <c r="A503" s="132"/>
      <c r="B503" s="135"/>
      <c r="C503" s="832" t="s">
        <v>669</v>
      </c>
      <c r="D503" s="137" t="s">
        <v>150</v>
      </c>
      <c r="E503" s="138"/>
      <c r="F503" s="139" t="s">
        <v>151</v>
      </c>
      <c r="G503" s="135"/>
      <c r="H503" s="835" t="s">
        <v>149</v>
      </c>
      <c r="I503" s="137" t="s">
        <v>150</v>
      </c>
      <c r="J503" s="138"/>
      <c r="K503" s="139" t="s">
        <v>151</v>
      </c>
      <c r="L503" s="135"/>
      <c r="M503" s="838" t="s">
        <v>149</v>
      </c>
      <c r="N503" s="137" t="s">
        <v>150</v>
      </c>
      <c r="O503" s="138"/>
      <c r="P503" s="139" t="s">
        <v>151</v>
      </c>
    </row>
    <row r="504" spans="1:16">
      <c r="A504" s="132"/>
      <c r="B504" s="110"/>
      <c r="C504" s="833"/>
      <c r="D504" s="120"/>
      <c r="E504" s="121"/>
      <c r="F504" s="140"/>
      <c r="G504" s="110"/>
      <c r="H504" s="836"/>
      <c r="I504" s="94"/>
      <c r="J504" s="96"/>
      <c r="K504" s="97"/>
      <c r="L504" s="110"/>
      <c r="M504" s="839"/>
      <c r="N504" s="94"/>
      <c r="O504" s="96"/>
      <c r="P504" s="97"/>
    </row>
    <row r="505" spans="1:16">
      <c r="A505" s="132"/>
      <c r="B505" s="135"/>
      <c r="C505" s="833"/>
      <c r="D505" s="94"/>
      <c r="E505" s="96"/>
      <c r="F505" s="97"/>
      <c r="G505" s="135"/>
      <c r="H505" s="836"/>
      <c r="I505" s="94"/>
      <c r="J505" s="96"/>
      <c r="K505" s="97"/>
      <c r="L505" s="135"/>
      <c r="M505" s="839"/>
      <c r="N505" s="94"/>
      <c r="O505" s="96"/>
      <c r="P505" s="97"/>
    </row>
    <row r="506" spans="1:16">
      <c r="A506" s="132"/>
      <c r="B506" s="110"/>
      <c r="C506" s="833"/>
      <c r="D506" s="113"/>
      <c r="E506" s="114"/>
      <c r="F506" s="104"/>
      <c r="G506" s="110"/>
      <c r="H506" s="836"/>
      <c r="I506" s="113"/>
      <c r="J506" s="114"/>
      <c r="K506" s="104"/>
      <c r="L506" s="110"/>
      <c r="M506" s="839"/>
      <c r="N506" s="113"/>
      <c r="O506" s="114"/>
      <c r="P506" s="104"/>
    </row>
    <row r="507" spans="1:16">
      <c r="A507" s="841"/>
      <c r="B507" s="135"/>
      <c r="C507" s="833"/>
      <c r="D507" s="94"/>
      <c r="E507" s="96"/>
      <c r="F507" s="97"/>
      <c r="G507" s="135"/>
      <c r="H507" s="836"/>
      <c r="I507" s="94"/>
      <c r="J507" s="96"/>
      <c r="K507" s="97"/>
      <c r="L507" s="135"/>
      <c r="M507" s="839"/>
      <c r="N507" s="94"/>
      <c r="O507" s="96"/>
      <c r="P507" s="97"/>
    </row>
    <row r="508" spans="1:16">
      <c r="A508" s="841"/>
      <c r="B508" s="110"/>
      <c r="C508" s="833"/>
      <c r="D508" s="94"/>
      <c r="E508" s="96"/>
      <c r="F508" s="97"/>
      <c r="G508" s="110"/>
      <c r="H508" s="836"/>
      <c r="I508" s="94"/>
      <c r="J508" s="96"/>
      <c r="K508" s="97"/>
      <c r="L508" s="110"/>
      <c r="M508" s="839"/>
      <c r="N508" s="94"/>
      <c r="O508" s="96"/>
      <c r="P508" s="97"/>
    </row>
    <row r="509" spans="1:16">
      <c r="A509" s="841"/>
      <c r="B509" s="135"/>
      <c r="C509" s="833"/>
      <c r="D509" s="113"/>
      <c r="E509" s="114"/>
      <c r="F509" s="104"/>
      <c r="G509" s="135"/>
      <c r="H509" s="836"/>
      <c r="I509" s="113"/>
      <c r="J509" s="114"/>
      <c r="K509" s="104"/>
      <c r="L509" s="135"/>
      <c r="M509" s="839"/>
      <c r="N509" s="113"/>
      <c r="O509" s="114"/>
      <c r="P509" s="104"/>
    </row>
    <row r="510" spans="1:16" ht="17.25" thickBot="1">
      <c r="A510" s="842"/>
      <c r="B510" s="141"/>
      <c r="C510" s="834"/>
      <c r="D510" s="142"/>
      <c r="E510" s="143"/>
      <c r="F510" s="144"/>
      <c r="G510" s="141"/>
      <c r="H510" s="837"/>
      <c r="I510" s="142"/>
      <c r="J510" s="143"/>
      <c r="K510" s="144"/>
      <c r="L510" s="141"/>
      <c r="M510" s="840"/>
      <c r="N510" s="142"/>
      <c r="O510" s="143"/>
      <c r="P510" s="144"/>
    </row>
    <row r="511" spans="1:16" s="146" customFormat="1" ht="27" customHeight="1" thickTop="1" thickBot="1">
      <c r="A511" s="145"/>
      <c r="B511" s="843" t="s">
        <v>152</v>
      </c>
      <c r="C511" s="843"/>
      <c r="D511" s="843"/>
      <c r="E511" s="843"/>
      <c r="F511" s="843"/>
      <c r="G511" s="844" t="s">
        <v>153</v>
      </c>
      <c r="H511" s="844"/>
      <c r="I511" s="844"/>
      <c r="J511" s="844"/>
      <c r="K511" s="844"/>
      <c r="L511" s="844"/>
      <c r="M511" s="844"/>
      <c r="N511" s="825" t="s">
        <v>154</v>
      </c>
      <c r="O511" s="825"/>
      <c r="P511" s="825"/>
    </row>
    <row r="512" spans="1:16" s="159" customFormat="1" ht="21.75" customHeight="1" thickTop="1" thickBot="1">
      <c r="A512" s="147" t="s">
        <v>0</v>
      </c>
      <c r="B512" s="148"/>
      <c r="C512" s="149" t="s">
        <v>155</v>
      </c>
      <c r="D512" s="150" t="s">
        <v>156</v>
      </c>
      <c r="E512" s="151" t="s">
        <v>157</v>
      </c>
      <c r="F512" s="152" t="s">
        <v>158</v>
      </c>
      <c r="G512" s="153" t="s">
        <v>159</v>
      </c>
      <c r="H512" s="154" t="s">
        <v>150</v>
      </c>
      <c r="I512" s="155" t="s">
        <v>156</v>
      </c>
      <c r="J512" s="155" t="s">
        <v>157</v>
      </c>
      <c r="K512" s="155" t="s">
        <v>158</v>
      </c>
      <c r="L512" s="154" t="s">
        <v>160</v>
      </c>
      <c r="M512" s="156" t="s">
        <v>161</v>
      </c>
      <c r="N512" s="157" t="s">
        <v>155</v>
      </c>
      <c r="O512" s="151" t="s">
        <v>157</v>
      </c>
      <c r="P512" s="158" t="s">
        <v>158</v>
      </c>
    </row>
    <row r="513" spans="1:16" s="172" customFormat="1" ht="17.25" thickTop="1">
      <c r="A513" s="826">
        <f>A427</f>
        <v>46208</v>
      </c>
      <c r="B513" s="829" t="s">
        <v>670</v>
      </c>
      <c r="C513" s="160"/>
      <c r="D513" s="161"/>
      <c r="E513" s="162"/>
      <c r="F513" s="163"/>
      <c r="G513" s="164"/>
      <c r="H513" s="165"/>
      <c r="I513" s="166"/>
      <c r="J513" s="166"/>
      <c r="K513" s="167"/>
      <c r="L513" s="168"/>
      <c r="M513" s="169"/>
      <c r="N513" s="170"/>
      <c r="O513" s="166"/>
      <c r="P513" s="171"/>
    </row>
    <row r="514" spans="1:16" s="172" customFormat="1">
      <c r="A514" s="827"/>
      <c r="B514" s="830"/>
      <c r="C514" s="173"/>
      <c r="D514" s="174"/>
      <c r="E514" s="175"/>
      <c r="F514" s="176"/>
      <c r="G514" s="173"/>
      <c r="H514" s="177"/>
      <c r="I514" s="175"/>
      <c r="J514" s="175"/>
      <c r="K514" s="178"/>
      <c r="L514" s="179"/>
      <c r="M514" s="180"/>
      <c r="N514" s="181"/>
      <c r="O514" s="175"/>
      <c r="P514" s="182"/>
    </row>
    <row r="515" spans="1:16" s="172" customFormat="1">
      <c r="A515" s="827"/>
      <c r="B515" s="830"/>
      <c r="C515" s="173"/>
      <c r="D515" s="174"/>
      <c r="E515" s="175"/>
      <c r="F515" s="176"/>
      <c r="G515" s="173"/>
      <c r="H515" s="183"/>
      <c r="I515" s="175"/>
      <c r="J515" s="175"/>
      <c r="K515" s="178"/>
      <c r="L515" s="184"/>
      <c r="M515" s="180"/>
      <c r="N515" s="181"/>
      <c r="O515" s="175"/>
      <c r="P515" s="182"/>
    </row>
    <row r="516" spans="1:16" s="172" customFormat="1">
      <c r="A516" s="827"/>
      <c r="B516" s="830"/>
      <c r="C516" s="173"/>
      <c r="D516" s="218"/>
      <c r="E516" s="175"/>
      <c r="F516" s="176"/>
      <c r="G516" s="173"/>
      <c r="H516" s="183"/>
      <c r="I516" s="175"/>
      <c r="J516" s="175"/>
      <c r="K516" s="187"/>
      <c r="L516" s="184"/>
      <c r="M516" s="180"/>
      <c r="N516" s="181"/>
      <c r="O516" s="175"/>
      <c r="P516" s="182"/>
    </row>
    <row r="517" spans="1:16" s="172" customFormat="1">
      <c r="A517" s="827"/>
      <c r="B517" s="830"/>
      <c r="C517" s="173"/>
      <c r="D517" s="185"/>
      <c r="E517" s="175"/>
      <c r="F517" s="182"/>
      <c r="G517" s="173"/>
      <c r="H517" s="186"/>
      <c r="I517" s="175"/>
      <c r="J517" s="175"/>
      <c r="K517" s="187"/>
      <c r="L517" s="184"/>
      <c r="M517" s="180"/>
      <c r="N517" s="181"/>
      <c r="O517" s="175"/>
      <c r="P517" s="182"/>
    </row>
    <row r="518" spans="1:16" s="172" customFormat="1">
      <c r="A518" s="827"/>
      <c r="B518" s="830"/>
      <c r="C518" s="173"/>
      <c r="D518" s="174"/>
      <c r="E518" s="175"/>
      <c r="F518" s="188"/>
      <c r="G518" s="198"/>
      <c r="H518" s="183"/>
      <c r="I518" s="191"/>
      <c r="J518" s="175"/>
      <c r="K518" s="178"/>
      <c r="L518" s="189"/>
      <c r="M518" s="190"/>
      <c r="N518" s="181"/>
      <c r="O518" s="175"/>
      <c r="P518" s="182"/>
    </row>
    <row r="519" spans="1:16" s="172" customFormat="1">
      <c r="A519" s="827"/>
      <c r="B519" s="830"/>
      <c r="C519" s="173"/>
      <c r="D519" s="174"/>
      <c r="E519" s="175"/>
      <c r="F519" s="182"/>
      <c r="G519" s="173"/>
      <c r="H519" s="183"/>
      <c r="I519" s="191"/>
      <c r="J519" s="175"/>
      <c r="K519" s="178"/>
      <c r="L519" s="184"/>
      <c r="M519" s="180"/>
      <c r="N519" s="181"/>
      <c r="O519" s="175"/>
      <c r="P519" s="182"/>
    </row>
    <row r="520" spans="1:16" s="172" customFormat="1">
      <c r="A520" s="827"/>
      <c r="B520" s="830"/>
      <c r="C520" s="173"/>
      <c r="D520" s="174"/>
      <c r="E520" s="175"/>
      <c r="F520" s="182"/>
      <c r="G520" s="219"/>
      <c r="H520" s="183"/>
      <c r="I520" s="175"/>
      <c r="J520" s="175"/>
      <c r="K520" s="178"/>
      <c r="L520" s="184"/>
      <c r="M520" s="180"/>
      <c r="N520" s="181"/>
      <c r="O520" s="175"/>
      <c r="P520" s="182"/>
    </row>
    <row r="521" spans="1:16" s="172" customFormat="1">
      <c r="A521" s="827"/>
      <c r="B521" s="830"/>
      <c r="C521" s="173"/>
      <c r="D521" s="174"/>
      <c r="E521" s="175"/>
      <c r="F521" s="188"/>
      <c r="G521" s="173"/>
      <c r="H521" s="183"/>
      <c r="I521" s="191"/>
      <c r="J521" s="175"/>
      <c r="K521" s="178"/>
      <c r="L521" s="184"/>
      <c r="M521" s="180"/>
      <c r="N521" s="181"/>
      <c r="O521" s="175"/>
      <c r="P521" s="182"/>
    </row>
    <row r="522" spans="1:16" s="172" customFormat="1">
      <c r="A522" s="827"/>
      <c r="B522" s="830"/>
      <c r="C522" s="173"/>
      <c r="D522" s="174"/>
      <c r="E522" s="175"/>
      <c r="F522" s="182"/>
      <c r="G522" s="173"/>
      <c r="H522" s="183"/>
      <c r="I522" s="191"/>
      <c r="J522" s="175"/>
      <c r="K522" s="178"/>
      <c r="L522" s="184"/>
      <c r="M522" s="180"/>
      <c r="N522" s="181"/>
      <c r="O522" s="175"/>
      <c r="P522" s="182"/>
    </row>
    <row r="523" spans="1:16" s="172" customFormat="1">
      <c r="A523" s="827"/>
      <c r="B523" s="830"/>
      <c r="C523" s="192"/>
      <c r="D523" s="193"/>
      <c r="E523" s="194"/>
      <c r="F523" s="195"/>
      <c r="G523" s="173"/>
      <c r="H523" s="177"/>
      <c r="I523" s="175"/>
      <c r="J523" s="175"/>
      <c r="K523" s="178"/>
      <c r="L523" s="184"/>
      <c r="M523" s="180"/>
      <c r="N523" s="196"/>
      <c r="O523" s="194"/>
      <c r="P523" s="195"/>
    </row>
    <row r="524" spans="1:16" s="172" customFormat="1">
      <c r="A524" s="827"/>
      <c r="B524" s="830"/>
      <c r="C524" s="192"/>
      <c r="D524" s="193"/>
      <c r="E524" s="194"/>
      <c r="F524" s="195"/>
      <c r="G524" s="198"/>
      <c r="H524" s="183"/>
      <c r="I524" s="191"/>
      <c r="J524" s="175"/>
      <c r="K524" s="178"/>
      <c r="L524" s="184"/>
      <c r="M524" s="180"/>
      <c r="N524" s="196"/>
      <c r="O524" s="194"/>
      <c r="P524" s="195"/>
    </row>
    <row r="525" spans="1:16" s="172" customFormat="1">
      <c r="A525" s="827"/>
      <c r="B525" s="830"/>
      <c r="C525" s="192"/>
      <c r="D525" s="193"/>
      <c r="E525" s="194"/>
      <c r="F525" s="195"/>
      <c r="G525" s="173"/>
      <c r="H525" s="199"/>
      <c r="I525" s="191"/>
      <c r="J525" s="200"/>
      <c r="K525" s="197"/>
      <c r="L525" s="184"/>
      <c r="M525" s="180"/>
      <c r="N525" s="196"/>
      <c r="O525" s="194"/>
      <c r="P525" s="195"/>
    </row>
    <row r="526" spans="1:16" s="172" customFormat="1">
      <c r="A526" s="827"/>
      <c r="B526" s="830"/>
      <c r="C526" s="192"/>
      <c r="D526" s="193"/>
      <c r="E526" s="194"/>
      <c r="F526" s="195"/>
      <c r="G526" s="173"/>
      <c r="H526" s="201"/>
      <c r="I526" s="175"/>
      <c r="J526" s="175"/>
      <c r="K526" s="178"/>
      <c r="L526" s="184"/>
      <c r="M526" s="180"/>
      <c r="N526" s="196"/>
      <c r="O526" s="194"/>
      <c r="P526" s="195"/>
    </row>
    <row r="527" spans="1:16" s="172" customFormat="1">
      <c r="A527" s="827"/>
      <c r="B527" s="830"/>
      <c r="C527" s="192"/>
      <c r="D527" s="193"/>
      <c r="E527" s="194"/>
      <c r="F527" s="195"/>
      <c r="G527" s="198"/>
      <c r="H527" s="183"/>
      <c r="I527" s="200"/>
      <c r="J527" s="200"/>
      <c r="K527" s="197"/>
      <c r="L527" s="184"/>
      <c r="M527" s="180"/>
      <c r="N527" s="196"/>
      <c r="O527" s="194"/>
      <c r="P527" s="195"/>
    </row>
    <row r="528" spans="1:16" s="172" customFormat="1">
      <c r="A528" s="827"/>
      <c r="B528" s="830"/>
      <c r="C528" s="192"/>
      <c r="D528" s="193"/>
      <c r="E528" s="194"/>
      <c r="F528" s="195"/>
      <c r="G528" s="173"/>
      <c r="H528" s="183"/>
      <c r="I528" s="200"/>
      <c r="J528" s="200"/>
      <c r="K528" s="197"/>
      <c r="L528" s="179"/>
      <c r="M528" s="180"/>
      <c r="N528" s="196"/>
      <c r="O528" s="194"/>
      <c r="P528" s="195"/>
    </row>
    <row r="529" spans="1:16" s="172" customFormat="1">
      <c r="A529" s="827"/>
      <c r="B529" s="830"/>
      <c r="C529" s="192"/>
      <c r="D529" s="193"/>
      <c r="E529" s="194"/>
      <c r="F529" s="195"/>
      <c r="G529" s="192"/>
      <c r="H529" s="201"/>
      <c r="I529" s="202"/>
      <c r="J529" s="202"/>
      <c r="K529" s="203"/>
      <c r="L529" s="204"/>
      <c r="M529" s="190"/>
      <c r="N529" s="196"/>
      <c r="O529" s="194"/>
      <c r="P529" s="195"/>
    </row>
    <row r="530" spans="1:16" s="172" customFormat="1">
      <c r="A530" s="827"/>
      <c r="B530" s="830"/>
      <c r="C530" s="192"/>
      <c r="D530" s="193"/>
      <c r="E530" s="194"/>
      <c r="F530" s="195"/>
      <c r="G530" s="192"/>
      <c r="H530" s="201"/>
      <c r="I530" s="202"/>
      <c r="J530" s="202"/>
      <c r="K530" s="203"/>
      <c r="L530" s="204"/>
      <c r="M530" s="190"/>
      <c r="N530" s="196"/>
      <c r="O530" s="194"/>
      <c r="P530" s="195"/>
    </row>
    <row r="531" spans="1:16" s="172" customFormat="1">
      <c r="A531" s="827"/>
      <c r="B531" s="830"/>
      <c r="C531" s="192"/>
      <c r="D531" s="193"/>
      <c r="E531" s="194"/>
      <c r="F531" s="195"/>
      <c r="G531" s="192"/>
      <c r="H531" s="201"/>
      <c r="I531" s="202"/>
      <c r="J531" s="202"/>
      <c r="K531" s="203"/>
      <c r="L531" s="204"/>
      <c r="M531" s="190"/>
      <c r="N531" s="196"/>
      <c r="O531" s="194"/>
      <c r="P531" s="195"/>
    </row>
    <row r="532" spans="1:16" s="172" customFormat="1" ht="17.25" thickBot="1">
      <c r="A532" s="828"/>
      <c r="B532" s="831"/>
      <c r="C532" s="205"/>
      <c r="D532" s="206"/>
      <c r="E532" s="207"/>
      <c r="F532" s="208"/>
      <c r="G532" s="209"/>
      <c r="H532" s="210"/>
      <c r="I532" s="211"/>
      <c r="J532" s="211"/>
      <c r="K532" s="212"/>
      <c r="L532" s="213"/>
      <c r="M532" s="214"/>
      <c r="N532" s="215"/>
      <c r="O532" s="207"/>
      <c r="P532" s="208"/>
    </row>
    <row r="533" spans="1:16" s="71" customFormat="1" ht="18" customHeight="1" thickTop="1" thickBot="1">
      <c r="A533" s="862">
        <f>A427+1</f>
        <v>46209</v>
      </c>
      <c r="B533" s="90" t="s">
        <v>162</v>
      </c>
      <c r="C533" s="832" t="s">
        <v>665</v>
      </c>
      <c r="D533" s="91" t="s">
        <v>114</v>
      </c>
      <c r="E533" s="92" t="s">
        <v>164</v>
      </c>
      <c r="F533" s="93"/>
      <c r="G533" s="90" t="s">
        <v>162</v>
      </c>
      <c r="H533" s="836" t="s">
        <v>163</v>
      </c>
      <c r="I533" s="91" t="s">
        <v>114</v>
      </c>
      <c r="J533" s="92" t="s">
        <v>164</v>
      </c>
      <c r="K533" s="93"/>
      <c r="L533" s="90" t="s">
        <v>162</v>
      </c>
      <c r="M533" s="839" t="s">
        <v>163</v>
      </c>
      <c r="N533" s="91" t="s">
        <v>114</v>
      </c>
      <c r="O533" s="92" t="s">
        <v>164</v>
      </c>
      <c r="P533" s="93"/>
    </row>
    <row r="534" spans="1:16" ht="18" customHeight="1">
      <c r="A534" s="863"/>
      <c r="B534" s="864"/>
      <c r="C534" s="833"/>
      <c r="D534" s="94" t="s">
        <v>116</v>
      </c>
      <c r="E534" s="95" t="s">
        <v>142</v>
      </c>
      <c r="F534" s="93"/>
      <c r="G534" s="864"/>
      <c r="H534" s="836"/>
      <c r="I534" s="94" t="s">
        <v>116</v>
      </c>
      <c r="J534" s="95" t="s">
        <v>142</v>
      </c>
      <c r="K534" s="93"/>
      <c r="L534" s="864"/>
      <c r="M534" s="839"/>
      <c r="N534" s="94" t="s">
        <v>116</v>
      </c>
      <c r="O534" s="95" t="s">
        <v>142</v>
      </c>
      <c r="P534" s="93"/>
    </row>
    <row r="535" spans="1:16" ht="17.25" thickBot="1">
      <c r="A535" s="863"/>
      <c r="B535" s="865"/>
      <c r="C535" s="833"/>
      <c r="D535" s="94" t="s">
        <v>165</v>
      </c>
      <c r="E535" s="96" t="s">
        <v>166</v>
      </c>
      <c r="F535" s="98"/>
      <c r="G535" s="865"/>
      <c r="H535" s="836"/>
      <c r="I535" s="94" t="s">
        <v>165</v>
      </c>
      <c r="J535" s="96" t="s">
        <v>166</v>
      </c>
      <c r="K535" s="98"/>
      <c r="L535" s="865"/>
      <c r="M535" s="839"/>
      <c r="N535" s="94" t="s">
        <v>165</v>
      </c>
      <c r="O535" s="96" t="s">
        <v>166</v>
      </c>
      <c r="P535" s="98"/>
    </row>
    <row r="536" spans="1:16" ht="17.25" thickBot="1">
      <c r="A536" s="863"/>
      <c r="B536" s="90" t="s">
        <v>167</v>
      </c>
      <c r="C536" s="833"/>
      <c r="D536" s="94"/>
      <c r="E536" s="96"/>
      <c r="F536" s="97"/>
      <c r="G536" s="90" t="s">
        <v>167</v>
      </c>
      <c r="H536" s="836"/>
      <c r="I536" s="94" t="s">
        <v>120</v>
      </c>
      <c r="J536" s="96" t="s">
        <v>148</v>
      </c>
      <c r="K536" s="97"/>
      <c r="L536" s="90" t="s">
        <v>167</v>
      </c>
      <c r="M536" s="839"/>
      <c r="N536" s="94" t="s">
        <v>120</v>
      </c>
      <c r="O536" s="96" t="s">
        <v>148</v>
      </c>
      <c r="P536" s="97"/>
    </row>
    <row r="537" spans="1:16">
      <c r="A537" s="863"/>
      <c r="B537" s="861"/>
      <c r="C537" s="833"/>
      <c r="D537" s="94"/>
      <c r="E537" s="96"/>
      <c r="F537" s="97"/>
      <c r="G537" s="861"/>
      <c r="H537" s="836"/>
      <c r="I537" s="94"/>
      <c r="J537" s="96"/>
      <c r="K537" s="97"/>
      <c r="L537" s="861"/>
      <c r="M537" s="839"/>
      <c r="N537" s="94"/>
      <c r="O537" s="96"/>
      <c r="P537" s="97"/>
    </row>
    <row r="538" spans="1:16">
      <c r="A538" s="863"/>
      <c r="B538" s="854"/>
      <c r="C538" s="833"/>
      <c r="D538" s="94"/>
      <c r="E538" s="96"/>
      <c r="F538" s="97"/>
      <c r="G538" s="854"/>
      <c r="H538" s="836"/>
      <c r="I538" s="94"/>
      <c r="J538" s="96"/>
      <c r="K538" s="97"/>
      <c r="L538" s="854"/>
      <c r="M538" s="839"/>
      <c r="N538" s="94"/>
      <c r="O538" s="96"/>
      <c r="P538" s="97"/>
    </row>
    <row r="539" spans="1:16">
      <c r="A539" s="863"/>
      <c r="B539" s="853"/>
      <c r="C539" s="833"/>
      <c r="D539" s="94"/>
      <c r="E539" s="96"/>
      <c r="F539" s="93"/>
      <c r="G539" s="853"/>
      <c r="H539" s="836"/>
      <c r="I539" s="94"/>
      <c r="J539" s="96"/>
      <c r="K539" s="93"/>
      <c r="L539" s="853"/>
      <c r="M539" s="839"/>
      <c r="N539" s="94"/>
      <c r="O539" s="96"/>
      <c r="P539" s="93"/>
    </row>
    <row r="540" spans="1:16">
      <c r="A540" s="863"/>
      <c r="B540" s="854"/>
      <c r="C540" s="833"/>
      <c r="D540" s="94"/>
      <c r="E540" s="96"/>
      <c r="F540" s="99"/>
      <c r="G540" s="854"/>
      <c r="H540" s="836"/>
      <c r="I540" s="94"/>
      <c r="J540" s="96"/>
      <c r="K540" s="99"/>
      <c r="L540" s="854"/>
      <c r="M540" s="839"/>
      <c r="N540" s="94"/>
      <c r="O540" s="96"/>
      <c r="P540" s="93"/>
    </row>
    <row r="541" spans="1:16">
      <c r="A541" s="863"/>
      <c r="B541" s="853"/>
      <c r="C541" s="833"/>
      <c r="D541" s="94"/>
      <c r="E541" s="96"/>
      <c r="F541" s="102"/>
      <c r="G541" s="853"/>
      <c r="H541" s="836"/>
      <c r="I541" s="94"/>
      <c r="J541" s="96"/>
      <c r="K541" s="102"/>
      <c r="L541" s="853"/>
      <c r="M541" s="839"/>
      <c r="N541" s="94"/>
      <c r="O541" s="96"/>
      <c r="P541" s="99"/>
    </row>
    <row r="542" spans="1:16" ht="17.25" thickBot="1">
      <c r="A542" s="863"/>
      <c r="B542" s="854"/>
      <c r="C542" s="833"/>
      <c r="D542" s="94"/>
      <c r="E542" s="96"/>
      <c r="F542" s="99"/>
      <c r="G542" s="854"/>
      <c r="H542" s="836"/>
      <c r="I542" s="94"/>
      <c r="J542" s="96"/>
      <c r="K542" s="99"/>
      <c r="L542" s="854"/>
      <c r="M542" s="839"/>
      <c r="N542" s="94"/>
      <c r="O542" s="96"/>
      <c r="P542" s="99"/>
    </row>
    <row r="543" spans="1:16" ht="17.25" thickBot="1">
      <c r="A543" s="863"/>
      <c r="B543" s="100" t="s">
        <v>168</v>
      </c>
      <c r="C543" s="833"/>
      <c r="D543" s="94"/>
      <c r="E543" s="96"/>
      <c r="F543" s="99"/>
      <c r="G543" s="100" t="s">
        <v>168</v>
      </c>
      <c r="H543" s="836"/>
      <c r="I543" s="94"/>
      <c r="J543" s="96"/>
      <c r="K543" s="99"/>
      <c r="L543" s="100" t="s">
        <v>168</v>
      </c>
      <c r="M543" s="839"/>
      <c r="N543" s="94"/>
      <c r="O543" s="96"/>
      <c r="P543" s="99"/>
    </row>
    <row r="544" spans="1:16">
      <c r="A544" s="863"/>
      <c r="B544" s="855"/>
      <c r="C544" s="833"/>
      <c r="D544" s="94"/>
      <c r="E544" s="96"/>
      <c r="F544" s="99"/>
      <c r="G544" s="855"/>
      <c r="H544" s="836"/>
      <c r="I544" s="94"/>
      <c r="J544" s="96"/>
      <c r="K544" s="99"/>
      <c r="L544" s="855"/>
      <c r="M544" s="839"/>
      <c r="N544" s="94"/>
      <c r="O544" s="96"/>
      <c r="P544" s="99"/>
    </row>
    <row r="545" spans="1:16">
      <c r="A545" s="863"/>
      <c r="B545" s="856"/>
      <c r="C545" s="833"/>
      <c r="D545" s="94"/>
      <c r="E545" s="96"/>
      <c r="F545" s="99"/>
      <c r="G545" s="856"/>
      <c r="H545" s="836"/>
      <c r="I545" s="94"/>
      <c r="J545" s="96"/>
      <c r="K545" s="99"/>
      <c r="L545" s="856"/>
      <c r="M545" s="839"/>
      <c r="N545" s="94"/>
      <c r="O545" s="96"/>
      <c r="P545" s="97"/>
    </row>
    <row r="546" spans="1:16" ht="17.25" thickBot="1">
      <c r="A546" s="863"/>
      <c r="B546" s="857"/>
      <c r="C546" s="833"/>
      <c r="D546" s="94"/>
      <c r="E546" s="96"/>
      <c r="F546" s="97"/>
      <c r="G546" s="857"/>
      <c r="H546" s="836"/>
      <c r="I546" s="94"/>
      <c r="J546" s="96"/>
      <c r="K546" s="97"/>
      <c r="L546" s="857"/>
      <c r="M546" s="839"/>
      <c r="N546" s="94"/>
      <c r="O546" s="96"/>
      <c r="P546" s="97"/>
    </row>
    <row r="547" spans="1:16" ht="17.25" thickBot="1">
      <c r="A547" s="863"/>
      <c r="B547" s="100" t="s">
        <v>123</v>
      </c>
      <c r="C547" s="833"/>
      <c r="D547" s="94"/>
      <c r="E547" s="96"/>
      <c r="F547" s="97"/>
      <c r="G547" s="100" t="s">
        <v>123</v>
      </c>
      <c r="H547" s="836"/>
      <c r="I547" s="94"/>
      <c r="J547" s="96"/>
      <c r="K547" s="97"/>
      <c r="L547" s="100" t="s">
        <v>123</v>
      </c>
      <c r="M547" s="839"/>
      <c r="N547" s="94"/>
      <c r="O547" s="96"/>
      <c r="P547" s="97"/>
    </row>
    <row r="548" spans="1:16">
      <c r="A548" s="863"/>
      <c r="B548" s="868"/>
      <c r="C548" s="833"/>
      <c r="D548" s="94"/>
      <c r="E548" s="96"/>
      <c r="F548" s="97"/>
      <c r="G548" s="868"/>
      <c r="H548" s="836"/>
      <c r="I548" s="94"/>
      <c r="J548" s="96"/>
      <c r="K548" s="97"/>
      <c r="L548" s="868"/>
      <c r="M548" s="839"/>
      <c r="N548" s="94"/>
      <c r="O548" s="96"/>
      <c r="P548" s="97"/>
    </row>
    <row r="549" spans="1:16">
      <c r="A549" s="863"/>
      <c r="B549" s="869"/>
      <c r="C549" s="833"/>
      <c r="D549" s="94"/>
      <c r="E549" s="96"/>
      <c r="F549" s="97"/>
      <c r="G549" s="869"/>
      <c r="H549" s="836"/>
      <c r="I549" s="94"/>
      <c r="J549" s="96"/>
      <c r="K549" s="97"/>
      <c r="L549" s="869"/>
      <c r="M549" s="839"/>
      <c r="N549" s="94"/>
      <c r="O549" s="96"/>
      <c r="P549" s="97"/>
    </row>
    <row r="550" spans="1:16" ht="17.25" thickBot="1">
      <c r="A550" s="863"/>
      <c r="B550" s="870"/>
      <c r="C550" s="833"/>
      <c r="D550" s="94"/>
      <c r="E550" s="96"/>
      <c r="F550" s="97"/>
      <c r="G550" s="870"/>
      <c r="H550" s="836"/>
      <c r="I550" s="94"/>
      <c r="J550" s="96"/>
      <c r="K550" s="97"/>
      <c r="L550" s="870"/>
      <c r="M550" s="839"/>
      <c r="N550" s="94"/>
      <c r="O550" s="96"/>
      <c r="P550" s="97"/>
    </row>
    <row r="551" spans="1:16">
      <c r="A551" s="863"/>
      <c r="B551" s="851" t="s">
        <v>124</v>
      </c>
      <c r="C551" s="833"/>
      <c r="D551" s="94"/>
      <c r="E551" s="96"/>
      <c r="F551" s="97"/>
      <c r="G551" s="851" t="s">
        <v>124</v>
      </c>
      <c r="H551" s="836"/>
      <c r="I551" s="94"/>
      <c r="J551" s="96"/>
      <c r="K551" s="97"/>
      <c r="L551" s="851" t="s">
        <v>124</v>
      </c>
      <c r="M551" s="839"/>
      <c r="N551" s="94"/>
      <c r="O551" s="96"/>
      <c r="P551" s="97"/>
    </row>
    <row r="552" spans="1:16" ht="17.25" thickBot="1">
      <c r="A552" s="863"/>
      <c r="B552" s="852"/>
      <c r="C552" s="833"/>
      <c r="D552" s="94"/>
      <c r="E552" s="96"/>
      <c r="F552" s="97"/>
      <c r="G552" s="852"/>
      <c r="H552" s="836"/>
      <c r="I552" s="94"/>
      <c r="J552" s="96"/>
      <c r="K552" s="97"/>
      <c r="L552" s="852"/>
      <c r="M552" s="839"/>
      <c r="N552" s="94"/>
      <c r="O552" s="96"/>
      <c r="P552" s="93"/>
    </row>
    <row r="553" spans="1:16" ht="17.25" thickTop="1">
      <c r="A553" s="863"/>
      <c r="B553" s="866" t="s">
        <v>125</v>
      </c>
      <c r="C553" s="833"/>
      <c r="D553" s="94"/>
      <c r="E553" s="96"/>
      <c r="F553" s="93"/>
      <c r="G553" s="866" t="s">
        <v>125</v>
      </c>
      <c r="H553" s="836"/>
      <c r="I553" s="94"/>
      <c r="J553" s="96"/>
      <c r="K553" s="93"/>
      <c r="L553" s="866" t="s">
        <v>125</v>
      </c>
      <c r="M553" s="839"/>
      <c r="N553" s="94"/>
      <c r="O553" s="96"/>
      <c r="P553" s="97"/>
    </row>
    <row r="554" spans="1:16" ht="17.25" thickBot="1">
      <c r="A554" s="863"/>
      <c r="B554" s="849"/>
      <c r="C554" s="833"/>
      <c r="D554" s="94"/>
      <c r="E554" s="96"/>
      <c r="F554" s="93"/>
      <c r="G554" s="849"/>
      <c r="H554" s="836"/>
      <c r="I554" s="94"/>
      <c r="J554" s="96"/>
      <c r="K554" s="93"/>
      <c r="L554" s="849"/>
      <c r="M554" s="839"/>
      <c r="N554" s="94"/>
      <c r="O554" s="96"/>
      <c r="P554" s="101"/>
    </row>
    <row r="555" spans="1:16">
      <c r="A555" s="863"/>
      <c r="B555" s="859"/>
      <c r="C555" s="833"/>
      <c r="D555" s="94"/>
      <c r="E555" s="96"/>
      <c r="F555" s="97"/>
      <c r="G555" s="859"/>
      <c r="H555" s="836"/>
      <c r="I555" s="94"/>
      <c r="J555" s="96"/>
      <c r="K555" s="97"/>
      <c r="L555" s="859"/>
      <c r="M555" s="839"/>
      <c r="N555" s="94"/>
      <c r="O555" s="96"/>
      <c r="P555" s="103"/>
    </row>
    <row r="556" spans="1:16" ht="17.25" thickBot="1">
      <c r="A556" s="863"/>
      <c r="B556" s="867"/>
      <c r="C556" s="833"/>
      <c r="D556" s="94"/>
      <c r="E556" s="96"/>
      <c r="F556" s="97"/>
      <c r="G556" s="867"/>
      <c r="H556" s="836"/>
      <c r="I556" s="94"/>
      <c r="J556" s="96"/>
      <c r="K556" s="97"/>
      <c r="L556" s="867"/>
      <c r="M556" s="839"/>
      <c r="N556" s="94"/>
      <c r="O556" s="96"/>
      <c r="P556" s="104"/>
    </row>
    <row r="557" spans="1:16">
      <c r="A557" s="863"/>
      <c r="B557" s="848" t="s">
        <v>126</v>
      </c>
      <c r="C557" s="833"/>
      <c r="D557" s="94"/>
      <c r="E557" s="96"/>
      <c r="F557" s="93"/>
      <c r="G557" s="848" t="s">
        <v>126</v>
      </c>
      <c r="H557" s="836"/>
      <c r="I557" s="94"/>
      <c r="J557" s="96"/>
      <c r="K557" s="93"/>
      <c r="L557" s="848" t="s">
        <v>126</v>
      </c>
      <c r="M557" s="839"/>
      <c r="N557" s="94"/>
      <c r="O557" s="96"/>
      <c r="P557" s="99"/>
    </row>
    <row r="558" spans="1:16" ht="17.25" thickBot="1">
      <c r="A558" s="863"/>
      <c r="B558" s="849"/>
      <c r="C558" s="833"/>
      <c r="D558" s="94"/>
      <c r="E558" s="96"/>
      <c r="F558" s="101"/>
      <c r="G558" s="849"/>
      <c r="H558" s="836"/>
      <c r="I558" s="94"/>
      <c r="J558" s="96"/>
      <c r="K558" s="101"/>
      <c r="L558" s="849"/>
      <c r="M558" s="839"/>
      <c r="N558" s="94"/>
      <c r="O558" s="96"/>
      <c r="P558" s="104"/>
    </row>
    <row r="559" spans="1:16">
      <c r="A559" s="863"/>
      <c r="B559" s="859"/>
      <c r="C559" s="833"/>
      <c r="D559" s="94"/>
      <c r="E559" s="96"/>
      <c r="F559" s="102"/>
      <c r="G559" s="859"/>
      <c r="H559" s="836"/>
      <c r="I559" s="94"/>
      <c r="J559" s="96"/>
      <c r="K559" s="103"/>
      <c r="L559" s="859"/>
      <c r="M559" s="839"/>
      <c r="N559" s="94"/>
      <c r="O559" s="96"/>
      <c r="P559" s="93"/>
    </row>
    <row r="560" spans="1:16" ht="17.25" thickBot="1">
      <c r="A560" s="863"/>
      <c r="B560" s="860"/>
      <c r="C560" s="833"/>
      <c r="D560" s="94"/>
      <c r="E560" s="96"/>
      <c r="F560" s="99"/>
      <c r="G560" s="860"/>
      <c r="H560" s="836"/>
      <c r="I560" s="94"/>
      <c r="J560" s="96"/>
      <c r="K560" s="104"/>
      <c r="L560" s="860"/>
      <c r="M560" s="839"/>
      <c r="N560" s="94"/>
      <c r="O560" s="96"/>
      <c r="P560" s="97"/>
    </row>
    <row r="561" spans="1:16">
      <c r="A561" s="863"/>
      <c r="B561" s="858" t="s">
        <v>127</v>
      </c>
      <c r="C561" s="833"/>
      <c r="D561" s="94"/>
      <c r="E561" s="96"/>
      <c r="F561" s="103"/>
      <c r="G561" s="858" t="s">
        <v>127</v>
      </c>
      <c r="H561" s="836"/>
      <c r="I561" s="94"/>
      <c r="J561" s="96"/>
      <c r="K561" s="104"/>
      <c r="L561" s="858" t="s">
        <v>127</v>
      </c>
      <c r="M561" s="839"/>
      <c r="N561" s="94"/>
      <c r="O561" s="114"/>
      <c r="P561" s="97"/>
    </row>
    <row r="562" spans="1:16" ht="17.25" thickBot="1">
      <c r="A562" s="863"/>
      <c r="B562" s="849"/>
      <c r="C562" s="833"/>
      <c r="D562" s="94"/>
      <c r="E562" s="96"/>
      <c r="F562" s="104"/>
      <c r="G562" s="849"/>
      <c r="H562" s="836"/>
      <c r="I562" s="94"/>
      <c r="J562" s="96"/>
      <c r="K562" s="99"/>
      <c r="L562" s="849"/>
      <c r="M562" s="839"/>
      <c r="N562" s="113"/>
      <c r="O562" s="96"/>
      <c r="P562" s="112"/>
    </row>
    <row r="563" spans="1:16">
      <c r="A563" s="863"/>
      <c r="B563" s="859"/>
      <c r="C563" s="833"/>
      <c r="D563" s="94"/>
      <c r="E563" s="96"/>
      <c r="F563" s="104"/>
      <c r="G563" s="859"/>
      <c r="H563" s="836"/>
      <c r="I563" s="94"/>
      <c r="J563" s="96"/>
      <c r="K563" s="104"/>
      <c r="L563" s="859"/>
      <c r="M563" s="839"/>
      <c r="N563" s="113"/>
      <c r="O563" s="114"/>
      <c r="P563" s="97"/>
    </row>
    <row r="564" spans="1:16" ht="17.25" thickBot="1">
      <c r="A564" s="863"/>
      <c r="B564" s="860"/>
      <c r="C564" s="833"/>
      <c r="D564" s="94"/>
      <c r="E564" s="96"/>
      <c r="F564" s="99"/>
      <c r="G564" s="860"/>
      <c r="H564" s="836"/>
      <c r="I564" s="94"/>
      <c r="J564" s="96"/>
      <c r="K564" s="93"/>
      <c r="L564" s="860"/>
      <c r="M564" s="839"/>
      <c r="N564" s="94"/>
      <c r="O564" s="114"/>
      <c r="P564" s="104"/>
    </row>
    <row r="565" spans="1:16">
      <c r="A565" s="863"/>
      <c r="B565" s="858" t="s">
        <v>128</v>
      </c>
      <c r="C565" s="833"/>
      <c r="D565" s="94"/>
      <c r="E565" s="96"/>
      <c r="F565" s="104"/>
      <c r="G565" s="858" t="s">
        <v>128</v>
      </c>
      <c r="H565" s="836"/>
      <c r="I565" s="94"/>
      <c r="J565" s="96"/>
      <c r="K565" s="97"/>
      <c r="L565" s="858" t="s">
        <v>128</v>
      </c>
      <c r="M565" s="839"/>
      <c r="N565" s="94"/>
      <c r="O565" s="96"/>
      <c r="P565" s="97"/>
    </row>
    <row r="566" spans="1:16" ht="17.25" thickBot="1">
      <c r="A566" s="863"/>
      <c r="B566" s="849"/>
      <c r="C566" s="833"/>
      <c r="D566" s="94"/>
      <c r="E566" s="96"/>
      <c r="F566" s="93"/>
      <c r="G566" s="849"/>
      <c r="H566" s="836"/>
      <c r="I566" s="94"/>
      <c r="J566" s="114"/>
      <c r="K566" s="97"/>
      <c r="L566" s="849"/>
      <c r="M566" s="839"/>
      <c r="N566" s="113"/>
      <c r="O566" s="114"/>
      <c r="P566" s="97"/>
    </row>
    <row r="567" spans="1:16">
      <c r="A567" s="863"/>
      <c r="B567" s="859"/>
      <c r="C567" s="833"/>
      <c r="D567" s="94"/>
      <c r="E567" s="96"/>
      <c r="F567" s="97"/>
      <c r="G567" s="859"/>
      <c r="H567" s="836"/>
      <c r="I567" s="94"/>
      <c r="J567" s="96"/>
      <c r="K567" s="97"/>
      <c r="L567" s="859"/>
      <c r="M567" s="839"/>
      <c r="N567" s="113"/>
      <c r="O567" s="114"/>
      <c r="P567" s="97"/>
    </row>
    <row r="568" spans="1:16" ht="17.25" thickBot="1">
      <c r="A568" s="863"/>
      <c r="B568" s="860"/>
      <c r="C568" s="833"/>
      <c r="D568" s="94"/>
      <c r="E568" s="96"/>
      <c r="F568" s="93"/>
      <c r="G568" s="860"/>
      <c r="H568" s="836"/>
      <c r="I568" s="94"/>
      <c r="J568" s="114"/>
      <c r="K568" s="97"/>
      <c r="L568" s="860"/>
      <c r="M568" s="839"/>
      <c r="N568" s="94"/>
      <c r="O568" s="114"/>
      <c r="P568" s="97"/>
    </row>
    <row r="569" spans="1:16">
      <c r="A569" s="863"/>
      <c r="B569" s="848" t="s">
        <v>129</v>
      </c>
      <c r="C569" s="833"/>
      <c r="D569" s="94"/>
      <c r="E569" s="96"/>
      <c r="F569" s="93"/>
      <c r="G569" s="848" t="s">
        <v>129</v>
      </c>
      <c r="H569" s="836"/>
      <c r="I569" s="94"/>
      <c r="J569" s="114"/>
      <c r="K569" s="97"/>
      <c r="L569" s="848" t="s">
        <v>129</v>
      </c>
      <c r="M569" s="839"/>
      <c r="N569" s="113"/>
      <c r="O569" s="114"/>
      <c r="P569" s="97"/>
    </row>
    <row r="570" spans="1:16" ht="17.25" thickBot="1">
      <c r="A570" s="863"/>
      <c r="B570" s="849"/>
      <c r="C570" s="833"/>
      <c r="D570" s="94"/>
      <c r="E570" s="96"/>
      <c r="F570" s="93"/>
      <c r="G570" s="849"/>
      <c r="H570" s="836"/>
      <c r="I570" s="94"/>
      <c r="J570" s="114"/>
      <c r="K570" s="97"/>
      <c r="L570" s="849"/>
      <c r="M570" s="839"/>
      <c r="N570" s="94"/>
      <c r="O570" s="114"/>
      <c r="P570" s="97"/>
    </row>
    <row r="571" spans="1:16">
      <c r="A571" s="863"/>
      <c r="B571" s="106"/>
      <c r="C571" s="833"/>
      <c r="D571" s="94"/>
      <c r="E571" s="96"/>
      <c r="F571" s="97"/>
      <c r="G571" s="106"/>
      <c r="H571" s="836"/>
      <c r="I571" s="94"/>
      <c r="J571" s="96"/>
      <c r="K571" s="112"/>
      <c r="L571" s="106"/>
      <c r="M571" s="839"/>
      <c r="N571" s="113"/>
      <c r="O571" s="96"/>
      <c r="P571" s="112"/>
    </row>
    <row r="572" spans="1:16">
      <c r="A572" s="863"/>
      <c r="B572" s="107"/>
      <c r="C572" s="833"/>
      <c r="D572" s="94"/>
      <c r="E572" s="96"/>
      <c r="F572" s="93"/>
      <c r="G572" s="107"/>
      <c r="H572" s="836"/>
      <c r="I572" s="94"/>
      <c r="J572" s="96"/>
      <c r="K572" s="97"/>
      <c r="L572" s="107"/>
      <c r="M572" s="839"/>
      <c r="N572" s="113"/>
      <c r="O572" s="114"/>
      <c r="P572" s="97"/>
    </row>
    <row r="573" spans="1:16">
      <c r="A573" s="863"/>
      <c r="B573" s="109"/>
      <c r="C573" s="833"/>
      <c r="D573" s="94"/>
      <c r="E573" s="96"/>
      <c r="F573" s="93"/>
      <c r="G573" s="109"/>
      <c r="H573" s="836"/>
      <c r="I573" s="113"/>
      <c r="J573" s="114"/>
      <c r="K573" s="97"/>
      <c r="L573" s="109"/>
      <c r="M573" s="839"/>
      <c r="N573" s="113"/>
      <c r="O573" s="114"/>
      <c r="P573" s="104"/>
    </row>
    <row r="574" spans="1:16">
      <c r="A574" s="863"/>
      <c r="B574" s="110"/>
      <c r="C574" s="833"/>
      <c r="D574" s="94"/>
      <c r="E574" s="96"/>
      <c r="F574" s="93"/>
      <c r="G574" s="110"/>
      <c r="H574" s="836"/>
      <c r="I574" s="113"/>
      <c r="J574" s="114"/>
      <c r="K574" s="104"/>
      <c r="L574" s="110"/>
      <c r="M574" s="839"/>
      <c r="N574" s="111"/>
      <c r="O574" s="96"/>
      <c r="P574" s="97"/>
    </row>
    <row r="575" spans="1:16">
      <c r="A575" s="863"/>
      <c r="B575" s="109"/>
      <c r="C575" s="833"/>
      <c r="D575" s="111"/>
      <c r="E575" s="96"/>
      <c r="F575" s="97"/>
      <c r="G575" s="109"/>
      <c r="H575" s="836"/>
      <c r="I575" s="111"/>
      <c r="J575" s="96"/>
      <c r="K575" s="112"/>
      <c r="L575" s="109"/>
      <c r="M575" s="839"/>
      <c r="N575" s="94"/>
      <c r="O575" s="96"/>
      <c r="P575" s="112"/>
    </row>
    <row r="576" spans="1:16">
      <c r="A576" s="863"/>
      <c r="B576" s="110"/>
      <c r="C576" s="833"/>
      <c r="D576" s="94"/>
      <c r="E576" s="96"/>
      <c r="F576" s="108"/>
      <c r="G576" s="110"/>
      <c r="H576" s="836"/>
      <c r="I576" s="94"/>
      <c r="J576" s="96"/>
      <c r="K576" s="97"/>
      <c r="L576" s="110"/>
      <c r="M576" s="839"/>
      <c r="N576" s="113"/>
      <c r="O576" s="114"/>
      <c r="P576" s="97"/>
    </row>
    <row r="577" spans="1:16">
      <c r="A577" s="863"/>
      <c r="B577" s="109"/>
      <c r="C577" s="833"/>
      <c r="D577" s="94"/>
      <c r="E577" s="96"/>
      <c r="F577" s="97"/>
      <c r="G577" s="109"/>
      <c r="H577" s="836"/>
      <c r="I577" s="113"/>
      <c r="J577" s="114"/>
      <c r="K577" s="97"/>
      <c r="L577" s="109"/>
      <c r="M577" s="839"/>
      <c r="N577" s="113"/>
      <c r="O577" s="114"/>
      <c r="P577" s="97"/>
    </row>
    <row r="578" spans="1:16" ht="17.25" thickBot="1">
      <c r="A578" s="863"/>
      <c r="B578" s="110"/>
      <c r="C578" s="846"/>
      <c r="D578" s="115"/>
      <c r="E578" s="116"/>
      <c r="F578" s="117"/>
      <c r="G578" s="110"/>
      <c r="H578" s="836"/>
      <c r="I578" s="115"/>
      <c r="J578" s="116"/>
      <c r="K578" s="117"/>
      <c r="L578" s="110"/>
      <c r="M578" s="839"/>
      <c r="N578" s="115"/>
      <c r="O578" s="116"/>
      <c r="P578" s="117"/>
    </row>
    <row r="579" spans="1:16">
      <c r="A579" s="850" t="str">
        <f>TEXT(A533,"AAAA")</f>
        <v>星期一</v>
      </c>
      <c r="B579" s="109"/>
      <c r="C579" s="832" t="s">
        <v>666</v>
      </c>
      <c r="D579" s="118"/>
      <c r="E579" s="119"/>
      <c r="F579" s="97"/>
      <c r="G579" s="109"/>
      <c r="H579" s="835" t="s">
        <v>130</v>
      </c>
      <c r="I579" s="118"/>
      <c r="J579" s="119"/>
      <c r="K579" s="97"/>
      <c r="L579" s="109"/>
      <c r="M579" s="838" t="s">
        <v>130</v>
      </c>
      <c r="N579" s="118"/>
      <c r="O579" s="119"/>
      <c r="P579" s="97"/>
    </row>
    <row r="580" spans="1:16">
      <c r="A580" s="850"/>
      <c r="B580" s="110"/>
      <c r="C580" s="833"/>
      <c r="D580" s="120"/>
      <c r="E580" s="96"/>
      <c r="F580" s="97"/>
      <c r="G580" s="110"/>
      <c r="H580" s="836"/>
      <c r="I580" s="94"/>
      <c r="J580" s="96"/>
      <c r="K580" s="97"/>
      <c r="L580" s="110"/>
      <c r="M580" s="839"/>
      <c r="N580" s="94"/>
      <c r="O580" s="96"/>
      <c r="P580" s="97"/>
    </row>
    <row r="581" spans="1:16">
      <c r="A581" s="850"/>
      <c r="B581" s="109"/>
      <c r="C581" s="833"/>
      <c r="D581" s="120"/>
      <c r="E581" s="96"/>
      <c r="F581" s="97"/>
      <c r="G581" s="109"/>
      <c r="H581" s="836"/>
      <c r="I581" s="94"/>
      <c r="J581" s="96"/>
      <c r="K581" s="97"/>
      <c r="L581" s="109"/>
      <c r="M581" s="839"/>
      <c r="N581" s="94"/>
      <c r="O581" s="96"/>
      <c r="P581" s="97"/>
    </row>
    <row r="582" spans="1:16">
      <c r="A582" s="850"/>
      <c r="B582" s="110"/>
      <c r="C582" s="833"/>
      <c r="D582" s="120"/>
      <c r="E582" s="96"/>
      <c r="F582" s="97"/>
      <c r="G582" s="110"/>
      <c r="H582" s="836"/>
      <c r="I582" s="94"/>
      <c r="J582" s="96"/>
      <c r="K582" s="97"/>
      <c r="L582" s="110"/>
      <c r="M582" s="839"/>
      <c r="N582" s="94"/>
      <c r="O582" s="96"/>
      <c r="P582" s="97"/>
    </row>
    <row r="583" spans="1:16">
      <c r="A583" s="850"/>
      <c r="B583" s="109"/>
      <c r="C583" s="833"/>
      <c r="D583" s="120"/>
      <c r="E583" s="96"/>
      <c r="F583" s="97"/>
      <c r="G583" s="109"/>
      <c r="H583" s="836"/>
      <c r="I583" s="94"/>
      <c r="J583" s="96"/>
      <c r="K583" s="97"/>
      <c r="L583" s="109"/>
      <c r="M583" s="839"/>
      <c r="N583" s="94"/>
      <c r="O583" s="96"/>
      <c r="P583" s="97"/>
    </row>
    <row r="584" spans="1:16">
      <c r="A584" s="850"/>
      <c r="B584" s="110"/>
      <c r="C584" s="833"/>
      <c r="D584" s="120"/>
      <c r="E584" s="96"/>
      <c r="F584" s="97"/>
      <c r="G584" s="110"/>
      <c r="H584" s="836"/>
      <c r="I584" s="94"/>
      <c r="J584" s="96"/>
      <c r="K584" s="97"/>
      <c r="L584" s="110"/>
      <c r="M584" s="839"/>
      <c r="N584" s="94"/>
      <c r="O584" s="96"/>
      <c r="P584" s="97"/>
    </row>
    <row r="585" spans="1:16">
      <c r="A585" s="850"/>
      <c r="B585" s="109"/>
      <c r="C585" s="833"/>
      <c r="D585" s="120"/>
      <c r="E585" s="96"/>
      <c r="F585" s="97"/>
      <c r="G585" s="109"/>
      <c r="H585" s="836"/>
      <c r="I585" s="94"/>
      <c r="J585" s="96"/>
      <c r="K585" s="97"/>
      <c r="L585" s="109"/>
      <c r="M585" s="839"/>
      <c r="N585" s="94"/>
      <c r="O585" s="96"/>
      <c r="P585" s="97"/>
    </row>
    <row r="586" spans="1:16">
      <c r="A586" s="850"/>
      <c r="B586" s="110"/>
      <c r="C586" s="833"/>
      <c r="D586" s="94"/>
      <c r="E586" s="96"/>
      <c r="F586" s="97"/>
      <c r="G586" s="110"/>
      <c r="H586" s="836"/>
      <c r="I586" s="94"/>
      <c r="J586" s="96"/>
      <c r="K586" s="97"/>
      <c r="L586" s="110"/>
      <c r="M586" s="839"/>
      <c r="N586" s="94"/>
      <c r="O586" s="96"/>
      <c r="P586" s="97"/>
    </row>
    <row r="587" spans="1:16">
      <c r="A587" s="850"/>
      <c r="B587" s="107"/>
      <c r="C587" s="833"/>
      <c r="D587" s="113"/>
      <c r="E587" s="114"/>
      <c r="F587" s="104"/>
      <c r="G587" s="107"/>
      <c r="H587" s="836"/>
      <c r="I587" s="113"/>
      <c r="J587" s="114"/>
      <c r="K587" s="97"/>
      <c r="L587" s="107"/>
      <c r="M587" s="839"/>
      <c r="N587" s="113"/>
      <c r="O587" s="114"/>
      <c r="P587" s="97"/>
    </row>
    <row r="588" spans="1:16" ht="17.25" thickBot="1">
      <c r="A588" s="850"/>
      <c r="B588" s="107"/>
      <c r="C588" s="846"/>
      <c r="D588" s="122" t="s">
        <v>132</v>
      </c>
      <c r="E588" s="123" t="s">
        <v>133</v>
      </c>
      <c r="F588" s="124"/>
      <c r="G588" s="107"/>
      <c r="H588" s="847"/>
      <c r="I588" s="122" t="s">
        <v>132</v>
      </c>
      <c r="J588" s="123" t="s">
        <v>133</v>
      </c>
      <c r="K588" s="97"/>
      <c r="L588" s="107"/>
      <c r="M588" s="845"/>
      <c r="N588" s="122" t="s">
        <v>132</v>
      </c>
      <c r="O588" s="123" t="s">
        <v>133</v>
      </c>
      <c r="P588" s="97"/>
    </row>
    <row r="589" spans="1:16">
      <c r="A589" s="105"/>
      <c r="B589" s="109"/>
      <c r="C589" s="832" t="s">
        <v>667</v>
      </c>
      <c r="D589" s="118"/>
      <c r="E589" s="119"/>
      <c r="F589" s="125"/>
      <c r="G589" s="109"/>
      <c r="H589" s="835" t="s">
        <v>134</v>
      </c>
      <c r="I589" s="118"/>
      <c r="J589" s="119"/>
      <c r="K589" s="125"/>
      <c r="L589" s="109"/>
      <c r="M589" s="838" t="s">
        <v>134</v>
      </c>
      <c r="N589" s="118"/>
      <c r="O589" s="119"/>
      <c r="P589" s="125"/>
    </row>
    <row r="590" spans="1:16">
      <c r="A590" s="105"/>
      <c r="B590" s="110"/>
      <c r="C590" s="833"/>
      <c r="D590" s="94"/>
      <c r="E590" s="96"/>
      <c r="F590" s="97"/>
      <c r="G590" s="110"/>
      <c r="H590" s="836"/>
      <c r="I590" s="94"/>
      <c r="J590" s="96"/>
      <c r="K590" s="97"/>
      <c r="L590" s="110"/>
      <c r="M590" s="839"/>
      <c r="N590" s="94"/>
      <c r="O590" s="96"/>
      <c r="P590" s="97"/>
    </row>
    <row r="591" spans="1:16">
      <c r="A591" s="105"/>
      <c r="B591" s="126"/>
      <c r="C591" s="833"/>
      <c r="D591" s="94"/>
      <c r="E591" s="96"/>
      <c r="F591" s="97"/>
      <c r="G591" s="126"/>
      <c r="H591" s="836"/>
      <c r="I591" s="94"/>
      <c r="J591" s="96"/>
      <c r="K591" s="97"/>
      <c r="L591" s="126"/>
      <c r="M591" s="839"/>
      <c r="N591" s="94"/>
      <c r="O591" s="96"/>
      <c r="P591" s="128"/>
    </row>
    <row r="592" spans="1:16">
      <c r="A592" s="105"/>
      <c r="B592" s="107"/>
      <c r="C592" s="833"/>
      <c r="D592" s="94"/>
      <c r="E592" s="96"/>
      <c r="F592" s="97"/>
      <c r="G592" s="107"/>
      <c r="H592" s="836"/>
      <c r="I592" s="94"/>
      <c r="J592" s="96"/>
      <c r="K592" s="97"/>
      <c r="L592" s="107"/>
      <c r="M592" s="839"/>
      <c r="N592" s="94"/>
      <c r="O592" s="96"/>
      <c r="P592" s="216"/>
    </row>
    <row r="593" spans="1:16">
      <c r="A593" s="105"/>
      <c r="B593" s="109"/>
      <c r="C593" s="833"/>
      <c r="D593" s="94"/>
      <c r="E593" s="96"/>
      <c r="F593" s="97"/>
      <c r="G593" s="109"/>
      <c r="H593" s="836"/>
      <c r="I593" s="94"/>
      <c r="J593" s="96"/>
      <c r="K593" s="97"/>
      <c r="L593" s="109"/>
      <c r="M593" s="839"/>
      <c r="N593" s="94"/>
      <c r="O593" s="96"/>
      <c r="P593" s="97"/>
    </row>
    <row r="594" spans="1:16">
      <c r="A594" s="105"/>
      <c r="B594" s="110"/>
      <c r="C594" s="833"/>
      <c r="D594" s="94"/>
      <c r="E594" s="96"/>
      <c r="F594" s="127"/>
      <c r="G594" s="110"/>
      <c r="H594" s="836"/>
      <c r="I594" s="94"/>
      <c r="J594" s="96"/>
      <c r="K594" s="127"/>
      <c r="L594" s="110"/>
      <c r="M594" s="839"/>
      <c r="N594" s="94"/>
      <c r="O594" s="96"/>
      <c r="P594" s="127"/>
    </row>
    <row r="595" spans="1:16">
      <c r="A595" s="105"/>
      <c r="B595" s="109"/>
      <c r="C595" s="833"/>
      <c r="D595" s="94"/>
      <c r="E595" s="96"/>
      <c r="F595" s="128"/>
      <c r="G595" s="109"/>
      <c r="H595" s="836"/>
      <c r="I595" s="94"/>
      <c r="J595" s="96"/>
      <c r="K595" s="128"/>
      <c r="L595" s="109"/>
      <c r="M595" s="839"/>
      <c r="N595" s="94"/>
      <c r="O595" s="96"/>
      <c r="P595" s="128"/>
    </row>
    <row r="596" spans="1:16">
      <c r="A596" s="105"/>
      <c r="B596" s="110"/>
      <c r="C596" s="833"/>
      <c r="D596" s="217"/>
      <c r="E596" s="114"/>
      <c r="F596" s="216"/>
      <c r="G596" s="110"/>
      <c r="H596" s="836"/>
      <c r="I596" s="113"/>
      <c r="J596" s="114"/>
      <c r="K596" s="216"/>
      <c r="L596" s="110"/>
      <c r="M596" s="839"/>
      <c r="N596" s="113"/>
      <c r="O596" s="114"/>
      <c r="P596" s="216"/>
    </row>
    <row r="597" spans="1:16">
      <c r="A597" s="105"/>
      <c r="B597" s="109"/>
      <c r="C597" s="833"/>
      <c r="D597" s="217"/>
      <c r="E597" s="114"/>
      <c r="F597" s="216"/>
      <c r="G597" s="109"/>
      <c r="H597" s="836"/>
      <c r="I597" s="113"/>
      <c r="J597" s="114"/>
      <c r="K597" s="216"/>
      <c r="L597" s="109"/>
      <c r="M597" s="839"/>
      <c r="N597" s="113"/>
      <c r="O597" s="114"/>
      <c r="P597" s="216"/>
    </row>
    <row r="598" spans="1:16" ht="17.25" thickBot="1">
      <c r="A598" s="105"/>
      <c r="B598" s="110"/>
      <c r="C598" s="846"/>
      <c r="D598" s="129"/>
      <c r="E598" s="130"/>
      <c r="F598" s="104"/>
      <c r="G598" s="110"/>
      <c r="H598" s="847"/>
      <c r="I598" s="113"/>
      <c r="J598" s="130"/>
      <c r="K598" s="104"/>
      <c r="L598" s="110"/>
      <c r="M598" s="845"/>
      <c r="N598" s="113"/>
      <c r="O598" s="131"/>
      <c r="P598" s="127"/>
    </row>
    <row r="599" spans="1:16">
      <c r="A599" s="132"/>
      <c r="B599" s="109"/>
      <c r="C599" s="832" t="s">
        <v>668</v>
      </c>
      <c r="D599" s="118" t="s">
        <v>136</v>
      </c>
      <c r="E599" s="133" t="s">
        <v>137</v>
      </c>
      <c r="F599" s="125"/>
      <c r="G599" s="109"/>
      <c r="H599" s="835" t="s">
        <v>135</v>
      </c>
      <c r="I599" s="118" t="s">
        <v>136</v>
      </c>
      <c r="J599" s="133" t="s">
        <v>137</v>
      </c>
      <c r="K599" s="125"/>
      <c r="L599" s="109"/>
      <c r="M599" s="838" t="s">
        <v>135</v>
      </c>
      <c r="N599" s="118" t="s">
        <v>136</v>
      </c>
      <c r="O599" s="133" t="s">
        <v>137</v>
      </c>
      <c r="P599" s="125"/>
    </row>
    <row r="600" spans="1:16">
      <c r="A600" s="132"/>
      <c r="B600" s="110"/>
      <c r="C600" s="833"/>
      <c r="D600" s="94" t="s">
        <v>141</v>
      </c>
      <c r="E600" s="96" t="s">
        <v>142</v>
      </c>
      <c r="F600" s="134"/>
      <c r="G600" s="110"/>
      <c r="H600" s="836"/>
      <c r="I600" s="94" t="s">
        <v>141</v>
      </c>
      <c r="J600" s="96" t="s">
        <v>142</v>
      </c>
      <c r="K600" s="134"/>
      <c r="L600" s="110"/>
      <c r="M600" s="839"/>
      <c r="N600" s="94" t="s">
        <v>141</v>
      </c>
      <c r="O600" s="96" t="s">
        <v>142</v>
      </c>
      <c r="P600" s="134"/>
    </row>
    <row r="601" spans="1:16">
      <c r="A601" s="132"/>
      <c r="B601" s="135"/>
      <c r="C601" s="833"/>
      <c r="D601" s="94" t="s">
        <v>145</v>
      </c>
      <c r="E601" s="96" t="s">
        <v>146</v>
      </c>
      <c r="F601" s="97"/>
      <c r="G601" s="135"/>
      <c r="H601" s="836"/>
      <c r="I601" s="94" t="s">
        <v>145</v>
      </c>
      <c r="J601" s="96" t="s">
        <v>146</v>
      </c>
      <c r="K601" s="97"/>
      <c r="L601" s="135"/>
      <c r="M601" s="839"/>
      <c r="N601" s="94" t="s">
        <v>145</v>
      </c>
      <c r="O601" s="96" t="s">
        <v>146</v>
      </c>
      <c r="P601" s="97"/>
    </row>
    <row r="602" spans="1:16">
      <c r="A602" s="132"/>
      <c r="B602" s="110"/>
      <c r="C602" s="833"/>
      <c r="D602" s="94" t="s">
        <v>147</v>
      </c>
      <c r="E602" s="96" t="s">
        <v>148</v>
      </c>
      <c r="F602" s="104"/>
      <c r="G602" s="110"/>
      <c r="H602" s="836"/>
      <c r="I602" s="94" t="s">
        <v>147</v>
      </c>
      <c r="J602" s="96" t="s">
        <v>148</v>
      </c>
      <c r="K602" s="104"/>
      <c r="L602" s="110"/>
      <c r="M602" s="839"/>
      <c r="N602" s="94" t="s">
        <v>147</v>
      </c>
      <c r="O602" s="96" t="s">
        <v>148</v>
      </c>
      <c r="P602" s="104"/>
    </row>
    <row r="603" spans="1:16">
      <c r="A603" s="132"/>
      <c r="B603" s="135"/>
      <c r="C603" s="833"/>
      <c r="D603" s="94"/>
      <c r="E603" s="114"/>
      <c r="F603" s="136"/>
      <c r="G603" s="135"/>
      <c r="H603" s="836"/>
      <c r="I603" s="94"/>
      <c r="J603" s="114"/>
      <c r="K603" s="136"/>
      <c r="L603" s="135"/>
      <c r="M603" s="839"/>
      <c r="N603" s="94"/>
      <c r="O603" s="114"/>
      <c r="P603" s="136"/>
    </row>
    <row r="604" spans="1:16">
      <c r="A604" s="132"/>
      <c r="B604" s="110"/>
      <c r="C604" s="833"/>
      <c r="D604" s="94"/>
      <c r="E604" s="96"/>
      <c r="F604" s="97"/>
      <c r="G604" s="110"/>
      <c r="H604" s="836"/>
      <c r="I604" s="94"/>
      <c r="J604" s="96"/>
      <c r="K604" s="97"/>
      <c r="L604" s="110"/>
      <c r="M604" s="839"/>
      <c r="N604" s="94"/>
      <c r="O604" s="96"/>
      <c r="P604" s="97"/>
    </row>
    <row r="605" spans="1:16">
      <c r="A605" s="132"/>
      <c r="B605" s="135"/>
      <c r="C605" s="833"/>
      <c r="D605" s="94"/>
      <c r="E605" s="114"/>
      <c r="F605" s="136"/>
      <c r="G605" s="135"/>
      <c r="H605" s="836"/>
      <c r="I605" s="94"/>
      <c r="J605" s="114"/>
      <c r="K605" s="136"/>
      <c r="L605" s="135"/>
      <c r="M605" s="839"/>
      <c r="N605" s="94"/>
      <c r="O605" s="114"/>
      <c r="P605" s="136"/>
    </row>
    <row r="606" spans="1:16">
      <c r="A606" s="132"/>
      <c r="B606" s="110"/>
      <c r="C606" s="833"/>
      <c r="D606" s="94"/>
      <c r="E606" s="96"/>
      <c r="F606" s="97"/>
      <c r="G606" s="110"/>
      <c r="H606" s="836"/>
      <c r="I606" s="94"/>
      <c r="J606" s="96"/>
      <c r="K606" s="97"/>
      <c r="L606" s="110"/>
      <c r="M606" s="839"/>
      <c r="N606" s="94"/>
      <c r="O606" s="96"/>
      <c r="P606" s="97"/>
    </row>
    <row r="607" spans="1:16">
      <c r="A607" s="132"/>
      <c r="B607" s="135"/>
      <c r="C607" s="833"/>
      <c r="D607" s="94"/>
      <c r="E607" s="96"/>
      <c r="F607" s="97"/>
      <c r="G607" s="135"/>
      <c r="H607" s="836"/>
      <c r="I607" s="94"/>
      <c r="J607" s="96"/>
      <c r="K607" s="97"/>
      <c r="L607" s="135"/>
      <c r="M607" s="839"/>
      <c r="N607" s="94"/>
      <c r="O607" s="96"/>
      <c r="P607" s="97"/>
    </row>
    <row r="608" spans="1:16" ht="17.25" thickBot="1">
      <c r="A608" s="132"/>
      <c r="B608" s="110"/>
      <c r="C608" s="846"/>
      <c r="D608" s="115"/>
      <c r="E608" s="116"/>
      <c r="F608" s="117"/>
      <c r="G608" s="110"/>
      <c r="H608" s="847"/>
      <c r="I608" s="115"/>
      <c r="J608" s="130"/>
      <c r="K608" s="104"/>
      <c r="L608" s="110"/>
      <c r="M608" s="845"/>
      <c r="N608" s="115"/>
      <c r="O608" s="130"/>
      <c r="P608" s="104"/>
    </row>
    <row r="609" spans="1:16">
      <c r="A609" s="132"/>
      <c r="B609" s="135"/>
      <c r="C609" s="832" t="s">
        <v>669</v>
      </c>
      <c r="D609" s="137" t="s">
        <v>150</v>
      </c>
      <c r="E609" s="138"/>
      <c r="F609" s="139" t="s">
        <v>151</v>
      </c>
      <c r="G609" s="135"/>
      <c r="H609" s="835" t="s">
        <v>149</v>
      </c>
      <c r="I609" s="137" t="s">
        <v>150</v>
      </c>
      <c r="J609" s="138"/>
      <c r="K609" s="139" t="s">
        <v>151</v>
      </c>
      <c r="L609" s="135"/>
      <c r="M609" s="838" t="s">
        <v>149</v>
      </c>
      <c r="N609" s="137" t="s">
        <v>150</v>
      </c>
      <c r="O609" s="138"/>
      <c r="P609" s="139" t="s">
        <v>151</v>
      </c>
    </row>
    <row r="610" spans="1:16">
      <c r="A610" s="132"/>
      <c r="B610" s="110"/>
      <c r="C610" s="833"/>
      <c r="D610" s="120"/>
      <c r="E610" s="121"/>
      <c r="F610" s="140"/>
      <c r="G610" s="110"/>
      <c r="H610" s="836"/>
      <c r="I610" s="94"/>
      <c r="J610" s="96"/>
      <c r="K610" s="97"/>
      <c r="L610" s="110"/>
      <c r="M610" s="839"/>
      <c r="N610" s="94"/>
      <c r="O610" s="96"/>
      <c r="P610" s="97"/>
    </row>
    <row r="611" spans="1:16">
      <c r="A611" s="132"/>
      <c r="B611" s="135"/>
      <c r="C611" s="833"/>
      <c r="D611" s="94"/>
      <c r="E611" s="96"/>
      <c r="F611" s="97"/>
      <c r="G611" s="135"/>
      <c r="H611" s="836"/>
      <c r="I611" s="94"/>
      <c r="J611" s="96"/>
      <c r="K611" s="97"/>
      <c r="L611" s="135"/>
      <c r="M611" s="839"/>
      <c r="N611" s="94"/>
      <c r="O611" s="96"/>
      <c r="P611" s="97"/>
    </row>
    <row r="612" spans="1:16">
      <c r="A612" s="132"/>
      <c r="B612" s="110"/>
      <c r="C612" s="833"/>
      <c r="D612" s="113"/>
      <c r="E612" s="114"/>
      <c r="F612" s="104"/>
      <c r="G612" s="110"/>
      <c r="H612" s="836"/>
      <c r="I612" s="113"/>
      <c r="J612" s="114"/>
      <c r="K612" s="104"/>
      <c r="L612" s="110"/>
      <c r="M612" s="839"/>
      <c r="N612" s="113"/>
      <c r="O612" s="114"/>
      <c r="P612" s="104"/>
    </row>
    <row r="613" spans="1:16">
      <c r="A613" s="841"/>
      <c r="B613" s="135"/>
      <c r="C613" s="833"/>
      <c r="D613" s="94"/>
      <c r="E613" s="96"/>
      <c r="F613" s="97"/>
      <c r="G613" s="135"/>
      <c r="H613" s="836"/>
      <c r="I613" s="94"/>
      <c r="J613" s="96"/>
      <c r="K613" s="97"/>
      <c r="L613" s="135"/>
      <c r="M613" s="839"/>
      <c r="N613" s="94"/>
      <c r="O613" s="96"/>
      <c r="P613" s="97"/>
    </row>
    <row r="614" spans="1:16">
      <c r="A614" s="841"/>
      <c r="B614" s="110"/>
      <c r="C614" s="833"/>
      <c r="D614" s="94"/>
      <c r="E614" s="96"/>
      <c r="F614" s="97"/>
      <c r="G614" s="110"/>
      <c r="H614" s="836"/>
      <c r="I614" s="94"/>
      <c r="J614" s="96"/>
      <c r="K614" s="97"/>
      <c r="L614" s="110"/>
      <c r="M614" s="839"/>
      <c r="N614" s="94"/>
      <c r="O614" s="96"/>
      <c r="P614" s="97"/>
    </row>
    <row r="615" spans="1:16">
      <c r="A615" s="841"/>
      <c r="B615" s="135"/>
      <c r="C615" s="833"/>
      <c r="D615" s="113"/>
      <c r="E615" s="114"/>
      <c r="F615" s="104"/>
      <c r="G615" s="135"/>
      <c r="H615" s="836"/>
      <c r="I615" s="113"/>
      <c r="J615" s="114"/>
      <c r="K615" s="104"/>
      <c r="L615" s="135"/>
      <c r="M615" s="839"/>
      <c r="N615" s="113"/>
      <c r="O615" s="114"/>
      <c r="P615" s="104"/>
    </row>
    <row r="616" spans="1:16" ht="17.25" thickBot="1">
      <c r="A616" s="842"/>
      <c r="B616" s="141"/>
      <c r="C616" s="834"/>
      <c r="D616" s="142"/>
      <c r="E616" s="143"/>
      <c r="F616" s="144"/>
      <c r="G616" s="141"/>
      <c r="H616" s="837"/>
      <c r="I616" s="142"/>
      <c r="J616" s="143"/>
      <c r="K616" s="144"/>
      <c r="L616" s="141"/>
      <c r="M616" s="840"/>
      <c r="N616" s="142"/>
      <c r="O616" s="143"/>
      <c r="P616" s="144"/>
    </row>
    <row r="617" spans="1:16" s="146" customFormat="1" ht="27" customHeight="1" thickTop="1" thickBot="1">
      <c r="A617" s="145"/>
      <c r="B617" s="843" t="s">
        <v>152</v>
      </c>
      <c r="C617" s="843"/>
      <c r="D617" s="843"/>
      <c r="E617" s="843"/>
      <c r="F617" s="843"/>
      <c r="G617" s="844" t="s">
        <v>153</v>
      </c>
      <c r="H617" s="844"/>
      <c r="I617" s="844"/>
      <c r="J617" s="844"/>
      <c r="K617" s="844"/>
      <c r="L617" s="844"/>
      <c r="M617" s="844"/>
      <c r="N617" s="825" t="s">
        <v>154</v>
      </c>
      <c r="O617" s="825"/>
      <c r="P617" s="825"/>
    </row>
    <row r="618" spans="1:16" s="159" customFormat="1" ht="21.75" customHeight="1" thickTop="1" thickBot="1">
      <c r="A618" s="147" t="s">
        <v>0</v>
      </c>
      <c r="B618" s="148"/>
      <c r="C618" s="149" t="s">
        <v>155</v>
      </c>
      <c r="D618" s="150" t="s">
        <v>156</v>
      </c>
      <c r="E618" s="151" t="s">
        <v>157</v>
      </c>
      <c r="F618" s="152" t="s">
        <v>158</v>
      </c>
      <c r="G618" s="153" t="s">
        <v>159</v>
      </c>
      <c r="H618" s="154" t="s">
        <v>150</v>
      </c>
      <c r="I618" s="155" t="s">
        <v>156</v>
      </c>
      <c r="J618" s="155" t="s">
        <v>157</v>
      </c>
      <c r="K618" s="155" t="s">
        <v>158</v>
      </c>
      <c r="L618" s="154" t="s">
        <v>160</v>
      </c>
      <c r="M618" s="156" t="s">
        <v>161</v>
      </c>
      <c r="N618" s="157" t="s">
        <v>155</v>
      </c>
      <c r="O618" s="151" t="s">
        <v>157</v>
      </c>
      <c r="P618" s="158" t="s">
        <v>158</v>
      </c>
    </row>
    <row r="619" spans="1:16" s="172" customFormat="1" ht="17.25" thickTop="1">
      <c r="A619" s="826">
        <f>A533</f>
        <v>46209</v>
      </c>
      <c r="B619" s="829" t="s">
        <v>670</v>
      </c>
      <c r="C619" s="160"/>
      <c r="D619" s="161"/>
      <c r="E619" s="162"/>
      <c r="F619" s="163"/>
      <c r="G619" s="164"/>
      <c r="H619" s="165"/>
      <c r="I619" s="166"/>
      <c r="J619" s="166"/>
      <c r="K619" s="167"/>
      <c r="L619" s="168"/>
      <c r="M619" s="169"/>
      <c r="N619" s="170"/>
      <c r="O619" s="166"/>
      <c r="P619" s="171"/>
    </row>
    <row r="620" spans="1:16" s="172" customFormat="1">
      <c r="A620" s="827"/>
      <c r="B620" s="830"/>
      <c r="C620" s="173"/>
      <c r="D620" s="174"/>
      <c r="E620" s="175"/>
      <c r="F620" s="176"/>
      <c r="G620" s="173"/>
      <c r="H620" s="177"/>
      <c r="I620" s="175"/>
      <c r="J620" s="175"/>
      <c r="K620" s="178"/>
      <c r="L620" s="179"/>
      <c r="M620" s="180"/>
      <c r="N620" s="181"/>
      <c r="O620" s="175"/>
      <c r="P620" s="182"/>
    </row>
    <row r="621" spans="1:16" s="172" customFormat="1">
      <c r="A621" s="827"/>
      <c r="B621" s="830"/>
      <c r="C621" s="173"/>
      <c r="D621" s="174"/>
      <c r="E621" s="175"/>
      <c r="F621" s="176"/>
      <c r="G621" s="173"/>
      <c r="H621" s="183"/>
      <c r="I621" s="175"/>
      <c r="J621" s="175"/>
      <c r="K621" s="178"/>
      <c r="L621" s="184"/>
      <c r="M621" s="180"/>
      <c r="N621" s="181"/>
      <c r="O621" s="175"/>
      <c r="P621" s="182"/>
    </row>
    <row r="622" spans="1:16" s="172" customFormat="1">
      <c r="A622" s="827"/>
      <c r="B622" s="830"/>
      <c r="C622" s="173"/>
      <c r="D622" s="218"/>
      <c r="E622" s="175"/>
      <c r="F622" s="176"/>
      <c r="G622" s="173"/>
      <c r="H622" s="183"/>
      <c r="I622" s="175"/>
      <c r="J622" s="175"/>
      <c r="K622" s="187"/>
      <c r="L622" s="184"/>
      <c r="M622" s="180"/>
      <c r="N622" s="181"/>
      <c r="O622" s="175"/>
      <c r="P622" s="182"/>
    </row>
    <row r="623" spans="1:16" s="172" customFormat="1">
      <c r="A623" s="827"/>
      <c r="B623" s="830"/>
      <c r="C623" s="173"/>
      <c r="D623" s="185"/>
      <c r="E623" s="175"/>
      <c r="F623" s="182"/>
      <c r="G623" s="173"/>
      <c r="H623" s="186"/>
      <c r="I623" s="175"/>
      <c r="J623" s="175"/>
      <c r="K623" s="187"/>
      <c r="L623" s="184"/>
      <c r="M623" s="180"/>
      <c r="N623" s="181"/>
      <c r="O623" s="175"/>
      <c r="P623" s="182"/>
    </row>
    <row r="624" spans="1:16" s="172" customFormat="1">
      <c r="A624" s="827"/>
      <c r="B624" s="830"/>
      <c r="C624" s="173"/>
      <c r="D624" s="174"/>
      <c r="E624" s="175"/>
      <c r="F624" s="188"/>
      <c r="G624" s="198"/>
      <c r="H624" s="183"/>
      <c r="I624" s="191"/>
      <c r="J624" s="175"/>
      <c r="K624" s="178"/>
      <c r="L624" s="189"/>
      <c r="M624" s="190"/>
      <c r="N624" s="181"/>
      <c r="O624" s="175"/>
      <c r="P624" s="182"/>
    </row>
    <row r="625" spans="1:16" s="172" customFormat="1">
      <c r="A625" s="827"/>
      <c r="B625" s="830"/>
      <c r="C625" s="173"/>
      <c r="D625" s="174"/>
      <c r="E625" s="175"/>
      <c r="F625" s="182"/>
      <c r="G625" s="173"/>
      <c r="H625" s="183"/>
      <c r="I625" s="191"/>
      <c r="J625" s="175"/>
      <c r="K625" s="178"/>
      <c r="L625" s="184"/>
      <c r="M625" s="180"/>
      <c r="N625" s="181"/>
      <c r="O625" s="175"/>
      <c r="P625" s="182"/>
    </row>
    <row r="626" spans="1:16" s="172" customFormat="1">
      <c r="A626" s="827"/>
      <c r="B626" s="830"/>
      <c r="C626" s="173"/>
      <c r="D626" s="174"/>
      <c r="E626" s="175"/>
      <c r="F626" s="182"/>
      <c r="G626" s="219"/>
      <c r="H626" s="183"/>
      <c r="I626" s="175"/>
      <c r="J626" s="175"/>
      <c r="K626" s="178"/>
      <c r="L626" s="184"/>
      <c r="M626" s="180"/>
      <c r="N626" s="181"/>
      <c r="O626" s="175"/>
      <c r="P626" s="182"/>
    </row>
    <row r="627" spans="1:16" s="172" customFormat="1">
      <c r="A627" s="827"/>
      <c r="B627" s="830"/>
      <c r="C627" s="173"/>
      <c r="D627" s="174"/>
      <c r="E627" s="175"/>
      <c r="F627" s="188"/>
      <c r="G627" s="173"/>
      <c r="H627" s="183"/>
      <c r="I627" s="191"/>
      <c r="J627" s="175"/>
      <c r="K627" s="178"/>
      <c r="L627" s="184"/>
      <c r="M627" s="180"/>
      <c r="N627" s="181"/>
      <c r="O627" s="175"/>
      <c r="P627" s="182"/>
    </row>
    <row r="628" spans="1:16" s="172" customFormat="1">
      <c r="A628" s="827"/>
      <c r="B628" s="830"/>
      <c r="C628" s="173"/>
      <c r="D628" s="174"/>
      <c r="E628" s="175"/>
      <c r="F628" s="182"/>
      <c r="G628" s="173"/>
      <c r="H628" s="183"/>
      <c r="I628" s="191"/>
      <c r="J628" s="175"/>
      <c r="K628" s="178"/>
      <c r="L628" s="184"/>
      <c r="M628" s="180"/>
      <c r="N628" s="181"/>
      <c r="O628" s="175"/>
      <c r="P628" s="182"/>
    </row>
    <row r="629" spans="1:16" s="172" customFormat="1">
      <c r="A629" s="827"/>
      <c r="B629" s="830"/>
      <c r="C629" s="192"/>
      <c r="D629" s="193"/>
      <c r="E629" s="194"/>
      <c r="F629" s="195"/>
      <c r="G629" s="173"/>
      <c r="H629" s="177"/>
      <c r="I629" s="175"/>
      <c r="J629" s="175"/>
      <c r="K629" s="178"/>
      <c r="L629" s="184"/>
      <c r="M629" s="180"/>
      <c r="N629" s="196"/>
      <c r="O629" s="194"/>
      <c r="P629" s="195"/>
    </row>
    <row r="630" spans="1:16" s="172" customFormat="1">
      <c r="A630" s="827"/>
      <c r="B630" s="830"/>
      <c r="C630" s="192"/>
      <c r="D630" s="193"/>
      <c r="E630" s="194"/>
      <c r="F630" s="195"/>
      <c r="G630" s="198"/>
      <c r="H630" s="183"/>
      <c r="I630" s="191"/>
      <c r="J630" s="175"/>
      <c r="K630" s="178"/>
      <c r="L630" s="184"/>
      <c r="M630" s="180"/>
      <c r="N630" s="196"/>
      <c r="O630" s="194"/>
      <c r="P630" s="195"/>
    </row>
    <row r="631" spans="1:16" s="172" customFormat="1">
      <c r="A631" s="827"/>
      <c r="B631" s="830"/>
      <c r="C631" s="192"/>
      <c r="D631" s="193"/>
      <c r="E631" s="194"/>
      <c r="F631" s="195"/>
      <c r="G631" s="173"/>
      <c r="H631" s="199"/>
      <c r="I631" s="191"/>
      <c r="J631" s="200"/>
      <c r="K631" s="197"/>
      <c r="L631" s="184"/>
      <c r="M631" s="180"/>
      <c r="N631" s="196"/>
      <c r="O631" s="194"/>
      <c r="P631" s="195"/>
    </row>
    <row r="632" spans="1:16" s="172" customFormat="1">
      <c r="A632" s="827"/>
      <c r="B632" s="830"/>
      <c r="C632" s="192"/>
      <c r="D632" s="193"/>
      <c r="E632" s="194"/>
      <c r="F632" s="195"/>
      <c r="G632" s="173"/>
      <c r="H632" s="201"/>
      <c r="I632" s="175"/>
      <c r="J632" s="175"/>
      <c r="K632" s="178"/>
      <c r="L632" s="184"/>
      <c r="M632" s="180"/>
      <c r="N632" s="196"/>
      <c r="O632" s="194"/>
      <c r="P632" s="195"/>
    </row>
    <row r="633" spans="1:16" s="172" customFormat="1">
      <c r="A633" s="827"/>
      <c r="B633" s="830"/>
      <c r="C633" s="192"/>
      <c r="D633" s="193"/>
      <c r="E633" s="194"/>
      <c r="F633" s="195"/>
      <c r="G633" s="198"/>
      <c r="H633" s="183"/>
      <c r="I633" s="200"/>
      <c r="J633" s="200"/>
      <c r="K633" s="197"/>
      <c r="L633" s="184"/>
      <c r="M633" s="180"/>
      <c r="N633" s="196"/>
      <c r="O633" s="194"/>
      <c r="P633" s="195"/>
    </row>
    <row r="634" spans="1:16" s="172" customFormat="1">
      <c r="A634" s="827"/>
      <c r="B634" s="830"/>
      <c r="C634" s="192"/>
      <c r="D634" s="193"/>
      <c r="E634" s="194"/>
      <c r="F634" s="195"/>
      <c r="G634" s="173"/>
      <c r="H634" s="183"/>
      <c r="I634" s="200"/>
      <c r="J634" s="200"/>
      <c r="K634" s="197"/>
      <c r="L634" s="179"/>
      <c r="M634" s="180"/>
      <c r="N634" s="196"/>
      <c r="O634" s="194"/>
      <c r="P634" s="195"/>
    </row>
    <row r="635" spans="1:16" s="172" customFormat="1">
      <c r="A635" s="827"/>
      <c r="B635" s="830"/>
      <c r="C635" s="192"/>
      <c r="D635" s="193"/>
      <c r="E635" s="194"/>
      <c r="F635" s="195"/>
      <c r="G635" s="192"/>
      <c r="H635" s="201"/>
      <c r="I635" s="202"/>
      <c r="J635" s="202"/>
      <c r="K635" s="203"/>
      <c r="L635" s="204"/>
      <c r="M635" s="190"/>
      <c r="N635" s="196"/>
      <c r="O635" s="194"/>
      <c r="P635" s="195"/>
    </row>
    <row r="636" spans="1:16" s="172" customFormat="1">
      <c r="A636" s="827"/>
      <c r="B636" s="830"/>
      <c r="C636" s="192"/>
      <c r="D636" s="193"/>
      <c r="E636" s="194"/>
      <c r="F636" s="195"/>
      <c r="G636" s="192"/>
      <c r="H636" s="201"/>
      <c r="I636" s="202"/>
      <c r="J636" s="202"/>
      <c r="K636" s="203"/>
      <c r="L636" s="204"/>
      <c r="M636" s="190"/>
      <c r="N636" s="196"/>
      <c r="O636" s="194"/>
      <c r="P636" s="195"/>
    </row>
    <row r="637" spans="1:16" s="172" customFormat="1">
      <c r="A637" s="827"/>
      <c r="B637" s="830"/>
      <c r="C637" s="192"/>
      <c r="D637" s="193"/>
      <c r="E637" s="194"/>
      <c r="F637" s="195"/>
      <c r="G637" s="192"/>
      <c r="H637" s="201"/>
      <c r="I637" s="202"/>
      <c r="J637" s="202"/>
      <c r="K637" s="203"/>
      <c r="L637" s="204"/>
      <c r="M637" s="190"/>
      <c r="N637" s="196"/>
      <c r="O637" s="194"/>
      <c r="P637" s="195"/>
    </row>
    <row r="638" spans="1:16" s="172" customFormat="1" ht="17.25" thickBot="1">
      <c r="A638" s="828"/>
      <c r="B638" s="831"/>
      <c r="C638" s="205"/>
      <c r="D638" s="206"/>
      <c r="E638" s="207"/>
      <c r="F638" s="208"/>
      <c r="G638" s="209"/>
      <c r="H638" s="210"/>
      <c r="I638" s="211"/>
      <c r="J638" s="211"/>
      <c r="K638" s="212"/>
      <c r="L638" s="213"/>
      <c r="M638" s="214"/>
      <c r="N638" s="215"/>
      <c r="O638" s="207"/>
      <c r="P638" s="208"/>
    </row>
    <row r="639" spans="1:16" s="71" customFormat="1" ht="18" customHeight="1" thickTop="1" thickBot="1">
      <c r="A639" s="862">
        <f>A533+1</f>
        <v>46210</v>
      </c>
      <c r="B639" s="90" t="s">
        <v>162</v>
      </c>
      <c r="C639" s="832" t="s">
        <v>665</v>
      </c>
      <c r="D639" s="91" t="s">
        <v>114</v>
      </c>
      <c r="E639" s="92" t="s">
        <v>164</v>
      </c>
      <c r="F639" s="93"/>
      <c r="G639" s="90" t="s">
        <v>162</v>
      </c>
      <c r="H639" s="836" t="s">
        <v>163</v>
      </c>
      <c r="I639" s="91" t="s">
        <v>114</v>
      </c>
      <c r="J639" s="92" t="s">
        <v>164</v>
      </c>
      <c r="K639" s="93"/>
      <c r="L639" s="90" t="s">
        <v>162</v>
      </c>
      <c r="M639" s="839" t="s">
        <v>163</v>
      </c>
      <c r="N639" s="91" t="s">
        <v>114</v>
      </c>
      <c r="O639" s="92" t="s">
        <v>164</v>
      </c>
      <c r="P639" s="93"/>
    </row>
    <row r="640" spans="1:16" ht="18" customHeight="1">
      <c r="A640" s="863"/>
      <c r="B640" s="864"/>
      <c r="C640" s="833"/>
      <c r="D640" s="94" t="s">
        <v>116</v>
      </c>
      <c r="E640" s="95" t="s">
        <v>142</v>
      </c>
      <c r="F640" s="93"/>
      <c r="G640" s="864"/>
      <c r="H640" s="836"/>
      <c r="I640" s="94" t="s">
        <v>116</v>
      </c>
      <c r="J640" s="95" t="s">
        <v>142</v>
      </c>
      <c r="K640" s="93"/>
      <c r="L640" s="864"/>
      <c r="M640" s="839"/>
      <c r="N640" s="94" t="s">
        <v>116</v>
      </c>
      <c r="O640" s="95" t="s">
        <v>142</v>
      </c>
      <c r="P640" s="93"/>
    </row>
    <row r="641" spans="1:16" ht="17.25" thickBot="1">
      <c r="A641" s="863"/>
      <c r="B641" s="865"/>
      <c r="C641" s="833"/>
      <c r="D641" s="94" t="s">
        <v>165</v>
      </c>
      <c r="E641" s="96" t="s">
        <v>166</v>
      </c>
      <c r="F641" s="98"/>
      <c r="G641" s="865"/>
      <c r="H641" s="836"/>
      <c r="I641" s="94" t="s">
        <v>165</v>
      </c>
      <c r="J641" s="96" t="s">
        <v>166</v>
      </c>
      <c r="K641" s="98"/>
      <c r="L641" s="865"/>
      <c r="M641" s="839"/>
      <c r="N641" s="94" t="s">
        <v>165</v>
      </c>
      <c r="O641" s="96" t="s">
        <v>166</v>
      </c>
      <c r="P641" s="98"/>
    </row>
    <row r="642" spans="1:16" ht="17.25" thickBot="1">
      <c r="A642" s="863"/>
      <c r="B642" s="90" t="s">
        <v>167</v>
      </c>
      <c r="C642" s="833"/>
      <c r="D642" s="94"/>
      <c r="E642" s="96"/>
      <c r="F642" s="97"/>
      <c r="G642" s="90" t="s">
        <v>167</v>
      </c>
      <c r="H642" s="836"/>
      <c r="I642" s="94" t="s">
        <v>120</v>
      </c>
      <c r="J642" s="96" t="s">
        <v>148</v>
      </c>
      <c r="K642" s="97"/>
      <c r="L642" s="90" t="s">
        <v>167</v>
      </c>
      <c r="M642" s="839"/>
      <c r="N642" s="94" t="s">
        <v>120</v>
      </c>
      <c r="O642" s="96" t="s">
        <v>148</v>
      </c>
      <c r="P642" s="97"/>
    </row>
    <row r="643" spans="1:16">
      <c r="A643" s="863"/>
      <c r="B643" s="861"/>
      <c r="C643" s="833"/>
      <c r="D643" s="94"/>
      <c r="E643" s="96"/>
      <c r="F643" s="97"/>
      <c r="G643" s="861"/>
      <c r="H643" s="836"/>
      <c r="I643" s="94"/>
      <c r="J643" s="96"/>
      <c r="K643" s="97"/>
      <c r="L643" s="861"/>
      <c r="M643" s="839"/>
      <c r="N643" s="94"/>
      <c r="O643" s="96"/>
      <c r="P643" s="97"/>
    </row>
    <row r="644" spans="1:16">
      <c r="A644" s="863"/>
      <c r="B644" s="854"/>
      <c r="C644" s="833"/>
      <c r="D644" s="94"/>
      <c r="E644" s="96"/>
      <c r="F644" s="97"/>
      <c r="G644" s="854"/>
      <c r="H644" s="836"/>
      <c r="I644" s="94"/>
      <c r="J644" s="96"/>
      <c r="K644" s="97"/>
      <c r="L644" s="854"/>
      <c r="M644" s="839"/>
      <c r="N644" s="94"/>
      <c r="O644" s="96"/>
      <c r="P644" s="97"/>
    </row>
    <row r="645" spans="1:16">
      <c r="A645" s="863"/>
      <c r="B645" s="853"/>
      <c r="C645" s="833"/>
      <c r="D645" s="94"/>
      <c r="E645" s="96"/>
      <c r="F645" s="93"/>
      <c r="G645" s="853"/>
      <c r="H645" s="836"/>
      <c r="I645" s="94"/>
      <c r="J645" s="96"/>
      <c r="K645" s="93"/>
      <c r="L645" s="853"/>
      <c r="M645" s="839"/>
      <c r="N645" s="94"/>
      <c r="O645" s="96"/>
      <c r="P645" s="93"/>
    </row>
    <row r="646" spans="1:16">
      <c r="A646" s="863"/>
      <c r="B646" s="854"/>
      <c r="C646" s="833"/>
      <c r="D646" s="94"/>
      <c r="E646" s="96"/>
      <c r="F646" s="99"/>
      <c r="G646" s="854"/>
      <c r="H646" s="836"/>
      <c r="I646" s="94"/>
      <c r="J646" s="96"/>
      <c r="K646" s="99"/>
      <c r="L646" s="854"/>
      <c r="M646" s="839"/>
      <c r="N646" s="94"/>
      <c r="O646" s="96"/>
      <c r="P646" s="93"/>
    </row>
    <row r="647" spans="1:16">
      <c r="A647" s="863"/>
      <c r="B647" s="853"/>
      <c r="C647" s="833"/>
      <c r="D647" s="94"/>
      <c r="E647" s="96"/>
      <c r="F647" s="102"/>
      <c r="G647" s="853"/>
      <c r="H647" s="836"/>
      <c r="I647" s="94"/>
      <c r="J647" s="96"/>
      <c r="K647" s="102"/>
      <c r="L647" s="853"/>
      <c r="M647" s="839"/>
      <c r="N647" s="94"/>
      <c r="O647" s="96"/>
      <c r="P647" s="99"/>
    </row>
    <row r="648" spans="1:16" ht="17.25" thickBot="1">
      <c r="A648" s="863"/>
      <c r="B648" s="854"/>
      <c r="C648" s="833"/>
      <c r="D648" s="94"/>
      <c r="E648" s="96"/>
      <c r="F648" s="99"/>
      <c r="G648" s="854"/>
      <c r="H648" s="836"/>
      <c r="I648" s="94"/>
      <c r="J648" s="96"/>
      <c r="K648" s="99"/>
      <c r="L648" s="854"/>
      <c r="M648" s="839"/>
      <c r="N648" s="94"/>
      <c r="O648" s="96"/>
      <c r="P648" s="99"/>
    </row>
    <row r="649" spans="1:16" ht="17.25" thickBot="1">
      <c r="A649" s="863"/>
      <c r="B649" s="100" t="s">
        <v>168</v>
      </c>
      <c r="C649" s="833"/>
      <c r="D649" s="94"/>
      <c r="E649" s="96"/>
      <c r="F649" s="99"/>
      <c r="G649" s="100" t="s">
        <v>168</v>
      </c>
      <c r="H649" s="836"/>
      <c r="I649" s="94"/>
      <c r="J649" s="96"/>
      <c r="K649" s="99"/>
      <c r="L649" s="100" t="s">
        <v>168</v>
      </c>
      <c r="M649" s="839"/>
      <c r="N649" s="94"/>
      <c r="O649" s="96"/>
      <c r="P649" s="99"/>
    </row>
    <row r="650" spans="1:16">
      <c r="A650" s="863"/>
      <c r="B650" s="855"/>
      <c r="C650" s="833"/>
      <c r="D650" s="94"/>
      <c r="E650" s="96"/>
      <c r="F650" s="99"/>
      <c r="G650" s="855"/>
      <c r="H650" s="836"/>
      <c r="I650" s="94"/>
      <c r="J650" s="96"/>
      <c r="K650" s="99"/>
      <c r="L650" s="855"/>
      <c r="M650" s="839"/>
      <c r="N650" s="94"/>
      <c r="O650" s="96"/>
      <c r="P650" s="99"/>
    </row>
    <row r="651" spans="1:16">
      <c r="A651" s="863"/>
      <c r="B651" s="856"/>
      <c r="C651" s="833"/>
      <c r="D651" s="94"/>
      <c r="E651" s="96"/>
      <c r="F651" s="99"/>
      <c r="G651" s="856"/>
      <c r="H651" s="836"/>
      <c r="I651" s="94"/>
      <c r="J651" s="96"/>
      <c r="K651" s="99"/>
      <c r="L651" s="856"/>
      <c r="M651" s="839"/>
      <c r="N651" s="94"/>
      <c r="O651" s="96"/>
      <c r="P651" s="97"/>
    </row>
    <row r="652" spans="1:16" ht="17.25" thickBot="1">
      <c r="A652" s="863"/>
      <c r="B652" s="857"/>
      <c r="C652" s="833"/>
      <c r="D652" s="94"/>
      <c r="E652" s="96"/>
      <c r="F652" s="97"/>
      <c r="G652" s="857"/>
      <c r="H652" s="836"/>
      <c r="I652" s="94"/>
      <c r="J652" s="96"/>
      <c r="K652" s="97"/>
      <c r="L652" s="857"/>
      <c r="M652" s="839"/>
      <c r="N652" s="94"/>
      <c r="O652" s="96"/>
      <c r="P652" s="97"/>
    </row>
    <row r="653" spans="1:16" ht="17.25" thickBot="1">
      <c r="A653" s="863"/>
      <c r="B653" s="100" t="s">
        <v>123</v>
      </c>
      <c r="C653" s="833"/>
      <c r="D653" s="94"/>
      <c r="E653" s="96"/>
      <c r="F653" s="97"/>
      <c r="G653" s="100" t="s">
        <v>123</v>
      </c>
      <c r="H653" s="836"/>
      <c r="I653" s="94"/>
      <c r="J653" s="96"/>
      <c r="K653" s="97"/>
      <c r="L653" s="100" t="s">
        <v>123</v>
      </c>
      <c r="M653" s="839"/>
      <c r="N653" s="94"/>
      <c r="O653" s="96"/>
      <c r="P653" s="97"/>
    </row>
    <row r="654" spans="1:16">
      <c r="A654" s="863"/>
      <c r="B654" s="868"/>
      <c r="C654" s="833"/>
      <c r="D654" s="94"/>
      <c r="E654" s="96"/>
      <c r="F654" s="97"/>
      <c r="G654" s="868"/>
      <c r="H654" s="836"/>
      <c r="I654" s="94"/>
      <c r="J654" s="96"/>
      <c r="K654" s="97"/>
      <c r="L654" s="868"/>
      <c r="M654" s="839"/>
      <c r="N654" s="94"/>
      <c r="O654" s="96"/>
      <c r="P654" s="97"/>
    </row>
    <row r="655" spans="1:16">
      <c r="A655" s="863"/>
      <c r="B655" s="869"/>
      <c r="C655" s="833"/>
      <c r="D655" s="94"/>
      <c r="E655" s="96"/>
      <c r="F655" s="97"/>
      <c r="G655" s="869"/>
      <c r="H655" s="836"/>
      <c r="I655" s="94"/>
      <c r="J655" s="96"/>
      <c r="K655" s="97"/>
      <c r="L655" s="869"/>
      <c r="M655" s="839"/>
      <c r="N655" s="94"/>
      <c r="O655" s="96"/>
      <c r="P655" s="97"/>
    </row>
    <row r="656" spans="1:16" ht="17.25" thickBot="1">
      <c r="A656" s="863"/>
      <c r="B656" s="870"/>
      <c r="C656" s="833"/>
      <c r="D656" s="94"/>
      <c r="E656" s="96"/>
      <c r="F656" s="97"/>
      <c r="G656" s="870"/>
      <c r="H656" s="836"/>
      <c r="I656" s="94"/>
      <c r="J656" s="96"/>
      <c r="K656" s="97"/>
      <c r="L656" s="870"/>
      <c r="M656" s="839"/>
      <c r="N656" s="94"/>
      <c r="O656" s="96"/>
      <c r="P656" s="97"/>
    </row>
    <row r="657" spans="1:16">
      <c r="A657" s="863"/>
      <c r="B657" s="851" t="s">
        <v>124</v>
      </c>
      <c r="C657" s="833"/>
      <c r="D657" s="94"/>
      <c r="E657" s="96"/>
      <c r="F657" s="97"/>
      <c r="G657" s="851" t="s">
        <v>124</v>
      </c>
      <c r="H657" s="836"/>
      <c r="I657" s="94"/>
      <c r="J657" s="96"/>
      <c r="K657" s="97"/>
      <c r="L657" s="851" t="s">
        <v>124</v>
      </c>
      <c r="M657" s="839"/>
      <c r="N657" s="94"/>
      <c r="O657" s="96"/>
      <c r="P657" s="97"/>
    </row>
    <row r="658" spans="1:16" ht="17.25" thickBot="1">
      <c r="A658" s="863"/>
      <c r="B658" s="852"/>
      <c r="C658" s="833"/>
      <c r="D658" s="94"/>
      <c r="E658" s="96"/>
      <c r="F658" s="97"/>
      <c r="G658" s="852"/>
      <c r="H658" s="836"/>
      <c r="I658" s="94"/>
      <c r="J658" s="96"/>
      <c r="K658" s="97"/>
      <c r="L658" s="852"/>
      <c r="M658" s="839"/>
      <c r="N658" s="94"/>
      <c r="O658" s="96"/>
      <c r="P658" s="93"/>
    </row>
    <row r="659" spans="1:16" ht="17.25" thickTop="1">
      <c r="A659" s="863"/>
      <c r="B659" s="866" t="s">
        <v>125</v>
      </c>
      <c r="C659" s="833"/>
      <c r="D659" s="94"/>
      <c r="E659" s="96"/>
      <c r="F659" s="93"/>
      <c r="G659" s="866" t="s">
        <v>125</v>
      </c>
      <c r="H659" s="836"/>
      <c r="I659" s="94"/>
      <c r="J659" s="96"/>
      <c r="K659" s="93"/>
      <c r="L659" s="866" t="s">
        <v>125</v>
      </c>
      <c r="M659" s="839"/>
      <c r="N659" s="94"/>
      <c r="O659" s="96"/>
      <c r="P659" s="97"/>
    </row>
    <row r="660" spans="1:16" ht="17.25" thickBot="1">
      <c r="A660" s="863"/>
      <c r="B660" s="849"/>
      <c r="C660" s="833"/>
      <c r="D660" s="94"/>
      <c r="E660" s="96"/>
      <c r="F660" s="93"/>
      <c r="G660" s="849"/>
      <c r="H660" s="836"/>
      <c r="I660" s="94"/>
      <c r="J660" s="96"/>
      <c r="K660" s="93"/>
      <c r="L660" s="849"/>
      <c r="M660" s="839"/>
      <c r="N660" s="94"/>
      <c r="O660" s="96"/>
      <c r="P660" s="101"/>
    </row>
    <row r="661" spans="1:16">
      <c r="A661" s="863"/>
      <c r="B661" s="859"/>
      <c r="C661" s="833"/>
      <c r="D661" s="94"/>
      <c r="E661" s="96"/>
      <c r="F661" s="97"/>
      <c r="G661" s="859"/>
      <c r="H661" s="836"/>
      <c r="I661" s="94"/>
      <c r="J661" s="96"/>
      <c r="K661" s="97"/>
      <c r="L661" s="859"/>
      <c r="M661" s="839"/>
      <c r="N661" s="94"/>
      <c r="O661" s="96"/>
      <c r="P661" s="103"/>
    </row>
    <row r="662" spans="1:16" ht="17.25" thickBot="1">
      <c r="A662" s="863"/>
      <c r="B662" s="867"/>
      <c r="C662" s="833"/>
      <c r="D662" s="94"/>
      <c r="E662" s="96"/>
      <c r="F662" s="97"/>
      <c r="G662" s="867"/>
      <c r="H662" s="836"/>
      <c r="I662" s="94"/>
      <c r="J662" s="96"/>
      <c r="K662" s="97"/>
      <c r="L662" s="867"/>
      <c r="M662" s="839"/>
      <c r="N662" s="94"/>
      <c r="O662" s="96"/>
      <c r="P662" s="104"/>
    </row>
    <row r="663" spans="1:16">
      <c r="A663" s="863"/>
      <c r="B663" s="848" t="s">
        <v>126</v>
      </c>
      <c r="C663" s="833"/>
      <c r="D663" s="94"/>
      <c r="E663" s="96"/>
      <c r="F663" s="93"/>
      <c r="G663" s="848" t="s">
        <v>126</v>
      </c>
      <c r="H663" s="836"/>
      <c r="I663" s="94"/>
      <c r="J663" s="96"/>
      <c r="K663" s="93"/>
      <c r="L663" s="848" t="s">
        <v>126</v>
      </c>
      <c r="M663" s="839"/>
      <c r="N663" s="94"/>
      <c r="O663" s="96"/>
      <c r="P663" s="99"/>
    </row>
    <row r="664" spans="1:16" ht="17.25" thickBot="1">
      <c r="A664" s="863"/>
      <c r="B664" s="849"/>
      <c r="C664" s="833"/>
      <c r="D664" s="94"/>
      <c r="E664" s="96"/>
      <c r="F664" s="101"/>
      <c r="G664" s="849"/>
      <c r="H664" s="836"/>
      <c r="I664" s="94"/>
      <c r="J664" s="96"/>
      <c r="K664" s="101"/>
      <c r="L664" s="849"/>
      <c r="M664" s="839"/>
      <c r="N664" s="94"/>
      <c r="O664" s="96"/>
      <c r="P664" s="104"/>
    </row>
    <row r="665" spans="1:16">
      <c r="A665" s="863"/>
      <c r="B665" s="859"/>
      <c r="C665" s="833"/>
      <c r="D665" s="94"/>
      <c r="E665" s="96"/>
      <c r="F665" s="102"/>
      <c r="G665" s="859"/>
      <c r="H665" s="836"/>
      <c r="I665" s="94"/>
      <c r="J665" s="96"/>
      <c r="K665" s="103"/>
      <c r="L665" s="859"/>
      <c r="M665" s="839"/>
      <c r="N665" s="94"/>
      <c r="O665" s="96"/>
      <c r="P665" s="93"/>
    </row>
    <row r="666" spans="1:16" ht="17.25" thickBot="1">
      <c r="A666" s="863"/>
      <c r="B666" s="860"/>
      <c r="C666" s="833"/>
      <c r="D666" s="94"/>
      <c r="E666" s="96"/>
      <c r="F666" s="99"/>
      <c r="G666" s="860"/>
      <c r="H666" s="836"/>
      <c r="I666" s="94"/>
      <c r="J666" s="96"/>
      <c r="K666" s="104"/>
      <c r="L666" s="860"/>
      <c r="M666" s="839"/>
      <c r="N666" s="94"/>
      <c r="O666" s="96"/>
      <c r="P666" s="97"/>
    </row>
    <row r="667" spans="1:16">
      <c r="A667" s="863"/>
      <c r="B667" s="858" t="s">
        <v>127</v>
      </c>
      <c r="C667" s="833"/>
      <c r="D667" s="94"/>
      <c r="E667" s="96"/>
      <c r="F667" s="103"/>
      <c r="G667" s="858" t="s">
        <v>127</v>
      </c>
      <c r="H667" s="836"/>
      <c r="I667" s="94"/>
      <c r="J667" s="96"/>
      <c r="K667" s="104"/>
      <c r="L667" s="858" t="s">
        <v>127</v>
      </c>
      <c r="M667" s="839"/>
      <c r="N667" s="94"/>
      <c r="O667" s="114"/>
      <c r="P667" s="97"/>
    </row>
    <row r="668" spans="1:16" ht="17.25" thickBot="1">
      <c r="A668" s="863"/>
      <c r="B668" s="849"/>
      <c r="C668" s="833"/>
      <c r="D668" s="94"/>
      <c r="E668" s="96"/>
      <c r="F668" s="104"/>
      <c r="G668" s="849"/>
      <c r="H668" s="836"/>
      <c r="I668" s="94"/>
      <c r="J668" s="96"/>
      <c r="K668" s="99"/>
      <c r="L668" s="849"/>
      <c r="M668" s="839"/>
      <c r="N668" s="113"/>
      <c r="O668" s="96"/>
      <c r="P668" s="112"/>
    </row>
    <row r="669" spans="1:16">
      <c r="A669" s="863"/>
      <c r="B669" s="859"/>
      <c r="C669" s="833"/>
      <c r="D669" s="94"/>
      <c r="E669" s="96"/>
      <c r="F669" s="104"/>
      <c r="G669" s="859"/>
      <c r="H669" s="836"/>
      <c r="I669" s="94"/>
      <c r="J669" s="96"/>
      <c r="K669" s="104"/>
      <c r="L669" s="859"/>
      <c r="M669" s="839"/>
      <c r="N669" s="113"/>
      <c r="O669" s="114"/>
      <c r="P669" s="97"/>
    </row>
    <row r="670" spans="1:16" ht="17.25" thickBot="1">
      <c r="A670" s="863"/>
      <c r="B670" s="860"/>
      <c r="C670" s="833"/>
      <c r="D670" s="94"/>
      <c r="E670" s="96"/>
      <c r="F670" s="99"/>
      <c r="G670" s="860"/>
      <c r="H670" s="836"/>
      <c r="I670" s="94"/>
      <c r="J670" s="96"/>
      <c r="K670" s="93"/>
      <c r="L670" s="860"/>
      <c r="M670" s="839"/>
      <c r="N670" s="94"/>
      <c r="O670" s="114"/>
      <c r="P670" s="104"/>
    </row>
    <row r="671" spans="1:16">
      <c r="A671" s="863"/>
      <c r="B671" s="858" t="s">
        <v>128</v>
      </c>
      <c r="C671" s="833"/>
      <c r="D671" s="94"/>
      <c r="E671" s="96"/>
      <c r="F671" s="104"/>
      <c r="G671" s="858" t="s">
        <v>128</v>
      </c>
      <c r="H671" s="836"/>
      <c r="I671" s="94"/>
      <c r="J671" s="96"/>
      <c r="K671" s="97"/>
      <c r="L671" s="858" t="s">
        <v>128</v>
      </c>
      <c r="M671" s="839"/>
      <c r="N671" s="94"/>
      <c r="O671" s="96"/>
      <c r="P671" s="97"/>
    </row>
    <row r="672" spans="1:16" ht="17.25" thickBot="1">
      <c r="A672" s="863"/>
      <c r="B672" s="849"/>
      <c r="C672" s="833"/>
      <c r="D672" s="94"/>
      <c r="E672" s="96"/>
      <c r="F672" s="93"/>
      <c r="G672" s="849"/>
      <c r="H672" s="836"/>
      <c r="I672" s="94"/>
      <c r="J672" s="114"/>
      <c r="K672" s="97"/>
      <c r="L672" s="849"/>
      <c r="M672" s="839"/>
      <c r="N672" s="113"/>
      <c r="O672" s="114"/>
      <c r="P672" s="97"/>
    </row>
    <row r="673" spans="1:16">
      <c r="A673" s="863"/>
      <c r="B673" s="859"/>
      <c r="C673" s="833"/>
      <c r="D673" s="94"/>
      <c r="E673" s="96"/>
      <c r="F673" s="97"/>
      <c r="G673" s="859"/>
      <c r="H673" s="836"/>
      <c r="I673" s="94"/>
      <c r="J673" s="96"/>
      <c r="K673" s="97"/>
      <c r="L673" s="859"/>
      <c r="M673" s="839"/>
      <c r="N673" s="113"/>
      <c r="O673" s="114"/>
      <c r="P673" s="97"/>
    </row>
    <row r="674" spans="1:16" ht="17.25" thickBot="1">
      <c r="A674" s="863"/>
      <c r="B674" s="860"/>
      <c r="C674" s="833"/>
      <c r="D674" s="94"/>
      <c r="E674" s="96"/>
      <c r="F674" s="93"/>
      <c r="G674" s="860"/>
      <c r="H674" s="836"/>
      <c r="I674" s="94"/>
      <c r="J674" s="114"/>
      <c r="K674" s="97"/>
      <c r="L674" s="860"/>
      <c r="M674" s="839"/>
      <c r="N674" s="94"/>
      <c r="O674" s="114"/>
      <c r="P674" s="97"/>
    </row>
    <row r="675" spans="1:16">
      <c r="A675" s="863"/>
      <c r="B675" s="848" t="s">
        <v>129</v>
      </c>
      <c r="C675" s="833"/>
      <c r="D675" s="94"/>
      <c r="E675" s="96"/>
      <c r="F675" s="93"/>
      <c r="G675" s="848" t="s">
        <v>129</v>
      </c>
      <c r="H675" s="836"/>
      <c r="I675" s="94"/>
      <c r="J675" s="114"/>
      <c r="K675" s="97"/>
      <c r="L675" s="848" t="s">
        <v>129</v>
      </c>
      <c r="M675" s="839"/>
      <c r="N675" s="113"/>
      <c r="O675" s="114"/>
      <c r="P675" s="97"/>
    </row>
    <row r="676" spans="1:16" ht="17.25" thickBot="1">
      <c r="A676" s="863"/>
      <c r="B676" s="849"/>
      <c r="C676" s="833"/>
      <c r="D676" s="94"/>
      <c r="E676" s="96"/>
      <c r="F676" s="93"/>
      <c r="G676" s="849"/>
      <c r="H676" s="836"/>
      <c r="I676" s="94"/>
      <c r="J676" s="114"/>
      <c r="K676" s="97"/>
      <c r="L676" s="849"/>
      <c r="M676" s="839"/>
      <c r="N676" s="94"/>
      <c r="O676" s="114"/>
      <c r="P676" s="97"/>
    </row>
    <row r="677" spans="1:16">
      <c r="A677" s="863"/>
      <c r="B677" s="106"/>
      <c r="C677" s="833"/>
      <c r="D677" s="94"/>
      <c r="E677" s="96"/>
      <c r="F677" s="97"/>
      <c r="G677" s="106"/>
      <c r="H677" s="836"/>
      <c r="I677" s="94"/>
      <c r="J677" s="96"/>
      <c r="K677" s="112"/>
      <c r="L677" s="106"/>
      <c r="M677" s="839"/>
      <c r="N677" s="113"/>
      <c r="O677" s="96"/>
      <c r="P677" s="112"/>
    </row>
    <row r="678" spans="1:16">
      <c r="A678" s="863"/>
      <c r="B678" s="107"/>
      <c r="C678" s="833"/>
      <c r="D678" s="94"/>
      <c r="E678" s="96"/>
      <c r="F678" s="93"/>
      <c r="G678" s="107"/>
      <c r="H678" s="836"/>
      <c r="I678" s="94"/>
      <c r="J678" s="96"/>
      <c r="K678" s="97"/>
      <c r="L678" s="107"/>
      <c r="M678" s="839"/>
      <c r="N678" s="113"/>
      <c r="O678" s="114"/>
      <c r="P678" s="97"/>
    </row>
    <row r="679" spans="1:16">
      <c r="A679" s="863"/>
      <c r="B679" s="109"/>
      <c r="C679" s="833"/>
      <c r="D679" s="94"/>
      <c r="E679" s="96"/>
      <c r="F679" s="93"/>
      <c r="G679" s="109"/>
      <c r="H679" s="836"/>
      <c r="I679" s="113"/>
      <c r="J679" s="114"/>
      <c r="K679" s="97"/>
      <c r="L679" s="109"/>
      <c r="M679" s="839"/>
      <c r="N679" s="113"/>
      <c r="O679" s="114"/>
      <c r="P679" s="104"/>
    </row>
    <row r="680" spans="1:16">
      <c r="A680" s="863"/>
      <c r="B680" s="110"/>
      <c r="C680" s="833"/>
      <c r="D680" s="94"/>
      <c r="E680" s="96"/>
      <c r="F680" s="93"/>
      <c r="G680" s="110"/>
      <c r="H680" s="836"/>
      <c r="I680" s="113"/>
      <c r="J680" s="114"/>
      <c r="K680" s="104"/>
      <c r="L680" s="110"/>
      <c r="M680" s="839"/>
      <c r="N680" s="111"/>
      <c r="O680" s="96"/>
      <c r="P680" s="97"/>
    </row>
    <row r="681" spans="1:16">
      <c r="A681" s="863"/>
      <c r="B681" s="109"/>
      <c r="C681" s="833"/>
      <c r="D681" s="111"/>
      <c r="E681" s="96"/>
      <c r="F681" s="97"/>
      <c r="G681" s="109"/>
      <c r="H681" s="836"/>
      <c r="I681" s="111"/>
      <c r="J681" s="96"/>
      <c r="K681" s="112"/>
      <c r="L681" s="109"/>
      <c r="M681" s="839"/>
      <c r="N681" s="94"/>
      <c r="O681" s="96"/>
      <c r="P681" s="112"/>
    </row>
    <row r="682" spans="1:16">
      <c r="A682" s="863"/>
      <c r="B682" s="110"/>
      <c r="C682" s="833"/>
      <c r="D682" s="94"/>
      <c r="E682" s="96"/>
      <c r="F682" s="108"/>
      <c r="G682" s="110"/>
      <c r="H682" s="836"/>
      <c r="I682" s="94"/>
      <c r="J682" s="96"/>
      <c r="K682" s="97"/>
      <c r="L682" s="110"/>
      <c r="M682" s="839"/>
      <c r="N682" s="113"/>
      <c r="O682" s="114"/>
      <c r="P682" s="97"/>
    </row>
    <row r="683" spans="1:16">
      <c r="A683" s="863"/>
      <c r="B683" s="109"/>
      <c r="C683" s="833"/>
      <c r="D683" s="94"/>
      <c r="E683" s="96"/>
      <c r="F683" s="97"/>
      <c r="G683" s="109"/>
      <c r="H683" s="836"/>
      <c r="I683" s="113"/>
      <c r="J683" s="114"/>
      <c r="K683" s="97"/>
      <c r="L683" s="109"/>
      <c r="M683" s="839"/>
      <c r="N683" s="113"/>
      <c r="O683" s="114"/>
      <c r="P683" s="97"/>
    </row>
    <row r="684" spans="1:16" ht="17.25" thickBot="1">
      <c r="A684" s="863"/>
      <c r="B684" s="110"/>
      <c r="C684" s="846"/>
      <c r="D684" s="115"/>
      <c r="E684" s="116"/>
      <c r="F684" s="117"/>
      <c r="G684" s="110"/>
      <c r="H684" s="836"/>
      <c r="I684" s="115"/>
      <c r="J684" s="116"/>
      <c r="K684" s="117"/>
      <c r="L684" s="110"/>
      <c r="M684" s="839"/>
      <c r="N684" s="115"/>
      <c r="O684" s="116"/>
      <c r="P684" s="117"/>
    </row>
    <row r="685" spans="1:16">
      <c r="A685" s="850" t="str">
        <f>TEXT(A639,"AAAA")</f>
        <v>星期二</v>
      </c>
      <c r="B685" s="109"/>
      <c r="C685" s="832" t="s">
        <v>666</v>
      </c>
      <c r="D685" s="118"/>
      <c r="E685" s="119"/>
      <c r="F685" s="97"/>
      <c r="G685" s="109"/>
      <c r="H685" s="835" t="s">
        <v>130</v>
      </c>
      <c r="I685" s="118"/>
      <c r="J685" s="119"/>
      <c r="K685" s="97"/>
      <c r="L685" s="109"/>
      <c r="M685" s="838" t="s">
        <v>130</v>
      </c>
      <c r="N685" s="118"/>
      <c r="O685" s="119"/>
      <c r="P685" s="97"/>
    </row>
    <row r="686" spans="1:16">
      <c r="A686" s="850"/>
      <c r="B686" s="110"/>
      <c r="C686" s="833"/>
      <c r="D686" s="120"/>
      <c r="E686" s="96"/>
      <c r="F686" s="97"/>
      <c r="G686" s="110"/>
      <c r="H686" s="836"/>
      <c r="I686" s="94"/>
      <c r="J686" s="96"/>
      <c r="K686" s="97"/>
      <c r="L686" s="110"/>
      <c r="M686" s="839"/>
      <c r="N686" s="94"/>
      <c r="O686" s="96"/>
      <c r="P686" s="97"/>
    </row>
    <row r="687" spans="1:16">
      <c r="A687" s="850"/>
      <c r="B687" s="109"/>
      <c r="C687" s="833"/>
      <c r="D687" s="120"/>
      <c r="E687" s="96"/>
      <c r="F687" s="97"/>
      <c r="G687" s="109"/>
      <c r="H687" s="836"/>
      <c r="I687" s="94"/>
      <c r="J687" s="96"/>
      <c r="K687" s="97"/>
      <c r="L687" s="109"/>
      <c r="M687" s="839"/>
      <c r="N687" s="94"/>
      <c r="O687" s="96"/>
      <c r="P687" s="97"/>
    </row>
    <row r="688" spans="1:16">
      <c r="A688" s="850"/>
      <c r="B688" s="110"/>
      <c r="C688" s="833"/>
      <c r="D688" s="120"/>
      <c r="E688" s="96"/>
      <c r="F688" s="97"/>
      <c r="G688" s="110"/>
      <c r="H688" s="836"/>
      <c r="I688" s="94"/>
      <c r="J688" s="96"/>
      <c r="K688" s="97"/>
      <c r="L688" s="110"/>
      <c r="M688" s="839"/>
      <c r="N688" s="94"/>
      <c r="O688" s="96"/>
      <c r="P688" s="97"/>
    </row>
    <row r="689" spans="1:16">
      <c r="A689" s="850"/>
      <c r="B689" s="109"/>
      <c r="C689" s="833"/>
      <c r="D689" s="120"/>
      <c r="E689" s="96"/>
      <c r="F689" s="97"/>
      <c r="G689" s="109"/>
      <c r="H689" s="836"/>
      <c r="I689" s="94"/>
      <c r="J689" s="96"/>
      <c r="K689" s="97"/>
      <c r="L689" s="109"/>
      <c r="M689" s="839"/>
      <c r="N689" s="94"/>
      <c r="O689" s="96"/>
      <c r="P689" s="97"/>
    </row>
    <row r="690" spans="1:16">
      <c r="A690" s="850"/>
      <c r="B690" s="110"/>
      <c r="C690" s="833"/>
      <c r="D690" s="120"/>
      <c r="E690" s="96"/>
      <c r="F690" s="97"/>
      <c r="G690" s="110"/>
      <c r="H690" s="836"/>
      <c r="I690" s="94"/>
      <c r="J690" s="96"/>
      <c r="K690" s="97"/>
      <c r="L690" s="110"/>
      <c r="M690" s="839"/>
      <c r="N690" s="94"/>
      <c r="O690" s="96"/>
      <c r="P690" s="97"/>
    </row>
    <row r="691" spans="1:16">
      <c r="A691" s="850"/>
      <c r="B691" s="109"/>
      <c r="C691" s="833"/>
      <c r="D691" s="120"/>
      <c r="E691" s="96"/>
      <c r="F691" s="97"/>
      <c r="G691" s="109"/>
      <c r="H691" s="836"/>
      <c r="I691" s="94"/>
      <c r="J691" s="96"/>
      <c r="K691" s="97"/>
      <c r="L691" s="109"/>
      <c r="M691" s="839"/>
      <c r="N691" s="94"/>
      <c r="O691" s="96"/>
      <c r="P691" s="97"/>
    </row>
    <row r="692" spans="1:16">
      <c r="A692" s="850"/>
      <c r="B692" s="110"/>
      <c r="C692" s="833"/>
      <c r="D692" s="94"/>
      <c r="E692" s="96"/>
      <c r="F692" s="97"/>
      <c r="G692" s="110"/>
      <c r="H692" s="836"/>
      <c r="I692" s="94"/>
      <c r="J692" s="96"/>
      <c r="K692" s="97"/>
      <c r="L692" s="110"/>
      <c r="M692" s="839"/>
      <c r="N692" s="94"/>
      <c r="O692" s="96"/>
      <c r="P692" s="97"/>
    </row>
    <row r="693" spans="1:16">
      <c r="A693" s="850"/>
      <c r="B693" s="107"/>
      <c r="C693" s="833"/>
      <c r="D693" s="113"/>
      <c r="E693" s="114"/>
      <c r="F693" s="104"/>
      <c r="G693" s="107"/>
      <c r="H693" s="836"/>
      <c r="I693" s="113"/>
      <c r="J693" s="114"/>
      <c r="K693" s="97"/>
      <c r="L693" s="107"/>
      <c r="M693" s="839"/>
      <c r="N693" s="113"/>
      <c r="O693" s="114"/>
      <c r="P693" s="97"/>
    </row>
    <row r="694" spans="1:16" ht="17.25" thickBot="1">
      <c r="A694" s="850"/>
      <c r="B694" s="107"/>
      <c r="C694" s="846"/>
      <c r="D694" s="122" t="s">
        <v>132</v>
      </c>
      <c r="E694" s="123" t="s">
        <v>133</v>
      </c>
      <c r="F694" s="124"/>
      <c r="G694" s="107"/>
      <c r="H694" s="847"/>
      <c r="I694" s="122" t="s">
        <v>132</v>
      </c>
      <c r="J694" s="123" t="s">
        <v>133</v>
      </c>
      <c r="K694" s="97"/>
      <c r="L694" s="107"/>
      <c r="M694" s="845"/>
      <c r="N694" s="122" t="s">
        <v>132</v>
      </c>
      <c r="O694" s="123" t="s">
        <v>133</v>
      </c>
      <c r="P694" s="97"/>
    </row>
    <row r="695" spans="1:16">
      <c r="A695" s="105"/>
      <c r="B695" s="109"/>
      <c r="C695" s="832" t="s">
        <v>667</v>
      </c>
      <c r="D695" s="118"/>
      <c r="E695" s="119"/>
      <c r="F695" s="125"/>
      <c r="G695" s="109"/>
      <c r="H695" s="835" t="s">
        <v>134</v>
      </c>
      <c r="I695" s="118"/>
      <c r="J695" s="119"/>
      <c r="K695" s="125"/>
      <c r="L695" s="109"/>
      <c r="M695" s="838" t="s">
        <v>134</v>
      </c>
      <c r="N695" s="118"/>
      <c r="O695" s="119"/>
      <c r="P695" s="125"/>
    </row>
    <row r="696" spans="1:16">
      <c r="A696" s="105"/>
      <c r="B696" s="110"/>
      <c r="C696" s="833"/>
      <c r="D696" s="94"/>
      <c r="E696" s="96"/>
      <c r="F696" s="97"/>
      <c r="G696" s="110"/>
      <c r="H696" s="836"/>
      <c r="I696" s="94"/>
      <c r="J696" s="96"/>
      <c r="K696" s="97"/>
      <c r="L696" s="110"/>
      <c r="M696" s="839"/>
      <c r="N696" s="94"/>
      <c r="O696" s="96"/>
      <c r="P696" s="97"/>
    </row>
    <row r="697" spans="1:16">
      <c r="A697" s="105"/>
      <c r="B697" s="126"/>
      <c r="C697" s="833"/>
      <c r="D697" s="94"/>
      <c r="E697" s="96"/>
      <c r="F697" s="97"/>
      <c r="G697" s="126"/>
      <c r="H697" s="836"/>
      <c r="I697" s="94"/>
      <c r="J697" s="96"/>
      <c r="K697" s="97"/>
      <c r="L697" s="126"/>
      <c r="M697" s="839"/>
      <c r="N697" s="94"/>
      <c r="O697" s="96"/>
      <c r="P697" s="128"/>
    </row>
    <row r="698" spans="1:16">
      <c r="A698" s="105"/>
      <c r="B698" s="107"/>
      <c r="C698" s="833"/>
      <c r="D698" s="94"/>
      <c r="E698" s="96"/>
      <c r="F698" s="97"/>
      <c r="G698" s="107"/>
      <c r="H698" s="836"/>
      <c r="I698" s="94"/>
      <c r="J698" s="96"/>
      <c r="K698" s="97"/>
      <c r="L698" s="107"/>
      <c r="M698" s="839"/>
      <c r="N698" s="94"/>
      <c r="O698" s="96"/>
      <c r="P698" s="216"/>
    </row>
    <row r="699" spans="1:16">
      <c r="A699" s="105"/>
      <c r="B699" s="109"/>
      <c r="C699" s="833"/>
      <c r="D699" s="94"/>
      <c r="E699" s="96"/>
      <c r="F699" s="97"/>
      <c r="G699" s="109"/>
      <c r="H699" s="836"/>
      <c r="I699" s="94"/>
      <c r="J699" s="96"/>
      <c r="K699" s="97"/>
      <c r="L699" s="109"/>
      <c r="M699" s="839"/>
      <c r="N699" s="94"/>
      <c r="O699" s="96"/>
      <c r="P699" s="97"/>
    </row>
    <row r="700" spans="1:16">
      <c r="A700" s="105"/>
      <c r="B700" s="110"/>
      <c r="C700" s="833"/>
      <c r="D700" s="94"/>
      <c r="E700" s="96"/>
      <c r="F700" s="127"/>
      <c r="G700" s="110"/>
      <c r="H700" s="836"/>
      <c r="I700" s="94"/>
      <c r="J700" s="96"/>
      <c r="K700" s="127"/>
      <c r="L700" s="110"/>
      <c r="M700" s="839"/>
      <c r="N700" s="94"/>
      <c r="O700" s="96"/>
      <c r="P700" s="127"/>
    </row>
    <row r="701" spans="1:16">
      <c r="A701" s="105"/>
      <c r="B701" s="109"/>
      <c r="C701" s="833"/>
      <c r="D701" s="94"/>
      <c r="E701" s="96"/>
      <c r="F701" s="128"/>
      <c r="G701" s="109"/>
      <c r="H701" s="836"/>
      <c r="I701" s="94"/>
      <c r="J701" s="96"/>
      <c r="K701" s="128"/>
      <c r="L701" s="109"/>
      <c r="M701" s="839"/>
      <c r="N701" s="94"/>
      <c r="O701" s="96"/>
      <c r="P701" s="128"/>
    </row>
    <row r="702" spans="1:16">
      <c r="A702" s="105"/>
      <c r="B702" s="110"/>
      <c r="C702" s="833"/>
      <c r="D702" s="217"/>
      <c r="E702" s="114"/>
      <c r="F702" s="216"/>
      <c r="G702" s="110"/>
      <c r="H702" s="836"/>
      <c r="I702" s="113"/>
      <c r="J702" s="114"/>
      <c r="K702" s="216"/>
      <c r="L702" s="110"/>
      <c r="M702" s="839"/>
      <c r="N702" s="113"/>
      <c r="O702" s="114"/>
      <c r="P702" s="216"/>
    </row>
    <row r="703" spans="1:16">
      <c r="A703" s="105"/>
      <c r="B703" s="109"/>
      <c r="C703" s="833"/>
      <c r="D703" s="217"/>
      <c r="E703" s="114"/>
      <c r="F703" s="216"/>
      <c r="G703" s="109"/>
      <c r="H703" s="836"/>
      <c r="I703" s="113"/>
      <c r="J703" s="114"/>
      <c r="K703" s="216"/>
      <c r="L703" s="109"/>
      <c r="M703" s="839"/>
      <c r="N703" s="113"/>
      <c r="O703" s="114"/>
      <c r="P703" s="216"/>
    </row>
    <row r="704" spans="1:16" ht="17.25" thickBot="1">
      <c r="A704" s="105"/>
      <c r="B704" s="110"/>
      <c r="C704" s="846"/>
      <c r="D704" s="129"/>
      <c r="E704" s="130"/>
      <c r="F704" s="104"/>
      <c r="G704" s="110"/>
      <c r="H704" s="847"/>
      <c r="I704" s="113"/>
      <c r="J704" s="130"/>
      <c r="K704" s="104"/>
      <c r="L704" s="110"/>
      <c r="M704" s="845"/>
      <c r="N704" s="113"/>
      <c r="O704" s="131"/>
      <c r="P704" s="127"/>
    </row>
    <row r="705" spans="1:16">
      <c r="A705" s="132"/>
      <c r="B705" s="109"/>
      <c r="C705" s="832" t="s">
        <v>668</v>
      </c>
      <c r="D705" s="118" t="s">
        <v>136</v>
      </c>
      <c r="E705" s="133" t="s">
        <v>137</v>
      </c>
      <c r="F705" s="125"/>
      <c r="G705" s="109"/>
      <c r="H705" s="835" t="s">
        <v>135</v>
      </c>
      <c r="I705" s="118" t="s">
        <v>136</v>
      </c>
      <c r="J705" s="133" t="s">
        <v>137</v>
      </c>
      <c r="K705" s="125"/>
      <c r="L705" s="109"/>
      <c r="M705" s="838" t="s">
        <v>135</v>
      </c>
      <c r="N705" s="118" t="s">
        <v>136</v>
      </c>
      <c r="O705" s="133" t="s">
        <v>137</v>
      </c>
      <c r="P705" s="125"/>
    </row>
    <row r="706" spans="1:16">
      <c r="A706" s="132"/>
      <c r="B706" s="110"/>
      <c r="C706" s="833"/>
      <c r="D706" s="94" t="s">
        <v>141</v>
      </c>
      <c r="E706" s="96" t="s">
        <v>142</v>
      </c>
      <c r="F706" s="134"/>
      <c r="G706" s="110"/>
      <c r="H706" s="836"/>
      <c r="I706" s="94" t="s">
        <v>141</v>
      </c>
      <c r="J706" s="96" t="s">
        <v>142</v>
      </c>
      <c r="K706" s="134"/>
      <c r="L706" s="110"/>
      <c r="M706" s="839"/>
      <c r="N706" s="94" t="s">
        <v>141</v>
      </c>
      <c r="O706" s="96" t="s">
        <v>142</v>
      </c>
      <c r="P706" s="134"/>
    </row>
    <row r="707" spans="1:16">
      <c r="A707" s="132"/>
      <c r="B707" s="135"/>
      <c r="C707" s="833"/>
      <c r="D707" s="94" t="s">
        <v>145</v>
      </c>
      <c r="E707" s="96" t="s">
        <v>146</v>
      </c>
      <c r="F707" s="97"/>
      <c r="G707" s="135"/>
      <c r="H707" s="836"/>
      <c r="I707" s="94" t="s">
        <v>145</v>
      </c>
      <c r="J707" s="96" t="s">
        <v>146</v>
      </c>
      <c r="K707" s="97"/>
      <c r="L707" s="135"/>
      <c r="M707" s="839"/>
      <c r="N707" s="94" t="s">
        <v>145</v>
      </c>
      <c r="O707" s="96" t="s">
        <v>146</v>
      </c>
      <c r="P707" s="97"/>
    </row>
    <row r="708" spans="1:16">
      <c r="A708" s="132"/>
      <c r="B708" s="110"/>
      <c r="C708" s="833"/>
      <c r="D708" s="94" t="s">
        <v>147</v>
      </c>
      <c r="E708" s="96" t="s">
        <v>148</v>
      </c>
      <c r="F708" s="104"/>
      <c r="G708" s="110"/>
      <c r="H708" s="836"/>
      <c r="I708" s="94" t="s">
        <v>147</v>
      </c>
      <c r="J708" s="96" t="s">
        <v>148</v>
      </c>
      <c r="K708" s="104"/>
      <c r="L708" s="110"/>
      <c r="M708" s="839"/>
      <c r="N708" s="94" t="s">
        <v>147</v>
      </c>
      <c r="O708" s="96" t="s">
        <v>148</v>
      </c>
      <c r="P708" s="104"/>
    </row>
    <row r="709" spans="1:16">
      <c r="A709" s="132"/>
      <c r="B709" s="135"/>
      <c r="C709" s="833"/>
      <c r="D709" s="94"/>
      <c r="E709" s="114"/>
      <c r="F709" s="136"/>
      <c r="G709" s="135"/>
      <c r="H709" s="836"/>
      <c r="I709" s="94"/>
      <c r="J709" s="114"/>
      <c r="K709" s="136"/>
      <c r="L709" s="135"/>
      <c r="M709" s="839"/>
      <c r="N709" s="94"/>
      <c r="O709" s="114"/>
      <c r="P709" s="136"/>
    </row>
    <row r="710" spans="1:16">
      <c r="A710" s="132"/>
      <c r="B710" s="110"/>
      <c r="C710" s="833"/>
      <c r="D710" s="94"/>
      <c r="E710" s="96"/>
      <c r="F710" s="97"/>
      <c r="G710" s="110"/>
      <c r="H710" s="836"/>
      <c r="I710" s="94"/>
      <c r="J710" s="96"/>
      <c r="K710" s="97"/>
      <c r="L710" s="110"/>
      <c r="M710" s="839"/>
      <c r="N710" s="94"/>
      <c r="O710" s="96"/>
      <c r="P710" s="97"/>
    </row>
    <row r="711" spans="1:16">
      <c r="A711" s="132"/>
      <c r="B711" s="135"/>
      <c r="C711" s="833"/>
      <c r="D711" s="94"/>
      <c r="E711" s="114"/>
      <c r="F711" s="136"/>
      <c r="G711" s="135"/>
      <c r="H711" s="836"/>
      <c r="I711" s="94"/>
      <c r="J711" s="114"/>
      <c r="K711" s="136"/>
      <c r="L711" s="135"/>
      <c r="M711" s="839"/>
      <c r="N711" s="94"/>
      <c r="O711" s="114"/>
      <c r="P711" s="136"/>
    </row>
    <row r="712" spans="1:16">
      <c r="A712" s="132"/>
      <c r="B712" s="110"/>
      <c r="C712" s="833"/>
      <c r="D712" s="94"/>
      <c r="E712" s="96"/>
      <c r="F712" s="97"/>
      <c r="G712" s="110"/>
      <c r="H712" s="836"/>
      <c r="I712" s="94"/>
      <c r="J712" s="96"/>
      <c r="K712" s="97"/>
      <c r="L712" s="110"/>
      <c r="M712" s="839"/>
      <c r="N712" s="94"/>
      <c r="O712" s="96"/>
      <c r="P712" s="97"/>
    </row>
    <row r="713" spans="1:16">
      <c r="A713" s="132"/>
      <c r="B713" s="135"/>
      <c r="C713" s="833"/>
      <c r="D713" s="94"/>
      <c r="E713" s="96"/>
      <c r="F713" s="97"/>
      <c r="G713" s="135"/>
      <c r="H713" s="836"/>
      <c r="I713" s="94"/>
      <c r="J713" s="96"/>
      <c r="K713" s="97"/>
      <c r="L713" s="135"/>
      <c r="M713" s="839"/>
      <c r="N713" s="94"/>
      <c r="O713" s="96"/>
      <c r="P713" s="97"/>
    </row>
    <row r="714" spans="1:16" ht="17.25" thickBot="1">
      <c r="A714" s="132"/>
      <c r="B714" s="110"/>
      <c r="C714" s="846"/>
      <c r="D714" s="115"/>
      <c r="E714" s="116"/>
      <c r="F714" s="117"/>
      <c r="G714" s="110"/>
      <c r="H714" s="847"/>
      <c r="I714" s="115"/>
      <c r="J714" s="130"/>
      <c r="K714" s="104"/>
      <c r="L714" s="110"/>
      <c r="M714" s="845"/>
      <c r="N714" s="115"/>
      <c r="O714" s="130"/>
      <c r="P714" s="104"/>
    </row>
    <row r="715" spans="1:16">
      <c r="A715" s="132"/>
      <c r="B715" s="135"/>
      <c r="C715" s="832" t="s">
        <v>669</v>
      </c>
      <c r="D715" s="137" t="s">
        <v>150</v>
      </c>
      <c r="E715" s="138"/>
      <c r="F715" s="139" t="s">
        <v>151</v>
      </c>
      <c r="G715" s="135"/>
      <c r="H715" s="835" t="s">
        <v>149</v>
      </c>
      <c r="I715" s="137" t="s">
        <v>150</v>
      </c>
      <c r="J715" s="138"/>
      <c r="K715" s="139" t="s">
        <v>151</v>
      </c>
      <c r="L715" s="135"/>
      <c r="M715" s="838" t="s">
        <v>149</v>
      </c>
      <c r="N715" s="137" t="s">
        <v>150</v>
      </c>
      <c r="O715" s="138"/>
      <c r="P715" s="139" t="s">
        <v>151</v>
      </c>
    </row>
    <row r="716" spans="1:16">
      <c r="A716" s="132"/>
      <c r="B716" s="110"/>
      <c r="C716" s="833"/>
      <c r="D716" s="120"/>
      <c r="E716" s="121"/>
      <c r="F716" s="140"/>
      <c r="G716" s="110"/>
      <c r="H716" s="836"/>
      <c r="I716" s="94"/>
      <c r="J716" s="96"/>
      <c r="K716" s="97"/>
      <c r="L716" s="110"/>
      <c r="M716" s="839"/>
      <c r="N716" s="94"/>
      <c r="O716" s="96"/>
      <c r="P716" s="97"/>
    </row>
    <row r="717" spans="1:16">
      <c r="A717" s="132"/>
      <c r="B717" s="135"/>
      <c r="C717" s="833"/>
      <c r="D717" s="94"/>
      <c r="E717" s="96"/>
      <c r="F717" s="97"/>
      <c r="G717" s="135"/>
      <c r="H717" s="836"/>
      <c r="I717" s="94"/>
      <c r="J717" s="96"/>
      <c r="K717" s="97"/>
      <c r="L717" s="135"/>
      <c r="M717" s="839"/>
      <c r="N717" s="94"/>
      <c r="O717" s="96"/>
      <c r="P717" s="97"/>
    </row>
    <row r="718" spans="1:16">
      <c r="A718" s="132"/>
      <c r="B718" s="110"/>
      <c r="C718" s="833"/>
      <c r="D718" s="113"/>
      <c r="E718" s="114"/>
      <c r="F718" s="104"/>
      <c r="G718" s="110"/>
      <c r="H718" s="836"/>
      <c r="I718" s="113"/>
      <c r="J718" s="114"/>
      <c r="K718" s="104"/>
      <c r="L718" s="110"/>
      <c r="M718" s="839"/>
      <c r="N718" s="113"/>
      <c r="O718" s="114"/>
      <c r="P718" s="104"/>
    </row>
    <row r="719" spans="1:16">
      <c r="A719" s="841"/>
      <c r="B719" s="135"/>
      <c r="C719" s="833"/>
      <c r="D719" s="94"/>
      <c r="E719" s="96"/>
      <c r="F719" s="97"/>
      <c r="G719" s="135"/>
      <c r="H719" s="836"/>
      <c r="I719" s="94"/>
      <c r="J719" s="96"/>
      <c r="K719" s="97"/>
      <c r="L719" s="135"/>
      <c r="M719" s="839"/>
      <c r="N719" s="94"/>
      <c r="O719" s="96"/>
      <c r="P719" s="97"/>
    </row>
    <row r="720" spans="1:16">
      <c r="A720" s="841"/>
      <c r="B720" s="110"/>
      <c r="C720" s="833"/>
      <c r="D720" s="94"/>
      <c r="E720" s="96"/>
      <c r="F720" s="97"/>
      <c r="G720" s="110"/>
      <c r="H720" s="836"/>
      <c r="I720" s="94"/>
      <c r="J720" s="96"/>
      <c r="K720" s="97"/>
      <c r="L720" s="110"/>
      <c r="M720" s="839"/>
      <c r="N720" s="94"/>
      <c r="O720" s="96"/>
      <c r="P720" s="97"/>
    </row>
    <row r="721" spans="1:16">
      <c r="A721" s="841"/>
      <c r="B721" s="135"/>
      <c r="C721" s="833"/>
      <c r="D721" s="113"/>
      <c r="E721" s="114"/>
      <c r="F721" s="104"/>
      <c r="G721" s="135"/>
      <c r="H721" s="836"/>
      <c r="I721" s="113"/>
      <c r="J721" s="114"/>
      <c r="K721" s="104"/>
      <c r="L721" s="135"/>
      <c r="M721" s="839"/>
      <c r="N721" s="113"/>
      <c r="O721" s="114"/>
      <c r="P721" s="104"/>
    </row>
    <row r="722" spans="1:16" ht="17.25" thickBot="1">
      <c r="A722" s="842"/>
      <c r="B722" s="141"/>
      <c r="C722" s="834"/>
      <c r="D722" s="142"/>
      <c r="E722" s="143"/>
      <c r="F722" s="144"/>
      <c r="G722" s="141"/>
      <c r="H722" s="837"/>
      <c r="I722" s="142"/>
      <c r="J722" s="143"/>
      <c r="K722" s="144"/>
      <c r="L722" s="141"/>
      <c r="M722" s="840"/>
      <c r="N722" s="142"/>
      <c r="O722" s="143"/>
      <c r="P722" s="144"/>
    </row>
    <row r="723" spans="1:16" s="146" customFormat="1" ht="27" customHeight="1" thickTop="1" thickBot="1">
      <c r="A723" s="145"/>
      <c r="B723" s="843" t="s">
        <v>152</v>
      </c>
      <c r="C723" s="843"/>
      <c r="D723" s="843"/>
      <c r="E723" s="843"/>
      <c r="F723" s="843"/>
      <c r="G723" s="844" t="s">
        <v>153</v>
      </c>
      <c r="H723" s="844"/>
      <c r="I723" s="844"/>
      <c r="J723" s="844"/>
      <c r="K723" s="844"/>
      <c r="L723" s="844"/>
      <c r="M723" s="844"/>
      <c r="N723" s="825" t="s">
        <v>154</v>
      </c>
      <c r="O723" s="825"/>
      <c r="P723" s="825"/>
    </row>
    <row r="724" spans="1:16" s="159" customFormat="1" ht="21.75" customHeight="1" thickTop="1" thickBot="1">
      <c r="A724" s="147" t="s">
        <v>0</v>
      </c>
      <c r="B724" s="148"/>
      <c r="C724" s="149" t="s">
        <v>155</v>
      </c>
      <c r="D724" s="150" t="s">
        <v>156</v>
      </c>
      <c r="E724" s="151" t="s">
        <v>157</v>
      </c>
      <c r="F724" s="152" t="s">
        <v>158</v>
      </c>
      <c r="G724" s="153" t="s">
        <v>159</v>
      </c>
      <c r="H724" s="154" t="s">
        <v>150</v>
      </c>
      <c r="I724" s="155" t="s">
        <v>156</v>
      </c>
      <c r="J724" s="155" t="s">
        <v>157</v>
      </c>
      <c r="K724" s="155" t="s">
        <v>158</v>
      </c>
      <c r="L724" s="154" t="s">
        <v>160</v>
      </c>
      <c r="M724" s="156" t="s">
        <v>161</v>
      </c>
      <c r="N724" s="157" t="s">
        <v>155</v>
      </c>
      <c r="O724" s="151" t="s">
        <v>157</v>
      </c>
      <c r="P724" s="158" t="s">
        <v>158</v>
      </c>
    </row>
    <row r="725" spans="1:16" s="172" customFormat="1" ht="17.25" thickTop="1">
      <c r="A725" s="826">
        <f>A639</f>
        <v>46210</v>
      </c>
      <c r="B725" s="829" t="s">
        <v>670</v>
      </c>
      <c r="C725" s="160"/>
      <c r="D725" s="161"/>
      <c r="E725" s="162"/>
      <c r="F725" s="163"/>
      <c r="G725" s="164"/>
      <c r="H725" s="165"/>
      <c r="I725" s="166"/>
      <c r="J725" s="166"/>
      <c r="K725" s="167"/>
      <c r="L725" s="168"/>
      <c r="M725" s="169"/>
      <c r="N725" s="170"/>
      <c r="O725" s="166"/>
      <c r="P725" s="171"/>
    </row>
    <row r="726" spans="1:16" s="172" customFormat="1">
      <c r="A726" s="827"/>
      <c r="B726" s="830"/>
      <c r="C726" s="173"/>
      <c r="D726" s="174"/>
      <c r="E726" s="175"/>
      <c r="F726" s="176"/>
      <c r="G726" s="173"/>
      <c r="H726" s="177"/>
      <c r="I726" s="175"/>
      <c r="J726" s="175"/>
      <c r="K726" s="178"/>
      <c r="L726" s="179"/>
      <c r="M726" s="180"/>
      <c r="N726" s="181"/>
      <c r="O726" s="175"/>
      <c r="P726" s="182"/>
    </row>
    <row r="727" spans="1:16" s="172" customFormat="1">
      <c r="A727" s="827"/>
      <c r="B727" s="830"/>
      <c r="C727" s="173"/>
      <c r="D727" s="174"/>
      <c r="E727" s="175"/>
      <c r="F727" s="176"/>
      <c r="G727" s="173"/>
      <c r="H727" s="183"/>
      <c r="I727" s="175"/>
      <c r="J727" s="175"/>
      <c r="K727" s="178"/>
      <c r="L727" s="184"/>
      <c r="M727" s="180"/>
      <c r="N727" s="181"/>
      <c r="O727" s="175"/>
      <c r="P727" s="182"/>
    </row>
    <row r="728" spans="1:16" s="172" customFormat="1">
      <c r="A728" s="827"/>
      <c r="B728" s="830"/>
      <c r="C728" s="173"/>
      <c r="D728" s="218"/>
      <c r="E728" s="175"/>
      <c r="F728" s="176"/>
      <c r="G728" s="173"/>
      <c r="H728" s="183"/>
      <c r="I728" s="175"/>
      <c r="J728" s="175"/>
      <c r="K728" s="187"/>
      <c r="L728" s="184"/>
      <c r="M728" s="180"/>
      <c r="N728" s="181"/>
      <c r="O728" s="175"/>
      <c r="P728" s="182"/>
    </row>
    <row r="729" spans="1:16" s="172" customFormat="1">
      <c r="A729" s="827"/>
      <c r="B729" s="830"/>
      <c r="C729" s="173"/>
      <c r="D729" s="185"/>
      <c r="E729" s="175"/>
      <c r="F729" s="182"/>
      <c r="G729" s="173"/>
      <c r="H729" s="186"/>
      <c r="I729" s="175"/>
      <c r="J729" s="175"/>
      <c r="K729" s="187"/>
      <c r="L729" s="184"/>
      <c r="M729" s="180"/>
      <c r="N729" s="181"/>
      <c r="O729" s="175"/>
      <c r="P729" s="182"/>
    </row>
    <row r="730" spans="1:16" s="172" customFormat="1">
      <c r="A730" s="827"/>
      <c r="B730" s="830"/>
      <c r="C730" s="173"/>
      <c r="D730" s="174"/>
      <c r="E730" s="175"/>
      <c r="F730" s="188"/>
      <c r="G730" s="198"/>
      <c r="H730" s="183"/>
      <c r="I730" s="191"/>
      <c r="J730" s="175"/>
      <c r="K730" s="178"/>
      <c r="L730" s="189"/>
      <c r="M730" s="190"/>
      <c r="N730" s="181"/>
      <c r="O730" s="175"/>
      <c r="P730" s="182"/>
    </row>
    <row r="731" spans="1:16" s="172" customFormat="1">
      <c r="A731" s="827"/>
      <c r="B731" s="830"/>
      <c r="C731" s="173"/>
      <c r="D731" s="174"/>
      <c r="E731" s="175"/>
      <c r="F731" s="182"/>
      <c r="G731" s="173"/>
      <c r="H731" s="183"/>
      <c r="I731" s="191"/>
      <c r="J731" s="175"/>
      <c r="K731" s="178"/>
      <c r="L731" s="184"/>
      <c r="M731" s="180"/>
      <c r="N731" s="181"/>
      <c r="O731" s="175"/>
      <c r="P731" s="182"/>
    </row>
    <row r="732" spans="1:16" s="172" customFormat="1">
      <c r="A732" s="827"/>
      <c r="B732" s="830"/>
      <c r="C732" s="173"/>
      <c r="D732" s="174"/>
      <c r="E732" s="175"/>
      <c r="F732" s="182"/>
      <c r="G732" s="219"/>
      <c r="H732" s="183"/>
      <c r="I732" s="175"/>
      <c r="J732" s="175"/>
      <c r="K732" s="178"/>
      <c r="L732" s="184"/>
      <c r="M732" s="180"/>
      <c r="N732" s="181"/>
      <c r="O732" s="175"/>
      <c r="P732" s="182"/>
    </row>
    <row r="733" spans="1:16" s="172" customFormat="1">
      <c r="A733" s="827"/>
      <c r="B733" s="830"/>
      <c r="C733" s="173"/>
      <c r="D733" s="174"/>
      <c r="E733" s="175"/>
      <c r="F733" s="188"/>
      <c r="G733" s="173"/>
      <c r="H733" s="183"/>
      <c r="I733" s="191"/>
      <c r="J733" s="175"/>
      <c r="K733" s="178"/>
      <c r="L733" s="184"/>
      <c r="M733" s="180"/>
      <c r="N733" s="181"/>
      <c r="O733" s="175"/>
      <c r="P733" s="182"/>
    </row>
    <row r="734" spans="1:16" s="172" customFormat="1">
      <c r="A734" s="827"/>
      <c r="B734" s="830"/>
      <c r="C734" s="173"/>
      <c r="D734" s="174"/>
      <c r="E734" s="175"/>
      <c r="F734" s="182"/>
      <c r="G734" s="173"/>
      <c r="H734" s="183"/>
      <c r="I734" s="191"/>
      <c r="J734" s="175"/>
      <c r="K734" s="178"/>
      <c r="L734" s="184"/>
      <c r="M734" s="180"/>
      <c r="N734" s="181"/>
      <c r="O734" s="175"/>
      <c r="P734" s="182"/>
    </row>
    <row r="735" spans="1:16" s="172" customFormat="1">
      <c r="A735" s="827"/>
      <c r="B735" s="830"/>
      <c r="C735" s="192"/>
      <c r="D735" s="193"/>
      <c r="E735" s="194"/>
      <c r="F735" s="195"/>
      <c r="G735" s="173"/>
      <c r="H735" s="177"/>
      <c r="I735" s="175"/>
      <c r="J735" s="175"/>
      <c r="K735" s="178"/>
      <c r="L735" s="184"/>
      <c r="M735" s="180"/>
      <c r="N735" s="196"/>
      <c r="O735" s="194"/>
      <c r="P735" s="195"/>
    </row>
    <row r="736" spans="1:16" s="172" customFormat="1">
      <c r="A736" s="827"/>
      <c r="B736" s="830"/>
      <c r="C736" s="192"/>
      <c r="D736" s="193"/>
      <c r="E736" s="194"/>
      <c r="F736" s="195"/>
      <c r="G736" s="198"/>
      <c r="H736" s="183"/>
      <c r="I736" s="191"/>
      <c r="J736" s="175"/>
      <c r="K736" s="178"/>
      <c r="L736" s="184"/>
      <c r="M736" s="180"/>
      <c r="N736" s="196"/>
      <c r="O736" s="194"/>
      <c r="P736" s="195"/>
    </row>
    <row r="737" spans="1:16" s="172" customFormat="1">
      <c r="A737" s="827"/>
      <c r="B737" s="830"/>
      <c r="C737" s="192"/>
      <c r="D737" s="193"/>
      <c r="E737" s="194"/>
      <c r="F737" s="195"/>
      <c r="G737" s="173"/>
      <c r="H737" s="199"/>
      <c r="I737" s="191"/>
      <c r="J737" s="200"/>
      <c r="K737" s="197"/>
      <c r="L737" s="184"/>
      <c r="M737" s="180"/>
      <c r="N737" s="196"/>
      <c r="O737" s="194"/>
      <c r="P737" s="195"/>
    </row>
    <row r="738" spans="1:16" s="172" customFormat="1">
      <c r="A738" s="827"/>
      <c r="B738" s="830"/>
      <c r="C738" s="192"/>
      <c r="D738" s="193"/>
      <c r="E738" s="194"/>
      <c r="F738" s="195"/>
      <c r="G738" s="173"/>
      <c r="H738" s="201"/>
      <c r="I738" s="175"/>
      <c r="J738" s="175"/>
      <c r="K738" s="178"/>
      <c r="L738" s="184"/>
      <c r="M738" s="180"/>
      <c r="N738" s="196"/>
      <c r="O738" s="194"/>
      <c r="P738" s="195"/>
    </row>
    <row r="739" spans="1:16" s="172" customFormat="1">
      <c r="A739" s="827"/>
      <c r="B739" s="830"/>
      <c r="C739" s="192"/>
      <c r="D739" s="193"/>
      <c r="E739" s="194"/>
      <c r="F739" s="195"/>
      <c r="G739" s="198"/>
      <c r="H739" s="183"/>
      <c r="I739" s="200"/>
      <c r="J739" s="200"/>
      <c r="K739" s="197"/>
      <c r="L739" s="184"/>
      <c r="M739" s="180"/>
      <c r="N739" s="196"/>
      <c r="O739" s="194"/>
      <c r="P739" s="195"/>
    </row>
    <row r="740" spans="1:16" s="172" customFormat="1">
      <c r="A740" s="827"/>
      <c r="B740" s="830"/>
      <c r="C740" s="192"/>
      <c r="D740" s="193"/>
      <c r="E740" s="194"/>
      <c r="F740" s="195"/>
      <c r="G740" s="173"/>
      <c r="H740" s="183"/>
      <c r="I740" s="200"/>
      <c r="J740" s="200"/>
      <c r="K740" s="197"/>
      <c r="L740" s="179"/>
      <c r="M740" s="180"/>
      <c r="N740" s="196"/>
      <c r="O740" s="194"/>
      <c r="P740" s="195"/>
    </row>
    <row r="741" spans="1:16" s="172" customFormat="1">
      <c r="A741" s="827"/>
      <c r="B741" s="830"/>
      <c r="C741" s="192"/>
      <c r="D741" s="193"/>
      <c r="E741" s="194"/>
      <c r="F741" s="195"/>
      <c r="G741" s="192"/>
      <c r="H741" s="201"/>
      <c r="I741" s="202"/>
      <c r="J741" s="202"/>
      <c r="K741" s="203"/>
      <c r="L741" s="204"/>
      <c r="M741" s="190"/>
      <c r="N741" s="196"/>
      <c r="O741" s="194"/>
      <c r="P741" s="195"/>
    </row>
    <row r="742" spans="1:16" s="172" customFormat="1">
      <c r="A742" s="827"/>
      <c r="B742" s="830"/>
      <c r="C742" s="192"/>
      <c r="D742" s="193"/>
      <c r="E742" s="194"/>
      <c r="F742" s="195"/>
      <c r="G742" s="192"/>
      <c r="H742" s="201"/>
      <c r="I742" s="202"/>
      <c r="J742" s="202"/>
      <c r="K742" s="203"/>
      <c r="L742" s="204"/>
      <c r="M742" s="190"/>
      <c r="N742" s="196"/>
      <c r="O742" s="194"/>
      <c r="P742" s="195"/>
    </row>
    <row r="743" spans="1:16" s="172" customFormat="1">
      <c r="A743" s="827"/>
      <c r="B743" s="830"/>
      <c r="C743" s="192"/>
      <c r="D743" s="193"/>
      <c r="E743" s="194"/>
      <c r="F743" s="195"/>
      <c r="G743" s="192"/>
      <c r="H743" s="201"/>
      <c r="I743" s="202"/>
      <c r="J743" s="202"/>
      <c r="K743" s="203"/>
      <c r="L743" s="204"/>
      <c r="M743" s="190"/>
      <c r="N743" s="196"/>
      <c r="O743" s="194"/>
      <c r="P743" s="195"/>
    </row>
    <row r="744" spans="1:16" s="172" customFormat="1" ht="17.25" thickBot="1">
      <c r="A744" s="828"/>
      <c r="B744" s="831"/>
      <c r="C744" s="205"/>
      <c r="D744" s="206"/>
      <c r="E744" s="207"/>
      <c r="F744" s="208"/>
      <c r="G744" s="209"/>
      <c r="H744" s="210"/>
      <c r="I744" s="211"/>
      <c r="J744" s="211"/>
      <c r="K744" s="212"/>
      <c r="L744" s="213"/>
      <c r="M744" s="214"/>
      <c r="N744" s="215"/>
      <c r="O744" s="207"/>
      <c r="P744" s="208"/>
    </row>
    <row r="745" spans="1:16" s="71" customFormat="1" ht="18" customHeight="1" thickTop="1" thickBot="1">
      <c r="A745" s="862">
        <f>A639+1</f>
        <v>46211</v>
      </c>
      <c r="B745" s="90" t="s">
        <v>162</v>
      </c>
      <c r="C745" s="832" t="s">
        <v>665</v>
      </c>
      <c r="D745" s="91" t="s">
        <v>114</v>
      </c>
      <c r="E745" s="92" t="s">
        <v>164</v>
      </c>
      <c r="F745" s="93"/>
      <c r="G745" s="90" t="s">
        <v>162</v>
      </c>
      <c r="H745" s="836" t="s">
        <v>163</v>
      </c>
      <c r="I745" s="91" t="s">
        <v>114</v>
      </c>
      <c r="J745" s="92" t="s">
        <v>164</v>
      </c>
      <c r="K745" s="93"/>
      <c r="L745" s="90" t="s">
        <v>162</v>
      </c>
      <c r="M745" s="839" t="s">
        <v>163</v>
      </c>
      <c r="N745" s="91" t="s">
        <v>114</v>
      </c>
      <c r="O745" s="92" t="s">
        <v>164</v>
      </c>
      <c r="P745" s="93"/>
    </row>
    <row r="746" spans="1:16" ht="18" customHeight="1">
      <c r="A746" s="863"/>
      <c r="B746" s="864"/>
      <c r="C746" s="833"/>
      <c r="D746" s="94" t="s">
        <v>116</v>
      </c>
      <c r="E746" s="95" t="s">
        <v>142</v>
      </c>
      <c r="F746" s="93"/>
      <c r="G746" s="864"/>
      <c r="H746" s="836"/>
      <c r="I746" s="94" t="s">
        <v>116</v>
      </c>
      <c r="J746" s="95" t="s">
        <v>142</v>
      </c>
      <c r="K746" s="93"/>
      <c r="L746" s="864"/>
      <c r="M746" s="839"/>
      <c r="N746" s="94" t="s">
        <v>116</v>
      </c>
      <c r="O746" s="95" t="s">
        <v>142</v>
      </c>
      <c r="P746" s="93"/>
    </row>
    <row r="747" spans="1:16" ht="17.25" thickBot="1">
      <c r="A747" s="863"/>
      <c r="B747" s="865"/>
      <c r="C747" s="833"/>
      <c r="D747" s="94" t="s">
        <v>165</v>
      </c>
      <c r="E747" s="96" t="s">
        <v>166</v>
      </c>
      <c r="F747" s="98"/>
      <c r="G747" s="865"/>
      <c r="H747" s="836"/>
      <c r="I747" s="94" t="s">
        <v>165</v>
      </c>
      <c r="J747" s="96" t="s">
        <v>166</v>
      </c>
      <c r="K747" s="98"/>
      <c r="L747" s="865"/>
      <c r="M747" s="839"/>
      <c r="N747" s="94" t="s">
        <v>165</v>
      </c>
      <c r="O747" s="96" t="s">
        <v>166</v>
      </c>
      <c r="P747" s="98"/>
    </row>
    <row r="748" spans="1:16" ht="17.25" thickBot="1">
      <c r="A748" s="863"/>
      <c r="B748" s="90" t="s">
        <v>167</v>
      </c>
      <c r="C748" s="833"/>
      <c r="D748" s="94"/>
      <c r="E748" s="96"/>
      <c r="F748" s="97"/>
      <c r="G748" s="90" t="s">
        <v>167</v>
      </c>
      <c r="H748" s="836"/>
      <c r="I748" s="94" t="s">
        <v>120</v>
      </c>
      <c r="J748" s="96" t="s">
        <v>148</v>
      </c>
      <c r="K748" s="97"/>
      <c r="L748" s="90" t="s">
        <v>167</v>
      </c>
      <c r="M748" s="839"/>
      <c r="N748" s="94" t="s">
        <v>120</v>
      </c>
      <c r="O748" s="96" t="s">
        <v>148</v>
      </c>
      <c r="P748" s="97"/>
    </row>
    <row r="749" spans="1:16">
      <c r="A749" s="863"/>
      <c r="B749" s="861"/>
      <c r="C749" s="833"/>
      <c r="D749" s="94"/>
      <c r="E749" s="96"/>
      <c r="F749" s="97"/>
      <c r="G749" s="861"/>
      <c r="H749" s="836"/>
      <c r="I749" s="94"/>
      <c r="J749" s="96"/>
      <c r="K749" s="97"/>
      <c r="L749" s="861"/>
      <c r="M749" s="839"/>
      <c r="N749" s="94"/>
      <c r="O749" s="96"/>
      <c r="P749" s="97"/>
    </row>
    <row r="750" spans="1:16">
      <c r="A750" s="863"/>
      <c r="B750" s="854"/>
      <c r="C750" s="833"/>
      <c r="D750" s="94"/>
      <c r="E750" s="96"/>
      <c r="F750" s="97"/>
      <c r="G750" s="854"/>
      <c r="H750" s="836"/>
      <c r="I750" s="94"/>
      <c r="J750" s="96"/>
      <c r="K750" s="97"/>
      <c r="L750" s="854"/>
      <c r="M750" s="839"/>
      <c r="N750" s="94"/>
      <c r="O750" s="96"/>
      <c r="P750" s="97"/>
    </row>
    <row r="751" spans="1:16">
      <c r="A751" s="863"/>
      <c r="B751" s="853"/>
      <c r="C751" s="833"/>
      <c r="D751" s="94"/>
      <c r="E751" s="96"/>
      <c r="F751" s="93"/>
      <c r="G751" s="853"/>
      <c r="H751" s="836"/>
      <c r="I751" s="94"/>
      <c r="J751" s="96"/>
      <c r="K751" s="93"/>
      <c r="L751" s="853"/>
      <c r="M751" s="839"/>
      <c r="N751" s="94"/>
      <c r="O751" s="96"/>
      <c r="P751" s="93"/>
    </row>
    <row r="752" spans="1:16">
      <c r="A752" s="863"/>
      <c r="B752" s="854"/>
      <c r="C752" s="833"/>
      <c r="D752" s="94"/>
      <c r="E752" s="96"/>
      <c r="F752" s="99"/>
      <c r="G752" s="854"/>
      <c r="H752" s="836"/>
      <c r="I752" s="94"/>
      <c r="J752" s="96"/>
      <c r="K752" s="99"/>
      <c r="L752" s="854"/>
      <c r="M752" s="839"/>
      <c r="N752" s="94"/>
      <c r="O752" s="96"/>
      <c r="P752" s="93"/>
    </row>
    <row r="753" spans="1:16">
      <c r="A753" s="863"/>
      <c r="B753" s="853"/>
      <c r="C753" s="833"/>
      <c r="D753" s="94"/>
      <c r="E753" s="96"/>
      <c r="F753" s="102"/>
      <c r="G753" s="853"/>
      <c r="H753" s="836"/>
      <c r="I753" s="94"/>
      <c r="J753" s="96"/>
      <c r="K753" s="102"/>
      <c r="L753" s="853"/>
      <c r="M753" s="839"/>
      <c r="N753" s="94"/>
      <c r="O753" s="96"/>
      <c r="P753" s="99"/>
    </row>
    <row r="754" spans="1:16" ht="17.25" thickBot="1">
      <c r="A754" s="863"/>
      <c r="B754" s="854"/>
      <c r="C754" s="833"/>
      <c r="D754" s="94"/>
      <c r="E754" s="96"/>
      <c r="F754" s="99"/>
      <c r="G754" s="854"/>
      <c r="H754" s="836"/>
      <c r="I754" s="94"/>
      <c r="J754" s="96"/>
      <c r="K754" s="99"/>
      <c r="L754" s="854"/>
      <c r="M754" s="839"/>
      <c r="N754" s="94"/>
      <c r="O754" s="96"/>
      <c r="P754" s="99"/>
    </row>
    <row r="755" spans="1:16" ht="17.25" thickBot="1">
      <c r="A755" s="863"/>
      <c r="B755" s="100" t="s">
        <v>168</v>
      </c>
      <c r="C755" s="833"/>
      <c r="D755" s="94"/>
      <c r="E755" s="96"/>
      <c r="F755" s="99"/>
      <c r="G755" s="100" t="s">
        <v>168</v>
      </c>
      <c r="H755" s="836"/>
      <c r="I755" s="94"/>
      <c r="J755" s="96"/>
      <c r="K755" s="99"/>
      <c r="L755" s="100" t="s">
        <v>168</v>
      </c>
      <c r="M755" s="839"/>
      <c r="N755" s="94"/>
      <c r="O755" s="96"/>
      <c r="P755" s="99"/>
    </row>
    <row r="756" spans="1:16">
      <c r="A756" s="863"/>
      <c r="B756" s="855"/>
      <c r="C756" s="833"/>
      <c r="D756" s="94"/>
      <c r="E756" s="96"/>
      <c r="F756" s="99"/>
      <c r="G756" s="855"/>
      <c r="H756" s="836"/>
      <c r="I756" s="94"/>
      <c r="J756" s="96"/>
      <c r="K756" s="99"/>
      <c r="L756" s="855"/>
      <c r="M756" s="839"/>
      <c r="N756" s="94"/>
      <c r="O756" s="96"/>
      <c r="P756" s="99"/>
    </row>
    <row r="757" spans="1:16">
      <c r="A757" s="863"/>
      <c r="B757" s="856"/>
      <c r="C757" s="833"/>
      <c r="D757" s="94"/>
      <c r="E757" s="96"/>
      <c r="F757" s="99"/>
      <c r="G757" s="856"/>
      <c r="H757" s="836"/>
      <c r="I757" s="94"/>
      <c r="J757" s="96"/>
      <c r="K757" s="99"/>
      <c r="L757" s="856"/>
      <c r="M757" s="839"/>
      <c r="N757" s="94"/>
      <c r="O757" s="96"/>
      <c r="P757" s="97"/>
    </row>
    <row r="758" spans="1:16" ht="17.25" thickBot="1">
      <c r="A758" s="863"/>
      <c r="B758" s="857"/>
      <c r="C758" s="833"/>
      <c r="D758" s="94"/>
      <c r="E758" s="96"/>
      <c r="F758" s="97"/>
      <c r="G758" s="857"/>
      <c r="H758" s="836"/>
      <c r="I758" s="94"/>
      <c r="J758" s="96"/>
      <c r="K758" s="97"/>
      <c r="L758" s="857"/>
      <c r="M758" s="839"/>
      <c r="N758" s="94"/>
      <c r="O758" s="96"/>
      <c r="P758" s="97"/>
    </row>
    <row r="759" spans="1:16" ht="17.25" thickBot="1">
      <c r="A759" s="863"/>
      <c r="B759" s="100" t="s">
        <v>123</v>
      </c>
      <c r="C759" s="833"/>
      <c r="D759" s="94"/>
      <c r="E759" s="96"/>
      <c r="F759" s="97"/>
      <c r="G759" s="100" t="s">
        <v>123</v>
      </c>
      <c r="H759" s="836"/>
      <c r="I759" s="94"/>
      <c r="J759" s="96"/>
      <c r="K759" s="97"/>
      <c r="L759" s="100" t="s">
        <v>123</v>
      </c>
      <c r="M759" s="839"/>
      <c r="N759" s="94"/>
      <c r="O759" s="96"/>
      <c r="P759" s="97"/>
    </row>
    <row r="760" spans="1:16">
      <c r="A760" s="863"/>
      <c r="B760" s="868"/>
      <c r="C760" s="833"/>
      <c r="D760" s="94"/>
      <c r="E760" s="96"/>
      <c r="F760" s="97"/>
      <c r="G760" s="868"/>
      <c r="H760" s="836"/>
      <c r="I760" s="94"/>
      <c r="J760" s="96"/>
      <c r="K760" s="97"/>
      <c r="L760" s="868"/>
      <c r="M760" s="839"/>
      <c r="N760" s="94"/>
      <c r="O760" s="96"/>
      <c r="P760" s="97"/>
    </row>
    <row r="761" spans="1:16">
      <c r="A761" s="863"/>
      <c r="B761" s="869"/>
      <c r="C761" s="833"/>
      <c r="D761" s="94"/>
      <c r="E761" s="96"/>
      <c r="F761" s="97"/>
      <c r="G761" s="869"/>
      <c r="H761" s="836"/>
      <c r="I761" s="94"/>
      <c r="J761" s="96"/>
      <c r="K761" s="97"/>
      <c r="L761" s="869"/>
      <c r="M761" s="839"/>
      <c r="N761" s="94"/>
      <c r="O761" s="96"/>
      <c r="P761" s="97"/>
    </row>
    <row r="762" spans="1:16" ht="17.25" thickBot="1">
      <c r="A762" s="863"/>
      <c r="B762" s="870"/>
      <c r="C762" s="833"/>
      <c r="D762" s="94"/>
      <c r="E762" s="96"/>
      <c r="F762" s="97"/>
      <c r="G762" s="870"/>
      <c r="H762" s="836"/>
      <c r="I762" s="94"/>
      <c r="J762" s="96"/>
      <c r="K762" s="97"/>
      <c r="L762" s="870"/>
      <c r="M762" s="839"/>
      <c r="N762" s="94"/>
      <c r="O762" s="96"/>
      <c r="P762" s="97"/>
    </row>
    <row r="763" spans="1:16">
      <c r="A763" s="863"/>
      <c r="B763" s="851" t="s">
        <v>124</v>
      </c>
      <c r="C763" s="833"/>
      <c r="D763" s="94"/>
      <c r="E763" s="96"/>
      <c r="F763" s="97"/>
      <c r="G763" s="851" t="s">
        <v>124</v>
      </c>
      <c r="H763" s="836"/>
      <c r="I763" s="94"/>
      <c r="J763" s="96"/>
      <c r="K763" s="97"/>
      <c r="L763" s="851" t="s">
        <v>124</v>
      </c>
      <c r="M763" s="839"/>
      <c r="N763" s="94"/>
      <c r="O763" s="96"/>
      <c r="P763" s="97"/>
    </row>
    <row r="764" spans="1:16" ht="17.25" thickBot="1">
      <c r="A764" s="863"/>
      <c r="B764" s="852"/>
      <c r="C764" s="833"/>
      <c r="D764" s="94"/>
      <c r="E764" s="96"/>
      <c r="F764" s="97"/>
      <c r="G764" s="852"/>
      <c r="H764" s="836"/>
      <c r="I764" s="94"/>
      <c r="J764" s="96"/>
      <c r="K764" s="97"/>
      <c r="L764" s="852"/>
      <c r="M764" s="839"/>
      <c r="N764" s="94"/>
      <c r="O764" s="96"/>
      <c r="P764" s="93"/>
    </row>
    <row r="765" spans="1:16" ht="17.25" thickTop="1">
      <c r="A765" s="863"/>
      <c r="B765" s="866" t="s">
        <v>125</v>
      </c>
      <c r="C765" s="833"/>
      <c r="D765" s="94"/>
      <c r="E765" s="96"/>
      <c r="F765" s="93"/>
      <c r="G765" s="866" t="s">
        <v>125</v>
      </c>
      <c r="H765" s="836"/>
      <c r="I765" s="94"/>
      <c r="J765" s="96"/>
      <c r="K765" s="93"/>
      <c r="L765" s="866" t="s">
        <v>125</v>
      </c>
      <c r="M765" s="839"/>
      <c r="N765" s="94"/>
      <c r="O765" s="96"/>
      <c r="P765" s="97"/>
    </row>
    <row r="766" spans="1:16" ht="17.25" thickBot="1">
      <c r="A766" s="863"/>
      <c r="B766" s="849"/>
      <c r="C766" s="833"/>
      <c r="D766" s="94"/>
      <c r="E766" s="96"/>
      <c r="F766" s="93"/>
      <c r="G766" s="849"/>
      <c r="H766" s="836"/>
      <c r="I766" s="94"/>
      <c r="J766" s="96"/>
      <c r="K766" s="93"/>
      <c r="L766" s="849"/>
      <c r="M766" s="839"/>
      <c r="N766" s="94"/>
      <c r="O766" s="96"/>
      <c r="P766" s="101"/>
    </row>
    <row r="767" spans="1:16">
      <c r="A767" s="863"/>
      <c r="B767" s="859"/>
      <c r="C767" s="833"/>
      <c r="D767" s="94"/>
      <c r="E767" s="96"/>
      <c r="F767" s="97"/>
      <c r="G767" s="859"/>
      <c r="H767" s="836"/>
      <c r="I767" s="94"/>
      <c r="J767" s="96"/>
      <c r="K767" s="97"/>
      <c r="L767" s="859"/>
      <c r="M767" s="839"/>
      <c r="N767" s="94"/>
      <c r="O767" s="96"/>
      <c r="P767" s="103"/>
    </row>
    <row r="768" spans="1:16" ht="17.25" thickBot="1">
      <c r="A768" s="863"/>
      <c r="B768" s="867"/>
      <c r="C768" s="833"/>
      <c r="D768" s="94"/>
      <c r="E768" s="96"/>
      <c r="F768" s="97"/>
      <c r="G768" s="867"/>
      <c r="H768" s="836"/>
      <c r="I768" s="94"/>
      <c r="J768" s="96"/>
      <c r="K768" s="97"/>
      <c r="L768" s="867"/>
      <c r="M768" s="839"/>
      <c r="N768" s="94"/>
      <c r="O768" s="96"/>
      <c r="P768" s="104"/>
    </row>
    <row r="769" spans="1:16">
      <c r="A769" s="863"/>
      <c r="B769" s="848" t="s">
        <v>126</v>
      </c>
      <c r="C769" s="833"/>
      <c r="D769" s="94"/>
      <c r="E769" s="96"/>
      <c r="F769" s="93"/>
      <c r="G769" s="848" t="s">
        <v>126</v>
      </c>
      <c r="H769" s="836"/>
      <c r="I769" s="94"/>
      <c r="J769" s="96"/>
      <c r="K769" s="93"/>
      <c r="L769" s="848" t="s">
        <v>126</v>
      </c>
      <c r="M769" s="839"/>
      <c r="N769" s="94"/>
      <c r="O769" s="96"/>
      <c r="P769" s="99"/>
    </row>
    <row r="770" spans="1:16" ht="17.25" thickBot="1">
      <c r="A770" s="863"/>
      <c r="B770" s="849"/>
      <c r="C770" s="833"/>
      <c r="D770" s="94"/>
      <c r="E770" s="96"/>
      <c r="F770" s="101"/>
      <c r="G770" s="849"/>
      <c r="H770" s="836"/>
      <c r="I770" s="94"/>
      <c r="J770" s="96"/>
      <c r="K770" s="101"/>
      <c r="L770" s="849"/>
      <c r="M770" s="839"/>
      <c r="N770" s="94"/>
      <c r="O770" s="96"/>
      <c r="P770" s="104"/>
    </row>
    <row r="771" spans="1:16">
      <c r="A771" s="863"/>
      <c r="B771" s="859"/>
      <c r="C771" s="833"/>
      <c r="D771" s="94"/>
      <c r="E771" s="96"/>
      <c r="F771" s="102"/>
      <c r="G771" s="859"/>
      <c r="H771" s="836"/>
      <c r="I771" s="94"/>
      <c r="J771" s="96"/>
      <c r="K771" s="103"/>
      <c r="L771" s="859"/>
      <c r="M771" s="839"/>
      <c r="N771" s="94"/>
      <c r="O771" s="96"/>
      <c r="P771" s="93"/>
    </row>
    <row r="772" spans="1:16" ht="17.25" thickBot="1">
      <c r="A772" s="863"/>
      <c r="B772" s="860"/>
      <c r="C772" s="833"/>
      <c r="D772" s="94"/>
      <c r="E772" s="96"/>
      <c r="F772" s="99"/>
      <c r="G772" s="860"/>
      <c r="H772" s="836"/>
      <c r="I772" s="94"/>
      <c r="J772" s="96"/>
      <c r="K772" s="104"/>
      <c r="L772" s="860"/>
      <c r="M772" s="839"/>
      <c r="N772" s="94"/>
      <c r="O772" s="96"/>
      <c r="P772" s="97"/>
    </row>
    <row r="773" spans="1:16">
      <c r="A773" s="863"/>
      <c r="B773" s="858" t="s">
        <v>127</v>
      </c>
      <c r="C773" s="833"/>
      <c r="D773" s="94"/>
      <c r="E773" s="96"/>
      <c r="F773" s="103"/>
      <c r="G773" s="858" t="s">
        <v>127</v>
      </c>
      <c r="H773" s="836"/>
      <c r="I773" s="94"/>
      <c r="J773" s="96"/>
      <c r="K773" s="104"/>
      <c r="L773" s="858" t="s">
        <v>127</v>
      </c>
      <c r="M773" s="839"/>
      <c r="N773" s="94"/>
      <c r="O773" s="114"/>
      <c r="P773" s="97"/>
    </row>
    <row r="774" spans="1:16" ht="17.25" thickBot="1">
      <c r="A774" s="863"/>
      <c r="B774" s="849"/>
      <c r="C774" s="833"/>
      <c r="D774" s="94"/>
      <c r="E774" s="96"/>
      <c r="F774" s="104"/>
      <c r="G774" s="849"/>
      <c r="H774" s="836"/>
      <c r="I774" s="94"/>
      <c r="J774" s="96"/>
      <c r="K774" s="99"/>
      <c r="L774" s="849"/>
      <c r="M774" s="839"/>
      <c r="N774" s="113"/>
      <c r="O774" s="96"/>
      <c r="P774" s="112"/>
    </row>
    <row r="775" spans="1:16">
      <c r="A775" s="863"/>
      <c r="B775" s="859"/>
      <c r="C775" s="833"/>
      <c r="D775" s="94"/>
      <c r="E775" s="96"/>
      <c r="F775" s="104"/>
      <c r="G775" s="859"/>
      <c r="H775" s="836"/>
      <c r="I775" s="94"/>
      <c r="J775" s="96"/>
      <c r="K775" s="104"/>
      <c r="L775" s="859"/>
      <c r="M775" s="839"/>
      <c r="N775" s="113"/>
      <c r="O775" s="114"/>
      <c r="P775" s="97"/>
    </row>
    <row r="776" spans="1:16" ht="17.25" thickBot="1">
      <c r="A776" s="863"/>
      <c r="B776" s="860"/>
      <c r="C776" s="833"/>
      <c r="D776" s="94"/>
      <c r="E776" s="96"/>
      <c r="F776" s="99"/>
      <c r="G776" s="860"/>
      <c r="H776" s="836"/>
      <c r="I776" s="94"/>
      <c r="J776" s="96"/>
      <c r="K776" s="93"/>
      <c r="L776" s="860"/>
      <c r="M776" s="839"/>
      <c r="N776" s="94"/>
      <c r="O776" s="114"/>
      <c r="P776" s="104"/>
    </row>
    <row r="777" spans="1:16">
      <c r="A777" s="863"/>
      <c r="B777" s="858" t="s">
        <v>128</v>
      </c>
      <c r="C777" s="833"/>
      <c r="D777" s="94"/>
      <c r="E777" s="96"/>
      <c r="F777" s="104"/>
      <c r="G777" s="858" t="s">
        <v>128</v>
      </c>
      <c r="H777" s="836"/>
      <c r="I777" s="94"/>
      <c r="J777" s="96"/>
      <c r="K777" s="97"/>
      <c r="L777" s="858" t="s">
        <v>128</v>
      </c>
      <c r="M777" s="839"/>
      <c r="N777" s="94"/>
      <c r="O777" s="96"/>
      <c r="P777" s="97"/>
    </row>
    <row r="778" spans="1:16" ht="17.25" thickBot="1">
      <c r="A778" s="863"/>
      <c r="B778" s="849"/>
      <c r="C778" s="833"/>
      <c r="D778" s="94"/>
      <c r="E778" s="96"/>
      <c r="F778" s="93"/>
      <c r="G778" s="849"/>
      <c r="H778" s="836"/>
      <c r="I778" s="94"/>
      <c r="J778" s="114"/>
      <c r="K778" s="97"/>
      <c r="L778" s="849"/>
      <c r="M778" s="839"/>
      <c r="N778" s="113"/>
      <c r="O778" s="114"/>
      <c r="P778" s="97"/>
    </row>
    <row r="779" spans="1:16">
      <c r="A779" s="863"/>
      <c r="B779" s="859"/>
      <c r="C779" s="833"/>
      <c r="D779" s="94"/>
      <c r="E779" s="96"/>
      <c r="F779" s="97"/>
      <c r="G779" s="859"/>
      <c r="H779" s="836"/>
      <c r="I779" s="94"/>
      <c r="J779" s="96"/>
      <c r="K779" s="97"/>
      <c r="L779" s="859"/>
      <c r="M779" s="839"/>
      <c r="N779" s="113"/>
      <c r="O779" s="114"/>
      <c r="P779" s="97"/>
    </row>
    <row r="780" spans="1:16" ht="17.25" thickBot="1">
      <c r="A780" s="863"/>
      <c r="B780" s="860"/>
      <c r="C780" s="833"/>
      <c r="D780" s="94"/>
      <c r="E780" s="96"/>
      <c r="F780" s="93"/>
      <c r="G780" s="860"/>
      <c r="H780" s="836"/>
      <c r="I780" s="94"/>
      <c r="J780" s="114"/>
      <c r="K780" s="97"/>
      <c r="L780" s="860"/>
      <c r="M780" s="839"/>
      <c r="N780" s="94"/>
      <c r="O780" s="114"/>
      <c r="P780" s="97"/>
    </row>
    <row r="781" spans="1:16">
      <c r="A781" s="863"/>
      <c r="B781" s="848" t="s">
        <v>129</v>
      </c>
      <c r="C781" s="833"/>
      <c r="D781" s="94"/>
      <c r="E781" s="96"/>
      <c r="F781" s="93"/>
      <c r="G781" s="848" t="s">
        <v>129</v>
      </c>
      <c r="H781" s="836"/>
      <c r="I781" s="94"/>
      <c r="J781" s="114"/>
      <c r="K781" s="97"/>
      <c r="L781" s="848" t="s">
        <v>129</v>
      </c>
      <c r="M781" s="839"/>
      <c r="N781" s="113"/>
      <c r="O781" s="114"/>
      <c r="P781" s="97"/>
    </row>
    <row r="782" spans="1:16" ht="17.25" thickBot="1">
      <c r="A782" s="863"/>
      <c r="B782" s="849"/>
      <c r="C782" s="833"/>
      <c r="D782" s="94"/>
      <c r="E782" s="96"/>
      <c r="F782" s="93"/>
      <c r="G782" s="849"/>
      <c r="H782" s="836"/>
      <c r="I782" s="94"/>
      <c r="J782" s="114"/>
      <c r="K782" s="97"/>
      <c r="L782" s="849"/>
      <c r="M782" s="839"/>
      <c r="N782" s="94"/>
      <c r="O782" s="114"/>
      <c r="P782" s="97"/>
    </row>
    <row r="783" spans="1:16">
      <c r="A783" s="863"/>
      <c r="B783" s="106"/>
      <c r="C783" s="833"/>
      <c r="D783" s="94"/>
      <c r="E783" s="96"/>
      <c r="F783" s="97"/>
      <c r="G783" s="106"/>
      <c r="H783" s="836"/>
      <c r="I783" s="94"/>
      <c r="J783" s="96"/>
      <c r="K783" s="112"/>
      <c r="L783" s="106"/>
      <c r="M783" s="839"/>
      <c r="N783" s="113"/>
      <c r="O783" s="96"/>
      <c r="P783" s="112"/>
    </row>
    <row r="784" spans="1:16">
      <c r="A784" s="863"/>
      <c r="B784" s="107"/>
      <c r="C784" s="833"/>
      <c r="D784" s="94"/>
      <c r="E784" s="96"/>
      <c r="F784" s="93"/>
      <c r="G784" s="107"/>
      <c r="H784" s="836"/>
      <c r="I784" s="94"/>
      <c r="J784" s="96"/>
      <c r="K784" s="97"/>
      <c r="L784" s="107"/>
      <c r="M784" s="839"/>
      <c r="N784" s="113"/>
      <c r="O784" s="114"/>
      <c r="P784" s="97"/>
    </row>
    <row r="785" spans="1:16">
      <c r="A785" s="863"/>
      <c r="B785" s="109"/>
      <c r="C785" s="833"/>
      <c r="D785" s="94"/>
      <c r="E785" s="96"/>
      <c r="F785" s="93"/>
      <c r="G785" s="109"/>
      <c r="H785" s="836"/>
      <c r="I785" s="113"/>
      <c r="J785" s="114"/>
      <c r="K785" s="97"/>
      <c r="L785" s="109"/>
      <c r="M785" s="839"/>
      <c r="N785" s="113"/>
      <c r="O785" s="114"/>
      <c r="P785" s="104"/>
    </row>
    <row r="786" spans="1:16">
      <c r="A786" s="863"/>
      <c r="B786" s="110"/>
      <c r="C786" s="833"/>
      <c r="D786" s="94"/>
      <c r="E786" s="96"/>
      <c r="F786" s="93"/>
      <c r="G786" s="110"/>
      <c r="H786" s="836"/>
      <c r="I786" s="113"/>
      <c r="J786" s="114"/>
      <c r="K786" s="104"/>
      <c r="L786" s="110"/>
      <c r="M786" s="839"/>
      <c r="N786" s="111"/>
      <c r="O786" s="96"/>
      <c r="P786" s="97"/>
    </row>
    <row r="787" spans="1:16">
      <c r="A787" s="863"/>
      <c r="B787" s="109"/>
      <c r="C787" s="833"/>
      <c r="D787" s="111"/>
      <c r="E787" s="96"/>
      <c r="F787" s="97"/>
      <c r="G787" s="109"/>
      <c r="H787" s="836"/>
      <c r="I787" s="111"/>
      <c r="J787" s="96"/>
      <c r="K787" s="112"/>
      <c r="L787" s="109"/>
      <c r="M787" s="839"/>
      <c r="N787" s="94"/>
      <c r="O787" s="96"/>
      <c r="P787" s="112"/>
    </row>
    <row r="788" spans="1:16">
      <c r="A788" s="863"/>
      <c r="B788" s="110"/>
      <c r="C788" s="833"/>
      <c r="D788" s="94"/>
      <c r="E788" s="96"/>
      <c r="F788" s="108"/>
      <c r="G788" s="110"/>
      <c r="H788" s="836"/>
      <c r="I788" s="94"/>
      <c r="J788" s="96"/>
      <c r="K788" s="97"/>
      <c r="L788" s="110"/>
      <c r="M788" s="839"/>
      <c r="N788" s="113"/>
      <c r="O788" s="114"/>
      <c r="P788" s="97"/>
    </row>
    <row r="789" spans="1:16">
      <c r="A789" s="863"/>
      <c r="B789" s="109"/>
      <c r="C789" s="833"/>
      <c r="D789" s="94"/>
      <c r="E789" s="96"/>
      <c r="F789" s="97"/>
      <c r="G789" s="109"/>
      <c r="H789" s="836"/>
      <c r="I789" s="113"/>
      <c r="J789" s="114"/>
      <c r="K789" s="97"/>
      <c r="L789" s="109"/>
      <c r="M789" s="839"/>
      <c r="N789" s="113"/>
      <c r="O789" s="114"/>
      <c r="P789" s="97"/>
    </row>
    <row r="790" spans="1:16" ht="17.25" thickBot="1">
      <c r="A790" s="863"/>
      <c r="B790" s="110"/>
      <c r="C790" s="846"/>
      <c r="D790" s="115"/>
      <c r="E790" s="116"/>
      <c r="F790" s="117"/>
      <c r="G790" s="110"/>
      <c r="H790" s="836"/>
      <c r="I790" s="115"/>
      <c r="J790" s="116"/>
      <c r="K790" s="117"/>
      <c r="L790" s="110"/>
      <c r="M790" s="839"/>
      <c r="N790" s="115"/>
      <c r="O790" s="116"/>
      <c r="P790" s="117"/>
    </row>
    <row r="791" spans="1:16">
      <c r="A791" s="850" t="str">
        <f>TEXT(A745,"AAAA")</f>
        <v>星期三</v>
      </c>
      <c r="B791" s="109"/>
      <c r="C791" s="832" t="s">
        <v>666</v>
      </c>
      <c r="D791" s="118"/>
      <c r="E791" s="119"/>
      <c r="F791" s="97"/>
      <c r="G791" s="109"/>
      <c r="H791" s="835" t="s">
        <v>130</v>
      </c>
      <c r="I791" s="118"/>
      <c r="J791" s="119"/>
      <c r="K791" s="97"/>
      <c r="L791" s="109"/>
      <c r="M791" s="838" t="s">
        <v>130</v>
      </c>
      <c r="N791" s="118"/>
      <c r="O791" s="119"/>
      <c r="P791" s="97"/>
    </row>
    <row r="792" spans="1:16">
      <c r="A792" s="850"/>
      <c r="B792" s="110"/>
      <c r="C792" s="833"/>
      <c r="D792" s="120"/>
      <c r="E792" s="96"/>
      <c r="F792" s="97"/>
      <c r="G792" s="110"/>
      <c r="H792" s="836"/>
      <c r="I792" s="94"/>
      <c r="J792" s="96"/>
      <c r="K792" s="97"/>
      <c r="L792" s="110"/>
      <c r="M792" s="839"/>
      <c r="N792" s="94"/>
      <c r="O792" s="96"/>
      <c r="P792" s="97"/>
    </row>
    <row r="793" spans="1:16">
      <c r="A793" s="850"/>
      <c r="B793" s="109"/>
      <c r="C793" s="833"/>
      <c r="D793" s="120"/>
      <c r="E793" s="96"/>
      <c r="F793" s="97"/>
      <c r="G793" s="109"/>
      <c r="H793" s="836"/>
      <c r="I793" s="94"/>
      <c r="J793" s="96"/>
      <c r="K793" s="97"/>
      <c r="L793" s="109"/>
      <c r="M793" s="839"/>
      <c r="N793" s="94"/>
      <c r="O793" s="96"/>
      <c r="P793" s="97"/>
    </row>
    <row r="794" spans="1:16">
      <c r="A794" s="850"/>
      <c r="B794" s="110"/>
      <c r="C794" s="833"/>
      <c r="D794" s="120"/>
      <c r="E794" s="96"/>
      <c r="F794" s="97"/>
      <c r="G794" s="110"/>
      <c r="H794" s="836"/>
      <c r="I794" s="94"/>
      <c r="J794" s="96"/>
      <c r="K794" s="97"/>
      <c r="L794" s="110"/>
      <c r="M794" s="839"/>
      <c r="N794" s="94"/>
      <c r="O794" s="96"/>
      <c r="P794" s="97"/>
    </row>
    <row r="795" spans="1:16">
      <c r="A795" s="850"/>
      <c r="B795" s="109"/>
      <c r="C795" s="833"/>
      <c r="D795" s="120"/>
      <c r="E795" s="96"/>
      <c r="F795" s="97"/>
      <c r="G795" s="109"/>
      <c r="H795" s="836"/>
      <c r="I795" s="94"/>
      <c r="J795" s="96"/>
      <c r="K795" s="97"/>
      <c r="L795" s="109"/>
      <c r="M795" s="839"/>
      <c r="N795" s="94"/>
      <c r="O795" s="96"/>
      <c r="P795" s="97"/>
    </row>
    <row r="796" spans="1:16">
      <c r="A796" s="850"/>
      <c r="B796" s="110"/>
      <c r="C796" s="833"/>
      <c r="D796" s="120"/>
      <c r="E796" s="96"/>
      <c r="F796" s="97"/>
      <c r="G796" s="110"/>
      <c r="H796" s="836"/>
      <c r="I796" s="94"/>
      <c r="J796" s="96"/>
      <c r="K796" s="97"/>
      <c r="L796" s="110"/>
      <c r="M796" s="839"/>
      <c r="N796" s="94"/>
      <c r="O796" s="96"/>
      <c r="P796" s="97"/>
    </row>
    <row r="797" spans="1:16">
      <c r="A797" s="850"/>
      <c r="B797" s="109"/>
      <c r="C797" s="833"/>
      <c r="D797" s="120"/>
      <c r="E797" s="96"/>
      <c r="F797" s="97"/>
      <c r="G797" s="109"/>
      <c r="H797" s="836"/>
      <c r="I797" s="94"/>
      <c r="J797" s="96"/>
      <c r="K797" s="97"/>
      <c r="L797" s="109"/>
      <c r="M797" s="839"/>
      <c r="N797" s="94"/>
      <c r="O797" s="96"/>
      <c r="P797" s="97"/>
    </row>
    <row r="798" spans="1:16">
      <c r="A798" s="850"/>
      <c r="B798" s="110"/>
      <c r="C798" s="833"/>
      <c r="D798" s="94"/>
      <c r="E798" s="96"/>
      <c r="F798" s="97"/>
      <c r="G798" s="110"/>
      <c r="H798" s="836"/>
      <c r="I798" s="94"/>
      <c r="J798" s="96"/>
      <c r="K798" s="97"/>
      <c r="L798" s="110"/>
      <c r="M798" s="839"/>
      <c r="N798" s="94"/>
      <c r="O798" s="96"/>
      <c r="P798" s="97"/>
    </row>
    <row r="799" spans="1:16">
      <c r="A799" s="850"/>
      <c r="B799" s="107"/>
      <c r="C799" s="833"/>
      <c r="D799" s="113"/>
      <c r="E799" s="114"/>
      <c r="F799" s="104"/>
      <c r="G799" s="107"/>
      <c r="H799" s="836"/>
      <c r="I799" s="113"/>
      <c r="J799" s="114"/>
      <c r="K799" s="97"/>
      <c r="L799" s="107"/>
      <c r="M799" s="839"/>
      <c r="N799" s="113"/>
      <c r="O799" s="114"/>
      <c r="P799" s="97"/>
    </row>
    <row r="800" spans="1:16" ht="17.25" thickBot="1">
      <c r="A800" s="850"/>
      <c r="B800" s="107"/>
      <c r="C800" s="846"/>
      <c r="D800" s="122" t="s">
        <v>132</v>
      </c>
      <c r="E800" s="123" t="s">
        <v>133</v>
      </c>
      <c r="F800" s="124"/>
      <c r="G800" s="107"/>
      <c r="H800" s="847"/>
      <c r="I800" s="122" t="s">
        <v>132</v>
      </c>
      <c r="J800" s="123" t="s">
        <v>133</v>
      </c>
      <c r="K800" s="97"/>
      <c r="L800" s="107"/>
      <c r="M800" s="845"/>
      <c r="N800" s="122" t="s">
        <v>132</v>
      </c>
      <c r="O800" s="123" t="s">
        <v>133</v>
      </c>
      <c r="P800" s="97"/>
    </row>
    <row r="801" spans="1:16">
      <c r="A801" s="105"/>
      <c r="B801" s="109"/>
      <c r="C801" s="832" t="s">
        <v>667</v>
      </c>
      <c r="D801" s="118"/>
      <c r="E801" s="119"/>
      <c r="F801" s="125"/>
      <c r="G801" s="109"/>
      <c r="H801" s="835" t="s">
        <v>134</v>
      </c>
      <c r="I801" s="118"/>
      <c r="J801" s="119"/>
      <c r="K801" s="125"/>
      <c r="L801" s="109"/>
      <c r="M801" s="838" t="s">
        <v>134</v>
      </c>
      <c r="N801" s="118"/>
      <c r="O801" s="119"/>
      <c r="P801" s="125"/>
    </row>
    <row r="802" spans="1:16">
      <c r="A802" s="105"/>
      <c r="B802" s="110"/>
      <c r="C802" s="833"/>
      <c r="D802" s="94"/>
      <c r="E802" s="96"/>
      <c r="F802" s="97"/>
      <c r="G802" s="110"/>
      <c r="H802" s="836"/>
      <c r="I802" s="94"/>
      <c r="J802" s="96"/>
      <c r="K802" s="97"/>
      <c r="L802" s="110"/>
      <c r="M802" s="839"/>
      <c r="N802" s="94"/>
      <c r="O802" s="96"/>
      <c r="P802" s="97"/>
    </row>
    <row r="803" spans="1:16">
      <c r="A803" s="105"/>
      <c r="B803" s="126"/>
      <c r="C803" s="833"/>
      <c r="D803" s="94"/>
      <c r="E803" s="96"/>
      <c r="F803" s="97"/>
      <c r="G803" s="126"/>
      <c r="H803" s="836"/>
      <c r="I803" s="94"/>
      <c r="J803" s="96"/>
      <c r="K803" s="97"/>
      <c r="L803" s="126"/>
      <c r="M803" s="839"/>
      <c r="N803" s="94"/>
      <c r="O803" s="96"/>
      <c r="P803" s="128"/>
    </row>
    <row r="804" spans="1:16">
      <c r="A804" s="105"/>
      <c r="B804" s="107"/>
      <c r="C804" s="833"/>
      <c r="D804" s="94"/>
      <c r="E804" s="96"/>
      <c r="F804" s="97"/>
      <c r="G804" s="107"/>
      <c r="H804" s="836"/>
      <c r="I804" s="94"/>
      <c r="J804" s="96"/>
      <c r="K804" s="97"/>
      <c r="L804" s="107"/>
      <c r="M804" s="839"/>
      <c r="N804" s="94"/>
      <c r="O804" s="96"/>
      <c r="P804" s="216"/>
    </row>
    <row r="805" spans="1:16">
      <c r="A805" s="105"/>
      <c r="B805" s="109"/>
      <c r="C805" s="833"/>
      <c r="D805" s="94"/>
      <c r="E805" s="96"/>
      <c r="F805" s="97"/>
      <c r="G805" s="109"/>
      <c r="H805" s="836"/>
      <c r="I805" s="94"/>
      <c r="J805" s="96"/>
      <c r="K805" s="97"/>
      <c r="L805" s="109"/>
      <c r="M805" s="839"/>
      <c r="N805" s="94"/>
      <c r="O805" s="96"/>
      <c r="P805" s="97"/>
    </row>
    <row r="806" spans="1:16">
      <c r="A806" s="105"/>
      <c r="B806" s="110"/>
      <c r="C806" s="833"/>
      <c r="D806" s="94"/>
      <c r="E806" s="96"/>
      <c r="F806" s="127"/>
      <c r="G806" s="110"/>
      <c r="H806" s="836"/>
      <c r="I806" s="94"/>
      <c r="J806" s="96"/>
      <c r="K806" s="127"/>
      <c r="L806" s="110"/>
      <c r="M806" s="839"/>
      <c r="N806" s="94"/>
      <c r="O806" s="96"/>
      <c r="P806" s="127"/>
    </row>
    <row r="807" spans="1:16">
      <c r="A807" s="105"/>
      <c r="B807" s="109"/>
      <c r="C807" s="833"/>
      <c r="D807" s="94"/>
      <c r="E807" s="96"/>
      <c r="F807" s="128"/>
      <c r="G807" s="109"/>
      <c r="H807" s="836"/>
      <c r="I807" s="94"/>
      <c r="J807" s="96"/>
      <c r="K807" s="128"/>
      <c r="L807" s="109"/>
      <c r="M807" s="839"/>
      <c r="N807" s="94"/>
      <c r="O807" s="96"/>
      <c r="P807" s="128"/>
    </row>
    <row r="808" spans="1:16">
      <c r="A808" s="105"/>
      <c r="B808" s="110"/>
      <c r="C808" s="833"/>
      <c r="D808" s="217"/>
      <c r="E808" s="114"/>
      <c r="F808" s="216"/>
      <c r="G808" s="110"/>
      <c r="H808" s="836"/>
      <c r="I808" s="113"/>
      <c r="J808" s="114"/>
      <c r="K808" s="216"/>
      <c r="L808" s="110"/>
      <c r="M808" s="839"/>
      <c r="N808" s="113"/>
      <c r="O808" s="114"/>
      <c r="P808" s="216"/>
    </row>
    <row r="809" spans="1:16">
      <c r="A809" s="105"/>
      <c r="B809" s="109"/>
      <c r="C809" s="833"/>
      <c r="D809" s="217"/>
      <c r="E809" s="114"/>
      <c r="F809" s="216"/>
      <c r="G809" s="109"/>
      <c r="H809" s="836"/>
      <c r="I809" s="113"/>
      <c r="J809" s="114"/>
      <c r="K809" s="216"/>
      <c r="L809" s="109"/>
      <c r="M809" s="839"/>
      <c r="N809" s="113"/>
      <c r="O809" s="114"/>
      <c r="P809" s="216"/>
    </row>
    <row r="810" spans="1:16" ht="17.25" thickBot="1">
      <c r="A810" s="105"/>
      <c r="B810" s="110"/>
      <c r="C810" s="846"/>
      <c r="D810" s="129"/>
      <c r="E810" s="130"/>
      <c r="F810" s="104"/>
      <c r="G810" s="110"/>
      <c r="H810" s="847"/>
      <c r="I810" s="113"/>
      <c r="J810" s="130"/>
      <c r="K810" s="104"/>
      <c r="L810" s="110"/>
      <c r="M810" s="845"/>
      <c r="N810" s="113"/>
      <c r="O810" s="131"/>
      <c r="P810" s="127"/>
    </row>
    <row r="811" spans="1:16">
      <c r="A811" s="132"/>
      <c r="B811" s="109"/>
      <c r="C811" s="832" t="s">
        <v>668</v>
      </c>
      <c r="D811" s="118" t="s">
        <v>136</v>
      </c>
      <c r="E811" s="133" t="s">
        <v>137</v>
      </c>
      <c r="F811" s="125"/>
      <c r="G811" s="109"/>
      <c r="H811" s="835" t="s">
        <v>135</v>
      </c>
      <c r="I811" s="118" t="s">
        <v>136</v>
      </c>
      <c r="J811" s="133" t="s">
        <v>137</v>
      </c>
      <c r="K811" s="125"/>
      <c r="L811" s="109"/>
      <c r="M811" s="838" t="s">
        <v>135</v>
      </c>
      <c r="N811" s="118" t="s">
        <v>136</v>
      </c>
      <c r="O811" s="133" t="s">
        <v>137</v>
      </c>
      <c r="P811" s="125"/>
    </row>
    <row r="812" spans="1:16">
      <c r="A812" s="132"/>
      <c r="B812" s="110"/>
      <c r="C812" s="833"/>
      <c r="D812" s="94" t="s">
        <v>141</v>
      </c>
      <c r="E812" s="96" t="s">
        <v>142</v>
      </c>
      <c r="F812" s="134"/>
      <c r="G812" s="110"/>
      <c r="H812" s="836"/>
      <c r="I812" s="94" t="s">
        <v>141</v>
      </c>
      <c r="J812" s="96" t="s">
        <v>142</v>
      </c>
      <c r="K812" s="134"/>
      <c r="L812" s="110"/>
      <c r="M812" s="839"/>
      <c r="N812" s="94" t="s">
        <v>141</v>
      </c>
      <c r="O812" s="96" t="s">
        <v>142</v>
      </c>
      <c r="P812" s="134"/>
    </row>
    <row r="813" spans="1:16">
      <c r="A813" s="132"/>
      <c r="B813" s="135"/>
      <c r="C813" s="833"/>
      <c r="D813" s="94" t="s">
        <v>145</v>
      </c>
      <c r="E813" s="96" t="s">
        <v>146</v>
      </c>
      <c r="F813" s="97"/>
      <c r="G813" s="135"/>
      <c r="H813" s="836"/>
      <c r="I813" s="94" t="s">
        <v>145</v>
      </c>
      <c r="J813" s="96" t="s">
        <v>146</v>
      </c>
      <c r="K813" s="97"/>
      <c r="L813" s="135"/>
      <c r="M813" s="839"/>
      <c r="N813" s="94" t="s">
        <v>145</v>
      </c>
      <c r="O813" s="96" t="s">
        <v>146</v>
      </c>
      <c r="P813" s="97"/>
    </row>
    <row r="814" spans="1:16">
      <c r="A814" s="132"/>
      <c r="B814" s="110"/>
      <c r="C814" s="833"/>
      <c r="D814" s="94" t="s">
        <v>147</v>
      </c>
      <c r="E814" s="96" t="s">
        <v>148</v>
      </c>
      <c r="F814" s="104"/>
      <c r="G814" s="110"/>
      <c r="H814" s="836"/>
      <c r="I814" s="94" t="s">
        <v>147</v>
      </c>
      <c r="J814" s="96" t="s">
        <v>148</v>
      </c>
      <c r="K814" s="104"/>
      <c r="L814" s="110"/>
      <c r="M814" s="839"/>
      <c r="N814" s="94" t="s">
        <v>147</v>
      </c>
      <c r="O814" s="96" t="s">
        <v>148</v>
      </c>
      <c r="P814" s="104"/>
    </row>
    <row r="815" spans="1:16">
      <c r="A815" s="132"/>
      <c r="B815" s="135"/>
      <c r="C815" s="833"/>
      <c r="D815" s="94"/>
      <c r="E815" s="114"/>
      <c r="F815" s="136"/>
      <c r="G815" s="135"/>
      <c r="H815" s="836"/>
      <c r="I815" s="94"/>
      <c r="J815" s="114"/>
      <c r="K815" s="136"/>
      <c r="L815" s="135"/>
      <c r="M815" s="839"/>
      <c r="N815" s="94"/>
      <c r="O815" s="114"/>
      <c r="P815" s="136"/>
    </row>
    <row r="816" spans="1:16">
      <c r="A816" s="132"/>
      <c r="B816" s="110"/>
      <c r="C816" s="833"/>
      <c r="D816" s="94"/>
      <c r="E816" s="96"/>
      <c r="F816" s="97"/>
      <c r="G816" s="110"/>
      <c r="H816" s="836"/>
      <c r="I816" s="94"/>
      <c r="J816" s="96"/>
      <c r="K816" s="97"/>
      <c r="L816" s="110"/>
      <c r="M816" s="839"/>
      <c r="N816" s="94"/>
      <c r="O816" s="96"/>
      <c r="P816" s="97"/>
    </row>
    <row r="817" spans="1:16">
      <c r="A817" s="132"/>
      <c r="B817" s="135"/>
      <c r="C817" s="833"/>
      <c r="D817" s="94"/>
      <c r="E817" s="114"/>
      <c r="F817" s="136"/>
      <c r="G817" s="135"/>
      <c r="H817" s="836"/>
      <c r="I817" s="94"/>
      <c r="J817" s="114"/>
      <c r="K817" s="136"/>
      <c r="L817" s="135"/>
      <c r="M817" s="839"/>
      <c r="N817" s="94"/>
      <c r="O817" s="114"/>
      <c r="P817" s="136"/>
    </row>
    <row r="818" spans="1:16">
      <c r="A818" s="132"/>
      <c r="B818" s="110"/>
      <c r="C818" s="833"/>
      <c r="D818" s="94"/>
      <c r="E818" s="96"/>
      <c r="F818" s="97"/>
      <c r="G818" s="110"/>
      <c r="H818" s="836"/>
      <c r="I818" s="94"/>
      <c r="J818" s="96"/>
      <c r="K818" s="97"/>
      <c r="L818" s="110"/>
      <c r="M818" s="839"/>
      <c r="N818" s="94"/>
      <c r="O818" s="96"/>
      <c r="P818" s="97"/>
    </row>
    <row r="819" spans="1:16">
      <c r="A819" s="132"/>
      <c r="B819" s="135"/>
      <c r="C819" s="833"/>
      <c r="D819" s="94"/>
      <c r="E819" s="96"/>
      <c r="F819" s="97"/>
      <c r="G819" s="135"/>
      <c r="H819" s="836"/>
      <c r="I819" s="94"/>
      <c r="J819" s="96"/>
      <c r="K819" s="97"/>
      <c r="L819" s="135"/>
      <c r="M819" s="839"/>
      <c r="N819" s="94"/>
      <c r="O819" s="96"/>
      <c r="P819" s="97"/>
    </row>
    <row r="820" spans="1:16" ht="17.25" thickBot="1">
      <c r="A820" s="132"/>
      <c r="B820" s="110"/>
      <c r="C820" s="846"/>
      <c r="D820" s="115"/>
      <c r="E820" s="116"/>
      <c r="F820" s="117"/>
      <c r="G820" s="110"/>
      <c r="H820" s="847"/>
      <c r="I820" s="115"/>
      <c r="J820" s="130"/>
      <c r="K820" s="104"/>
      <c r="L820" s="110"/>
      <c r="M820" s="845"/>
      <c r="N820" s="115"/>
      <c r="O820" s="130"/>
      <c r="P820" s="104"/>
    </row>
    <row r="821" spans="1:16">
      <c r="A821" s="132"/>
      <c r="B821" s="135"/>
      <c r="C821" s="832" t="s">
        <v>669</v>
      </c>
      <c r="D821" s="137" t="s">
        <v>150</v>
      </c>
      <c r="E821" s="138"/>
      <c r="F821" s="139" t="s">
        <v>151</v>
      </c>
      <c r="G821" s="135"/>
      <c r="H821" s="835" t="s">
        <v>149</v>
      </c>
      <c r="I821" s="137" t="s">
        <v>150</v>
      </c>
      <c r="J821" s="138"/>
      <c r="K821" s="139" t="s">
        <v>151</v>
      </c>
      <c r="L821" s="135"/>
      <c r="M821" s="838" t="s">
        <v>149</v>
      </c>
      <c r="N821" s="137" t="s">
        <v>150</v>
      </c>
      <c r="O821" s="138"/>
      <c r="P821" s="139" t="s">
        <v>151</v>
      </c>
    </row>
    <row r="822" spans="1:16">
      <c r="A822" s="132"/>
      <c r="B822" s="110"/>
      <c r="C822" s="833"/>
      <c r="D822" s="120"/>
      <c r="E822" s="121"/>
      <c r="F822" s="140"/>
      <c r="G822" s="110"/>
      <c r="H822" s="836"/>
      <c r="I822" s="94"/>
      <c r="J822" s="96"/>
      <c r="K822" s="97"/>
      <c r="L822" s="110"/>
      <c r="M822" s="839"/>
      <c r="N822" s="94"/>
      <c r="O822" s="96"/>
      <c r="P822" s="97"/>
    </row>
    <row r="823" spans="1:16">
      <c r="A823" s="132"/>
      <c r="B823" s="135"/>
      <c r="C823" s="833"/>
      <c r="D823" s="94"/>
      <c r="E823" s="96"/>
      <c r="F823" s="97"/>
      <c r="G823" s="135"/>
      <c r="H823" s="836"/>
      <c r="I823" s="94"/>
      <c r="J823" s="96"/>
      <c r="K823" s="97"/>
      <c r="L823" s="135"/>
      <c r="M823" s="839"/>
      <c r="N823" s="94"/>
      <c r="O823" s="96"/>
      <c r="P823" s="97"/>
    </row>
    <row r="824" spans="1:16">
      <c r="A824" s="132"/>
      <c r="B824" s="110"/>
      <c r="C824" s="833"/>
      <c r="D824" s="113"/>
      <c r="E824" s="114"/>
      <c r="F824" s="104"/>
      <c r="G824" s="110"/>
      <c r="H824" s="836"/>
      <c r="I824" s="113"/>
      <c r="J824" s="114"/>
      <c r="K824" s="104"/>
      <c r="L824" s="110"/>
      <c r="M824" s="839"/>
      <c r="N824" s="113"/>
      <c r="O824" s="114"/>
      <c r="P824" s="104"/>
    </row>
    <row r="825" spans="1:16">
      <c r="A825" s="841"/>
      <c r="B825" s="135"/>
      <c r="C825" s="833"/>
      <c r="D825" s="94"/>
      <c r="E825" s="96"/>
      <c r="F825" s="97"/>
      <c r="G825" s="135"/>
      <c r="H825" s="836"/>
      <c r="I825" s="94"/>
      <c r="J825" s="96"/>
      <c r="K825" s="97"/>
      <c r="L825" s="135"/>
      <c r="M825" s="839"/>
      <c r="N825" s="94"/>
      <c r="O825" s="96"/>
      <c r="P825" s="97"/>
    </row>
    <row r="826" spans="1:16">
      <c r="A826" s="841"/>
      <c r="B826" s="110"/>
      <c r="C826" s="833"/>
      <c r="D826" s="94"/>
      <c r="E826" s="96"/>
      <c r="F826" s="97"/>
      <c r="G826" s="110"/>
      <c r="H826" s="836"/>
      <c r="I826" s="94"/>
      <c r="J826" s="96"/>
      <c r="K826" s="97"/>
      <c r="L826" s="110"/>
      <c r="M826" s="839"/>
      <c r="N826" s="94"/>
      <c r="O826" s="96"/>
      <c r="P826" s="97"/>
    </row>
    <row r="827" spans="1:16">
      <c r="A827" s="841"/>
      <c r="B827" s="135"/>
      <c r="C827" s="833"/>
      <c r="D827" s="113"/>
      <c r="E827" s="114"/>
      <c r="F827" s="104"/>
      <c r="G827" s="135"/>
      <c r="H827" s="836"/>
      <c r="I827" s="113"/>
      <c r="J827" s="114"/>
      <c r="K827" s="104"/>
      <c r="L827" s="135"/>
      <c r="M827" s="839"/>
      <c r="N827" s="113"/>
      <c r="O827" s="114"/>
      <c r="P827" s="104"/>
    </row>
    <row r="828" spans="1:16" ht="17.25" thickBot="1">
      <c r="A828" s="842"/>
      <c r="B828" s="141"/>
      <c r="C828" s="834"/>
      <c r="D828" s="142"/>
      <c r="E828" s="143"/>
      <c r="F828" s="144"/>
      <c r="G828" s="141"/>
      <c r="H828" s="837"/>
      <c r="I828" s="142"/>
      <c r="J828" s="143"/>
      <c r="K828" s="144"/>
      <c r="L828" s="141"/>
      <c r="M828" s="840"/>
      <c r="N828" s="142"/>
      <c r="O828" s="143"/>
      <c r="P828" s="144"/>
    </row>
    <row r="829" spans="1:16" s="146" customFormat="1" ht="27" customHeight="1" thickTop="1" thickBot="1">
      <c r="A829" s="145"/>
      <c r="B829" s="843" t="s">
        <v>152</v>
      </c>
      <c r="C829" s="843"/>
      <c r="D829" s="843"/>
      <c r="E829" s="843"/>
      <c r="F829" s="843"/>
      <c r="G829" s="844" t="s">
        <v>153</v>
      </c>
      <c r="H829" s="844"/>
      <c r="I829" s="844"/>
      <c r="J829" s="844"/>
      <c r="K829" s="844"/>
      <c r="L829" s="844"/>
      <c r="M829" s="844"/>
      <c r="N829" s="825" t="s">
        <v>154</v>
      </c>
      <c r="O829" s="825"/>
      <c r="P829" s="825"/>
    </row>
    <row r="830" spans="1:16" s="159" customFormat="1" ht="21.75" customHeight="1" thickTop="1" thickBot="1">
      <c r="A830" s="147" t="s">
        <v>0</v>
      </c>
      <c r="B830" s="148"/>
      <c r="C830" s="149" t="s">
        <v>155</v>
      </c>
      <c r="D830" s="150" t="s">
        <v>156</v>
      </c>
      <c r="E830" s="151" t="s">
        <v>157</v>
      </c>
      <c r="F830" s="152" t="s">
        <v>158</v>
      </c>
      <c r="G830" s="153" t="s">
        <v>159</v>
      </c>
      <c r="H830" s="154" t="s">
        <v>150</v>
      </c>
      <c r="I830" s="155" t="s">
        <v>156</v>
      </c>
      <c r="J830" s="155" t="s">
        <v>157</v>
      </c>
      <c r="K830" s="155" t="s">
        <v>158</v>
      </c>
      <c r="L830" s="154" t="s">
        <v>160</v>
      </c>
      <c r="M830" s="156" t="s">
        <v>161</v>
      </c>
      <c r="N830" s="157" t="s">
        <v>155</v>
      </c>
      <c r="O830" s="151" t="s">
        <v>157</v>
      </c>
      <c r="P830" s="158" t="s">
        <v>158</v>
      </c>
    </row>
    <row r="831" spans="1:16" s="172" customFormat="1" ht="17.25" thickTop="1">
      <c r="A831" s="826">
        <f>A745</f>
        <v>46211</v>
      </c>
      <c r="B831" s="829" t="s">
        <v>670</v>
      </c>
      <c r="C831" s="160"/>
      <c r="D831" s="161"/>
      <c r="E831" s="162"/>
      <c r="F831" s="163"/>
      <c r="G831" s="164"/>
      <c r="H831" s="165"/>
      <c r="I831" s="166"/>
      <c r="J831" s="166"/>
      <c r="K831" s="167"/>
      <c r="L831" s="168"/>
      <c r="M831" s="169"/>
      <c r="N831" s="170"/>
      <c r="O831" s="166"/>
      <c r="P831" s="171"/>
    </row>
    <row r="832" spans="1:16" s="172" customFormat="1">
      <c r="A832" s="827"/>
      <c r="B832" s="830"/>
      <c r="C832" s="173"/>
      <c r="D832" s="174"/>
      <c r="E832" s="175"/>
      <c r="F832" s="176"/>
      <c r="G832" s="173"/>
      <c r="H832" s="177"/>
      <c r="I832" s="175"/>
      <c r="J832" s="175"/>
      <c r="K832" s="178"/>
      <c r="L832" s="179"/>
      <c r="M832" s="180"/>
      <c r="N832" s="181"/>
      <c r="O832" s="175"/>
      <c r="P832" s="182"/>
    </row>
    <row r="833" spans="1:16" s="172" customFormat="1">
      <c r="A833" s="827"/>
      <c r="B833" s="830"/>
      <c r="C833" s="173"/>
      <c r="D833" s="174"/>
      <c r="E833" s="175"/>
      <c r="F833" s="176"/>
      <c r="G833" s="173"/>
      <c r="H833" s="183"/>
      <c r="I833" s="175"/>
      <c r="J833" s="175"/>
      <c r="K833" s="178"/>
      <c r="L833" s="184"/>
      <c r="M833" s="180"/>
      <c r="N833" s="181"/>
      <c r="O833" s="175"/>
      <c r="P833" s="182"/>
    </row>
    <row r="834" spans="1:16" s="172" customFormat="1">
      <c r="A834" s="827"/>
      <c r="B834" s="830"/>
      <c r="C834" s="173"/>
      <c r="D834" s="218"/>
      <c r="E834" s="175"/>
      <c r="F834" s="176"/>
      <c r="G834" s="173"/>
      <c r="H834" s="183"/>
      <c r="I834" s="175"/>
      <c r="J834" s="175"/>
      <c r="K834" s="187"/>
      <c r="L834" s="184"/>
      <c r="M834" s="180"/>
      <c r="N834" s="181"/>
      <c r="O834" s="175"/>
      <c r="P834" s="182"/>
    </row>
    <row r="835" spans="1:16" s="172" customFormat="1">
      <c r="A835" s="827"/>
      <c r="B835" s="830"/>
      <c r="C835" s="173"/>
      <c r="D835" s="185"/>
      <c r="E835" s="175"/>
      <c r="F835" s="182"/>
      <c r="G835" s="173"/>
      <c r="H835" s="186"/>
      <c r="I835" s="175"/>
      <c r="J835" s="175"/>
      <c r="K835" s="187"/>
      <c r="L835" s="184"/>
      <c r="M835" s="180"/>
      <c r="N835" s="181"/>
      <c r="O835" s="175"/>
      <c r="P835" s="182"/>
    </row>
    <row r="836" spans="1:16" s="172" customFormat="1">
      <c r="A836" s="827"/>
      <c r="B836" s="830"/>
      <c r="C836" s="173"/>
      <c r="D836" s="174"/>
      <c r="E836" s="175"/>
      <c r="F836" s="188"/>
      <c r="G836" s="198"/>
      <c r="H836" s="183"/>
      <c r="I836" s="191"/>
      <c r="J836" s="175"/>
      <c r="K836" s="178"/>
      <c r="L836" s="189"/>
      <c r="M836" s="190"/>
      <c r="N836" s="181"/>
      <c r="O836" s="175"/>
      <c r="P836" s="182"/>
    </row>
    <row r="837" spans="1:16" s="172" customFormat="1">
      <c r="A837" s="827"/>
      <c r="B837" s="830"/>
      <c r="C837" s="173"/>
      <c r="D837" s="174"/>
      <c r="E837" s="175"/>
      <c r="F837" s="182"/>
      <c r="G837" s="173"/>
      <c r="H837" s="183"/>
      <c r="I837" s="191"/>
      <c r="J837" s="175"/>
      <c r="K837" s="178"/>
      <c r="L837" s="184"/>
      <c r="M837" s="180"/>
      <c r="N837" s="181"/>
      <c r="O837" s="175"/>
      <c r="P837" s="182"/>
    </row>
    <row r="838" spans="1:16" s="172" customFormat="1">
      <c r="A838" s="827"/>
      <c r="B838" s="830"/>
      <c r="C838" s="173"/>
      <c r="D838" s="174"/>
      <c r="E838" s="175"/>
      <c r="F838" s="182"/>
      <c r="G838" s="219"/>
      <c r="H838" s="183"/>
      <c r="I838" s="175"/>
      <c r="J838" s="175"/>
      <c r="K838" s="178"/>
      <c r="L838" s="184"/>
      <c r="M838" s="180"/>
      <c r="N838" s="181"/>
      <c r="O838" s="175"/>
      <c r="P838" s="182"/>
    </row>
    <row r="839" spans="1:16" s="172" customFormat="1">
      <c r="A839" s="827"/>
      <c r="B839" s="830"/>
      <c r="C839" s="173"/>
      <c r="D839" s="174"/>
      <c r="E839" s="175"/>
      <c r="F839" s="188"/>
      <c r="G839" s="173"/>
      <c r="H839" s="183"/>
      <c r="I839" s="191"/>
      <c r="J839" s="175"/>
      <c r="K839" s="178"/>
      <c r="L839" s="184"/>
      <c r="M839" s="180"/>
      <c r="N839" s="181"/>
      <c r="O839" s="175"/>
      <c r="P839" s="182"/>
    </row>
    <row r="840" spans="1:16" s="172" customFormat="1">
      <c r="A840" s="827"/>
      <c r="B840" s="830"/>
      <c r="C840" s="173"/>
      <c r="D840" s="174"/>
      <c r="E840" s="175"/>
      <c r="F840" s="182"/>
      <c r="G840" s="173"/>
      <c r="H840" s="183"/>
      <c r="I840" s="191"/>
      <c r="J840" s="175"/>
      <c r="K840" s="178"/>
      <c r="L840" s="184"/>
      <c r="M840" s="180"/>
      <c r="N840" s="181"/>
      <c r="O840" s="175"/>
      <c r="P840" s="182"/>
    </row>
    <row r="841" spans="1:16" s="172" customFormat="1">
      <c r="A841" s="827"/>
      <c r="B841" s="830"/>
      <c r="C841" s="192"/>
      <c r="D841" s="193"/>
      <c r="E841" s="194"/>
      <c r="F841" s="195"/>
      <c r="G841" s="173"/>
      <c r="H841" s="177"/>
      <c r="I841" s="175"/>
      <c r="J841" s="175"/>
      <c r="K841" s="178"/>
      <c r="L841" s="184"/>
      <c r="M841" s="180"/>
      <c r="N841" s="196"/>
      <c r="O841" s="194"/>
      <c r="P841" s="195"/>
    </row>
    <row r="842" spans="1:16" s="172" customFormat="1">
      <c r="A842" s="827"/>
      <c r="B842" s="830"/>
      <c r="C842" s="192"/>
      <c r="D842" s="193"/>
      <c r="E842" s="194"/>
      <c r="F842" s="195"/>
      <c r="G842" s="198"/>
      <c r="H842" s="183"/>
      <c r="I842" s="191"/>
      <c r="J842" s="175"/>
      <c r="K842" s="178"/>
      <c r="L842" s="184"/>
      <c r="M842" s="180"/>
      <c r="N842" s="196"/>
      <c r="O842" s="194"/>
      <c r="P842" s="195"/>
    </row>
    <row r="843" spans="1:16" s="172" customFormat="1">
      <c r="A843" s="827"/>
      <c r="B843" s="830"/>
      <c r="C843" s="192"/>
      <c r="D843" s="193"/>
      <c r="E843" s="194"/>
      <c r="F843" s="195"/>
      <c r="G843" s="173"/>
      <c r="H843" s="199"/>
      <c r="I843" s="191"/>
      <c r="J843" s="200"/>
      <c r="K843" s="197"/>
      <c r="L843" s="184"/>
      <c r="M843" s="180"/>
      <c r="N843" s="196"/>
      <c r="O843" s="194"/>
      <c r="P843" s="195"/>
    </row>
    <row r="844" spans="1:16" s="172" customFormat="1">
      <c r="A844" s="827"/>
      <c r="B844" s="830"/>
      <c r="C844" s="192"/>
      <c r="D844" s="193"/>
      <c r="E844" s="194"/>
      <c r="F844" s="195"/>
      <c r="G844" s="173"/>
      <c r="H844" s="201"/>
      <c r="I844" s="175"/>
      <c r="J844" s="175"/>
      <c r="K844" s="178"/>
      <c r="L844" s="184"/>
      <c r="M844" s="180"/>
      <c r="N844" s="196"/>
      <c r="O844" s="194"/>
      <c r="P844" s="195"/>
    </row>
    <row r="845" spans="1:16" s="172" customFormat="1">
      <c r="A845" s="827"/>
      <c r="B845" s="830"/>
      <c r="C845" s="192"/>
      <c r="D845" s="193"/>
      <c r="E845" s="194"/>
      <c r="F845" s="195"/>
      <c r="G845" s="198"/>
      <c r="H845" s="183"/>
      <c r="I845" s="200"/>
      <c r="J845" s="200"/>
      <c r="K845" s="197"/>
      <c r="L845" s="184"/>
      <c r="M845" s="180"/>
      <c r="N845" s="196"/>
      <c r="O845" s="194"/>
      <c r="P845" s="195"/>
    </row>
    <row r="846" spans="1:16" s="172" customFormat="1">
      <c r="A846" s="827"/>
      <c r="B846" s="830"/>
      <c r="C846" s="192"/>
      <c r="D846" s="193"/>
      <c r="E846" s="194"/>
      <c r="F846" s="195"/>
      <c r="G846" s="173"/>
      <c r="H846" s="183"/>
      <c r="I846" s="200"/>
      <c r="J846" s="200"/>
      <c r="K846" s="197"/>
      <c r="L846" s="179"/>
      <c r="M846" s="180"/>
      <c r="N846" s="196"/>
      <c r="O846" s="194"/>
      <c r="P846" s="195"/>
    </row>
    <row r="847" spans="1:16" s="172" customFormat="1">
      <c r="A847" s="827"/>
      <c r="B847" s="830"/>
      <c r="C847" s="192"/>
      <c r="D847" s="193"/>
      <c r="E847" s="194"/>
      <c r="F847" s="195"/>
      <c r="G847" s="192"/>
      <c r="H847" s="201"/>
      <c r="I847" s="202"/>
      <c r="J847" s="202"/>
      <c r="K847" s="203"/>
      <c r="L847" s="204"/>
      <c r="M847" s="190"/>
      <c r="N847" s="196"/>
      <c r="O847" s="194"/>
      <c r="P847" s="195"/>
    </row>
    <row r="848" spans="1:16" s="172" customFormat="1">
      <c r="A848" s="827"/>
      <c r="B848" s="830"/>
      <c r="C848" s="192"/>
      <c r="D848" s="193"/>
      <c r="E848" s="194"/>
      <c r="F848" s="195"/>
      <c r="G848" s="192"/>
      <c r="H848" s="201"/>
      <c r="I848" s="202"/>
      <c r="J848" s="202"/>
      <c r="K848" s="203"/>
      <c r="L848" s="204"/>
      <c r="M848" s="190"/>
      <c r="N848" s="196"/>
      <c r="O848" s="194"/>
      <c r="P848" s="195"/>
    </row>
    <row r="849" spans="1:16" s="172" customFormat="1">
      <c r="A849" s="827"/>
      <c r="B849" s="830"/>
      <c r="C849" s="192"/>
      <c r="D849" s="193"/>
      <c r="E849" s="194"/>
      <c r="F849" s="195"/>
      <c r="G849" s="192"/>
      <c r="H849" s="201"/>
      <c r="I849" s="202"/>
      <c r="J849" s="202"/>
      <c r="K849" s="203"/>
      <c r="L849" s="204"/>
      <c r="M849" s="190"/>
      <c r="N849" s="196"/>
      <c r="O849" s="194"/>
      <c r="P849" s="195"/>
    </row>
    <row r="850" spans="1:16" s="172" customFormat="1" ht="17.25" thickBot="1">
      <c r="A850" s="828"/>
      <c r="B850" s="831"/>
      <c r="C850" s="205"/>
      <c r="D850" s="206"/>
      <c r="E850" s="207"/>
      <c r="F850" s="208"/>
      <c r="G850" s="209"/>
      <c r="H850" s="210"/>
      <c r="I850" s="211"/>
      <c r="J850" s="211"/>
      <c r="K850" s="212"/>
      <c r="L850" s="213"/>
      <c r="M850" s="214"/>
      <c r="N850" s="215"/>
      <c r="O850" s="207"/>
      <c r="P850" s="208"/>
    </row>
    <row r="851" spans="1:16" s="71" customFormat="1" ht="18" customHeight="1" thickTop="1" thickBot="1">
      <c r="A851" s="862">
        <f>A745+1</f>
        <v>46212</v>
      </c>
      <c r="B851" s="90" t="s">
        <v>162</v>
      </c>
      <c r="C851" s="832" t="s">
        <v>665</v>
      </c>
      <c r="D851" s="91" t="s">
        <v>114</v>
      </c>
      <c r="E851" s="92" t="s">
        <v>164</v>
      </c>
      <c r="F851" s="93"/>
      <c r="G851" s="90" t="s">
        <v>162</v>
      </c>
      <c r="H851" s="836" t="s">
        <v>163</v>
      </c>
      <c r="I851" s="91" t="s">
        <v>114</v>
      </c>
      <c r="J851" s="92" t="s">
        <v>164</v>
      </c>
      <c r="K851" s="93"/>
      <c r="L851" s="90" t="s">
        <v>162</v>
      </c>
      <c r="M851" s="839" t="s">
        <v>163</v>
      </c>
      <c r="N851" s="91" t="s">
        <v>114</v>
      </c>
      <c r="O851" s="92" t="s">
        <v>164</v>
      </c>
      <c r="P851" s="93"/>
    </row>
    <row r="852" spans="1:16" ht="18" customHeight="1">
      <c r="A852" s="863"/>
      <c r="B852" s="864"/>
      <c r="C852" s="833"/>
      <c r="D852" s="94" t="s">
        <v>116</v>
      </c>
      <c r="E852" s="95" t="s">
        <v>142</v>
      </c>
      <c r="F852" s="93"/>
      <c r="G852" s="864"/>
      <c r="H852" s="836"/>
      <c r="I852" s="94" t="s">
        <v>116</v>
      </c>
      <c r="J852" s="95" t="s">
        <v>142</v>
      </c>
      <c r="K852" s="93"/>
      <c r="L852" s="864"/>
      <c r="M852" s="839"/>
      <c r="N852" s="94" t="s">
        <v>116</v>
      </c>
      <c r="O852" s="95" t="s">
        <v>142</v>
      </c>
      <c r="P852" s="93"/>
    </row>
    <row r="853" spans="1:16" ht="17.25" thickBot="1">
      <c r="A853" s="863"/>
      <c r="B853" s="865"/>
      <c r="C853" s="833"/>
      <c r="D853" s="94" t="s">
        <v>165</v>
      </c>
      <c r="E853" s="96" t="s">
        <v>166</v>
      </c>
      <c r="F853" s="98"/>
      <c r="G853" s="865"/>
      <c r="H853" s="836"/>
      <c r="I853" s="94" t="s">
        <v>165</v>
      </c>
      <c r="J853" s="96" t="s">
        <v>166</v>
      </c>
      <c r="K853" s="98"/>
      <c r="L853" s="865"/>
      <c r="M853" s="839"/>
      <c r="N853" s="94" t="s">
        <v>165</v>
      </c>
      <c r="O853" s="96" t="s">
        <v>166</v>
      </c>
      <c r="P853" s="98"/>
    </row>
    <row r="854" spans="1:16" ht="17.25" thickBot="1">
      <c r="A854" s="863"/>
      <c r="B854" s="90" t="s">
        <v>167</v>
      </c>
      <c r="C854" s="833"/>
      <c r="D854" s="94"/>
      <c r="E854" s="96"/>
      <c r="F854" s="97"/>
      <c r="G854" s="90" t="s">
        <v>167</v>
      </c>
      <c r="H854" s="836"/>
      <c r="I854" s="94" t="s">
        <v>120</v>
      </c>
      <c r="J854" s="96" t="s">
        <v>148</v>
      </c>
      <c r="K854" s="97"/>
      <c r="L854" s="90" t="s">
        <v>167</v>
      </c>
      <c r="M854" s="839"/>
      <c r="N854" s="94" t="s">
        <v>120</v>
      </c>
      <c r="O854" s="96" t="s">
        <v>148</v>
      </c>
      <c r="P854" s="97"/>
    </row>
    <row r="855" spans="1:16">
      <c r="A855" s="863"/>
      <c r="B855" s="861"/>
      <c r="C855" s="833"/>
      <c r="D855" s="94"/>
      <c r="E855" s="96"/>
      <c r="F855" s="97"/>
      <c r="G855" s="861"/>
      <c r="H855" s="836"/>
      <c r="I855" s="94"/>
      <c r="J855" s="96"/>
      <c r="K855" s="97"/>
      <c r="L855" s="861"/>
      <c r="M855" s="839"/>
      <c r="N855" s="94"/>
      <c r="O855" s="96"/>
      <c r="P855" s="97"/>
    </row>
    <row r="856" spans="1:16">
      <c r="A856" s="863"/>
      <c r="B856" s="854"/>
      <c r="C856" s="833"/>
      <c r="D856" s="94"/>
      <c r="E856" s="96"/>
      <c r="F856" s="97"/>
      <c r="G856" s="854"/>
      <c r="H856" s="836"/>
      <c r="I856" s="94"/>
      <c r="J856" s="96"/>
      <c r="K856" s="97"/>
      <c r="L856" s="854"/>
      <c r="M856" s="839"/>
      <c r="N856" s="94"/>
      <c r="O856" s="96"/>
      <c r="P856" s="97"/>
    </row>
    <row r="857" spans="1:16">
      <c r="A857" s="863"/>
      <c r="B857" s="853"/>
      <c r="C857" s="833"/>
      <c r="D857" s="94"/>
      <c r="E857" s="96"/>
      <c r="F857" s="93"/>
      <c r="G857" s="853"/>
      <c r="H857" s="836"/>
      <c r="I857" s="94"/>
      <c r="J857" s="96"/>
      <c r="K857" s="93"/>
      <c r="L857" s="853"/>
      <c r="M857" s="839"/>
      <c r="N857" s="94"/>
      <c r="O857" s="96"/>
      <c r="P857" s="93"/>
    </row>
    <row r="858" spans="1:16">
      <c r="A858" s="863"/>
      <c r="B858" s="854"/>
      <c r="C858" s="833"/>
      <c r="D858" s="94"/>
      <c r="E858" s="96"/>
      <c r="F858" s="99"/>
      <c r="G858" s="854"/>
      <c r="H858" s="836"/>
      <c r="I858" s="94"/>
      <c r="J858" s="96"/>
      <c r="K858" s="99"/>
      <c r="L858" s="854"/>
      <c r="M858" s="839"/>
      <c r="N858" s="94"/>
      <c r="O858" s="96"/>
      <c r="P858" s="93"/>
    </row>
    <row r="859" spans="1:16">
      <c r="A859" s="863"/>
      <c r="B859" s="853"/>
      <c r="C859" s="833"/>
      <c r="D859" s="94"/>
      <c r="E859" s="96"/>
      <c r="F859" s="102"/>
      <c r="G859" s="853"/>
      <c r="H859" s="836"/>
      <c r="I859" s="94"/>
      <c r="J859" s="96"/>
      <c r="K859" s="102"/>
      <c r="L859" s="853"/>
      <c r="M859" s="839"/>
      <c r="N859" s="94"/>
      <c r="O859" s="96"/>
      <c r="P859" s="99"/>
    </row>
    <row r="860" spans="1:16" ht="17.25" thickBot="1">
      <c r="A860" s="863"/>
      <c r="B860" s="854"/>
      <c r="C860" s="833"/>
      <c r="D860" s="94"/>
      <c r="E860" s="96"/>
      <c r="F860" s="99"/>
      <c r="G860" s="854"/>
      <c r="H860" s="836"/>
      <c r="I860" s="94"/>
      <c r="J860" s="96"/>
      <c r="K860" s="99"/>
      <c r="L860" s="854"/>
      <c r="M860" s="839"/>
      <c r="N860" s="94"/>
      <c r="O860" s="96"/>
      <c r="P860" s="99"/>
    </row>
    <row r="861" spans="1:16" ht="17.25" thickBot="1">
      <c r="A861" s="863"/>
      <c r="B861" s="100" t="s">
        <v>168</v>
      </c>
      <c r="C861" s="833"/>
      <c r="D861" s="94"/>
      <c r="E861" s="96"/>
      <c r="F861" s="99"/>
      <c r="G861" s="100" t="s">
        <v>168</v>
      </c>
      <c r="H861" s="836"/>
      <c r="I861" s="94"/>
      <c r="J861" s="96"/>
      <c r="K861" s="99"/>
      <c r="L861" s="100" t="s">
        <v>168</v>
      </c>
      <c r="M861" s="839"/>
      <c r="N861" s="94"/>
      <c r="O861" s="96"/>
      <c r="P861" s="99"/>
    </row>
    <row r="862" spans="1:16">
      <c r="A862" s="863"/>
      <c r="B862" s="855"/>
      <c r="C862" s="833"/>
      <c r="D862" s="94"/>
      <c r="E862" s="96"/>
      <c r="F862" s="99"/>
      <c r="G862" s="855"/>
      <c r="H862" s="836"/>
      <c r="I862" s="94"/>
      <c r="J862" s="96"/>
      <c r="K862" s="99"/>
      <c r="L862" s="855"/>
      <c r="M862" s="839"/>
      <c r="N862" s="94"/>
      <c r="O862" s="96"/>
      <c r="P862" s="99"/>
    </row>
    <row r="863" spans="1:16">
      <c r="A863" s="863"/>
      <c r="B863" s="856"/>
      <c r="C863" s="833"/>
      <c r="D863" s="94"/>
      <c r="E863" s="96"/>
      <c r="F863" s="99"/>
      <c r="G863" s="856"/>
      <c r="H863" s="836"/>
      <c r="I863" s="94"/>
      <c r="J863" s="96"/>
      <c r="K863" s="99"/>
      <c r="L863" s="856"/>
      <c r="M863" s="839"/>
      <c r="N863" s="94"/>
      <c r="O863" s="96"/>
      <c r="P863" s="97"/>
    </row>
    <row r="864" spans="1:16" ht="17.25" thickBot="1">
      <c r="A864" s="863"/>
      <c r="B864" s="857"/>
      <c r="C864" s="833"/>
      <c r="D864" s="94"/>
      <c r="E864" s="96"/>
      <c r="F864" s="97"/>
      <c r="G864" s="857"/>
      <c r="H864" s="836"/>
      <c r="I864" s="94"/>
      <c r="J864" s="96"/>
      <c r="K864" s="97"/>
      <c r="L864" s="857"/>
      <c r="M864" s="839"/>
      <c r="N864" s="94"/>
      <c r="O864" s="96"/>
      <c r="P864" s="97"/>
    </row>
    <row r="865" spans="1:16" ht="17.25" thickBot="1">
      <c r="A865" s="863"/>
      <c r="B865" s="100" t="s">
        <v>123</v>
      </c>
      <c r="C865" s="833"/>
      <c r="D865" s="94"/>
      <c r="E865" s="96"/>
      <c r="F865" s="97"/>
      <c r="G865" s="100" t="s">
        <v>123</v>
      </c>
      <c r="H865" s="836"/>
      <c r="I865" s="94"/>
      <c r="J865" s="96"/>
      <c r="K865" s="97"/>
      <c r="L865" s="100" t="s">
        <v>123</v>
      </c>
      <c r="M865" s="839"/>
      <c r="N865" s="94"/>
      <c r="O865" s="96"/>
      <c r="P865" s="97"/>
    </row>
    <row r="866" spans="1:16">
      <c r="A866" s="863"/>
      <c r="B866" s="868"/>
      <c r="C866" s="833"/>
      <c r="D866" s="94"/>
      <c r="E866" s="96"/>
      <c r="F866" s="97"/>
      <c r="G866" s="868"/>
      <c r="H866" s="836"/>
      <c r="I866" s="94"/>
      <c r="J866" s="96"/>
      <c r="K866" s="97"/>
      <c r="L866" s="868"/>
      <c r="M866" s="839"/>
      <c r="N866" s="94"/>
      <c r="O866" s="96"/>
      <c r="P866" s="97"/>
    </row>
    <row r="867" spans="1:16">
      <c r="A867" s="863"/>
      <c r="B867" s="869"/>
      <c r="C867" s="833"/>
      <c r="D867" s="94"/>
      <c r="E867" s="96"/>
      <c r="F867" s="97"/>
      <c r="G867" s="869"/>
      <c r="H867" s="836"/>
      <c r="I867" s="94"/>
      <c r="J867" s="96"/>
      <c r="K867" s="97"/>
      <c r="L867" s="869"/>
      <c r="M867" s="839"/>
      <c r="N867" s="94"/>
      <c r="O867" s="96"/>
      <c r="P867" s="97"/>
    </row>
    <row r="868" spans="1:16" ht="17.25" thickBot="1">
      <c r="A868" s="863"/>
      <c r="B868" s="870"/>
      <c r="C868" s="833"/>
      <c r="D868" s="94"/>
      <c r="E868" s="96"/>
      <c r="F868" s="97"/>
      <c r="G868" s="870"/>
      <c r="H868" s="836"/>
      <c r="I868" s="94"/>
      <c r="J868" s="96"/>
      <c r="K868" s="97"/>
      <c r="L868" s="870"/>
      <c r="M868" s="839"/>
      <c r="N868" s="94"/>
      <c r="O868" s="96"/>
      <c r="P868" s="97"/>
    </row>
    <row r="869" spans="1:16">
      <c r="A869" s="863"/>
      <c r="B869" s="851" t="s">
        <v>124</v>
      </c>
      <c r="C869" s="833"/>
      <c r="D869" s="94"/>
      <c r="E869" s="96"/>
      <c r="F869" s="97"/>
      <c r="G869" s="851" t="s">
        <v>124</v>
      </c>
      <c r="H869" s="836"/>
      <c r="I869" s="94"/>
      <c r="J869" s="96"/>
      <c r="K869" s="97"/>
      <c r="L869" s="851" t="s">
        <v>124</v>
      </c>
      <c r="M869" s="839"/>
      <c r="N869" s="94"/>
      <c r="O869" s="96"/>
      <c r="P869" s="97"/>
    </row>
    <row r="870" spans="1:16" ht="17.25" thickBot="1">
      <c r="A870" s="863"/>
      <c r="B870" s="852"/>
      <c r="C870" s="833"/>
      <c r="D870" s="94"/>
      <c r="E870" s="96"/>
      <c r="F870" s="97"/>
      <c r="G870" s="852"/>
      <c r="H870" s="836"/>
      <c r="I870" s="94"/>
      <c r="J870" s="96"/>
      <c r="K870" s="97"/>
      <c r="L870" s="852"/>
      <c r="M870" s="839"/>
      <c r="N870" s="94"/>
      <c r="O870" s="96"/>
      <c r="P870" s="93"/>
    </row>
    <row r="871" spans="1:16" ht="17.25" thickTop="1">
      <c r="A871" s="863"/>
      <c r="B871" s="866" t="s">
        <v>125</v>
      </c>
      <c r="C871" s="833"/>
      <c r="D871" s="94"/>
      <c r="E871" s="96"/>
      <c r="F871" s="93"/>
      <c r="G871" s="866" t="s">
        <v>125</v>
      </c>
      <c r="H871" s="836"/>
      <c r="I871" s="94"/>
      <c r="J871" s="96"/>
      <c r="K871" s="93"/>
      <c r="L871" s="866" t="s">
        <v>125</v>
      </c>
      <c r="M871" s="839"/>
      <c r="N871" s="94"/>
      <c r="O871" s="96"/>
      <c r="P871" s="97"/>
    </row>
    <row r="872" spans="1:16" ht="17.25" thickBot="1">
      <c r="A872" s="863"/>
      <c r="B872" s="849"/>
      <c r="C872" s="833"/>
      <c r="D872" s="94"/>
      <c r="E872" s="96"/>
      <c r="F872" s="93"/>
      <c r="G872" s="849"/>
      <c r="H872" s="836"/>
      <c r="I872" s="94"/>
      <c r="J872" s="96"/>
      <c r="K872" s="93"/>
      <c r="L872" s="849"/>
      <c r="M872" s="839"/>
      <c r="N872" s="94"/>
      <c r="O872" s="96"/>
      <c r="P872" s="101"/>
    </row>
    <row r="873" spans="1:16">
      <c r="A873" s="863"/>
      <c r="B873" s="859"/>
      <c r="C873" s="833"/>
      <c r="D873" s="94"/>
      <c r="E873" s="96"/>
      <c r="F873" s="97"/>
      <c r="G873" s="859"/>
      <c r="H873" s="836"/>
      <c r="I873" s="94"/>
      <c r="J873" s="96"/>
      <c r="K873" s="97"/>
      <c r="L873" s="859"/>
      <c r="M873" s="839"/>
      <c r="N873" s="94"/>
      <c r="O873" s="96"/>
      <c r="P873" s="103"/>
    </row>
    <row r="874" spans="1:16" ht="17.25" thickBot="1">
      <c r="A874" s="863"/>
      <c r="B874" s="867"/>
      <c r="C874" s="833"/>
      <c r="D874" s="94"/>
      <c r="E874" s="96"/>
      <c r="F874" s="97"/>
      <c r="G874" s="867"/>
      <c r="H874" s="836"/>
      <c r="I874" s="94"/>
      <c r="J874" s="96"/>
      <c r="K874" s="97"/>
      <c r="L874" s="867"/>
      <c r="M874" s="839"/>
      <c r="N874" s="94"/>
      <c r="O874" s="96"/>
      <c r="P874" s="104"/>
    </row>
    <row r="875" spans="1:16">
      <c r="A875" s="863"/>
      <c r="B875" s="848" t="s">
        <v>126</v>
      </c>
      <c r="C875" s="833"/>
      <c r="D875" s="94"/>
      <c r="E875" s="96"/>
      <c r="F875" s="93"/>
      <c r="G875" s="848" t="s">
        <v>126</v>
      </c>
      <c r="H875" s="836"/>
      <c r="I875" s="94"/>
      <c r="J875" s="96"/>
      <c r="K875" s="93"/>
      <c r="L875" s="848" t="s">
        <v>126</v>
      </c>
      <c r="M875" s="839"/>
      <c r="N875" s="94"/>
      <c r="O875" s="96"/>
      <c r="P875" s="99"/>
    </row>
    <row r="876" spans="1:16" ht="17.25" thickBot="1">
      <c r="A876" s="863"/>
      <c r="B876" s="849"/>
      <c r="C876" s="833"/>
      <c r="D876" s="94"/>
      <c r="E876" s="96"/>
      <c r="F876" s="101"/>
      <c r="G876" s="849"/>
      <c r="H876" s="836"/>
      <c r="I876" s="94"/>
      <c r="J876" s="96"/>
      <c r="K876" s="101"/>
      <c r="L876" s="849"/>
      <c r="M876" s="839"/>
      <c r="N876" s="94"/>
      <c r="O876" s="96"/>
      <c r="P876" s="104"/>
    </row>
    <row r="877" spans="1:16">
      <c r="A877" s="863"/>
      <c r="B877" s="859"/>
      <c r="C877" s="833"/>
      <c r="D877" s="94"/>
      <c r="E877" s="96"/>
      <c r="F877" s="102"/>
      <c r="G877" s="859"/>
      <c r="H877" s="836"/>
      <c r="I877" s="94"/>
      <c r="J877" s="96"/>
      <c r="K877" s="103"/>
      <c r="L877" s="859"/>
      <c r="M877" s="839"/>
      <c r="N877" s="94"/>
      <c r="O877" s="96"/>
      <c r="P877" s="93"/>
    </row>
    <row r="878" spans="1:16" ht="17.25" thickBot="1">
      <c r="A878" s="863"/>
      <c r="B878" s="860"/>
      <c r="C878" s="833"/>
      <c r="D878" s="94"/>
      <c r="E878" s="96"/>
      <c r="F878" s="99"/>
      <c r="G878" s="860"/>
      <c r="H878" s="836"/>
      <c r="I878" s="94"/>
      <c r="J878" s="96"/>
      <c r="K878" s="104"/>
      <c r="L878" s="860"/>
      <c r="M878" s="839"/>
      <c r="N878" s="94"/>
      <c r="O878" s="96"/>
      <c r="P878" s="97"/>
    </row>
    <row r="879" spans="1:16">
      <c r="A879" s="863"/>
      <c r="B879" s="858" t="s">
        <v>127</v>
      </c>
      <c r="C879" s="833"/>
      <c r="D879" s="94"/>
      <c r="E879" s="96"/>
      <c r="F879" s="103"/>
      <c r="G879" s="858" t="s">
        <v>127</v>
      </c>
      <c r="H879" s="836"/>
      <c r="I879" s="94"/>
      <c r="J879" s="96"/>
      <c r="K879" s="104"/>
      <c r="L879" s="858" t="s">
        <v>127</v>
      </c>
      <c r="M879" s="839"/>
      <c r="N879" s="94"/>
      <c r="O879" s="114"/>
      <c r="P879" s="97"/>
    </row>
    <row r="880" spans="1:16" ht="17.25" thickBot="1">
      <c r="A880" s="863"/>
      <c r="B880" s="849"/>
      <c r="C880" s="833"/>
      <c r="D880" s="94"/>
      <c r="E880" s="96"/>
      <c r="F880" s="104"/>
      <c r="G880" s="849"/>
      <c r="H880" s="836"/>
      <c r="I880" s="94"/>
      <c r="J880" s="96"/>
      <c r="K880" s="99"/>
      <c r="L880" s="849"/>
      <c r="M880" s="839"/>
      <c r="N880" s="113"/>
      <c r="O880" s="96"/>
      <c r="P880" s="112"/>
    </row>
    <row r="881" spans="1:16">
      <c r="A881" s="863"/>
      <c r="B881" s="859"/>
      <c r="C881" s="833"/>
      <c r="D881" s="94"/>
      <c r="E881" s="96"/>
      <c r="F881" s="104"/>
      <c r="G881" s="859"/>
      <c r="H881" s="836"/>
      <c r="I881" s="94"/>
      <c r="J881" s="96"/>
      <c r="K881" s="104"/>
      <c r="L881" s="859"/>
      <c r="M881" s="839"/>
      <c r="N881" s="113"/>
      <c r="O881" s="114"/>
      <c r="P881" s="97"/>
    </row>
    <row r="882" spans="1:16" ht="17.25" thickBot="1">
      <c r="A882" s="863"/>
      <c r="B882" s="860"/>
      <c r="C882" s="833"/>
      <c r="D882" s="94"/>
      <c r="E882" s="96"/>
      <c r="F882" s="99"/>
      <c r="G882" s="860"/>
      <c r="H882" s="836"/>
      <c r="I882" s="94"/>
      <c r="J882" s="96"/>
      <c r="K882" s="93"/>
      <c r="L882" s="860"/>
      <c r="M882" s="839"/>
      <c r="N882" s="94"/>
      <c r="O882" s="114"/>
      <c r="P882" s="104"/>
    </row>
    <row r="883" spans="1:16">
      <c r="A883" s="863"/>
      <c r="B883" s="858" t="s">
        <v>128</v>
      </c>
      <c r="C883" s="833"/>
      <c r="D883" s="94"/>
      <c r="E883" s="96"/>
      <c r="F883" s="104"/>
      <c r="G883" s="858" t="s">
        <v>128</v>
      </c>
      <c r="H883" s="836"/>
      <c r="I883" s="94"/>
      <c r="J883" s="96"/>
      <c r="K883" s="97"/>
      <c r="L883" s="858" t="s">
        <v>128</v>
      </c>
      <c r="M883" s="839"/>
      <c r="N883" s="94"/>
      <c r="O883" s="96"/>
      <c r="P883" s="97"/>
    </row>
    <row r="884" spans="1:16" ht="17.25" thickBot="1">
      <c r="A884" s="863"/>
      <c r="B884" s="849"/>
      <c r="C884" s="833"/>
      <c r="D884" s="94"/>
      <c r="E884" s="96"/>
      <c r="F884" s="93"/>
      <c r="G884" s="849"/>
      <c r="H884" s="836"/>
      <c r="I884" s="94"/>
      <c r="J884" s="114"/>
      <c r="K884" s="97"/>
      <c r="L884" s="849"/>
      <c r="M884" s="839"/>
      <c r="N884" s="113"/>
      <c r="O884" s="114"/>
      <c r="P884" s="97"/>
    </row>
    <row r="885" spans="1:16">
      <c r="A885" s="863"/>
      <c r="B885" s="859"/>
      <c r="C885" s="833"/>
      <c r="D885" s="94"/>
      <c r="E885" s="96"/>
      <c r="F885" s="97"/>
      <c r="G885" s="859"/>
      <c r="H885" s="836"/>
      <c r="I885" s="94"/>
      <c r="J885" s="96"/>
      <c r="K885" s="97"/>
      <c r="L885" s="859"/>
      <c r="M885" s="839"/>
      <c r="N885" s="113"/>
      <c r="O885" s="114"/>
      <c r="P885" s="97"/>
    </row>
    <row r="886" spans="1:16" ht="17.25" thickBot="1">
      <c r="A886" s="863"/>
      <c r="B886" s="860"/>
      <c r="C886" s="833"/>
      <c r="D886" s="94"/>
      <c r="E886" s="96"/>
      <c r="F886" s="93"/>
      <c r="G886" s="860"/>
      <c r="H886" s="836"/>
      <c r="I886" s="94"/>
      <c r="J886" s="114"/>
      <c r="K886" s="97"/>
      <c r="L886" s="860"/>
      <c r="M886" s="839"/>
      <c r="N886" s="94"/>
      <c r="O886" s="114"/>
      <c r="P886" s="97"/>
    </row>
    <row r="887" spans="1:16">
      <c r="A887" s="863"/>
      <c r="B887" s="848" t="s">
        <v>129</v>
      </c>
      <c r="C887" s="833"/>
      <c r="D887" s="94"/>
      <c r="E887" s="96"/>
      <c r="F887" s="93"/>
      <c r="G887" s="848" t="s">
        <v>129</v>
      </c>
      <c r="H887" s="836"/>
      <c r="I887" s="94"/>
      <c r="J887" s="114"/>
      <c r="K887" s="97"/>
      <c r="L887" s="848" t="s">
        <v>129</v>
      </c>
      <c r="M887" s="839"/>
      <c r="N887" s="113"/>
      <c r="O887" s="114"/>
      <c r="P887" s="97"/>
    </row>
    <row r="888" spans="1:16" ht="17.25" thickBot="1">
      <c r="A888" s="863"/>
      <c r="B888" s="849"/>
      <c r="C888" s="833"/>
      <c r="D888" s="94"/>
      <c r="E888" s="96"/>
      <c r="F888" s="93"/>
      <c r="G888" s="849"/>
      <c r="H888" s="836"/>
      <c r="I888" s="94"/>
      <c r="J888" s="114"/>
      <c r="K888" s="97"/>
      <c r="L888" s="849"/>
      <c r="M888" s="839"/>
      <c r="N888" s="94"/>
      <c r="O888" s="114"/>
      <c r="P888" s="97"/>
    </row>
    <row r="889" spans="1:16">
      <c r="A889" s="863"/>
      <c r="B889" s="106"/>
      <c r="C889" s="833"/>
      <c r="D889" s="94"/>
      <c r="E889" s="96"/>
      <c r="F889" s="97"/>
      <c r="G889" s="106"/>
      <c r="H889" s="836"/>
      <c r="I889" s="94"/>
      <c r="J889" s="96"/>
      <c r="K889" s="112"/>
      <c r="L889" s="106"/>
      <c r="M889" s="839"/>
      <c r="N889" s="113"/>
      <c r="O889" s="96"/>
      <c r="P889" s="112"/>
    </row>
    <row r="890" spans="1:16">
      <c r="A890" s="863"/>
      <c r="B890" s="107"/>
      <c r="C890" s="833"/>
      <c r="D890" s="94"/>
      <c r="E890" s="96"/>
      <c r="F890" s="93"/>
      <c r="G890" s="107"/>
      <c r="H890" s="836"/>
      <c r="I890" s="94"/>
      <c r="J890" s="96"/>
      <c r="K890" s="97"/>
      <c r="L890" s="107"/>
      <c r="M890" s="839"/>
      <c r="N890" s="113"/>
      <c r="O890" s="114"/>
      <c r="P890" s="97"/>
    </row>
    <row r="891" spans="1:16">
      <c r="A891" s="863"/>
      <c r="B891" s="109"/>
      <c r="C891" s="833"/>
      <c r="D891" s="94"/>
      <c r="E891" s="96"/>
      <c r="F891" s="93"/>
      <c r="G891" s="109"/>
      <c r="H891" s="836"/>
      <c r="I891" s="113"/>
      <c r="J891" s="114"/>
      <c r="K891" s="97"/>
      <c r="L891" s="109"/>
      <c r="M891" s="839"/>
      <c r="N891" s="113"/>
      <c r="O891" s="114"/>
      <c r="P891" s="104"/>
    </row>
    <row r="892" spans="1:16">
      <c r="A892" s="863"/>
      <c r="B892" s="110"/>
      <c r="C892" s="833"/>
      <c r="D892" s="94"/>
      <c r="E892" s="96"/>
      <c r="F892" s="93"/>
      <c r="G892" s="110"/>
      <c r="H892" s="836"/>
      <c r="I892" s="113"/>
      <c r="J892" s="114"/>
      <c r="K892" s="104"/>
      <c r="L892" s="110"/>
      <c r="M892" s="839"/>
      <c r="N892" s="111"/>
      <c r="O892" s="96"/>
      <c r="P892" s="97"/>
    </row>
    <row r="893" spans="1:16">
      <c r="A893" s="863"/>
      <c r="B893" s="109"/>
      <c r="C893" s="833"/>
      <c r="D893" s="111"/>
      <c r="E893" s="96"/>
      <c r="F893" s="97"/>
      <c r="G893" s="109"/>
      <c r="H893" s="836"/>
      <c r="I893" s="111"/>
      <c r="J893" s="96"/>
      <c r="K893" s="112"/>
      <c r="L893" s="109"/>
      <c r="M893" s="839"/>
      <c r="N893" s="94"/>
      <c r="O893" s="96"/>
      <c r="P893" s="112"/>
    </row>
    <row r="894" spans="1:16">
      <c r="A894" s="863"/>
      <c r="B894" s="110"/>
      <c r="C894" s="833"/>
      <c r="D894" s="94"/>
      <c r="E894" s="96"/>
      <c r="F894" s="108"/>
      <c r="G894" s="110"/>
      <c r="H894" s="836"/>
      <c r="I894" s="94"/>
      <c r="J894" s="96"/>
      <c r="K894" s="97"/>
      <c r="L894" s="110"/>
      <c r="M894" s="839"/>
      <c r="N894" s="113"/>
      <c r="O894" s="114"/>
      <c r="P894" s="97"/>
    </row>
    <row r="895" spans="1:16">
      <c r="A895" s="863"/>
      <c r="B895" s="109"/>
      <c r="C895" s="833"/>
      <c r="D895" s="94"/>
      <c r="E895" s="96"/>
      <c r="F895" s="97"/>
      <c r="G895" s="109"/>
      <c r="H895" s="836"/>
      <c r="I895" s="113"/>
      <c r="J895" s="114"/>
      <c r="K895" s="97"/>
      <c r="L895" s="109"/>
      <c r="M895" s="839"/>
      <c r="N895" s="113"/>
      <c r="O895" s="114"/>
      <c r="P895" s="97"/>
    </row>
    <row r="896" spans="1:16" ht="17.25" thickBot="1">
      <c r="A896" s="863"/>
      <c r="B896" s="110"/>
      <c r="C896" s="846"/>
      <c r="D896" s="115"/>
      <c r="E896" s="116"/>
      <c r="F896" s="117"/>
      <c r="G896" s="110"/>
      <c r="H896" s="836"/>
      <c r="I896" s="115"/>
      <c r="J896" s="116"/>
      <c r="K896" s="117"/>
      <c r="L896" s="110"/>
      <c r="M896" s="839"/>
      <c r="N896" s="115"/>
      <c r="O896" s="116"/>
      <c r="P896" s="117"/>
    </row>
    <row r="897" spans="1:16">
      <c r="A897" s="850" t="str">
        <f>TEXT(A851,"AAAA")</f>
        <v>星期四</v>
      </c>
      <c r="B897" s="109"/>
      <c r="C897" s="832" t="s">
        <v>666</v>
      </c>
      <c r="D897" s="118"/>
      <c r="E897" s="119"/>
      <c r="F897" s="97"/>
      <c r="G897" s="109"/>
      <c r="H897" s="835" t="s">
        <v>130</v>
      </c>
      <c r="I897" s="118"/>
      <c r="J897" s="119"/>
      <c r="K897" s="97"/>
      <c r="L897" s="109"/>
      <c r="M897" s="838" t="s">
        <v>130</v>
      </c>
      <c r="N897" s="118"/>
      <c r="O897" s="119"/>
      <c r="P897" s="97"/>
    </row>
    <row r="898" spans="1:16">
      <c r="A898" s="850"/>
      <c r="B898" s="110"/>
      <c r="C898" s="833"/>
      <c r="D898" s="120"/>
      <c r="E898" s="96"/>
      <c r="F898" s="97"/>
      <c r="G898" s="110"/>
      <c r="H898" s="836"/>
      <c r="I898" s="94"/>
      <c r="J898" s="96"/>
      <c r="K898" s="97"/>
      <c r="L898" s="110"/>
      <c r="M898" s="839"/>
      <c r="N898" s="94"/>
      <c r="O898" s="96"/>
      <c r="P898" s="97"/>
    </row>
    <row r="899" spans="1:16">
      <c r="A899" s="850"/>
      <c r="B899" s="109"/>
      <c r="C899" s="833"/>
      <c r="D899" s="120"/>
      <c r="E899" s="96"/>
      <c r="F899" s="97"/>
      <c r="G899" s="109"/>
      <c r="H899" s="836"/>
      <c r="I899" s="94"/>
      <c r="J899" s="96"/>
      <c r="K899" s="97"/>
      <c r="L899" s="109"/>
      <c r="M899" s="839"/>
      <c r="N899" s="94"/>
      <c r="O899" s="96"/>
      <c r="P899" s="97"/>
    </row>
    <row r="900" spans="1:16">
      <c r="A900" s="850"/>
      <c r="B900" s="110"/>
      <c r="C900" s="833"/>
      <c r="D900" s="120"/>
      <c r="E900" s="96"/>
      <c r="F900" s="97"/>
      <c r="G900" s="110"/>
      <c r="H900" s="836"/>
      <c r="I900" s="94"/>
      <c r="J900" s="96"/>
      <c r="K900" s="97"/>
      <c r="L900" s="110"/>
      <c r="M900" s="839"/>
      <c r="N900" s="94"/>
      <c r="O900" s="96"/>
      <c r="P900" s="97"/>
    </row>
    <row r="901" spans="1:16">
      <c r="A901" s="850"/>
      <c r="B901" s="109"/>
      <c r="C901" s="833"/>
      <c r="D901" s="120"/>
      <c r="E901" s="96"/>
      <c r="F901" s="97"/>
      <c r="G901" s="109"/>
      <c r="H901" s="836"/>
      <c r="I901" s="94"/>
      <c r="J901" s="96"/>
      <c r="K901" s="97"/>
      <c r="L901" s="109"/>
      <c r="M901" s="839"/>
      <c r="N901" s="94"/>
      <c r="O901" s="96"/>
      <c r="P901" s="97"/>
    </row>
    <row r="902" spans="1:16">
      <c r="A902" s="850"/>
      <c r="B902" s="110"/>
      <c r="C902" s="833"/>
      <c r="D902" s="120"/>
      <c r="E902" s="96"/>
      <c r="F902" s="97"/>
      <c r="G902" s="110"/>
      <c r="H902" s="836"/>
      <c r="I902" s="94"/>
      <c r="J902" s="96"/>
      <c r="K902" s="97"/>
      <c r="L902" s="110"/>
      <c r="M902" s="839"/>
      <c r="N902" s="94"/>
      <c r="O902" s="96"/>
      <c r="P902" s="97"/>
    </row>
    <row r="903" spans="1:16">
      <c r="A903" s="850"/>
      <c r="B903" s="109"/>
      <c r="C903" s="833"/>
      <c r="D903" s="120"/>
      <c r="E903" s="96"/>
      <c r="F903" s="97"/>
      <c r="G903" s="109"/>
      <c r="H903" s="836"/>
      <c r="I903" s="94"/>
      <c r="J903" s="96"/>
      <c r="K903" s="97"/>
      <c r="L903" s="109"/>
      <c r="M903" s="839"/>
      <c r="N903" s="94"/>
      <c r="O903" s="96"/>
      <c r="P903" s="97"/>
    </row>
    <row r="904" spans="1:16">
      <c r="A904" s="850"/>
      <c r="B904" s="110"/>
      <c r="C904" s="833"/>
      <c r="D904" s="94"/>
      <c r="E904" s="96"/>
      <c r="F904" s="97"/>
      <c r="G904" s="110"/>
      <c r="H904" s="836"/>
      <c r="I904" s="94"/>
      <c r="J904" s="96"/>
      <c r="K904" s="97"/>
      <c r="L904" s="110"/>
      <c r="M904" s="839"/>
      <c r="N904" s="94"/>
      <c r="O904" s="96"/>
      <c r="P904" s="97"/>
    </row>
    <row r="905" spans="1:16">
      <c r="A905" s="850"/>
      <c r="B905" s="107"/>
      <c r="C905" s="833"/>
      <c r="D905" s="113"/>
      <c r="E905" s="114"/>
      <c r="F905" s="104"/>
      <c r="G905" s="107"/>
      <c r="H905" s="836"/>
      <c r="I905" s="113"/>
      <c r="J905" s="114"/>
      <c r="K905" s="97"/>
      <c r="L905" s="107"/>
      <c r="M905" s="839"/>
      <c r="N905" s="113"/>
      <c r="O905" s="114"/>
      <c r="P905" s="97"/>
    </row>
    <row r="906" spans="1:16" ht="17.25" thickBot="1">
      <c r="A906" s="850"/>
      <c r="B906" s="107"/>
      <c r="C906" s="846"/>
      <c r="D906" s="122" t="s">
        <v>132</v>
      </c>
      <c r="E906" s="123" t="s">
        <v>133</v>
      </c>
      <c r="F906" s="124"/>
      <c r="G906" s="107"/>
      <c r="H906" s="847"/>
      <c r="I906" s="122" t="s">
        <v>132</v>
      </c>
      <c r="J906" s="123" t="s">
        <v>133</v>
      </c>
      <c r="K906" s="97"/>
      <c r="L906" s="107"/>
      <c r="M906" s="845"/>
      <c r="N906" s="122" t="s">
        <v>132</v>
      </c>
      <c r="O906" s="123" t="s">
        <v>133</v>
      </c>
      <c r="P906" s="97"/>
    </row>
    <row r="907" spans="1:16">
      <c r="A907" s="105"/>
      <c r="B907" s="109"/>
      <c r="C907" s="832" t="s">
        <v>667</v>
      </c>
      <c r="D907" s="118"/>
      <c r="E907" s="119"/>
      <c r="F907" s="125"/>
      <c r="G907" s="109"/>
      <c r="H907" s="835" t="s">
        <v>134</v>
      </c>
      <c r="I907" s="118"/>
      <c r="J907" s="119"/>
      <c r="K907" s="125"/>
      <c r="L907" s="109"/>
      <c r="M907" s="838" t="s">
        <v>134</v>
      </c>
      <c r="N907" s="118"/>
      <c r="O907" s="119"/>
      <c r="P907" s="125"/>
    </row>
    <row r="908" spans="1:16">
      <c r="A908" s="105"/>
      <c r="B908" s="110"/>
      <c r="C908" s="833"/>
      <c r="D908" s="94"/>
      <c r="E908" s="96"/>
      <c r="F908" s="97"/>
      <c r="G908" s="110"/>
      <c r="H908" s="836"/>
      <c r="I908" s="94"/>
      <c r="J908" s="96"/>
      <c r="K908" s="97"/>
      <c r="L908" s="110"/>
      <c r="M908" s="839"/>
      <c r="N908" s="94"/>
      <c r="O908" s="96"/>
      <c r="P908" s="97"/>
    </row>
    <row r="909" spans="1:16">
      <c r="A909" s="105"/>
      <c r="B909" s="126"/>
      <c r="C909" s="833"/>
      <c r="D909" s="94"/>
      <c r="E909" s="96"/>
      <c r="F909" s="97"/>
      <c r="G909" s="126"/>
      <c r="H909" s="836"/>
      <c r="I909" s="94"/>
      <c r="J909" s="96"/>
      <c r="K909" s="97"/>
      <c r="L909" s="126"/>
      <c r="M909" s="839"/>
      <c r="N909" s="94"/>
      <c r="O909" s="96"/>
      <c r="P909" s="128"/>
    </row>
    <row r="910" spans="1:16">
      <c r="A910" s="105"/>
      <c r="B910" s="107"/>
      <c r="C910" s="833"/>
      <c r="D910" s="94"/>
      <c r="E910" s="96"/>
      <c r="F910" s="97"/>
      <c r="G910" s="107"/>
      <c r="H910" s="836"/>
      <c r="I910" s="94"/>
      <c r="J910" s="96"/>
      <c r="K910" s="97"/>
      <c r="L910" s="107"/>
      <c r="M910" s="839"/>
      <c r="N910" s="94"/>
      <c r="O910" s="96"/>
      <c r="P910" s="216"/>
    </row>
    <row r="911" spans="1:16">
      <c r="A911" s="105"/>
      <c r="B911" s="109"/>
      <c r="C911" s="833"/>
      <c r="D911" s="94"/>
      <c r="E911" s="96"/>
      <c r="F911" s="97"/>
      <c r="G911" s="109"/>
      <c r="H911" s="836"/>
      <c r="I911" s="94"/>
      <c r="J911" s="96"/>
      <c r="K911" s="97"/>
      <c r="L911" s="109"/>
      <c r="M911" s="839"/>
      <c r="N911" s="94"/>
      <c r="O911" s="96"/>
      <c r="P911" s="97"/>
    </row>
    <row r="912" spans="1:16">
      <c r="A912" s="105"/>
      <c r="B912" s="110"/>
      <c r="C912" s="833"/>
      <c r="D912" s="94"/>
      <c r="E912" s="96"/>
      <c r="F912" s="127"/>
      <c r="G912" s="110"/>
      <c r="H912" s="836"/>
      <c r="I912" s="94"/>
      <c r="J912" s="96"/>
      <c r="K912" s="127"/>
      <c r="L912" s="110"/>
      <c r="M912" s="839"/>
      <c r="N912" s="94"/>
      <c r="O912" s="96"/>
      <c r="P912" s="127"/>
    </row>
    <row r="913" spans="1:16">
      <c r="A913" s="105"/>
      <c r="B913" s="109"/>
      <c r="C913" s="833"/>
      <c r="D913" s="94"/>
      <c r="E913" s="96"/>
      <c r="F913" s="128"/>
      <c r="G913" s="109"/>
      <c r="H913" s="836"/>
      <c r="I913" s="94"/>
      <c r="J913" s="96"/>
      <c r="K913" s="128"/>
      <c r="L913" s="109"/>
      <c r="M913" s="839"/>
      <c r="N913" s="94"/>
      <c r="O913" s="96"/>
      <c r="P913" s="128"/>
    </row>
    <row r="914" spans="1:16">
      <c r="A914" s="105"/>
      <c r="B914" s="110"/>
      <c r="C914" s="833"/>
      <c r="D914" s="217"/>
      <c r="E914" s="114"/>
      <c r="F914" s="216"/>
      <c r="G914" s="110"/>
      <c r="H914" s="836"/>
      <c r="I914" s="113"/>
      <c r="J914" s="114"/>
      <c r="K914" s="216"/>
      <c r="L914" s="110"/>
      <c r="M914" s="839"/>
      <c r="N914" s="113"/>
      <c r="O914" s="114"/>
      <c r="P914" s="216"/>
    </row>
    <row r="915" spans="1:16">
      <c r="A915" s="105"/>
      <c r="B915" s="109"/>
      <c r="C915" s="833"/>
      <c r="D915" s="217"/>
      <c r="E915" s="114"/>
      <c r="F915" s="216"/>
      <c r="G915" s="109"/>
      <c r="H915" s="836"/>
      <c r="I915" s="113"/>
      <c r="J915" s="114"/>
      <c r="K915" s="216"/>
      <c r="L915" s="109"/>
      <c r="M915" s="839"/>
      <c r="N915" s="113"/>
      <c r="O915" s="114"/>
      <c r="P915" s="216"/>
    </row>
    <row r="916" spans="1:16" ht="17.25" thickBot="1">
      <c r="A916" s="105"/>
      <c r="B916" s="110"/>
      <c r="C916" s="846"/>
      <c r="D916" s="129"/>
      <c r="E916" s="130"/>
      <c r="F916" s="104"/>
      <c r="G916" s="110"/>
      <c r="H916" s="847"/>
      <c r="I916" s="113"/>
      <c r="J916" s="130"/>
      <c r="K916" s="104"/>
      <c r="L916" s="110"/>
      <c r="M916" s="845"/>
      <c r="N916" s="113"/>
      <c r="O916" s="131"/>
      <c r="P916" s="127"/>
    </row>
    <row r="917" spans="1:16">
      <c r="A917" s="132"/>
      <c r="B917" s="109"/>
      <c r="C917" s="832" t="s">
        <v>668</v>
      </c>
      <c r="D917" s="118" t="s">
        <v>136</v>
      </c>
      <c r="E917" s="133" t="s">
        <v>137</v>
      </c>
      <c r="F917" s="125"/>
      <c r="G917" s="109"/>
      <c r="H917" s="835" t="s">
        <v>135</v>
      </c>
      <c r="I917" s="118" t="s">
        <v>136</v>
      </c>
      <c r="J917" s="133" t="s">
        <v>137</v>
      </c>
      <c r="K917" s="125"/>
      <c r="L917" s="109"/>
      <c r="M917" s="838" t="s">
        <v>135</v>
      </c>
      <c r="N917" s="118" t="s">
        <v>136</v>
      </c>
      <c r="O917" s="133" t="s">
        <v>137</v>
      </c>
      <c r="P917" s="125"/>
    </row>
    <row r="918" spans="1:16">
      <c r="A918" s="132"/>
      <c r="B918" s="110"/>
      <c r="C918" s="833"/>
      <c r="D918" s="94" t="s">
        <v>141</v>
      </c>
      <c r="E918" s="96" t="s">
        <v>142</v>
      </c>
      <c r="F918" s="134"/>
      <c r="G918" s="110"/>
      <c r="H918" s="836"/>
      <c r="I918" s="94" t="s">
        <v>141</v>
      </c>
      <c r="J918" s="96" t="s">
        <v>142</v>
      </c>
      <c r="K918" s="134"/>
      <c r="L918" s="110"/>
      <c r="M918" s="839"/>
      <c r="N918" s="94" t="s">
        <v>141</v>
      </c>
      <c r="O918" s="96" t="s">
        <v>142</v>
      </c>
      <c r="P918" s="134"/>
    </row>
    <row r="919" spans="1:16">
      <c r="A919" s="132"/>
      <c r="B919" s="135"/>
      <c r="C919" s="833"/>
      <c r="D919" s="94" t="s">
        <v>145</v>
      </c>
      <c r="E919" s="96" t="s">
        <v>146</v>
      </c>
      <c r="F919" s="97"/>
      <c r="G919" s="135"/>
      <c r="H919" s="836"/>
      <c r="I919" s="94" t="s">
        <v>145</v>
      </c>
      <c r="J919" s="96" t="s">
        <v>146</v>
      </c>
      <c r="K919" s="97"/>
      <c r="L919" s="135"/>
      <c r="M919" s="839"/>
      <c r="N919" s="94" t="s">
        <v>145</v>
      </c>
      <c r="O919" s="96" t="s">
        <v>146</v>
      </c>
      <c r="P919" s="97"/>
    </row>
    <row r="920" spans="1:16">
      <c r="A920" s="132"/>
      <c r="B920" s="110"/>
      <c r="C920" s="833"/>
      <c r="D920" s="94" t="s">
        <v>147</v>
      </c>
      <c r="E920" s="96" t="s">
        <v>148</v>
      </c>
      <c r="F920" s="104"/>
      <c r="G920" s="110"/>
      <c r="H920" s="836"/>
      <c r="I920" s="94" t="s">
        <v>147</v>
      </c>
      <c r="J920" s="96" t="s">
        <v>148</v>
      </c>
      <c r="K920" s="104"/>
      <c r="L920" s="110"/>
      <c r="M920" s="839"/>
      <c r="N920" s="94" t="s">
        <v>147</v>
      </c>
      <c r="O920" s="96" t="s">
        <v>148</v>
      </c>
      <c r="P920" s="104"/>
    </row>
    <row r="921" spans="1:16">
      <c r="A921" s="132"/>
      <c r="B921" s="135"/>
      <c r="C921" s="833"/>
      <c r="D921" s="94"/>
      <c r="E921" s="114"/>
      <c r="F921" s="136"/>
      <c r="G921" s="135"/>
      <c r="H921" s="836"/>
      <c r="I921" s="94"/>
      <c r="J921" s="114"/>
      <c r="K921" s="136"/>
      <c r="L921" s="135"/>
      <c r="M921" s="839"/>
      <c r="N921" s="94"/>
      <c r="O921" s="114"/>
      <c r="P921" s="136"/>
    </row>
    <row r="922" spans="1:16">
      <c r="A922" s="132"/>
      <c r="B922" s="110"/>
      <c r="C922" s="833"/>
      <c r="D922" s="94"/>
      <c r="E922" s="96"/>
      <c r="F922" s="97"/>
      <c r="G922" s="110"/>
      <c r="H922" s="836"/>
      <c r="I922" s="94"/>
      <c r="J922" s="96"/>
      <c r="K922" s="97"/>
      <c r="L922" s="110"/>
      <c r="M922" s="839"/>
      <c r="N922" s="94"/>
      <c r="O922" s="96"/>
      <c r="P922" s="97"/>
    </row>
    <row r="923" spans="1:16">
      <c r="A923" s="132"/>
      <c r="B923" s="135"/>
      <c r="C923" s="833"/>
      <c r="D923" s="94"/>
      <c r="E923" s="114"/>
      <c r="F923" s="136"/>
      <c r="G923" s="135"/>
      <c r="H923" s="836"/>
      <c r="I923" s="94"/>
      <c r="J923" s="114"/>
      <c r="K923" s="136"/>
      <c r="L923" s="135"/>
      <c r="M923" s="839"/>
      <c r="N923" s="94"/>
      <c r="O923" s="114"/>
      <c r="P923" s="136"/>
    </row>
    <row r="924" spans="1:16">
      <c r="A924" s="132"/>
      <c r="B924" s="110"/>
      <c r="C924" s="833"/>
      <c r="D924" s="94"/>
      <c r="E924" s="96"/>
      <c r="F924" s="97"/>
      <c r="G924" s="110"/>
      <c r="H924" s="836"/>
      <c r="I924" s="94"/>
      <c r="J924" s="96"/>
      <c r="K924" s="97"/>
      <c r="L924" s="110"/>
      <c r="M924" s="839"/>
      <c r="N924" s="94"/>
      <c r="O924" s="96"/>
      <c r="P924" s="97"/>
    </row>
    <row r="925" spans="1:16">
      <c r="A925" s="132"/>
      <c r="B925" s="135"/>
      <c r="C925" s="833"/>
      <c r="D925" s="94"/>
      <c r="E925" s="96"/>
      <c r="F925" s="97"/>
      <c r="G925" s="135"/>
      <c r="H925" s="836"/>
      <c r="I925" s="94"/>
      <c r="J925" s="96"/>
      <c r="K925" s="97"/>
      <c r="L925" s="135"/>
      <c r="M925" s="839"/>
      <c r="N925" s="94"/>
      <c r="O925" s="96"/>
      <c r="P925" s="97"/>
    </row>
    <row r="926" spans="1:16" ht="17.25" thickBot="1">
      <c r="A926" s="132"/>
      <c r="B926" s="110"/>
      <c r="C926" s="846"/>
      <c r="D926" s="115"/>
      <c r="E926" s="116"/>
      <c r="F926" s="117"/>
      <c r="G926" s="110"/>
      <c r="H926" s="847"/>
      <c r="I926" s="115"/>
      <c r="J926" s="130"/>
      <c r="K926" s="104"/>
      <c r="L926" s="110"/>
      <c r="M926" s="845"/>
      <c r="N926" s="115"/>
      <c r="O926" s="130"/>
      <c r="P926" s="104"/>
    </row>
    <row r="927" spans="1:16">
      <c r="A927" s="132"/>
      <c r="B927" s="135"/>
      <c r="C927" s="832" t="s">
        <v>669</v>
      </c>
      <c r="D927" s="137" t="s">
        <v>150</v>
      </c>
      <c r="E927" s="138"/>
      <c r="F927" s="139" t="s">
        <v>151</v>
      </c>
      <c r="G927" s="135"/>
      <c r="H927" s="835" t="s">
        <v>149</v>
      </c>
      <c r="I927" s="137" t="s">
        <v>150</v>
      </c>
      <c r="J927" s="138"/>
      <c r="K927" s="139" t="s">
        <v>151</v>
      </c>
      <c r="L927" s="135"/>
      <c r="M927" s="838" t="s">
        <v>149</v>
      </c>
      <c r="N927" s="137" t="s">
        <v>150</v>
      </c>
      <c r="O927" s="138"/>
      <c r="P927" s="139" t="s">
        <v>151</v>
      </c>
    </row>
    <row r="928" spans="1:16">
      <c r="A928" s="132"/>
      <c r="B928" s="110"/>
      <c r="C928" s="833"/>
      <c r="D928" s="120"/>
      <c r="E928" s="121"/>
      <c r="F928" s="140"/>
      <c r="G928" s="110"/>
      <c r="H928" s="836"/>
      <c r="I928" s="94"/>
      <c r="J928" s="96"/>
      <c r="K928" s="97"/>
      <c r="L928" s="110"/>
      <c r="M928" s="839"/>
      <c r="N928" s="94"/>
      <c r="O928" s="96"/>
      <c r="P928" s="97"/>
    </row>
    <row r="929" spans="1:16">
      <c r="A929" s="132"/>
      <c r="B929" s="135"/>
      <c r="C929" s="833"/>
      <c r="D929" s="94"/>
      <c r="E929" s="96"/>
      <c r="F929" s="97"/>
      <c r="G929" s="135"/>
      <c r="H929" s="836"/>
      <c r="I929" s="94"/>
      <c r="J929" s="96"/>
      <c r="K929" s="97"/>
      <c r="L929" s="135"/>
      <c r="M929" s="839"/>
      <c r="N929" s="94"/>
      <c r="O929" s="96"/>
      <c r="P929" s="97"/>
    </row>
    <row r="930" spans="1:16">
      <c r="A930" s="132"/>
      <c r="B930" s="110"/>
      <c r="C930" s="833"/>
      <c r="D930" s="113"/>
      <c r="E930" s="114"/>
      <c r="F930" s="104"/>
      <c r="G930" s="110"/>
      <c r="H930" s="836"/>
      <c r="I930" s="113"/>
      <c r="J930" s="114"/>
      <c r="K930" s="104"/>
      <c r="L930" s="110"/>
      <c r="M930" s="839"/>
      <c r="N930" s="113"/>
      <c r="O930" s="114"/>
      <c r="P930" s="104"/>
    </row>
    <row r="931" spans="1:16">
      <c r="A931" s="841"/>
      <c r="B931" s="135"/>
      <c r="C931" s="833"/>
      <c r="D931" s="94"/>
      <c r="E931" s="96"/>
      <c r="F931" s="97"/>
      <c r="G931" s="135"/>
      <c r="H931" s="836"/>
      <c r="I931" s="94"/>
      <c r="J931" s="96"/>
      <c r="K931" s="97"/>
      <c r="L931" s="135"/>
      <c r="M931" s="839"/>
      <c r="N931" s="94"/>
      <c r="O931" s="96"/>
      <c r="P931" s="97"/>
    </row>
    <row r="932" spans="1:16">
      <c r="A932" s="841"/>
      <c r="B932" s="110"/>
      <c r="C932" s="833"/>
      <c r="D932" s="94"/>
      <c r="E932" s="96"/>
      <c r="F932" s="97"/>
      <c r="G932" s="110"/>
      <c r="H932" s="836"/>
      <c r="I932" s="94"/>
      <c r="J932" s="96"/>
      <c r="K932" s="97"/>
      <c r="L932" s="110"/>
      <c r="M932" s="839"/>
      <c r="N932" s="94"/>
      <c r="O932" s="96"/>
      <c r="P932" s="97"/>
    </row>
    <row r="933" spans="1:16">
      <c r="A933" s="841"/>
      <c r="B933" s="135"/>
      <c r="C933" s="833"/>
      <c r="D933" s="113"/>
      <c r="E933" s="114"/>
      <c r="F933" s="104"/>
      <c r="G933" s="135"/>
      <c r="H933" s="836"/>
      <c r="I933" s="113"/>
      <c r="J933" s="114"/>
      <c r="K933" s="104"/>
      <c r="L933" s="135"/>
      <c r="M933" s="839"/>
      <c r="N933" s="113"/>
      <c r="O933" s="114"/>
      <c r="P933" s="104"/>
    </row>
    <row r="934" spans="1:16" ht="17.25" thickBot="1">
      <c r="A934" s="842"/>
      <c r="B934" s="141"/>
      <c r="C934" s="834"/>
      <c r="D934" s="142"/>
      <c r="E934" s="143"/>
      <c r="F934" s="144"/>
      <c r="G934" s="141"/>
      <c r="H934" s="837"/>
      <c r="I934" s="142"/>
      <c r="J934" s="143"/>
      <c r="K934" s="144"/>
      <c r="L934" s="141"/>
      <c r="M934" s="840"/>
      <c r="N934" s="142"/>
      <c r="O934" s="143"/>
      <c r="P934" s="144"/>
    </row>
    <row r="935" spans="1:16" s="146" customFormat="1" ht="27" customHeight="1" thickTop="1" thickBot="1">
      <c r="A935" s="145"/>
      <c r="B935" s="843" t="s">
        <v>152</v>
      </c>
      <c r="C935" s="843"/>
      <c r="D935" s="843"/>
      <c r="E935" s="843"/>
      <c r="F935" s="843"/>
      <c r="G935" s="844" t="s">
        <v>153</v>
      </c>
      <c r="H935" s="844"/>
      <c r="I935" s="844"/>
      <c r="J935" s="844"/>
      <c r="K935" s="844"/>
      <c r="L935" s="844"/>
      <c r="M935" s="844"/>
      <c r="N935" s="825" t="s">
        <v>154</v>
      </c>
      <c r="O935" s="825"/>
      <c r="P935" s="825"/>
    </row>
    <row r="936" spans="1:16" s="159" customFormat="1" ht="21.75" customHeight="1" thickTop="1" thickBot="1">
      <c r="A936" s="147" t="s">
        <v>0</v>
      </c>
      <c r="B936" s="148"/>
      <c r="C936" s="149" t="s">
        <v>155</v>
      </c>
      <c r="D936" s="150" t="s">
        <v>156</v>
      </c>
      <c r="E936" s="151" t="s">
        <v>157</v>
      </c>
      <c r="F936" s="152" t="s">
        <v>158</v>
      </c>
      <c r="G936" s="153" t="s">
        <v>159</v>
      </c>
      <c r="H936" s="154" t="s">
        <v>150</v>
      </c>
      <c r="I936" s="155" t="s">
        <v>156</v>
      </c>
      <c r="J936" s="155" t="s">
        <v>157</v>
      </c>
      <c r="K936" s="155" t="s">
        <v>158</v>
      </c>
      <c r="L936" s="154" t="s">
        <v>160</v>
      </c>
      <c r="M936" s="156" t="s">
        <v>161</v>
      </c>
      <c r="N936" s="157" t="s">
        <v>155</v>
      </c>
      <c r="O936" s="151" t="s">
        <v>157</v>
      </c>
      <c r="P936" s="158" t="s">
        <v>158</v>
      </c>
    </row>
    <row r="937" spans="1:16" s="172" customFormat="1" ht="17.25" thickTop="1">
      <c r="A937" s="826">
        <f>A851</f>
        <v>46212</v>
      </c>
      <c r="B937" s="829" t="s">
        <v>670</v>
      </c>
      <c r="C937" s="160"/>
      <c r="D937" s="161"/>
      <c r="E937" s="162"/>
      <c r="F937" s="163"/>
      <c r="G937" s="164"/>
      <c r="H937" s="165"/>
      <c r="I937" s="166"/>
      <c r="J937" s="166"/>
      <c r="K937" s="167"/>
      <c r="L937" s="168"/>
      <c r="M937" s="169"/>
      <c r="N937" s="170"/>
      <c r="O937" s="166"/>
      <c r="P937" s="171"/>
    </row>
    <row r="938" spans="1:16" s="172" customFormat="1">
      <c r="A938" s="827"/>
      <c r="B938" s="830"/>
      <c r="C938" s="173"/>
      <c r="D938" s="174"/>
      <c r="E938" s="175"/>
      <c r="F938" s="176"/>
      <c r="G938" s="173"/>
      <c r="H938" s="177"/>
      <c r="I938" s="175"/>
      <c r="J938" s="175"/>
      <c r="K938" s="178"/>
      <c r="L938" s="179"/>
      <c r="M938" s="180"/>
      <c r="N938" s="181"/>
      <c r="O938" s="175"/>
      <c r="P938" s="182"/>
    </row>
    <row r="939" spans="1:16" s="172" customFormat="1">
      <c r="A939" s="827"/>
      <c r="B939" s="830"/>
      <c r="C939" s="173"/>
      <c r="D939" s="174"/>
      <c r="E939" s="175"/>
      <c r="F939" s="176"/>
      <c r="G939" s="173"/>
      <c r="H939" s="183"/>
      <c r="I939" s="175"/>
      <c r="J939" s="175"/>
      <c r="K939" s="178"/>
      <c r="L939" s="184"/>
      <c r="M939" s="180"/>
      <c r="N939" s="181"/>
      <c r="O939" s="175"/>
      <c r="P939" s="182"/>
    </row>
    <row r="940" spans="1:16" s="172" customFormat="1">
      <c r="A940" s="827"/>
      <c r="B940" s="830"/>
      <c r="C940" s="173"/>
      <c r="D940" s="218"/>
      <c r="E940" s="175"/>
      <c r="F940" s="176"/>
      <c r="G940" s="173"/>
      <c r="H940" s="183"/>
      <c r="I940" s="175"/>
      <c r="J940" s="175"/>
      <c r="K940" s="187"/>
      <c r="L940" s="184"/>
      <c r="M940" s="180"/>
      <c r="N940" s="181"/>
      <c r="O940" s="175"/>
      <c r="P940" s="182"/>
    </row>
    <row r="941" spans="1:16" s="172" customFormat="1">
      <c r="A941" s="827"/>
      <c r="B941" s="830"/>
      <c r="C941" s="173"/>
      <c r="D941" s="185"/>
      <c r="E941" s="175"/>
      <c r="F941" s="182"/>
      <c r="G941" s="173"/>
      <c r="H941" s="186"/>
      <c r="I941" s="175"/>
      <c r="J941" s="175"/>
      <c r="K941" s="187"/>
      <c r="L941" s="184"/>
      <c r="M941" s="180"/>
      <c r="N941" s="181"/>
      <c r="O941" s="175"/>
      <c r="P941" s="182"/>
    </row>
    <row r="942" spans="1:16" s="172" customFormat="1">
      <c r="A942" s="827"/>
      <c r="B942" s="830"/>
      <c r="C942" s="173"/>
      <c r="D942" s="174"/>
      <c r="E942" s="175"/>
      <c r="F942" s="188"/>
      <c r="G942" s="198"/>
      <c r="H942" s="183"/>
      <c r="I942" s="191"/>
      <c r="J942" s="175"/>
      <c r="K942" s="178"/>
      <c r="L942" s="189"/>
      <c r="M942" s="190"/>
      <c r="N942" s="181"/>
      <c r="O942" s="175"/>
      <c r="P942" s="182"/>
    </row>
    <row r="943" spans="1:16" s="172" customFormat="1">
      <c r="A943" s="827"/>
      <c r="B943" s="830"/>
      <c r="C943" s="173"/>
      <c r="D943" s="174"/>
      <c r="E943" s="175"/>
      <c r="F943" s="182"/>
      <c r="G943" s="173"/>
      <c r="H943" s="183"/>
      <c r="I943" s="191"/>
      <c r="J943" s="175"/>
      <c r="K943" s="178"/>
      <c r="L943" s="184"/>
      <c r="M943" s="180"/>
      <c r="N943" s="181"/>
      <c r="O943" s="175"/>
      <c r="P943" s="182"/>
    </row>
    <row r="944" spans="1:16" s="172" customFormat="1">
      <c r="A944" s="827"/>
      <c r="B944" s="830"/>
      <c r="C944" s="173"/>
      <c r="D944" s="174"/>
      <c r="E944" s="175"/>
      <c r="F944" s="182"/>
      <c r="G944" s="219"/>
      <c r="H944" s="183"/>
      <c r="I944" s="175"/>
      <c r="J944" s="175"/>
      <c r="K944" s="178"/>
      <c r="L944" s="184"/>
      <c r="M944" s="180"/>
      <c r="N944" s="181"/>
      <c r="O944" s="175"/>
      <c r="P944" s="182"/>
    </row>
    <row r="945" spans="1:16" s="172" customFormat="1">
      <c r="A945" s="827"/>
      <c r="B945" s="830"/>
      <c r="C945" s="173"/>
      <c r="D945" s="174"/>
      <c r="E945" s="175"/>
      <c r="F945" s="188"/>
      <c r="G945" s="173"/>
      <c r="H945" s="183"/>
      <c r="I945" s="191"/>
      <c r="J945" s="175"/>
      <c r="K945" s="178"/>
      <c r="L945" s="184"/>
      <c r="M945" s="180"/>
      <c r="N945" s="181"/>
      <c r="O945" s="175"/>
      <c r="P945" s="182"/>
    </row>
    <row r="946" spans="1:16" s="172" customFormat="1">
      <c r="A946" s="827"/>
      <c r="B946" s="830"/>
      <c r="C946" s="173"/>
      <c r="D946" s="174"/>
      <c r="E946" s="175"/>
      <c r="F946" s="182"/>
      <c r="G946" s="173"/>
      <c r="H946" s="183"/>
      <c r="I946" s="191"/>
      <c r="J946" s="175"/>
      <c r="K946" s="178"/>
      <c r="L946" s="184"/>
      <c r="M946" s="180"/>
      <c r="N946" s="181"/>
      <c r="O946" s="175"/>
      <c r="P946" s="182"/>
    </row>
    <row r="947" spans="1:16" s="172" customFormat="1">
      <c r="A947" s="827"/>
      <c r="B947" s="830"/>
      <c r="C947" s="192"/>
      <c r="D947" s="193"/>
      <c r="E947" s="194"/>
      <c r="F947" s="195"/>
      <c r="G947" s="173"/>
      <c r="H947" s="177"/>
      <c r="I947" s="175"/>
      <c r="J947" s="175"/>
      <c r="K947" s="178"/>
      <c r="L947" s="184"/>
      <c r="M947" s="180"/>
      <c r="N947" s="196"/>
      <c r="O947" s="194"/>
      <c r="P947" s="195"/>
    </row>
    <row r="948" spans="1:16" s="172" customFormat="1">
      <c r="A948" s="827"/>
      <c r="B948" s="830"/>
      <c r="C948" s="192"/>
      <c r="D948" s="193"/>
      <c r="E948" s="194"/>
      <c r="F948" s="195"/>
      <c r="G948" s="198"/>
      <c r="H948" s="183"/>
      <c r="I948" s="191"/>
      <c r="J948" s="175"/>
      <c r="K948" s="178"/>
      <c r="L948" s="184"/>
      <c r="M948" s="180"/>
      <c r="N948" s="196"/>
      <c r="O948" s="194"/>
      <c r="P948" s="195"/>
    </row>
    <row r="949" spans="1:16" s="172" customFormat="1">
      <c r="A949" s="827"/>
      <c r="B949" s="830"/>
      <c r="C949" s="192"/>
      <c r="D949" s="193"/>
      <c r="E949" s="194"/>
      <c r="F949" s="195"/>
      <c r="G949" s="173"/>
      <c r="H949" s="199"/>
      <c r="I949" s="191"/>
      <c r="J949" s="200"/>
      <c r="K949" s="197"/>
      <c r="L949" s="184"/>
      <c r="M949" s="180"/>
      <c r="N949" s="196"/>
      <c r="O949" s="194"/>
      <c r="P949" s="195"/>
    </row>
    <row r="950" spans="1:16" s="172" customFormat="1">
      <c r="A950" s="827"/>
      <c r="B950" s="830"/>
      <c r="C950" s="192"/>
      <c r="D950" s="193"/>
      <c r="E950" s="194"/>
      <c r="F950" s="195"/>
      <c r="G950" s="173"/>
      <c r="H950" s="201"/>
      <c r="I950" s="175"/>
      <c r="J950" s="175"/>
      <c r="K950" s="178"/>
      <c r="L950" s="184"/>
      <c r="M950" s="180"/>
      <c r="N950" s="196"/>
      <c r="O950" s="194"/>
      <c r="P950" s="195"/>
    </row>
    <row r="951" spans="1:16" s="172" customFormat="1">
      <c r="A951" s="827"/>
      <c r="B951" s="830"/>
      <c r="C951" s="192"/>
      <c r="D951" s="193"/>
      <c r="E951" s="194"/>
      <c r="F951" s="195"/>
      <c r="G951" s="198"/>
      <c r="H951" s="183"/>
      <c r="I951" s="200"/>
      <c r="J951" s="200"/>
      <c r="K951" s="197"/>
      <c r="L951" s="184"/>
      <c r="M951" s="180"/>
      <c r="N951" s="196"/>
      <c r="O951" s="194"/>
      <c r="P951" s="195"/>
    </row>
    <row r="952" spans="1:16" s="172" customFormat="1">
      <c r="A952" s="827"/>
      <c r="B952" s="830"/>
      <c r="C952" s="192"/>
      <c r="D952" s="193"/>
      <c r="E952" s="194"/>
      <c r="F952" s="195"/>
      <c r="G952" s="173"/>
      <c r="H952" s="183"/>
      <c r="I952" s="200"/>
      <c r="J952" s="200"/>
      <c r="K952" s="197"/>
      <c r="L952" s="179"/>
      <c r="M952" s="180"/>
      <c r="N952" s="196"/>
      <c r="O952" s="194"/>
      <c r="P952" s="195"/>
    </row>
    <row r="953" spans="1:16" s="172" customFormat="1">
      <c r="A953" s="827"/>
      <c r="B953" s="830"/>
      <c r="C953" s="192"/>
      <c r="D953" s="193"/>
      <c r="E953" s="194"/>
      <c r="F953" s="195"/>
      <c r="G953" s="192"/>
      <c r="H953" s="201"/>
      <c r="I953" s="202"/>
      <c r="J953" s="202"/>
      <c r="K953" s="203"/>
      <c r="L953" s="204"/>
      <c r="M953" s="190"/>
      <c r="N953" s="196"/>
      <c r="O953" s="194"/>
      <c r="P953" s="195"/>
    </row>
    <row r="954" spans="1:16" s="172" customFormat="1">
      <c r="A954" s="827"/>
      <c r="B954" s="830"/>
      <c r="C954" s="192"/>
      <c r="D954" s="193"/>
      <c r="E954" s="194"/>
      <c r="F954" s="195"/>
      <c r="G954" s="192"/>
      <c r="H954" s="201"/>
      <c r="I954" s="202"/>
      <c r="J954" s="202"/>
      <c r="K954" s="203"/>
      <c r="L954" s="204"/>
      <c r="M954" s="190"/>
      <c r="N954" s="196"/>
      <c r="O954" s="194"/>
      <c r="P954" s="195"/>
    </row>
    <row r="955" spans="1:16" s="172" customFormat="1">
      <c r="A955" s="827"/>
      <c r="B955" s="830"/>
      <c r="C955" s="192"/>
      <c r="D955" s="193"/>
      <c r="E955" s="194"/>
      <c r="F955" s="195"/>
      <c r="G955" s="192"/>
      <c r="H955" s="201"/>
      <c r="I955" s="202"/>
      <c r="J955" s="202"/>
      <c r="K955" s="203"/>
      <c r="L955" s="204"/>
      <c r="M955" s="190"/>
      <c r="N955" s="196"/>
      <c r="O955" s="194"/>
      <c r="P955" s="195"/>
    </row>
    <row r="956" spans="1:16" s="172" customFormat="1" ht="17.25" thickBot="1">
      <c r="A956" s="828"/>
      <c r="B956" s="831"/>
      <c r="C956" s="205"/>
      <c r="D956" s="206"/>
      <c r="E956" s="207"/>
      <c r="F956" s="208"/>
      <c r="G956" s="209"/>
      <c r="H956" s="210"/>
      <c r="I956" s="211"/>
      <c r="J956" s="211"/>
      <c r="K956" s="212"/>
      <c r="L956" s="213"/>
      <c r="M956" s="214"/>
      <c r="N956" s="215"/>
      <c r="O956" s="207"/>
      <c r="P956" s="208"/>
    </row>
    <row r="957" spans="1:16" s="71" customFormat="1" ht="18" customHeight="1" thickTop="1" thickBot="1">
      <c r="A957" s="862">
        <f>A851+1</f>
        <v>46213</v>
      </c>
      <c r="B957" s="90" t="s">
        <v>162</v>
      </c>
      <c r="C957" s="832" t="s">
        <v>665</v>
      </c>
      <c r="D957" s="91" t="s">
        <v>114</v>
      </c>
      <c r="E957" s="92" t="s">
        <v>164</v>
      </c>
      <c r="F957" s="93"/>
      <c r="G957" s="90" t="s">
        <v>162</v>
      </c>
      <c r="H957" s="836" t="s">
        <v>163</v>
      </c>
      <c r="I957" s="91" t="s">
        <v>114</v>
      </c>
      <c r="J957" s="92" t="s">
        <v>164</v>
      </c>
      <c r="K957" s="93"/>
      <c r="L957" s="90" t="s">
        <v>162</v>
      </c>
      <c r="M957" s="839" t="s">
        <v>163</v>
      </c>
      <c r="N957" s="91" t="s">
        <v>114</v>
      </c>
      <c r="O957" s="92" t="s">
        <v>164</v>
      </c>
      <c r="P957" s="93"/>
    </row>
    <row r="958" spans="1:16" ht="18" customHeight="1">
      <c r="A958" s="863"/>
      <c r="B958" s="864"/>
      <c r="C958" s="833"/>
      <c r="D958" s="94" t="s">
        <v>116</v>
      </c>
      <c r="E958" s="95" t="s">
        <v>142</v>
      </c>
      <c r="F958" s="93"/>
      <c r="G958" s="864"/>
      <c r="H958" s="836"/>
      <c r="I958" s="94" t="s">
        <v>116</v>
      </c>
      <c r="J958" s="95" t="s">
        <v>142</v>
      </c>
      <c r="K958" s="93"/>
      <c r="L958" s="864"/>
      <c r="M958" s="839"/>
      <c r="N958" s="94" t="s">
        <v>116</v>
      </c>
      <c r="O958" s="95" t="s">
        <v>142</v>
      </c>
      <c r="P958" s="93"/>
    </row>
    <row r="959" spans="1:16" ht="17.25" thickBot="1">
      <c r="A959" s="863"/>
      <c r="B959" s="865"/>
      <c r="C959" s="833"/>
      <c r="D959" s="94" t="s">
        <v>165</v>
      </c>
      <c r="E959" s="96" t="s">
        <v>166</v>
      </c>
      <c r="F959" s="98"/>
      <c r="G959" s="865"/>
      <c r="H959" s="836"/>
      <c r="I959" s="94" t="s">
        <v>165</v>
      </c>
      <c r="J959" s="96" t="s">
        <v>166</v>
      </c>
      <c r="K959" s="98"/>
      <c r="L959" s="865"/>
      <c r="M959" s="839"/>
      <c r="N959" s="94" t="s">
        <v>165</v>
      </c>
      <c r="O959" s="96" t="s">
        <v>166</v>
      </c>
      <c r="P959" s="98"/>
    </row>
    <row r="960" spans="1:16" ht="17.25" thickBot="1">
      <c r="A960" s="863"/>
      <c r="B960" s="90" t="s">
        <v>167</v>
      </c>
      <c r="C960" s="833"/>
      <c r="D960" s="94"/>
      <c r="E960" s="96"/>
      <c r="F960" s="97"/>
      <c r="G960" s="90" t="s">
        <v>167</v>
      </c>
      <c r="H960" s="836"/>
      <c r="I960" s="94" t="s">
        <v>120</v>
      </c>
      <c r="J960" s="96" t="s">
        <v>148</v>
      </c>
      <c r="K960" s="97"/>
      <c r="L960" s="90" t="s">
        <v>167</v>
      </c>
      <c r="M960" s="839"/>
      <c r="N960" s="94" t="s">
        <v>120</v>
      </c>
      <c r="O960" s="96" t="s">
        <v>148</v>
      </c>
      <c r="P960" s="97"/>
    </row>
    <row r="961" spans="1:16">
      <c r="A961" s="863"/>
      <c r="B961" s="861"/>
      <c r="C961" s="833"/>
      <c r="D961" s="94"/>
      <c r="E961" s="96"/>
      <c r="F961" s="97"/>
      <c r="G961" s="861"/>
      <c r="H961" s="836"/>
      <c r="I961" s="94"/>
      <c r="J961" s="96"/>
      <c r="K961" s="97"/>
      <c r="L961" s="861"/>
      <c r="M961" s="839"/>
      <c r="N961" s="94"/>
      <c r="O961" s="96"/>
      <c r="P961" s="97"/>
    </row>
    <row r="962" spans="1:16">
      <c r="A962" s="863"/>
      <c r="B962" s="854"/>
      <c r="C962" s="833"/>
      <c r="D962" s="94"/>
      <c r="E962" s="96"/>
      <c r="F962" s="97"/>
      <c r="G962" s="854"/>
      <c r="H962" s="836"/>
      <c r="I962" s="94"/>
      <c r="J962" s="96"/>
      <c r="K962" s="97"/>
      <c r="L962" s="854"/>
      <c r="M962" s="839"/>
      <c r="N962" s="94"/>
      <c r="O962" s="96"/>
      <c r="P962" s="97"/>
    </row>
    <row r="963" spans="1:16">
      <c r="A963" s="863"/>
      <c r="B963" s="853"/>
      <c r="C963" s="833"/>
      <c r="D963" s="94"/>
      <c r="E963" s="96"/>
      <c r="F963" s="93"/>
      <c r="G963" s="853"/>
      <c r="H963" s="836"/>
      <c r="I963" s="94"/>
      <c r="J963" s="96"/>
      <c r="K963" s="93"/>
      <c r="L963" s="853"/>
      <c r="M963" s="839"/>
      <c r="N963" s="94"/>
      <c r="O963" s="96"/>
      <c r="P963" s="93"/>
    </row>
    <row r="964" spans="1:16">
      <c r="A964" s="863"/>
      <c r="B964" s="854"/>
      <c r="C964" s="833"/>
      <c r="D964" s="94"/>
      <c r="E964" s="96"/>
      <c r="F964" s="99"/>
      <c r="G964" s="854"/>
      <c r="H964" s="836"/>
      <c r="I964" s="94"/>
      <c r="J964" s="96"/>
      <c r="K964" s="99"/>
      <c r="L964" s="854"/>
      <c r="M964" s="839"/>
      <c r="N964" s="94"/>
      <c r="O964" s="96"/>
      <c r="P964" s="93"/>
    </row>
    <row r="965" spans="1:16">
      <c r="A965" s="863"/>
      <c r="B965" s="853"/>
      <c r="C965" s="833"/>
      <c r="D965" s="94"/>
      <c r="E965" s="96"/>
      <c r="F965" s="102"/>
      <c r="G965" s="853"/>
      <c r="H965" s="836"/>
      <c r="I965" s="94"/>
      <c r="J965" s="96"/>
      <c r="K965" s="102"/>
      <c r="L965" s="853"/>
      <c r="M965" s="839"/>
      <c r="N965" s="94"/>
      <c r="O965" s="96"/>
      <c r="P965" s="99"/>
    </row>
    <row r="966" spans="1:16" ht="17.25" thickBot="1">
      <c r="A966" s="863"/>
      <c r="B966" s="854"/>
      <c r="C966" s="833"/>
      <c r="D966" s="94"/>
      <c r="E966" s="96"/>
      <c r="F966" s="99"/>
      <c r="G966" s="854"/>
      <c r="H966" s="836"/>
      <c r="I966" s="94"/>
      <c r="J966" s="96"/>
      <c r="K966" s="99"/>
      <c r="L966" s="854"/>
      <c r="M966" s="839"/>
      <c r="N966" s="94"/>
      <c r="O966" s="96"/>
      <c r="P966" s="99"/>
    </row>
    <row r="967" spans="1:16" ht="17.25" thickBot="1">
      <c r="A967" s="863"/>
      <c r="B967" s="100" t="s">
        <v>168</v>
      </c>
      <c r="C967" s="833"/>
      <c r="D967" s="94"/>
      <c r="E967" s="96"/>
      <c r="F967" s="99"/>
      <c r="G967" s="100" t="s">
        <v>168</v>
      </c>
      <c r="H967" s="836"/>
      <c r="I967" s="94"/>
      <c r="J967" s="96"/>
      <c r="K967" s="99"/>
      <c r="L967" s="100" t="s">
        <v>168</v>
      </c>
      <c r="M967" s="839"/>
      <c r="N967" s="94"/>
      <c r="O967" s="96"/>
      <c r="P967" s="99"/>
    </row>
    <row r="968" spans="1:16">
      <c r="A968" s="863"/>
      <c r="B968" s="855"/>
      <c r="C968" s="833"/>
      <c r="D968" s="94"/>
      <c r="E968" s="96"/>
      <c r="F968" s="99"/>
      <c r="G968" s="855"/>
      <c r="H968" s="836"/>
      <c r="I968" s="94"/>
      <c r="J968" s="96"/>
      <c r="K968" s="99"/>
      <c r="L968" s="855"/>
      <c r="M968" s="839"/>
      <c r="N968" s="94"/>
      <c r="O968" s="96"/>
      <c r="P968" s="99"/>
    </row>
    <row r="969" spans="1:16">
      <c r="A969" s="863"/>
      <c r="B969" s="856"/>
      <c r="C969" s="833"/>
      <c r="D969" s="94"/>
      <c r="E969" s="96"/>
      <c r="F969" s="99"/>
      <c r="G969" s="856"/>
      <c r="H969" s="836"/>
      <c r="I969" s="94"/>
      <c r="J969" s="96"/>
      <c r="K969" s="99"/>
      <c r="L969" s="856"/>
      <c r="M969" s="839"/>
      <c r="N969" s="94"/>
      <c r="O969" s="96"/>
      <c r="P969" s="97"/>
    </row>
    <row r="970" spans="1:16" ht="17.25" thickBot="1">
      <c r="A970" s="863"/>
      <c r="B970" s="857"/>
      <c r="C970" s="833"/>
      <c r="D970" s="94"/>
      <c r="E970" s="96"/>
      <c r="F970" s="97"/>
      <c r="G970" s="857"/>
      <c r="H970" s="836"/>
      <c r="I970" s="94"/>
      <c r="J970" s="96"/>
      <c r="K970" s="97"/>
      <c r="L970" s="857"/>
      <c r="M970" s="839"/>
      <c r="N970" s="94"/>
      <c r="O970" s="96"/>
      <c r="P970" s="97"/>
    </row>
    <row r="971" spans="1:16" ht="17.25" thickBot="1">
      <c r="A971" s="863"/>
      <c r="B971" s="100" t="s">
        <v>123</v>
      </c>
      <c r="C971" s="833"/>
      <c r="D971" s="94"/>
      <c r="E971" s="96"/>
      <c r="F971" s="97"/>
      <c r="G971" s="100" t="s">
        <v>123</v>
      </c>
      <c r="H971" s="836"/>
      <c r="I971" s="94"/>
      <c r="J971" s="96"/>
      <c r="K971" s="97"/>
      <c r="L971" s="100" t="s">
        <v>123</v>
      </c>
      <c r="M971" s="839"/>
      <c r="N971" s="94"/>
      <c r="O971" s="96"/>
      <c r="P971" s="97"/>
    </row>
    <row r="972" spans="1:16">
      <c r="A972" s="863"/>
      <c r="B972" s="868"/>
      <c r="C972" s="833"/>
      <c r="D972" s="94"/>
      <c r="E972" s="96"/>
      <c r="F972" s="97"/>
      <c r="G972" s="868"/>
      <c r="H972" s="836"/>
      <c r="I972" s="94"/>
      <c r="J972" s="96"/>
      <c r="K972" s="97"/>
      <c r="L972" s="868"/>
      <c r="M972" s="839"/>
      <c r="N972" s="94"/>
      <c r="O972" s="96"/>
      <c r="P972" s="97"/>
    </row>
    <row r="973" spans="1:16">
      <c r="A973" s="863"/>
      <c r="B973" s="869"/>
      <c r="C973" s="833"/>
      <c r="D973" s="94"/>
      <c r="E973" s="96"/>
      <c r="F973" s="97"/>
      <c r="G973" s="869"/>
      <c r="H973" s="836"/>
      <c r="I973" s="94"/>
      <c r="J973" s="96"/>
      <c r="K973" s="97"/>
      <c r="L973" s="869"/>
      <c r="M973" s="839"/>
      <c r="N973" s="94"/>
      <c r="O973" s="96"/>
      <c r="P973" s="97"/>
    </row>
    <row r="974" spans="1:16" ht="17.25" thickBot="1">
      <c r="A974" s="863"/>
      <c r="B974" s="870"/>
      <c r="C974" s="833"/>
      <c r="D974" s="94"/>
      <c r="E974" s="96"/>
      <c r="F974" s="97"/>
      <c r="G974" s="870"/>
      <c r="H974" s="836"/>
      <c r="I974" s="94"/>
      <c r="J974" s="96"/>
      <c r="K974" s="97"/>
      <c r="L974" s="870"/>
      <c r="M974" s="839"/>
      <c r="N974" s="94"/>
      <c r="O974" s="96"/>
      <c r="P974" s="97"/>
    </row>
    <row r="975" spans="1:16">
      <c r="A975" s="863"/>
      <c r="B975" s="851" t="s">
        <v>124</v>
      </c>
      <c r="C975" s="833"/>
      <c r="D975" s="94"/>
      <c r="E975" s="96"/>
      <c r="F975" s="97"/>
      <c r="G975" s="851" t="s">
        <v>124</v>
      </c>
      <c r="H975" s="836"/>
      <c r="I975" s="94"/>
      <c r="J975" s="96"/>
      <c r="K975" s="97"/>
      <c r="L975" s="851" t="s">
        <v>124</v>
      </c>
      <c r="M975" s="839"/>
      <c r="N975" s="94"/>
      <c r="O975" s="96"/>
      <c r="P975" s="97"/>
    </row>
    <row r="976" spans="1:16" ht="17.25" thickBot="1">
      <c r="A976" s="863"/>
      <c r="B976" s="852"/>
      <c r="C976" s="833"/>
      <c r="D976" s="94"/>
      <c r="E976" s="96"/>
      <c r="F976" s="97"/>
      <c r="G976" s="852"/>
      <c r="H976" s="836"/>
      <c r="I976" s="94"/>
      <c r="J976" s="96"/>
      <c r="K976" s="97"/>
      <c r="L976" s="852"/>
      <c r="M976" s="839"/>
      <c r="N976" s="94"/>
      <c r="O976" s="96"/>
      <c r="P976" s="93"/>
    </row>
    <row r="977" spans="1:16" ht="17.25" thickTop="1">
      <c r="A977" s="863"/>
      <c r="B977" s="866" t="s">
        <v>125</v>
      </c>
      <c r="C977" s="833"/>
      <c r="D977" s="94"/>
      <c r="E977" s="96"/>
      <c r="F977" s="93"/>
      <c r="G977" s="866" t="s">
        <v>125</v>
      </c>
      <c r="H977" s="836"/>
      <c r="I977" s="94"/>
      <c r="J977" s="96"/>
      <c r="K977" s="93"/>
      <c r="L977" s="866" t="s">
        <v>125</v>
      </c>
      <c r="M977" s="839"/>
      <c r="N977" s="94"/>
      <c r="O977" s="96"/>
      <c r="P977" s="97"/>
    </row>
    <row r="978" spans="1:16" ht="17.25" thickBot="1">
      <c r="A978" s="863"/>
      <c r="B978" s="849"/>
      <c r="C978" s="833"/>
      <c r="D978" s="94"/>
      <c r="E978" s="96"/>
      <c r="F978" s="93"/>
      <c r="G978" s="849"/>
      <c r="H978" s="836"/>
      <c r="I978" s="94"/>
      <c r="J978" s="96"/>
      <c r="K978" s="93"/>
      <c r="L978" s="849"/>
      <c r="M978" s="839"/>
      <c r="N978" s="94"/>
      <c r="O978" s="96"/>
      <c r="P978" s="101"/>
    </row>
    <row r="979" spans="1:16">
      <c r="A979" s="863"/>
      <c r="B979" s="859"/>
      <c r="C979" s="833"/>
      <c r="D979" s="94"/>
      <c r="E979" s="96"/>
      <c r="F979" s="97"/>
      <c r="G979" s="859"/>
      <c r="H979" s="836"/>
      <c r="I979" s="94"/>
      <c r="J979" s="96"/>
      <c r="K979" s="97"/>
      <c r="L979" s="859"/>
      <c r="M979" s="839"/>
      <c r="N979" s="94"/>
      <c r="O979" s="96"/>
      <c r="P979" s="103"/>
    </row>
    <row r="980" spans="1:16" ht="17.25" thickBot="1">
      <c r="A980" s="863"/>
      <c r="B980" s="867"/>
      <c r="C980" s="833"/>
      <c r="D980" s="94"/>
      <c r="E980" s="96"/>
      <c r="F980" s="97"/>
      <c r="G980" s="867"/>
      <c r="H980" s="836"/>
      <c r="I980" s="94"/>
      <c r="J980" s="96"/>
      <c r="K980" s="97"/>
      <c r="L980" s="867"/>
      <c r="M980" s="839"/>
      <c r="N980" s="94"/>
      <c r="O980" s="96"/>
      <c r="P980" s="104"/>
    </row>
    <row r="981" spans="1:16">
      <c r="A981" s="863"/>
      <c r="B981" s="848" t="s">
        <v>126</v>
      </c>
      <c r="C981" s="833"/>
      <c r="D981" s="94"/>
      <c r="E981" s="96"/>
      <c r="F981" s="93"/>
      <c r="G981" s="848" t="s">
        <v>126</v>
      </c>
      <c r="H981" s="836"/>
      <c r="I981" s="94"/>
      <c r="J981" s="96"/>
      <c r="K981" s="93"/>
      <c r="L981" s="848" t="s">
        <v>126</v>
      </c>
      <c r="M981" s="839"/>
      <c r="N981" s="94"/>
      <c r="O981" s="96"/>
      <c r="P981" s="99"/>
    </row>
    <row r="982" spans="1:16" ht="17.25" thickBot="1">
      <c r="A982" s="863"/>
      <c r="B982" s="849"/>
      <c r="C982" s="833"/>
      <c r="D982" s="94"/>
      <c r="E982" s="96"/>
      <c r="F982" s="101"/>
      <c r="G982" s="849"/>
      <c r="H982" s="836"/>
      <c r="I982" s="94"/>
      <c r="J982" s="96"/>
      <c r="K982" s="101"/>
      <c r="L982" s="849"/>
      <c r="M982" s="839"/>
      <c r="N982" s="94"/>
      <c r="O982" s="96"/>
      <c r="P982" s="104"/>
    </row>
    <row r="983" spans="1:16">
      <c r="A983" s="863"/>
      <c r="B983" s="859"/>
      <c r="C983" s="833"/>
      <c r="D983" s="94"/>
      <c r="E983" s="96"/>
      <c r="F983" s="102"/>
      <c r="G983" s="859"/>
      <c r="H983" s="836"/>
      <c r="I983" s="94"/>
      <c r="J983" s="96"/>
      <c r="K983" s="103"/>
      <c r="L983" s="859"/>
      <c r="M983" s="839"/>
      <c r="N983" s="94"/>
      <c r="O983" s="96"/>
      <c r="P983" s="93"/>
    </row>
    <row r="984" spans="1:16" ht="17.25" thickBot="1">
      <c r="A984" s="863"/>
      <c r="B984" s="860"/>
      <c r="C984" s="833"/>
      <c r="D984" s="94"/>
      <c r="E984" s="96"/>
      <c r="F984" s="99"/>
      <c r="G984" s="860"/>
      <c r="H984" s="836"/>
      <c r="I984" s="94"/>
      <c r="J984" s="96"/>
      <c r="K984" s="104"/>
      <c r="L984" s="860"/>
      <c r="M984" s="839"/>
      <c r="N984" s="94"/>
      <c r="O984" s="96"/>
      <c r="P984" s="97"/>
    </row>
    <row r="985" spans="1:16">
      <c r="A985" s="863"/>
      <c r="B985" s="858" t="s">
        <v>127</v>
      </c>
      <c r="C985" s="833"/>
      <c r="D985" s="94"/>
      <c r="E985" s="96"/>
      <c r="F985" s="103"/>
      <c r="G985" s="858" t="s">
        <v>127</v>
      </c>
      <c r="H985" s="836"/>
      <c r="I985" s="94"/>
      <c r="J985" s="96"/>
      <c r="K985" s="104"/>
      <c r="L985" s="858" t="s">
        <v>127</v>
      </c>
      <c r="M985" s="839"/>
      <c r="N985" s="94"/>
      <c r="O985" s="114"/>
      <c r="P985" s="97"/>
    </row>
    <row r="986" spans="1:16" ht="17.25" thickBot="1">
      <c r="A986" s="863"/>
      <c r="B986" s="849"/>
      <c r="C986" s="833"/>
      <c r="D986" s="94"/>
      <c r="E986" s="96"/>
      <c r="F986" s="104"/>
      <c r="G986" s="849"/>
      <c r="H986" s="836"/>
      <c r="I986" s="94"/>
      <c r="J986" s="96"/>
      <c r="K986" s="99"/>
      <c r="L986" s="849"/>
      <c r="M986" s="839"/>
      <c r="N986" s="113"/>
      <c r="O986" s="96"/>
      <c r="P986" s="112"/>
    </row>
    <row r="987" spans="1:16">
      <c r="A987" s="863"/>
      <c r="B987" s="859"/>
      <c r="C987" s="833"/>
      <c r="D987" s="94"/>
      <c r="E987" s="96"/>
      <c r="F987" s="104"/>
      <c r="G987" s="859"/>
      <c r="H987" s="836"/>
      <c r="I987" s="94"/>
      <c r="J987" s="96"/>
      <c r="K987" s="104"/>
      <c r="L987" s="859"/>
      <c r="M987" s="839"/>
      <c r="N987" s="113"/>
      <c r="O987" s="114"/>
      <c r="P987" s="97"/>
    </row>
    <row r="988" spans="1:16" ht="17.25" thickBot="1">
      <c r="A988" s="863"/>
      <c r="B988" s="860"/>
      <c r="C988" s="833"/>
      <c r="D988" s="94"/>
      <c r="E988" s="96"/>
      <c r="F988" s="99"/>
      <c r="G988" s="860"/>
      <c r="H988" s="836"/>
      <c r="I988" s="94"/>
      <c r="J988" s="96"/>
      <c r="K988" s="93"/>
      <c r="L988" s="860"/>
      <c r="M988" s="839"/>
      <c r="N988" s="94"/>
      <c r="O988" s="114"/>
      <c r="P988" s="104"/>
    </row>
    <row r="989" spans="1:16">
      <c r="A989" s="863"/>
      <c r="B989" s="858" t="s">
        <v>128</v>
      </c>
      <c r="C989" s="833"/>
      <c r="D989" s="94"/>
      <c r="E989" s="96"/>
      <c r="F989" s="104"/>
      <c r="G989" s="858" t="s">
        <v>128</v>
      </c>
      <c r="H989" s="836"/>
      <c r="I989" s="94"/>
      <c r="J989" s="96"/>
      <c r="K989" s="97"/>
      <c r="L989" s="858" t="s">
        <v>128</v>
      </c>
      <c r="M989" s="839"/>
      <c r="N989" s="94"/>
      <c r="O989" s="96"/>
      <c r="P989" s="97"/>
    </row>
    <row r="990" spans="1:16" ht="17.25" thickBot="1">
      <c r="A990" s="863"/>
      <c r="B990" s="849"/>
      <c r="C990" s="833"/>
      <c r="D990" s="94"/>
      <c r="E990" s="96"/>
      <c r="F990" s="93"/>
      <c r="G990" s="849"/>
      <c r="H990" s="836"/>
      <c r="I990" s="94"/>
      <c r="J990" s="114"/>
      <c r="K990" s="97"/>
      <c r="L990" s="849"/>
      <c r="M990" s="839"/>
      <c r="N990" s="113"/>
      <c r="O990" s="114"/>
      <c r="P990" s="97"/>
    </row>
    <row r="991" spans="1:16">
      <c r="A991" s="863"/>
      <c r="B991" s="859"/>
      <c r="C991" s="833"/>
      <c r="D991" s="94"/>
      <c r="E991" s="96"/>
      <c r="F991" s="97"/>
      <c r="G991" s="859"/>
      <c r="H991" s="836"/>
      <c r="I991" s="94"/>
      <c r="J991" s="96"/>
      <c r="K991" s="97"/>
      <c r="L991" s="859"/>
      <c r="M991" s="839"/>
      <c r="N991" s="113"/>
      <c r="O991" s="114"/>
      <c r="P991" s="97"/>
    </row>
    <row r="992" spans="1:16" ht="17.25" thickBot="1">
      <c r="A992" s="863"/>
      <c r="B992" s="860"/>
      <c r="C992" s="833"/>
      <c r="D992" s="94"/>
      <c r="E992" s="96"/>
      <c r="F992" s="93"/>
      <c r="G992" s="860"/>
      <c r="H992" s="836"/>
      <c r="I992" s="94"/>
      <c r="J992" s="114"/>
      <c r="K992" s="97"/>
      <c r="L992" s="860"/>
      <c r="M992" s="839"/>
      <c r="N992" s="94"/>
      <c r="O992" s="114"/>
      <c r="P992" s="97"/>
    </row>
    <row r="993" spans="1:16">
      <c r="A993" s="863"/>
      <c r="B993" s="848" t="s">
        <v>129</v>
      </c>
      <c r="C993" s="833"/>
      <c r="D993" s="94"/>
      <c r="E993" s="96"/>
      <c r="F993" s="93"/>
      <c r="G993" s="848" t="s">
        <v>129</v>
      </c>
      <c r="H993" s="836"/>
      <c r="I993" s="94"/>
      <c r="J993" s="114"/>
      <c r="K993" s="97"/>
      <c r="L993" s="848" t="s">
        <v>129</v>
      </c>
      <c r="M993" s="839"/>
      <c r="N993" s="113"/>
      <c r="O993" s="114"/>
      <c r="P993" s="97"/>
    </row>
    <row r="994" spans="1:16" ht="17.25" thickBot="1">
      <c r="A994" s="863"/>
      <c r="B994" s="849"/>
      <c r="C994" s="833"/>
      <c r="D994" s="94"/>
      <c r="E994" s="96"/>
      <c r="F994" s="93"/>
      <c r="G994" s="849"/>
      <c r="H994" s="836"/>
      <c r="I994" s="94"/>
      <c r="J994" s="114"/>
      <c r="K994" s="97"/>
      <c r="L994" s="849"/>
      <c r="M994" s="839"/>
      <c r="N994" s="94"/>
      <c r="O994" s="114"/>
      <c r="P994" s="97"/>
    </row>
    <row r="995" spans="1:16">
      <c r="A995" s="863"/>
      <c r="B995" s="106"/>
      <c r="C995" s="833"/>
      <c r="D995" s="94"/>
      <c r="E995" s="96"/>
      <c r="F995" s="97"/>
      <c r="G995" s="106"/>
      <c r="H995" s="836"/>
      <c r="I995" s="94"/>
      <c r="J995" s="96"/>
      <c r="K995" s="112"/>
      <c r="L995" s="106"/>
      <c r="M995" s="839"/>
      <c r="N995" s="113"/>
      <c r="O995" s="96"/>
      <c r="P995" s="112"/>
    </row>
    <row r="996" spans="1:16">
      <c r="A996" s="863"/>
      <c r="B996" s="107"/>
      <c r="C996" s="833"/>
      <c r="D996" s="94"/>
      <c r="E996" s="96"/>
      <c r="F996" s="93"/>
      <c r="G996" s="107"/>
      <c r="H996" s="836"/>
      <c r="I996" s="94"/>
      <c r="J996" s="96"/>
      <c r="K996" s="97"/>
      <c r="L996" s="107"/>
      <c r="M996" s="839"/>
      <c r="N996" s="113"/>
      <c r="O996" s="114"/>
      <c r="P996" s="97"/>
    </row>
    <row r="997" spans="1:16">
      <c r="A997" s="863"/>
      <c r="B997" s="109"/>
      <c r="C997" s="833"/>
      <c r="D997" s="94"/>
      <c r="E997" s="96"/>
      <c r="F997" s="93"/>
      <c r="G997" s="109"/>
      <c r="H997" s="836"/>
      <c r="I997" s="113"/>
      <c r="J997" s="114"/>
      <c r="K997" s="97"/>
      <c r="L997" s="109"/>
      <c r="M997" s="839"/>
      <c r="N997" s="113"/>
      <c r="O997" s="114"/>
      <c r="P997" s="104"/>
    </row>
    <row r="998" spans="1:16">
      <c r="A998" s="863"/>
      <c r="B998" s="110"/>
      <c r="C998" s="833"/>
      <c r="D998" s="94"/>
      <c r="E998" s="96"/>
      <c r="F998" s="93"/>
      <c r="G998" s="110"/>
      <c r="H998" s="836"/>
      <c r="I998" s="113"/>
      <c r="J998" s="114"/>
      <c r="K998" s="104"/>
      <c r="L998" s="110"/>
      <c r="M998" s="839"/>
      <c r="N998" s="111"/>
      <c r="O998" s="96"/>
      <c r="P998" s="97"/>
    </row>
    <row r="999" spans="1:16">
      <c r="A999" s="863"/>
      <c r="B999" s="109"/>
      <c r="C999" s="833"/>
      <c r="D999" s="111"/>
      <c r="E999" s="96"/>
      <c r="F999" s="97"/>
      <c r="G999" s="109"/>
      <c r="H999" s="836"/>
      <c r="I999" s="111"/>
      <c r="J999" s="96"/>
      <c r="K999" s="112"/>
      <c r="L999" s="109"/>
      <c r="M999" s="839"/>
      <c r="N999" s="94"/>
      <c r="O999" s="96"/>
      <c r="P999" s="112"/>
    </row>
    <row r="1000" spans="1:16">
      <c r="A1000" s="863"/>
      <c r="B1000" s="110"/>
      <c r="C1000" s="833"/>
      <c r="D1000" s="94"/>
      <c r="E1000" s="96"/>
      <c r="F1000" s="108"/>
      <c r="G1000" s="110"/>
      <c r="H1000" s="836"/>
      <c r="I1000" s="94"/>
      <c r="J1000" s="96"/>
      <c r="K1000" s="97"/>
      <c r="L1000" s="110"/>
      <c r="M1000" s="839"/>
      <c r="N1000" s="113"/>
      <c r="O1000" s="114"/>
      <c r="P1000" s="97"/>
    </row>
    <row r="1001" spans="1:16">
      <c r="A1001" s="863"/>
      <c r="B1001" s="109"/>
      <c r="C1001" s="833"/>
      <c r="D1001" s="94"/>
      <c r="E1001" s="96"/>
      <c r="F1001" s="97"/>
      <c r="G1001" s="109"/>
      <c r="H1001" s="836"/>
      <c r="I1001" s="113"/>
      <c r="J1001" s="114"/>
      <c r="K1001" s="97"/>
      <c r="L1001" s="109"/>
      <c r="M1001" s="839"/>
      <c r="N1001" s="113"/>
      <c r="O1001" s="114"/>
      <c r="P1001" s="97"/>
    </row>
    <row r="1002" spans="1:16" ht="17.25" thickBot="1">
      <c r="A1002" s="863"/>
      <c r="B1002" s="110"/>
      <c r="C1002" s="846"/>
      <c r="D1002" s="115"/>
      <c r="E1002" s="116"/>
      <c r="F1002" s="117"/>
      <c r="G1002" s="110"/>
      <c r="H1002" s="836"/>
      <c r="I1002" s="115"/>
      <c r="J1002" s="116"/>
      <c r="K1002" s="117"/>
      <c r="L1002" s="110"/>
      <c r="M1002" s="839"/>
      <c r="N1002" s="115"/>
      <c r="O1002" s="116"/>
      <c r="P1002" s="117"/>
    </row>
    <row r="1003" spans="1:16">
      <c r="A1003" s="850" t="str">
        <f>TEXT(A957,"AAAA")</f>
        <v>星期五</v>
      </c>
      <c r="B1003" s="109"/>
      <c r="C1003" s="832" t="s">
        <v>666</v>
      </c>
      <c r="D1003" s="118"/>
      <c r="E1003" s="119"/>
      <c r="F1003" s="97"/>
      <c r="G1003" s="109"/>
      <c r="H1003" s="835" t="s">
        <v>130</v>
      </c>
      <c r="I1003" s="118"/>
      <c r="J1003" s="119"/>
      <c r="K1003" s="97"/>
      <c r="L1003" s="109"/>
      <c r="M1003" s="838" t="s">
        <v>130</v>
      </c>
      <c r="N1003" s="118"/>
      <c r="O1003" s="119"/>
      <c r="P1003" s="97"/>
    </row>
    <row r="1004" spans="1:16">
      <c r="A1004" s="850"/>
      <c r="B1004" s="110"/>
      <c r="C1004" s="833"/>
      <c r="D1004" s="120"/>
      <c r="E1004" s="96"/>
      <c r="F1004" s="97"/>
      <c r="G1004" s="110"/>
      <c r="H1004" s="836"/>
      <c r="I1004" s="94"/>
      <c r="J1004" s="96"/>
      <c r="K1004" s="97"/>
      <c r="L1004" s="110"/>
      <c r="M1004" s="839"/>
      <c r="N1004" s="94"/>
      <c r="O1004" s="96"/>
      <c r="P1004" s="97"/>
    </row>
    <row r="1005" spans="1:16">
      <c r="A1005" s="850"/>
      <c r="B1005" s="109"/>
      <c r="C1005" s="833"/>
      <c r="D1005" s="120"/>
      <c r="E1005" s="96"/>
      <c r="F1005" s="97"/>
      <c r="G1005" s="109"/>
      <c r="H1005" s="836"/>
      <c r="I1005" s="94"/>
      <c r="J1005" s="96"/>
      <c r="K1005" s="97"/>
      <c r="L1005" s="109"/>
      <c r="M1005" s="839"/>
      <c r="N1005" s="94"/>
      <c r="O1005" s="96"/>
      <c r="P1005" s="97"/>
    </row>
    <row r="1006" spans="1:16">
      <c r="A1006" s="850"/>
      <c r="B1006" s="110"/>
      <c r="C1006" s="833"/>
      <c r="D1006" s="120"/>
      <c r="E1006" s="96"/>
      <c r="F1006" s="97"/>
      <c r="G1006" s="110"/>
      <c r="H1006" s="836"/>
      <c r="I1006" s="94"/>
      <c r="J1006" s="96"/>
      <c r="K1006" s="97"/>
      <c r="L1006" s="110"/>
      <c r="M1006" s="839"/>
      <c r="N1006" s="94"/>
      <c r="O1006" s="96"/>
      <c r="P1006" s="97"/>
    </row>
    <row r="1007" spans="1:16">
      <c r="A1007" s="850"/>
      <c r="B1007" s="109"/>
      <c r="C1007" s="833"/>
      <c r="D1007" s="120"/>
      <c r="E1007" s="96"/>
      <c r="F1007" s="97"/>
      <c r="G1007" s="109"/>
      <c r="H1007" s="836"/>
      <c r="I1007" s="94"/>
      <c r="J1007" s="96"/>
      <c r="K1007" s="97"/>
      <c r="L1007" s="109"/>
      <c r="M1007" s="839"/>
      <c r="N1007" s="94"/>
      <c r="O1007" s="96"/>
      <c r="P1007" s="97"/>
    </row>
    <row r="1008" spans="1:16">
      <c r="A1008" s="850"/>
      <c r="B1008" s="110"/>
      <c r="C1008" s="833"/>
      <c r="D1008" s="120"/>
      <c r="E1008" s="96"/>
      <c r="F1008" s="97"/>
      <c r="G1008" s="110"/>
      <c r="H1008" s="836"/>
      <c r="I1008" s="94"/>
      <c r="J1008" s="96"/>
      <c r="K1008" s="97"/>
      <c r="L1008" s="110"/>
      <c r="M1008" s="839"/>
      <c r="N1008" s="94"/>
      <c r="O1008" s="96"/>
      <c r="P1008" s="97"/>
    </row>
    <row r="1009" spans="1:16">
      <c r="A1009" s="850"/>
      <c r="B1009" s="109"/>
      <c r="C1009" s="833"/>
      <c r="D1009" s="120"/>
      <c r="E1009" s="96"/>
      <c r="F1009" s="97"/>
      <c r="G1009" s="109"/>
      <c r="H1009" s="836"/>
      <c r="I1009" s="94"/>
      <c r="J1009" s="96"/>
      <c r="K1009" s="97"/>
      <c r="L1009" s="109"/>
      <c r="M1009" s="839"/>
      <c r="N1009" s="94"/>
      <c r="O1009" s="96"/>
      <c r="P1009" s="97"/>
    </row>
    <row r="1010" spans="1:16">
      <c r="A1010" s="850"/>
      <c r="B1010" s="110"/>
      <c r="C1010" s="833"/>
      <c r="D1010" s="94"/>
      <c r="E1010" s="96"/>
      <c r="F1010" s="97"/>
      <c r="G1010" s="110"/>
      <c r="H1010" s="836"/>
      <c r="I1010" s="94"/>
      <c r="J1010" s="96"/>
      <c r="K1010" s="97"/>
      <c r="L1010" s="110"/>
      <c r="M1010" s="839"/>
      <c r="N1010" s="94"/>
      <c r="O1010" s="96"/>
      <c r="P1010" s="97"/>
    </row>
    <row r="1011" spans="1:16">
      <c r="A1011" s="850"/>
      <c r="B1011" s="107"/>
      <c r="C1011" s="833"/>
      <c r="D1011" s="113"/>
      <c r="E1011" s="114"/>
      <c r="F1011" s="104"/>
      <c r="G1011" s="107"/>
      <c r="H1011" s="836"/>
      <c r="I1011" s="113"/>
      <c r="J1011" s="114"/>
      <c r="K1011" s="97"/>
      <c r="L1011" s="107"/>
      <c r="M1011" s="839"/>
      <c r="N1011" s="113"/>
      <c r="O1011" s="114"/>
      <c r="P1011" s="97"/>
    </row>
    <row r="1012" spans="1:16" ht="17.25" thickBot="1">
      <c r="A1012" s="850"/>
      <c r="B1012" s="107"/>
      <c r="C1012" s="846"/>
      <c r="D1012" s="122" t="s">
        <v>132</v>
      </c>
      <c r="E1012" s="123" t="s">
        <v>133</v>
      </c>
      <c r="F1012" s="124"/>
      <c r="G1012" s="107"/>
      <c r="H1012" s="847"/>
      <c r="I1012" s="122" t="s">
        <v>132</v>
      </c>
      <c r="J1012" s="123" t="s">
        <v>133</v>
      </c>
      <c r="K1012" s="97"/>
      <c r="L1012" s="107"/>
      <c r="M1012" s="845"/>
      <c r="N1012" s="122" t="s">
        <v>132</v>
      </c>
      <c r="O1012" s="123" t="s">
        <v>133</v>
      </c>
      <c r="P1012" s="97"/>
    </row>
    <row r="1013" spans="1:16">
      <c r="A1013" s="105"/>
      <c r="B1013" s="109"/>
      <c r="C1013" s="832" t="s">
        <v>667</v>
      </c>
      <c r="D1013" s="118"/>
      <c r="E1013" s="119"/>
      <c r="F1013" s="125"/>
      <c r="G1013" s="109"/>
      <c r="H1013" s="835" t="s">
        <v>134</v>
      </c>
      <c r="I1013" s="118"/>
      <c r="J1013" s="119"/>
      <c r="K1013" s="125"/>
      <c r="L1013" s="109"/>
      <c r="M1013" s="838" t="s">
        <v>134</v>
      </c>
      <c r="N1013" s="118"/>
      <c r="O1013" s="119"/>
      <c r="P1013" s="125"/>
    </row>
    <row r="1014" spans="1:16">
      <c r="A1014" s="105"/>
      <c r="B1014" s="110"/>
      <c r="C1014" s="833"/>
      <c r="D1014" s="94"/>
      <c r="E1014" s="96"/>
      <c r="F1014" s="97"/>
      <c r="G1014" s="110"/>
      <c r="H1014" s="836"/>
      <c r="I1014" s="94"/>
      <c r="J1014" s="96"/>
      <c r="K1014" s="97"/>
      <c r="L1014" s="110"/>
      <c r="M1014" s="839"/>
      <c r="N1014" s="94"/>
      <c r="O1014" s="96"/>
      <c r="P1014" s="97"/>
    </row>
    <row r="1015" spans="1:16">
      <c r="A1015" s="105"/>
      <c r="B1015" s="126"/>
      <c r="C1015" s="833"/>
      <c r="D1015" s="94"/>
      <c r="E1015" s="96"/>
      <c r="F1015" s="97"/>
      <c r="G1015" s="126"/>
      <c r="H1015" s="836"/>
      <c r="I1015" s="94"/>
      <c r="J1015" s="96"/>
      <c r="K1015" s="97"/>
      <c r="L1015" s="126"/>
      <c r="M1015" s="839"/>
      <c r="N1015" s="94"/>
      <c r="O1015" s="96"/>
      <c r="P1015" s="128"/>
    </row>
    <row r="1016" spans="1:16">
      <c r="A1016" s="105"/>
      <c r="B1016" s="107"/>
      <c r="C1016" s="833"/>
      <c r="D1016" s="94"/>
      <c r="E1016" s="96"/>
      <c r="F1016" s="97"/>
      <c r="G1016" s="107"/>
      <c r="H1016" s="836"/>
      <c r="I1016" s="94"/>
      <c r="J1016" s="96"/>
      <c r="K1016" s="97"/>
      <c r="L1016" s="107"/>
      <c r="M1016" s="839"/>
      <c r="N1016" s="94"/>
      <c r="O1016" s="96"/>
      <c r="P1016" s="216"/>
    </row>
    <row r="1017" spans="1:16">
      <c r="A1017" s="105"/>
      <c r="B1017" s="109"/>
      <c r="C1017" s="833"/>
      <c r="D1017" s="94"/>
      <c r="E1017" s="96"/>
      <c r="F1017" s="97"/>
      <c r="G1017" s="109"/>
      <c r="H1017" s="836"/>
      <c r="I1017" s="94"/>
      <c r="J1017" s="96"/>
      <c r="K1017" s="97"/>
      <c r="L1017" s="109"/>
      <c r="M1017" s="839"/>
      <c r="N1017" s="94"/>
      <c r="O1017" s="96"/>
      <c r="P1017" s="97"/>
    </row>
    <row r="1018" spans="1:16">
      <c r="A1018" s="105"/>
      <c r="B1018" s="110"/>
      <c r="C1018" s="833"/>
      <c r="D1018" s="94"/>
      <c r="E1018" s="96"/>
      <c r="F1018" s="127"/>
      <c r="G1018" s="110"/>
      <c r="H1018" s="836"/>
      <c r="I1018" s="94"/>
      <c r="J1018" s="96"/>
      <c r="K1018" s="127"/>
      <c r="L1018" s="110"/>
      <c r="M1018" s="839"/>
      <c r="N1018" s="94"/>
      <c r="O1018" s="96"/>
      <c r="P1018" s="127"/>
    </row>
    <row r="1019" spans="1:16">
      <c r="A1019" s="105"/>
      <c r="B1019" s="109"/>
      <c r="C1019" s="833"/>
      <c r="D1019" s="94"/>
      <c r="E1019" s="96"/>
      <c r="F1019" s="128"/>
      <c r="G1019" s="109"/>
      <c r="H1019" s="836"/>
      <c r="I1019" s="94"/>
      <c r="J1019" s="96"/>
      <c r="K1019" s="128"/>
      <c r="L1019" s="109"/>
      <c r="M1019" s="839"/>
      <c r="N1019" s="94"/>
      <c r="O1019" s="96"/>
      <c r="P1019" s="128"/>
    </row>
    <row r="1020" spans="1:16">
      <c r="A1020" s="105"/>
      <c r="B1020" s="110"/>
      <c r="C1020" s="833"/>
      <c r="D1020" s="217"/>
      <c r="E1020" s="114"/>
      <c r="F1020" s="216"/>
      <c r="G1020" s="110"/>
      <c r="H1020" s="836"/>
      <c r="I1020" s="113"/>
      <c r="J1020" s="114"/>
      <c r="K1020" s="216"/>
      <c r="L1020" s="110"/>
      <c r="M1020" s="839"/>
      <c r="N1020" s="113"/>
      <c r="O1020" s="114"/>
      <c r="P1020" s="216"/>
    </row>
    <row r="1021" spans="1:16">
      <c r="A1021" s="105"/>
      <c r="B1021" s="109"/>
      <c r="C1021" s="833"/>
      <c r="D1021" s="217"/>
      <c r="E1021" s="114"/>
      <c r="F1021" s="216"/>
      <c r="G1021" s="109"/>
      <c r="H1021" s="836"/>
      <c r="I1021" s="113"/>
      <c r="J1021" s="114"/>
      <c r="K1021" s="216"/>
      <c r="L1021" s="109"/>
      <c r="M1021" s="839"/>
      <c r="N1021" s="113"/>
      <c r="O1021" s="114"/>
      <c r="P1021" s="216"/>
    </row>
    <row r="1022" spans="1:16" ht="17.25" thickBot="1">
      <c r="A1022" s="105"/>
      <c r="B1022" s="110"/>
      <c r="C1022" s="846"/>
      <c r="D1022" s="129"/>
      <c r="E1022" s="130"/>
      <c r="F1022" s="104"/>
      <c r="G1022" s="110"/>
      <c r="H1022" s="847"/>
      <c r="I1022" s="113"/>
      <c r="J1022" s="130"/>
      <c r="K1022" s="104"/>
      <c r="L1022" s="110"/>
      <c r="M1022" s="845"/>
      <c r="N1022" s="113"/>
      <c r="O1022" s="131"/>
      <c r="P1022" s="127"/>
    </row>
    <row r="1023" spans="1:16">
      <c r="A1023" s="132"/>
      <c r="B1023" s="109"/>
      <c r="C1023" s="832" t="s">
        <v>668</v>
      </c>
      <c r="D1023" s="118" t="s">
        <v>136</v>
      </c>
      <c r="E1023" s="133" t="s">
        <v>137</v>
      </c>
      <c r="F1023" s="125"/>
      <c r="G1023" s="109"/>
      <c r="H1023" s="835" t="s">
        <v>135</v>
      </c>
      <c r="I1023" s="118" t="s">
        <v>136</v>
      </c>
      <c r="J1023" s="133" t="s">
        <v>137</v>
      </c>
      <c r="K1023" s="125"/>
      <c r="L1023" s="109"/>
      <c r="M1023" s="838" t="s">
        <v>135</v>
      </c>
      <c r="N1023" s="118" t="s">
        <v>136</v>
      </c>
      <c r="O1023" s="133" t="s">
        <v>137</v>
      </c>
      <c r="P1023" s="125"/>
    </row>
    <row r="1024" spans="1:16">
      <c r="A1024" s="132"/>
      <c r="B1024" s="110"/>
      <c r="C1024" s="833"/>
      <c r="D1024" s="94" t="s">
        <v>141</v>
      </c>
      <c r="E1024" s="96" t="s">
        <v>142</v>
      </c>
      <c r="F1024" s="134"/>
      <c r="G1024" s="110"/>
      <c r="H1024" s="836"/>
      <c r="I1024" s="94" t="s">
        <v>141</v>
      </c>
      <c r="J1024" s="96" t="s">
        <v>142</v>
      </c>
      <c r="K1024" s="134"/>
      <c r="L1024" s="110"/>
      <c r="M1024" s="839"/>
      <c r="N1024" s="94" t="s">
        <v>141</v>
      </c>
      <c r="O1024" s="96" t="s">
        <v>142</v>
      </c>
      <c r="P1024" s="134"/>
    </row>
    <row r="1025" spans="1:16">
      <c r="A1025" s="132"/>
      <c r="B1025" s="135"/>
      <c r="C1025" s="833"/>
      <c r="D1025" s="94" t="s">
        <v>145</v>
      </c>
      <c r="E1025" s="96" t="s">
        <v>146</v>
      </c>
      <c r="F1025" s="97"/>
      <c r="G1025" s="135"/>
      <c r="H1025" s="836"/>
      <c r="I1025" s="94" t="s">
        <v>145</v>
      </c>
      <c r="J1025" s="96" t="s">
        <v>146</v>
      </c>
      <c r="K1025" s="97"/>
      <c r="L1025" s="135"/>
      <c r="M1025" s="839"/>
      <c r="N1025" s="94" t="s">
        <v>145</v>
      </c>
      <c r="O1025" s="96" t="s">
        <v>146</v>
      </c>
      <c r="P1025" s="97"/>
    </row>
    <row r="1026" spans="1:16">
      <c r="A1026" s="132"/>
      <c r="B1026" s="110"/>
      <c r="C1026" s="833"/>
      <c r="D1026" s="94" t="s">
        <v>147</v>
      </c>
      <c r="E1026" s="96" t="s">
        <v>148</v>
      </c>
      <c r="F1026" s="104"/>
      <c r="G1026" s="110"/>
      <c r="H1026" s="836"/>
      <c r="I1026" s="94" t="s">
        <v>147</v>
      </c>
      <c r="J1026" s="96" t="s">
        <v>148</v>
      </c>
      <c r="K1026" s="104"/>
      <c r="L1026" s="110"/>
      <c r="M1026" s="839"/>
      <c r="N1026" s="94" t="s">
        <v>147</v>
      </c>
      <c r="O1026" s="96" t="s">
        <v>148</v>
      </c>
      <c r="P1026" s="104"/>
    </row>
    <row r="1027" spans="1:16">
      <c r="A1027" s="132"/>
      <c r="B1027" s="135"/>
      <c r="C1027" s="833"/>
      <c r="D1027" s="94"/>
      <c r="E1027" s="114"/>
      <c r="F1027" s="136"/>
      <c r="G1027" s="135"/>
      <c r="H1027" s="836"/>
      <c r="I1027" s="94"/>
      <c r="J1027" s="114"/>
      <c r="K1027" s="136"/>
      <c r="L1027" s="135"/>
      <c r="M1027" s="839"/>
      <c r="N1027" s="94"/>
      <c r="O1027" s="114"/>
      <c r="P1027" s="136"/>
    </row>
    <row r="1028" spans="1:16">
      <c r="A1028" s="132"/>
      <c r="B1028" s="110"/>
      <c r="C1028" s="833"/>
      <c r="D1028" s="94"/>
      <c r="E1028" s="96"/>
      <c r="F1028" s="97"/>
      <c r="G1028" s="110"/>
      <c r="H1028" s="836"/>
      <c r="I1028" s="94"/>
      <c r="J1028" s="96"/>
      <c r="K1028" s="97"/>
      <c r="L1028" s="110"/>
      <c r="M1028" s="839"/>
      <c r="N1028" s="94"/>
      <c r="O1028" s="96"/>
      <c r="P1028" s="97"/>
    </row>
    <row r="1029" spans="1:16">
      <c r="A1029" s="132"/>
      <c r="B1029" s="135"/>
      <c r="C1029" s="833"/>
      <c r="D1029" s="94"/>
      <c r="E1029" s="114"/>
      <c r="F1029" s="136"/>
      <c r="G1029" s="135"/>
      <c r="H1029" s="836"/>
      <c r="I1029" s="94"/>
      <c r="J1029" s="114"/>
      <c r="K1029" s="136"/>
      <c r="L1029" s="135"/>
      <c r="M1029" s="839"/>
      <c r="N1029" s="94"/>
      <c r="O1029" s="114"/>
      <c r="P1029" s="136"/>
    </row>
    <row r="1030" spans="1:16">
      <c r="A1030" s="132"/>
      <c r="B1030" s="110"/>
      <c r="C1030" s="833"/>
      <c r="D1030" s="94"/>
      <c r="E1030" s="96"/>
      <c r="F1030" s="97"/>
      <c r="G1030" s="110"/>
      <c r="H1030" s="836"/>
      <c r="I1030" s="94"/>
      <c r="J1030" s="96"/>
      <c r="K1030" s="97"/>
      <c r="L1030" s="110"/>
      <c r="M1030" s="839"/>
      <c r="N1030" s="94"/>
      <c r="O1030" s="96"/>
      <c r="P1030" s="97"/>
    </row>
    <row r="1031" spans="1:16">
      <c r="A1031" s="132"/>
      <c r="B1031" s="135"/>
      <c r="C1031" s="833"/>
      <c r="D1031" s="94"/>
      <c r="E1031" s="96"/>
      <c r="F1031" s="97"/>
      <c r="G1031" s="135"/>
      <c r="H1031" s="836"/>
      <c r="I1031" s="94"/>
      <c r="J1031" s="96"/>
      <c r="K1031" s="97"/>
      <c r="L1031" s="135"/>
      <c r="M1031" s="839"/>
      <c r="N1031" s="94"/>
      <c r="O1031" s="96"/>
      <c r="P1031" s="97"/>
    </row>
    <row r="1032" spans="1:16" ht="17.25" thickBot="1">
      <c r="A1032" s="132"/>
      <c r="B1032" s="110"/>
      <c r="C1032" s="846"/>
      <c r="D1032" s="115"/>
      <c r="E1032" s="116"/>
      <c r="F1032" s="117"/>
      <c r="G1032" s="110"/>
      <c r="H1032" s="847"/>
      <c r="I1032" s="115"/>
      <c r="J1032" s="130"/>
      <c r="K1032" s="104"/>
      <c r="L1032" s="110"/>
      <c r="M1032" s="845"/>
      <c r="N1032" s="115"/>
      <c r="O1032" s="130"/>
      <c r="P1032" s="104"/>
    </row>
    <row r="1033" spans="1:16">
      <c r="A1033" s="132"/>
      <c r="B1033" s="135"/>
      <c r="C1033" s="832" t="s">
        <v>669</v>
      </c>
      <c r="D1033" s="137" t="s">
        <v>150</v>
      </c>
      <c r="E1033" s="138"/>
      <c r="F1033" s="139" t="s">
        <v>151</v>
      </c>
      <c r="G1033" s="135"/>
      <c r="H1033" s="835" t="s">
        <v>149</v>
      </c>
      <c r="I1033" s="137" t="s">
        <v>150</v>
      </c>
      <c r="J1033" s="138"/>
      <c r="K1033" s="139" t="s">
        <v>151</v>
      </c>
      <c r="L1033" s="135"/>
      <c r="M1033" s="838" t="s">
        <v>149</v>
      </c>
      <c r="N1033" s="137" t="s">
        <v>150</v>
      </c>
      <c r="O1033" s="138"/>
      <c r="P1033" s="139" t="s">
        <v>151</v>
      </c>
    </row>
    <row r="1034" spans="1:16">
      <c r="A1034" s="132"/>
      <c r="B1034" s="110"/>
      <c r="C1034" s="833"/>
      <c r="D1034" s="120"/>
      <c r="E1034" s="121"/>
      <c r="F1034" s="140"/>
      <c r="G1034" s="110"/>
      <c r="H1034" s="836"/>
      <c r="I1034" s="94"/>
      <c r="J1034" s="96"/>
      <c r="K1034" s="97"/>
      <c r="L1034" s="110"/>
      <c r="M1034" s="839"/>
      <c r="N1034" s="94"/>
      <c r="O1034" s="96"/>
      <c r="P1034" s="97"/>
    </row>
    <row r="1035" spans="1:16">
      <c r="A1035" s="132"/>
      <c r="B1035" s="135"/>
      <c r="C1035" s="833"/>
      <c r="D1035" s="94"/>
      <c r="E1035" s="96"/>
      <c r="F1035" s="97"/>
      <c r="G1035" s="135"/>
      <c r="H1035" s="836"/>
      <c r="I1035" s="94"/>
      <c r="J1035" s="96"/>
      <c r="K1035" s="97"/>
      <c r="L1035" s="135"/>
      <c r="M1035" s="839"/>
      <c r="N1035" s="94"/>
      <c r="O1035" s="96"/>
      <c r="P1035" s="97"/>
    </row>
    <row r="1036" spans="1:16">
      <c r="A1036" s="132"/>
      <c r="B1036" s="110"/>
      <c r="C1036" s="833"/>
      <c r="D1036" s="113"/>
      <c r="E1036" s="114"/>
      <c r="F1036" s="104"/>
      <c r="G1036" s="110"/>
      <c r="H1036" s="836"/>
      <c r="I1036" s="113"/>
      <c r="J1036" s="114"/>
      <c r="K1036" s="104"/>
      <c r="L1036" s="110"/>
      <c r="M1036" s="839"/>
      <c r="N1036" s="113"/>
      <c r="O1036" s="114"/>
      <c r="P1036" s="104"/>
    </row>
    <row r="1037" spans="1:16">
      <c r="A1037" s="841"/>
      <c r="B1037" s="135"/>
      <c r="C1037" s="833"/>
      <c r="D1037" s="94"/>
      <c r="E1037" s="96"/>
      <c r="F1037" s="97"/>
      <c r="G1037" s="135"/>
      <c r="H1037" s="836"/>
      <c r="I1037" s="94"/>
      <c r="J1037" s="96"/>
      <c r="K1037" s="97"/>
      <c r="L1037" s="135"/>
      <c r="M1037" s="839"/>
      <c r="N1037" s="94"/>
      <c r="O1037" s="96"/>
      <c r="P1037" s="97"/>
    </row>
    <row r="1038" spans="1:16">
      <c r="A1038" s="841"/>
      <c r="B1038" s="110"/>
      <c r="C1038" s="833"/>
      <c r="D1038" s="94"/>
      <c r="E1038" s="96"/>
      <c r="F1038" s="97"/>
      <c r="G1038" s="110"/>
      <c r="H1038" s="836"/>
      <c r="I1038" s="94"/>
      <c r="J1038" s="96"/>
      <c r="K1038" s="97"/>
      <c r="L1038" s="110"/>
      <c r="M1038" s="839"/>
      <c r="N1038" s="94"/>
      <c r="O1038" s="96"/>
      <c r="P1038" s="97"/>
    </row>
    <row r="1039" spans="1:16">
      <c r="A1039" s="841"/>
      <c r="B1039" s="135"/>
      <c r="C1039" s="833"/>
      <c r="D1039" s="113"/>
      <c r="E1039" s="114"/>
      <c r="F1039" s="104"/>
      <c r="G1039" s="135"/>
      <c r="H1039" s="836"/>
      <c r="I1039" s="113"/>
      <c r="J1039" s="114"/>
      <c r="K1039" s="104"/>
      <c r="L1039" s="135"/>
      <c r="M1039" s="839"/>
      <c r="N1039" s="113"/>
      <c r="O1039" s="114"/>
      <c r="P1039" s="104"/>
    </row>
    <row r="1040" spans="1:16" ht="17.25" thickBot="1">
      <c r="A1040" s="842"/>
      <c r="B1040" s="141"/>
      <c r="C1040" s="834"/>
      <c r="D1040" s="142"/>
      <c r="E1040" s="143"/>
      <c r="F1040" s="144"/>
      <c r="G1040" s="141"/>
      <c r="H1040" s="837"/>
      <c r="I1040" s="142"/>
      <c r="J1040" s="143"/>
      <c r="K1040" s="144"/>
      <c r="L1040" s="141"/>
      <c r="M1040" s="840"/>
      <c r="N1040" s="142"/>
      <c r="O1040" s="143"/>
      <c r="P1040" s="144"/>
    </row>
    <row r="1041" spans="1:16" s="146" customFormat="1" ht="27" customHeight="1" thickTop="1" thickBot="1">
      <c r="A1041" s="145"/>
      <c r="B1041" s="843" t="s">
        <v>152</v>
      </c>
      <c r="C1041" s="843"/>
      <c r="D1041" s="843"/>
      <c r="E1041" s="843"/>
      <c r="F1041" s="843"/>
      <c r="G1041" s="844" t="s">
        <v>153</v>
      </c>
      <c r="H1041" s="844"/>
      <c r="I1041" s="844"/>
      <c r="J1041" s="844"/>
      <c r="K1041" s="844"/>
      <c r="L1041" s="844"/>
      <c r="M1041" s="844"/>
      <c r="N1041" s="825" t="s">
        <v>154</v>
      </c>
      <c r="O1041" s="825"/>
      <c r="P1041" s="825"/>
    </row>
    <row r="1042" spans="1:16" s="159" customFormat="1" ht="21.75" customHeight="1" thickTop="1" thickBot="1">
      <c r="A1042" s="147" t="s">
        <v>0</v>
      </c>
      <c r="B1042" s="148"/>
      <c r="C1042" s="149" t="s">
        <v>155</v>
      </c>
      <c r="D1042" s="150" t="s">
        <v>156</v>
      </c>
      <c r="E1042" s="151" t="s">
        <v>157</v>
      </c>
      <c r="F1042" s="152" t="s">
        <v>158</v>
      </c>
      <c r="G1042" s="153" t="s">
        <v>159</v>
      </c>
      <c r="H1042" s="154" t="s">
        <v>150</v>
      </c>
      <c r="I1042" s="155" t="s">
        <v>156</v>
      </c>
      <c r="J1042" s="155" t="s">
        <v>157</v>
      </c>
      <c r="K1042" s="155" t="s">
        <v>158</v>
      </c>
      <c r="L1042" s="154" t="s">
        <v>160</v>
      </c>
      <c r="M1042" s="156" t="s">
        <v>161</v>
      </c>
      <c r="N1042" s="157" t="s">
        <v>155</v>
      </c>
      <c r="O1042" s="151" t="s">
        <v>157</v>
      </c>
      <c r="P1042" s="158" t="s">
        <v>158</v>
      </c>
    </row>
    <row r="1043" spans="1:16" s="172" customFormat="1" ht="17.25" thickTop="1">
      <c r="A1043" s="826">
        <f>A957</f>
        <v>46213</v>
      </c>
      <c r="B1043" s="829" t="s">
        <v>670</v>
      </c>
      <c r="C1043" s="160"/>
      <c r="D1043" s="161"/>
      <c r="E1043" s="162"/>
      <c r="F1043" s="163"/>
      <c r="G1043" s="164"/>
      <c r="H1043" s="165"/>
      <c r="I1043" s="166"/>
      <c r="J1043" s="166"/>
      <c r="K1043" s="167"/>
      <c r="L1043" s="168"/>
      <c r="M1043" s="169"/>
      <c r="N1043" s="170"/>
      <c r="O1043" s="166"/>
      <c r="P1043" s="171"/>
    </row>
    <row r="1044" spans="1:16" s="172" customFormat="1">
      <c r="A1044" s="827"/>
      <c r="B1044" s="830"/>
      <c r="C1044" s="173"/>
      <c r="D1044" s="174"/>
      <c r="E1044" s="175"/>
      <c r="F1044" s="176"/>
      <c r="G1044" s="173"/>
      <c r="H1044" s="177"/>
      <c r="I1044" s="175"/>
      <c r="J1044" s="175"/>
      <c r="K1044" s="178"/>
      <c r="L1044" s="179"/>
      <c r="M1044" s="180"/>
      <c r="N1044" s="181"/>
      <c r="O1044" s="175"/>
      <c r="P1044" s="182"/>
    </row>
    <row r="1045" spans="1:16" s="172" customFormat="1">
      <c r="A1045" s="827"/>
      <c r="B1045" s="830"/>
      <c r="C1045" s="173"/>
      <c r="D1045" s="174"/>
      <c r="E1045" s="175"/>
      <c r="F1045" s="176"/>
      <c r="G1045" s="173"/>
      <c r="H1045" s="183"/>
      <c r="I1045" s="175"/>
      <c r="J1045" s="175"/>
      <c r="K1045" s="178"/>
      <c r="L1045" s="184"/>
      <c r="M1045" s="180"/>
      <c r="N1045" s="181"/>
      <c r="O1045" s="175"/>
      <c r="P1045" s="182"/>
    </row>
    <row r="1046" spans="1:16" s="172" customFormat="1">
      <c r="A1046" s="827"/>
      <c r="B1046" s="830"/>
      <c r="C1046" s="173"/>
      <c r="D1046" s="218"/>
      <c r="E1046" s="175"/>
      <c r="F1046" s="176"/>
      <c r="G1046" s="173"/>
      <c r="H1046" s="183"/>
      <c r="I1046" s="175"/>
      <c r="J1046" s="175"/>
      <c r="K1046" s="187"/>
      <c r="L1046" s="184"/>
      <c r="M1046" s="180"/>
      <c r="N1046" s="181"/>
      <c r="O1046" s="175"/>
      <c r="P1046" s="182"/>
    </row>
    <row r="1047" spans="1:16" s="172" customFormat="1">
      <c r="A1047" s="827"/>
      <c r="B1047" s="830"/>
      <c r="C1047" s="173"/>
      <c r="D1047" s="185"/>
      <c r="E1047" s="175"/>
      <c r="F1047" s="182"/>
      <c r="G1047" s="173"/>
      <c r="H1047" s="186"/>
      <c r="I1047" s="175"/>
      <c r="J1047" s="175"/>
      <c r="K1047" s="187"/>
      <c r="L1047" s="184"/>
      <c r="M1047" s="180"/>
      <c r="N1047" s="181"/>
      <c r="O1047" s="175"/>
      <c r="P1047" s="182"/>
    </row>
    <row r="1048" spans="1:16" s="172" customFormat="1">
      <c r="A1048" s="827"/>
      <c r="B1048" s="830"/>
      <c r="C1048" s="173"/>
      <c r="D1048" s="174"/>
      <c r="E1048" s="175"/>
      <c r="F1048" s="188"/>
      <c r="G1048" s="198"/>
      <c r="H1048" s="183"/>
      <c r="I1048" s="191"/>
      <c r="J1048" s="175"/>
      <c r="K1048" s="178"/>
      <c r="L1048" s="189"/>
      <c r="M1048" s="190"/>
      <c r="N1048" s="181"/>
      <c r="O1048" s="175"/>
      <c r="P1048" s="182"/>
    </row>
    <row r="1049" spans="1:16" s="172" customFormat="1">
      <c r="A1049" s="827"/>
      <c r="B1049" s="830"/>
      <c r="C1049" s="173"/>
      <c r="D1049" s="174"/>
      <c r="E1049" s="175"/>
      <c r="F1049" s="182"/>
      <c r="G1049" s="173"/>
      <c r="H1049" s="183"/>
      <c r="I1049" s="191"/>
      <c r="J1049" s="175"/>
      <c r="K1049" s="178"/>
      <c r="L1049" s="184"/>
      <c r="M1049" s="180"/>
      <c r="N1049" s="181"/>
      <c r="O1049" s="175"/>
      <c r="P1049" s="182"/>
    </row>
    <row r="1050" spans="1:16" s="172" customFormat="1">
      <c r="A1050" s="827"/>
      <c r="B1050" s="830"/>
      <c r="C1050" s="173"/>
      <c r="D1050" s="174"/>
      <c r="E1050" s="175"/>
      <c r="F1050" s="182"/>
      <c r="G1050" s="219"/>
      <c r="H1050" s="183"/>
      <c r="I1050" s="175"/>
      <c r="J1050" s="175"/>
      <c r="K1050" s="178"/>
      <c r="L1050" s="184"/>
      <c r="M1050" s="180"/>
      <c r="N1050" s="181"/>
      <c r="O1050" s="175"/>
      <c r="P1050" s="182"/>
    </row>
    <row r="1051" spans="1:16" s="172" customFormat="1">
      <c r="A1051" s="827"/>
      <c r="B1051" s="830"/>
      <c r="C1051" s="173"/>
      <c r="D1051" s="174"/>
      <c r="E1051" s="175"/>
      <c r="F1051" s="188"/>
      <c r="G1051" s="173"/>
      <c r="H1051" s="183"/>
      <c r="I1051" s="191"/>
      <c r="J1051" s="175"/>
      <c r="K1051" s="178"/>
      <c r="L1051" s="184"/>
      <c r="M1051" s="180"/>
      <c r="N1051" s="181"/>
      <c r="O1051" s="175"/>
      <c r="P1051" s="182"/>
    </row>
    <row r="1052" spans="1:16" s="172" customFormat="1">
      <c r="A1052" s="827"/>
      <c r="B1052" s="830"/>
      <c r="C1052" s="173"/>
      <c r="D1052" s="174"/>
      <c r="E1052" s="175"/>
      <c r="F1052" s="182"/>
      <c r="G1052" s="173"/>
      <c r="H1052" s="183"/>
      <c r="I1052" s="191"/>
      <c r="J1052" s="175"/>
      <c r="K1052" s="178"/>
      <c r="L1052" s="184"/>
      <c r="M1052" s="180"/>
      <c r="N1052" s="181"/>
      <c r="O1052" s="175"/>
      <c r="P1052" s="182"/>
    </row>
    <row r="1053" spans="1:16" s="172" customFormat="1">
      <c r="A1053" s="827"/>
      <c r="B1053" s="830"/>
      <c r="C1053" s="192"/>
      <c r="D1053" s="193"/>
      <c r="E1053" s="194"/>
      <c r="F1053" s="195"/>
      <c r="G1053" s="173"/>
      <c r="H1053" s="177"/>
      <c r="I1053" s="175"/>
      <c r="J1053" s="175"/>
      <c r="K1053" s="178"/>
      <c r="L1053" s="184"/>
      <c r="M1053" s="180"/>
      <c r="N1053" s="196"/>
      <c r="O1053" s="194"/>
      <c r="P1053" s="195"/>
    </row>
    <row r="1054" spans="1:16" s="172" customFormat="1">
      <c r="A1054" s="827"/>
      <c r="B1054" s="830"/>
      <c r="C1054" s="192"/>
      <c r="D1054" s="193"/>
      <c r="E1054" s="194"/>
      <c r="F1054" s="195"/>
      <c r="G1054" s="198"/>
      <c r="H1054" s="183"/>
      <c r="I1054" s="191"/>
      <c r="J1054" s="175"/>
      <c r="K1054" s="178"/>
      <c r="L1054" s="184"/>
      <c r="M1054" s="180"/>
      <c r="N1054" s="196"/>
      <c r="O1054" s="194"/>
      <c r="P1054" s="195"/>
    </row>
    <row r="1055" spans="1:16" s="172" customFormat="1">
      <c r="A1055" s="827"/>
      <c r="B1055" s="830"/>
      <c r="C1055" s="192"/>
      <c r="D1055" s="193"/>
      <c r="E1055" s="194"/>
      <c r="F1055" s="195"/>
      <c r="G1055" s="173"/>
      <c r="H1055" s="199"/>
      <c r="I1055" s="191"/>
      <c r="J1055" s="200"/>
      <c r="K1055" s="197"/>
      <c r="L1055" s="184"/>
      <c r="M1055" s="180"/>
      <c r="N1055" s="196"/>
      <c r="O1055" s="194"/>
      <c r="P1055" s="195"/>
    </row>
    <row r="1056" spans="1:16" s="172" customFormat="1">
      <c r="A1056" s="827"/>
      <c r="B1056" s="830"/>
      <c r="C1056" s="192"/>
      <c r="D1056" s="193"/>
      <c r="E1056" s="194"/>
      <c r="F1056" s="195"/>
      <c r="G1056" s="173"/>
      <c r="H1056" s="201"/>
      <c r="I1056" s="175"/>
      <c r="J1056" s="175"/>
      <c r="K1056" s="178"/>
      <c r="L1056" s="184"/>
      <c r="M1056" s="180"/>
      <c r="N1056" s="196"/>
      <c r="O1056" s="194"/>
      <c r="P1056" s="195"/>
    </row>
    <row r="1057" spans="1:16" s="172" customFormat="1">
      <c r="A1057" s="827"/>
      <c r="B1057" s="830"/>
      <c r="C1057" s="192"/>
      <c r="D1057" s="193"/>
      <c r="E1057" s="194"/>
      <c r="F1057" s="195"/>
      <c r="G1057" s="198"/>
      <c r="H1057" s="183"/>
      <c r="I1057" s="200"/>
      <c r="J1057" s="200"/>
      <c r="K1057" s="197"/>
      <c r="L1057" s="184"/>
      <c r="M1057" s="180"/>
      <c r="N1057" s="196"/>
      <c r="O1057" s="194"/>
      <c r="P1057" s="195"/>
    </row>
    <row r="1058" spans="1:16" s="172" customFormat="1">
      <c r="A1058" s="827"/>
      <c r="B1058" s="830"/>
      <c r="C1058" s="192"/>
      <c r="D1058" s="193"/>
      <c r="E1058" s="194"/>
      <c r="F1058" s="195"/>
      <c r="G1058" s="173"/>
      <c r="H1058" s="183"/>
      <c r="I1058" s="200"/>
      <c r="J1058" s="200"/>
      <c r="K1058" s="197"/>
      <c r="L1058" s="179"/>
      <c r="M1058" s="180"/>
      <c r="N1058" s="196"/>
      <c r="O1058" s="194"/>
      <c r="P1058" s="195"/>
    </row>
    <row r="1059" spans="1:16" s="172" customFormat="1">
      <c r="A1059" s="827"/>
      <c r="B1059" s="830"/>
      <c r="C1059" s="192"/>
      <c r="D1059" s="193"/>
      <c r="E1059" s="194"/>
      <c r="F1059" s="195"/>
      <c r="G1059" s="192"/>
      <c r="H1059" s="201"/>
      <c r="I1059" s="202"/>
      <c r="J1059" s="202"/>
      <c r="K1059" s="203"/>
      <c r="L1059" s="204"/>
      <c r="M1059" s="190"/>
      <c r="N1059" s="196"/>
      <c r="O1059" s="194"/>
      <c r="P1059" s="195"/>
    </row>
    <row r="1060" spans="1:16" s="172" customFormat="1">
      <c r="A1060" s="827"/>
      <c r="B1060" s="830"/>
      <c r="C1060" s="192"/>
      <c r="D1060" s="193"/>
      <c r="E1060" s="194"/>
      <c r="F1060" s="195"/>
      <c r="G1060" s="192"/>
      <c r="H1060" s="201"/>
      <c r="I1060" s="202"/>
      <c r="J1060" s="202"/>
      <c r="K1060" s="203"/>
      <c r="L1060" s="204"/>
      <c r="M1060" s="190"/>
      <c r="N1060" s="196"/>
      <c r="O1060" s="194"/>
      <c r="P1060" s="195"/>
    </row>
    <row r="1061" spans="1:16" s="172" customFormat="1">
      <c r="A1061" s="827"/>
      <c r="B1061" s="830"/>
      <c r="C1061" s="192"/>
      <c r="D1061" s="193"/>
      <c r="E1061" s="194"/>
      <c r="F1061" s="195"/>
      <c r="G1061" s="192"/>
      <c r="H1061" s="201"/>
      <c r="I1061" s="202"/>
      <c r="J1061" s="202"/>
      <c r="K1061" s="203"/>
      <c r="L1061" s="204"/>
      <c r="M1061" s="190"/>
      <c r="N1061" s="196"/>
      <c r="O1061" s="194"/>
      <c r="P1061" s="195"/>
    </row>
    <row r="1062" spans="1:16" s="172" customFormat="1" ht="17.25" thickBot="1">
      <c r="A1062" s="828"/>
      <c r="B1062" s="831"/>
      <c r="C1062" s="205"/>
      <c r="D1062" s="206"/>
      <c r="E1062" s="207"/>
      <c r="F1062" s="208"/>
      <c r="G1062" s="209"/>
      <c r="H1062" s="210"/>
      <c r="I1062" s="211"/>
      <c r="J1062" s="211"/>
      <c r="K1062" s="212"/>
      <c r="L1062" s="213"/>
      <c r="M1062" s="214"/>
      <c r="N1062" s="215"/>
      <c r="O1062" s="207"/>
      <c r="P1062" s="208"/>
    </row>
    <row r="1063" spans="1:16" s="71" customFormat="1" ht="18" customHeight="1" thickTop="1" thickBot="1">
      <c r="A1063" s="862">
        <f>A957+1</f>
        <v>46214</v>
      </c>
      <c r="B1063" s="90" t="s">
        <v>162</v>
      </c>
      <c r="C1063" s="832" t="s">
        <v>665</v>
      </c>
      <c r="D1063" s="91" t="s">
        <v>114</v>
      </c>
      <c r="E1063" s="92" t="s">
        <v>164</v>
      </c>
      <c r="F1063" s="93"/>
      <c r="G1063" s="90" t="s">
        <v>162</v>
      </c>
      <c r="H1063" s="836" t="s">
        <v>163</v>
      </c>
      <c r="I1063" s="91" t="s">
        <v>114</v>
      </c>
      <c r="J1063" s="92" t="s">
        <v>164</v>
      </c>
      <c r="K1063" s="93"/>
      <c r="L1063" s="90" t="s">
        <v>162</v>
      </c>
      <c r="M1063" s="839" t="s">
        <v>163</v>
      </c>
      <c r="N1063" s="91" t="s">
        <v>114</v>
      </c>
      <c r="O1063" s="92" t="s">
        <v>164</v>
      </c>
      <c r="P1063" s="93"/>
    </row>
    <row r="1064" spans="1:16" ht="18" customHeight="1">
      <c r="A1064" s="863"/>
      <c r="B1064" s="864"/>
      <c r="C1064" s="833"/>
      <c r="D1064" s="94" t="s">
        <v>116</v>
      </c>
      <c r="E1064" s="95" t="s">
        <v>142</v>
      </c>
      <c r="F1064" s="93"/>
      <c r="G1064" s="864"/>
      <c r="H1064" s="836"/>
      <c r="I1064" s="94" t="s">
        <v>116</v>
      </c>
      <c r="J1064" s="95" t="s">
        <v>142</v>
      </c>
      <c r="K1064" s="93"/>
      <c r="L1064" s="864"/>
      <c r="M1064" s="839"/>
      <c r="N1064" s="94" t="s">
        <v>116</v>
      </c>
      <c r="O1064" s="95" t="s">
        <v>142</v>
      </c>
      <c r="P1064" s="93"/>
    </row>
    <row r="1065" spans="1:16" ht="17.25" thickBot="1">
      <c r="A1065" s="863"/>
      <c r="B1065" s="865"/>
      <c r="C1065" s="833"/>
      <c r="D1065" s="94" t="s">
        <v>165</v>
      </c>
      <c r="E1065" s="96" t="s">
        <v>166</v>
      </c>
      <c r="F1065" s="98"/>
      <c r="G1065" s="865"/>
      <c r="H1065" s="836"/>
      <c r="I1065" s="94" t="s">
        <v>165</v>
      </c>
      <c r="J1065" s="96" t="s">
        <v>166</v>
      </c>
      <c r="K1065" s="98"/>
      <c r="L1065" s="865"/>
      <c r="M1065" s="839"/>
      <c r="N1065" s="94" t="s">
        <v>165</v>
      </c>
      <c r="O1065" s="96" t="s">
        <v>166</v>
      </c>
      <c r="P1065" s="98"/>
    </row>
    <row r="1066" spans="1:16" ht="17.25" thickBot="1">
      <c r="A1066" s="863"/>
      <c r="B1066" s="90" t="s">
        <v>167</v>
      </c>
      <c r="C1066" s="833"/>
      <c r="D1066" s="94"/>
      <c r="E1066" s="96"/>
      <c r="F1066" s="97"/>
      <c r="G1066" s="90" t="s">
        <v>167</v>
      </c>
      <c r="H1066" s="836"/>
      <c r="I1066" s="94" t="s">
        <v>120</v>
      </c>
      <c r="J1066" s="96" t="s">
        <v>148</v>
      </c>
      <c r="K1066" s="97"/>
      <c r="L1066" s="90" t="s">
        <v>167</v>
      </c>
      <c r="M1066" s="839"/>
      <c r="N1066" s="94" t="s">
        <v>120</v>
      </c>
      <c r="O1066" s="96" t="s">
        <v>148</v>
      </c>
      <c r="P1066" s="97"/>
    </row>
    <row r="1067" spans="1:16">
      <c r="A1067" s="863"/>
      <c r="B1067" s="861"/>
      <c r="C1067" s="833"/>
      <c r="D1067" s="94"/>
      <c r="E1067" s="96"/>
      <c r="F1067" s="97"/>
      <c r="G1067" s="861"/>
      <c r="H1067" s="836"/>
      <c r="I1067" s="94"/>
      <c r="J1067" s="96"/>
      <c r="K1067" s="97"/>
      <c r="L1067" s="861"/>
      <c r="M1067" s="839"/>
      <c r="N1067" s="94"/>
      <c r="O1067" s="96"/>
      <c r="P1067" s="97"/>
    </row>
    <row r="1068" spans="1:16">
      <c r="A1068" s="863"/>
      <c r="B1068" s="854"/>
      <c r="C1068" s="833"/>
      <c r="D1068" s="94"/>
      <c r="E1068" s="96"/>
      <c r="F1068" s="97"/>
      <c r="G1068" s="854"/>
      <c r="H1068" s="836"/>
      <c r="I1068" s="94"/>
      <c r="J1068" s="96"/>
      <c r="K1068" s="97"/>
      <c r="L1068" s="854"/>
      <c r="M1068" s="839"/>
      <c r="N1068" s="94"/>
      <c r="O1068" s="96"/>
      <c r="P1068" s="97"/>
    </row>
    <row r="1069" spans="1:16">
      <c r="A1069" s="863"/>
      <c r="B1069" s="853"/>
      <c r="C1069" s="833"/>
      <c r="D1069" s="94"/>
      <c r="E1069" s="96"/>
      <c r="F1069" s="93"/>
      <c r="G1069" s="853"/>
      <c r="H1069" s="836"/>
      <c r="I1069" s="94"/>
      <c r="J1069" s="96"/>
      <c r="K1069" s="93"/>
      <c r="L1069" s="853"/>
      <c r="M1069" s="839"/>
      <c r="N1069" s="94"/>
      <c r="O1069" s="96"/>
      <c r="P1069" s="93"/>
    </row>
    <row r="1070" spans="1:16">
      <c r="A1070" s="863"/>
      <c r="B1070" s="854"/>
      <c r="C1070" s="833"/>
      <c r="D1070" s="94"/>
      <c r="E1070" s="96"/>
      <c r="F1070" s="99"/>
      <c r="G1070" s="854"/>
      <c r="H1070" s="836"/>
      <c r="I1070" s="94"/>
      <c r="J1070" s="96"/>
      <c r="K1070" s="99"/>
      <c r="L1070" s="854"/>
      <c r="M1070" s="839"/>
      <c r="N1070" s="94"/>
      <c r="O1070" s="96"/>
      <c r="P1070" s="93"/>
    </row>
    <row r="1071" spans="1:16">
      <c r="A1071" s="863"/>
      <c r="B1071" s="853"/>
      <c r="C1071" s="833"/>
      <c r="D1071" s="94"/>
      <c r="E1071" s="96"/>
      <c r="F1071" s="102"/>
      <c r="G1071" s="853"/>
      <c r="H1071" s="836"/>
      <c r="I1071" s="94"/>
      <c r="J1071" s="96"/>
      <c r="K1071" s="102"/>
      <c r="L1071" s="853"/>
      <c r="M1071" s="839"/>
      <c r="N1071" s="94"/>
      <c r="O1071" s="96"/>
      <c r="P1071" s="99"/>
    </row>
    <row r="1072" spans="1:16" ht="17.25" thickBot="1">
      <c r="A1072" s="863"/>
      <c r="B1072" s="854"/>
      <c r="C1072" s="833"/>
      <c r="D1072" s="94"/>
      <c r="E1072" s="96"/>
      <c r="F1072" s="99"/>
      <c r="G1072" s="854"/>
      <c r="H1072" s="836"/>
      <c r="I1072" s="94"/>
      <c r="J1072" s="96"/>
      <c r="K1072" s="99"/>
      <c r="L1072" s="854"/>
      <c r="M1072" s="839"/>
      <c r="N1072" s="94"/>
      <c r="O1072" s="96"/>
      <c r="P1072" s="99"/>
    </row>
    <row r="1073" spans="1:16" ht="17.25" thickBot="1">
      <c r="A1073" s="863"/>
      <c r="B1073" s="100" t="s">
        <v>168</v>
      </c>
      <c r="C1073" s="833"/>
      <c r="D1073" s="94"/>
      <c r="E1073" s="96"/>
      <c r="F1073" s="99"/>
      <c r="G1073" s="100" t="s">
        <v>168</v>
      </c>
      <c r="H1073" s="836"/>
      <c r="I1073" s="94"/>
      <c r="J1073" s="96"/>
      <c r="K1073" s="99"/>
      <c r="L1073" s="100" t="s">
        <v>168</v>
      </c>
      <c r="M1073" s="839"/>
      <c r="N1073" s="94"/>
      <c r="O1073" s="96"/>
      <c r="P1073" s="99"/>
    </row>
    <row r="1074" spans="1:16">
      <c r="A1074" s="863"/>
      <c r="B1074" s="855"/>
      <c r="C1074" s="833"/>
      <c r="D1074" s="94"/>
      <c r="E1074" s="96"/>
      <c r="F1074" s="99"/>
      <c r="G1074" s="855"/>
      <c r="H1074" s="836"/>
      <c r="I1074" s="94"/>
      <c r="J1074" s="96"/>
      <c r="K1074" s="99"/>
      <c r="L1074" s="855"/>
      <c r="M1074" s="839"/>
      <c r="N1074" s="94"/>
      <c r="O1074" s="96"/>
      <c r="P1074" s="99"/>
    </row>
    <row r="1075" spans="1:16">
      <c r="A1075" s="863"/>
      <c r="B1075" s="856"/>
      <c r="C1075" s="833"/>
      <c r="D1075" s="94"/>
      <c r="E1075" s="96"/>
      <c r="F1075" s="99"/>
      <c r="G1075" s="856"/>
      <c r="H1075" s="836"/>
      <c r="I1075" s="94"/>
      <c r="J1075" s="96"/>
      <c r="K1075" s="99"/>
      <c r="L1075" s="856"/>
      <c r="M1075" s="839"/>
      <c r="N1075" s="94"/>
      <c r="O1075" s="96"/>
      <c r="P1075" s="97"/>
    </row>
    <row r="1076" spans="1:16" ht="17.25" thickBot="1">
      <c r="A1076" s="863"/>
      <c r="B1076" s="857"/>
      <c r="C1076" s="833"/>
      <c r="D1076" s="94"/>
      <c r="E1076" s="96"/>
      <c r="F1076" s="97"/>
      <c r="G1076" s="857"/>
      <c r="H1076" s="836"/>
      <c r="I1076" s="94"/>
      <c r="J1076" s="96"/>
      <c r="K1076" s="97"/>
      <c r="L1076" s="857"/>
      <c r="M1076" s="839"/>
      <c r="N1076" s="94"/>
      <c r="O1076" s="96"/>
      <c r="P1076" s="97"/>
    </row>
    <row r="1077" spans="1:16" ht="17.25" thickBot="1">
      <c r="A1077" s="863"/>
      <c r="B1077" s="100" t="s">
        <v>123</v>
      </c>
      <c r="C1077" s="833"/>
      <c r="D1077" s="94"/>
      <c r="E1077" s="96"/>
      <c r="F1077" s="97"/>
      <c r="G1077" s="100" t="s">
        <v>123</v>
      </c>
      <c r="H1077" s="836"/>
      <c r="I1077" s="94"/>
      <c r="J1077" s="96"/>
      <c r="K1077" s="97"/>
      <c r="L1077" s="100" t="s">
        <v>123</v>
      </c>
      <c r="M1077" s="839"/>
      <c r="N1077" s="94"/>
      <c r="O1077" s="96"/>
      <c r="P1077" s="97"/>
    </row>
    <row r="1078" spans="1:16">
      <c r="A1078" s="863"/>
      <c r="B1078" s="868"/>
      <c r="C1078" s="833"/>
      <c r="D1078" s="94"/>
      <c r="E1078" s="96"/>
      <c r="F1078" s="97"/>
      <c r="G1078" s="868"/>
      <c r="H1078" s="836"/>
      <c r="I1078" s="94"/>
      <c r="J1078" s="96"/>
      <c r="K1078" s="97"/>
      <c r="L1078" s="868"/>
      <c r="M1078" s="839"/>
      <c r="N1078" s="94"/>
      <c r="O1078" s="96"/>
      <c r="P1078" s="97"/>
    </row>
    <row r="1079" spans="1:16">
      <c r="A1079" s="863"/>
      <c r="B1079" s="869"/>
      <c r="C1079" s="833"/>
      <c r="D1079" s="94"/>
      <c r="E1079" s="96"/>
      <c r="F1079" s="97"/>
      <c r="G1079" s="869"/>
      <c r="H1079" s="836"/>
      <c r="I1079" s="94"/>
      <c r="J1079" s="96"/>
      <c r="K1079" s="97"/>
      <c r="L1079" s="869"/>
      <c r="M1079" s="839"/>
      <c r="N1079" s="94"/>
      <c r="O1079" s="96"/>
      <c r="P1079" s="97"/>
    </row>
    <row r="1080" spans="1:16" ht="17.25" thickBot="1">
      <c r="A1080" s="863"/>
      <c r="B1080" s="870"/>
      <c r="C1080" s="833"/>
      <c r="D1080" s="94"/>
      <c r="E1080" s="96"/>
      <c r="F1080" s="97"/>
      <c r="G1080" s="870"/>
      <c r="H1080" s="836"/>
      <c r="I1080" s="94"/>
      <c r="J1080" s="96"/>
      <c r="K1080" s="97"/>
      <c r="L1080" s="870"/>
      <c r="M1080" s="839"/>
      <c r="N1080" s="94"/>
      <c r="O1080" s="96"/>
      <c r="P1080" s="97"/>
    </row>
    <row r="1081" spans="1:16">
      <c r="A1081" s="863"/>
      <c r="B1081" s="851" t="s">
        <v>124</v>
      </c>
      <c r="C1081" s="833"/>
      <c r="D1081" s="94"/>
      <c r="E1081" s="96"/>
      <c r="F1081" s="97"/>
      <c r="G1081" s="851" t="s">
        <v>124</v>
      </c>
      <c r="H1081" s="836"/>
      <c r="I1081" s="94"/>
      <c r="J1081" s="96"/>
      <c r="K1081" s="97"/>
      <c r="L1081" s="851" t="s">
        <v>124</v>
      </c>
      <c r="M1081" s="839"/>
      <c r="N1081" s="94"/>
      <c r="O1081" s="96"/>
      <c r="P1081" s="97"/>
    </row>
    <row r="1082" spans="1:16" ht="17.25" thickBot="1">
      <c r="A1082" s="863"/>
      <c r="B1082" s="852"/>
      <c r="C1082" s="833"/>
      <c r="D1082" s="94"/>
      <c r="E1082" s="96"/>
      <c r="F1082" s="97"/>
      <c r="G1082" s="852"/>
      <c r="H1082" s="836"/>
      <c r="I1082" s="94"/>
      <c r="J1082" s="96"/>
      <c r="K1082" s="97"/>
      <c r="L1082" s="852"/>
      <c r="M1082" s="839"/>
      <c r="N1082" s="94"/>
      <c r="O1082" s="96"/>
      <c r="P1082" s="93"/>
    </row>
    <row r="1083" spans="1:16" ht="17.25" thickTop="1">
      <c r="A1083" s="863"/>
      <c r="B1083" s="866" t="s">
        <v>125</v>
      </c>
      <c r="C1083" s="833"/>
      <c r="D1083" s="94"/>
      <c r="E1083" s="96"/>
      <c r="F1083" s="93"/>
      <c r="G1083" s="866" t="s">
        <v>125</v>
      </c>
      <c r="H1083" s="836"/>
      <c r="I1083" s="94"/>
      <c r="J1083" s="96"/>
      <c r="K1083" s="93"/>
      <c r="L1083" s="866" t="s">
        <v>125</v>
      </c>
      <c r="M1083" s="839"/>
      <c r="N1083" s="94"/>
      <c r="O1083" s="96"/>
      <c r="P1083" s="97"/>
    </row>
    <row r="1084" spans="1:16" ht="17.25" thickBot="1">
      <c r="A1084" s="863"/>
      <c r="B1084" s="849"/>
      <c r="C1084" s="833"/>
      <c r="D1084" s="94"/>
      <c r="E1084" s="96"/>
      <c r="F1084" s="93"/>
      <c r="G1084" s="849"/>
      <c r="H1084" s="836"/>
      <c r="I1084" s="94"/>
      <c r="J1084" s="96"/>
      <c r="K1084" s="93"/>
      <c r="L1084" s="849"/>
      <c r="M1084" s="839"/>
      <c r="N1084" s="94"/>
      <c r="O1084" s="96"/>
      <c r="P1084" s="101"/>
    </row>
    <row r="1085" spans="1:16">
      <c r="A1085" s="863"/>
      <c r="B1085" s="859"/>
      <c r="C1085" s="833"/>
      <c r="D1085" s="94"/>
      <c r="E1085" s="96"/>
      <c r="F1085" s="97"/>
      <c r="G1085" s="859"/>
      <c r="H1085" s="836"/>
      <c r="I1085" s="94"/>
      <c r="J1085" s="96"/>
      <c r="K1085" s="97"/>
      <c r="L1085" s="859"/>
      <c r="M1085" s="839"/>
      <c r="N1085" s="94"/>
      <c r="O1085" s="96"/>
      <c r="P1085" s="103"/>
    </row>
    <row r="1086" spans="1:16" ht="17.25" thickBot="1">
      <c r="A1086" s="863"/>
      <c r="B1086" s="867"/>
      <c r="C1086" s="833"/>
      <c r="D1086" s="94"/>
      <c r="E1086" s="96"/>
      <c r="F1086" s="97"/>
      <c r="G1086" s="867"/>
      <c r="H1086" s="836"/>
      <c r="I1086" s="94"/>
      <c r="J1086" s="96"/>
      <c r="K1086" s="97"/>
      <c r="L1086" s="867"/>
      <c r="M1086" s="839"/>
      <c r="N1086" s="94"/>
      <c r="O1086" s="96"/>
      <c r="P1086" s="104"/>
    </row>
    <row r="1087" spans="1:16">
      <c r="A1087" s="863"/>
      <c r="B1087" s="848" t="s">
        <v>126</v>
      </c>
      <c r="C1087" s="833"/>
      <c r="D1087" s="94"/>
      <c r="E1087" s="96"/>
      <c r="F1087" s="93"/>
      <c r="G1087" s="848" t="s">
        <v>126</v>
      </c>
      <c r="H1087" s="836"/>
      <c r="I1087" s="94"/>
      <c r="J1087" s="96"/>
      <c r="K1087" s="93"/>
      <c r="L1087" s="848" t="s">
        <v>126</v>
      </c>
      <c r="M1087" s="839"/>
      <c r="N1087" s="94"/>
      <c r="O1087" s="96"/>
      <c r="P1087" s="99"/>
    </row>
    <row r="1088" spans="1:16" ht="17.25" thickBot="1">
      <c r="A1088" s="863"/>
      <c r="B1088" s="849"/>
      <c r="C1088" s="833"/>
      <c r="D1088" s="94"/>
      <c r="E1088" s="96"/>
      <c r="F1088" s="101"/>
      <c r="G1088" s="849"/>
      <c r="H1088" s="836"/>
      <c r="I1088" s="94"/>
      <c r="J1088" s="96"/>
      <c r="K1088" s="101"/>
      <c r="L1088" s="849"/>
      <c r="M1088" s="839"/>
      <c r="N1088" s="94"/>
      <c r="O1088" s="96"/>
      <c r="P1088" s="104"/>
    </row>
    <row r="1089" spans="1:16">
      <c r="A1089" s="863"/>
      <c r="B1089" s="859"/>
      <c r="C1089" s="833"/>
      <c r="D1089" s="94"/>
      <c r="E1089" s="96"/>
      <c r="F1089" s="102"/>
      <c r="G1089" s="859"/>
      <c r="H1089" s="836"/>
      <c r="I1089" s="94"/>
      <c r="J1089" s="96"/>
      <c r="K1089" s="103"/>
      <c r="L1089" s="859"/>
      <c r="M1089" s="839"/>
      <c r="N1089" s="94"/>
      <c r="O1089" s="96"/>
      <c r="P1089" s="93"/>
    </row>
    <row r="1090" spans="1:16" ht="17.25" thickBot="1">
      <c r="A1090" s="863"/>
      <c r="B1090" s="860"/>
      <c r="C1090" s="833"/>
      <c r="D1090" s="94"/>
      <c r="E1090" s="96"/>
      <c r="F1090" s="99"/>
      <c r="G1090" s="860"/>
      <c r="H1090" s="836"/>
      <c r="I1090" s="94"/>
      <c r="J1090" s="96"/>
      <c r="K1090" s="104"/>
      <c r="L1090" s="860"/>
      <c r="M1090" s="839"/>
      <c r="N1090" s="94"/>
      <c r="O1090" s="96"/>
      <c r="P1090" s="97"/>
    </row>
    <row r="1091" spans="1:16">
      <c r="A1091" s="863"/>
      <c r="B1091" s="858" t="s">
        <v>127</v>
      </c>
      <c r="C1091" s="833"/>
      <c r="D1091" s="94"/>
      <c r="E1091" s="96"/>
      <c r="F1091" s="103"/>
      <c r="G1091" s="858" t="s">
        <v>127</v>
      </c>
      <c r="H1091" s="836"/>
      <c r="I1091" s="94"/>
      <c r="J1091" s="96"/>
      <c r="K1091" s="104"/>
      <c r="L1091" s="858" t="s">
        <v>127</v>
      </c>
      <c r="M1091" s="839"/>
      <c r="N1091" s="94"/>
      <c r="O1091" s="114"/>
      <c r="P1091" s="97"/>
    </row>
    <row r="1092" spans="1:16" ht="17.25" thickBot="1">
      <c r="A1092" s="863"/>
      <c r="B1092" s="849"/>
      <c r="C1092" s="833"/>
      <c r="D1092" s="94"/>
      <c r="E1092" s="96"/>
      <c r="F1092" s="104"/>
      <c r="G1092" s="849"/>
      <c r="H1092" s="836"/>
      <c r="I1092" s="94"/>
      <c r="J1092" s="96"/>
      <c r="K1092" s="99"/>
      <c r="L1092" s="849"/>
      <c r="M1092" s="839"/>
      <c r="N1092" s="113"/>
      <c r="O1092" s="96"/>
      <c r="P1092" s="112"/>
    </row>
    <row r="1093" spans="1:16">
      <c r="A1093" s="863"/>
      <c r="B1093" s="859"/>
      <c r="C1093" s="833"/>
      <c r="D1093" s="94"/>
      <c r="E1093" s="96"/>
      <c r="F1093" s="104"/>
      <c r="G1093" s="859"/>
      <c r="H1093" s="836"/>
      <c r="I1093" s="94"/>
      <c r="J1093" s="96"/>
      <c r="K1093" s="104"/>
      <c r="L1093" s="859"/>
      <c r="M1093" s="839"/>
      <c r="N1093" s="113"/>
      <c r="O1093" s="114"/>
      <c r="P1093" s="97"/>
    </row>
    <row r="1094" spans="1:16" ht="17.25" thickBot="1">
      <c r="A1094" s="863"/>
      <c r="B1094" s="860"/>
      <c r="C1094" s="833"/>
      <c r="D1094" s="94"/>
      <c r="E1094" s="96"/>
      <c r="F1094" s="99"/>
      <c r="G1094" s="860"/>
      <c r="H1094" s="836"/>
      <c r="I1094" s="94"/>
      <c r="J1094" s="96"/>
      <c r="K1094" s="93"/>
      <c r="L1094" s="860"/>
      <c r="M1094" s="839"/>
      <c r="N1094" s="94"/>
      <c r="O1094" s="114"/>
      <c r="P1094" s="104"/>
    </row>
    <row r="1095" spans="1:16">
      <c r="A1095" s="863"/>
      <c r="B1095" s="858" t="s">
        <v>128</v>
      </c>
      <c r="C1095" s="833"/>
      <c r="D1095" s="94"/>
      <c r="E1095" s="96"/>
      <c r="F1095" s="104"/>
      <c r="G1095" s="858" t="s">
        <v>128</v>
      </c>
      <c r="H1095" s="836"/>
      <c r="I1095" s="94"/>
      <c r="J1095" s="96"/>
      <c r="K1095" s="97"/>
      <c r="L1095" s="858" t="s">
        <v>128</v>
      </c>
      <c r="M1095" s="839"/>
      <c r="N1095" s="94"/>
      <c r="O1095" s="96"/>
      <c r="P1095" s="97"/>
    </row>
    <row r="1096" spans="1:16" ht="17.25" thickBot="1">
      <c r="A1096" s="863"/>
      <c r="B1096" s="849"/>
      <c r="C1096" s="833"/>
      <c r="D1096" s="94"/>
      <c r="E1096" s="96"/>
      <c r="F1096" s="93"/>
      <c r="G1096" s="849"/>
      <c r="H1096" s="836"/>
      <c r="I1096" s="94"/>
      <c r="J1096" s="114"/>
      <c r="K1096" s="97"/>
      <c r="L1096" s="849"/>
      <c r="M1096" s="839"/>
      <c r="N1096" s="113"/>
      <c r="O1096" s="114"/>
      <c r="P1096" s="97"/>
    </row>
    <row r="1097" spans="1:16">
      <c r="A1097" s="863"/>
      <c r="B1097" s="859"/>
      <c r="C1097" s="833"/>
      <c r="D1097" s="94"/>
      <c r="E1097" s="96"/>
      <c r="F1097" s="97"/>
      <c r="G1097" s="859"/>
      <c r="H1097" s="836"/>
      <c r="I1097" s="94"/>
      <c r="J1097" s="96"/>
      <c r="K1097" s="97"/>
      <c r="L1097" s="859"/>
      <c r="M1097" s="839"/>
      <c r="N1097" s="113"/>
      <c r="O1097" s="114"/>
      <c r="P1097" s="97"/>
    </row>
    <row r="1098" spans="1:16" ht="17.25" thickBot="1">
      <c r="A1098" s="863"/>
      <c r="B1098" s="860"/>
      <c r="C1098" s="833"/>
      <c r="D1098" s="94"/>
      <c r="E1098" s="96"/>
      <c r="F1098" s="93"/>
      <c r="G1098" s="860"/>
      <c r="H1098" s="836"/>
      <c r="I1098" s="94"/>
      <c r="J1098" s="114"/>
      <c r="K1098" s="97"/>
      <c r="L1098" s="860"/>
      <c r="M1098" s="839"/>
      <c r="N1098" s="94"/>
      <c r="O1098" s="114"/>
      <c r="P1098" s="97"/>
    </row>
    <row r="1099" spans="1:16">
      <c r="A1099" s="863"/>
      <c r="B1099" s="848" t="s">
        <v>129</v>
      </c>
      <c r="C1099" s="833"/>
      <c r="D1099" s="94"/>
      <c r="E1099" s="96"/>
      <c r="F1099" s="93"/>
      <c r="G1099" s="848" t="s">
        <v>129</v>
      </c>
      <c r="H1099" s="836"/>
      <c r="I1099" s="94"/>
      <c r="J1099" s="114"/>
      <c r="K1099" s="97"/>
      <c r="L1099" s="848" t="s">
        <v>129</v>
      </c>
      <c r="M1099" s="839"/>
      <c r="N1099" s="113"/>
      <c r="O1099" s="114"/>
      <c r="P1099" s="97"/>
    </row>
    <row r="1100" spans="1:16" ht="17.25" thickBot="1">
      <c r="A1100" s="863"/>
      <c r="B1100" s="849"/>
      <c r="C1100" s="833"/>
      <c r="D1100" s="94"/>
      <c r="E1100" s="96"/>
      <c r="F1100" s="93"/>
      <c r="G1100" s="849"/>
      <c r="H1100" s="836"/>
      <c r="I1100" s="94"/>
      <c r="J1100" s="114"/>
      <c r="K1100" s="97"/>
      <c r="L1100" s="849"/>
      <c r="M1100" s="839"/>
      <c r="N1100" s="94"/>
      <c r="O1100" s="114"/>
      <c r="P1100" s="97"/>
    </row>
    <row r="1101" spans="1:16">
      <c r="A1101" s="863"/>
      <c r="B1101" s="106"/>
      <c r="C1101" s="833"/>
      <c r="D1101" s="94"/>
      <c r="E1101" s="96"/>
      <c r="F1101" s="97"/>
      <c r="G1101" s="106"/>
      <c r="H1101" s="836"/>
      <c r="I1101" s="94"/>
      <c r="J1101" s="96"/>
      <c r="K1101" s="112"/>
      <c r="L1101" s="106"/>
      <c r="M1101" s="839"/>
      <c r="N1101" s="113"/>
      <c r="O1101" s="96"/>
      <c r="P1101" s="112"/>
    </row>
    <row r="1102" spans="1:16">
      <c r="A1102" s="863"/>
      <c r="B1102" s="107"/>
      <c r="C1102" s="833"/>
      <c r="D1102" s="94"/>
      <c r="E1102" s="96"/>
      <c r="F1102" s="93"/>
      <c r="G1102" s="107"/>
      <c r="H1102" s="836"/>
      <c r="I1102" s="94"/>
      <c r="J1102" s="96"/>
      <c r="K1102" s="97"/>
      <c r="L1102" s="107"/>
      <c r="M1102" s="839"/>
      <c r="N1102" s="113"/>
      <c r="O1102" s="114"/>
      <c r="P1102" s="97"/>
    </row>
    <row r="1103" spans="1:16">
      <c r="A1103" s="863"/>
      <c r="B1103" s="109"/>
      <c r="C1103" s="833"/>
      <c r="D1103" s="94"/>
      <c r="E1103" s="96"/>
      <c r="F1103" s="93"/>
      <c r="G1103" s="109"/>
      <c r="H1103" s="836"/>
      <c r="I1103" s="113"/>
      <c r="J1103" s="114"/>
      <c r="K1103" s="97"/>
      <c r="L1103" s="109"/>
      <c r="M1103" s="839"/>
      <c r="N1103" s="113"/>
      <c r="O1103" s="114"/>
      <c r="P1103" s="104"/>
    </row>
    <row r="1104" spans="1:16">
      <c r="A1104" s="863"/>
      <c r="B1104" s="110"/>
      <c r="C1104" s="833"/>
      <c r="D1104" s="94"/>
      <c r="E1104" s="96"/>
      <c r="F1104" s="93"/>
      <c r="G1104" s="110"/>
      <c r="H1104" s="836"/>
      <c r="I1104" s="113"/>
      <c r="J1104" s="114"/>
      <c r="K1104" s="104"/>
      <c r="L1104" s="110"/>
      <c r="M1104" s="839"/>
      <c r="N1104" s="111"/>
      <c r="O1104" s="96"/>
      <c r="P1104" s="97"/>
    </row>
    <row r="1105" spans="1:16">
      <c r="A1105" s="863"/>
      <c r="B1105" s="109"/>
      <c r="C1105" s="833"/>
      <c r="D1105" s="111"/>
      <c r="E1105" s="96"/>
      <c r="F1105" s="97"/>
      <c r="G1105" s="109"/>
      <c r="H1105" s="836"/>
      <c r="I1105" s="111"/>
      <c r="J1105" s="96"/>
      <c r="K1105" s="112"/>
      <c r="L1105" s="109"/>
      <c r="M1105" s="839"/>
      <c r="N1105" s="94"/>
      <c r="O1105" s="96"/>
      <c r="P1105" s="112"/>
    </row>
    <row r="1106" spans="1:16">
      <c r="A1106" s="863"/>
      <c r="B1106" s="110"/>
      <c r="C1106" s="833"/>
      <c r="D1106" s="94"/>
      <c r="E1106" s="96"/>
      <c r="F1106" s="108"/>
      <c r="G1106" s="110"/>
      <c r="H1106" s="836"/>
      <c r="I1106" s="94"/>
      <c r="J1106" s="96"/>
      <c r="K1106" s="97"/>
      <c r="L1106" s="110"/>
      <c r="M1106" s="839"/>
      <c r="N1106" s="113"/>
      <c r="O1106" s="114"/>
      <c r="P1106" s="97"/>
    </row>
    <row r="1107" spans="1:16">
      <c r="A1107" s="863"/>
      <c r="B1107" s="109"/>
      <c r="C1107" s="833"/>
      <c r="D1107" s="94"/>
      <c r="E1107" s="96"/>
      <c r="F1107" s="97"/>
      <c r="G1107" s="109"/>
      <c r="H1107" s="836"/>
      <c r="I1107" s="113"/>
      <c r="J1107" s="114"/>
      <c r="K1107" s="97"/>
      <c r="L1107" s="109"/>
      <c r="M1107" s="839"/>
      <c r="N1107" s="113"/>
      <c r="O1107" s="114"/>
      <c r="P1107" s="97"/>
    </row>
    <row r="1108" spans="1:16" ht="17.25" thickBot="1">
      <c r="A1108" s="863"/>
      <c r="B1108" s="110"/>
      <c r="C1108" s="846"/>
      <c r="D1108" s="115"/>
      <c r="E1108" s="116"/>
      <c r="F1108" s="117"/>
      <c r="G1108" s="110"/>
      <c r="H1108" s="836"/>
      <c r="I1108" s="115"/>
      <c r="J1108" s="116"/>
      <c r="K1108" s="117"/>
      <c r="L1108" s="110"/>
      <c r="M1108" s="839"/>
      <c r="N1108" s="115"/>
      <c r="O1108" s="116"/>
      <c r="P1108" s="117"/>
    </row>
    <row r="1109" spans="1:16">
      <c r="A1109" s="850" t="str">
        <f>TEXT(A1063,"AAAA")</f>
        <v>星期六</v>
      </c>
      <c r="B1109" s="109"/>
      <c r="C1109" s="832" t="s">
        <v>666</v>
      </c>
      <c r="D1109" s="118"/>
      <c r="E1109" s="119"/>
      <c r="F1109" s="97"/>
      <c r="G1109" s="109"/>
      <c r="H1109" s="835" t="s">
        <v>130</v>
      </c>
      <c r="I1109" s="118"/>
      <c r="J1109" s="119"/>
      <c r="K1109" s="97"/>
      <c r="L1109" s="109"/>
      <c r="M1109" s="838" t="s">
        <v>130</v>
      </c>
      <c r="N1109" s="118"/>
      <c r="O1109" s="119"/>
      <c r="P1109" s="97"/>
    </row>
    <row r="1110" spans="1:16">
      <c r="A1110" s="850"/>
      <c r="B1110" s="110"/>
      <c r="C1110" s="833"/>
      <c r="D1110" s="120"/>
      <c r="E1110" s="96"/>
      <c r="F1110" s="97"/>
      <c r="G1110" s="110"/>
      <c r="H1110" s="836"/>
      <c r="I1110" s="94"/>
      <c r="J1110" s="96"/>
      <c r="K1110" s="97"/>
      <c r="L1110" s="110"/>
      <c r="M1110" s="839"/>
      <c r="N1110" s="94"/>
      <c r="O1110" s="96"/>
      <c r="P1110" s="97"/>
    </row>
    <row r="1111" spans="1:16">
      <c r="A1111" s="850"/>
      <c r="B1111" s="109"/>
      <c r="C1111" s="833"/>
      <c r="D1111" s="120"/>
      <c r="E1111" s="96"/>
      <c r="F1111" s="97"/>
      <c r="G1111" s="109"/>
      <c r="H1111" s="836"/>
      <c r="I1111" s="94"/>
      <c r="J1111" s="96"/>
      <c r="K1111" s="97"/>
      <c r="L1111" s="109"/>
      <c r="M1111" s="839"/>
      <c r="N1111" s="94"/>
      <c r="O1111" s="96"/>
      <c r="P1111" s="97"/>
    </row>
    <row r="1112" spans="1:16">
      <c r="A1112" s="850"/>
      <c r="B1112" s="110"/>
      <c r="C1112" s="833"/>
      <c r="D1112" s="120"/>
      <c r="E1112" s="96"/>
      <c r="F1112" s="97"/>
      <c r="G1112" s="110"/>
      <c r="H1112" s="836"/>
      <c r="I1112" s="94"/>
      <c r="J1112" s="96"/>
      <c r="K1112" s="97"/>
      <c r="L1112" s="110"/>
      <c r="M1112" s="839"/>
      <c r="N1112" s="94"/>
      <c r="O1112" s="96"/>
      <c r="P1112" s="97"/>
    </row>
    <row r="1113" spans="1:16">
      <c r="A1113" s="850"/>
      <c r="B1113" s="109"/>
      <c r="C1113" s="833"/>
      <c r="D1113" s="120"/>
      <c r="E1113" s="96"/>
      <c r="F1113" s="97"/>
      <c r="G1113" s="109"/>
      <c r="H1113" s="836"/>
      <c r="I1113" s="94"/>
      <c r="J1113" s="96"/>
      <c r="K1113" s="97"/>
      <c r="L1113" s="109"/>
      <c r="M1113" s="839"/>
      <c r="N1113" s="94"/>
      <c r="O1113" s="96"/>
      <c r="P1113" s="97"/>
    </row>
    <row r="1114" spans="1:16">
      <c r="A1114" s="850"/>
      <c r="B1114" s="110"/>
      <c r="C1114" s="833"/>
      <c r="D1114" s="120"/>
      <c r="E1114" s="96"/>
      <c r="F1114" s="97"/>
      <c r="G1114" s="110"/>
      <c r="H1114" s="836"/>
      <c r="I1114" s="94"/>
      <c r="J1114" s="96"/>
      <c r="K1114" s="97"/>
      <c r="L1114" s="110"/>
      <c r="M1114" s="839"/>
      <c r="N1114" s="94"/>
      <c r="O1114" s="96"/>
      <c r="P1114" s="97"/>
    </row>
    <row r="1115" spans="1:16">
      <c r="A1115" s="850"/>
      <c r="B1115" s="109"/>
      <c r="C1115" s="833"/>
      <c r="D1115" s="120"/>
      <c r="E1115" s="96"/>
      <c r="F1115" s="97"/>
      <c r="G1115" s="109"/>
      <c r="H1115" s="836"/>
      <c r="I1115" s="94"/>
      <c r="J1115" s="96"/>
      <c r="K1115" s="97"/>
      <c r="L1115" s="109"/>
      <c r="M1115" s="839"/>
      <c r="N1115" s="94"/>
      <c r="O1115" s="96"/>
      <c r="P1115" s="97"/>
    </row>
    <row r="1116" spans="1:16">
      <c r="A1116" s="850"/>
      <c r="B1116" s="110"/>
      <c r="C1116" s="833"/>
      <c r="D1116" s="94"/>
      <c r="E1116" s="96"/>
      <c r="F1116" s="97"/>
      <c r="G1116" s="110"/>
      <c r="H1116" s="836"/>
      <c r="I1116" s="94"/>
      <c r="J1116" s="96"/>
      <c r="K1116" s="97"/>
      <c r="L1116" s="110"/>
      <c r="M1116" s="839"/>
      <c r="N1116" s="94"/>
      <c r="O1116" s="96"/>
      <c r="P1116" s="97"/>
    </row>
    <row r="1117" spans="1:16">
      <c r="A1117" s="850"/>
      <c r="B1117" s="107"/>
      <c r="C1117" s="833"/>
      <c r="D1117" s="113"/>
      <c r="E1117" s="114"/>
      <c r="F1117" s="104"/>
      <c r="G1117" s="107"/>
      <c r="H1117" s="836"/>
      <c r="I1117" s="113"/>
      <c r="J1117" s="114"/>
      <c r="K1117" s="97"/>
      <c r="L1117" s="107"/>
      <c r="M1117" s="839"/>
      <c r="N1117" s="113"/>
      <c r="O1117" s="114"/>
      <c r="P1117" s="97"/>
    </row>
    <row r="1118" spans="1:16" ht="17.25" thickBot="1">
      <c r="A1118" s="850"/>
      <c r="B1118" s="107"/>
      <c r="C1118" s="846"/>
      <c r="D1118" s="122" t="s">
        <v>132</v>
      </c>
      <c r="E1118" s="123" t="s">
        <v>133</v>
      </c>
      <c r="F1118" s="124"/>
      <c r="G1118" s="107"/>
      <c r="H1118" s="847"/>
      <c r="I1118" s="122" t="s">
        <v>132</v>
      </c>
      <c r="J1118" s="123" t="s">
        <v>133</v>
      </c>
      <c r="K1118" s="97"/>
      <c r="L1118" s="107"/>
      <c r="M1118" s="845"/>
      <c r="N1118" s="122" t="s">
        <v>132</v>
      </c>
      <c r="O1118" s="123" t="s">
        <v>133</v>
      </c>
      <c r="P1118" s="97"/>
    </row>
    <row r="1119" spans="1:16">
      <c r="A1119" s="105"/>
      <c r="B1119" s="109"/>
      <c r="C1119" s="832" t="s">
        <v>667</v>
      </c>
      <c r="D1119" s="118"/>
      <c r="E1119" s="119"/>
      <c r="F1119" s="125"/>
      <c r="G1119" s="109"/>
      <c r="H1119" s="835" t="s">
        <v>134</v>
      </c>
      <c r="I1119" s="118"/>
      <c r="J1119" s="119"/>
      <c r="K1119" s="125"/>
      <c r="L1119" s="109"/>
      <c r="M1119" s="838" t="s">
        <v>134</v>
      </c>
      <c r="N1119" s="118"/>
      <c r="O1119" s="119"/>
      <c r="P1119" s="125"/>
    </row>
    <row r="1120" spans="1:16">
      <c r="A1120" s="105"/>
      <c r="B1120" s="110"/>
      <c r="C1120" s="833"/>
      <c r="D1120" s="94"/>
      <c r="E1120" s="96"/>
      <c r="F1120" s="97"/>
      <c r="G1120" s="110"/>
      <c r="H1120" s="836"/>
      <c r="I1120" s="94"/>
      <c r="J1120" s="96"/>
      <c r="K1120" s="97"/>
      <c r="L1120" s="110"/>
      <c r="M1120" s="839"/>
      <c r="N1120" s="94"/>
      <c r="O1120" s="96"/>
      <c r="P1120" s="97"/>
    </row>
    <row r="1121" spans="1:16">
      <c r="A1121" s="105"/>
      <c r="B1121" s="126"/>
      <c r="C1121" s="833"/>
      <c r="D1121" s="94"/>
      <c r="E1121" s="96"/>
      <c r="F1121" s="97"/>
      <c r="G1121" s="126"/>
      <c r="H1121" s="836"/>
      <c r="I1121" s="94"/>
      <c r="J1121" s="96"/>
      <c r="K1121" s="97"/>
      <c r="L1121" s="126"/>
      <c r="M1121" s="839"/>
      <c r="N1121" s="94"/>
      <c r="O1121" s="96"/>
      <c r="P1121" s="128"/>
    </row>
    <row r="1122" spans="1:16">
      <c r="A1122" s="105"/>
      <c r="B1122" s="107"/>
      <c r="C1122" s="833"/>
      <c r="D1122" s="94"/>
      <c r="E1122" s="96"/>
      <c r="F1122" s="97"/>
      <c r="G1122" s="107"/>
      <c r="H1122" s="836"/>
      <c r="I1122" s="94"/>
      <c r="J1122" s="96"/>
      <c r="K1122" s="97"/>
      <c r="L1122" s="107"/>
      <c r="M1122" s="839"/>
      <c r="N1122" s="94"/>
      <c r="O1122" s="96"/>
      <c r="P1122" s="216"/>
    </row>
    <row r="1123" spans="1:16">
      <c r="A1123" s="105"/>
      <c r="B1123" s="109"/>
      <c r="C1123" s="833"/>
      <c r="D1123" s="94"/>
      <c r="E1123" s="96"/>
      <c r="F1123" s="97"/>
      <c r="G1123" s="109"/>
      <c r="H1123" s="836"/>
      <c r="I1123" s="94"/>
      <c r="J1123" s="96"/>
      <c r="K1123" s="97"/>
      <c r="L1123" s="109"/>
      <c r="M1123" s="839"/>
      <c r="N1123" s="94"/>
      <c r="O1123" s="96"/>
      <c r="P1123" s="97"/>
    </row>
    <row r="1124" spans="1:16">
      <c r="A1124" s="105"/>
      <c r="B1124" s="110"/>
      <c r="C1124" s="833"/>
      <c r="D1124" s="94"/>
      <c r="E1124" s="96"/>
      <c r="F1124" s="127"/>
      <c r="G1124" s="110"/>
      <c r="H1124" s="836"/>
      <c r="I1124" s="94"/>
      <c r="J1124" s="96"/>
      <c r="K1124" s="127"/>
      <c r="L1124" s="110"/>
      <c r="M1124" s="839"/>
      <c r="N1124" s="94"/>
      <c r="O1124" s="96"/>
      <c r="P1124" s="127"/>
    </row>
    <row r="1125" spans="1:16">
      <c r="A1125" s="105"/>
      <c r="B1125" s="109"/>
      <c r="C1125" s="833"/>
      <c r="D1125" s="94"/>
      <c r="E1125" s="96"/>
      <c r="F1125" s="128"/>
      <c r="G1125" s="109"/>
      <c r="H1125" s="836"/>
      <c r="I1125" s="94"/>
      <c r="J1125" s="96"/>
      <c r="K1125" s="128"/>
      <c r="L1125" s="109"/>
      <c r="M1125" s="839"/>
      <c r="N1125" s="94"/>
      <c r="O1125" s="96"/>
      <c r="P1125" s="128"/>
    </row>
    <row r="1126" spans="1:16">
      <c r="A1126" s="105"/>
      <c r="B1126" s="110"/>
      <c r="C1126" s="833"/>
      <c r="D1126" s="217"/>
      <c r="E1126" s="114"/>
      <c r="F1126" s="216"/>
      <c r="G1126" s="110"/>
      <c r="H1126" s="836"/>
      <c r="I1126" s="113"/>
      <c r="J1126" s="114"/>
      <c r="K1126" s="216"/>
      <c r="L1126" s="110"/>
      <c r="M1126" s="839"/>
      <c r="N1126" s="113"/>
      <c r="O1126" s="114"/>
      <c r="P1126" s="216"/>
    </row>
    <row r="1127" spans="1:16">
      <c r="A1127" s="105"/>
      <c r="B1127" s="109"/>
      <c r="C1127" s="833"/>
      <c r="D1127" s="217"/>
      <c r="E1127" s="114"/>
      <c r="F1127" s="216"/>
      <c r="G1127" s="109"/>
      <c r="H1127" s="836"/>
      <c r="I1127" s="113"/>
      <c r="J1127" s="114"/>
      <c r="K1127" s="216"/>
      <c r="L1127" s="109"/>
      <c r="M1127" s="839"/>
      <c r="N1127" s="113"/>
      <c r="O1127" s="114"/>
      <c r="P1127" s="216"/>
    </row>
    <row r="1128" spans="1:16" ht="17.25" thickBot="1">
      <c r="A1128" s="105"/>
      <c r="B1128" s="110"/>
      <c r="C1128" s="846"/>
      <c r="D1128" s="129"/>
      <c r="E1128" s="130"/>
      <c r="F1128" s="104"/>
      <c r="G1128" s="110"/>
      <c r="H1128" s="847"/>
      <c r="I1128" s="113"/>
      <c r="J1128" s="130"/>
      <c r="K1128" s="104"/>
      <c r="L1128" s="110"/>
      <c r="M1128" s="845"/>
      <c r="N1128" s="113"/>
      <c r="O1128" s="131"/>
      <c r="P1128" s="127"/>
    </row>
    <row r="1129" spans="1:16">
      <c r="A1129" s="132"/>
      <c r="B1129" s="109"/>
      <c r="C1129" s="832" t="s">
        <v>668</v>
      </c>
      <c r="D1129" s="118" t="s">
        <v>136</v>
      </c>
      <c r="E1129" s="133" t="s">
        <v>137</v>
      </c>
      <c r="F1129" s="125"/>
      <c r="G1129" s="109"/>
      <c r="H1129" s="835" t="s">
        <v>135</v>
      </c>
      <c r="I1129" s="118" t="s">
        <v>136</v>
      </c>
      <c r="J1129" s="133" t="s">
        <v>137</v>
      </c>
      <c r="K1129" s="125"/>
      <c r="L1129" s="109"/>
      <c r="M1129" s="838" t="s">
        <v>135</v>
      </c>
      <c r="N1129" s="118" t="s">
        <v>136</v>
      </c>
      <c r="O1129" s="133" t="s">
        <v>137</v>
      </c>
      <c r="P1129" s="125"/>
    </row>
    <row r="1130" spans="1:16">
      <c r="A1130" s="132"/>
      <c r="B1130" s="110"/>
      <c r="C1130" s="833"/>
      <c r="D1130" s="94" t="s">
        <v>141</v>
      </c>
      <c r="E1130" s="96" t="s">
        <v>142</v>
      </c>
      <c r="F1130" s="134"/>
      <c r="G1130" s="110"/>
      <c r="H1130" s="836"/>
      <c r="I1130" s="94" t="s">
        <v>141</v>
      </c>
      <c r="J1130" s="96" t="s">
        <v>142</v>
      </c>
      <c r="K1130" s="134"/>
      <c r="L1130" s="110"/>
      <c r="M1130" s="839"/>
      <c r="N1130" s="94" t="s">
        <v>141</v>
      </c>
      <c r="O1130" s="96" t="s">
        <v>142</v>
      </c>
      <c r="P1130" s="134"/>
    </row>
    <row r="1131" spans="1:16">
      <c r="A1131" s="132"/>
      <c r="B1131" s="135"/>
      <c r="C1131" s="833"/>
      <c r="D1131" s="94" t="s">
        <v>145</v>
      </c>
      <c r="E1131" s="96" t="s">
        <v>146</v>
      </c>
      <c r="F1131" s="97"/>
      <c r="G1131" s="135"/>
      <c r="H1131" s="836"/>
      <c r="I1131" s="94" t="s">
        <v>145</v>
      </c>
      <c r="J1131" s="96" t="s">
        <v>146</v>
      </c>
      <c r="K1131" s="97"/>
      <c r="L1131" s="135"/>
      <c r="M1131" s="839"/>
      <c r="N1131" s="94" t="s">
        <v>145</v>
      </c>
      <c r="O1131" s="96" t="s">
        <v>146</v>
      </c>
      <c r="P1131" s="97"/>
    </row>
    <row r="1132" spans="1:16">
      <c r="A1132" s="132"/>
      <c r="B1132" s="110"/>
      <c r="C1132" s="833"/>
      <c r="D1132" s="94" t="s">
        <v>147</v>
      </c>
      <c r="E1132" s="96" t="s">
        <v>148</v>
      </c>
      <c r="F1132" s="104"/>
      <c r="G1132" s="110"/>
      <c r="H1132" s="836"/>
      <c r="I1132" s="94" t="s">
        <v>147</v>
      </c>
      <c r="J1132" s="96" t="s">
        <v>148</v>
      </c>
      <c r="K1132" s="104"/>
      <c r="L1132" s="110"/>
      <c r="M1132" s="839"/>
      <c r="N1132" s="94" t="s">
        <v>147</v>
      </c>
      <c r="O1132" s="96" t="s">
        <v>148</v>
      </c>
      <c r="P1132" s="104"/>
    </row>
    <row r="1133" spans="1:16">
      <c r="A1133" s="132"/>
      <c r="B1133" s="135"/>
      <c r="C1133" s="833"/>
      <c r="D1133" s="94"/>
      <c r="E1133" s="114"/>
      <c r="F1133" s="136"/>
      <c r="G1133" s="135"/>
      <c r="H1133" s="836"/>
      <c r="I1133" s="94"/>
      <c r="J1133" s="114"/>
      <c r="K1133" s="136"/>
      <c r="L1133" s="135"/>
      <c r="M1133" s="839"/>
      <c r="N1133" s="94"/>
      <c r="O1133" s="114"/>
      <c r="P1133" s="136"/>
    </row>
    <row r="1134" spans="1:16">
      <c r="A1134" s="132"/>
      <c r="B1134" s="110"/>
      <c r="C1134" s="833"/>
      <c r="D1134" s="94"/>
      <c r="E1134" s="96"/>
      <c r="F1134" s="97"/>
      <c r="G1134" s="110"/>
      <c r="H1134" s="836"/>
      <c r="I1134" s="94"/>
      <c r="J1134" s="96"/>
      <c r="K1134" s="97"/>
      <c r="L1134" s="110"/>
      <c r="M1134" s="839"/>
      <c r="N1134" s="94"/>
      <c r="O1134" s="96"/>
      <c r="P1134" s="97"/>
    </row>
    <row r="1135" spans="1:16">
      <c r="A1135" s="132"/>
      <c r="B1135" s="135"/>
      <c r="C1135" s="833"/>
      <c r="D1135" s="94"/>
      <c r="E1135" s="114"/>
      <c r="F1135" s="136"/>
      <c r="G1135" s="135"/>
      <c r="H1135" s="836"/>
      <c r="I1135" s="94"/>
      <c r="J1135" s="114"/>
      <c r="K1135" s="136"/>
      <c r="L1135" s="135"/>
      <c r="M1135" s="839"/>
      <c r="N1135" s="94"/>
      <c r="O1135" s="114"/>
      <c r="P1135" s="136"/>
    </row>
    <row r="1136" spans="1:16">
      <c r="A1136" s="132"/>
      <c r="B1136" s="110"/>
      <c r="C1136" s="833"/>
      <c r="D1136" s="94"/>
      <c r="E1136" s="96"/>
      <c r="F1136" s="97"/>
      <c r="G1136" s="110"/>
      <c r="H1136" s="836"/>
      <c r="I1136" s="94"/>
      <c r="J1136" s="96"/>
      <c r="K1136" s="97"/>
      <c r="L1136" s="110"/>
      <c r="M1136" s="839"/>
      <c r="N1136" s="94"/>
      <c r="O1136" s="96"/>
      <c r="P1136" s="97"/>
    </row>
    <row r="1137" spans="1:16">
      <c r="A1137" s="132"/>
      <c r="B1137" s="135"/>
      <c r="C1137" s="833"/>
      <c r="D1137" s="94"/>
      <c r="E1137" s="96"/>
      <c r="F1137" s="97"/>
      <c r="G1137" s="135"/>
      <c r="H1137" s="836"/>
      <c r="I1137" s="94"/>
      <c r="J1137" s="96"/>
      <c r="K1137" s="97"/>
      <c r="L1137" s="135"/>
      <c r="M1137" s="839"/>
      <c r="N1137" s="94"/>
      <c r="O1137" s="96"/>
      <c r="P1137" s="97"/>
    </row>
    <row r="1138" spans="1:16" ht="17.25" thickBot="1">
      <c r="A1138" s="132"/>
      <c r="B1138" s="110"/>
      <c r="C1138" s="846"/>
      <c r="D1138" s="115"/>
      <c r="E1138" s="116"/>
      <c r="F1138" s="117"/>
      <c r="G1138" s="110"/>
      <c r="H1138" s="847"/>
      <c r="I1138" s="115"/>
      <c r="J1138" s="130"/>
      <c r="K1138" s="104"/>
      <c r="L1138" s="110"/>
      <c r="M1138" s="845"/>
      <c r="N1138" s="115"/>
      <c r="O1138" s="130"/>
      <c r="P1138" s="104"/>
    </row>
    <row r="1139" spans="1:16">
      <c r="A1139" s="132"/>
      <c r="B1139" s="135"/>
      <c r="C1139" s="832" t="s">
        <v>669</v>
      </c>
      <c r="D1139" s="137" t="s">
        <v>150</v>
      </c>
      <c r="E1139" s="138"/>
      <c r="F1139" s="139" t="s">
        <v>151</v>
      </c>
      <c r="G1139" s="135"/>
      <c r="H1139" s="835" t="s">
        <v>149</v>
      </c>
      <c r="I1139" s="137" t="s">
        <v>150</v>
      </c>
      <c r="J1139" s="138"/>
      <c r="K1139" s="139" t="s">
        <v>151</v>
      </c>
      <c r="L1139" s="135"/>
      <c r="M1139" s="838" t="s">
        <v>149</v>
      </c>
      <c r="N1139" s="137" t="s">
        <v>150</v>
      </c>
      <c r="O1139" s="138"/>
      <c r="P1139" s="139" t="s">
        <v>151</v>
      </c>
    </row>
    <row r="1140" spans="1:16">
      <c r="A1140" s="132"/>
      <c r="B1140" s="110"/>
      <c r="C1140" s="833"/>
      <c r="D1140" s="120"/>
      <c r="E1140" s="121"/>
      <c r="F1140" s="140"/>
      <c r="G1140" s="110"/>
      <c r="H1140" s="836"/>
      <c r="I1140" s="94"/>
      <c r="J1140" s="96"/>
      <c r="K1140" s="97"/>
      <c r="L1140" s="110"/>
      <c r="M1140" s="839"/>
      <c r="N1140" s="94"/>
      <c r="O1140" s="96"/>
      <c r="P1140" s="97"/>
    </row>
    <row r="1141" spans="1:16">
      <c r="A1141" s="132"/>
      <c r="B1141" s="135"/>
      <c r="C1141" s="833"/>
      <c r="D1141" s="94"/>
      <c r="E1141" s="96"/>
      <c r="F1141" s="97"/>
      <c r="G1141" s="135"/>
      <c r="H1141" s="836"/>
      <c r="I1141" s="94"/>
      <c r="J1141" s="96"/>
      <c r="K1141" s="97"/>
      <c r="L1141" s="135"/>
      <c r="M1141" s="839"/>
      <c r="N1141" s="94"/>
      <c r="O1141" s="96"/>
      <c r="P1141" s="97"/>
    </row>
    <row r="1142" spans="1:16">
      <c r="A1142" s="132"/>
      <c r="B1142" s="110"/>
      <c r="C1142" s="833"/>
      <c r="D1142" s="113"/>
      <c r="E1142" s="114"/>
      <c r="F1142" s="104"/>
      <c r="G1142" s="110"/>
      <c r="H1142" s="836"/>
      <c r="I1142" s="113"/>
      <c r="J1142" s="114"/>
      <c r="K1142" s="104"/>
      <c r="L1142" s="110"/>
      <c r="M1142" s="839"/>
      <c r="N1142" s="113"/>
      <c r="O1142" s="114"/>
      <c r="P1142" s="104"/>
    </row>
    <row r="1143" spans="1:16">
      <c r="A1143" s="841"/>
      <c r="B1143" s="135"/>
      <c r="C1143" s="833"/>
      <c r="D1143" s="94"/>
      <c r="E1143" s="96"/>
      <c r="F1143" s="97"/>
      <c r="G1143" s="135"/>
      <c r="H1143" s="836"/>
      <c r="I1143" s="94"/>
      <c r="J1143" s="96"/>
      <c r="K1143" s="97"/>
      <c r="L1143" s="135"/>
      <c r="M1143" s="839"/>
      <c r="N1143" s="94"/>
      <c r="O1143" s="96"/>
      <c r="P1143" s="97"/>
    </row>
    <row r="1144" spans="1:16">
      <c r="A1144" s="841"/>
      <c r="B1144" s="110"/>
      <c r="C1144" s="833"/>
      <c r="D1144" s="94"/>
      <c r="E1144" s="96"/>
      <c r="F1144" s="97"/>
      <c r="G1144" s="110"/>
      <c r="H1144" s="836"/>
      <c r="I1144" s="94"/>
      <c r="J1144" s="96"/>
      <c r="K1144" s="97"/>
      <c r="L1144" s="110"/>
      <c r="M1144" s="839"/>
      <c r="N1144" s="94"/>
      <c r="O1144" s="96"/>
      <c r="P1144" s="97"/>
    </row>
    <row r="1145" spans="1:16">
      <c r="A1145" s="841"/>
      <c r="B1145" s="135"/>
      <c r="C1145" s="833"/>
      <c r="D1145" s="113"/>
      <c r="E1145" s="114"/>
      <c r="F1145" s="104"/>
      <c r="G1145" s="135"/>
      <c r="H1145" s="836"/>
      <c r="I1145" s="113"/>
      <c r="J1145" s="114"/>
      <c r="K1145" s="104"/>
      <c r="L1145" s="135"/>
      <c r="M1145" s="839"/>
      <c r="N1145" s="113"/>
      <c r="O1145" s="114"/>
      <c r="P1145" s="104"/>
    </row>
    <row r="1146" spans="1:16" ht="17.25" thickBot="1">
      <c r="A1146" s="842"/>
      <c r="B1146" s="141"/>
      <c r="C1146" s="834"/>
      <c r="D1146" s="142"/>
      <c r="E1146" s="143"/>
      <c r="F1146" s="144"/>
      <c r="G1146" s="141"/>
      <c r="H1146" s="837"/>
      <c r="I1146" s="142"/>
      <c r="J1146" s="143"/>
      <c r="K1146" s="144"/>
      <c r="L1146" s="141"/>
      <c r="M1146" s="840"/>
      <c r="N1146" s="142"/>
      <c r="O1146" s="143"/>
      <c r="P1146" s="144"/>
    </row>
    <row r="1147" spans="1:16" s="146" customFormat="1" ht="27" customHeight="1" thickTop="1" thickBot="1">
      <c r="A1147" s="145"/>
      <c r="B1147" s="843" t="s">
        <v>152</v>
      </c>
      <c r="C1147" s="843"/>
      <c r="D1147" s="843"/>
      <c r="E1147" s="843"/>
      <c r="F1147" s="843"/>
      <c r="G1147" s="844" t="s">
        <v>153</v>
      </c>
      <c r="H1147" s="844"/>
      <c r="I1147" s="844"/>
      <c r="J1147" s="844"/>
      <c r="K1147" s="844"/>
      <c r="L1147" s="844"/>
      <c r="M1147" s="844"/>
      <c r="N1147" s="825" t="s">
        <v>154</v>
      </c>
      <c r="O1147" s="825"/>
      <c r="P1147" s="825"/>
    </row>
    <row r="1148" spans="1:16" s="159" customFormat="1" ht="21.75" customHeight="1" thickTop="1" thickBot="1">
      <c r="A1148" s="147" t="s">
        <v>0</v>
      </c>
      <c r="B1148" s="148"/>
      <c r="C1148" s="149" t="s">
        <v>155</v>
      </c>
      <c r="D1148" s="150" t="s">
        <v>156</v>
      </c>
      <c r="E1148" s="151" t="s">
        <v>157</v>
      </c>
      <c r="F1148" s="152" t="s">
        <v>158</v>
      </c>
      <c r="G1148" s="153" t="s">
        <v>159</v>
      </c>
      <c r="H1148" s="154" t="s">
        <v>150</v>
      </c>
      <c r="I1148" s="155" t="s">
        <v>156</v>
      </c>
      <c r="J1148" s="155" t="s">
        <v>157</v>
      </c>
      <c r="K1148" s="155" t="s">
        <v>158</v>
      </c>
      <c r="L1148" s="154" t="s">
        <v>160</v>
      </c>
      <c r="M1148" s="156" t="s">
        <v>161</v>
      </c>
      <c r="N1148" s="157" t="s">
        <v>155</v>
      </c>
      <c r="O1148" s="151" t="s">
        <v>157</v>
      </c>
      <c r="P1148" s="158" t="s">
        <v>158</v>
      </c>
    </row>
    <row r="1149" spans="1:16" s="172" customFormat="1" ht="17.25" thickTop="1">
      <c r="A1149" s="826">
        <f>A1063</f>
        <v>46214</v>
      </c>
      <c r="B1149" s="829" t="s">
        <v>670</v>
      </c>
      <c r="C1149" s="160"/>
      <c r="D1149" s="161"/>
      <c r="E1149" s="162"/>
      <c r="F1149" s="163"/>
      <c r="G1149" s="164"/>
      <c r="H1149" s="165"/>
      <c r="I1149" s="166"/>
      <c r="J1149" s="166"/>
      <c r="K1149" s="167"/>
      <c r="L1149" s="168"/>
      <c r="M1149" s="169"/>
      <c r="N1149" s="170"/>
      <c r="O1149" s="166"/>
      <c r="P1149" s="171"/>
    </row>
    <row r="1150" spans="1:16" s="172" customFormat="1">
      <c r="A1150" s="827"/>
      <c r="B1150" s="830"/>
      <c r="C1150" s="173"/>
      <c r="D1150" s="174"/>
      <c r="E1150" s="175"/>
      <c r="F1150" s="176"/>
      <c r="G1150" s="173"/>
      <c r="H1150" s="177"/>
      <c r="I1150" s="175"/>
      <c r="J1150" s="175"/>
      <c r="K1150" s="178"/>
      <c r="L1150" s="179"/>
      <c r="M1150" s="180"/>
      <c r="N1150" s="181"/>
      <c r="O1150" s="175"/>
      <c r="P1150" s="182"/>
    </row>
    <row r="1151" spans="1:16" s="172" customFormat="1">
      <c r="A1151" s="827"/>
      <c r="B1151" s="830"/>
      <c r="C1151" s="173"/>
      <c r="D1151" s="174"/>
      <c r="E1151" s="175"/>
      <c r="F1151" s="176"/>
      <c r="G1151" s="173"/>
      <c r="H1151" s="183"/>
      <c r="I1151" s="175"/>
      <c r="J1151" s="175"/>
      <c r="K1151" s="178"/>
      <c r="L1151" s="184"/>
      <c r="M1151" s="180"/>
      <c r="N1151" s="181"/>
      <c r="O1151" s="175"/>
      <c r="P1151" s="182"/>
    </row>
    <row r="1152" spans="1:16" s="172" customFormat="1">
      <c r="A1152" s="827"/>
      <c r="B1152" s="830"/>
      <c r="C1152" s="173"/>
      <c r="D1152" s="218"/>
      <c r="E1152" s="175"/>
      <c r="F1152" s="176"/>
      <c r="G1152" s="173"/>
      <c r="H1152" s="183"/>
      <c r="I1152" s="175"/>
      <c r="J1152" s="175"/>
      <c r="K1152" s="187"/>
      <c r="L1152" s="184"/>
      <c r="M1152" s="180"/>
      <c r="N1152" s="181"/>
      <c r="O1152" s="175"/>
      <c r="P1152" s="182"/>
    </row>
    <row r="1153" spans="1:16" s="172" customFormat="1">
      <c r="A1153" s="827"/>
      <c r="B1153" s="830"/>
      <c r="C1153" s="173"/>
      <c r="D1153" s="185"/>
      <c r="E1153" s="175"/>
      <c r="F1153" s="182"/>
      <c r="G1153" s="173"/>
      <c r="H1153" s="186"/>
      <c r="I1153" s="175"/>
      <c r="J1153" s="175"/>
      <c r="K1153" s="187"/>
      <c r="L1153" s="184"/>
      <c r="M1153" s="180"/>
      <c r="N1153" s="181"/>
      <c r="O1153" s="175"/>
      <c r="P1153" s="182"/>
    </row>
    <row r="1154" spans="1:16" s="172" customFormat="1">
      <c r="A1154" s="827"/>
      <c r="B1154" s="830"/>
      <c r="C1154" s="173"/>
      <c r="D1154" s="174"/>
      <c r="E1154" s="175"/>
      <c r="F1154" s="188"/>
      <c r="G1154" s="198"/>
      <c r="H1154" s="183"/>
      <c r="I1154" s="191"/>
      <c r="J1154" s="175"/>
      <c r="K1154" s="178"/>
      <c r="L1154" s="189"/>
      <c r="M1154" s="190"/>
      <c r="N1154" s="181"/>
      <c r="O1154" s="175"/>
      <c r="P1154" s="182"/>
    </row>
    <row r="1155" spans="1:16" s="172" customFormat="1">
      <c r="A1155" s="827"/>
      <c r="B1155" s="830"/>
      <c r="C1155" s="173"/>
      <c r="D1155" s="174"/>
      <c r="E1155" s="175"/>
      <c r="F1155" s="182"/>
      <c r="G1155" s="173"/>
      <c r="H1155" s="183"/>
      <c r="I1155" s="191"/>
      <c r="J1155" s="175"/>
      <c r="K1155" s="178"/>
      <c r="L1155" s="184"/>
      <c r="M1155" s="180"/>
      <c r="N1155" s="181"/>
      <c r="O1155" s="175"/>
      <c r="P1155" s="182"/>
    </row>
    <row r="1156" spans="1:16" s="172" customFormat="1">
      <c r="A1156" s="827"/>
      <c r="B1156" s="830"/>
      <c r="C1156" s="173"/>
      <c r="D1156" s="174"/>
      <c r="E1156" s="175"/>
      <c r="F1156" s="182"/>
      <c r="G1156" s="219"/>
      <c r="H1156" s="183"/>
      <c r="I1156" s="175"/>
      <c r="J1156" s="175"/>
      <c r="K1156" s="178"/>
      <c r="L1156" s="184"/>
      <c r="M1156" s="180"/>
      <c r="N1156" s="181"/>
      <c r="O1156" s="175"/>
      <c r="P1156" s="182"/>
    </row>
    <row r="1157" spans="1:16" s="172" customFormat="1">
      <c r="A1157" s="827"/>
      <c r="B1157" s="830"/>
      <c r="C1157" s="173"/>
      <c r="D1157" s="174"/>
      <c r="E1157" s="175"/>
      <c r="F1157" s="188"/>
      <c r="G1157" s="173"/>
      <c r="H1157" s="183"/>
      <c r="I1157" s="191"/>
      <c r="J1157" s="175"/>
      <c r="K1157" s="178"/>
      <c r="L1157" s="184"/>
      <c r="M1157" s="180"/>
      <c r="N1157" s="181"/>
      <c r="O1157" s="175"/>
      <c r="P1157" s="182"/>
    </row>
    <row r="1158" spans="1:16" s="172" customFormat="1">
      <c r="A1158" s="827"/>
      <c r="B1158" s="830"/>
      <c r="C1158" s="173"/>
      <c r="D1158" s="174"/>
      <c r="E1158" s="175"/>
      <c r="F1158" s="182"/>
      <c r="G1158" s="173"/>
      <c r="H1158" s="183"/>
      <c r="I1158" s="191"/>
      <c r="J1158" s="175"/>
      <c r="K1158" s="178"/>
      <c r="L1158" s="184"/>
      <c r="M1158" s="180"/>
      <c r="N1158" s="181"/>
      <c r="O1158" s="175"/>
      <c r="P1158" s="182"/>
    </row>
    <row r="1159" spans="1:16" s="172" customFormat="1">
      <c r="A1159" s="827"/>
      <c r="B1159" s="830"/>
      <c r="C1159" s="192"/>
      <c r="D1159" s="193"/>
      <c r="E1159" s="194"/>
      <c r="F1159" s="195"/>
      <c r="G1159" s="173"/>
      <c r="H1159" s="177"/>
      <c r="I1159" s="175"/>
      <c r="J1159" s="175"/>
      <c r="K1159" s="178"/>
      <c r="L1159" s="184"/>
      <c r="M1159" s="180"/>
      <c r="N1159" s="196"/>
      <c r="O1159" s="194"/>
      <c r="P1159" s="195"/>
    </row>
    <row r="1160" spans="1:16" s="172" customFormat="1">
      <c r="A1160" s="827"/>
      <c r="B1160" s="830"/>
      <c r="C1160" s="192"/>
      <c r="D1160" s="193"/>
      <c r="E1160" s="194"/>
      <c r="F1160" s="195"/>
      <c r="G1160" s="198"/>
      <c r="H1160" s="183"/>
      <c r="I1160" s="191"/>
      <c r="J1160" s="175"/>
      <c r="K1160" s="178"/>
      <c r="L1160" s="184"/>
      <c r="M1160" s="180"/>
      <c r="N1160" s="196"/>
      <c r="O1160" s="194"/>
      <c r="P1160" s="195"/>
    </row>
    <row r="1161" spans="1:16" s="172" customFormat="1">
      <c r="A1161" s="827"/>
      <c r="B1161" s="830"/>
      <c r="C1161" s="192"/>
      <c r="D1161" s="193"/>
      <c r="E1161" s="194"/>
      <c r="F1161" s="195"/>
      <c r="G1161" s="173"/>
      <c r="H1161" s="199"/>
      <c r="I1161" s="191"/>
      <c r="J1161" s="200"/>
      <c r="K1161" s="197"/>
      <c r="L1161" s="184"/>
      <c r="M1161" s="180"/>
      <c r="N1161" s="196"/>
      <c r="O1161" s="194"/>
      <c r="P1161" s="195"/>
    </row>
    <row r="1162" spans="1:16" s="172" customFormat="1">
      <c r="A1162" s="827"/>
      <c r="B1162" s="830"/>
      <c r="C1162" s="192"/>
      <c r="D1162" s="193"/>
      <c r="E1162" s="194"/>
      <c r="F1162" s="195"/>
      <c r="G1162" s="173"/>
      <c r="H1162" s="201"/>
      <c r="I1162" s="175"/>
      <c r="J1162" s="175"/>
      <c r="K1162" s="178"/>
      <c r="L1162" s="184"/>
      <c r="M1162" s="180"/>
      <c r="N1162" s="196"/>
      <c r="O1162" s="194"/>
      <c r="P1162" s="195"/>
    </row>
    <row r="1163" spans="1:16" s="172" customFormat="1">
      <c r="A1163" s="827"/>
      <c r="B1163" s="830"/>
      <c r="C1163" s="192"/>
      <c r="D1163" s="193"/>
      <c r="E1163" s="194"/>
      <c r="F1163" s="195"/>
      <c r="G1163" s="198"/>
      <c r="H1163" s="183"/>
      <c r="I1163" s="200"/>
      <c r="J1163" s="200"/>
      <c r="K1163" s="197"/>
      <c r="L1163" s="184"/>
      <c r="M1163" s="180"/>
      <c r="N1163" s="196"/>
      <c r="O1163" s="194"/>
      <c r="P1163" s="195"/>
    </row>
    <row r="1164" spans="1:16" s="172" customFormat="1">
      <c r="A1164" s="827"/>
      <c r="B1164" s="830"/>
      <c r="C1164" s="192"/>
      <c r="D1164" s="193"/>
      <c r="E1164" s="194"/>
      <c r="F1164" s="195"/>
      <c r="G1164" s="173"/>
      <c r="H1164" s="183"/>
      <c r="I1164" s="200"/>
      <c r="J1164" s="200"/>
      <c r="K1164" s="197"/>
      <c r="L1164" s="179"/>
      <c r="M1164" s="180"/>
      <c r="N1164" s="196"/>
      <c r="O1164" s="194"/>
      <c r="P1164" s="195"/>
    </row>
    <row r="1165" spans="1:16" s="172" customFormat="1">
      <c r="A1165" s="827"/>
      <c r="B1165" s="830"/>
      <c r="C1165" s="192"/>
      <c r="D1165" s="193"/>
      <c r="E1165" s="194"/>
      <c r="F1165" s="195"/>
      <c r="G1165" s="192"/>
      <c r="H1165" s="201"/>
      <c r="I1165" s="202"/>
      <c r="J1165" s="202"/>
      <c r="K1165" s="203"/>
      <c r="L1165" s="204"/>
      <c r="M1165" s="190"/>
      <c r="N1165" s="196"/>
      <c r="O1165" s="194"/>
      <c r="P1165" s="195"/>
    </row>
    <row r="1166" spans="1:16" s="172" customFormat="1">
      <c r="A1166" s="827"/>
      <c r="B1166" s="830"/>
      <c r="C1166" s="192"/>
      <c r="D1166" s="193"/>
      <c r="E1166" s="194"/>
      <c r="F1166" s="195"/>
      <c r="G1166" s="192"/>
      <c r="H1166" s="201"/>
      <c r="I1166" s="202"/>
      <c r="J1166" s="202"/>
      <c r="K1166" s="203"/>
      <c r="L1166" s="204"/>
      <c r="M1166" s="190"/>
      <c r="N1166" s="196"/>
      <c r="O1166" s="194"/>
      <c r="P1166" s="195"/>
    </row>
    <row r="1167" spans="1:16" s="172" customFormat="1">
      <c r="A1167" s="827"/>
      <c r="B1167" s="830"/>
      <c r="C1167" s="192"/>
      <c r="D1167" s="193"/>
      <c r="E1167" s="194"/>
      <c r="F1167" s="195"/>
      <c r="G1167" s="192"/>
      <c r="H1167" s="201"/>
      <c r="I1167" s="202"/>
      <c r="J1167" s="202"/>
      <c r="K1167" s="203"/>
      <c r="L1167" s="204"/>
      <c r="M1167" s="190"/>
      <c r="N1167" s="196"/>
      <c r="O1167" s="194"/>
      <c r="P1167" s="195"/>
    </row>
    <row r="1168" spans="1:16" s="172" customFormat="1" ht="17.25" thickBot="1">
      <c r="A1168" s="828"/>
      <c r="B1168" s="831"/>
      <c r="C1168" s="205"/>
      <c r="D1168" s="206"/>
      <c r="E1168" s="207"/>
      <c r="F1168" s="208"/>
      <c r="G1168" s="209"/>
      <c r="H1168" s="210"/>
      <c r="I1168" s="211"/>
      <c r="J1168" s="211"/>
      <c r="K1168" s="212"/>
      <c r="L1168" s="213"/>
      <c r="M1168" s="214"/>
      <c r="N1168" s="215"/>
      <c r="O1168" s="207"/>
      <c r="P1168" s="208"/>
    </row>
    <row r="1169" spans="1:16" s="71" customFormat="1" ht="18" customHeight="1" thickTop="1" thickBot="1">
      <c r="A1169" s="862">
        <f>A1063+1</f>
        <v>46215</v>
      </c>
      <c r="B1169" s="90" t="s">
        <v>162</v>
      </c>
      <c r="C1169" s="832" t="s">
        <v>665</v>
      </c>
      <c r="D1169" s="91" t="s">
        <v>114</v>
      </c>
      <c r="E1169" s="92" t="s">
        <v>164</v>
      </c>
      <c r="F1169" s="93"/>
      <c r="G1169" s="90" t="s">
        <v>162</v>
      </c>
      <c r="H1169" s="836" t="s">
        <v>163</v>
      </c>
      <c r="I1169" s="91" t="s">
        <v>114</v>
      </c>
      <c r="J1169" s="92" t="s">
        <v>164</v>
      </c>
      <c r="K1169" s="93"/>
      <c r="L1169" s="90" t="s">
        <v>162</v>
      </c>
      <c r="M1169" s="839" t="s">
        <v>163</v>
      </c>
      <c r="N1169" s="91" t="s">
        <v>114</v>
      </c>
      <c r="O1169" s="92" t="s">
        <v>164</v>
      </c>
      <c r="P1169" s="93"/>
    </row>
    <row r="1170" spans="1:16" ht="18" customHeight="1">
      <c r="A1170" s="863"/>
      <c r="B1170" s="864"/>
      <c r="C1170" s="833"/>
      <c r="D1170" s="94" t="s">
        <v>116</v>
      </c>
      <c r="E1170" s="95" t="s">
        <v>142</v>
      </c>
      <c r="F1170" s="93"/>
      <c r="G1170" s="864"/>
      <c r="H1170" s="836"/>
      <c r="I1170" s="94" t="s">
        <v>116</v>
      </c>
      <c r="J1170" s="95" t="s">
        <v>142</v>
      </c>
      <c r="K1170" s="93"/>
      <c r="L1170" s="864"/>
      <c r="M1170" s="839"/>
      <c r="N1170" s="94" t="s">
        <v>116</v>
      </c>
      <c r="O1170" s="95" t="s">
        <v>142</v>
      </c>
      <c r="P1170" s="93"/>
    </row>
    <row r="1171" spans="1:16" ht="17.25" thickBot="1">
      <c r="A1171" s="863"/>
      <c r="B1171" s="865"/>
      <c r="C1171" s="833"/>
      <c r="D1171" s="94" t="s">
        <v>165</v>
      </c>
      <c r="E1171" s="96" t="s">
        <v>166</v>
      </c>
      <c r="F1171" s="98"/>
      <c r="G1171" s="865"/>
      <c r="H1171" s="836"/>
      <c r="I1171" s="94" t="s">
        <v>165</v>
      </c>
      <c r="J1171" s="96" t="s">
        <v>166</v>
      </c>
      <c r="K1171" s="98"/>
      <c r="L1171" s="865"/>
      <c r="M1171" s="839"/>
      <c r="N1171" s="94" t="s">
        <v>165</v>
      </c>
      <c r="O1171" s="96" t="s">
        <v>166</v>
      </c>
      <c r="P1171" s="98"/>
    </row>
    <row r="1172" spans="1:16" ht="17.25" thickBot="1">
      <c r="A1172" s="863"/>
      <c r="B1172" s="90" t="s">
        <v>167</v>
      </c>
      <c r="C1172" s="833"/>
      <c r="D1172" s="94"/>
      <c r="E1172" s="96"/>
      <c r="F1172" s="97"/>
      <c r="G1172" s="90" t="s">
        <v>167</v>
      </c>
      <c r="H1172" s="836"/>
      <c r="I1172" s="94" t="s">
        <v>120</v>
      </c>
      <c r="J1172" s="96" t="s">
        <v>148</v>
      </c>
      <c r="K1172" s="97"/>
      <c r="L1172" s="90" t="s">
        <v>167</v>
      </c>
      <c r="M1172" s="839"/>
      <c r="N1172" s="94" t="s">
        <v>120</v>
      </c>
      <c r="O1172" s="96" t="s">
        <v>148</v>
      </c>
      <c r="P1172" s="97"/>
    </row>
    <row r="1173" spans="1:16">
      <c r="A1173" s="863"/>
      <c r="B1173" s="861"/>
      <c r="C1173" s="833"/>
      <c r="D1173" s="94"/>
      <c r="E1173" s="96"/>
      <c r="F1173" s="97"/>
      <c r="G1173" s="861"/>
      <c r="H1173" s="836"/>
      <c r="I1173" s="94"/>
      <c r="J1173" s="96"/>
      <c r="K1173" s="97"/>
      <c r="L1173" s="861"/>
      <c r="M1173" s="839"/>
      <c r="N1173" s="94"/>
      <c r="O1173" s="96"/>
      <c r="P1173" s="97"/>
    </row>
    <row r="1174" spans="1:16">
      <c r="A1174" s="863"/>
      <c r="B1174" s="854"/>
      <c r="C1174" s="833"/>
      <c r="D1174" s="94"/>
      <c r="E1174" s="96"/>
      <c r="F1174" s="97"/>
      <c r="G1174" s="854"/>
      <c r="H1174" s="836"/>
      <c r="I1174" s="94"/>
      <c r="J1174" s="96"/>
      <c r="K1174" s="97"/>
      <c r="L1174" s="854"/>
      <c r="M1174" s="839"/>
      <c r="N1174" s="94"/>
      <c r="O1174" s="96"/>
      <c r="P1174" s="97"/>
    </row>
    <row r="1175" spans="1:16">
      <c r="A1175" s="863"/>
      <c r="B1175" s="853"/>
      <c r="C1175" s="833"/>
      <c r="D1175" s="94"/>
      <c r="E1175" s="96"/>
      <c r="F1175" s="93"/>
      <c r="G1175" s="853"/>
      <c r="H1175" s="836"/>
      <c r="I1175" s="94"/>
      <c r="J1175" s="96"/>
      <c r="K1175" s="93"/>
      <c r="L1175" s="853"/>
      <c r="M1175" s="839"/>
      <c r="N1175" s="94"/>
      <c r="O1175" s="96"/>
      <c r="P1175" s="93"/>
    </row>
    <row r="1176" spans="1:16">
      <c r="A1176" s="863"/>
      <c r="B1176" s="854"/>
      <c r="C1176" s="833"/>
      <c r="D1176" s="94"/>
      <c r="E1176" s="96"/>
      <c r="F1176" s="99"/>
      <c r="G1176" s="854"/>
      <c r="H1176" s="836"/>
      <c r="I1176" s="94"/>
      <c r="J1176" s="96"/>
      <c r="K1176" s="99"/>
      <c r="L1176" s="854"/>
      <c r="M1176" s="839"/>
      <c r="N1176" s="94"/>
      <c r="O1176" s="96"/>
      <c r="P1176" s="93"/>
    </row>
    <row r="1177" spans="1:16">
      <c r="A1177" s="863"/>
      <c r="B1177" s="853"/>
      <c r="C1177" s="833"/>
      <c r="D1177" s="94"/>
      <c r="E1177" s="96"/>
      <c r="F1177" s="102"/>
      <c r="G1177" s="853"/>
      <c r="H1177" s="836"/>
      <c r="I1177" s="94"/>
      <c r="J1177" s="96"/>
      <c r="K1177" s="102"/>
      <c r="L1177" s="853"/>
      <c r="M1177" s="839"/>
      <c r="N1177" s="94"/>
      <c r="O1177" s="96"/>
      <c r="P1177" s="99"/>
    </row>
    <row r="1178" spans="1:16" ht="17.25" thickBot="1">
      <c r="A1178" s="863"/>
      <c r="B1178" s="854"/>
      <c r="C1178" s="833"/>
      <c r="D1178" s="94"/>
      <c r="E1178" s="96"/>
      <c r="F1178" s="99"/>
      <c r="G1178" s="854"/>
      <c r="H1178" s="836"/>
      <c r="I1178" s="94"/>
      <c r="J1178" s="96"/>
      <c r="K1178" s="99"/>
      <c r="L1178" s="854"/>
      <c r="M1178" s="839"/>
      <c r="N1178" s="94"/>
      <c r="O1178" s="96"/>
      <c r="P1178" s="99"/>
    </row>
    <row r="1179" spans="1:16" ht="17.25" thickBot="1">
      <c r="A1179" s="863"/>
      <c r="B1179" s="100" t="s">
        <v>168</v>
      </c>
      <c r="C1179" s="833"/>
      <c r="D1179" s="94"/>
      <c r="E1179" s="96"/>
      <c r="F1179" s="99"/>
      <c r="G1179" s="100" t="s">
        <v>168</v>
      </c>
      <c r="H1179" s="836"/>
      <c r="I1179" s="94"/>
      <c r="J1179" s="96"/>
      <c r="K1179" s="99"/>
      <c r="L1179" s="100" t="s">
        <v>168</v>
      </c>
      <c r="M1179" s="839"/>
      <c r="N1179" s="94"/>
      <c r="O1179" s="96"/>
      <c r="P1179" s="99"/>
    </row>
    <row r="1180" spans="1:16">
      <c r="A1180" s="863"/>
      <c r="B1180" s="855"/>
      <c r="C1180" s="833"/>
      <c r="D1180" s="94"/>
      <c r="E1180" s="96"/>
      <c r="F1180" s="99"/>
      <c r="G1180" s="855"/>
      <c r="H1180" s="836"/>
      <c r="I1180" s="94"/>
      <c r="J1180" s="96"/>
      <c r="K1180" s="99"/>
      <c r="L1180" s="855"/>
      <c r="M1180" s="839"/>
      <c r="N1180" s="94"/>
      <c r="O1180" s="96"/>
      <c r="P1180" s="99"/>
    </row>
    <row r="1181" spans="1:16">
      <c r="A1181" s="863"/>
      <c r="B1181" s="856"/>
      <c r="C1181" s="833"/>
      <c r="D1181" s="94"/>
      <c r="E1181" s="96"/>
      <c r="F1181" s="99"/>
      <c r="G1181" s="856"/>
      <c r="H1181" s="836"/>
      <c r="I1181" s="94"/>
      <c r="J1181" s="96"/>
      <c r="K1181" s="99"/>
      <c r="L1181" s="856"/>
      <c r="M1181" s="839"/>
      <c r="N1181" s="94"/>
      <c r="O1181" s="96"/>
      <c r="P1181" s="97"/>
    </row>
    <row r="1182" spans="1:16" ht="17.25" thickBot="1">
      <c r="A1182" s="863"/>
      <c r="B1182" s="857"/>
      <c r="C1182" s="833"/>
      <c r="D1182" s="94"/>
      <c r="E1182" s="96"/>
      <c r="F1182" s="97"/>
      <c r="G1182" s="857"/>
      <c r="H1182" s="836"/>
      <c r="I1182" s="94"/>
      <c r="J1182" s="96"/>
      <c r="K1182" s="97"/>
      <c r="L1182" s="857"/>
      <c r="M1182" s="839"/>
      <c r="N1182" s="94"/>
      <c r="O1182" s="96"/>
      <c r="P1182" s="97"/>
    </row>
    <row r="1183" spans="1:16" ht="17.25" thickBot="1">
      <c r="A1183" s="863"/>
      <c r="B1183" s="100" t="s">
        <v>123</v>
      </c>
      <c r="C1183" s="833"/>
      <c r="D1183" s="94"/>
      <c r="E1183" s="96"/>
      <c r="F1183" s="97"/>
      <c r="G1183" s="100" t="s">
        <v>123</v>
      </c>
      <c r="H1183" s="836"/>
      <c r="I1183" s="94"/>
      <c r="J1183" s="96"/>
      <c r="K1183" s="97"/>
      <c r="L1183" s="100" t="s">
        <v>123</v>
      </c>
      <c r="M1183" s="839"/>
      <c r="N1183" s="94"/>
      <c r="O1183" s="96"/>
      <c r="P1183" s="97"/>
    </row>
    <row r="1184" spans="1:16">
      <c r="A1184" s="863"/>
      <c r="B1184" s="868"/>
      <c r="C1184" s="833"/>
      <c r="D1184" s="94"/>
      <c r="E1184" s="96"/>
      <c r="F1184" s="97"/>
      <c r="G1184" s="868"/>
      <c r="H1184" s="836"/>
      <c r="I1184" s="94"/>
      <c r="J1184" s="96"/>
      <c r="K1184" s="97"/>
      <c r="L1184" s="868"/>
      <c r="M1184" s="839"/>
      <c r="N1184" s="94"/>
      <c r="O1184" s="96"/>
      <c r="P1184" s="97"/>
    </row>
    <row r="1185" spans="1:16">
      <c r="A1185" s="863"/>
      <c r="B1185" s="869"/>
      <c r="C1185" s="833"/>
      <c r="D1185" s="94"/>
      <c r="E1185" s="96"/>
      <c r="F1185" s="97"/>
      <c r="G1185" s="869"/>
      <c r="H1185" s="836"/>
      <c r="I1185" s="94"/>
      <c r="J1185" s="96"/>
      <c r="K1185" s="97"/>
      <c r="L1185" s="869"/>
      <c r="M1185" s="839"/>
      <c r="N1185" s="94"/>
      <c r="O1185" s="96"/>
      <c r="P1185" s="97"/>
    </row>
    <row r="1186" spans="1:16" ht="17.25" thickBot="1">
      <c r="A1186" s="863"/>
      <c r="B1186" s="870"/>
      <c r="C1186" s="833"/>
      <c r="D1186" s="94"/>
      <c r="E1186" s="96"/>
      <c r="F1186" s="97"/>
      <c r="G1186" s="870"/>
      <c r="H1186" s="836"/>
      <c r="I1186" s="94"/>
      <c r="J1186" s="96"/>
      <c r="K1186" s="97"/>
      <c r="L1186" s="870"/>
      <c r="M1186" s="839"/>
      <c r="N1186" s="94"/>
      <c r="O1186" s="96"/>
      <c r="P1186" s="97"/>
    </row>
    <row r="1187" spans="1:16">
      <c r="A1187" s="863"/>
      <c r="B1187" s="851" t="s">
        <v>124</v>
      </c>
      <c r="C1187" s="833"/>
      <c r="D1187" s="94"/>
      <c r="E1187" s="96"/>
      <c r="F1187" s="97"/>
      <c r="G1187" s="851" t="s">
        <v>124</v>
      </c>
      <c r="H1187" s="836"/>
      <c r="I1187" s="94"/>
      <c r="J1187" s="96"/>
      <c r="K1187" s="97"/>
      <c r="L1187" s="851" t="s">
        <v>124</v>
      </c>
      <c r="M1187" s="839"/>
      <c r="N1187" s="94"/>
      <c r="O1187" s="96"/>
      <c r="P1187" s="97"/>
    </row>
    <row r="1188" spans="1:16" ht="17.25" thickBot="1">
      <c r="A1188" s="863"/>
      <c r="B1188" s="852"/>
      <c r="C1188" s="833"/>
      <c r="D1188" s="94"/>
      <c r="E1188" s="96"/>
      <c r="F1188" s="97"/>
      <c r="G1188" s="852"/>
      <c r="H1188" s="836"/>
      <c r="I1188" s="94"/>
      <c r="J1188" s="96"/>
      <c r="K1188" s="97"/>
      <c r="L1188" s="852"/>
      <c r="M1188" s="839"/>
      <c r="N1188" s="94"/>
      <c r="O1188" s="96"/>
      <c r="P1188" s="93"/>
    </row>
    <row r="1189" spans="1:16" ht="17.25" thickTop="1">
      <c r="A1189" s="863"/>
      <c r="B1189" s="866" t="s">
        <v>125</v>
      </c>
      <c r="C1189" s="833"/>
      <c r="D1189" s="94"/>
      <c r="E1189" s="96"/>
      <c r="F1189" s="93"/>
      <c r="G1189" s="866" t="s">
        <v>125</v>
      </c>
      <c r="H1189" s="836"/>
      <c r="I1189" s="94"/>
      <c r="J1189" s="96"/>
      <c r="K1189" s="93"/>
      <c r="L1189" s="866" t="s">
        <v>125</v>
      </c>
      <c r="M1189" s="839"/>
      <c r="N1189" s="94"/>
      <c r="O1189" s="96"/>
      <c r="P1189" s="97"/>
    </row>
    <row r="1190" spans="1:16" ht="17.25" thickBot="1">
      <c r="A1190" s="863"/>
      <c r="B1190" s="849"/>
      <c r="C1190" s="833"/>
      <c r="D1190" s="94"/>
      <c r="E1190" s="96"/>
      <c r="F1190" s="93"/>
      <c r="G1190" s="849"/>
      <c r="H1190" s="836"/>
      <c r="I1190" s="94"/>
      <c r="J1190" s="96"/>
      <c r="K1190" s="93"/>
      <c r="L1190" s="849"/>
      <c r="M1190" s="839"/>
      <c r="N1190" s="94"/>
      <c r="O1190" s="96"/>
      <c r="P1190" s="101"/>
    </row>
    <row r="1191" spans="1:16">
      <c r="A1191" s="863"/>
      <c r="B1191" s="859"/>
      <c r="C1191" s="833"/>
      <c r="D1191" s="94"/>
      <c r="E1191" s="96"/>
      <c r="F1191" s="97"/>
      <c r="G1191" s="859"/>
      <c r="H1191" s="836"/>
      <c r="I1191" s="94"/>
      <c r="J1191" s="96"/>
      <c r="K1191" s="97"/>
      <c r="L1191" s="859"/>
      <c r="M1191" s="839"/>
      <c r="N1191" s="94"/>
      <c r="O1191" s="96"/>
      <c r="P1191" s="103"/>
    </row>
    <row r="1192" spans="1:16" ht="17.25" thickBot="1">
      <c r="A1192" s="863"/>
      <c r="B1192" s="867"/>
      <c r="C1192" s="833"/>
      <c r="D1192" s="94"/>
      <c r="E1192" s="96"/>
      <c r="F1192" s="97"/>
      <c r="G1192" s="867"/>
      <c r="H1192" s="836"/>
      <c r="I1192" s="94"/>
      <c r="J1192" s="96"/>
      <c r="K1192" s="97"/>
      <c r="L1192" s="867"/>
      <c r="M1192" s="839"/>
      <c r="N1192" s="94"/>
      <c r="O1192" s="96"/>
      <c r="P1192" s="104"/>
    </row>
    <row r="1193" spans="1:16">
      <c r="A1193" s="863"/>
      <c r="B1193" s="848" t="s">
        <v>126</v>
      </c>
      <c r="C1193" s="833"/>
      <c r="D1193" s="94"/>
      <c r="E1193" s="96"/>
      <c r="F1193" s="93"/>
      <c r="G1193" s="848" t="s">
        <v>126</v>
      </c>
      <c r="H1193" s="836"/>
      <c r="I1193" s="94"/>
      <c r="J1193" s="96"/>
      <c r="K1193" s="93"/>
      <c r="L1193" s="848" t="s">
        <v>126</v>
      </c>
      <c r="M1193" s="839"/>
      <c r="N1193" s="94"/>
      <c r="O1193" s="96"/>
      <c r="P1193" s="99"/>
    </row>
    <row r="1194" spans="1:16" ht="17.25" thickBot="1">
      <c r="A1194" s="863"/>
      <c r="B1194" s="849"/>
      <c r="C1194" s="833"/>
      <c r="D1194" s="94"/>
      <c r="E1194" s="96"/>
      <c r="F1194" s="101"/>
      <c r="G1194" s="849"/>
      <c r="H1194" s="836"/>
      <c r="I1194" s="94"/>
      <c r="J1194" s="96"/>
      <c r="K1194" s="101"/>
      <c r="L1194" s="849"/>
      <c r="M1194" s="839"/>
      <c r="N1194" s="94"/>
      <c r="O1194" s="96"/>
      <c r="P1194" s="104"/>
    </row>
    <row r="1195" spans="1:16">
      <c r="A1195" s="863"/>
      <c r="B1195" s="859"/>
      <c r="C1195" s="833"/>
      <c r="D1195" s="94"/>
      <c r="E1195" s="96"/>
      <c r="F1195" s="102"/>
      <c r="G1195" s="859"/>
      <c r="H1195" s="836"/>
      <c r="I1195" s="94"/>
      <c r="J1195" s="96"/>
      <c r="K1195" s="103"/>
      <c r="L1195" s="859"/>
      <c r="M1195" s="839"/>
      <c r="N1195" s="94"/>
      <c r="O1195" s="96"/>
      <c r="P1195" s="93"/>
    </row>
    <row r="1196" spans="1:16" ht="17.25" thickBot="1">
      <c r="A1196" s="863"/>
      <c r="B1196" s="860"/>
      <c r="C1196" s="833"/>
      <c r="D1196" s="94"/>
      <c r="E1196" s="96"/>
      <c r="F1196" s="99"/>
      <c r="G1196" s="860"/>
      <c r="H1196" s="836"/>
      <c r="I1196" s="94"/>
      <c r="J1196" s="96"/>
      <c r="K1196" s="104"/>
      <c r="L1196" s="860"/>
      <c r="M1196" s="839"/>
      <c r="N1196" s="94"/>
      <c r="O1196" s="96"/>
      <c r="P1196" s="97"/>
    </row>
    <row r="1197" spans="1:16">
      <c r="A1197" s="863"/>
      <c r="B1197" s="858" t="s">
        <v>127</v>
      </c>
      <c r="C1197" s="833"/>
      <c r="D1197" s="94"/>
      <c r="E1197" s="96"/>
      <c r="F1197" s="103"/>
      <c r="G1197" s="858" t="s">
        <v>127</v>
      </c>
      <c r="H1197" s="836"/>
      <c r="I1197" s="94"/>
      <c r="J1197" s="96"/>
      <c r="K1197" s="104"/>
      <c r="L1197" s="858" t="s">
        <v>127</v>
      </c>
      <c r="M1197" s="839"/>
      <c r="N1197" s="94"/>
      <c r="O1197" s="114"/>
      <c r="P1197" s="97"/>
    </row>
    <row r="1198" spans="1:16" ht="17.25" thickBot="1">
      <c r="A1198" s="863"/>
      <c r="B1198" s="849"/>
      <c r="C1198" s="833"/>
      <c r="D1198" s="94"/>
      <c r="E1198" s="96"/>
      <c r="F1198" s="104"/>
      <c r="G1198" s="849"/>
      <c r="H1198" s="836"/>
      <c r="I1198" s="94"/>
      <c r="J1198" s="96"/>
      <c r="K1198" s="99"/>
      <c r="L1198" s="849"/>
      <c r="M1198" s="839"/>
      <c r="N1198" s="113"/>
      <c r="O1198" s="96"/>
      <c r="P1198" s="112"/>
    </row>
    <row r="1199" spans="1:16">
      <c r="A1199" s="863"/>
      <c r="B1199" s="859"/>
      <c r="C1199" s="833"/>
      <c r="D1199" s="94"/>
      <c r="E1199" s="96"/>
      <c r="F1199" s="104"/>
      <c r="G1199" s="859"/>
      <c r="H1199" s="836"/>
      <c r="I1199" s="94"/>
      <c r="J1199" s="96"/>
      <c r="K1199" s="104"/>
      <c r="L1199" s="859"/>
      <c r="M1199" s="839"/>
      <c r="N1199" s="113"/>
      <c r="O1199" s="114"/>
      <c r="P1199" s="97"/>
    </row>
    <row r="1200" spans="1:16" ht="17.25" thickBot="1">
      <c r="A1200" s="863"/>
      <c r="B1200" s="860"/>
      <c r="C1200" s="833"/>
      <c r="D1200" s="94"/>
      <c r="E1200" s="96"/>
      <c r="F1200" s="99"/>
      <c r="G1200" s="860"/>
      <c r="H1200" s="836"/>
      <c r="I1200" s="94"/>
      <c r="J1200" s="96"/>
      <c r="K1200" s="93"/>
      <c r="L1200" s="860"/>
      <c r="M1200" s="839"/>
      <c r="N1200" s="94"/>
      <c r="O1200" s="114"/>
      <c r="P1200" s="104"/>
    </row>
    <row r="1201" spans="1:16">
      <c r="A1201" s="863"/>
      <c r="B1201" s="858" t="s">
        <v>128</v>
      </c>
      <c r="C1201" s="833"/>
      <c r="D1201" s="94"/>
      <c r="E1201" s="96"/>
      <c r="F1201" s="104"/>
      <c r="G1201" s="858" t="s">
        <v>128</v>
      </c>
      <c r="H1201" s="836"/>
      <c r="I1201" s="94"/>
      <c r="J1201" s="96"/>
      <c r="K1201" s="97"/>
      <c r="L1201" s="858" t="s">
        <v>128</v>
      </c>
      <c r="M1201" s="839"/>
      <c r="N1201" s="94"/>
      <c r="O1201" s="96"/>
      <c r="P1201" s="97"/>
    </row>
    <row r="1202" spans="1:16" ht="17.25" thickBot="1">
      <c r="A1202" s="863"/>
      <c r="B1202" s="849"/>
      <c r="C1202" s="833"/>
      <c r="D1202" s="94"/>
      <c r="E1202" s="96"/>
      <c r="F1202" s="93"/>
      <c r="G1202" s="849"/>
      <c r="H1202" s="836"/>
      <c r="I1202" s="94"/>
      <c r="J1202" s="114"/>
      <c r="K1202" s="97"/>
      <c r="L1202" s="849"/>
      <c r="M1202" s="839"/>
      <c r="N1202" s="113"/>
      <c r="O1202" s="114"/>
      <c r="P1202" s="97"/>
    </row>
    <row r="1203" spans="1:16">
      <c r="A1203" s="863"/>
      <c r="B1203" s="859"/>
      <c r="C1203" s="833"/>
      <c r="D1203" s="94"/>
      <c r="E1203" s="96"/>
      <c r="F1203" s="97"/>
      <c r="G1203" s="859"/>
      <c r="H1203" s="836"/>
      <c r="I1203" s="94"/>
      <c r="J1203" s="96"/>
      <c r="K1203" s="97"/>
      <c r="L1203" s="859"/>
      <c r="M1203" s="839"/>
      <c r="N1203" s="113"/>
      <c r="O1203" s="114"/>
      <c r="P1203" s="97"/>
    </row>
    <row r="1204" spans="1:16" ht="17.25" thickBot="1">
      <c r="A1204" s="863"/>
      <c r="B1204" s="860"/>
      <c r="C1204" s="833"/>
      <c r="D1204" s="94"/>
      <c r="E1204" s="96"/>
      <c r="F1204" s="93"/>
      <c r="G1204" s="860"/>
      <c r="H1204" s="836"/>
      <c r="I1204" s="94"/>
      <c r="J1204" s="114"/>
      <c r="K1204" s="97"/>
      <c r="L1204" s="860"/>
      <c r="M1204" s="839"/>
      <c r="N1204" s="94"/>
      <c r="O1204" s="114"/>
      <c r="P1204" s="97"/>
    </row>
    <row r="1205" spans="1:16">
      <c r="A1205" s="863"/>
      <c r="B1205" s="848" t="s">
        <v>129</v>
      </c>
      <c r="C1205" s="833"/>
      <c r="D1205" s="94"/>
      <c r="E1205" s="96"/>
      <c r="F1205" s="93"/>
      <c r="G1205" s="848" t="s">
        <v>129</v>
      </c>
      <c r="H1205" s="836"/>
      <c r="I1205" s="94"/>
      <c r="J1205" s="114"/>
      <c r="K1205" s="97"/>
      <c r="L1205" s="848" t="s">
        <v>129</v>
      </c>
      <c r="M1205" s="839"/>
      <c r="N1205" s="113"/>
      <c r="O1205" s="114"/>
      <c r="P1205" s="97"/>
    </row>
    <row r="1206" spans="1:16" ht="17.25" thickBot="1">
      <c r="A1206" s="863"/>
      <c r="B1206" s="849"/>
      <c r="C1206" s="833"/>
      <c r="D1206" s="94"/>
      <c r="E1206" s="96"/>
      <c r="F1206" s="93"/>
      <c r="G1206" s="849"/>
      <c r="H1206" s="836"/>
      <c r="I1206" s="94"/>
      <c r="J1206" s="114"/>
      <c r="K1206" s="97"/>
      <c r="L1206" s="849"/>
      <c r="M1206" s="839"/>
      <c r="N1206" s="94"/>
      <c r="O1206" s="114"/>
      <c r="P1206" s="97"/>
    </row>
    <row r="1207" spans="1:16">
      <c r="A1207" s="863"/>
      <c r="B1207" s="106"/>
      <c r="C1207" s="833"/>
      <c r="D1207" s="94"/>
      <c r="E1207" s="96"/>
      <c r="F1207" s="97"/>
      <c r="G1207" s="106"/>
      <c r="H1207" s="836"/>
      <c r="I1207" s="94"/>
      <c r="J1207" s="96"/>
      <c r="K1207" s="112"/>
      <c r="L1207" s="106"/>
      <c r="M1207" s="839"/>
      <c r="N1207" s="113"/>
      <c r="O1207" s="96"/>
      <c r="P1207" s="112"/>
    </row>
    <row r="1208" spans="1:16">
      <c r="A1208" s="863"/>
      <c r="B1208" s="107"/>
      <c r="C1208" s="833"/>
      <c r="D1208" s="94"/>
      <c r="E1208" s="96"/>
      <c r="F1208" s="93"/>
      <c r="G1208" s="107"/>
      <c r="H1208" s="836"/>
      <c r="I1208" s="94"/>
      <c r="J1208" s="96"/>
      <c r="K1208" s="97"/>
      <c r="L1208" s="107"/>
      <c r="M1208" s="839"/>
      <c r="N1208" s="113"/>
      <c r="O1208" s="114"/>
      <c r="P1208" s="97"/>
    </row>
    <row r="1209" spans="1:16">
      <c r="A1209" s="863"/>
      <c r="B1209" s="109"/>
      <c r="C1209" s="833"/>
      <c r="D1209" s="94"/>
      <c r="E1209" s="96"/>
      <c r="F1209" s="93"/>
      <c r="G1209" s="109"/>
      <c r="H1209" s="836"/>
      <c r="I1209" s="113"/>
      <c r="J1209" s="114"/>
      <c r="K1209" s="97"/>
      <c r="L1209" s="109"/>
      <c r="M1209" s="839"/>
      <c r="N1209" s="113"/>
      <c r="O1209" s="114"/>
      <c r="P1209" s="104"/>
    </row>
    <row r="1210" spans="1:16">
      <c r="A1210" s="863"/>
      <c r="B1210" s="110"/>
      <c r="C1210" s="833"/>
      <c r="D1210" s="94"/>
      <c r="E1210" s="96"/>
      <c r="F1210" s="93"/>
      <c r="G1210" s="110"/>
      <c r="H1210" s="836"/>
      <c r="I1210" s="113"/>
      <c r="J1210" s="114"/>
      <c r="K1210" s="104"/>
      <c r="L1210" s="110"/>
      <c r="M1210" s="839"/>
      <c r="N1210" s="111"/>
      <c r="O1210" s="96"/>
      <c r="P1210" s="97"/>
    </row>
    <row r="1211" spans="1:16">
      <c r="A1211" s="863"/>
      <c r="B1211" s="109"/>
      <c r="C1211" s="833"/>
      <c r="D1211" s="111"/>
      <c r="E1211" s="96"/>
      <c r="F1211" s="97"/>
      <c r="G1211" s="109"/>
      <c r="H1211" s="836"/>
      <c r="I1211" s="111"/>
      <c r="J1211" s="96"/>
      <c r="K1211" s="112"/>
      <c r="L1211" s="109"/>
      <c r="M1211" s="839"/>
      <c r="N1211" s="94"/>
      <c r="O1211" s="96"/>
      <c r="P1211" s="112"/>
    </row>
    <row r="1212" spans="1:16">
      <c r="A1212" s="863"/>
      <c r="B1212" s="110"/>
      <c r="C1212" s="833"/>
      <c r="D1212" s="94"/>
      <c r="E1212" s="96"/>
      <c r="F1212" s="108"/>
      <c r="G1212" s="110"/>
      <c r="H1212" s="836"/>
      <c r="I1212" s="94"/>
      <c r="J1212" s="96"/>
      <c r="K1212" s="97"/>
      <c r="L1212" s="110"/>
      <c r="M1212" s="839"/>
      <c r="N1212" s="113"/>
      <c r="O1212" s="114"/>
      <c r="P1212" s="97"/>
    </row>
    <row r="1213" spans="1:16">
      <c r="A1213" s="863"/>
      <c r="B1213" s="109"/>
      <c r="C1213" s="833"/>
      <c r="D1213" s="94"/>
      <c r="E1213" s="96"/>
      <c r="F1213" s="97"/>
      <c r="G1213" s="109"/>
      <c r="H1213" s="836"/>
      <c r="I1213" s="113"/>
      <c r="J1213" s="114"/>
      <c r="K1213" s="97"/>
      <c r="L1213" s="109"/>
      <c r="M1213" s="839"/>
      <c r="N1213" s="113"/>
      <c r="O1213" s="114"/>
      <c r="P1213" s="97"/>
    </row>
    <row r="1214" spans="1:16" ht="17.25" thickBot="1">
      <c r="A1214" s="863"/>
      <c r="B1214" s="110"/>
      <c r="C1214" s="846"/>
      <c r="D1214" s="115"/>
      <c r="E1214" s="116"/>
      <c r="F1214" s="117"/>
      <c r="G1214" s="110"/>
      <c r="H1214" s="836"/>
      <c r="I1214" s="115"/>
      <c r="J1214" s="116"/>
      <c r="K1214" s="117"/>
      <c r="L1214" s="110"/>
      <c r="M1214" s="839"/>
      <c r="N1214" s="115"/>
      <c r="O1214" s="116"/>
      <c r="P1214" s="117"/>
    </row>
    <row r="1215" spans="1:16">
      <c r="A1215" s="850" t="str">
        <f>TEXT(A1169,"AAAA")</f>
        <v>星期日</v>
      </c>
      <c r="B1215" s="109"/>
      <c r="C1215" s="832" t="s">
        <v>666</v>
      </c>
      <c r="D1215" s="118"/>
      <c r="E1215" s="119"/>
      <c r="F1215" s="97"/>
      <c r="G1215" s="109"/>
      <c r="H1215" s="835" t="s">
        <v>130</v>
      </c>
      <c r="I1215" s="118"/>
      <c r="J1215" s="119"/>
      <c r="K1215" s="97"/>
      <c r="L1215" s="109"/>
      <c r="M1215" s="838" t="s">
        <v>130</v>
      </c>
      <c r="N1215" s="118"/>
      <c r="O1215" s="119"/>
      <c r="P1215" s="97"/>
    </row>
    <row r="1216" spans="1:16">
      <c r="A1216" s="850"/>
      <c r="B1216" s="110"/>
      <c r="C1216" s="833"/>
      <c r="D1216" s="120"/>
      <c r="E1216" s="96"/>
      <c r="F1216" s="97"/>
      <c r="G1216" s="110"/>
      <c r="H1216" s="836"/>
      <c r="I1216" s="94"/>
      <c r="J1216" s="96"/>
      <c r="K1216" s="97"/>
      <c r="L1216" s="110"/>
      <c r="M1216" s="839"/>
      <c r="N1216" s="94"/>
      <c r="O1216" s="96"/>
      <c r="P1216" s="97"/>
    </row>
    <row r="1217" spans="1:16">
      <c r="A1217" s="850"/>
      <c r="B1217" s="109"/>
      <c r="C1217" s="833"/>
      <c r="D1217" s="120"/>
      <c r="E1217" s="96"/>
      <c r="F1217" s="97"/>
      <c r="G1217" s="109"/>
      <c r="H1217" s="836"/>
      <c r="I1217" s="94"/>
      <c r="J1217" s="96"/>
      <c r="K1217" s="97"/>
      <c r="L1217" s="109"/>
      <c r="M1217" s="839"/>
      <c r="N1217" s="94"/>
      <c r="O1217" s="96"/>
      <c r="P1217" s="97"/>
    </row>
    <row r="1218" spans="1:16">
      <c r="A1218" s="850"/>
      <c r="B1218" s="110"/>
      <c r="C1218" s="833"/>
      <c r="D1218" s="120"/>
      <c r="E1218" s="96"/>
      <c r="F1218" s="97"/>
      <c r="G1218" s="110"/>
      <c r="H1218" s="836"/>
      <c r="I1218" s="94"/>
      <c r="J1218" s="96"/>
      <c r="K1218" s="97"/>
      <c r="L1218" s="110"/>
      <c r="M1218" s="839"/>
      <c r="N1218" s="94"/>
      <c r="O1218" s="96"/>
      <c r="P1218" s="97"/>
    </row>
    <row r="1219" spans="1:16">
      <c r="A1219" s="850"/>
      <c r="B1219" s="109"/>
      <c r="C1219" s="833"/>
      <c r="D1219" s="120"/>
      <c r="E1219" s="96"/>
      <c r="F1219" s="97"/>
      <c r="G1219" s="109"/>
      <c r="H1219" s="836"/>
      <c r="I1219" s="94"/>
      <c r="J1219" s="96"/>
      <c r="K1219" s="97"/>
      <c r="L1219" s="109"/>
      <c r="M1219" s="839"/>
      <c r="N1219" s="94"/>
      <c r="O1219" s="96"/>
      <c r="P1219" s="97"/>
    </row>
    <row r="1220" spans="1:16">
      <c r="A1220" s="850"/>
      <c r="B1220" s="110"/>
      <c r="C1220" s="833"/>
      <c r="D1220" s="120"/>
      <c r="E1220" s="96"/>
      <c r="F1220" s="97"/>
      <c r="G1220" s="110"/>
      <c r="H1220" s="836"/>
      <c r="I1220" s="94"/>
      <c r="J1220" s="96"/>
      <c r="K1220" s="97"/>
      <c r="L1220" s="110"/>
      <c r="M1220" s="839"/>
      <c r="N1220" s="94"/>
      <c r="O1220" s="96"/>
      <c r="P1220" s="97"/>
    </row>
    <row r="1221" spans="1:16">
      <c r="A1221" s="850"/>
      <c r="B1221" s="109"/>
      <c r="C1221" s="833"/>
      <c r="D1221" s="120"/>
      <c r="E1221" s="96"/>
      <c r="F1221" s="97"/>
      <c r="G1221" s="109"/>
      <c r="H1221" s="836"/>
      <c r="I1221" s="94"/>
      <c r="J1221" s="96"/>
      <c r="K1221" s="97"/>
      <c r="L1221" s="109"/>
      <c r="M1221" s="839"/>
      <c r="N1221" s="94"/>
      <c r="O1221" s="96"/>
      <c r="P1221" s="97"/>
    </row>
    <row r="1222" spans="1:16">
      <c r="A1222" s="850"/>
      <c r="B1222" s="110"/>
      <c r="C1222" s="833"/>
      <c r="D1222" s="94"/>
      <c r="E1222" s="96"/>
      <c r="F1222" s="97"/>
      <c r="G1222" s="110"/>
      <c r="H1222" s="836"/>
      <c r="I1222" s="94"/>
      <c r="J1222" s="96"/>
      <c r="K1222" s="97"/>
      <c r="L1222" s="110"/>
      <c r="M1222" s="839"/>
      <c r="N1222" s="94"/>
      <c r="O1222" s="96"/>
      <c r="P1222" s="97"/>
    </row>
    <row r="1223" spans="1:16">
      <c r="A1223" s="850"/>
      <c r="B1223" s="107"/>
      <c r="C1223" s="833"/>
      <c r="D1223" s="113"/>
      <c r="E1223" s="114"/>
      <c r="F1223" s="104"/>
      <c r="G1223" s="107"/>
      <c r="H1223" s="836"/>
      <c r="I1223" s="113"/>
      <c r="J1223" s="114"/>
      <c r="K1223" s="97"/>
      <c r="L1223" s="107"/>
      <c r="M1223" s="839"/>
      <c r="N1223" s="113"/>
      <c r="O1223" s="114"/>
      <c r="P1223" s="97"/>
    </row>
    <row r="1224" spans="1:16" ht="17.25" thickBot="1">
      <c r="A1224" s="850"/>
      <c r="B1224" s="107"/>
      <c r="C1224" s="846"/>
      <c r="D1224" s="122" t="s">
        <v>132</v>
      </c>
      <c r="E1224" s="123" t="s">
        <v>133</v>
      </c>
      <c r="F1224" s="124"/>
      <c r="G1224" s="107"/>
      <c r="H1224" s="847"/>
      <c r="I1224" s="122" t="s">
        <v>132</v>
      </c>
      <c r="J1224" s="123" t="s">
        <v>133</v>
      </c>
      <c r="K1224" s="97"/>
      <c r="L1224" s="107"/>
      <c r="M1224" s="845"/>
      <c r="N1224" s="122" t="s">
        <v>132</v>
      </c>
      <c r="O1224" s="123" t="s">
        <v>133</v>
      </c>
      <c r="P1224" s="97"/>
    </row>
    <row r="1225" spans="1:16">
      <c r="A1225" s="105"/>
      <c r="B1225" s="109"/>
      <c r="C1225" s="832" t="s">
        <v>667</v>
      </c>
      <c r="D1225" s="118"/>
      <c r="E1225" s="119"/>
      <c r="F1225" s="125"/>
      <c r="G1225" s="109"/>
      <c r="H1225" s="835" t="s">
        <v>134</v>
      </c>
      <c r="I1225" s="118"/>
      <c r="J1225" s="119"/>
      <c r="K1225" s="125"/>
      <c r="L1225" s="109"/>
      <c r="M1225" s="838" t="s">
        <v>134</v>
      </c>
      <c r="N1225" s="118"/>
      <c r="O1225" s="119"/>
      <c r="P1225" s="125"/>
    </row>
    <row r="1226" spans="1:16">
      <c r="A1226" s="105"/>
      <c r="B1226" s="110"/>
      <c r="C1226" s="833"/>
      <c r="D1226" s="94"/>
      <c r="E1226" s="96"/>
      <c r="F1226" s="97"/>
      <c r="G1226" s="110"/>
      <c r="H1226" s="836"/>
      <c r="I1226" s="94"/>
      <c r="J1226" s="96"/>
      <c r="K1226" s="97"/>
      <c r="L1226" s="110"/>
      <c r="M1226" s="839"/>
      <c r="N1226" s="94"/>
      <c r="O1226" s="96"/>
      <c r="P1226" s="97"/>
    </row>
    <row r="1227" spans="1:16">
      <c r="A1227" s="105"/>
      <c r="B1227" s="126"/>
      <c r="C1227" s="833"/>
      <c r="D1227" s="94"/>
      <c r="E1227" s="96"/>
      <c r="F1227" s="97"/>
      <c r="G1227" s="126"/>
      <c r="H1227" s="836"/>
      <c r="I1227" s="94"/>
      <c r="J1227" s="96"/>
      <c r="K1227" s="97"/>
      <c r="L1227" s="126"/>
      <c r="M1227" s="839"/>
      <c r="N1227" s="94"/>
      <c r="O1227" s="96"/>
      <c r="P1227" s="128"/>
    </row>
    <row r="1228" spans="1:16">
      <c r="A1228" s="105"/>
      <c r="B1228" s="107"/>
      <c r="C1228" s="833"/>
      <c r="D1228" s="94"/>
      <c r="E1228" s="96"/>
      <c r="F1228" s="97"/>
      <c r="G1228" s="107"/>
      <c r="H1228" s="836"/>
      <c r="I1228" s="94"/>
      <c r="J1228" s="96"/>
      <c r="K1228" s="97"/>
      <c r="L1228" s="107"/>
      <c r="M1228" s="839"/>
      <c r="N1228" s="94"/>
      <c r="O1228" s="96"/>
      <c r="P1228" s="216"/>
    </row>
    <row r="1229" spans="1:16">
      <c r="A1229" s="105"/>
      <c r="B1229" s="109"/>
      <c r="C1229" s="833"/>
      <c r="D1229" s="94"/>
      <c r="E1229" s="96"/>
      <c r="F1229" s="97"/>
      <c r="G1229" s="109"/>
      <c r="H1229" s="836"/>
      <c r="I1229" s="94"/>
      <c r="J1229" s="96"/>
      <c r="K1229" s="97"/>
      <c r="L1229" s="109"/>
      <c r="M1229" s="839"/>
      <c r="N1229" s="94"/>
      <c r="O1229" s="96"/>
      <c r="P1229" s="97"/>
    </row>
    <row r="1230" spans="1:16">
      <c r="A1230" s="105"/>
      <c r="B1230" s="110"/>
      <c r="C1230" s="833"/>
      <c r="D1230" s="94"/>
      <c r="E1230" s="96"/>
      <c r="F1230" s="127"/>
      <c r="G1230" s="110"/>
      <c r="H1230" s="836"/>
      <c r="I1230" s="94"/>
      <c r="J1230" s="96"/>
      <c r="K1230" s="127"/>
      <c r="L1230" s="110"/>
      <c r="M1230" s="839"/>
      <c r="N1230" s="94"/>
      <c r="O1230" s="96"/>
      <c r="P1230" s="127"/>
    </row>
    <row r="1231" spans="1:16">
      <c r="A1231" s="105"/>
      <c r="B1231" s="109"/>
      <c r="C1231" s="833"/>
      <c r="D1231" s="94"/>
      <c r="E1231" s="96"/>
      <c r="F1231" s="128"/>
      <c r="G1231" s="109"/>
      <c r="H1231" s="836"/>
      <c r="I1231" s="94"/>
      <c r="J1231" s="96"/>
      <c r="K1231" s="128"/>
      <c r="L1231" s="109"/>
      <c r="M1231" s="839"/>
      <c r="N1231" s="94"/>
      <c r="O1231" s="96"/>
      <c r="P1231" s="128"/>
    </row>
    <row r="1232" spans="1:16">
      <c r="A1232" s="105"/>
      <c r="B1232" s="110"/>
      <c r="C1232" s="833"/>
      <c r="D1232" s="217"/>
      <c r="E1232" s="114"/>
      <c r="F1232" s="216"/>
      <c r="G1232" s="110"/>
      <c r="H1232" s="836"/>
      <c r="I1232" s="113"/>
      <c r="J1232" s="114"/>
      <c r="K1232" s="216"/>
      <c r="L1232" s="110"/>
      <c r="M1232" s="839"/>
      <c r="N1232" s="113"/>
      <c r="O1232" s="114"/>
      <c r="P1232" s="216"/>
    </row>
    <row r="1233" spans="1:16">
      <c r="A1233" s="105"/>
      <c r="B1233" s="109"/>
      <c r="C1233" s="833"/>
      <c r="D1233" s="217"/>
      <c r="E1233" s="114"/>
      <c r="F1233" s="216"/>
      <c r="G1233" s="109"/>
      <c r="H1233" s="836"/>
      <c r="I1233" s="113"/>
      <c r="J1233" s="114"/>
      <c r="K1233" s="216"/>
      <c r="L1233" s="109"/>
      <c r="M1233" s="839"/>
      <c r="N1233" s="113"/>
      <c r="O1233" s="114"/>
      <c r="P1233" s="216"/>
    </row>
    <row r="1234" spans="1:16" ht="17.25" thickBot="1">
      <c r="A1234" s="105"/>
      <c r="B1234" s="110"/>
      <c r="C1234" s="846"/>
      <c r="D1234" s="129"/>
      <c r="E1234" s="130"/>
      <c r="F1234" s="104"/>
      <c r="G1234" s="110"/>
      <c r="H1234" s="847"/>
      <c r="I1234" s="113"/>
      <c r="J1234" s="130"/>
      <c r="K1234" s="104"/>
      <c r="L1234" s="110"/>
      <c r="M1234" s="845"/>
      <c r="N1234" s="113"/>
      <c r="O1234" s="131"/>
      <c r="P1234" s="127"/>
    </row>
    <row r="1235" spans="1:16">
      <c r="A1235" s="132"/>
      <c r="B1235" s="109"/>
      <c r="C1235" s="832" t="s">
        <v>668</v>
      </c>
      <c r="D1235" s="118" t="s">
        <v>136</v>
      </c>
      <c r="E1235" s="133" t="s">
        <v>137</v>
      </c>
      <c r="F1235" s="125"/>
      <c r="G1235" s="109"/>
      <c r="H1235" s="835" t="s">
        <v>135</v>
      </c>
      <c r="I1235" s="118" t="s">
        <v>136</v>
      </c>
      <c r="J1235" s="133" t="s">
        <v>137</v>
      </c>
      <c r="K1235" s="125"/>
      <c r="L1235" s="109"/>
      <c r="M1235" s="838" t="s">
        <v>135</v>
      </c>
      <c r="N1235" s="118" t="s">
        <v>136</v>
      </c>
      <c r="O1235" s="133" t="s">
        <v>137</v>
      </c>
      <c r="P1235" s="125"/>
    </row>
    <row r="1236" spans="1:16">
      <c r="A1236" s="132"/>
      <c r="B1236" s="110"/>
      <c r="C1236" s="833"/>
      <c r="D1236" s="94" t="s">
        <v>141</v>
      </c>
      <c r="E1236" s="96" t="s">
        <v>142</v>
      </c>
      <c r="F1236" s="134"/>
      <c r="G1236" s="110"/>
      <c r="H1236" s="836"/>
      <c r="I1236" s="94" t="s">
        <v>141</v>
      </c>
      <c r="J1236" s="96" t="s">
        <v>142</v>
      </c>
      <c r="K1236" s="134"/>
      <c r="L1236" s="110"/>
      <c r="M1236" s="839"/>
      <c r="N1236" s="94" t="s">
        <v>141</v>
      </c>
      <c r="O1236" s="96" t="s">
        <v>142</v>
      </c>
      <c r="P1236" s="134"/>
    </row>
    <row r="1237" spans="1:16">
      <c r="A1237" s="132"/>
      <c r="B1237" s="135"/>
      <c r="C1237" s="833"/>
      <c r="D1237" s="94" t="s">
        <v>145</v>
      </c>
      <c r="E1237" s="96" t="s">
        <v>146</v>
      </c>
      <c r="F1237" s="97"/>
      <c r="G1237" s="135"/>
      <c r="H1237" s="836"/>
      <c r="I1237" s="94" t="s">
        <v>145</v>
      </c>
      <c r="J1237" s="96" t="s">
        <v>146</v>
      </c>
      <c r="K1237" s="97"/>
      <c r="L1237" s="135"/>
      <c r="M1237" s="839"/>
      <c r="N1237" s="94" t="s">
        <v>145</v>
      </c>
      <c r="O1237" s="96" t="s">
        <v>146</v>
      </c>
      <c r="P1237" s="97"/>
    </row>
    <row r="1238" spans="1:16">
      <c r="A1238" s="132"/>
      <c r="B1238" s="110"/>
      <c r="C1238" s="833"/>
      <c r="D1238" s="94" t="s">
        <v>147</v>
      </c>
      <c r="E1238" s="96" t="s">
        <v>148</v>
      </c>
      <c r="F1238" s="104"/>
      <c r="G1238" s="110"/>
      <c r="H1238" s="836"/>
      <c r="I1238" s="94" t="s">
        <v>147</v>
      </c>
      <c r="J1238" s="96" t="s">
        <v>148</v>
      </c>
      <c r="K1238" s="104"/>
      <c r="L1238" s="110"/>
      <c r="M1238" s="839"/>
      <c r="N1238" s="94" t="s">
        <v>147</v>
      </c>
      <c r="O1238" s="96" t="s">
        <v>148</v>
      </c>
      <c r="P1238" s="104"/>
    </row>
    <row r="1239" spans="1:16">
      <c r="A1239" s="132"/>
      <c r="B1239" s="135"/>
      <c r="C1239" s="833"/>
      <c r="D1239" s="94"/>
      <c r="E1239" s="114"/>
      <c r="F1239" s="136"/>
      <c r="G1239" s="135"/>
      <c r="H1239" s="836"/>
      <c r="I1239" s="94"/>
      <c r="J1239" s="114"/>
      <c r="K1239" s="136"/>
      <c r="L1239" s="135"/>
      <c r="M1239" s="839"/>
      <c r="N1239" s="94"/>
      <c r="O1239" s="114"/>
      <c r="P1239" s="136"/>
    </row>
    <row r="1240" spans="1:16">
      <c r="A1240" s="132"/>
      <c r="B1240" s="110"/>
      <c r="C1240" s="833"/>
      <c r="D1240" s="94"/>
      <c r="E1240" s="96"/>
      <c r="F1240" s="97"/>
      <c r="G1240" s="110"/>
      <c r="H1240" s="836"/>
      <c r="I1240" s="94"/>
      <c r="J1240" s="96"/>
      <c r="K1240" s="97"/>
      <c r="L1240" s="110"/>
      <c r="M1240" s="839"/>
      <c r="N1240" s="94"/>
      <c r="O1240" s="96"/>
      <c r="P1240" s="97"/>
    </row>
    <row r="1241" spans="1:16">
      <c r="A1241" s="132"/>
      <c r="B1241" s="135"/>
      <c r="C1241" s="833"/>
      <c r="D1241" s="94"/>
      <c r="E1241" s="114"/>
      <c r="F1241" s="136"/>
      <c r="G1241" s="135"/>
      <c r="H1241" s="836"/>
      <c r="I1241" s="94"/>
      <c r="J1241" s="114"/>
      <c r="K1241" s="136"/>
      <c r="L1241" s="135"/>
      <c r="M1241" s="839"/>
      <c r="N1241" s="94"/>
      <c r="O1241" s="114"/>
      <c r="P1241" s="136"/>
    </row>
    <row r="1242" spans="1:16">
      <c r="A1242" s="132"/>
      <c r="B1242" s="110"/>
      <c r="C1242" s="833"/>
      <c r="D1242" s="94"/>
      <c r="E1242" s="96"/>
      <c r="F1242" s="97"/>
      <c r="G1242" s="110"/>
      <c r="H1242" s="836"/>
      <c r="I1242" s="94"/>
      <c r="J1242" s="96"/>
      <c r="K1242" s="97"/>
      <c r="L1242" s="110"/>
      <c r="M1242" s="839"/>
      <c r="N1242" s="94"/>
      <c r="O1242" s="96"/>
      <c r="P1242" s="97"/>
    </row>
    <row r="1243" spans="1:16">
      <c r="A1243" s="132"/>
      <c r="B1243" s="135"/>
      <c r="C1243" s="833"/>
      <c r="D1243" s="94"/>
      <c r="E1243" s="96"/>
      <c r="F1243" s="97"/>
      <c r="G1243" s="135"/>
      <c r="H1243" s="836"/>
      <c r="I1243" s="94"/>
      <c r="J1243" s="96"/>
      <c r="K1243" s="97"/>
      <c r="L1243" s="135"/>
      <c r="M1243" s="839"/>
      <c r="N1243" s="94"/>
      <c r="O1243" s="96"/>
      <c r="P1243" s="97"/>
    </row>
    <row r="1244" spans="1:16" ht="17.25" thickBot="1">
      <c r="A1244" s="132"/>
      <c r="B1244" s="110"/>
      <c r="C1244" s="846"/>
      <c r="D1244" s="115"/>
      <c r="E1244" s="116"/>
      <c r="F1244" s="117"/>
      <c r="G1244" s="110"/>
      <c r="H1244" s="847"/>
      <c r="I1244" s="115"/>
      <c r="J1244" s="130"/>
      <c r="K1244" s="104"/>
      <c r="L1244" s="110"/>
      <c r="M1244" s="845"/>
      <c r="N1244" s="115"/>
      <c r="O1244" s="130"/>
      <c r="P1244" s="104"/>
    </row>
    <row r="1245" spans="1:16">
      <c r="A1245" s="132"/>
      <c r="B1245" s="135"/>
      <c r="C1245" s="832" t="s">
        <v>669</v>
      </c>
      <c r="D1245" s="137" t="s">
        <v>150</v>
      </c>
      <c r="E1245" s="138"/>
      <c r="F1245" s="139" t="s">
        <v>151</v>
      </c>
      <c r="G1245" s="135"/>
      <c r="H1245" s="835" t="s">
        <v>149</v>
      </c>
      <c r="I1245" s="137" t="s">
        <v>150</v>
      </c>
      <c r="J1245" s="138"/>
      <c r="K1245" s="139" t="s">
        <v>151</v>
      </c>
      <c r="L1245" s="135"/>
      <c r="M1245" s="838" t="s">
        <v>149</v>
      </c>
      <c r="N1245" s="137" t="s">
        <v>150</v>
      </c>
      <c r="O1245" s="138"/>
      <c r="P1245" s="139" t="s">
        <v>151</v>
      </c>
    </row>
    <row r="1246" spans="1:16">
      <c r="A1246" s="132"/>
      <c r="B1246" s="110"/>
      <c r="C1246" s="833"/>
      <c r="D1246" s="120"/>
      <c r="E1246" s="121"/>
      <c r="F1246" s="140"/>
      <c r="G1246" s="110"/>
      <c r="H1246" s="836"/>
      <c r="I1246" s="94"/>
      <c r="J1246" s="96"/>
      <c r="K1246" s="97"/>
      <c r="L1246" s="110"/>
      <c r="M1246" s="839"/>
      <c r="N1246" s="94"/>
      <c r="O1246" s="96"/>
      <c r="P1246" s="97"/>
    </row>
    <row r="1247" spans="1:16">
      <c r="A1247" s="132"/>
      <c r="B1247" s="135"/>
      <c r="C1247" s="833"/>
      <c r="D1247" s="94"/>
      <c r="E1247" s="96"/>
      <c r="F1247" s="97"/>
      <c r="G1247" s="135"/>
      <c r="H1247" s="836"/>
      <c r="I1247" s="94"/>
      <c r="J1247" s="96"/>
      <c r="K1247" s="97"/>
      <c r="L1247" s="135"/>
      <c r="M1247" s="839"/>
      <c r="N1247" s="94"/>
      <c r="O1247" s="96"/>
      <c r="P1247" s="97"/>
    </row>
    <row r="1248" spans="1:16">
      <c r="A1248" s="132"/>
      <c r="B1248" s="110"/>
      <c r="C1248" s="833"/>
      <c r="D1248" s="113"/>
      <c r="E1248" s="114"/>
      <c r="F1248" s="104"/>
      <c r="G1248" s="110"/>
      <c r="H1248" s="836"/>
      <c r="I1248" s="113"/>
      <c r="J1248" s="114"/>
      <c r="K1248" s="104"/>
      <c r="L1248" s="110"/>
      <c r="M1248" s="839"/>
      <c r="N1248" s="113"/>
      <c r="O1248" s="114"/>
      <c r="P1248" s="104"/>
    </row>
    <row r="1249" spans="1:16">
      <c r="A1249" s="841"/>
      <c r="B1249" s="135"/>
      <c r="C1249" s="833"/>
      <c r="D1249" s="94"/>
      <c r="E1249" s="96"/>
      <c r="F1249" s="97"/>
      <c r="G1249" s="135"/>
      <c r="H1249" s="836"/>
      <c r="I1249" s="94"/>
      <c r="J1249" s="96"/>
      <c r="K1249" s="97"/>
      <c r="L1249" s="135"/>
      <c r="M1249" s="839"/>
      <c r="N1249" s="94"/>
      <c r="O1249" s="96"/>
      <c r="P1249" s="97"/>
    </row>
    <row r="1250" spans="1:16">
      <c r="A1250" s="841"/>
      <c r="B1250" s="110"/>
      <c r="C1250" s="833"/>
      <c r="D1250" s="94"/>
      <c r="E1250" s="96"/>
      <c r="F1250" s="97"/>
      <c r="G1250" s="110"/>
      <c r="H1250" s="836"/>
      <c r="I1250" s="94"/>
      <c r="J1250" s="96"/>
      <c r="K1250" s="97"/>
      <c r="L1250" s="110"/>
      <c r="M1250" s="839"/>
      <c r="N1250" s="94"/>
      <c r="O1250" s="96"/>
      <c r="P1250" s="97"/>
    </row>
    <row r="1251" spans="1:16">
      <c r="A1251" s="841"/>
      <c r="B1251" s="135"/>
      <c r="C1251" s="833"/>
      <c r="D1251" s="113"/>
      <c r="E1251" s="114"/>
      <c r="F1251" s="104"/>
      <c r="G1251" s="135"/>
      <c r="H1251" s="836"/>
      <c r="I1251" s="113"/>
      <c r="J1251" s="114"/>
      <c r="K1251" s="104"/>
      <c r="L1251" s="135"/>
      <c r="M1251" s="839"/>
      <c r="N1251" s="113"/>
      <c r="O1251" s="114"/>
      <c r="P1251" s="104"/>
    </row>
    <row r="1252" spans="1:16" ht="17.25" thickBot="1">
      <c r="A1252" s="842"/>
      <c r="B1252" s="141"/>
      <c r="C1252" s="834"/>
      <c r="D1252" s="142"/>
      <c r="E1252" s="143"/>
      <c r="F1252" s="144"/>
      <c r="G1252" s="141"/>
      <c r="H1252" s="837"/>
      <c r="I1252" s="142"/>
      <c r="J1252" s="143"/>
      <c r="K1252" s="144"/>
      <c r="L1252" s="141"/>
      <c r="M1252" s="840"/>
      <c r="N1252" s="142"/>
      <c r="O1252" s="143"/>
      <c r="P1252" s="144"/>
    </row>
    <row r="1253" spans="1:16" s="146" customFormat="1" ht="27" customHeight="1" thickTop="1" thickBot="1">
      <c r="A1253" s="145"/>
      <c r="B1253" s="843" t="s">
        <v>152</v>
      </c>
      <c r="C1253" s="843"/>
      <c r="D1253" s="843"/>
      <c r="E1253" s="843"/>
      <c r="F1253" s="843"/>
      <c r="G1253" s="844" t="s">
        <v>153</v>
      </c>
      <c r="H1253" s="844"/>
      <c r="I1253" s="844"/>
      <c r="J1253" s="844"/>
      <c r="K1253" s="844"/>
      <c r="L1253" s="844"/>
      <c r="M1253" s="844"/>
      <c r="N1253" s="825" t="s">
        <v>154</v>
      </c>
      <c r="O1253" s="825"/>
      <c r="P1253" s="825"/>
    </row>
    <row r="1254" spans="1:16" s="159" customFormat="1" ht="21.75" customHeight="1" thickTop="1" thickBot="1">
      <c r="A1254" s="147" t="s">
        <v>0</v>
      </c>
      <c r="B1254" s="148"/>
      <c r="C1254" s="149" t="s">
        <v>155</v>
      </c>
      <c r="D1254" s="150" t="s">
        <v>156</v>
      </c>
      <c r="E1254" s="151" t="s">
        <v>157</v>
      </c>
      <c r="F1254" s="152" t="s">
        <v>158</v>
      </c>
      <c r="G1254" s="153" t="s">
        <v>159</v>
      </c>
      <c r="H1254" s="154" t="s">
        <v>150</v>
      </c>
      <c r="I1254" s="155" t="s">
        <v>156</v>
      </c>
      <c r="J1254" s="155" t="s">
        <v>157</v>
      </c>
      <c r="K1254" s="155" t="s">
        <v>158</v>
      </c>
      <c r="L1254" s="154" t="s">
        <v>160</v>
      </c>
      <c r="M1254" s="156" t="s">
        <v>161</v>
      </c>
      <c r="N1254" s="157" t="s">
        <v>155</v>
      </c>
      <c r="O1254" s="151" t="s">
        <v>157</v>
      </c>
      <c r="P1254" s="158" t="s">
        <v>158</v>
      </c>
    </row>
    <row r="1255" spans="1:16" s="172" customFormat="1" ht="17.25" thickTop="1">
      <c r="A1255" s="826">
        <f>A1169</f>
        <v>46215</v>
      </c>
      <c r="B1255" s="829" t="s">
        <v>670</v>
      </c>
      <c r="C1255" s="160"/>
      <c r="D1255" s="161"/>
      <c r="E1255" s="162"/>
      <c r="F1255" s="163"/>
      <c r="G1255" s="164"/>
      <c r="H1255" s="165"/>
      <c r="I1255" s="166"/>
      <c r="J1255" s="166"/>
      <c r="K1255" s="167"/>
      <c r="L1255" s="168"/>
      <c r="M1255" s="169"/>
      <c r="N1255" s="170"/>
      <c r="O1255" s="166"/>
      <c r="P1255" s="171"/>
    </row>
    <row r="1256" spans="1:16" s="172" customFormat="1">
      <c r="A1256" s="827"/>
      <c r="B1256" s="830"/>
      <c r="C1256" s="173"/>
      <c r="D1256" s="174"/>
      <c r="E1256" s="175"/>
      <c r="F1256" s="176"/>
      <c r="G1256" s="173"/>
      <c r="H1256" s="177"/>
      <c r="I1256" s="175"/>
      <c r="J1256" s="175"/>
      <c r="K1256" s="178"/>
      <c r="L1256" s="179"/>
      <c r="M1256" s="180"/>
      <c r="N1256" s="181"/>
      <c r="O1256" s="175"/>
      <c r="P1256" s="182"/>
    </row>
    <row r="1257" spans="1:16" s="172" customFormat="1">
      <c r="A1257" s="827"/>
      <c r="B1257" s="830"/>
      <c r="C1257" s="173"/>
      <c r="D1257" s="174"/>
      <c r="E1257" s="175"/>
      <c r="F1257" s="176"/>
      <c r="G1257" s="173"/>
      <c r="H1257" s="183"/>
      <c r="I1257" s="175"/>
      <c r="J1257" s="175"/>
      <c r="K1257" s="178"/>
      <c r="L1257" s="184"/>
      <c r="M1257" s="180"/>
      <c r="N1257" s="181"/>
      <c r="O1257" s="175"/>
      <c r="P1257" s="182"/>
    </row>
    <row r="1258" spans="1:16" s="172" customFormat="1">
      <c r="A1258" s="827"/>
      <c r="B1258" s="830"/>
      <c r="C1258" s="173"/>
      <c r="D1258" s="218"/>
      <c r="E1258" s="175"/>
      <c r="F1258" s="176"/>
      <c r="G1258" s="173"/>
      <c r="H1258" s="183"/>
      <c r="I1258" s="175"/>
      <c r="J1258" s="175"/>
      <c r="K1258" s="187"/>
      <c r="L1258" s="184"/>
      <c r="M1258" s="180"/>
      <c r="N1258" s="181"/>
      <c r="O1258" s="175"/>
      <c r="P1258" s="182"/>
    </row>
    <row r="1259" spans="1:16" s="172" customFormat="1">
      <c r="A1259" s="827"/>
      <c r="B1259" s="830"/>
      <c r="C1259" s="173"/>
      <c r="D1259" s="185"/>
      <c r="E1259" s="175"/>
      <c r="F1259" s="182"/>
      <c r="G1259" s="173"/>
      <c r="H1259" s="186"/>
      <c r="I1259" s="175"/>
      <c r="J1259" s="175"/>
      <c r="K1259" s="187"/>
      <c r="L1259" s="184"/>
      <c r="M1259" s="180"/>
      <c r="N1259" s="181"/>
      <c r="O1259" s="175"/>
      <c r="P1259" s="182"/>
    </row>
    <row r="1260" spans="1:16" s="172" customFormat="1">
      <c r="A1260" s="827"/>
      <c r="B1260" s="830"/>
      <c r="C1260" s="173"/>
      <c r="D1260" s="174"/>
      <c r="E1260" s="175"/>
      <c r="F1260" s="188"/>
      <c r="G1260" s="198"/>
      <c r="H1260" s="183"/>
      <c r="I1260" s="191"/>
      <c r="J1260" s="175"/>
      <c r="K1260" s="178"/>
      <c r="L1260" s="189"/>
      <c r="M1260" s="190"/>
      <c r="N1260" s="181"/>
      <c r="O1260" s="175"/>
      <c r="P1260" s="182"/>
    </row>
    <row r="1261" spans="1:16" s="172" customFormat="1">
      <c r="A1261" s="827"/>
      <c r="B1261" s="830"/>
      <c r="C1261" s="173"/>
      <c r="D1261" s="174"/>
      <c r="E1261" s="175"/>
      <c r="F1261" s="182"/>
      <c r="G1261" s="173"/>
      <c r="H1261" s="183"/>
      <c r="I1261" s="191"/>
      <c r="J1261" s="175"/>
      <c r="K1261" s="178"/>
      <c r="L1261" s="184"/>
      <c r="M1261" s="180"/>
      <c r="N1261" s="181"/>
      <c r="O1261" s="175"/>
      <c r="P1261" s="182"/>
    </row>
    <row r="1262" spans="1:16" s="172" customFormat="1">
      <c r="A1262" s="827"/>
      <c r="B1262" s="830"/>
      <c r="C1262" s="173"/>
      <c r="D1262" s="174"/>
      <c r="E1262" s="175"/>
      <c r="F1262" s="182"/>
      <c r="G1262" s="219"/>
      <c r="H1262" s="183"/>
      <c r="I1262" s="175"/>
      <c r="J1262" s="175"/>
      <c r="K1262" s="178"/>
      <c r="L1262" s="184"/>
      <c r="M1262" s="180"/>
      <c r="N1262" s="181"/>
      <c r="O1262" s="175"/>
      <c r="P1262" s="182"/>
    </row>
    <row r="1263" spans="1:16" s="172" customFormat="1">
      <c r="A1263" s="827"/>
      <c r="B1263" s="830"/>
      <c r="C1263" s="173"/>
      <c r="D1263" s="174"/>
      <c r="E1263" s="175"/>
      <c r="F1263" s="188"/>
      <c r="G1263" s="173"/>
      <c r="H1263" s="183"/>
      <c r="I1263" s="191"/>
      <c r="J1263" s="175"/>
      <c r="K1263" s="178"/>
      <c r="L1263" s="184"/>
      <c r="M1263" s="180"/>
      <c r="N1263" s="181"/>
      <c r="O1263" s="175"/>
      <c r="P1263" s="182"/>
    </row>
    <row r="1264" spans="1:16" s="172" customFormat="1">
      <c r="A1264" s="827"/>
      <c r="B1264" s="830"/>
      <c r="C1264" s="173"/>
      <c r="D1264" s="174"/>
      <c r="E1264" s="175"/>
      <c r="F1264" s="182"/>
      <c r="G1264" s="173"/>
      <c r="H1264" s="183"/>
      <c r="I1264" s="191"/>
      <c r="J1264" s="175"/>
      <c r="K1264" s="178"/>
      <c r="L1264" s="184"/>
      <c r="M1264" s="180"/>
      <c r="N1264" s="181"/>
      <c r="O1264" s="175"/>
      <c r="P1264" s="182"/>
    </row>
    <row r="1265" spans="1:16" s="172" customFormat="1">
      <c r="A1265" s="827"/>
      <c r="B1265" s="830"/>
      <c r="C1265" s="192"/>
      <c r="D1265" s="193"/>
      <c r="E1265" s="194"/>
      <c r="F1265" s="195"/>
      <c r="G1265" s="173"/>
      <c r="H1265" s="177"/>
      <c r="I1265" s="175"/>
      <c r="J1265" s="175"/>
      <c r="K1265" s="178"/>
      <c r="L1265" s="184"/>
      <c r="M1265" s="180"/>
      <c r="N1265" s="196"/>
      <c r="O1265" s="194"/>
      <c r="P1265" s="195"/>
    </row>
    <row r="1266" spans="1:16" s="172" customFormat="1">
      <c r="A1266" s="827"/>
      <c r="B1266" s="830"/>
      <c r="C1266" s="192"/>
      <c r="D1266" s="193"/>
      <c r="E1266" s="194"/>
      <c r="F1266" s="195"/>
      <c r="G1266" s="198"/>
      <c r="H1266" s="183"/>
      <c r="I1266" s="191"/>
      <c r="J1266" s="175"/>
      <c r="K1266" s="178"/>
      <c r="L1266" s="184"/>
      <c r="M1266" s="180"/>
      <c r="N1266" s="196"/>
      <c r="O1266" s="194"/>
      <c r="P1266" s="195"/>
    </row>
    <row r="1267" spans="1:16" s="172" customFormat="1">
      <c r="A1267" s="827"/>
      <c r="B1267" s="830"/>
      <c r="C1267" s="192"/>
      <c r="D1267" s="193"/>
      <c r="E1267" s="194"/>
      <c r="F1267" s="195"/>
      <c r="G1267" s="173"/>
      <c r="H1267" s="199"/>
      <c r="I1267" s="191"/>
      <c r="J1267" s="200"/>
      <c r="K1267" s="197"/>
      <c r="L1267" s="184"/>
      <c r="M1267" s="180"/>
      <c r="N1267" s="196"/>
      <c r="O1267" s="194"/>
      <c r="P1267" s="195"/>
    </row>
    <row r="1268" spans="1:16" s="172" customFormat="1">
      <c r="A1268" s="827"/>
      <c r="B1268" s="830"/>
      <c r="C1268" s="192"/>
      <c r="D1268" s="193"/>
      <c r="E1268" s="194"/>
      <c r="F1268" s="195"/>
      <c r="G1268" s="173"/>
      <c r="H1268" s="201"/>
      <c r="I1268" s="175"/>
      <c r="J1268" s="175"/>
      <c r="K1268" s="178"/>
      <c r="L1268" s="184"/>
      <c r="M1268" s="180"/>
      <c r="N1268" s="196"/>
      <c r="O1268" s="194"/>
      <c r="P1268" s="195"/>
    </row>
    <row r="1269" spans="1:16" s="172" customFormat="1">
      <c r="A1269" s="827"/>
      <c r="B1269" s="830"/>
      <c r="C1269" s="192"/>
      <c r="D1269" s="193"/>
      <c r="E1269" s="194"/>
      <c r="F1269" s="195"/>
      <c r="G1269" s="198"/>
      <c r="H1269" s="183"/>
      <c r="I1269" s="200"/>
      <c r="J1269" s="200"/>
      <c r="K1269" s="197"/>
      <c r="L1269" s="184"/>
      <c r="M1269" s="180"/>
      <c r="N1269" s="196"/>
      <c r="O1269" s="194"/>
      <c r="P1269" s="195"/>
    </row>
    <row r="1270" spans="1:16" s="172" customFormat="1">
      <c r="A1270" s="827"/>
      <c r="B1270" s="830"/>
      <c r="C1270" s="192"/>
      <c r="D1270" s="193"/>
      <c r="E1270" s="194"/>
      <c r="F1270" s="195"/>
      <c r="G1270" s="173"/>
      <c r="H1270" s="183"/>
      <c r="I1270" s="200"/>
      <c r="J1270" s="200"/>
      <c r="K1270" s="197"/>
      <c r="L1270" s="179"/>
      <c r="M1270" s="180"/>
      <c r="N1270" s="196"/>
      <c r="O1270" s="194"/>
      <c r="P1270" s="195"/>
    </row>
    <row r="1271" spans="1:16" s="172" customFormat="1">
      <c r="A1271" s="827"/>
      <c r="B1271" s="830"/>
      <c r="C1271" s="192"/>
      <c r="D1271" s="193"/>
      <c r="E1271" s="194"/>
      <c r="F1271" s="195"/>
      <c r="G1271" s="192"/>
      <c r="H1271" s="201"/>
      <c r="I1271" s="202"/>
      <c r="J1271" s="202"/>
      <c r="K1271" s="203"/>
      <c r="L1271" s="204"/>
      <c r="M1271" s="190"/>
      <c r="N1271" s="196"/>
      <c r="O1271" s="194"/>
      <c r="P1271" s="195"/>
    </row>
    <row r="1272" spans="1:16" s="172" customFormat="1">
      <c r="A1272" s="827"/>
      <c r="B1272" s="830"/>
      <c r="C1272" s="192"/>
      <c r="D1272" s="193"/>
      <c r="E1272" s="194"/>
      <c r="F1272" s="195"/>
      <c r="G1272" s="192"/>
      <c r="H1272" s="201"/>
      <c r="I1272" s="202"/>
      <c r="J1272" s="202"/>
      <c r="K1272" s="203"/>
      <c r="L1272" s="204"/>
      <c r="M1272" s="190"/>
      <c r="N1272" s="196"/>
      <c r="O1272" s="194"/>
      <c r="P1272" s="195"/>
    </row>
    <row r="1273" spans="1:16" s="172" customFormat="1">
      <c r="A1273" s="827"/>
      <c r="B1273" s="830"/>
      <c r="C1273" s="192"/>
      <c r="D1273" s="193"/>
      <c r="E1273" s="194"/>
      <c r="F1273" s="195"/>
      <c r="G1273" s="192"/>
      <c r="H1273" s="201"/>
      <c r="I1273" s="202"/>
      <c r="J1273" s="202"/>
      <c r="K1273" s="203"/>
      <c r="L1273" s="204"/>
      <c r="M1273" s="190"/>
      <c r="N1273" s="196"/>
      <c r="O1273" s="194"/>
      <c r="P1273" s="195"/>
    </row>
    <row r="1274" spans="1:16" s="172" customFormat="1" ht="17.25" thickBot="1">
      <c r="A1274" s="828"/>
      <c r="B1274" s="831"/>
      <c r="C1274" s="205"/>
      <c r="D1274" s="206"/>
      <c r="E1274" s="207"/>
      <c r="F1274" s="208"/>
      <c r="G1274" s="209"/>
      <c r="H1274" s="210"/>
      <c r="I1274" s="211"/>
      <c r="J1274" s="211"/>
      <c r="K1274" s="212"/>
      <c r="L1274" s="213"/>
      <c r="M1274" s="214"/>
      <c r="N1274" s="215"/>
      <c r="O1274" s="207"/>
      <c r="P1274" s="208"/>
    </row>
    <row r="1275" spans="1:16" s="71" customFormat="1" ht="18" customHeight="1" thickTop="1" thickBot="1">
      <c r="A1275" s="862">
        <f>A1169+1</f>
        <v>46216</v>
      </c>
      <c r="B1275" s="90" t="s">
        <v>162</v>
      </c>
      <c r="C1275" s="832" t="s">
        <v>665</v>
      </c>
      <c r="D1275" s="91" t="s">
        <v>114</v>
      </c>
      <c r="E1275" s="92" t="s">
        <v>164</v>
      </c>
      <c r="F1275" s="93"/>
      <c r="G1275" s="90" t="s">
        <v>162</v>
      </c>
      <c r="H1275" s="836" t="s">
        <v>163</v>
      </c>
      <c r="I1275" s="91" t="s">
        <v>114</v>
      </c>
      <c r="J1275" s="92" t="s">
        <v>164</v>
      </c>
      <c r="K1275" s="93"/>
      <c r="L1275" s="90" t="s">
        <v>162</v>
      </c>
      <c r="M1275" s="839" t="s">
        <v>163</v>
      </c>
      <c r="N1275" s="91" t="s">
        <v>114</v>
      </c>
      <c r="O1275" s="92" t="s">
        <v>164</v>
      </c>
      <c r="P1275" s="93"/>
    </row>
    <row r="1276" spans="1:16" ht="18" customHeight="1">
      <c r="A1276" s="863"/>
      <c r="B1276" s="864"/>
      <c r="C1276" s="833"/>
      <c r="D1276" s="94" t="s">
        <v>116</v>
      </c>
      <c r="E1276" s="95" t="s">
        <v>142</v>
      </c>
      <c r="F1276" s="93"/>
      <c r="G1276" s="864"/>
      <c r="H1276" s="836"/>
      <c r="I1276" s="94" t="s">
        <v>116</v>
      </c>
      <c r="J1276" s="95" t="s">
        <v>142</v>
      </c>
      <c r="K1276" s="93"/>
      <c r="L1276" s="864"/>
      <c r="M1276" s="839"/>
      <c r="N1276" s="94" t="s">
        <v>116</v>
      </c>
      <c r="O1276" s="95" t="s">
        <v>142</v>
      </c>
      <c r="P1276" s="93"/>
    </row>
    <row r="1277" spans="1:16" ht="17.25" thickBot="1">
      <c r="A1277" s="863"/>
      <c r="B1277" s="865"/>
      <c r="C1277" s="833"/>
      <c r="D1277" s="94" t="s">
        <v>165</v>
      </c>
      <c r="E1277" s="96" t="s">
        <v>166</v>
      </c>
      <c r="F1277" s="98"/>
      <c r="G1277" s="865"/>
      <c r="H1277" s="836"/>
      <c r="I1277" s="94" t="s">
        <v>165</v>
      </c>
      <c r="J1277" s="96" t="s">
        <v>166</v>
      </c>
      <c r="K1277" s="98"/>
      <c r="L1277" s="865"/>
      <c r="M1277" s="839"/>
      <c r="N1277" s="94" t="s">
        <v>165</v>
      </c>
      <c r="O1277" s="96" t="s">
        <v>166</v>
      </c>
      <c r="P1277" s="98"/>
    </row>
    <row r="1278" spans="1:16" ht="17.25" thickBot="1">
      <c r="A1278" s="863"/>
      <c r="B1278" s="90" t="s">
        <v>167</v>
      </c>
      <c r="C1278" s="833"/>
      <c r="D1278" s="94"/>
      <c r="E1278" s="96"/>
      <c r="F1278" s="97"/>
      <c r="G1278" s="90" t="s">
        <v>167</v>
      </c>
      <c r="H1278" s="836"/>
      <c r="I1278" s="94" t="s">
        <v>120</v>
      </c>
      <c r="J1278" s="96" t="s">
        <v>148</v>
      </c>
      <c r="K1278" s="97"/>
      <c r="L1278" s="90" t="s">
        <v>167</v>
      </c>
      <c r="M1278" s="839"/>
      <c r="N1278" s="94" t="s">
        <v>120</v>
      </c>
      <c r="O1278" s="96" t="s">
        <v>148</v>
      </c>
      <c r="P1278" s="97"/>
    </row>
    <row r="1279" spans="1:16">
      <c r="A1279" s="863"/>
      <c r="B1279" s="861"/>
      <c r="C1279" s="833"/>
      <c r="D1279" s="94"/>
      <c r="E1279" s="96"/>
      <c r="F1279" s="97"/>
      <c r="G1279" s="861"/>
      <c r="H1279" s="836"/>
      <c r="I1279" s="94"/>
      <c r="J1279" s="96"/>
      <c r="K1279" s="97"/>
      <c r="L1279" s="861"/>
      <c r="M1279" s="839"/>
      <c r="N1279" s="94"/>
      <c r="O1279" s="96"/>
      <c r="P1279" s="97"/>
    </row>
    <row r="1280" spans="1:16">
      <c r="A1280" s="863"/>
      <c r="B1280" s="854"/>
      <c r="C1280" s="833"/>
      <c r="D1280" s="94"/>
      <c r="E1280" s="96"/>
      <c r="F1280" s="97"/>
      <c r="G1280" s="854"/>
      <c r="H1280" s="836"/>
      <c r="I1280" s="94"/>
      <c r="J1280" s="96"/>
      <c r="K1280" s="97"/>
      <c r="L1280" s="854"/>
      <c r="M1280" s="839"/>
      <c r="N1280" s="94"/>
      <c r="O1280" s="96"/>
      <c r="P1280" s="97"/>
    </row>
    <row r="1281" spans="1:16">
      <c r="A1281" s="863"/>
      <c r="B1281" s="853"/>
      <c r="C1281" s="833"/>
      <c r="D1281" s="94"/>
      <c r="E1281" s="96"/>
      <c r="F1281" s="93"/>
      <c r="G1281" s="853"/>
      <c r="H1281" s="836"/>
      <c r="I1281" s="94"/>
      <c r="J1281" s="96"/>
      <c r="K1281" s="93"/>
      <c r="L1281" s="853"/>
      <c r="M1281" s="839"/>
      <c r="N1281" s="94"/>
      <c r="O1281" s="96"/>
      <c r="P1281" s="93"/>
    </row>
    <row r="1282" spans="1:16">
      <c r="A1282" s="863"/>
      <c r="B1282" s="854"/>
      <c r="C1282" s="833"/>
      <c r="D1282" s="94"/>
      <c r="E1282" s="96"/>
      <c r="F1282" s="99"/>
      <c r="G1282" s="854"/>
      <c r="H1282" s="836"/>
      <c r="I1282" s="94"/>
      <c r="J1282" s="96"/>
      <c r="K1282" s="99"/>
      <c r="L1282" s="854"/>
      <c r="M1282" s="839"/>
      <c r="N1282" s="94"/>
      <c r="O1282" s="96"/>
      <c r="P1282" s="93"/>
    </row>
    <row r="1283" spans="1:16">
      <c r="A1283" s="863"/>
      <c r="B1283" s="853"/>
      <c r="C1283" s="833"/>
      <c r="D1283" s="94"/>
      <c r="E1283" s="96"/>
      <c r="F1283" s="102"/>
      <c r="G1283" s="853"/>
      <c r="H1283" s="836"/>
      <c r="I1283" s="94"/>
      <c r="J1283" s="96"/>
      <c r="K1283" s="102"/>
      <c r="L1283" s="853"/>
      <c r="M1283" s="839"/>
      <c r="N1283" s="94"/>
      <c r="O1283" s="96"/>
      <c r="P1283" s="99"/>
    </row>
    <row r="1284" spans="1:16" ht="17.25" thickBot="1">
      <c r="A1284" s="863"/>
      <c r="B1284" s="854"/>
      <c r="C1284" s="833"/>
      <c r="D1284" s="94"/>
      <c r="E1284" s="96"/>
      <c r="F1284" s="99"/>
      <c r="G1284" s="854"/>
      <c r="H1284" s="836"/>
      <c r="I1284" s="94"/>
      <c r="J1284" s="96"/>
      <c r="K1284" s="99"/>
      <c r="L1284" s="854"/>
      <c r="M1284" s="839"/>
      <c r="N1284" s="94"/>
      <c r="O1284" s="96"/>
      <c r="P1284" s="99"/>
    </row>
    <row r="1285" spans="1:16" ht="17.25" thickBot="1">
      <c r="A1285" s="863"/>
      <c r="B1285" s="100" t="s">
        <v>168</v>
      </c>
      <c r="C1285" s="833"/>
      <c r="D1285" s="94"/>
      <c r="E1285" s="96"/>
      <c r="F1285" s="99"/>
      <c r="G1285" s="100" t="s">
        <v>168</v>
      </c>
      <c r="H1285" s="836"/>
      <c r="I1285" s="94"/>
      <c r="J1285" s="96"/>
      <c r="K1285" s="99"/>
      <c r="L1285" s="100" t="s">
        <v>168</v>
      </c>
      <c r="M1285" s="839"/>
      <c r="N1285" s="94"/>
      <c r="O1285" s="96"/>
      <c r="P1285" s="99"/>
    </row>
    <row r="1286" spans="1:16">
      <c r="A1286" s="863"/>
      <c r="B1286" s="855"/>
      <c r="C1286" s="833"/>
      <c r="D1286" s="94"/>
      <c r="E1286" s="96"/>
      <c r="F1286" s="99"/>
      <c r="G1286" s="855"/>
      <c r="H1286" s="836"/>
      <c r="I1286" s="94"/>
      <c r="J1286" s="96"/>
      <c r="K1286" s="99"/>
      <c r="L1286" s="855"/>
      <c r="M1286" s="839"/>
      <c r="N1286" s="94"/>
      <c r="O1286" s="96"/>
      <c r="P1286" s="99"/>
    </row>
    <row r="1287" spans="1:16">
      <c r="A1287" s="863"/>
      <c r="B1287" s="856"/>
      <c r="C1287" s="833"/>
      <c r="D1287" s="94"/>
      <c r="E1287" s="96"/>
      <c r="F1287" s="99"/>
      <c r="G1287" s="856"/>
      <c r="H1287" s="836"/>
      <c r="I1287" s="94"/>
      <c r="J1287" s="96"/>
      <c r="K1287" s="99"/>
      <c r="L1287" s="856"/>
      <c r="M1287" s="839"/>
      <c r="N1287" s="94"/>
      <c r="O1287" s="96"/>
      <c r="P1287" s="97"/>
    </row>
    <row r="1288" spans="1:16" ht="17.25" thickBot="1">
      <c r="A1288" s="863"/>
      <c r="B1288" s="857"/>
      <c r="C1288" s="833"/>
      <c r="D1288" s="94"/>
      <c r="E1288" s="96"/>
      <c r="F1288" s="97"/>
      <c r="G1288" s="857"/>
      <c r="H1288" s="836"/>
      <c r="I1288" s="94"/>
      <c r="J1288" s="96"/>
      <c r="K1288" s="97"/>
      <c r="L1288" s="857"/>
      <c r="M1288" s="839"/>
      <c r="N1288" s="94"/>
      <c r="O1288" s="96"/>
      <c r="P1288" s="97"/>
    </row>
    <row r="1289" spans="1:16" ht="17.25" thickBot="1">
      <c r="A1289" s="863"/>
      <c r="B1289" s="100" t="s">
        <v>123</v>
      </c>
      <c r="C1289" s="833"/>
      <c r="D1289" s="94"/>
      <c r="E1289" s="96"/>
      <c r="F1289" s="97"/>
      <c r="G1289" s="100" t="s">
        <v>123</v>
      </c>
      <c r="H1289" s="836"/>
      <c r="I1289" s="94"/>
      <c r="J1289" s="96"/>
      <c r="K1289" s="97"/>
      <c r="L1289" s="100" t="s">
        <v>123</v>
      </c>
      <c r="M1289" s="839"/>
      <c r="N1289" s="94"/>
      <c r="O1289" s="96"/>
      <c r="P1289" s="97"/>
    </row>
    <row r="1290" spans="1:16">
      <c r="A1290" s="863"/>
      <c r="B1290" s="868"/>
      <c r="C1290" s="833"/>
      <c r="D1290" s="94"/>
      <c r="E1290" s="96"/>
      <c r="F1290" s="97"/>
      <c r="G1290" s="868"/>
      <c r="H1290" s="836"/>
      <c r="I1290" s="94"/>
      <c r="J1290" s="96"/>
      <c r="K1290" s="97"/>
      <c r="L1290" s="868"/>
      <c r="M1290" s="839"/>
      <c r="N1290" s="94"/>
      <c r="O1290" s="96"/>
      <c r="P1290" s="97"/>
    </row>
    <row r="1291" spans="1:16">
      <c r="A1291" s="863"/>
      <c r="B1291" s="869"/>
      <c r="C1291" s="833"/>
      <c r="D1291" s="94"/>
      <c r="E1291" s="96"/>
      <c r="F1291" s="97"/>
      <c r="G1291" s="869"/>
      <c r="H1291" s="836"/>
      <c r="I1291" s="94"/>
      <c r="J1291" s="96"/>
      <c r="K1291" s="97"/>
      <c r="L1291" s="869"/>
      <c r="M1291" s="839"/>
      <c r="N1291" s="94"/>
      <c r="O1291" s="96"/>
      <c r="P1291" s="97"/>
    </row>
    <row r="1292" spans="1:16" ht="17.25" thickBot="1">
      <c r="A1292" s="863"/>
      <c r="B1292" s="870"/>
      <c r="C1292" s="833"/>
      <c r="D1292" s="94"/>
      <c r="E1292" s="96"/>
      <c r="F1292" s="97"/>
      <c r="G1292" s="870"/>
      <c r="H1292" s="836"/>
      <c r="I1292" s="94"/>
      <c r="J1292" s="96"/>
      <c r="K1292" s="97"/>
      <c r="L1292" s="870"/>
      <c r="M1292" s="839"/>
      <c r="N1292" s="94"/>
      <c r="O1292" s="96"/>
      <c r="P1292" s="97"/>
    </row>
    <row r="1293" spans="1:16">
      <c r="A1293" s="863"/>
      <c r="B1293" s="851" t="s">
        <v>124</v>
      </c>
      <c r="C1293" s="833"/>
      <c r="D1293" s="94"/>
      <c r="E1293" s="96"/>
      <c r="F1293" s="97"/>
      <c r="G1293" s="851" t="s">
        <v>124</v>
      </c>
      <c r="H1293" s="836"/>
      <c r="I1293" s="94"/>
      <c r="J1293" s="96"/>
      <c r="K1293" s="97"/>
      <c r="L1293" s="851" t="s">
        <v>124</v>
      </c>
      <c r="M1293" s="839"/>
      <c r="N1293" s="94"/>
      <c r="O1293" s="96"/>
      <c r="P1293" s="97"/>
    </row>
    <row r="1294" spans="1:16" ht="17.25" thickBot="1">
      <c r="A1294" s="863"/>
      <c r="B1294" s="852"/>
      <c r="C1294" s="833"/>
      <c r="D1294" s="94"/>
      <c r="E1294" s="96"/>
      <c r="F1294" s="97"/>
      <c r="G1294" s="852"/>
      <c r="H1294" s="836"/>
      <c r="I1294" s="94"/>
      <c r="J1294" s="96"/>
      <c r="K1294" s="97"/>
      <c r="L1294" s="852"/>
      <c r="M1294" s="839"/>
      <c r="N1294" s="94"/>
      <c r="O1294" s="96"/>
      <c r="P1294" s="93"/>
    </row>
    <row r="1295" spans="1:16" ht="17.25" thickTop="1">
      <c r="A1295" s="863"/>
      <c r="B1295" s="866" t="s">
        <v>125</v>
      </c>
      <c r="C1295" s="833"/>
      <c r="D1295" s="94"/>
      <c r="E1295" s="96"/>
      <c r="F1295" s="93"/>
      <c r="G1295" s="866" t="s">
        <v>125</v>
      </c>
      <c r="H1295" s="836"/>
      <c r="I1295" s="94"/>
      <c r="J1295" s="96"/>
      <c r="K1295" s="93"/>
      <c r="L1295" s="866" t="s">
        <v>125</v>
      </c>
      <c r="M1295" s="839"/>
      <c r="N1295" s="94"/>
      <c r="O1295" s="96"/>
      <c r="P1295" s="97"/>
    </row>
    <row r="1296" spans="1:16" ht="17.25" thickBot="1">
      <c r="A1296" s="863"/>
      <c r="B1296" s="849"/>
      <c r="C1296" s="833"/>
      <c r="D1296" s="94"/>
      <c r="E1296" s="96"/>
      <c r="F1296" s="93"/>
      <c r="G1296" s="849"/>
      <c r="H1296" s="836"/>
      <c r="I1296" s="94"/>
      <c r="J1296" s="96"/>
      <c r="K1296" s="93"/>
      <c r="L1296" s="849"/>
      <c r="M1296" s="839"/>
      <c r="N1296" s="94"/>
      <c r="O1296" s="96"/>
      <c r="P1296" s="101"/>
    </row>
    <row r="1297" spans="1:16">
      <c r="A1297" s="863"/>
      <c r="B1297" s="859"/>
      <c r="C1297" s="833"/>
      <c r="D1297" s="94"/>
      <c r="E1297" s="96"/>
      <c r="F1297" s="97"/>
      <c r="G1297" s="859"/>
      <c r="H1297" s="836"/>
      <c r="I1297" s="94"/>
      <c r="J1297" s="96"/>
      <c r="K1297" s="97"/>
      <c r="L1297" s="859"/>
      <c r="M1297" s="839"/>
      <c r="N1297" s="94"/>
      <c r="O1297" s="96"/>
      <c r="P1297" s="103"/>
    </row>
    <row r="1298" spans="1:16" ht="17.25" thickBot="1">
      <c r="A1298" s="863"/>
      <c r="B1298" s="867"/>
      <c r="C1298" s="833"/>
      <c r="D1298" s="94"/>
      <c r="E1298" s="96"/>
      <c r="F1298" s="97"/>
      <c r="G1298" s="867"/>
      <c r="H1298" s="836"/>
      <c r="I1298" s="94"/>
      <c r="J1298" s="96"/>
      <c r="K1298" s="97"/>
      <c r="L1298" s="867"/>
      <c r="M1298" s="839"/>
      <c r="N1298" s="94"/>
      <c r="O1298" s="96"/>
      <c r="P1298" s="104"/>
    </row>
    <row r="1299" spans="1:16">
      <c r="A1299" s="863"/>
      <c r="B1299" s="848" t="s">
        <v>126</v>
      </c>
      <c r="C1299" s="833"/>
      <c r="D1299" s="94"/>
      <c r="E1299" s="96"/>
      <c r="F1299" s="93"/>
      <c r="G1299" s="848" t="s">
        <v>126</v>
      </c>
      <c r="H1299" s="836"/>
      <c r="I1299" s="94"/>
      <c r="J1299" s="96"/>
      <c r="K1299" s="93"/>
      <c r="L1299" s="848" t="s">
        <v>126</v>
      </c>
      <c r="M1299" s="839"/>
      <c r="N1299" s="94"/>
      <c r="O1299" s="96"/>
      <c r="P1299" s="99"/>
    </row>
    <row r="1300" spans="1:16" ht="17.25" thickBot="1">
      <c r="A1300" s="863"/>
      <c r="B1300" s="849"/>
      <c r="C1300" s="833"/>
      <c r="D1300" s="94"/>
      <c r="E1300" s="96"/>
      <c r="F1300" s="101"/>
      <c r="G1300" s="849"/>
      <c r="H1300" s="836"/>
      <c r="I1300" s="94"/>
      <c r="J1300" s="96"/>
      <c r="K1300" s="101"/>
      <c r="L1300" s="849"/>
      <c r="M1300" s="839"/>
      <c r="N1300" s="94"/>
      <c r="O1300" s="96"/>
      <c r="P1300" s="104"/>
    </row>
    <row r="1301" spans="1:16">
      <c r="A1301" s="863"/>
      <c r="B1301" s="859"/>
      <c r="C1301" s="833"/>
      <c r="D1301" s="94"/>
      <c r="E1301" s="96"/>
      <c r="F1301" s="102"/>
      <c r="G1301" s="859"/>
      <c r="H1301" s="836"/>
      <c r="I1301" s="94"/>
      <c r="J1301" s="96"/>
      <c r="K1301" s="103"/>
      <c r="L1301" s="859"/>
      <c r="M1301" s="839"/>
      <c r="N1301" s="94"/>
      <c r="O1301" s="96"/>
      <c r="P1301" s="93"/>
    </row>
    <row r="1302" spans="1:16" ht="17.25" thickBot="1">
      <c r="A1302" s="863"/>
      <c r="B1302" s="860"/>
      <c r="C1302" s="833"/>
      <c r="D1302" s="94"/>
      <c r="E1302" s="96"/>
      <c r="F1302" s="99"/>
      <c r="G1302" s="860"/>
      <c r="H1302" s="836"/>
      <c r="I1302" s="94"/>
      <c r="J1302" s="96"/>
      <c r="K1302" s="104"/>
      <c r="L1302" s="860"/>
      <c r="M1302" s="839"/>
      <c r="N1302" s="94"/>
      <c r="O1302" s="96"/>
      <c r="P1302" s="97"/>
    </row>
    <row r="1303" spans="1:16">
      <c r="A1303" s="863"/>
      <c r="B1303" s="858" t="s">
        <v>127</v>
      </c>
      <c r="C1303" s="833"/>
      <c r="D1303" s="94"/>
      <c r="E1303" s="96"/>
      <c r="F1303" s="103"/>
      <c r="G1303" s="858" t="s">
        <v>127</v>
      </c>
      <c r="H1303" s="836"/>
      <c r="I1303" s="94"/>
      <c r="J1303" s="96"/>
      <c r="K1303" s="104"/>
      <c r="L1303" s="858" t="s">
        <v>127</v>
      </c>
      <c r="M1303" s="839"/>
      <c r="N1303" s="94"/>
      <c r="O1303" s="114"/>
      <c r="P1303" s="97"/>
    </row>
    <row r="1304" spans="1:16" ht="17.25" thickBot="1">
      <c r="A1304" s="863"/>
      <c r="B1304" s="849"/>
      <c r="C1304" s="833"/>
      <c r="D1304" s="94"/>
      <c r="E1304" s="96"/>
      <c r="F1304" s="104"/>
      <c r="G1304" s="849"/>
      <c r="H1304" s="836"/>
      <c r="I1304" s="94"/>
      <c r="J1304" s="96"/>
      <c r="K1304" s="99"/>
      <c r="L1304" s="849"/>
      <c r="M1304" s="839"/>
      <c r="N1304" s="113"/>
      <c r="O1304" s="96"/>
      <c r="P1304" s="112"/>
    </row>
    <row r="1305" spans="1:16">
      <c r="A1305" s="863"/>
      <c r="B1305" s="859"/>
      <c r="C1305" s="833"/>
      <c r="D1305" s="94"/>
      <c r="E1305" s="96"/>
      <c r="F1305" s="104"/>
      <c r="G1305" s="859"/>
      <c r="H1305" s="836"/>
      <c r="I1305" s="94"/>
      <c r="J1305" s="96"/>
      <c r="K1305" s="104"/>
      <c r="L1305" s="859"/>
      <c r="M1305" s="839"/>
      <c r="N1305" s="113"/>
      <c r="O1305" s="114"/>
      <c r="P1305" s="97"/>
    </row>
    <row r="1306" spans="1:16" ht="17.25" thickBot="1">
      <c r="A1306" s="863"/>
      <c r="B1306" s="860"/>
      <c r="C1306" s="833"/>
      <c r="D1306" s="94"/>
      <c r="E1306" s="96"/>
      <c r="F1306" s="99"/>
      <c r="G1306" s="860"/>
      <c r="H1306" s="836"/>
      <c r="I1306" s="94"/>
      <c r="J1306" s="96"/>
      <c r="K1306" s="93"/>
      <c r="L1306" s="860"/>
      <c r="M1306" s="839"/>
      <c r="N1306" s="94"/>
      <c r="O1306" s="114"/>
      <c r="P1306" s="104"/>
    </row>
    <row r="1307" spans="1:16">
      <c r="A1307" s="863"/>
      <c r="B1307" s="858" t="s">
        <v>128</v>
      </c>
      <c r="C1307" s="833"/>
      <c r="D1307" s="94"/>
      <c r="E1307" s="96"/>
      <c r="F1307" s="104"/>
      <c r="G1307" s="858" t="s">
        <v>128</v>
      </c>
      <c r="H1307" s="836"/>
      <c r="I1307" s="94"/>
      <c r="J1307" s="96"/>
      <c r="K1307" s="97"/>
      <c r="L1307" s="858" t="s">
        <v>128</v>
      </c>
      <c r="M1307" s="839"/>
      <c r="N1307" s="94"/>
      <c r="O1307" s="96"/>
      <c r="P1307" s="97"/>
    </row>
    <row r="1308" spans="1:16" ht="17.25" thickBot="1">
      <c r="A1308" s="863"/>
      <c r="B1308" s="849"/>
      <c r="C1308" s="833"/>
      <c r="D1308" s="94"/>
      <c r="E1308" s="96"/>
      <c r="F1308" s="93"/>
      <c r="G1308" s="849"/>
      <c r="H1308" s="836"/>
      <c r="I1308" s="94"/>
      <c r="J1308" s="114"/>
      <c r="K1308" s="97"/>
      <c r="L1308" s="849"/>
      <c r="M1308" s="839"/>
      <c r="N1308" s="113"/>
      <c r="O1308" s="114"/>
      <c r="P1308" s="97"/>
    </row>
    <row r="1309" spans="1:16">
      <c r="A1309" s="863"/>
      <c r="B1309" s="859"/>
      <c r="C1309" s="833"/>
      <c r="D1309" s="94"/>
      <c r="E1309" s="96"/>
      <c r="F1309" s="97"/>
      <c r="G1309" s="859"/>
      <c r="H1309" s="836"/>
      <c r="I1309" s="94"/>
      <c r="J1309" s="96"/>
      <c r="K1309" s="97"/>
      <c r="L1309" s="859"/>
      <c r="M1309" s="839"/>
      <c r="N1309" s="113"/>
      <c r="O1309" s="114"/>
      <c r="P1309" s="97"/>
    </row>
    <row r="1310" spans="1:16" ht="17.25" thickBot="1">
      <c r="A1310" s="863"/>
      <c r="B1310" s="860"/>
      <c r="C1310" s="833"/>
      <c r="D1310" s="94"/>
      <c r="E1310" s="96"/>
      <c r="F1310" s="93"/>
      <c r="G1310" s="860"/>
      <c r="H1310" s="836"/>
      <c r="I1310" s="94"/>
      <c r="J1310" s="114"/>
      <c r="K1310" s="97"/>
      <c r="L1310" s="860"/>
      <c r="M1310" s="839"/>
      <c r="N1310" s="94"/>
      <c r="O1310" s="114"/>
      <c r="P1310" s="97"/>
    </row>
    <row r="1311" spans="1:16">
      <c r="A1311" s="863"/>
      <c r="B1311" s="848" t="s">
        <v>129</v>
      </c>
      <c r="C1311" s="833"/>
      <c r="D1311" s="94"/>
      <c r="E1311" s="96"/>
      <c r="F1311" s="93"/>
      <c r="G1311" s="848" t="s">
        <v>129</v>
      </c>
      <c r="H1311" s="836"/>
      <c r="I1311" s="94"/>
      <c r="J1311" s="114"/>
      <c r="K1311" s="97"/>
      <c r="L1311" s="848" t="s">
        <v>129</v>
      </c>
      <c r="M1311" s="839"/>
      <c r="N1311" s="113"/>
      <c r="O1311" s="114"/>
      <c r="P1311" s="97"/>
    </row>
    <row r="1312" spans="1:16" ht="17.25" thickBot="1">
      <c r="A1312" s="863"/>
      <c r="B1312" s="849"/>
      <c r="C1312" s="833"/>
      <c r="D1312" s="94"/>
      <c r="E1312" s="96"/>
      <c r="F1312" s="93"/>
      <c r="G1312" s="849"/>
      <c r="H1312" s="836"/>
      <c r="I1312" s="94"/>
      <c r="J1312" s="114"/>
      <c r="K1312" s="97"/>
      <c r="L1312" s="849"/>
      <c r="M1312" s="839"/>
      <c r="N1312" s="94"/>
      <c r="O1312" s="114"/>
      <c r="P1312" s="97"/>
    </row>
    <row r="1313" spans="1:16">
      <c r="A1313" s="863"/>
      <c r="B1313" s="106"/>
      <c r="C1313" s="833"/>
      <c r="D1313" s="94"/>
      <c r="E1313" s="96"/>
      <c r="F1313" s="97"/>
      <c r="G1313" s="106"/>
      <c r="H1313" s="836"/>
      <c r="I1313" s="94"/>
      <c r="J1313" s="96"/>
      <c r="K1313" s="112"/>
      <c r="L1313" s="106"/>
      <c r="M1313" s="839"/>
      <c r="N1313" s="113"/>
      <c r="O1313" s="96"/>
      <c r="P1313" s="112"/>
    </row>
    <row r="1314" spans="1:16">
      <c r="A1314" s="863"/>
      <c r="B1314" s="107"/>
      <c r="C1314" s="833"/>
      <c r="D1314" s="94"/>
      <c r="E1314" s="96"/>
      <c r="F1314" s="93"/>
      <c r="G1314" s="107"/>
      <c r="H1314" s="836"/>
      <c r="I1314" s="94"/>
      <c r="J1314" s="96"/>
      <c r="K1314" s="97"/>
      <c r="L1314" s="107"/>
      <c r="M1314" s="839"/>
      <c r="N1314" s="113"/>
      <c r="O1314" s="114"/>
      <c r="P1314" s="97"/>
    </row>
    <row r="1315" spans="1:16">
      <c r="A1315" s="863"/>
      <c r="B1315" s="109"/>
      <c r="C1315" s="833"/>
      <c r="D1315" s="94"/>
      <c r="E1315" s="96"/>
      <c r="F1315" s="93"/>
      <c r="G1315" s="109"/>
      <c r="H1315" s="836"/>
      <c r="I1315" s="113"/>
      <c r="J1315" s="114"/>
      <c r="K1315" s="97"/>
      <c r="L1315" s="109"/>
      <c r="M1315" s="839"/>
      <c r="N1315" s="113"/>
      <c r="O1315" s="114"/>
      <c r="P1315" s="104"/>
    </row>
    <row r="1316" spans="1:16">
      <c r="A1316" s="863"/>
      <c r="B1316" s="110"/>
      <c r="C1316" s="833"/>
      <c r="D1316" s="94"/>
      <c r="E1316" s="96"/>
      <c r="F1316" s="93"/>
      <c r="G1316" s="110"/>
      <c r="H1316" s="836"/>
      <c r="I1316" s="113"/>
      <c r="J1316" s="114"/>
      <c r="K1316" s="104"/>
      <c r="L1316" s="110"/>
      <c r="M1316" s="839"/>
      <c r="N1316" s="111"/>
      <c r="O1316" s="96"/>
      <c r="P1316" s="97"/>
    </row>
    <row r="1317" spans="1:16">
      <c r="A1317" s="863"/>
      <c r="B1317" s="109"/>
      <c r="C1317" s="833"/>
      <c r="D1317" s="111"/>
      <c r="E1317" s="96"/>
      <c r="F1317" s="97"/>
      <c r="G1317" s="109"/>
      <c r="H1317" s="836"/>
      <c r="I1317" s="111"/>
      <c r="J1317" s="96"/>
      <c r="K1317" s="112"/>
      <c r="L1317" s="109"/>
      <c r="M1317" s="839"/>
      <c r="N1317" s="94"/>
      <c r="O1317" s="96"/>
      <c r="P1317" s="112"/>
    </row>
    <row r="1318" spans="1:16">
      <c r="A1318" s="863"/>
      <c r="B1318" s="110"/>
      <c r="C1318" s="833"/>
      <c r="D1318" s="94"/>
      <c r="E1318" s="96"/>
      <c r="F1318" s="108"/>
      <c r="G1318" s="110"/>
      <c r="H1318" s="836"/>
      <c r="I1318" s="94"/>
      <c r="J1318" s="96"/>
      <c r="K1318" s="97"/>
      <c r="L1318" s="110"/>
      <c r="M1318" s="839"/>
      <c r="N1318" s="113"/>
      <c r="O1318" s="114"/>
      <c r="P1318" s="97"/>
    </row>
    <row r="1319" spans="1:16">
      <c r="A1319" s="863"/>
      <c r="B1319" s="109"/>
      <c r="C1319" s="833"/>
      <c r="D1319" s="94"/>
      <c r="E1319" s="96"/>
      <c r="F1319" s="97"/>
      <c r="G1319" s="109"/>
      <c r="H1319" s="836"/>
      <c r="I1319" s="113"/>
      <c r="J1319" s="114"/>
      <c r="K1319" s="97"/>
      <c r="L1319" s="109"/>
      <c r="M1319" s="839"/>
      <c r="N1319" s="113"/>
      <c r="O1319" s="114"/>
      <c r="P1319" s="97"/>
    </row>
    <row r="1320" spans="1:16" ht="17.25" thickBot="1">
      <c r="A1320" s="863"/>
      <c r="B1320" s="110"/>
      <c r="C1320" s="846"/>
      <c r="D1320" s="115"/>
      <c r="E1320" s="116"/>
      <c r="F1320" s="117"/>
      <c r="G1320" s="110"/>
      <c r="H1320" s="836"/>
      <c r="I1320" s="115"/>
      <c r="J1320" s="116"/>
      <c r="K1320" s="117"/>
      <c r="L1320" s="110"/>
      <c r="M1320" s="839"/>
      <c r="N1320" s="115"/>
      <c r="O1320" s="116"/>
      <c r="P1320" s="117"/>
    </row>
    <row r="1321" spans="1:16">
      <c r="A1321" s="850" t="str">
        <f>TEXT(A1275,"AAAA")</f>
        <v>星期一</v>
      </c>
      <c r="B1321" s="109"/>
      <c r="C1321" s="832" t="s">
        <v>666</v>
      </c>
      <c r="D1321" s="118"/>
      <c r="E1321" s="119"/>
      <c r="F1321" s="97"/>
      <c r="G1321" s="109"/>
      <c r="H1321" s="835" t="s">
        <v>130</v>
      </c>
      <c r="I1321" s="118"/>
      <c r="J1321" s="119"/>
      <c r="K1321" s="97"/>
      <c r="L1321" s="109"/>
      <c r="M1321" s="838" t="s">
        <v>130</v>
      </c>
      <c r="N1321" s="118"/>
      <c r="O1321" s="119"/>
      <c r="P1321" s="97"/>
    </row>
    <row r="1322" spans="1:16">
      <c r="A1322" s="850"/>
      <c r="B1322" s="110"/>
      <c r="C1322" s="833"/>
      <c r="D1322" s="120"/>
      <c r="E1322" s="96"/>
      <c r="F1322" s="97"/>
      <c r="G1322" s="110"/>
      <c r="H1322" s="836"/>
      <c r="I1322" s="94"/>
      <c r="J1322" s="96"/>
      <c r="K1322" s="97"/>
      <c r="L1322" s="110"/>
      <c r="M1322" s="839"/>
      <c r="N1322" s="94"/>
      <c r="O1322" s="96"/>
      <c r="P1322" s="97"/>
    </row>
    <row r="1323" spans="1:16">
      <c r="A1323" s="850"/>
      <c r="B1323" s="109"/>
      <c r="C1323" s="833"/>
      <c r="D1323" s="120"/>
      <c r="E1323" s="96"/>
      <c r="F1323" s="97"/>
      <c r="G1323" s="109"/>
      <c r="H1323" s="836"/>
      <c r="I1323" s="94"/>
      <c r="J1323" s="96"/>
      <c r="K1323" s="97"/>
      <c r="L1323" s="109"/>
      <c r="M1323" s="839"/>
      <c r="N1323" s="94"/>
      <c r="O1323" s="96"/>
      <c r="P1323" s="97"/>
    </row>
    <row r="1324" spans="1:16">
      <c r="A1324" s="850"/>
      <c r="B1324" s="110"/>
      <c r="C1324" s="833"/>
      <c r="D1324" s="120"/>
      <c r="E1324" s="96"/>
      <c r="F1324" s="97"/>
      <c r="G1324" s="110"/>
      <c r="H1324" s="836"/>
      <c r="I1324" s="94"/>
      <c r="J1324" s="96"/>
      <c r="K1324" s="97"/>
      <c r="L1324" s="110"/>
      <c r="M1324" s="839"/>
      <c r="N1324" s="94"/>
      <c r="O1324" s="96"/>
      <c r="P1324" s="97"/>
    </row>
    <row r="1325" spans="1:16">
      <c r="A1325" s="850"/>
      <c r="B1325" s="109"/>
      <c r="C1325" s="833"/>
      <c r="D1325" s="120"/>
      <c r="E1325" s="96"/>
      <c r="F1325" s="97"/>
      <c r="G1325" s="109"/>
      <c r="H1325" s="836"/>
      <c r="I1325" s="94"/>
      <c r="J1325" s="96"/>
      <c r="K1325" s="97"/>
      <c r="L1325" s="109"/>
      <c r="M1325" s="839"/>
      <c r="N1325" s="94"/>
      <c r="O1325" s="96"/>
      <c r="P1325" s="97"/>
    </row>
    <row r="1326" spans="1:16">
      <c r="A1326" s="850"/>
      <c r="B1326" s="110"/>
      <c r="C1326" s="833"/>
      <c r="D1326" s="120"/>
      <c r="E1326" s="96"/>
      <c r="F1326" s="97"/>
      <c r="G1326" s="110"/>
      <c r="H1326" s="836"/>
      <c r="I1326" s="94"/>
      <c r="J1326" s="96"/>
      <c r="K1326" s="97"/>
      <c r="L1326" s="110"/>
      <c r="M1326" s="839"/>
      <c r="N1326" s="94"/>
      <c r="O1326" s="96"/>
      <c r="P1326" s="97"/>
    </row>
    <row r="1327" spans="1:16">
      <c r="A1327" s="850"/>
      <c r="B1327" s="109"/>
      <c r="C1327" s="833"/>
      <c r="D1327" s="120"/>
      <c r="E1327" s="96"/>
      <c r="F1327" s="97"/>
      <c r="G1327" s="109"/>
      <c r="H1327" s="836"/>
      <c r="I1327" s="94"/>
      <c r="J1327" s="96"/>
      <c r="K1327" s="97"/>
      <c r="L1327" s="109"/>
      <c r="M1327" s="839"/>
      <c r="N1327" s="94"/>
      <c r="O1327" s="96"/>
      <c r="P1327" s="97"/>
    </row>
    <row r="1328" spans="1:16">
      <c r="A1328" s="850"/>
      <c r="B1328" s="110"/>
      <c r="C1328" s="833"/>
      <c r="D1328" s="94"/>
      <c r="E1328" s="96"/>
      <c r="F1328" s="97"/>
      <c r="G1328" s="110"/>
      <c r="H1328" s="836"/>
      <c r="I1328" s="94"/>
      <c r="J1328" s="96"/>
      <c r="K1328" s="97"/>
      <c r="L1328" s="110"/>
      <c r="M1328" s="839"/>
      <c r="N1328" s="94"/>
      <c r="O1328" s="96"/>
      <c r="P1328" s="97"/>
    </row>
    <row r="1329" spans="1:16">
      <c r="A1329" s="850"/>
      <c r="B1329" s="107"/>
      <c r="C1329" s="833"/>
      <c r="D1329" s="113"/>
      <c r="E1329" s="114"/>
      <c r="F1329" s="104"/>
      <c r="G1329" s="107"/>
      <c r="H1329" s="836"/>
      <c r="I1329" s="113"/>
      <c r="J1329" s="114"/>
      <c r="K1329" s="97"/>
      <c r="L1329" s="107"/>
      <c r="M1329" s="839"/>
      <c r="N1329" s="113"/>
      <c r="O1329" s="114"/>
      <c r="P1329" s="97"/>
    </row>
    <row r="1330" spans="1:16" ht="17.25" thickBot="1">
      <c r="A1330" s="850"/>
      <c r="B1330" s="107"/>
      <c r="C1330" s="846"/>
      <c r="D1330" s="122" t="s">
        <v>132</v>
      </c>
      <c r="E1330" s="123" t="s">
        <v>133</v>
      </c>
      <c r="F1330" s="124"/>
      <c r="G1330" s="107"/>
      <c r="H1330" s="847"/>
      <c r="I1330" s="122" t="s">
        <v>132</v>
      </c>
      <c r="J1330" s="123" t="s">
        <v>133</v>
      </c>
      <c r="K1330" s="97"/>
      <c r="L1330" s="107"/>
      <c r="M1330" s="845"/>
      <c r="N1330" s="122" t="s">
        <v>132</v>
      </c>
      <c r="O1330" s="123" t="s">
        <v>133</v>
      </c>
      <c r="P1330" s="97"/>
    </row>
    <row r="1331" spans="1:16">
      <c r="A1331" s="105"/>
      <c r="B1331" s="109"/>
      <c r="C1331" s="832" t="s">
        <v>667</v>
      </c>
      <c r="D1331" s="118"/>
      <c r="E1331" s="119"/>
      <c r="F1331" s="125"/>
      <c r="G1331" s="109"/>
      <c r="H1331" s="835" t="s">
        <v>134</v>
      </c>
      <c r="I1331" s="118"/>
      <c r="J1331" s="119"/>
      <c r="K1331" s="125"/>
      <c r="L1331" s="109"/>
      <c r="M1331" s="838" t="s">
        <v>134</v>
      </c>
      <c r="N1331" s="118"/>
      <c r="O1331" s="119"/>
      <c r="P1331" s="125"/>
    </row>
    <row r="1332" spans="1:16">
      <c r="A1332" s="105"/>
      <c r="B1332" s="110"/>
      <c r="C1332" s="833"/>
      <c r="D1332" s="94"/>
      <c r="E1332" s="96"/>
      <c r="F1332" s="97"/>
      <c r="G1332" s="110"/>
      <c r="H1332" s="836"/>
      <c r="I1332" s="94"/>
      <c r="J1332" s="96"/>
      <c r="K1332" s="97"/>
      <c r="L1332" s="110"/>
      <c r="M1332" s="839"/>
      <c r="N1332" s="94"/>
      <c r="O1332" s="96"/>
      <c r="P1332" s="97"/>
    </row>
    <row r="1333" spans="1:16">
      <c r="A1333" s="105"/>
      <c r="B1333" s="126"/>
      <c r="C1333" s="833"/>
      <c r="D1333" s="94"/>
      <c r="E1333" s="96"/>
      <c r="F1333" s="97"/>
      <c r="G1333" s="126"/>
      <c r="H1333" s="836"/>
      <c r="I1333" s="94"/>
      <c r="J1333" s="96"/>
      <c r="K1333" s="97"/>
      <c r="L1333" s="126"/>
      <c r="M1333" s="839"/>
      <c r="N1333" s="94"/>
      <c r="O1333" s="96"/>
      <c r="P1333" s="128"/>
    </row>
    <row r="1334" spans="1:16">
      <c r="A1334" s="105"/>
      <c r="B1334" s="107"/>
      <c r="C1334" s="833"/>
      <c r="D1334" s="94"/>
      <c r="E1334" s="96"/>
      <c r="F1334" s="97"/>
      <c r="G1334" s="107"/>
      <c r="H1334" s="836"/>
      <c r="I1334" s="94"/>
      <c r="J1334" s="96"/>
      <c r="K1334" s="97"/>
      <c r="L1334" s="107"/>
      <c r="M1334" s="839"/>
      <c r="N1334" s="94"/>
      <c r="O1334" s="96"/>
      <c r="P1334" s="216"/>
    </row>
    <row r="1335" spans="1:16">
      <c r="A1335" s="105"/>
      <c r="B1335" s="109"/>
      <c r="C1335" s="833"/>
      <c r="D1335" s="94"/>
      <c r="E1335" s="96"/>
      <c r="F1335" s="97"/>
      <c r="G1335" s="109"/>
      <c r="H1335" s="836"/>
      <c r="I1335" s="94"/>
      <c r="J1335" s="96"/>
      <c r="K1335" s="97"/>
      <c r="L1335" s="109"/>
      <c r="M1335" s="839"/>
      <c r="N1335" s="94"/>
      <c r="O1335" s="96"/>
      <c r="P1335" s="97"/>
    </row>
    <row r="1336" spans="1:16">
      <c r="A1336" s="105"/>
      <c r="B1336" s="110"/>
      <c r="C1336" s="833"/>
      <c r="D1336" s="94"/>
      <c r="E1336" s="96"/>
      <c r="F1336" s="127"/>
      <c r="G1336" s="110"/>
      <c r="H1336" s="836"/>
      <c r="I1336" s="94"/>
      <c r="J1336" s="96"/>
      <c r="K1336" s="127"/>
      <c r="L1336" s="110"/>
      <c r="M1336" s="839"/>
      <c r="N1336" s="94"/>
      <c r="O1336" s="96"/>
      <c r="P1336" s="127"/>
    </row>
    <row r="1337" spans="1:16">
      <c r="A1337" s="105"/>
      <c r="B1337" s="109"/>
      <c r="C1337" s="833"/>
      <c r="D1337" s="94"/>
      <c r="E1337" s="96"/>
      <c r="F1337" s="128"/>
      <c r="G1337" s="109"/>
      <c r="H1337" s="836"/>
      <c r="I1337" s="94"/>
      <c r="J1337" s="96"/>
      <c r="K1337" s="128"/>
      <c r="L1337" s="109"/>
      <c r="M1337" s="839"/>
      <c r="N1337" s="94"/>
      <c r="O1337" s="96"/>
      <c r="P1337" s="128"/>
    </row>
    <row r="1338" spans="1:16">
      <c r="A1338" s="105"/>
      <c r="B1338" s="110"/>
      <c r="C1338" s="833"/>
      <c r="D1338" s="217"/>
      <c r="E1338" s="114"/>
      <c r="F1338" s="216"/>
      <c r="G1338" s="110"/>
      <c r="H1338" s="836"/>
      <c r="I1338" s="113"/>
      <c r="J1338" s="114"/>
      <c r="K1338" s="216"/>
      <c r="L1338" s="110"/>
      <c r="M1338" s="839"/>
      <c r="N1338" s="113"/>
      <c r="O1338" s="114"/>
      <c r="P1338" s="216"/>
    </row>
    <row r="1339" spans="1:16">
      <c r="A1339" s="105"/>
      <c r="B1339" s="109"/>
      <c r="C1339" s="833"/>
      <c r="D1339" s="217"/>
      <c r="E1339" s="114"/>
      <c r="F1339" s="216"/>
      <c r="G1339" s="109"/>
      <c r="H1339" s="836"/>
      <c r="I1339" s="113"/>
      <c r="J1339" s="114"/>
      <c r="K1339" s="216"/>
      <c r="L1339" s="109"/>
      <c r="M1339" s="839"/>
      <c r="N1339" s="113"/>
      <c r="O1339" s="114"/>
      <c r="P1339" s="216"/>
    </row>
    <row r="1340" spans="1:16" ht="17.25" thickBot="1">
      <c r="A1340" s="105"/>
      <c r="B1340" s="110"/>
      <c r="C1340" s="846"/>
      <c r="D1340" s="129"/>
      <c r="E1340" s="130"/>
      <c r="F1340" s="104"/>
      <c r="G1340" s="110"/>
      <c r="H1340" s="847"/>
      <c r="I1340" s="113"/>
      <c r="J1340" s="130"/>
      <c r="K1340" s="104"/>
      <c r="L1340" s="110"/>
      <c r="M1340" s="845"/>
      <c r="N1340" s="113"/>
      <c r="O1340" s="131"/>
      <c r="P1340" s="127"/>
    </row>
    <row r="1341" spans="1:16">
      <c r="A1341" s="132"/>
      <c r="B1341" s="109"/>
      <c r="C1341" s="832" t="s">
        <v>668</v>
      </c>
      <c r="D1341" s="118" t="s">
        <v>136</v>
      </c>
      <c r="E1341" s="133" t="s">
        <v>137</v>
      </c>
      <c r="F1341" s="125"/>
      <c r="G1341" s="109"/>
      <c r="H1341" s="835" t="s">
        <v>135</v>
      </c>
      <c r="I1341" s="118" t="s">
        <v>136</v>
      </c>
      <c r="J1341" s="133" t="s">
        <v>137</v>
      </c>
      <c r="K1341" s="125"/>
      <c r="L1341" s="109"/>
      <c r="M1341" s="838" t="s">
        <v>135</v>
      </c>
      <c r="N1341" s="118" t="s">
        <v>136</v>
      </c>
      <c r="O1341" s="133" t="s">
        <v>137</v>
      </c>
      <c r="P1341" s="125"/>
    </row>
    <row r="1342" spans="1:16">
      <c r="A1342" s="132"/>
      <c r="B1342" s="110"/>
      <c r="C1342" s="833"/>
      <c r="D1342" s="94" t="s">
        <v>141</v>
      </c>
      <c r="E1342" s="96" t="s">
        <v>142</v>
      </c>
      <c r="F1342" s="134"/>
      <c r="G1342" s="110"/>
      <c r="H1342" s="836"/>
      <c r="I1342" s="94" t="s">
        <v>141</v>
      </c>
      <c r="J1342" s="96" t="s">
        <v>142</v>
      </c>
      <c r="K1342" s="134"/>
      <c r="L1342" s="110"/>
      <c r="M1342" s="839"/>
      <c r="N1342" s="94" t="s">
        <v>141</v>
      </c>
      <c r="O1342" s="96" t="s">
        <v>142</v>
      </c>
      <c r="P1342" s="134"/>
    </row>
    <row r="1343" spans="1:16">
      <c r="A1343" s="132"/>
      <c r="B1343" s="135"/>
      <c r="C1343" s="833"/>
      <c r="D1343" s="94" t="s">
        <v>145</v>
      </c>
      <c r="E1343" s="96" t="s">
        <v>146</v>
      </c>
      <c r="F1343" s="97"/>
      <c r="G1343" s="135"/>
      <c r="H1343" s="836"/>
      <c r="I1343" s="94" t="s">
        <v>145</v>
      </c>
      <c r="J1343" s="96" t="s">
        <v>146</v>
      </c>
      <c r="K1343" s="97"/>
      <c r="L1343" s="135"/>
      <c r="M1343" s="839"/>
      <c r="N1343" s="94" t="s">
        <v>145</v>
      </c>
      <c r="O1343" s="96" t="s">
        <v>146</v>
      </c>
      <c r="P1343" s="97"/>
    </row>
    <row r="1344" spans="1:16">
      <c r="A1344" s="132"/>
      <c r="B1344" s="110"/>
      <c r="C1344" s="833"/>
      <c r="D1344" s="94" t="s">
        <v>147</v>
      </c>
      <c r="E1344" s="96" t="s">
        <v>148</v>
      </c>
      <c r="F1344" s="104"/>
      <c r="G1344" s="110"/>
      <c r="H1344" s="836"/>
      <c r="I1344" s="94" t="s">
        <v>147</v>
      </c>
      <c r="J1344" s="96" t="s">
        <v>148</v>
      </c>
      <c r="K1344" s="104"/>
      <c r="L1344" s="110"/>
      <c r="M1344" s="839"/>
      <c r="N1344" s="94" t="s">
        <v>147</v>
      </c>
      <c r="O1344" s="96" t="s">
        <v>148</v>
      </c>
      <c r="P1344" s="104"/>
    </row>
    <row r="1345" spans="1:16">
      <c r="A1345" s="132"/>
      <c r="B1345" s="135"/>
      <c r="C1345" s="833"/>
      <c r="D1345" s="94"/>
      <c r="E1345" s="114"/>
      <c r="F1345" s="136"/>
      <c r="G1345" s="135"/>
      <c r="H1345" s="836"/>
      <c r="I1345" s="94"/>
      <c r="J1345" s="114"/>
      <c r="K1345" s="136"/>
      <c r="L1345" s="135"/>
      <c r="M1345" s="839"/>
      <c r="N1345" s="94"/>
      <c r="O1345" s="114"/>
      <c r="P1345" s="136"/>
    </row>
    <row r="1346" spans="1:16">
      <c r="A1346" s="132"/>
      <c r="B1346" s="110"/>
      <c r="C1346" s="833"/>
      <c r="D1346" s="94"/>
      <c r="E1346" s="96"/>
      <c r="F1346" s="97"/>
      <c r="G1346" s="110"/>
      <c r="H1346" s="836"/>
      <c r="I1346" s="94"/>
      <c r="J1346" s="96"/>
      <c r="K1346" s="97"/>
      <c r="L1346" s="110"/>
      <c r="M1346" s="839"/>
      <c r="N1346" s="94"/>
      <c r="O1346" s="96"/>
      <c r="P1346" s="97"/>
    </row>
    <row r="1347" spans="1:16">
      <c r="A1347" s="132"/>
      <c r="B1347" s="135"/>
      <c r="C1347" s="833"/>
      <c r="D1347" s="94"/>
      <c r="E1347" s="114"/>
      <c r="F1347" s="136"/>
      <c r="G1347" s="135"/>
      <c r="H1347" s="836"/>
      <c r="I1347" s="94"/>
      <c r="J1347" s="114"/>
      <c r="K1347" s="136"/>
      <c r="L1347" s="135"/>
      <c r="M1347" s="839"/>
      <c r="N1347" s="94"/>
      <c r="O1347" s="114"/>
      <c r="P1347" s="136"/>
    </row>
    <row r="1348" spans="1:16">
      <c r="A1348" s="132"/>
      <c r="B1348" s="110"/>
      <c r="C1348" s="833"/>
      <c r="D1348" s="94"/>
      <c r="E1348" s="96"/>
      <c r="F1348" s="97"/>
      <c r="G1348" s="110"/>
      <c r="H1348" s="836"/>
      <c r="I1348" s="94"/>
      <c r="J1348" s="96"/>
      <c r="K1348" s="97"/>
      <c r="L1348" s="110"/>
      <c r="M1348" s="839"/>
      <c r="N1348" s="94"/>
      <c r="O1348" s="96"/>
      <c r="P1348" s="97"/>
    </row>
    <row r="1349" spans="1:16">
      <c r="A1349" s="132"/>
      <c r="B1349" s="135"/>
      <c r="C1349" s="833"/>
      <c r="D1349" s="94"/>
      <c r="E1349" s="96"/>
      <c r="F1349" s="97"/>
      <c r="G1349" s="135"/>
      <c r="H1349" s="836"/>
      <c r="I1349" s="94"/>
      <c r="J1349" s="96"/>
      <c r="K1349" s="97"/>
      <c r="L1349" s="135"/>
      <c r="M1349" s="839"/>
      <c r="N1349" s="94"/>
      <c r="O1349" s="96"/>
      <c r="P1349" s="97"/>
    </row>
    <row r="1350" spans="1:16" ht="17.25" thickBot="1">
      <c r="A1350" s="132"/>
      <c r="B1350" s="110"/>
      <c r="C1350" s="846"/>
      <c r="D1350" s="115"/>
      <c r="E1350" s="116"/>
      <c r="F1350" s="117"/>
      <c r="G1350" s="110"/>
      <c r="H1350" s="847"/>
      <c r="I1350" s="115"/>
      <c r="J1350" s="130"/>
      <c r="K1350" s="104"/>
      <c r="L1350" s="110"/>
      <c r="M1350" s="845"/>
      <c r="N1350" s="115"/>
      <c r="O1350" s="130"/>
      <c r="P1350" s="104"/>
    </row>
    <row r="1351" spans="1:16">
      <c r="A1351" s="132"/>
      <c r="B1351" s="135"/>
      <c r="C1351" s="832" t="s">
        <v>669</v>
      </c>
      <c r="D1351" s="137" t="s">
        <v>150</v>
      </c>
      <c r="E1351" s="138"/>
      <c r="F1351" s="139" t="s">
        <v>151</v>
      </c>
      <c r="G1351" s="135"/>
      <c r="H1351" s="835" t="s">
        <v>149</v>
      </c>
      <c r="I1351" s="137" t="s">
        <v>150</v>
      </c>
      <c r="J1351" s="138"/>
      <c r="K1351" s="139" t="s">
        <v>151</v>
      </c>
      <c r="L1351" s="135"/>
      <c r="M1351" s="838" t="s">
        <v>149</v>
      </c>
      <c r="N1351" s="137" t="s">
        <v>150</v>
      </c>
      <c r="O1351" s="138"/>
      <c r="P1351" s="139" t="s">
        <v>151</v>
      </c>
    </row>
    <row r="1352" spans="1:16">
      <c r="A1352" s="132"/>
      <c r="B1352" s="110"/>
      <c r="C1352" s="833"/>
      <c r="D1352" s="120"/>
      <c r="E1352" s="121"/>
      <c r="F1352" s="140"/>
      <c r="G1352" s="110"/>
      <c r="H1352" s="836"/>
      <c r="I1352" s="94"/>
      <c r="J1352" s="96"/>
      <c r="K1352" s="97"/>
      <c r="L1352" s="110"/>
      <c r="M1352" s="839"/>
      <c r="N1352" s="94"/>
      <c r="O1352" s="96"/>
      <c r="P1352" s="97"/>
    </row>
    <row r="1353" spans="1:16">
      <c r="A1353" s="132"/>
      <c r="B1353" s="135"/>
      <c r="C1353" s="833"/>
      <c r="D1353" s="94"/>
      <c r="E1353" s="96"/>
      <c r="F1353" s="97"/>
      <c r="G1353" s="135"/>
      <c r="H1353" s="836"/>
      <c r="I1353" s="94"/>
      <c r="J1353" s="96"/>
      <c r="K1353" s="97"/>
      <c r="L1353" s="135"/>
      <c r="M1353" s="839"/>
      <c r="N1353" s="94"/>
      <c r="O1353" s="96"/>
      <c r="P1353" s="97"/>
    </row>
    <row r="1354" spans="1:16">
      <c r="A1354" s="132"/>
      <c r="B1354" s="110"/>
      <c r="C1354" s="833"/>
      <c r="D1354" s="113"/>
      <c r="E1354" s="114"/>
      <c r="F1354" s="104"/>
      <c r="G1354" s="110"/>
      <c r="H1354" s="836"/>
      <c r="I1354" s="113"/>
      <c r="J1354" s="114"/>
      <c r="K1354" s="104"/>
      <c r="L1354" s="110"/>
      <c r="M1354" s="839"/>
      <c r="N1354" s="113"/>
      <c r="O1354" s="114"/>
      <c r="P1354" s="104"/>
    </row>
    <row r="1355" spans="1:16">
      <c r="A1355" s="841"/>
      <c r="B1355" s="135"/>
      <c r="C1355" s="833"/>
      <c r="D1355" s="94"/>
      <c r="E1355" s="96"/>
      <c r="F1355" s="97"/>
      <c r="G1355" s="135"/>
      <c r="H1355" s="836"/>
      <c r="I1355" s="94"/>
      <c r="J1355" s="96"/>
      <c r="K1355" s="97"/>
      <c r="L1355" s="135"/>
      <c r="M1355" s="839"/>
      <c r="N1355" s="94"/>
      <c r="O1355" s="96"/>
      <c r="P1355" s="97"/>
    </row>
    <row r="1356" spans="1:16">
      <c r="A1356" s="841"/>
      <c r="B1356" s="110"/>
      <c r="C1356" s="833"/>
      <c r="D1356" s="94"/>
      <c r="E1356" s="96"/>
      <c r="F1356" s="97"/>
      <c r="G1356" s="110"/>
      <c r="H1356" s="836"/>
      <c r="I1356" s="94"/>
      <c r="J1356" s="96"/>
      <c r="K1356" s="97"/>
      <c r="L1356" s="110"/>
      <c r="M1356" s="839"/>
      <c r="N1356" s="94"/>
      <c r="O1356" s="96"/>
      <c r="P1356" s="97"/>
    </row>
    <row r="1357" spans="1:16">
      <c r="A1357" s="841"/>
      <c r="B1357" s="135"/>
      <c r="C1357" s="833"/>
      <c r="D1357" s="113"/>
      <c r="E1357" s="114"/>
      <c r="F1357" s="104"/>
      <c r="G1357" s="135"/>
      <c r="H1357" s="836"/>
      <c r="I1357" s="113"/>
      <c r="J1357" s="114"/>
      <c r="K1357" s="104"/>
      <c r="L1357" s="135"/>
      <c r="M1357" s="839"/>
      <c r="N1357" s="113"/>
      <c r="O1357" s="114"/>
      <c r="P1357" s="104"/>
    </row>
    <row r="1358" spans="1:16" ht="17.25" thickBot="1">
      <c r="A1358" s="842"/>
      <c r="B1358" s="141"/>
      <c r="C1358" s="834"/>
      <c r="D1358" s="142"/>
      <c r="E1358" s="143"/>
      <c r="F1358" s="144"/>
      <c r="G1358" s="141"/>
      <c r="H1358" s="837"/>
      <c r="I1358" s="142"/>
      <c r="J1358" s="143"/>
      <c r="K1358" s="144"/>
      <c r="L1358" s="141"/>
      <c r="M1358" s="840"/>
      <c r="N1358" s="142"/>
      <c r="O1358" s="143"/>
      <c r="P1358" s="144"/>
    </row>
    <row r="1359" spans="1:16" s="146" customFormat="1" ht="27" customHeight="1" thickTop="1" thickBot="1">
      <c r="A1359" s="145"/>
      <c r="B1359" s="843" t="s">
        <v>152</v>
      </c>
      <c r="C1359" s="843"/>
      <c r="D1359" s="843"/>
      <c r="E1359" s="843"/>
      <c r="F1359" s="843"/>
      <c r="G1359" s="844" t="s">
        <v>153</v>
      </c>
      <c r="H1359" s="844"/>
      <c r="I1359" s="844"/>
      <c r="J1359" s="844"/>
      <c r="K1359" s="844"/>
      <c r="L1359" s="844"/>
      <c r="M1359" s="844"/>
      <c r="N1359" s="825" t="s">
        <v>154</v>
      </c>
      <c r="O1359" s="825"/>
      <c r="P1359" s="825"/>
    </row>
    <row r="1360" spans="1:16" s="159" customFormat="1" ht="21.75" customHeight="1" thickTop="1" thickBot="1">
      <c r="A1360" s="147" t="s">
        <v>0</v>
      </c>
      <c r="B1360" s="148"/>
      <c r="C1360" s="149" t="s">
        <v>155</v>
      </c>
      <c r="D1360" s="150" t="s">
        <v>156</v>
      </c>
      <c r="E1360" s="151" t="s">
        <v>157</v>
      </c>
      <c r="F1360" s="152" t="s">
        <v>158</v>
      </c>
      <c r="G1360" s="153" t="s">
        <v>159</v>
      </c>
      <c r="H1360" s="154" t="s">
        <v>150</v>
      </c>
      <c r="I1360" s="155" t="s">
        <v>156</v>
      </c>
      <c r="J1360" s="155" t="s">
        <v>157</v>
      </c>
      <c r="K1360" s="155" t="s">
        <v>158</v>
      </c>
      <c r="L1360" s="154" t="s">
        <v>160</v>
      </c>
      <c r="M1360" s="156" t="s">
        <v>161</v>
      </c>
      <c r="N1360" s="157" t="s">
        <v>155</v>
      </c>
      <c r="O1360" s="151" t="s">
        <v>157</v>
      </c>
      <c r="P1360" s="158" t="s">
        <v>158</v>
      </c>
    </row>
    <row r="1361" spans="1:16" s="172" customFormat="1" ht="17.25" thickTop="1">
      <c r="A1361" s="826">
        <f>A1275</f>
        <v>46216</v>
      </c>
      <c r="B1361" s="829" t="s">
        <v>670</v>
      </c>
      <c r="C1361" s="160"/>
      <c r="D1361" s="161"/>
      <c r="E1361" s="162"/>
      <c r="F1361" s="163"/>
      <c r="G1361" s="164"/>
      <c r="H1361" s="165"/>
      <c r="I1361" s="166"/>
      <c r="J1361" s="166"/>
      <c r="K1361" s="167"/>
      <c r="L1361" s="168"/>
      <c r="M1361" s="169"/>
      <c r="N1361" s="170"/>
      <c r="O1361" s="166"/>
      <c r="P1361" s="171"/>
    </row>
    <row r="1362" spans="1:16" s="172" customFormat="1">
      <c r="A1362" s="827"/>
      <c r="B1362" s="830"/>
      <c r="C1362" s="173"/>
      <c r="D1362" s="174"/>
      <c r="E1362" s="175"/>
      <c r="F1362" s="176"/>
      <c r="G1362" s="173"/>
      <c r="H1362" s="177"/>
      <c r="I1362" s="175"/>
      <c r="J1362" s="175"/>
      <c r="K1362" s="178"/>
      <c r="L1362" s="179"/>
      <c r="M1362" s="180"/>
      <c r="N1362" s="181"/>
      <c r="O1362" s="175"/>
      <c r="P1362" s="182"/>
    </row>
    <row r="1363" spans="1:16" s="172" customFormat="1">
      <c r="A1363" s="827"/>
      <c r="B1363" s="830"/>
      <c r="C1363" s="173"/>
      <c r="D1363" s="174"/>
      <c r="E1363" s="175"/>
      <c r="F1363" s="176"/>
      <c r="G1363" s="173"/>
      <c r="H1363" s="183"/>
      <c r="I1363" s="175"/>
      <c r="J1363" s="175"/>
      <c r="K1363" s="178"/>
      <c r="L1363" s="184"/>
      <c r="M1363" s="180"/>
      <c r="N1363" s="181"/>
      <c r="O1363" s="175"/>
      <c r="P1363" s="182"/>
    </row>
    <row r="1364" spans="1:16" s="172" customFormat="1">
      <c r="A1364" s="827"/>
      <c r="B1364" s="830"/>
      <c r="C1364" s="173"/>
      <c r="D1364" s="218"/>
      <c r="E1364" s="175"/>
      <c r="F1364" s="176"/>
      <c r="G1364" s="173"/>
      <c r="H1364" s="183"/>
      <c r="I1364" s="175"/>
      <c r="J1364" s="175"/>
      <c r="K1364" s="187"/>
      <c r="L1364" s="184"/>
      <c r="M1364" s="180"/>
      <c r="N1364" s="181"/>
      <c r="O1364" s="175"/>
      <c r="P1364" s="182"/>
    </row>
    <row r="1365" spans="1:16" s="172" customFormat="1">
      <c r="A1365" s="827"/>
      <c r="B1365" s="830"/>
      <c r="C1365" s="173"/>
      <c r="D1365" s="185"/>
      <c r="E1365" s="175"/>
      <c r="F1365" s="182"/>
      <c r="G1365" s="173"/>
      <c r="H1365" s="186"/>
      <c r="I1365" s="175"/>
      <c r="J1365" s="175"/>
      <c r="K1365" s="187"/>
      <c r="L1365" s="184"/>
      <c r="M1365" s="180"/>
      <c r="N1365" s="181"/>
      <c r="O1365" s="175"/>
      <c r="P1365" s="182"/>
    </row>
    <row r="1366" spans="1:16" s="172" customFormat="1">
      <c r="A1366" s="827"/>
      <c r="B1366" s="830"/>
      <c r="C1366" s="173"/>
      <c r="D1366" s="174"/>
      <c r="E1366" s="175"/>
      <c r="F1366" s="188"/>
      <c r="G1366" s="198"/>
      <c r="H1366" s="183"/>
      <c r="I1366" s="191"/>
      <c r="J1366" s="175"/>
      <c r="K1366" s="178"/>
      <c r="L1366" s="189"/>
      <c r="M1366" s="190"/>
      <c r="N1366" s="181"/>
      <c r="O1366" s="175"/>
      <c r="P1366" s="182"/>
    </row>
    <row r="1367" spans="1:16" s="172" customFormat="1">
      <c r="A1367" s="827"/>
      <c r="B1367" s="830"/>
      <c r="C1367" s="173"/>
      <c r="D1367" s="174"/>
      <c r="E1367" s="175"/>
      <c r="F1367" s="182"/>
      <c r="G1367" s="173"/>
      <c r="H1367" s="183"/>
      <c r="I1367" s="191"/>
      <c r="J1367" s="175"/>
      <c r="K1367" s="178"/>
      <c r="L1367" s="184"/>
      <c r="M1367" s="180"/>
      <c r="N1367" s="181"/>
      <c r="O1367" s="175"/>
      <c r="P1367" s="182"/>
    </row>
    <row r="1368" spans="1:16" s="172" customFormat="1">
      <c r="A1368" s="827"/>
      <c r="B1368" s="830"/>
      <c r="C1368" s="173"/>
      <c r="D1368" s="174"/>
      <c r="E1368" s="175"/>
      <c r="F1368" s="182"/>
      <c r="G1368" s="219"/>
      <c r="H1368" s="183"/>
      <c r="I1368" s="175"/>
      <c r="J1368" s="175"/>
      <c r="K1368" s="178"/>
      <c r="L1368" s="184"/>
      <c r="M1368" s="180"/>
      <c r="N1368" s="181"/>
      <c r="O1368" s="175"/>
      <c r="P1368" s="182"/>
    </row>
    <row r="1369" spans="1:16" s="172" customFormat="1">
      <c r="A1369" s="827"/>
      <c r="B1369" s="830"/>
      <c r="C1369" s="173"/>
      <c r="D1369" s="174"/>
      <c r="E1369" s="175"/>
      <c r="F1369" s="188"/>
      <c r="G1369" s="173"/>
      <c r="H1369" s="183"/>
      <c r="I1369" s="191"/>
      <c r="J1369" s="175"/>
      <c r="K1369" s="178"/>
      <c r="L1369" s="184"/>
      <c r="M1369" s="180"/>
      <c r="N1369" s="181"/>
      <c r="O1369" s="175"/>
      <c r="P1369" s="182"/>
    </row>
    <row r="1370" spans="1:16" s="172" customFormat="1">
      <c r="A1370" s="827"/>
      <c r="B1370" s="830"/>
      <c r="C1370" s="173"/>
      <c r="D1370" s="174"/>
      <c r="E1370" s="175"/>
      <c r="F1370" s="182"/>
      <c r="G1370" s="173"/>
      <c r="H1370" s="183"/>
      <c r="I1370" s="191"/>
      <c r="J1370" s="175"/>
      <c r="K1370" s="178"/>
      <c r="L1370" s="184"/>
      <c r="M1370" s="180"/>
      <c r="N1370" s="181"/>
      <c r="O1370" s="175"/>
      <c r="P1370" s="182"/>
    </row>
    <row r="1371" spans="1:16" s="172" customFormat="1">
      <c r="A1371" s="827"/>
      <c r="B1371" s="830"/>
      <c r="C1371" s="192"/>
      <c r="D1371" s="193"/>
      <c r="E1371" s="194"/>
      <c r="F1371" s="195"/>
      <c r="G1371" s="173"/>
      <c r="H1371" s="177"/>
      <c r="I1371" s="175"/>
      <c r="J1371" s="175"/>
      <c r="K1371" s="178"/>
      <c r="L1371" s="184"/>
      <c r="M1371" s="180"/>
      <c r="N1371" s="196"/>
      <c r="O1371" s="194"/>
      <c r="P1371" s="195"/>
    </row>
    <row r="1372" spans="1:16" s="172" customFormat="1">
      <c r="A1372" s="827"/>
      <c r="B1372" s="830"/>
      <c r="C1372" s="192"/>
      <c r="D1372" s="193"/>
      <c r="E1372" s="194"/>
      <c r="F1372" s="195"/>
      <c r="G1372" s="198"/>
      <c r="H1372" s="183"/>
      <c r="I1372" s="191"/>
      <c r="J1372" s="175"/>
      <c r="K1372" s="178"/>
      <c r="L1372" s="184"/>
      <c r="M1372" s="180"/>
      <c r="N1372" s="196"/>
      <c r="O1372" s="194"/>
      <c r="P1372" s="195"/>
    </row>
    <row r="1373" spans="1:16" s="172" customFormat="1">
      <c r="A1373" s="827"/>
      <c r="B1373" s="830"/>
      <c r="C1373" s="192"/>
      <c r="D1373" s="193"/>
      <c r="E1373" s="194"/>
      <c r="F1373" s="195"/>
      <c r="G1373" s="173"/>
      <c r="H1373" s="199"/>
      <c r="I1373" s="191"/>
      <c r="J1373" s="200"/>
      <c r="K1373" s="197"/>
      <c r="L1373" s="184"/>
      <c r="M1373" s="180"/>
      <c r="N1373" s="196"/>
      <c r="O1373" s="194"/>
      <c r="P1373" s="195"/>
    </row>
    <row r="1374" spans="1:16" s="172" customFormat="1">
      <c r="A1374" s="827"/>
      <c r="B1374" s="830"/>
      <c r="C1374" s="192"/>
      <c r="D1374" s="193"/>
      <c r="E1374" s="194"/>
      <c r="F1374" s="195"/>
      <c r="G1374" s="173"/>
      <c r="H1374" s="201"/>
      <c r="I1374" s="175"/>
      <c r="J1374" s="175"/>
      <c r="K1374" s="178"/>
      <c r="L1374" s="184"/>
      <c r="M1374" s="180"/>
      <c r="N1374" s="196"/>
      <c r="O1374" s="194"/>
      <c r="P1374" s="195"/>
    </row>
    <row r="1375" spans="1:16" s="172" customFormat="1">
      <c r="A1375" s="827"/>
      <c r="B1375" s="830"/>
      <c r="C1375" s="192"/>
      <c r="D1375" s="193"/>
      <c r="E1375" s="194"/>
      <c r="F1375" s="195"/>
      <c r="G1375" s="198"/>
      <c r="H1375" s="183"/>
      <c r="I1375" s="200"/>
      <c r="J1375" s="200"/>
      <c r="K1375" s="197"/>
      <c r="L1375" s="184"/>
      <c r="M1375" s="180"/>
      <c r="N1375" s="196"/>
      <c r="O1375" s="194"/>
      <c r="P1375" s="195"/>
    </row>
    <row r="1376" spans="1:16" s="172" customFormat="1">
      <c r="A1376" s="827"/>
      <c r="B1376" s="830"/>
      <c r="C1376" s="192"/>
      <c r="D1376" s="193"/>
      <c r="E1376" s="194"/>
      <c r="F1376" s="195"/>
      <c r="G1376" s="173"/>
      <c r="H1376" s="183"/>
      <c r="I1376" s="200"/>
      <c r="J1376" s="200"/>
      <c r="K1376" s="197"/>
      <c r="L1376" s="179"/>
      <c r="M1376" s="180"/>
      <c r="N1376" s="196"/>
      <c r="O1376" s="194"/>
      <c r="P1376" s="195"/>
    </row>
    <row r="1377" spans="1:16" s="172" customFormat="1">
      <c r="A1377" s="827"/>
      <c r="B1377" s="830"/>
      <c r="C1377" s="192"/>
      <c r="D1377" s="193"/>
      <c r="E1377" s="194"/>
      <c r="F1377" s="195"/>
      <c r="G1377" s="192"/>
      <c r="H1377" s="201"/>
      <c r="I1377" s="202"/>
      <c r="J1377" s="202"/>
      <c r="K1377" s="203"/>
      <c r="L1377" s="204"/>
      <c r="M1377" s="190"/>
      <c r="N1377" s="196"/>
      <c r="O1377" s="194"/>
      <c r="P1377" s="195"/>
    </row>
    <row r="1378" spans="1:16" s="172" customFormat="1">
      <c r="A1378" s="827"/>
      <c r="B1378" s="830"/>
      <c r="C1378" s="192"/>
      <c r="D1378" s="193"/>
      <c r="E1378" s="194"/>
      <c r="F1378" s="195"/>
      <c r="G1378" s="192"/>
      <c r="H1378" s="201"/>
      <c r="I1378" s="202"/>
      <c r="J1378" s="202"/>
      <c r="K1378" s="203"/>
      <c r="L1378" s="204"/>
      <c r="M1378" s="190"/>
      <c r="N1378" s="196"/>
      <c r="O1378" s="194"/>
      <c r="P1378" s="195"/>
    </row>
    <row r="1379" spans="1:16" s="172" customFormat="1">
      <c r="A1379" s="827"/>
      <c r="B1379" s="830"/>
      <c r="C1379" s="192"/>
      <c r="D1379" s="193"/>
      <c r="E1379" s="194"/>
      <c r="F1379" s="195"/>
      <c r="G1379" s="192"/>
      <c r="H1379" s="201"/>
      <c r="I1379" s="202"/>
      <c r="J1379" s="202"/>
      <c r="K1379" s="203"/>
      <c r="L1379" s="204"/>
      <c r="M1379" s="190"/>
      <c r="N1379" s="196"/>
      <c r="O1379" s="194"/>
      <c r="P1379" s="195"/>
    </row>
    <row r="1380" spans="1:16" s="172" customFormat="1" ht="17.25" thickBot="1">
      <c r="A1380" s="828"/>
      <c r="B1380" s="831"/>
      <c r="C1380" s="205"/>
      <c r="D1380" s="206"/>
      <c r="E1380" s="207"/>
      <c r="F1380" s="208"/>
      <c r="G1380" s="209"/>
      <c r="H1380" s="210"/>
      <c r="I1380" s="211"/>
      <c r="J1380" s="211"/>
      <c r="K1380" s="212"/>
      <c r="L1380" s="213"/>
      <c r="M1380" s="214"/>
      <c r="N1380" s="215"/>
      <c r="O1380" s="207"/>
      <c r="P1380" s="208"/>
    </row>
    <row r="1381" spans="1:16" s="71" customFormat="1" ht="18" customHeight="1" thickTop="1" thickBot="1">
      <c r="A1381" s="862">
        <f>A1275+1</f>
        <v>46217</v>
      </c>
      <c r="B1381" s="90" t="s">
        <v>162</v>
      </c>
      <c r="C1381" s="832" t="s">
        <v>665</v>
      </c>
      <c r="D1381" s="91" t="s">
        <v>114</v>
      </c>
      <c r="E1381" s="92" t="s">
        <v>164</v>
      </c>
      <c r="F1381" s="93"/>
      <c r="G1381" s="90" t="s">
        <v>162</v>
      </c>
      <c r="H1381" s="836" t="s">
        <v>163</v>
      </c>
      <c r="I1381" s="91" t="s">
        <v>114</v>
      </c>
      <c r="J1381" s="92" t="s">
        <v>164</v>
      </c>
      <c r="K1381" s="93"/>
      <c r="L1381" s="90" t="s">
        <v>162</v>
      </c>
      <c r="M1381" s="839" t="s">
        <v>163</v>
      </c>
      <c r="N1381" s="91" t="s">
        <v>114</v>
      </c>
      <c r="O1381" s="92" t="s">
        <v>164</v>
      </c>
      <c r="P1381" s="93"/>
    </row>
    <row r="1382" spans="1:16" ht="18" customHeight="1">
      <c r="A1382" s="863"/>
      <c r="B1382" s="864"/>
      <c r="C1382" s="833"/>
      <c r="D1382" s="94" t="s">
        <v>116</v>
      </c>
      <c r="E1382" s="95" t="s">
        <v>142</v>
      </c>
      <c r="F1382" s="93"/>
      <c r="G1382" s="864"/>
      <c r="H1382" s="836"/>
      <c r="I1382" s="94" t="s">
        <v>116</v>
      </c>
      <c r="J1382" s="95" t="s">
        <v>142</v>
      </c>
      <c r="K1382" s="93"/>
      <c r="L1382" s="864"/>
      <c r="M1382" s="839"/>
      <c r="N1382" s="94" t="s">
        <v>116</v>
      </c>
      <c r="O1382" s="95" t="s">
        <v>142</v>
      </c>
      <c r="P1382" s="93"/>
    </row>
    <row r="1383" spans="1:16" ht="17.25" thickBot="1">
      <c r="A1383" s="863"/>
      <c r="B1383" s="865"/>
      <c r="C1383" s="833"/>
      <c r="D1383" s="94" t="s">
        <v>165</v>
      </c>
      <c r="E1383" s="96" t="s">
        <v>166</v>
      </c>
      <c r="F1383" s="98"/>
      <c r="G1383" s="865"/>
      <c r="H1383" s="836"/>
      <c r="I1383" s="94" t="s">
        <v>165</v>
      </c>
      <c r="J1383" s="96" t="s">
        <v>166</v>
      </c>
      <c r="K1383" s="98"/>
      <c r="L1383" s="865"/>
      <c r="M1383" s="839"/>
      <c r="N1383" s="94" t="s">
        <v>165</v>
      </c>
      <c r="O1383" s="96" t="s">
        <v>166</v>
      </c>
      <c r="P1383" s="98"/>
    </row>
    <row r="1384" spans="1:16" ht="17.25" thickBot="1">
      <c r="A1384" s="863"/>
      <c r="B1384" s="90" t="s">
        <v>167</v>
      </c>
      <c r="C1384" s="833"/>
      <c r="D1384" s="94"/>
      <c r="E1384" s="96"/>
      <c r="F1384" s="97"/>
      <c r="G1384" s="90" t="s">
        <v>167</v>
      </c>
      <c r="H1384" s="836"/>
      <c r="I1384" s="94" t="s">
        <v>120</v>
      </c>
      <c r="J1384" s="96" t="s">
        <v>148</v>
      </c>
      <c r="K1384" s="97"/>
      <c r="L1384" s="90" t="s">
        <v>167</v>
      </c>
      <c r="M1384" s="839"/>
      <c r="N1384" s="94" t="s">
        <v>120</v>
      </c>
      <c r="O1384" s="96" t="s">
        <v>148</v>
      </c>
      <c r="P1384" s="97"/>
    </row>
    <row r="1385" spans="1:16">
      <c r="A1385" s="863"/>
      <c r="B1385" s="861"/>
      <c r="C1385" s="833"/>
      <c r="D1385" s="94"/>
      <c r="E1385" s="96"/>
      <c r="F1385" s="97"/>
      <c r="G1385" s="861"/>
      <c r="H1385" s="836"/>
      <c r="I1385" s="94"/>
      <c r="J1385" s="96"/>
      <c r="K1385" s="97"/>
      <c r="L1385" s="861"/>
      <c r="M1385" s="839"/>
      <c r="N1385" s="94"/>
      <c r="O1385" s="96"/>
      <c r="P1385" s="97"/>
    </row>
    <row r="1386" spans="1:16">
      <c r="A1386" s="863"/>
      <c r="B1386" s="854"/>
      <c r="C1386" s="833"/>
      <c r="D1386" s="94"/>
      <c r="E1386" s="96"/>
      <c r="F1386" s="97"/>
      <c r="G1386" s="854"/>
      <c r="H1386" s="836"/>
      <c r="I1386" s="94"/>
      <c r="J1386" s="96"/>
      <c r="K1386" s="97"/>
      <c r="L1386" s="854"/>
      <c r="M1386" s="839"/>
      <c r="N1386" s="94"/>
      <c r="O1386" s="96"/>
      <c r="P1386" s="97"/>
    </row>
    <row r="1387" spans="1:16">
      <c r="A1387" s="863"/>
      <c r="B1387" s="853"/>
      <c r="C1387" s="833"/>
      <c r="D1387" s="94"/>
      <c r="E1387" s="96"/>
      <c r="F1387" s="93"/>
      <c r="G1387" s="853"/>
      <c r="H1387" s="836"/>
      <c r="I1387" s="94"/>
      <c r="J1387" s="96"/>
      <c r="K1387" s="93"/>
      <c r="L1387" s="853"/>
      <c r="M1387" s="839"/>
      <c r="N1387" s="94"/>
      <c r="O1387" s="96"/>
      <c r="P1387" s="93"/>
    </row>
    <row r="1388" spans="1:16">
      <c r="A1388" s="863"/>
      <c r="B1388" s="854"/>
      <c r="C1388" s="833"/>
      <c r="D1388" s="94"/>
      <c r="E1388" s="96"/>
      <c r="F1388" s="99"/>
      <c r="G1388" s="854"/>
      <c r="H1388" s="836"/>
      <c r="I1388" s="94"/>
      <c r="J1388" s="96"/>
      <c r="K1388" s="99"/>
      <c r="L1388" s="854"/>
      <c r="M1388" s="839"/>
      <c r="N1388" s="94"/>
      <c r="O1388" s="96"/>
      <c r="P1388" s="93"/>
    </row>
    <row r="1389" spans="1:16">
      <c r="A1389" s="863"/>
      <c r="B1389" s="853"/>
      <c r="C1389" s="833"/>
      <c r="D1389" s="94"/>
      <c r="E1389" s="96"/>
      <c r="F1389" s="102"/>
      <c r="G1389" s="853"/>
      <c r="H1389" s="836"/>
      <c r="I1389" s="94"/>
      <c r="J1389" s="96"/>
      <c r="K1389" s="102"/>
      <c r="L1389" s="853"/>
      <c r="M1389" s="839"/>
      <c r="N1389" s="94"/>
      <c r="O1389" s="96"/>
      <c r="P1389" s="99"/>
    </row>
    <row r="1390" spans="1:16" ht="17.25" thickBot="1">
      <c r="A1390" s="863"/>
      <c r="B1390" s="854"/>
      <c r="C1390" s="833"/>
      <c r="D1390" s="94"/>
      <c r="E1390" s="96"/>
      <c r="F1390" s="99"/>
      <c r="G1390" s="854"/>
      <c r="H1390" s="836"/>
      <c r="I1390" s="94"/>
      <c r="J1390" s="96"/>
      <c r="K1390" s="99"/>
      <c r="L1390" s="854"/>
      <c r="M1390" s="839"/>
      <c r="N1390" s="94"/>
      <c r="O1390" s="96"/>
      <c r="P1390" s="99"/>
    </row>
    <row r="1391" spans="1:16" ht="17.25" thickBot="1">
      <c r="A1391" s="863"/>
      <c r="B1391" s="100" t="s">
        <v>168</v>
      </c>
      <c r="C1391" s="833"/>
      <c r="D1391" s="94"/>
      <c r="E1391" s="96"/>
      <c r="F1391" s="99"/>
      <c r="G1391" s="100" t="s">
        <v>168</v>
      </c>
      <c r="H1391" s="836"/>
      <c r="I1391" s="94"/>
      <c r="J1391" s="96"/>
      <c r="K1391" s="99"/>
      <c r="L1391" s="100" t="s">
        <v>168</v>
      </c>
      <c r="M1391" s="839"/>
      <c r="N1391" s="94"/>
      <c r="O1391" s="96"/>
      <c r="P1391" s="99"/>
    </row>
    <row r="1392" spans="1:16">
      <c r="A1392" s="863"/>
      <c r="B1392" s="855"/>
      <c r="C1392" s="833"/>
      <c r="D1392" s="94"/>
      <c r="E1392" s="96"/>
      <c r="F1392" s="99"/>
      <c r="G1392" s="855"/>
      <c r="H1392" s="836"/>
      <c r="I1392" s="94"/>
      <c r="J1392" s="96"/>
      <c r="K1392" s="99"/>
      <c r="L1392" s="855"/>
      <c r="M1392" s="839"/>
      <c r="N1392" s="94"/>
      <c r="O1392" s="96"/>
      <c r="P1392" s="99"/>
    </row>
    <row r="1393" spans="1:16">
      <c r="A1393" s="863"/>
      <c r="B1393" s="856"/>
      <c r="C1393" s="833"/>
      <c r="D1393" s="94"/>
      <c r="E1393" s="96"/>
      <c r="F1393" s="99"/>
      <c r="G1393" s="856"/>
      <c r="H1393" s="836"/>
      <c r="I1393" s="94"/>
      <c r="J1393" s="96"/>
      <c r="K1393" s="99"/>
      <c r="L1393" s="856"/>
      <c r="M1393" s="839"/>
      <c r="N1393" s="94"/>
      <c r="O1393" s="96"/>
      <c r="P1393" s="97"/>
    </row>
    <row r="1394" spans="1:16" ht="17.25" thickBot="1">
      <c r="A1394" s="863"/>
      <c r="B1394" s="857"/>
      <c r="C1394" s="833"/>
      <c r="D1394" s="94"/>
      <c r="E1394" s="96"/>
      <c r="F1394" s="97"/>
      <c r="G1394" s="857"/>
      <c r="H1394" s="836"/>
      <c r="I1394" s="94"/>
      <c r="J1394" s="96"/>
      <c r="K1394" s="97"/>
      <c r="L1394" s="857"/>
      <c r="M1394" s="839"/>
      <c r="N1394" s="94"/>
      <c r="O1394" s="96"/>
      <c r="P1394" s="97"/>
    </row>
    <row r="1395" spans="1:16" ht="17.25" thickBot="1">
      <c r="A1395" s="863"/>
      <c r="B1395" s="100" t="s">
        <v>123</v>
      </c>
      <c r="C1395" s="833"/>
      <c r="D1395" s="94"/>
      <c r="E1395" s="96"/>
      <c r="F1395" s="97"/>
      <c r="G1395" s="100" t="s">
        <v>123</v>
      </c>
      <c r="H1395" s="836"/>
      <c r="I1395" s="94"/>
      <c r="J1395" s="96"/>
      <c r="K1395" s="97"/>
      <c r="L1395" s="100" t="s">
        <v>123</v>
      </c>
      <c r="M1395" s="839"/>
      <c r="N1395" s="94"/>
      <c r="O1395" s="96"/>
      <c r="P1395" s="97"/>
    </row>
    <row r="1396" spans="1:16">
      <c r="A1396" s="863"/>
      <c r="B1396" s="868"/>
      <c r="C1396" s="833"/>
      <c r="D1396" s="94"/>
      <c r="E1396" s="96"/>
      <c r="F1396" s="97"/>
      <c r="G1396" s="868"/>
      <c r="H1396" s="836"/>
      <c r="I1396" s="94"/>
      <c r="J1396" s="96"/>
      <c r="K1396" s="97"/>
      <c r="L1396" s="868"/>
      <c r="M1396" s="839"/>
      <c r="N1396" s="94"/>
      <c r="O1396" s="96"/>
      <c r="P1396" s="97"/>
    </row>
    <row r="1397" spans="1:16">
      <c r="A1397" s="863"/>
      <c r="B1397" s="869"/>
      <c r="C1397" s="833"/>
      <c r="D1397" s="94"/>
      <c r="E1397" s="96"/>
      <c r="F1397" s="97"/>
      <c r="G1397" s="869"/>
      <c r="H1397" s="836"/>
      <c r="I1397" s="94"/>
      <c r="J1397" s="96"/>
      <c r="K1397" s="97"/>
      <c r="L1397" s="869"/>
      <c r="M1397" s="839"/>
      <c r="N1397" s="94"/>
      <c r="O1397" s="96"/>
      <c r="P1397" s="97"/>
    </row>
    <row r="1398" spans="1:16" ht="17.25" thickBot="1">
      <c r="A1398" s="863"/>
      <c r="B1398" s="870"/>
      <c r="C1398" s="833"/>
      <c r="D1398" s="94"/>
      <c r="E1398" s="96"/>
      <c r="F1398" s="97"/>
      <c r="G1398" s="870"/>
      <c r="H1398" s="836"/>
      <c r="I1398" s="94"/>
      <c r="J1398" s="96"/>
      <c r="K1398" s="97"/>
      <c r="L1398" s="870"/>
      <c r="M1398" s="839"/>
      <c r="N1398" s="94"/>
      <c r="O1398" s="96"/>
      <c r="P1398" s="97"/>
    </row>
    <row r="1399" spans="1:16">
      <c r="A1399" s="863"/>
      <c r="B1399" s="851" t="s">
        <v>124</v>
      </c>
      <c r="C1399" s="833"/>
      <c r="D1399" s="94"/>
      <c r="E1399" s="96"/>
      <c r="F1399" s="97"/>
      <c r="G1399" s="851" t="s">
        <v>124</v>
      </c>
      <c r="H1399" s="836"/>
      <c r="I1399" s="94"/>
      <c r="J1399" s="96"/>
      <c r="K1399" s="97"/>
      <c r="L1399" s="851" t="s">
        <v>124</v>
      </c>
      <c r="M1399" s="839"/>
      <c r="N1399" s="94"/>
      <c r="O1399" s="96"/>
      <c r="P1399" s="97"/>
    </row>
    <row r="1400" spans="1:16" ht="17.25" thickBot="1">
      <c r="A1400" s="863"/>
      <c r="B1400" s="852"/>
      <c r="C1400" s="833"/>
      <c r="D1400" s="94"/>
      <c r="E1400" s="96"/>
      <c r="F1400" s="97"/>
      <c r="G1400" s="852"/>
      <c r="H1400" s="836"/>
      <c r="I1400" s="94"/>
      <c r="J1400" s="96"/>
      <c r="K1400" s="97"/>
      <c r="L1400" s="852"/>
      <c r="M1400" s="839"/>
      <c r="N1400" s="94"/>
      <c r="O1400" s="96"/>
      <c r="P1400" s="93"/>
    </row>
    <row r="1401" spans="1:16" ht="17.25" thickTop="1">
      <c r="A1401" s="863"/>
      <c r="B1401" s="866" t="s">
        <v>125</v>
      </c>
      <c r="C1401" s="833"/>
      <c r="D1401" s="94"/>
      <c r="E1401" s="96"/>
      <c r="F1401" s="93"/>
      <c r="G1401" s="866" t="s">
        <v>125</v>
      </c>
      <c r="H1401" s="836"/>
      <c r="I1401" s="94"/>
      <c r="J1401" s="96"/>
      <c r="K1401" s="93"/>
      <c r="L1401" s="866" t="s">
        <v>125</v>
      </c>
      <c r="M1401" s="839"/>
      <c r="N1401" s="94"/>
      <c r="O1401" s="96"/>
      <c r="P1401" s="97"/>
    </row>
    <row r="1402" spans="1:16" ht="17.25" thickBot="1">
      <c r="A1402" s="863"/>
      <c r="B1402" s="849"/>
      <c r="C1402" s="833"/>
      <c r="D1402" s="94"/>
      <c r="E1402" s="96"/>
      <c r="F1402" s="93"/>
      <c r="G1402" s="849"/>
      <c r="H1402" s="836"/>
      <c r="I1402" s="94"/>
      <c r="J1402" s="96"/>
      <c r="K1402" s="93"/>
      <c r="L1402" s="849"/>
      <c r="M1402" s="839"/>
      <c r="N1402" s="94"/>
      <c r="O1402" s="96"/>
      <c r="P1402" s="101"/>
    </row>
    <row r="1403" spans="1:16">
      <c r="A1403" s="863"/>
      <c r="B1403" s="859"/>
      <c r="C1403" s="833"/>
      <c r="D1403" s="94"/>
      <c r="E1403" s="96"/>
      <c r="F1403" s="97"/>
      <c r="G1403" s="859"/>
      <c r="H1403" s="836"/>
      <c r="I1403" s="94"/>
      <c r="J1403" s="96"/>
      <c r="K1403" s="97"/>
      <c r="L1403" s="859"/>
      <c r="M1403" s="839"/>
      <c r="N1403" s="94"/>
      <c r="O1403" s="96"/>
      <c r="P1403" s="103"/>
    </row>
    <row r="1404" spans="1:16" ht="17.25" thickBot="1">
      <c r="A1404" s="863"/>
      <c r="B1404" s="867"/>
      <c r="C1404" s="833"/>
      <c r="D1404" s="94"/>
      <c r="E1404" s="96"/>
      <c r="F1404" s="97"/>
      <c r="G1404" s="867"/>
      <c r="H1404" s="836"/>
      <c r="I1404" s="94"/>
      <c r="J1404" s="96"/>
      <c r="K1404" s="97"/>
      <c r="L1404" s="867"/>
      <c r="M1404" s="839"/>
      <c r="N1404" s="94"/>
      <c r="O1404" s="96"/>
      <c r="P1404" s="104"/>
    </row>
    <row r="1405" spans="1:16">
      <c r="A1405" s="863"/>
      <c r="B1405" s="848" t="s">
        <v>126</v>
      </c>
      <c r="C1405" s="833"/>
      <c r="D1405" s="94"/>
      <c r="E1405" s="96"/>
      <c r="F1405" s="93"/>
      <c r="G1405" s="848" t="s">
        <v>126</v>
      </c>
      <c r="H1405" s="836"/>
      <c r="I1405" s="94"/>
      <c r="J1405" s="96"/>
      <c r="K1405" s="93"/>
      <c r="L1405" s="848" t="s">
        <v>126</v>
      </c>
      <c r="M1405" s="839"/>
      <c r="N1405" s="94"/>
      <c r="O1405" s="96"/>
      <c r="P1405" s="99"/>
    </row>
    <row r="1406" spans="1:16" ht="17.25" thickBot="1">
      <c r="A1406" s="863"/>
      <c r="B1406" s="849"/>
      <c r="C1406" s="833"/>
      <c r="D1406" s="94"/>
      <c r="E1406" s="96"/>
      <c r="F1406" s="101"/>
      <c r="G1406" s="849"/>
      <c r="H1406" s="836"/>
      <c r="I1406" s="94"/>
      <c r="J1406" s="96"/>
      <c r="K1406" s="101"/>
      <c r="L1406" s="849"/>
      <c r="M1406" s="839"/>
      <c r="N1406" s="94"/>
      <c r="O1406" s="96"/>
      <c r="P1406" s="104"/>
    </row>
    <row r="1407" spans="1:16">
      <c r="A1407" s="863"/>
      <c r="B1407" s="859"/>
      <c r="C1407" s="833"/>
      <c r="D1407" s="94"/>
      <c r="E1407" s="96"/>
      <c r="F1407" s="102"/>
      <c r="G1407" s="859"/>
      <c r="H1407" s="836"/>
      <c r="I1407" s="94"/>
      <c r="J1407" s="96"/>
      <c r="K1407" s="103"/>
      <c r="L1407" s="859"/>
      <c r="M1407" s="839"/>
      <c r="N1407" s="94"/>
      <c r="O1407" s="96"/>
      <c r="P1407" s="93"/>
    </row>
    <row r="1408" spans="1:16" ht="17.25" thickBot="1">
      <c r="A1408" s="863"/>
      <c r="B1408" s="860"/>
      <c r="C1408" s="833"/>
      <c r="D1408" s="94"/>
      <c r="E1408" s="96"/>
      <c r="F1408" s="99"/>
      <c r="G1408" s="860"/>
      <c r="H1408" s="836"/>
      <c r="I1408" s="94"/>
      <c r="J1408" s="96"/>
      <c r="K1408" s="104"/>
      <c r="L1408" s="860"/>
      <c r="M1408" s="839"/>
      <c r="N1408" s="94"/>
      <c r="O1408" s="96"/>
      <c r="P1408" s="97"/>
    </row>
    <row r="1409" spans="1:16">
      <c r="A1409" s="863"/>
      <c r="B1409" s="858" t="s">
        <v>127</v>
      </c>
      <c r="C1409" s="833"/>
      <c r="D1409" s="94"/>
      <c r="E1409" s="96"/>
      <c r="F1409" s="103"/>
      <c r="G1409" s="858" t="s">
        <v>127</v>
      </c>
      <c r="H1409" s="836"/>
      <c r="I1409" s="94"/>
      <c r="J1409" s="96"/>
      <c r="K1409" s="104"/>
      <c r="L1409" s="858" t="s">
        <v>127</v>
      </c>
      <c r="M1409" s="839"/>
      <c r="N1409" s="94"/>
      <c r="O1409" s="114"/>
      <c r="P1409" s="97"/>
    </row>
    <row r="1410" spans="1:16" ht="17.25" thickBot="1">
      <c r="A1410" s="863"/>
      <c r="B1410" s="849"/>
      <c r="C1410" s="833"/>
      <c r="D1410" s="94"/>
      <c r="E1410" s="96"/>
      <c r="F1410" s="104"/>
      <c r="G1410" s="849"/>
      <c r="H1410" s="836"/>
      <c r="I1410" s="94"/>
      <c r="J1410" s="96"/>
      <c r="K1410" s="99"/>
      <c r="L1410" s="849"/>
      <c r="M1410" s="839"/>
      <c r="N1410" s="113"/>
      <c r="O1410" s="96"/>
      <c r="P1410" s="112"/>
    </row>
    <row r="1411" spans="1:16">
      <c r="A1411" s="863"/>
      <c r="B1411" s="859"/>
      <c r="C1411" s="833"/>
      <c r="D1411" s="94"/>
      <c r="E1411" s="96"/>
      <c r="F1411" s="104"/>
      <c r="G1411" s="859"/>
      <c r="H1411" s="836"/>
      <c r="I1411" s="94"/>
      <c r="J1411" s="96"/>
      <c r="K1411" s="104"/>
      <c r="L1411" s="859"/>
      <c r="M1411" s="839"/>
      <c r="N1411" s="113"/>
      <c r="O1411" s="114"/>
      <c r="P1411" s="97"/>
    </row>
    <row r="1412" spans="1:16" ht="17.25" thickBot="1">
      <c r="A1412" s="863"/>
      <c r="B1412" s="860"/>
      <c r="C1412" s="833"/>
      <c r="D1412" s="94"/>
      <c r="E1412" s="96"/>
      <c r="F1412" s="99"/>
      <c r="G1412" s="860"/>
      <c r="H1412" s="836"/>
      <c r="I1412" s="94"/>
      <c r="J1412" s="96"/>
      <c r="K1412" s="93"/>
      <c r="L1412" s="860"/>
      <c r="M1412" s="839"/>
      <c r="N1412" s="94"/>
      <c r="O1412" s="114"/>
      <c r="P1412" s="104"/>
    </row>
    <row r="1413" spans="1:16">
      <c r="A1413" s="863"/>
      <c r="B1413" s="858" t="s">
        <v>128</v>
      </c>
      <c r="C1413" s="833"/>
      <c r="D1413" s="94"/>
      <c r="E1413" s="96"/>
      <c r="F1413" s="104"/>
      <c r="G1413" s="858" t="s">
        <v>128</v>
      </c>
      <c r="H1413" s="836"/>
      <c r="I1413" s="94"/>
      <c r="J1413" s="96"/>
      <c r="K1413" s="97"/>
      <c r="L1413" s="858" t="s">
        <v>128</v>
      </c>
      <c r="M1413" s="839"/>
      <c r="N1413" s="94"/>
      <c r="O1413" s="96"/>
      <c r="P1413" s="97"/>
    </row>
    <row r="1414" spans="1:16" ht="17.25" thickBot="1">
      <c r="A1414" s="863"/>
      <c r="B1414" s="849"/>
      <c r="C1414" s="833"/>
      <c r="D1414" s="94"/>
      <c r="E1414" s="96"/>
      <c r="F1414" s="93"/>
      <c r="G1414" s="849"/>
      <c r="H1414" s="836"/>
      <c r="I1414" s="94"/>
      <c r="J1414" s="114"/>
      <c r="K1414" s="97"/>
      <c r="L1414" s="849"/>
      <c r="M1414" s="839"/>
      <c r="N1414" s="113"/>
      <c r="O1414" s="114"/>
      <c r="P1414" s="97"/>
    </row>
    <row r="1415" spans="1:16">
      <c r="A1415" s="863"/>
      <c r="B1415" s="859"/>
      <c r="C1415" s="833"/>
      <c r="D1415" s="94"/>
      <c r="E1415" s="96"/>
      <c r="F1415" s="97"/>
      <c r="G1415" s="859"/>
      <c r="H1415" s="836"/>
      <c r="I1415" s="94"/>
      <c r="J1415" s="96"/>
      <c r="K1415" s="97"/>
      <c r="L1415" s="859"/>
      <c r="M1415" s="839"/>
      <c r="N1415" s="113"/>
      <c r="O1415" s="114"/>
      <c r="P1415" s="97"/>
    </row>
    <row r="1416" spans="1:16" ht="17.25" thickBot="1">
      <c r="A1416" s="863"/>
      <c r="B1416" s="860"/>
      <c r="C1416" s="833"/>
      <c r="D1416" s="94"/>
      <c r="E1416" s="96"/>
      <c r="F1416" s="93"/>
      <c r="G1416" s="860"/>
      <c r="H1416" s="836"/>
      <c r="I1416" s="94"/>
      <c r="J1416" s="114"/>
      <c r="K1416" s="97"/>
      <c r="L1416" s="860"/>
      <c r="M1416" s="839"/>
      <c r="N1416" s="94"/>
      <c r="O1416" s="114"/>
      <c r="P1416" s="97"/>
    </row>
    <row r="1417" spans="1:16">
      <c r="A1417" s="863"/>
      <c r="B1417" s="848" t="s">
        <v>129</v>
      </c>
      <c r="C1417" s="833"/>
      <c r="D1417" s="94"/>
      <c r="E1417" s="96"/>
      <c r="F1417" s="93"/>
      <c r="G1417" s="848" t="s">
        <v>129</v>
      </c>
      <c r="H1417" s="836"/>
      <c r="I1417" s="94"/>
      <c r="J1417" s="114"/>
      <c r="K1417" s="97"/>
      <c r="L1417" s="848" t="s">
        <v>129</v>
      </c>
      <c r="M1417" s="839"/>
      <c r="N1417" s="113"/>
      <c r="O1417" s="114"/>
      <c r="P1417" s="97"/>
    </row>
    <row r="1418" spans="1:16" ht="17.25" thickBot="1">
      <c r="A1418" s="863"/>
      <c r="B1418" s="849"/>
      <c r="C1418" s="833"/>
      <c r="D1418" s="94"/>
      <c r="E1418" s="96"/>
      <c r="F1418" s="93"/>
      <c r="G1418" s="849"/>
      <c r="H1418" s="836"/>
      <c r="I1418" s="94"/>
      <c r="J1418" s="114"/>
      <c r="K1418" s="97"/>
      <c r="L1418" s="849"/>
      <c r="M1418" s="839"/>
      <c r="N1418" s="94"/>
      <c r="O1418" s="114"/>
      <c r="P1418" s="97"/>
    </row>
    <row r="1419" spans="1:16">
      <c r="A1419" s="863"/>
      <c r="B1419" s="106"/>
      <c r="C1419" s="833"/>
      <c r="D1419" s="94"/>
      <c r="E1419" s="96"/>
      <c r="F1419" s="97"/>
      <c r="G1419" s="106"/>
      <c r="H1419" s="836"/>
      <c r="I1419" s="94"/>
      <c r="J1419" s="96"/>
      <c r="K1419" s="112"/>
      <c r="L1419" s="106"/>
      <c r="M1419" s="839"/>
      <c r="N1419" s="113"/>
      <c r="O1419" s="96"/>
      <c r="P1419" s="112"/>
    </row>
    <row r="1420" spans="1:16">
      <c r="A1420" s="863"/>
      <c r="B1420" s="107"/>
      <c r="C1420" s="833"/>
      <c r="D1420" s="94"/>
      <c r="E1420" s="96"/>
      <c r="F1420" s="93"/>
      <c r="G1420" s="107"/>
      <c r="H1420" s="836"/>
      <c r="I1420" s="94"/>
      <c r="J1420" s="96"/>
      <c r="K1420" s="97"/>
      <c r="L1420" s="107"/>
      <c r="M1420" s="839"/>
      <c r="N1420" s="113"/>
      <c r="O1420" s="114"/>
      <c r="P1420" s="97"/>
    </row>
    <row r="1421" spans="1:16">
      <c r="A1421" s="863"/>
      <c r="B1421" s="109"/>
      <c r="C1421" s="833"/>
      <c r="D1421" s="94"/>
      <c r="E1421" s="96"/>
      <c r="F1421" s="93"/>
      <c r="G1421" s="109"/>
      <c r="H1421" s="836"/>
      <c r="I1421" s="113"/>
      <c r="J1421" s="114"/>
      <c r="K1421" s="97"/>
      <c r="L1421" s="109"/>
      <c r="M1421" s="839"/>
      <c r="N1421" s="113"/>
      <c r="O1421" s="114"/>
      <c r="P1421" s="104"/>
    </row>
    <row r="1422" spans="1:16">
      <c r="A1422" s="863"/>
      <c r="B1422" s="110"/>
      <c r="C1422" s="833"/>
      <c r="D1422" s="94"/>
      <c r="E1422" s="96"/>
      <c r="F1422" s="93"/>
      <c r="G1422" s="110"/>
      <c r="H1422" s="836"/>
      <c r="I1422" s="113"/>
      <c r="J1422" s="114"/>
      <c r="K1422" s="104"/>
      <c r="L1422" s="110"/>
      <c r="M1422" s="839"/>
      <c r="N1422" s="111"/>
      <c r="O1422" s="96"/>
      <c r="P1422" s="97"/>
    </row>
    <row r="1423" spans="1:16">
      <c r="A1423" s="863"/>
      <c r="B1423" s="109"/>
      <c r="C1423" s="833"/>
      <c r="D1423" s="111"/>
      <c r="E1423" s="96"/>
      <c r="F1423" s="97"/>
      <c r="G1423" s="109"/>
      <c r="H1423" s="836"/>
      <c r="I1423" s="111"/>
      <c r="J1423" s="96"/>
      <c r="K1423" s="112"/>
      <c r="L1423" s="109"/>
      <c r="M1423" s="839"/>
      <c r="N1423" s="94"/>
      <c r="O1423" s="96"/>
      <c r="P1423" s="112"/>
    </row>
    <row r="1424" spans="1:16">
      <c r="A1424" s="863"/>
      <c r="B1424" s="110"/>
      <c r="C1424" s="833"/>
      <c r="D1424" s="94"/>
      <c r="E1424" s="96"/>
      <c r="F1424" s="108"/>
      <c r="G1424" s="110"/>
      <c r="H1424" s="836"/>
      <c r="I1424" s="94"/>
      <c r="J1424" s="96"/>
      <c r="K1424" s="97"/>
      <c r="L1424" s="110"/>
      <c r="M1424" s="839"/>
      <c r="N1424" s="113"/>
      <c r="O1424" s="114"/>
      <c r="P1424" s="97"/>
    </row>
    <row r="1425" spans="1:16">
      <c r="A1425" s="863"/>
      <c r="B1425" s="109"/>
      <c r="C1425" s="833"/>
      <c r="D1425" s="94"/>
      <c r="E1425" s="96"/>
      <c r="F1425" s="97"/>
      <c r="G1425" s="109"/>
      <c r="H1425" s="836"/>
      <c r="I1425" s="113"/>
      <c r="J1425" s="114"/>
      <c r="K1425" s="97"/>
      <c r="L1425" s="109"/>
      <c r="M1425" s="839"/>
      <c r="N1425" s="113"/>
      <c r="O1425" s="114"/>
      <c r="P1425" s="97"/>
    </row>
    <row r="1426" spans="1:16" ht="17.25" thickBot="1">
      <c r="A1426" s="863"/>
      <c r="B1426" s="110"/>
      <c r="C1426" s="846"/>
      <c r="D1426" s="115"/>
      <c r="E1426" s="116"/>
      <c r="F1426" s="117"/>
      <c r="G1426" s="110"/>
      <c r="H1426" s="836"/>
      <c r="I1426" s="115"/>
      <c r="J1426" s="116"/>
      <c r="K1426" s="117"/>
      <c r="L1426" s="110"/>
      <c r="M1426" s="839"/>
      <c r="N1426" s="115"/>
      <c r="O1426" s="116"/>
      <c r="P1426" s="117"/>
    </row>
    <row r="1427" spans="1:16">
      <c r="A1427" s="850" t="str">
        <f>TEXT(A1381,"AAAA")</f>
        <v>星期二</v>
      </c>
      <c r="B1427" s="109"/>
      <c r="C1427" s="832" t="s">
        <v>666</v>
      </c>
      <c r="D1427" s="118"/>
      <c r="E1427" s="119"/>
      <c r="F1427" s="97"/>
      <c r="G1427" s="109"/>
      <c r="H1427" s="835" t="s">
        <v>130</v>
      </c>
      <c r="I1427" s="118"/>
      <c r="J1427" s="119"/>
      <c r="K1427" s="97"/>
      <c r="L1427" s="109"/>
      <c r="M1427" s="838" t="s">
        <v>130</v>
      </c>
      <c r="N1427" s="118"/>
      <c r="O1427" s="119"/>
      <c r="P1427" s="97"/>
    </row>
    <row r="1428" spans="1:16">
      <c r="A1428" s="850"/>
      <c r="B1428" s="110"/>
      <c r="C1428" s="833"/>
      <c r="D1428" s="120"/>
      <c r="E1428" s="96"/>
      <c r="F1428" s="97"/>
      <c r="G1428" s="110"/>
      <c r="H1428" s="836"/>
      <c r="I1428" s="94"/>
      <c r="J1428" s="96"/>
      <c r="K1428" s="97"/>
      <c r="L1428" s="110"/>
      <c r="M1428" s="839"/>
      <c r="N1428" s="94"/>
      <c r="O1428" s="96"/>
      <c r="P1428" s="97"/>
    </row>
    <row r="1429" spans="1:16">
      <c r="A1429" s="850"/>
      <c r="B1429" s="109"/>
      <c r="C1429" s="833"/>
      <c r="D1429" s="120"/>
      <c r="E1429" s="96"/>
      <c r="F1429" s="97"/>
      <c r="G1429" s="109"/>
      <c r="H1429" s="836"/>
      <c r="I1429" s="94"/>
      <c r="J1429" s="96"/>
      <c r="K1429" s="97"/>
      <c r="L1429" s="109"/>
      <c r="M1429" s="839"/>
      <c r="N1429" s="94"/>
      <c r="O1429" s="96"/>
      <c r="P1429" s="97"/>
    </row>
    <row r="1430" spans="1:16">
      <c r="A1430" s="850"/>
      <c r="B1430" s="110"/>
      <c r="C1430" s="833"/>
      <c r="D1430" s="120"/>
      <c r="E1430" s="96"/>
      <c r="F1430" s="97"/>
      <c r="G1430" s="110"/>
      <c r="H1430" s="836"/>
      <c r="I1430" s="94"/>
      <c r="J1430" s="96"/>
      <c r="K1430" s="97"/>
      <c r="L1430" s="110"/>
      <c r="M1430" s="839"/>
      <c r="N1430" s="94"/>
      <c r="O1430" s="96"/>
      <c r="P1430" s="97"/>
    </row>
    <row r="1431" spans="1:16">
      <c r="A1431" s="850"/>
      <c r="B1431" s="109"/>
      <c r="C1431" s="833"/>
      <c r="D1431" s="120"/>
      <c r="E1431" s="96"/>
      <c r="F1431" s="97"/>
      <c r="G1431" s="109"/>
      <c r="H1431" s="836"/>
      <c r="I1431" s="94"/>
      <c r="J1431" s="96"/>
      <c r="K1431" s="97"/>
      <c r="L1431" s="109"/>
      <c r="M1431" s="839"/>
      <c r="N1431" s="94"/>
      <c r="O1431" s="96"/>
      <c r="P1431" s="97"/>
    </row>
    <row r="1432" spans="1:16">
      <c r="A1432" s="850"/>
      <c r="B1432" s="110"/>
      <c r="C1432" s="833"/>
      <c r="D1432" s="120"/>
      <c r="E1432" s="96"/>
      <c r="F1432" s="97"/>
      <c r="G1432" s="110"/>
      <c r="H1432" s="836"/>
      <c r="I1432" s="94"/>
      <c r="J1432" s="96"/>
      <c r="K1432" s="97"/>
      <c r="L1432" s="110"/>
      <c r="M1432" s="839"/>
      <c r="N1432" s="94"/>
      <c r="O1432" s="96"/>
      <c r="P1432" s="97"/>
    </row>
    <row r="1433" spans="1:16">
      <c r="A1433" s="850"/>
      <c r="B1433" s="109"/>
      <c r="C1433" s="833"/>
      <c r="D1433" s="120"/>
      <c r="E1433" s="96"/>
      <c r="F1433" s="97"/>
      <c r="G1433" s="109"/>
      <c r="H1433" s="836"/>
      <c r="I1433" s="94"/>
      <c r="J1433" s="96"/>
      <c r="K1433" s="97"/>
      <c r="L1433" s="109"/>
      <c r="M1433" s="839"/>
      <c r="N1433" s="94"/>
      <c r="O1433" s="96"/>
      <c r="P1433" s="97"/>
    </row>
    <row r="1434" spans="1:16">
      <c r="A1434" s="850"/>
      <c r="B1434" s="110"/>
      <c r="C1434" s="833"/>
      <c r="D1434" s="94"/>
      <c r="E1434" s="96"/>
      <c r="F1434" s="97"/>
      <c r="G1434" s="110"/>
      <c r="H1434" s="836"/>
      <c r="I1434" s="94"/>
      <c r="J1434" s="96"/>
      <c r="K1434" s="97"/>
      <c r="L1434" s="110"/>
      <c r="M1434" s="839"/>
      <c r="N1434" s="94"/>
      <c r="O1434" s="96"/>
      <c r="P1434" s="97"/>
    </row>
    <row r="1435" spans="1:16">
      <c r="A1435" s="850"/>
      <c r="B1435" s="107"/>
      <c r="C1435" s="833"/>
      <c r="D1435" s="113"/>
      <c r="E1435" s="114"/>
      <c r="F1435" s="104"/>
      <c r="G1435" s="107"/>
      <c r="H1435" s="836"/>
      <c r="I1435" s="113"/>
      <c r="J1435" s="114"/>
      <c r="K1435" s="97"/>
      <c r="L1435" s="107"/>
      <c r="M1435" s="839"/>
      <c r="N1435" s="113"/>
      <c r="O1435" s="114"/>
      <c r="P1435" s="97"/>
    </row>
    <row r="1436" spans="1:16" ht="17.25" thickBot="1">
      <c r="A1436" s="850"/>
      <c r="B1436" s="107"/>
      <c r="C1436" s="846"/>
      <c r="D1436" s="122" t="s">
        <v>132</v>
      </c>
      <c r="E1436" s="123" t="s">
        <v>133</v>
      </c>
      <c r="F1436" s="124"/>
      <c r="G1436" s="107"/>
      <c r="H1436" s="847"/>
      <c r="I1436" s="122" t="s">
        <v>132</v>
      </c>
      <c r="J1436" s="123" t="s">
        <v>133</v>
      </c>
      <c r="K1436" s="97"/>
      <c r="L1436" s="107"/>
      <c r="M1436" s="845"/>
      <c r="N1436" s="122" t="s">
        <v>132</v>
      </c>
      <c r="O1436" s="123" t="s">
        <v>133</v>
      </c>
      <c r="P1436" s="97"/>
    </row>
    <row r="1437" spans="1:16">
      <c r="A1437" s="105"/>
      <c r="B1437" s="109"/>
      <c r="C1437" s="832" t="s">
        <v>667</v>
      </c>
      <c r="D1437" s="118"/>
      <c r="E1437" s="119"/>
      <c r="F1437" s="125"/>
      <c r="G1437" s="109"/>
      <c r="H1437" s="835" t="s">
        <v>134</v>
      </c>
      <c r="I1437" s="118"/>
      <c r="J1437" s="119"/>
      <c r="K1437" s="125"/>
      <c r="L1437" s="109"/>
      <c r="M1437" s="838" t="s">
        <v>134</v>
      </c>
      <c r="N1437" s="118"/>
      <c r="O1437" s="119"/>
      <c r="P1437" s="125"/>
    </row>
    <row r="1438" spans="1:16">
      <c r="A1438" s="105"/>
      <c r="B1438" s="110"/>
      <c r="C1438" s="833"/>
      <c r="D1438" s="94"/>
      <c r="E1438" s="96"/>
      <c r="F1438" s="97"/>
      <c r="G1438" s="110"/>
      <c r="H1438" s="836"/>
      <c r="I1438" s="94"/>
      <c r="J1438" s="96"/>
      <c r="K1438" s="97"/>
      <c r="L1438" s="110"/>
      <c r="M1438" s="839"/>
      <c r="N1438" s="94"/>
      <c r="O1438" s="96"/>
      <c r="P1438" s="97"/>
    </row>
    <row r="1439" spans="1:16">
      <c r="A1439" s="105"/>
      <c r="B1439" s="126"/>
      <c r="C1439" s="833"/>
      <c r="D1439" s="94"/>
      <c r="E1439" s="96"/>
      <c r="F1439" s="97"/>
      <c r="G1439" s="126"/>
      <c r="H1439" s="836"/>
      <c r="I1439" s="94"/>
      <c r="J1439" s="96"/>
      <c r="K1439" s="97"/>
      <c r="L1439" s="126"/>
      <c r="M1439" s="839"/>
      <c r="N1439" s="94"/>
      <c r="O1439" s="96"/>
      <c r="P1439" s="128"/>
    </row>
    <row r="1440" spans="1:16">
      <c r="A1440" s="105"/>
      <c r="B1440" s="107"/>
      <c r="C1440" s="833"/>
      <c r="D1440" s="94"/>
      <c r="E1440" s="96"/>
      <c r="F1440" s="97"/>
      <c r="G1440" s="107"/>
      <c r="H1440" s="836"/>
      <c r="I1440" s="94"/>
      <c r="J1440" s="96"/>
      <c r="K1440" s="97"/>
      <c r="L1440" s="107"/>
      <c r="M1440" s="839"/>
      <c r="N1440" s="94"/>
      <c r="O1440" s="96"/>
      <c r="P1440" s="216"/>
    </row>
    <row r="1441" spans="1:16">
      <c r="A1441" s="105"/>
      <c r="B1441" s="109"/>
      <c r="C1441" s="833"/>
      <c r="D1441" s="94"/>
      <c r="E1441" s="96"/>
      <c r="F1441" s="97"/>
      <c r="G1441" s="109"/>
      <c r="H1441" s="836"/>
      <c r="I1441" s="94"/>
      <c r="J1441" s="96"/>
      <c r="K1441" s="97"/>
      <c r="L1441" s="109"/>
      <c r="M1441" s="839"/>
      <c r="N1441" s="94"/>
      <c r="O1441" s="96"/>
      <c r="P1441" s="97"/>
    </row>
    <row r="1442" spans="1:16">
      <c r="A1442" s="105"/>
      <c r="B1442" s="110"/>
      <c r="C1442" s="833"/>
      <c r="D1442" s="94"/>
      <c r="E1442" s="96"/>
      <c r="F1442" s="127"/>
      <c r="G1442" s="110"/>
      <c r="H1442" s="836"/>
      <c r="I1442" s="94"/>
      <c r="J1442" s="96"/>
      <c r="K1442" s="127"/>
      <c r="L1442" s="110"/>
      <c r="M1442" s="839"/>
      <c r="N1442" s="94"/>
      <c r="O1442" s="96"/>
      <c r="P1442" s="127"/>
    </row>
    <row r="1443" spans="1:16">
      <c r="A1443" s="105"/>
      <c r="B1443" s="109"/>
      <c r="C1443" s="833"/>
      <c r="D1443" s="94"/>
      <c r="E1443" s="96"/>
      <c r="F1443" s="128"/>
      <c r="G1443" s="109"/>
      <c r="H1443" s="836"/>
      <c r="I1443" s="94"/>
      <c r="J1443" s="96"/>
      <c r="K1443" s="128"/>
      <c r="L1443" s="109"/>
      <c r="M1443" s="839"/>
      <c r="N1443" s="94"/>
      <c r="O1443" s="96"/>
      <c r="P1443" s="128"/>
    </row>
    <row r="1444" spans="1:16">
      <c r="A1444" s="105"/>
      <c r="B1444" s="110"/>
      <c r="C1444" s="833"/>
      <c r="D1444" s="217"/>
      <c r="E1444" s="114"/>
      <c r="F1444" s="216"/>
      <c r="G1444" s="110"/>
      <c r="H1444" s="836"/>
      <c r="I1444" s="113"/>
      <c r="J1444" s="114"/>
      <c r="K1444" s="216"/>
      <c r="L1444" s="110"/>
      <c r="M1444" s="839"/>
      <c r="N1444" s="113"/>
      <c r="O1444" s="114"/>
      <c r="P1444" s="216"/>
    </row>
    <row r="1445" spans="1:16">
      <c r="A1445" s="105"/>
      <c r="B1445" s="109"/>
      <c r="C1445" s="833"/>
      <c r="D1445" s="217"/>
      <c r="E1445" s="114"/>
      <c r="F1445" s="216"/>
      <c r="G1445" s="109"/>
      <c r="H1445" s="836"/>
      <c r="I1445" s="113"/>
      <c r="J1445" s="114"/>
      <c r="K1445" s="216"/>
      <c r="L1445" s="109"/>
      <c r="M1445" s="839"/>
      <c r="N1445" s="113"/>
      <c r="O1445" s="114"/>
      <c r="P1445" s="216"/>
    </row>
    <row r="1446" spans="1:16" ht="17.25" thickBot="1">
      <c r="A1446" s="105"/>
      <c r="B1446" s="110"/>
      <c r="C1446" s="846"/>
      <c r="D1446" s="129"/>
      <c r="E1446" s="130"/>
      <c r="F1446" s="104"/>
      <c r="G1446" s="110"/>
      <c r="H1446" s="847"/>
      <c r="I1446" s="113"/>
      <c r="J1446" s="130"/>
      <c r="K1446" s="104"/>
      <c r="L1446" s="110"/>
      <c r="M1446" s="845"/>
      <c r="N1446" s="113"/>
      <c r="O1446" s="131"/>
      <c r="P1446" s="127"/>
    </row>
    <row r="1447" spans="1:16">
      <c r="A1447" s="132"/>
      <c r="B1447" s="109"/>
      <c r="C1447" s="832" t="s">
        <v>668</v>
      </c>
      <c r="D1447" s="118" t="s">
        <v>136</v>
      </c>
      <c r="E1447" s="133" t="s">
        <v>137</v>
      </c>
      <c r="F1447" s="125"/>
      <c r="G1447" s="109"/>
      <c r="H1447" s="835" t="s">
        <v>135</v>
      </c>
      <c r="I1447" s="118" t="s">
        <v>136</v>
      </c>
      <c r="J1447" s="133" t="s">
        <v>137</v>
      </c>
      <c r="K1447" s="125"/>
      <c r="L1447" s="109"/>
      <c r="M1447" s="838" t="s">
        <v>135</v>
      </c>
      <c r="N1447" s="118" t="s">
        <v>136</v>
      </c>
      <c r="O1447" s="133" t="s">
        <v>137</v>
      </c>
      <c r="P1447" s="125"/>
    </row>
    <row r="1448" spans="1:16">
      <c r="A1448" s="132"/>
      <c r="B1448" s="110"/>
      <c r="C1448" s="833"/>
      <c r="D1448" s="94" t="s">
        <v>141</v>
      </c>
      <c r="E1448" s="96" t="s">
        <v>142</v>
      </c>
      <c r="F1448" s="134"/>
      <c r="G1448" s="110"/>
      <c r="H1448" s="836"/>
      <c r="I1448" s="94" t="s">
        <v>141</v>
      </c>
      <c r="J1448" s="96" t="s">
        <v>142</v>
      </c>
      <c r="K1448" s="134"/>
      <c r="L1448" s="110"/>
      <c r="M1448" s="839"/>
      <c r="N1448" s="94" t="s">
        <v>141</v>
      </c>
      <c r="O1448" s="96" t="s">
        <v>142</v>
      </c>
      <c r="P1448" s="134"/>
    </row>
    <row r="1449" spans="1:16">
      <c r="A1449" s="132"/>
      <c r="B1449" s="135"/>
      <c r="C1449" s="833"/>
      <c r="D1449" s="94" t="s">
        <v>145</v>
      </c>
      <c r="E1449" s="96" t="s">
        <v>146</v>
      </c>
      <c r="F1449" s="97"/>
      <c r="G1449" s="135"/>
      <c r="H1449" s="836"/>
      <c r="I1449" s="94" t="s">
        <v>145</v>
      </c>
      <c r="J1449" s="96" t="s">
        <v>146</v>
      </c>
      <c r="K1449" s="97"/>
      <c r="L1449" s="135"/>
      <c r="M1449" s="839"/>
      <c r="N1449" s="94" t="s">
        <v>145</v>
      </c>
      <c r="O1449" s="96" t="s">
        <v>146</v>
      </c>
      <c r="P1449" s="97"/>
    </row>
    <row r="1450" spans="1:16">
      <c r="A1450" s="132"/>
      <c r="B1450" s="110"/>
      <c r="C1450" s="833"/>
      <c r="D1450" s="94" t="s">
        <v>147</v>
      </c>
      <c r="E1450" s="96" t="s">
        <v>148</v>
      </c>
      <c r="F1450" s="104"/>
      <c r="G1450" s="110"/>
      <c r="H1450" s="836"/>
      <c r="I1450" s="94" t="s">
        <v>147</v>
      </c>
      <c r="J1450" s="96" t="s">
        <v>148</v>
      </c>
      <c r="K1450" s="104"/>
      <c r="L1450" s="110"/>
      <c r="M1450" s="839"/>
      <c r="N1450" s="94" t="s">
        <v>147</v>
      </c>
      <c r="O1450" s="96" t="s">
        <v>148</v>
      </c>
      <c r="P1450" s="104"/>
    </row>
    <row r="1451" spans="1:16">
      <c r="A1451" s="132"/>
      <c r="B1451" s="135"/>
      <c r="C1451" s="833"/>
      <c r="D1451" s="94"/>
      <c r="E1451" s="114"/>
      <c r="F1451" s="136"/>
      <c r="G1451" s="135"/>
      <c r="H1451" s="836"/>
      <c r="I1451" s="94"/>
      <c r="J1451" s="114"/>
      <c r="K1451" s="136"/>
      <c r="L1451" s="135"/>
      <c r="M1451" s="839"/>
      <c r="N1451" s="94"/>
      <c r="O1451" s="114"/>
      <c r="P1451" s="136"/>
    </row>
    <row r="1452" spans="1:16">
      <c r="A1452" s="132"/>
      <c r="B1452" s="110"/>
      <c r="C1452" s="833"/>
      <c r="D1452" s="94"/>
      <c r="E1452" s="96"/>
      <c r="F1452" s="97"/>
      <c r="G1452" s="110"/>
      <c r="H1452" s="836"/>
      <c r="I1452" s="94"/>
      <c r="J1452" s="96"/>
      <c r="K1452" s="97"/>
      <c r="L1452" s="110"/>
      <c r="M1452" s="839"/>
      <c r="N1452" s="94"/>
      <c r="O1452" s="96"/>
      <c r="P1452" s="97"/>
    </row>
    <row r="1453" spans="1:16">
      <c r="A1453" s="132"/>
      <c r="B1453" s="135"/>
      <c r="C1453" s="833"/>
      <c r="D1453" s="94"/>
      <c r="E1453" s="114"/>
      <c r="F1453" s="136"/>
      <c r="G1453" s="135"/>
      <c r="H1453" s="836"/>
      <c r="I1453" s="94"/>
      <c r="J1453" s="114"/>
      <c r="K1453" s="136"/>
      <c r="L1453" s="135"/>
      <c r="M1453" s="839"/>
      <c r="N1453" s="94"/>
      <c r="O1453" s="114"/>
      <c r="P1453" s="136"/>
    </row>
    <row r="1454" spans="1:16">
      <c r="A1454" s="132"/>
      <c r="B1454" s="110"/>
      <c r="C1454" s="833"/>
      <c r="D1454" s="94"/>
      <c r="E1454" s="96"/>
      <c r="F1454" s="97"/>
      <c r="G1454" s="110"/>
      <c r="H1454" s="836"/>
      <c r="I1454" s="94"/>
      <c r="J1454" s="96"/>
      <c r="K1454" s="97"/>
      <c r="L1454" s="110"/>
      <c r="M1454" s="839"/>
      <c r="N1454" s="94"/>
      <c r="O1454" s="96"/>
      <c r="P1454" s="97"/>
    </row>
    <row r="1455" spans="1:16">
      <c r="A1455" s="132"/>
      <c r="B1455" s="135"/>
      <c r="C1455" s="833"/>
      <c r="D1455" s="94"/>
      <c r="E1455" s="96"/>
      <c r="F1455" s="97"/>
      <c r="G1455" s="135"/>
      <c r="H1455" s="836"/>
      <c r="I1455" s="94"/>
      <c r="J1455" s="96"/>
      <c r="K1455" s="97"/>
      <c r="L1455" s="135"/>
      <c r="M1455" s="839"/>
      <c r="N1455" s="94"/>
      <c r="O1455" s="96"/>
      <c r="P1455" s="97"/>
    </row>
    <row r="1456" spans="1:16" ht="17.25" thickBot="1">
      <c r="A1456" s="132"/>
      <c r="B1456" s="110"/>
      <c r="C1456" s="846"/>
      <c r="D1456" s="115"/>
      <c r="E1456" s="116"/>
      <c r="F1456" s="117"/>
      <c r="G1456" s="110"/>
      <c r="H1456" s="847"/>
      <c r="I1456" s="115"/>
      <c r="J1456" s="130"/>
      <c r="K1456" s="104"/>
      <c r="L1456" s="110"/>
      <c r="M1456" s="845"/>
      <c r="N1456" s="115"/>
      <c r="O1456" s="130"/>
      <c r="P1456" s="104"/>
    </row>
    <row r="1457" spans="1:16">
      <c r="A1457" s="132"/>
      <c r="B1457" s="135"/>
      <c r="C1457" s="832" t="s">
        <v>669</v>
      </c>
      <c r="D1457" s="137" t="s">
        <v>150</v>
      </c>
      <c r="E1457" s="138"/>
      <c r="F1457" s="139" t="s">
        <v>151</v>
      </c>
      <c r="G1457" s="135"/>
      <c r="H1457" s="835" t="s">
        <v>149</v>
      </c>
      <c r="I1457" s="137" t="s">
        <v>150</v>
      </c>
      <c r="J1457" s="138"/>
      <c r="K1457" s="139" t="s">
        <v>151</v>
      </c>
      <c r="L1457" s="135"/>
      <c r="M1457" s="838" t="s">
        <v>149</v>
      </c>
      <c r="N1457" s="137" t="s">
        <v>150</v>
      </c>
      <c r="O1457" s="138"/>
      <c r="P1457" s="139" t="s">
        <v>151</v>
      </c>
    </row>
    <row r="1458" spans="1:16">
      <c r="A1458" s="132"/>
      <c r="B1458" s="110"/>
      <c r="C1458" s="833"/>
      <c r="D1458" s="120"/>
      <c r="E1458" s="121"/>
      <c r="F1458" s="140"/>
      <c r="G1458" s="110"/>
      <c r="H1458" s="836"/>
      <c r="I1458" s="94"/>
      <c r="J1458" s="96"/>
      <c r="K1458" s="97"/>
      <c r="L1458" s="110"/>
      <c r="M1458" s="839"/>
      <c r="N1458" s="94"/>
      <c r="O1458" s="96"/>
      <c r="P1458" s="97"/>
    </row>
    <row r="1459" spans="1:16">
      <c r="A1459" s="132"/>
      <c r="B1459" s="135"/>
      <c r="C1459" s="833"/>
      <c r="D1459" s="94"/>
      <c r="E1459" s="96"/>
      <c r="F1459" s="97"/>
      <c r="G1459" s="135"/>
      <c r="H1459" s="836"/>
      <c r="I1459" s="94"/>
      <c r="J1459" s="96"/>
      <c r="K1459" s="97"/>
      <c r="L1459" s="135"/>
      <c r="M1459" s="839"/>
      <c r="N1459" s="94"/>
      <c r="O1459" s="96"/>
      <c r="P1459" s="97"/>
    </row>
    <row r="1460" spans="1:16">
      <c r="A1460" s="132"/>
      <c r="B1460" s="110"/>
      <c r="C1460" s="833"/>
      <c r="D1460" s="113"/>
      <c r="E1460" s="114"/>
      <c r="F1460" s="104"/>
      <c r="G1460" s="110"/>
      <c r="H1460" s="836"/>
      <c r="I1460" s="113"/>
      <c r="J1460" s="114"/>
      <c r="K1460" s="104"/>
      <c r="L1460" s="110"/>
      <c r="M1460" s="839"/>
      <c r="N1460" s="113"/>
      <c r="O1460" s="114"/>
      <c r="P1460" s="104"/>
    </row>
    <row r="1461" spans="1:16">
      <c r="A1461" s="841"/>
      <c r="B1461" s="135"/>
      <c r="C1461" s="833"/>
      <c r="D1461" s="94"/>
      <c r="E1461" s="96"/>
      <c r="F1461" s="97"/>
      <c r="G1461" s="135"/>
      <c r="H1461" s="836"/>
      <c r="I1461" s="94"/>
      <c r="J1461" s="96"/>
      <c r="K1461" s="97"/>
      <c r="L1461" s="135"/>
      <c r="M1461" s="839"/>
      <c r="N1461" s="94"/>
      <c r="O1461" s="96"/>
      <c r="P1461" s="97"/>
    </row>
    <row r="1462" spans="1:16">
      <c r="A1462" s="841"/>
      <c r="B1462" s="110"/>
      <c r="C1462" s="833"/>
      <c r="D1462" s="94"/>
      <c r="E1462" s="96"/>
      <c r="F1462" s="97"/>
      <c r="G1462" s="110"/>
      <c r="H1462" s="836"/>
      <c r="I1462" s="94"/>
      <c r="J1462" s="96"/>
      <c r="K1462" s="97"/>
      <c r="L1462" s="110"/>
      <c r="M1462" s="839"/>
      <c r="N1462" s="94"/>
      <c r="O1462" s="96"/>
      <c r="P1462" s="97"/>
    </row>
    <row r="1463" spans="1:16">
      <c r="A1463" s="841"/>
      <c r="B1463" s="135"/>
      <c r="C1463" s="833"/>
      <c r="D1463" s="113"/>
      <c r="E1463" s="114"/>
      <c r="F1463" s="104"/>
      <c r="G1463" s="135"/>
      <c r="H1463" s="836"/>
      <c r="I1463" s="113"/>
      <c r="J1463" s="114"/>
      <c r="K1463" s="104"/>
      <c r="L1463" s="135"/>
      <c r="M1463" s="839"/>
      <c r="N1463" s="113"/>
      <c r="O1463" s="114"/>
      <c r="P1463" s="104"/>
    </row>
    <row r="1464" spans="1:16" ht="17.25" thickBot="1">
      <c r="A1464" s="842"/>
      <c r="B1464" s="141"/>
      <c r="C1464" s="834"/>
      <c r="D1464" s="142"/>
      <c r="E1464" s="143"/>
      <c r="F1464" s="144"/>
      <c r="G1464" s="141"/>
      <c r="H1464" s="837"/>
      <c r="I1464" s="142"/>
      <c r="J1464" s="143"/>
      <c r="K1464" s="144"/>
      <c r="L1464" s="141"/>
      <c r="M1464" s="840"/>
      <c r="N1464" s="142"/>
      <c r="O1464" s="143"/>
      <c r="P1464" s="144"/>
    </row>
    <row r="1465" spans="1:16" s="146" customFormat="1" ht="27" customHeight="1" thickTop="1" thickBot="1">
      <c r="A1465" s="145"/>
      <c r="B1465" s="843" t="s">
        <v>152</v>
      </c>
      <c r="C1465" s="843"/>
      <c r="D1465" s="843"/>
      <c r="E1465" s="843"/>
      <c r="F1465" s="843"/>
      <c r="G1465" s="844" t="s">
        <v>153</v>
      </c>
      <c r="H1465" s="844"/>
      <c r="I1465" s="844"/>
      <c r="J1465" s="844"/>
      <c r="K1465" s="844"/>
      <c r="L1465" s="844"/>
      <c r="M1465" s="844"/>
      <c r="N1465" s="825" t="s">
        <v>154</v>
      </c>
      <c r="O1465" s="825"/>
      <c r="P1465" s="825"/>
    </row>
    <row r="1466" spans="1:16" s="159" customFormat="1" ht="21.75" customHeight="1" thickTop="1" thickBot="1">
      <c r="A1466" s="147" t="s">
        <v>0</v>
      </c>
      <c r="B1466" s="148"/>
      <c r="C1466" s="149" t="s">
        <v>155</v>
      </c>
      <c r="D1466" s="150" t="s">
        <v>156</v>
      </c>
      <c r="E1466" s="151" t="s">
        <v>157</v>
      </c>
      <c r="F1466" s="152" t="s">
        <v>158</v>
      </c>
      <c r="G1466" s="153" t="s">
        <v>159</v>
      </c>
      <c r="H1466" s="154" t="s">
        <v>150</v>
      </c>
      <c r="I1466" s="155" t="s">
        <v>156</v>
      </c>
      <c r="J1466" s="155" t="s">
        <v>157</v>
      </c>
      <c r="K1466" s="155" t="s">
        <v>158</v>
      </c>
      <c r="L1466" s="154" t="s">
        <v>160</v>
      </c>
      <c r="M1466" s="156" t="s">
        <v>161</v>
      </c>
      <c r="N1466" s="157" t="s">
        <v>155</v>
      </c>
      <c r="O1466" s="151" t="s">
        <v>157</v>
      </c>
      <c r="P1466" s="158" t="s">
        <v>158</v>
      </c>
    </row>
    <row r="1467" spans="1:16" s="172" customFormat="1" ht="17.25" thickTop="1">
      <c r="A1467" s="826">
        <f>A1381</f>
        <v>46217</v>
      </c>
      <c r="B1467" s="829" t="s">
        <v>670</v>
      </c>
      <c r="C1467" s="160"/>
      <c r="D1467" s="161"/>
      <c r="E1467" s="162"/>
      <c r="F1467" s="163"/>
      <c r="G1467" s="164"/>
      <c r="H1467" s="165"/>
      <c r="I1467" s="166"/>
      <c r="J1467" s="166"/>
      <c r="K1467" s="167"/>
      <c r="L1467" s="168"/>
      <c r="M1467" s="169"/>
      <c r="N1467" s="170"/>
      <c r="O1467" s="166"/>
      <c r="P1467" s="171"/>
    </row>
    <row r="1468" spans="1:16" s="172" customFormat="1">
      <c r="A1468" s="827"/>
      <c r="B1468" s="830"/>
      <c r="C1468" s="173"/>
      <c r="D1468" s="174"/>
      <c r="E1468" s="175"/>
      <c r="F1468" s="176"/>
      <c r="G1468" s="173"/>
      <c r="H1468" s="177"/>
      <c r="I1468" s="175"/>
      <c r="J1468" s="175"/>
      <c r="K1468" s="178"/>
      <c r="L1468" s="179"/>
      <c r="M1468" s="180"/>
      <c r="N1468" s="181"/>
      <c r="O1468" s="175"/>
      <c r="P1468" s="182"/>
    </row>
    <row r="1469" spans="1:16" s="172" customFormat="1">
      <c r="A1469" s="827"/>
      <c r="B1469" s="830"/>
      <c r="C1469" s="173"/>
      <c r="D1469" s="174"/>
      <c r="E1469" s="175"/>
      <c r="F1469" s="176"/>
      <c r="G1469" s="173"/>
      <c r="H1469" s="183"/>
      <c r="I1469" s="175"/>
      <c r="J1469" s="175"/>
      <c r="K1469" s="178"/>
      <c r="L1469" s="184"/>
      <c r="M1469" s="180"/>
      <c r="N1469" s="181"/>
      <c r="O1469" s="175"/>
      <c r="P1469" s="182"/>
    </row>
    <row r="1470" spans="1:16" s="172" customFormat="1">
      <c r="A1470" s="827"/>
      <c r="B1470" s="830"/>
      <c r="C1470" s="173"/>
      <c r="D1470" s="218"/>
      <c r="E1470" s="175"/>
      <c r="F1470" s="176"/>
      <c r="G1470" s="173"/>
      <c r="H1470" s="183"/>
      <c r="I1470" s="175"/>
      <c r="J1470" s="175"/>
      <c r="K1470" s="187"/>
      <c r="L1470" s="184"/>
      <c r="M1470" s="180"/>
      <c r="N1470" s="181"/>
      <c r="O1470" s="175"/>
      <c r="P1470" s="182"/>
    </row>
    <row r="1471" spans="1:16" s="172" customFormat="1">
      <c r="A1471" s="827"/>
      <c r="B1471" s="830"/>
      <c r="C1471" s="173"/>
      <c r="D1471" s="185"/>
      <c r="E1471" s="175"/>
      <c r="F1471" s="182"/>
      <c r="G1471" s="173"/>
      <c r="H1471" s="186"/>
      <c r="I1471" s="175"/>
      <c r="J1471" s="175"/>
      <c r="K1471" s="187"/>
      <c r="L1471" s="184"/>
      <c r="M1471" s="180"/>
      <c r="N1471" s="181"/>
      <c r="O1471" s="175"/>
      <c r="P1471" s="182"/>
    </row>
    <row r="1472" spans="1:16" s="172" customFormat="1">
      <c r="A1472" s="827"/>
      <c r="B1472" s="830"/>
      <c r="C1472" s="173"/>
      <c r="D1472" s="174"/>
      <c r="E1472" s="175"/>
      <c r="F1472" s="188"/>
      <c r="G1472" s="198"/>
      <c r="H1472" s="183"/>
      <c r="I1472" s="191"/>
      <c r="J1472" s="175"/>
      <c r="K1472" s="178"/>
      <c r="L1472" s="189"/>
      <c r="M1472" s="190"/>
      <c r="N1472" s="181"/>
      <c r="O1472" s="175"/>
      <c r="P1472" s="182"/>
    </row>
    <row r="1473" spans="1:16" s="172" customFormat="1">
      <c r="A1473" s="827"/>
      <c r="B1473" s="830"/>
      <c r="C1473" s="173"/>
      <c r="D1473" s="174"/>
      <c r="E1473" s="175"/>
      <c r="F1473" s="182"/>
      <c r="G1473" s="173"/>
      <c r="H1473" s="183"/>
      <c r="I1473" s="191"/>
      <c r="J1473" s="175"/>
      <c r="K1473" s="178"/>
      <c r="L1473" s="184"/>
      <c r="M1473" s="180"/>
      <c r="N1473" s="181"/>
      <c r="O1473" s="175"/>
      <c r="P1473" s="182"/>
    </row>
    <row r="1474" spans="1:16" s="172" customFormat="1">
      <c r="A1474" s="827"/>
      <c r="B1474" s="830"/>
      <c r="C1474" s="173"/>
      <c r="D1474" s="174"/>
      <c r="E1474" s="175"/>
      <c r="F1474" s="182"/>
      <c r="G1474" s="219"/>
      <c r="H1474" s="183"/>
      <c r="I1474" s="175"/>
      <c r="J1474" s="175"/>
      <c r="K1474" s="178"/>
      <c r="L1474" s="184"/>
      <c r="M1474" s="180"/>
      <c r="N1474" s="181"/>
      <c r="O1474" s="175"/>
      <c r="P1474" s="182"/>
    </row>
    <row r="1475" spans="1:16" s="172" customFormat="1">
      <c r="A1475" s="827"/>
      <c r="B1475" s="830"/>
      <c r="C1475" s="173"/>
      <c r="D1475" s="174"/>
      <c r="E1475" s="175"/>
      <c r="F1475" s="188"/>
      <c r="G1475" s="173"/>
      <c r="H1475" s="183"/>
      <c r="I1475" s="191"/>
      <c r="J1475" s="175"/>
      <c r="K1475" s="178"/>
      <c r="L1475" s="184"/>
      <c r="M1475" s="180"/>
      <c r="N1475" s="181"/>
      <c r="O1475" s="175"/>
      <c r="P1475" s="182"/>
    </row>
    <row r="1476" spans="1:16" s="172" customFormat="1">
      <c r="A1476" s="827"/>
      <c r="B1476" s="830"/>
      <c r="C1476" s="173"/>
      <c r="D1476" s="174"/>
      <c r="E1476" s="175"/>
      <c r="F1476" s="182"/>
      <c r="G1476" s="173"/>
      <c r="H1476" s="183"/>
      <c r="I1476" s="191"/>
      <c r="J1476" s="175"/>
      <c r="K1476" s="178"/>
      <c r="L1476" s="184"/>
      <c r="M1476" s="180"/>
      <c r="N1476" s="181"/>
      <c r="O1476" s="175"/>
      <c r="P1476" s="182"/>
    </row>
    <row r="1477" spans="1:16" s="172" customFormat="1">
      <c r="A1477" s="827"/>
      <c r="B1477" s="830"/>
      <c r="C1477" s="192"/>
      <c r="D1477" s="193"/>
      <c r="E1477" s="194"/>
      <c r="F1477" s="195"/>
      <c r="G1477" s="173"/>
      <c r="H1477" s="177"/>
      <c r="I1477" s="175"/>
      <c r="J1477" s="175"/>
      <c r="K1477" s="178"/>
      <c r="L1477" s="184"/>
      <c r="M1477" s="180"/>
      <c r="N1477" s="196"/>
      <c r="O1477" s="194"/>
      <c r="P1477" s="195"/>
    </row>
    <row r="1478" spans="1:16" s="172" customFormat="1">
      <c r="A1478" s="827"/>
      <c r="B1478" s="830"/>
      <c r="C1478" s="192"/>
      <c r="D1478" s="193"/>
      <c r="E1478" s="194"/>
      <c r="F1478" s="195"/>
      <c r="G1478" s="198"/>
      <c r="H1478" s="183"/>
      <c r="I1478" s="191"/>
      <c r="J1478" s="175"/>
      <c r="K1478" s="178"/>
      <c r="L1478" s="184"/>
      <c r="M1478" s="180"/>
      <c r="N1478" s="196"/>
      <c r="O1478" s="194"/>
      <c r="P1478" s="195"/>
    </row>
    <row r="1479" spans="1:16" s="172" customFormat="1">
      <c r="A1479" s="827"/>
      <c r="B1479" s="830"/>
      <c r="C1479" s="192"/>
      <c r="D1479" s="193"/>
      <c r="E1479" s="194"/>
      <c r="F1479" s="195"/>
      <c r="G1479" s="173"/>
      <c r="H1479" s="199"/>
      <c r="I1479" s="191"/>
      <c r="J1479" s="200"/>
      <c r="K1479" s="197"/>
      <c r="L1479" s="184"/>
      <c r="M1479" s="180"/>
      <c r="N1479" s="196"/>
      <c r="O1479" s="194"/>
      <c r="P1479" s="195"/>
    </row>
    <row r="1480" spans="1:16" s="172" customFormat="1">
      <c r="A1480" s="827"/>
      <c r="B1480" s="830"/>
      <c r="C1480" s="192"/>
      <c r="D1480" s="193"/>
      <c r="E1480" s="194"/>
      <c r="F1480" s="195"/>
      <c r="G1480" s="173"/>
      <c r="H1480" s="201"/>
      <c r="I1480" s="175"/>
      <c r="J1480" s="175"/>
      <c r="K1480" s="178"/>
      <c r="L1480" s="184"/>
      <c r="M1480" s="180"/>
      <c r="N1480" s="196"/>
      <c r="O1480" s="194"/>
      <c r="P1480" s="195"/>
    </row>
    <row r="1481" spans="1:16" s="172" customFormat="1">
      <c r="A1481" s="827"/>
      <c r="B1481" s="830"/>
      <c r="C1481" s="192"/>
      <c r="D1481" s="193"/>
      <c r="E1481" s="194"/>
      <c r="F1481" s="195"/>
      <c r="G1481" s="198"/>
      <c r="H1481" s="183"/>
      <c r="I1481" s="200"/>
      <c r="J1481" s="200"/>
      <c r="K1481" s="197"/>
      <c r="L1481" s="184"/>
      <c r="M1481" s="180"/>
      <c r="N1481" s="196"/>
      <c r="O1481" s="194"/>
      <c r="P1481" s="195"/>
    </row>
    <row r="1482" spans="1:16" s="172" customFormat="1">
      <c r="A1482" s="827"/>
      <c r="B1482" s="830"/>
      <c r="C1482" s="192"/>
      <c r="D1482" s="193"/>
      <c r="E1482" s="194"/>
      <c r="F1482" s="195"/>
      <c r="G1482" s="173"/>
      <c r="H1482" s="183"/>
      <c r="I1482" s="200"/>
      <c r="J1482" s="200"/>
      <c r="K1482" s="197"/>
      <c r="L1482" s="179"/>
      <c r="M1482" s="180"/>
      <c r="N1482" s="196"/>
      <c r="O1482" s="194"/>
      <c r="P1482" s="195"/>
    </row>
    <row r="1483" spans="1:16" s="172" customFormat="1">
      <c r="A1483" s="827"/>
      <c r="B1483" s="830"/>
      <c r="C1483" s="192"/>
      <c r="D1483" s="193"/>
      <c r="E1483" s="194"/>
      <c r="F1483" s="195"/>
      <c r="G1483" s="192"/>
      <c r="H1483" s="201"/>
      <c r="I1483" s="202"/>
      <c r="J1483" s="202"/>
      <c r="K1483" s="203"/>
      <c r="L1483" s="204"/>
      <c r="M1483" s="190"/>
      <c r="N1483" s="196"/>
      <c r="O1483" s="194"/>
      <c r="P1483" s="195"/>
    </row>
    <row r="1484" spans="1:16" s="172" customFormat="1">
      <c r="A1484" s="827"/>
      <c r="B1484" s="830"/>
      <c r="C1484" s="192"/>
      <c r="D1484" s="193"/>
      <c r="E1484" s="194"/>
      <c r="F1484" s="195"/>
      <c r="G1484" s="192"/>
      <c r="H1484" s="201"/>
      <c r="I1484" s="202"/>
      <c r="J1484" s="202"/>
      <c r="K1484" s="203"/>
      <c r="L1484" s="204"/>
      <c r="M1484" s="190"/>
      <c r="N1484" s="196"/>
      <c r="O1484" s="194"/>
      <c r="P1484" s="195"/>
    </row>
    <row r="1485" spans="1:16" s="172" customFormat="1">
      <c r="A1485" s="827"/>
      <c r="B1485" s="830"/>
      <c r="C1485" s="192"/>
      <c r="D1485" s="193"/>
      <c r="E1485" s="194"/>
      <c r="F1485" s="195"/>
      <c r="G1485" s="192"/>
      <c r="H1485" s="201"/>
      <c r="I1485" s="202"/>
      <c r="J1485" s="202"/>
      <c r="K1485" s="203"/>
      <c r="L1485" s="204"/>
      <c r="M1485" s="190"/>
      <c r="N1485" s="196"/>
      <c r="O1485" s="194"/>
      <c r="P1485" s="195"/>
    </row>
    <row r="1486" spans="1:16" s="172" customFormat="1" ht="17.25" thickBot="1">
      <c r="A1486" s="828"/>
      <c r="B1486" s="831"/>
      <c r="C1486" s="205"/>
      <c r="D1486" s="206"/>
      <c r="E1486" s="207"/>
      <c r="F1486" s="208"/>
      <c r="G1486" s="209"/>
      <c r="H1486" s="210"/>
      <c r="I1486" s="211"/>
      <c r="J1486" s="211"/>
      <c r="K1486" s="212"/>
      <c r="L1486" s="213"/>
      <c r="M1486" s="214"/>
      <c r="N1486" s="215"/>
      <c r="O1486" s="207"/>
      <c r="P1486" s="208"/>
    </row>
    <row r="1487" spans="1:16" s="71" customFormat="1" ht="18" customHeight="1" thickTop="1" thickBot="1">
      <c r="A1487" s="862">
        <f>A1381+1</f>
        <v>46218</v>
      </c>
      <c r="B1487" s="90" t="s">
        <v>162</v>
      </c>
      <c r="C1487" s="832" t="s">
        <v>665</v>
      </c>
      <c r="D1487" s="91" t="s">
        <v>114</v>
      </c>
      <c r="E1487" s="92" t="s">
        <v>164</v>
      </c>
      <c r="F1487" s="93"/>
      <c r="G1487" s="90" t="s">
        <v>162</v>
      </c>
      <c r="H1487" s="836" t="s">
        <v>163</v>
      </c>
      <c r="I1487" s="91" t="s">
        <v>114</v>
      </c>
      <c r="J1487" s="92" t="s">
        <v>164</v>
      </c>
      <c r="K1487" s="93"/>
      <c r="L1487" s="90" t="s">
        <v>162</v>
      </c>
      <c r="M1487" s="839" t="s">
        <v>163</v>
      </c>
      <c r="N1487" s="91" t="s">
        <v>114</v>
      </c>
      <c r="O1487" s="92" t="s">
        <v>164</v>
      </c>
      <c r="P1487" s="93"/>
    </row>
    <row r="1488" spans="1:16" ht="18" customHeight="1">
      <c r="A1488" s="863"/>
      <c r="B1488" s="864"/>
      <c r="C1488" s="833"/>
      <c r="D1488" s="94" t="s">
        <v>116</v>
      </c>
      <c r="E1488" s="95" t="s">
        <v>142</v>
      </c>
      <c r="F1488" s="93"/>
      <c r="G1488" s="864"/>
      <c r="H1488" s="836"/>
      <c r="I1488" s="94" t="s">
        <v>116</v>
      </c>
      <c r="J1488" s="95" t="s">
        <v>142</v>
      </c>
      <c r="K1488" s="93"/>
      <c r="L1488" s="864"/>
      <c r="M1488" s="839"/>
      <c r="N1488" s="94" t="s">
        <v>116</v>
      </c>
      <c r="O1488" s="95" t="s">
        <v>142</v>
      </c>
      <c r="P1488" s="93"/>
    </row>
    <row r="1489" spans="1:16" ht="17.25" thickBot="1">
      <c r="A1489" s="863"/>
      <c r="B1489" s="865"/>
      <c r="C1489" s="833"/>
      <c r="D1489" s="94" t="s">
        <v>165</v>
      </c>
      <c r="E1489" s="96" t="s">
        <v>166</v>
      </c>
      <c r="F1489" s="98"/>
      <c r="G1489" s="865"/>
      <c r="H1489" s="836"/>
      <c r="I1489" s="94" t="s">
        <v>165</v>
      </c>
      <c r="J1489" s="96" t="s">
        <v>166</v>
      </c>
      <c r="K1489" s="98"/>
      <c r="L1489" s="865"/>
      <c r="M1489" s="839"/>
      <c r="N1489" s="94" t="s">
        <v>165</v>
      </c>
      <c r="O1489" s="96" t="s">
        <v>166</v>
      </c>
      <c r="P1489" s="98"/>
    </row>
    <row r="1490" spans="1:16" ht="17.25" thickBot="1">
      <c r="A1490" s="863"/>
      <c r="B1490" s="90" t="s">
        <v>167</v>
      </c>
      <c r="C1490" s="833"/>
      <c r="D1490" s="94"/>
      <c r="E1490" s="96"/>
      <c r="F1490" s="97"/>
      <c r="G1490" s="90" t="s">
        <v>167</v>
      </c>
      <c r="H1490" s="836"/>
      <c r="I1490" s="94" t="s">
        <v>120</v>
      </c>
      <c r="J1490" s="96" t="s">
        <v>148</v>
      </c>
      <c r="K1490" s="97"/>
      <c r="L1490" s="90" t="s">
        <v>167</v>
      </c>
      <c r="M1490" s="839"/>
      <c r="N1490" s="94" t="s">
        <v>120</v>
      </c>
      <c r="O1490" s="96" t="s">
        <v>148</v>
      </c>
      <c r="P1490" s="97"/>
    </row>
    <row r="1491" spans="1:16">
      <c r="A1491" s="863"/>
      <c r="B1491" s="861"/>
      <c r="C1491" s="833"/>
      <c r="D1491" s="94"/>
      <c r="E1491" s="96"/>
      <c r="F1491" s="97"/>
      <c r="G1491" s="861"/>
      <c r="H1491" s="836"/>
      <c r="I1491" s="94"/>
      <c r="J1491" s="96"/>
      <c r="K1491" s="97"/>
      <c r="L1491" s="861"/>
      <c r="M1491" s="839"/>
      <c r="N1491" s="94"/>
      <c r="O1491" s="96"/>
      <c r="P1491" s="97"/>
    </row>
    <row r="1492" spans="1:16">
      <c r="A1492" s="863"/>
      <c r="B1492" s="854"/>
      <c r="C1492" s="833"/>
      <c r="D1492" s="94"/>
      <c r="E1492" s="96"/>
      <c r="F1492" s="97"/>
      <c r="G1492" s="854"/>
      <c r="H1492" s="836"/>
      <c r="I1492" s="94"/>
      <c r="J1492" s="96"/>
      <c r="K1492" s="97"/>
      <c r="L1492" s="854"/>
      <c r="M1492" s="839"/>
      <c r="N1492" s="94"/>
      <c r="O1492" s="96"/>
      <c r="P1492" s="97"/>
    </row>
    <row r="1493" spans="1:16">
      <c r="A1493" s="863"/>
      <c r="B1493" s="853"/>
      <c r="C1493" s="833"/>
      <c r="D1493" s="94"/>
      <c r="E1493" s="96"/>
      <c r="F1493" s="93"/>
      <c r="G1493" s="853"/>
      <c r="H1493" s="836"/>
      <c r="I1493" s="94"/>
      <c r="J1493" s="96"/>
      <c r="K1493" s="93"/>
      <c r="L1493" s="853"/>
      <c r="M1493" s="839"/>
      <c r="N1493" s="94"/>
      <c r="O1493" s="96"/>
      <c r="P1493" s="93"/>
    </row>
    <row r="1494" spans="1:16">
      <c r="A1494" s="863"/>
      <c r="B1494" s="854"/>
      <c r="C1494" s="833"/>
      <c r="D1494" s="94"/>
      <c r="E1494" s="96"/>
      <c r="F1494" s="99"/>
      <c r="G1494" s="854"/>
      <c r="H1494" s="836"/>
      <c r="I1494" s="94"/>
      <c r="J1494" s="96"/>
      <c r="K1494" s="99"/>
      <c r="L1494" s="854"/>
      <c r="M1494" s="839"/>
      <c r="N1494" s="94"/>
      <c r="O1494" s="96"/>
      <c r="P1494" s="93"/>
    </row>
    <row r="1495" spans="1:16">
      <c r="A1495" s="863"/>
      <c r="B1495" s="853"/>
      <c r="C1495" s="833"/>
      <c r="D1495" s="94"/>
      <c r="E1495" s="96"/>
      <c r="F1495" s="102"/>
      <c r="G1495" s="853"/>
      <c r="H1495" s="836"/>
      <c r="I1495" s="94"/>
      <c r="J1495" s="96"/>
      <c r="K1495" s="102"/>
      <c r="L1495" s="853"/>
      <c r="M1495" s="839"/>
      <c r="N1495" s="94"/>
      <c r="O1495" s="96"/>
      <c r="P1495" s="99"/>
    </row>
    <row r="1496" spans="1:16" ht="17.25" thickBot="1">
      <c r="A1496" s="863"/>
      <c r="B1496" s="854"/>
      <c r="C1496" s="833"/>
      <c r="D1496" s="94"/>
      <c r="E1496" s="96"/>
      <c r="F1496" s="99"/>
      <c r="G1496" s="854"/>
      <c r="H1496" s="836"/>
      <c r="I1496" s="94"/>
      <c r="J1496" s="96"/>
      <c r="K1496" s="99"/>
      <c r="L1496" s="854"/>
      <c r="M1496" s="839"/>
      <c r="N1496" s="94"/>
      <c r="O1496" s="96"/>
      <c r="P1496" s="99"/>
    </row>
    <row r="1497" spans="1:16" ht="17.25" thickBot="1">
      <c r="A1497" s="863"/>
      <c r="B1497" s="100" t="s">
        <v>168</v>
      </c>
      <c r="C1497" s="833"/>
      <c r="D1497" s="94"/>
      <c r="E1497" s="96"/>
      <c r="F1497" s="99"/>
      <c r="G1497" s="100" t="s">
        <v>168</v>
      </c>
      <c r="H1497" s="836"/>
      <c r="I1497" s="94"/>
      <c r="J1497" s="96"/>
      <c r="K1497" s="99"/>
      <c r="L1497" s="100" t="s">
        <v>168</v>
      </c>
      <c r="M1497" s="839"/>
      <c r="N1497" s="94"/>
      <c r="O1497" s="96"/>
      <c r="P1497" s="99"/>
    </row>
    <row r="1498" spans="1:16">
      <c r="A1498" s="863"/>
      <c r="B1498" s="855"/>
      <c r="C1498" s="833"/>
      <c r="D1498" s="94"/>
      <c r="E1498" s="96"/>
      <c r="F1498" s="99"/>
      <c r="G1498" s="855"/>
      <c r="H1498" s="836"/>
      <c r="I1498" s="94"/>
      <c r="J1498" s="96"/>
      <c r="K1498" s="99"/>
      <c r="L1498" s="855"/>
      <c r="M1498" s="839"/>
      <c r="N1498" s="94"/>
      <c r="O1498" s="96"/>
      <c r="P1498" s="99"/>
    </row>
    <row r="1499" spans="1:16">
      <c r="A1499" s="863"/>
      <c r="B1499" s="856"/>
      <c r="C1499" s="833"/>
      <c r="D1499" s="94"/>
      <c r="E1499" s="96"/>
      <c r="F1499" s="99"/>
      <c r="G1499" s="856"/>
      <c r="H1499" s="836"/>
      <c r="I1499" s="94"/>
      <c r="J1499" s="96"/>
      <c r="K1499" s="99"/>
      <c r="L1499" s="856"/>
      <c r="M1499" s="839"/>
      <c r="N1499" s="94"/>
      <c r="O1499" s="96"/>
      <c r="P1499" s="97"/>
    </row>
    <row r="1500" spans="1:16" ht="17.25" thickBot="1">
      <c r="A1500" s="863"/>
      <c r="B1500" s="857"/>
      <c r="C1500" s="833"/>
      <c r="D1500" s="94"/>
      <c r="E1500" s="96"/>
      <c r="F1500" s="97"/>
      <c r="G1500" s="857"/>
      <c r="H1500" s="836"/>
      <c r="I1500" s="94"/>
      <c r="J1500" s="96"/>
      <c r="K1500" s="97"/>
      <c r="L1500" s="857"/>
      <c r="M1500" s="839"/>
      <c r="N1500" s="94"/>
      <c r="O1500" s="96"/>
      <c r="P1500" s="97"/>
    </row>
    <row r="1501" spans="1:16" ht="17.25" thickBot="1">
      <c r="A1501" s="863"/>
      <c r="B1501" s="100" t="s">
        <v>123</v>
      </c>
      <c r="C1501" s="833"/>
      <c r="D1501" s="94"/>
      <c r="E1501" s="96"/>
      <c r="F1501" s="97"/>
      <c r="G1501" s="100" t="s">
        <v>123</v>
      </c>
      <c r="H1501" s="836"/>
      <c r="I1501" s="94"/>
      <c r="J1501" s="96"/>
      <c r="K1501" s="97"/>
      <c r="L1501" s="100" t="s">
        <v>123</v>
      </c>
      <c r="M1501" s="839"/>
      <c r="N1501" s="94"/>
      <c r="O1501" s="96"/>
      <c r="P1501" s="97"/>
    </row>
    <row r="1502" spans="1:16">
      <c r="A1502" s="863"/>
      <c r="B1502" s="868"/>
      <c r="C1502" s="833"/>
      <c r="D1502" s="94"/>
      <c r="E1502" s="96"/>
      <c r="F1502" s="97"/>
      <c r="G1502" s="868"/>
      <c r="H1502" s="836"/>
      <c r="I1502" s="94"/>
      <c r="J1502" s="96"/>
      <c r="K1502" s="97"/>
      <c r="L1502" s="868"/>
      <c r="M1502" s="839"/>
      <c r="N1502" s="94"/>
      <c r="O1502" s="96"/>
      <c r="P1502" s="97"/>
    </row>
    <row r="1503" spans="1:16">
      <c r="A1503" s="863"/>
      <c r="B1503" s="869"/>
      <c r="C1503" s="833"/>
      <c r="D1503" s="94"/>
      <c r="E1503" s="96"/>
      <c r="F1503" s="97"/>
      <c r="G1503" s="869"/>
      <c r="H1503" s="836"/>
      <c r="I1503" s="94"/>
      <c r="J1503" s="96"/>
      <c r="K1503" s="97"/>
      <c r="L1503" s="869"/>
      <c r="M1503" s="839"/>
      <c r="N1503" s="94"/>
      <c r="O1503" s="96"/>
      <c r="P1503" s="97"/>
    </row>
    <row r="1504" spans="1:16" ht="17.25" thickBot="1">
      <c r="A1504" s="863"/>
      <c r="B1504" s="870"/>
      <c r="C1504" s="833"/>
      <c r="D1504" s="94"/>
      <c r="E1504" s="96"/>
      <c r="F1504" s="97"/>
      <c r="G1504" s="870"/>
      <c r="H1504" s="836"/>
      <c r="I1504" s="94"/>
      <c r="J1504" s="96"/>
      <c r="K1504" s="97"/>
      <c r="L1504" s="870"/>
      <c r="M1504" s="839"/>
      <c r="N1504" s="94"/>
      <c r="O1504" s="96"/>
      <c r="P1504" s="97"/>
    </row>
    <row r="1505" spans="1:16">
      <c r="A1505" s="863"/>
      <c r="B1505" s="851" t="s">
        <v>124</v>
      </c>
      <c r="C1505" s="833"/>
      <c r="D1505" s="94"/>
      <c r="E1505" s="96"/>
      <c r="F1505" s="97"/>
      <c r="G1505" s="851" t="s">
        <v>124</v>
      </c>
      <c r="H1505" s="836"/>
      <c r="I1505" s="94"/>
      <c r="J1505" s="96"/>
      <c r="K1505" s="97"/>
      <c r="L1505" s="851" t="s">
        <v>124</v>
      </c>
      <c r="M1505" s="839"/>
      <c r="N1505" s="94"/>
      <c r="O1505" s="96"/>
      <c r="P1505" s="97"/>
    </row>
    <row r="1506" spans="1:16" ht="17.25" thickBot="1">
      <c r="A1506" s="863"/>
      <c r="B1506" s="852"/>
      <c r="C1506" s="833"/>
      <c r="D1506" s="94"/>
      <c r="E1506" s="96"/>
      <c r="F1506" s="97"/>
      <c r="G1506" s="852"/>
      <c r="H1506" s="836"/>
      <c r="I1506" s="94"/>
      <c r="J1506" s="96"/>
      <c r="K1506" s="97"/>
      <c r="L1506" s="852"/>
      <c r="M1506" s="839"/>
      <c r="N1506" s="94"/>
      <c r="O1506" s="96"/>
      <c r="P1506" s="93"/>
    </row>
    <row r="1507" spans="1:16" ht="17.25" thickTop="1">
      <c r="A1507" s="863"/>
      <c r="B1507" s="866" t="s">
        <v>125</v>
      </c>
      <c r="C1507" s="833"/>
      <c r="D1507" s="94"/>
      <c r="E1507" s="96"/>
      <c r="F1507" s="93"/>
      <c r="G1507" s="866" t="s">
        <v>125</v>
      </c>
      <c r="H1507" s="836"/>
      <c r="I1507" s="94"/>
      <c r="J1507" s="96"/>
      <c r="K1507" s="93"/>
      <c r="L1507" s="866" t="s">
        <v>125</v>
      </c>
      <c r="M1507" s="839"/>
      <c r="N1507" s="94"/>
      <c r="O1507" s="96"/>
      <c r="P1507" s="97"/>
    </row>
    <row r="1508" spans="1:16" ht="17.25" thickBot="1">
      <c r="A1508" s="863"/>
      <c r="B1508" s="849"/>
      <c r="C1508" s="833"/>
      <c r="D1508" s="94"/>
      <c r="E1508" s="96"/>
      <c r="F1508" s="93"/>
      <c r="G1508" s="849"/>
      <c r="H1508" s="836"/>
      <c r="I1508" s="94"/>
      <c r="J1508" s="96"/>
      <c r="K1508" s="93"/>
      <c r="L1508" s="849"/>
      <c r="M1508" s="839"/>
      <c r="N1508" s="94"/>
      <c r="O1508" s="96"/>
      <c r="P1508" s="101"/>
    </row>
    <row r="1509" spans="1:16">
      <c r="A1509" s="863"/>
      <c r="B1509" s="859"/>
      <c r="C1509" s="833"/>
      <c r="D1509" s="94"/>
      <c r="E1509" s="96"/>
      <c r="F1509" s="97"/>
      <c r="G1509" s="859"/>
      <c r="H1509" s="836"/>
      <c r="I1509" s="94"/>
      <c r="J1509" s="96"/>
      <c r="K1509" s="97"/>
      <c r="L1509" s="859"/>
      <c r="M1509" s="839"/>
      <c r="N1509" s="94"/>
      <c r="O1509" s="96"/>
      <c r="P1509" s="103"/>
    </row>
    <row r="1510" spans="1:16" ht="17.25" thickBot="1">
      <c r="A1510" s="863"/>
      <c r="B1510" s="867"/>
      <c r="C1510" s="833"/>
      <c r="D1510" s="94"/>
      <c r="E1510" s="96"/>
      <c r="F1510" s="97"/>
      <c r="G1510" s="867"/>
      <c r="H1510" s="836"/>
      <c r="I1510" s="94"/>
      <c r="J1510" s="96"/>
      <c r="K1510" s="97"/>
      <c r="L1510" s="867"/>
      <c r="M1510" s="839"/>
      <c r="N1510" s="94"/>
      <c r="O1510" s="96"/>
      <c r="P1510" s="104"/>
    </row>
    <row r="1511" spans="1:16">
      <c r="A1511" s="863"/>
      <c r="B1511" s="848" t="s">
        <v>126</v>
      </c>
      <c r="C1511" s="833"/>
      <c r="D1511" s="94"/>
      <c r="E1511" s="96"/>
      <c r="F1511" s="93"/>
      <c r="G1511" s="848" t="s">
        <v>126</v>
      </c>
      <c r="H1511" s="836"/>
      <c r="I1511" s="94"/>
      <c r="J1511" s="96"/>
      <c r="K1511" s="93"/>
      <c r="L1511" s="848" t="s">
        <v>126</v>
      </c>
      <c r="M1511" s="839"/>
      <c r="N1511" s="94"/>
      <c r="O1511" s="96"/>
      <c r="P1511" s="99"/>
    </row>
    <row r="1512" spans="1:16" ht="17.25" thickBot="1">
      <c r="A1512" s="863"/>
      <c r="B1512" s="849"/>
      <c r="C1512" s="833"/>
      <c r="D1512" s="94"/>
      <c r="E1512" s="96"/>
      <c r="F1512" s="101"/>
      <c r="G1512" s="849"/>
      <c r="H1512" s="836"/>
      <c r="I1512" s="94"/>
      <c r="J1512" s="96"/>
      <c r="K1512" s="101"/>
      <c r="L1512" s="849"/>
      <c r="M1512" s="839"/>
      <c r="N1512" s="94"/>
      <c r="O1512" s="96"/>
      <c r="P1512" s="104"/>
    </row>
    <row r="1513" spans="1:16">
      <c r="A1513" s="863"/>
      <c r="B1513" s="859"/>
      <c r="C1513" s="833"/>
      <c r="D1513" s="94"/>
      <c r="E1513" s="96"/>
      <c r="F1513" s="102"/>
      <c r="G1513" s="859"/>
      <c r="H1513" s="836"/>
      <c r="I1513" s="94"/>
      <c r="J1513" s="96"/>
      <c r="K1513" s="103"/>
      <c r="L1513" s="859"/>
      <c r="M1513" s="839"/>
      <c r="N1513" s="94"/>
      <c r="O1513" s="96"/>
      <c r="P1513" s="93"/>
    </row>
    <row r="1514" spans="1:16" ht="17.25" thickBot="1">
      <c r="A1514" s="863"/>
      <c r="B1514" s="860"/>
      <c r="C1514" s="833"/>
      <c r="D1514" s="94"/>
      <c r="E1514" s="96"/>
      <c r="F1514" s="99"/>
      <c r="G1514" s="860"/>
      <c r="H1514" s="836"/>
      <c r="I1514" s="94"/>
      <c r="J1514" s="96"/>
      <c r="K1514" s="104"/>
      <c r="L1514" s="860"/>
      <c r="M1514" s="839"/>
      <c r="N1514" s="94"/>
      <c r="O1514" s="96"/>
      <c r="P1514" s="97"/>
    </row>
    <row r="1515" spans="1:16">
      <c r="A1515" s="863"/>
      <c r="B1515" s="858" t="s">
        <v>127</v>
      </c>
      <c r="C1515" s="833"/>
      <c r="D1515" s="94"/>
      <c r="E1515" s="96"/>
      <c r="F1515" s="103"/>
      <c r="G1515" s="858" t="s">
        <v>127</v>
      </c>
      <c r="H1515" s="836"/>
      <c r="I1515" s="94"/>
      <c r="J1515" s="96"/>
      <c r="K1515" s="104"/>
      <c r="L1515" s="858" t="s">
        <v>127</v>
      </c>
      <c r="M1515" s="839"/>
      <c r="N1515" s="94"/>
      <c r="O1515" s="114"/>
      <c r="P1515" s="97"/>
    </row>
    <row r="1516" spans="1:16" ht="17.25" thickBot="1">
      <c r="A1516" s="863"/>
      <c r="B1516" s="849"/>
      <c r="C1516" s="833"/>
      <c r="D1516" s="94"/>
      <c r="E1516" s="96"/>
      <c r="F1516" s="104"/>
      <c r="G1516" s="849"/>
      <c r="H1516" s="836"/>
      <c r="I1516" s="94"/>
      <c r="J1516" s="96"/>
      <c r="K1516" s="99"/>
      <c r="L1516" s="849"/>
      <c r="M1516" s="839"/>
      <c r="N1516" s="113"/>
      <c r="O1516" s="96"/>
      <c r="P1516" s="112"/>
    </row>
    <row r="1517" spans="1:16">
      <c r="A1517" s="863"/>
      <c r="B1517" s="859"/>
      <c r="C1517" s="833"/>
      <c r="D1517" s="94"/>
      <c r="E1517" s="96"/>
      <c r="F1517" s="104"/>
      <c r="G1517" s="859"/>
      <c r="H1517" s="836"/>
      <c r="I1517" s="94"/>
      <c r="J1517" s="96"/>
      <c r="K1517" s="104"/>
      <c r="L1517" s="859"/>
      <c r="M1517" s="839"/>
      <c r="N1517" s="113"/>
      <c r="O1517" s="114"/>
      <c r="P1517" s="97"/>
    </row>
    <row r="1518" spans="1:16" ht="17.25" thickBot="1">
      <c r="A1518" s="863"/>
      <c r="B1518" s="860"/>
      <c r="C1518" s="833"/>
      <c r="D1518" s="94"/>
      <c r="E1518" s="96"/>
      <c r="F1518" s="99"/>
      <c r="G1518" s="860"/>
      <c r="H1518" s="836"/>
      <c r="I1518" s="94"/>
      <c r="J1518" s="96"/>
      <c r="K1518" s="93"/>
      <c r="L1518" s="860"/>
      <c r="M1518" s="839"/>
      <c r="N1518" s="94"/>
      <c r="O1518" s="114"/>
      <c r="P1518" s="104"/>
    </row>
    <row r="1519" spans="1:16">
      <c r="A1519" s="863"/>
      <c r="B1519" s="858" t="s">
        <v>128</v>
      </c>
      <c r="C1519" s="833"/>
      <c r="D1519" s="94"/>
      <c r="E1519" s="96"/>
      <c r="F1519" s="104"/>
      <c r="G1519" s="858" t="s">
        <v>128</v>
      </c>
      <c r="H1519" s="836"/>
      <c r="I1519" s="94"/>
      <c r="J1519" s="96"/>
      <c r="K1519" s="97"/>
      <c r="L1519" s="858" t="s">
        <v>128</v>
      </c>
      <c r="M1519" s="839"/>
      <c r="N1519" s="94"/>
      <c r="O1519" s="96"/>
      <c r="P1519" s="97"/>
    </row>
    <row r="1520" spans="1:16" ht="17.25" thickBot="1">
      <c r="A1520" s="863"/>
      <c r="B1520" s="849"/>
      <c r="C1520" s="833"/>
      <c r="D1520" s="94"/>
      <c r="E1520" s="96"/>
      <c r="F1520" s="93"/>
      <c r="G1520" s="849"/>
      <c r="H1520" s="836"/>
      <c r="I1520" s="94"/>
      <c r="J1520" s="114"/>
      <c r="K1520" s="97"/>
      <c r="L1520" s="849"/>
      <c r="M1520" s="839"/>
      <c r="N1520" s="113"/>
      <c r="O1520" s="114"/>
      <c r="P1520" s="97"/>
    </row>
    <row r="1521" spans="1:16">
      <c r="A1521" s="863"/>
      <c r="B1521" s="859"/>
      <c r="C1521" s="833"/>
      <c r="D1521" s="94"/>
      <c r="E1521" s="96"/>
      <c r="F1521" s="97"/>
      <c r="G1521" s="859"/>
      <c r="H1521" s="836"/>
      <c r="I1521" s="94"/>
      <c r="J1521" s="96"/>
      <c r="K1521" s="97"/>
      <c r="L1521" s="859"/>
      <c r="M1521" s="839"/>
      <c r="N1521" s="113"/>
      <c r="O1521" s="114"/>
      <c r="P1521" s="97"/>
    </row>
    <row r="1522" spans="1:16" ht="17.25" thickBot="1">
      <c r="A1522" s="863"/>
      <c r="B1522" s="860"/>
      <c r="C1522" s="833"/>
      <c r="D1522" s="94"/>
      <c r="E1522" s="96"/>
      <c r="F1522" s="93"/>
      <c r="G1522" s="860"/>
      <c r="H1522" s="836"/>
      <c r="I1522" s="94"/>
      <c r="J1522" s="114"/>
      <c r="K1522" s="97"/>
      <c r="L1522" s="860"/>
      <c r="M1522" s="839"/>
      <c r="N1522" s="94"/>
      <c r="O1522" s="114"/>
      <c r="P1522" s="97"/>
    </row>
    <row r="1523" spans="1:16">
      <c r="A1523" s="863"/>
      <c r="B1523" s="848" t="s">
        <v>129</v>
      </c>
      <c r="C1523" s="833"/>
      <c r="D1523" s="94"/>
      <c r="E1523" s="96"/>
      <c r="F1523" s="93"/>
      <c r="G1523" s="848" t="s">
        <v>129</v>
      </c>
      <c r="H1523" s="836"/>
      <c r="I1523" s="94"/>
      <c r="J1523" s="114"/>
      <c r="K1523" s="97"/>
      <c r="L1523" s="848" t="s">
        <v>129</v>
      </c>
      <c r="M1523" s="839"/>
      <c r="N1523" s="113"/>
      <c r="O1523" s="114"/>
      <c r="P1523" s="97"/>
    </row>
    <row r="1524" spans="1:16" ht="17.25" thickBot="1">
      <c r="A1524" s="863"/>
      <c r="B1524" s="849"/>
      <c r="C1524" s="833"/>
      <c r="D1524" s="94"/>
      <c r="E1524" s="96"/>
      <c r="F1524" s="93"/>
      <c r="G1524" s="849"/>
      <c r="H1524" s="836"/>
      <c r="I1524" s="94"/>
      <c r="J1524" s="114"/>
      <c r="K1524" s="97"/>
      <c r="L1524" s="849"/>
      <c r="M1524" s="839"/>
      <c r="N1524" s="94"/>
      <c r="O1524" s="114"/>
      <c r="P1524" s="97"/>
    </row>
    <row r="1525" spans="1:16">
      <c r="A1525" s="863"/>
      <c r="B1525" s="106"/>
      <c r="C1525" s="833"/>
      <c r="D1525" s="94"/>
      <c r="E1525" s="96"/>
      <c r="F1525" s="97"/>
      <c r="G1525" s="106"/>
      <c r="H1525" s="836"/>
      <c r="I1525" s="94"/>
      <c r="J1525" s="96"/>
      <c r="K1525" s="112"/>
      <c r="L1525" s="106"/>
      <c r="M1525" s="839"/>
      <c r="N1525" s="113"/>
      <c r="O1525" s="96"/>
      <c r="P1525" s="112"/>
    </row>
    <row r="1526" spans="1:16">
      <c r="A1526" s="863"/>
      <c r="B1526" s="107"/>
      <c r="C1526" s="833"/>
      <c r="D1526" s="94"/>
      <c r="E1526" s="96"/>
      <c r="F1526" s="93"/>
      <c r="G1526" s="107"/>
      <c r="H1526" s="836"/>
      <c r="I1526" s="94"/>
      <c r="J1526" s="96"/>
      <c r="K1526" s="97"/>
      <c r="L1526" s="107"/>
      <c r="M1526" s="839"/>
      <c r="N1526" s="113"/>
      <c r="O1526" s="114"/>
      <c r="P1526" s="97"/>
    </row>
    <row r="1527" spans="1:16">
      <c r="A1527" s="863"/>
      <c r="B1527" s="109"/>
      <c r="C1527" s="833"/>
      <c r="D1527" s="94"/>
      <c r="E1527" s="96"/>
      <c r="F1527" s="93"/>
      <c r="G1527" s="109"/>
      <c r="H1527" s="836"/>
      <c r="I1527" s="113"/>
      <c r="J1527" s="114"/>
      <c r="K1527" s="97"/>
      <c r="L1527" s="109"/>
      <c r="M1527" s="839"/>
      <c r="N1527" s="113"/>
      <c r="O1527" s="114"/>
      <c r="P1527" s="104"/>
    </row>
    <row r="1528" spans="1:16">
      <c r="A1528" s="863"/>
      <c r="B1528" s="110"/>
      <c r="C1528" s="833"/>
      <c r="D1528" s="94"/>
      <c r="E1528" s="96"/>
      <c r="F1528" s="93"/>
      <c r="G1528" s="110"/>
      <c r="H1528" s="836"/>
      <c r="I1528" s="113"/>
      <c r="J1528" s="114"/>
      <c r="K1528" s="104"/>
      <c r="L1528" s="110"/>
      <c r="M1528" s="839"/>
      <c r="N1528" s="111"/>
      <c r="O1528" s="96"/>
      <c r="P1528" s="97"/>
    </row>
    <row r="1529" spans="1:16">
      <c r="A1529" s="863"/>
      <c r="B1529" s="109"/>
      <c r="C1529" s="833"/>
      <c r="D1529" s="111"/>
      <c r="E1529" s="96"/>
      <c r="F1529" s="97"/>
      <c r="G1529" s="109"/>
      <c r="H1529" s="836"/>
      <c r="I1529" s="111"/>
      <c r="J1529" s="96"/>
      <c r="K1529" s="112"/>
      <c r="L1529" s="109"/>
      <c r="M1529" s="839"/>
      <c r="N1529" s="94"/>
      <c r="O1529" s="96"/>
      <c r="P1529" s="112"/>
    </row>
    <row r="1530" spans="1:16">
      <c r="A1530" s="863"/>
      <c r="B1530" s="110"/>
      <c r="C1530" s="833"/>
      <c r="D1530" s="94"/>
      <c r="E1530" s="96"/>
      <c r="F1530" s="108"/>
      <c r="G1530" s="110"/>
      <c r="H1530" s="836"/>
      <c r="I1530" s="94"/>
      <c r="J1530" s="96"/>
      <c r="K1530" s="97"/>
      <c r="L1530" s="110"/>
      <c r="M1530" s="839"/>
      <c r="N1530" s="113"/>
      <c r="O1530" s="114"/>
      <c r="P1530" s="97"/>
    </row>
    <row r="1531" spans="1:16">
      <c r="A1531" s="863"/>
      <c r="B1531" s="109"/>
      <c r="C1531" s="833"/>
      <c r="D1531" s="94"/>
      <c r="E1531" s="96"/>
      <c r="F1531" s="97"/>
      <c r="G1531" s="109"/>
      <c r="H1531" s="836"/>
      <c r="I1531" s="113"/>
      <c r="J1531" s="114"/>
      <c r="K1531" s="97"/>
      <c r="L1531" s="109"/>
      <c r="M1531" s="839"/>
      <c r="N1531" s="113"/>
      <c r="O1531" s="114"/>
      <c r="P1531" s="97"/>
    </row>
    <row r="1532" spans="1:16" ht="17.25" thickBot="1">
      <c r="A1532" s="863"/>
      <c r="B1532" s="110"/>
      <c r="C1532" s="846"/>
      <c r="D1532" s="115"/>
      <c r="E1532" s="116"/>
      <c r="F1532" s="117"/>
      <c r="G1532" s="110"/>
      <c r="H1532" s="836"/>
      <c r="I1532" s="115"/>
      <c r="J1532" s="116"/>
      <c r="K1532" s="117"/>
      <c r="L1532" s="110"/>
      <c r="M1532" s="839"/>
      <c r="N1532" s="115"/>
      <c r="O1532" s="116"/>
      <c r="P1532" s="117"/>
    </row>
    <row r="1533" spans="1:16">
      <c r="A1533" s="850" t="str">
        <f>TEXT(A1487,"AAAA")</f>
        <v>星期三</v>
      </c>
      <c r="B1533" s="109"/>
      <c r="C1533" s="832" t="s">
        <v>666</v>
      </c>
      <c r="D1533" s="118"/>
      <c r="E1533" s="119"/>
      <c r="F1533" s="97"/>
      <c r="G1533" s="109"/>
      <c r="H1533" s="835" t="s">
        <v>130</v>
      </c>
      <c r="I1533" s="118"/>
      <c r="J1533" s="119"/>
      <c r="K1533" s="97"/>
      <c r="L1533" s="109"/>
      <c r="M1533" s="838" t="s">
        <v>130</v>
      </c>
      <c r="N1533" s="118"/>
      <c r="O1533" s="119"/>
      <c r="P1533" s="97"/>
    </row>
    <row r="1534" spans="1:16">
      <c r="A1534" s="850"/>
      <c r="B1534" s="110"/>
      <c r="C1534" s="833"/>
      <c r="D1534" s="120"/>
      <c r="E1534" s="96"/>
      <c r="F1534" s="97"/>
      <c r="G1534" s="110"/>
      <c r="H1534" s="836"/>
      <c r="I1534" s="94"/>
      <c r="J1534" s="96"/>
      <c r="K1534" s="97"/>
      <c r="L1534" s="110"/>
      <c r="M1534" s="839"/>
      <c r="N1534" s="94"/>
      <c r="O1534" s="96"/>
      <c r="P1534" s="97"/>
    </row>
    <row r="1535" spans="1:16">
      <c r="A1535" s="850"/>
      <c r="B1535" s="109"/>
      <c r="C1535" s="833"/>
      <c r="D1535" s="120"/>
      <c r="E1535" s="96"/>
      <c r="F1535" s="97"/>
      <c r="G1535" s="109"/>
      <c r="H1535" s="836"/>
      <c r="I1535" s="94"/>
      <c r="J1535" s="96"/>
      <c r="K1535" s="97"/>
      <c r="L1535" s="109"/>
      <c r="M1535" s="839"/>
      <c r="N1535" s="94"/>
      <c r="O1535" s="96"/>
      <c r="P1535" s="97"/>
    </row>
    <row r="1536" spans="1:16">
      <c r="A1536" s="850"/>
      <c r="B1536" s="110"/>
      <c r="C1536" s="833"/>
      <c r="D1536" s="120"/>
      <c r="E1536" s="96"/>
      <c r="F1536" s="97"/>
      <c r="G1536" s="110"/>
      <c r="H1536" s="836"/>
      <c r="I1536" s="94"/>
      <c r="J1536" s="96"/>
      <c r="K1536" s="97"/>
      <c r="L1536" s="110"/>
      <c r="M1536" s="839"/>
      <c r="N1536" s="94"/>
      <c r="O1536" s="96"/>
      <c r="P1536" s="97"/>
    </row>
    <row r="1537" spans="1:16">
      <c r="A1537" s="850"/>
      <c r="B1537" s="109"/>
      <c r="C1537" s="833"/>
      <c r="D1537" s="120"/>
      <c r="E1537" s="96"/>
      <c r="F1537" s="97"/>
      <c r="G1537" s="109"/>
      <c r="H1537" s="836"/>
      <c r="I1537" s="94"/>
      <c r="J1537" s="96"/>
      <c r="K1537" s="97"/>
      <c r="L1537" s="109"/>
      <c r="M1537" s="839"/>
      <c r="N1537" s="94"/>
      <c r="O1537" s="96"/>
      <c r="P1537" s="97"/>
    </row>
    <row r="1538" spans="1:16">
      <c r="A1538" s="850"/>
      <c r="B1538" s="110"/>
      <c r="C1538" s="833"/>
      <c r="D1538" s="120"/>
      <c r="E1538" s="96"/>
      <c r="F1538" s="97"/>
      <c r="G1538" s="110"/>
      <c r="H1538" s="836"/>
      <c r="I1538" s="94"/>
      <c r="J1538" s="96"/>
      <c r="K1538" s="97"/>
      <c r="L1538" s="110"/>
      <c r="M1538" s="839"/>
      <c r="N1538" s="94"/>
      <c r="O1538" s="96"/>
      <c r="P1538" s="97"/>
    </row>
    <row r="1539" spans="1:16">
      <c r="A1539" s="850"/>
      <c r="B1539" s="109"/>
      <c r="C1539" s="833"/>
      <c r="D1539" s="120"/>
      <c r="E1539" s="96"/>
      <c r="F1539" s="97"/>
      <c r="G1539" s="109"/>
      <c r="H1539" s="836"/>
      <c r="I1539" s="94"/>
      <c r="J1539" s="96"/>
      <c r="K1539" s="97"/>
      <c r="L1539" s="109"/>
      <c r="M1539" s="839"/>
      <c r="N1539" s="94"/>
      <c r="O1539" s="96"/>
      <c r="P1539" s="97"/>
    </row>
    <row r="1540" spans="1:16">
      <c r="A1540" s="850"/>
      <c r="B1540" s="110"/>
      <c r="C1540" s="833"/>
      <c r="D1540" s="94"/>
      <c r="E1540" s="96"/>
      <c r="F1540" s="97"/>
      <c r="G1540" s="110"/>
      <c r="H1540" s="836"/>
      <c r="I1540" s="94"/>
      <c r="J1540" s="96"/>
      <c r="K1540" s="97"/>
      <c r="L1540" s="110"/>
      <c r="M1540" s="839"/>
      <c r="N1540" s="94"/>
      <c r="O1540" s="96"/>
      <c r="P1540" s="97"/>
    </row>
    <row r="1541" spans="1:16">
      <c r="A1541" s="850"/>
      <c r="B1541" s="107"/>
      <c r="C1541" s="833"/>
      <c r="D1541" s="113"/>
      <c r="E1541" s="114"/>
      <c r="F1541" s="104"/>
      <c r="G1541" s="107"/>
      <c r="H1541" s="836"/>
      <c r="I1541" s="113"/>
      <c r="J1541" s="114"/>
      <c r="K1541" s="97"/>
      <c r="L1541" s="107"/>
      <c r="M1541" s="839"/>
      <c r="N1541" s="113"/>
      <c r="O1541" s="114"/>
      <c r="P1541" s="97"/>
    </row>
    <row r="1542" spans="1:16" ht="17.25" thickBot="1">
      <c r="A1542" s="850"/>
      <c r="B1542" s="107"/>
      <c r="C1542" s="846"/>
      <c r="D1542" s="122" t="s">
        <v>132</v>
      </c>
      <c r="E1542" s="123" t="s">
        <v>133</v>
      </c>
      <c r="F1542" s="124"/>
      <c r="G1542" s="107"/>
      <c r="H1542" s="847"/>
      <c r="I1542" s="122" t="s">
        <v>132</v>
      </c>
      <c r="J1542" s="123" t="s">
        <v>133</v>
      </c>
      <c r="K1542" s="97"/>
      <c r="L1542" s="107"/>
      <c r="M1542" s="845"/>
      <c r="N1542" s="122" t="s">
        <v>132</v>
      </c>
      <c r="O1542" s="123" t="s">
        <v>133</v>
      </c>
      <c r="P1542" s="97"/>
    </row>
    <row r="1543" spans="1:16">
      <c r="A1543" s="105"/>
      <c r="B1543" s="109"/>
      <c r="C1543" s="832" t="s">
        <v>667</v>
      </c>
      <c r="D1543" s="118"/>
      <c r="E1543" s="119"/>
      <c r="F1543" s="125"/>
      <c r="G1543" s="109"/>
      <c r="H1543" s="835" t="s">
        <v>134</v>
      </c>
      <c r="I1543" s="118"/>
      <c r="J1543" s="119"/>
      <c r="K1543" s="125"/>
      <c r="L1543" s="109"/>
      <c r="M1543" s="838" t="s">
        <v>134</v>
      </c>
      <c r="N1543" s="118"/>
      <c r="O1543" s="119"/>
      <c r="P1543" s="125"/>
    </row>
    <row r="1544" spans="1:16">
      <c r="A1544" s="105"/>
      <c r="B1544" s="110"/>
      <c r="C1544" s="833"/>
      <c r="D1544" s="94"/>
      <c r="E1544" s="96"/>
      <c r="F1544" s="97"/>
      <c r="G1544" s="110"/>
      <c r="H1544" s="836"/>
      <c r="I1544" s="94"/>
      <c r="J1544" s="96"/>
      <c r="K1544" s="97"/>
      <c r="L1544" s="110"/>
      <c r="M1544" s="839"/>
      <c r="N1544" s="94"/>
      <c r="O1544" s="96"/>
      <c r="P1544" s="97"/>
    </row>
    <row r="1545" spans="1:16">
      <c r="A1545" s="105"/>
      <c r="B1545" s="126"/>
      <c r="C1545" s="833"/>
      <c r="D1545" s="94"/>
      <c r="E1545" s="96"/>
      <c r="F1545" s="97"/>
      <c r="G1545" s="126"/>
      <c r="H1545" s="836"/>
      <c r="I1545" s="94"/>
      <c r="J1545" s="96"/>
      <c r="K1545" s="97"/>
      <c r="L1545" s="126"/>
      <c r="M1545" s="839"/>
      <c r="N1545" s="94"/>
      <c r="O1545" s="96"/>
      <c r="P1545" s="128"/>
    </row>
    <row r="1546" spans="1:16">
      <c r="A1546" s="105"/>
      <c r="B1546" s="107"/>
      <c r="C1546" s="833"/>
      <c r="D1546" s="94"/>
      <c r="E1546" s="96"/>
      <c r="F1546" s="97"/>
      <c r="G1546" s="107"/>
      <c r="H1546" s="836"/>
      <c r="I1546" s="94"/>
      <c r="J1546" s="96"/>
      <c r="K1546" s="97"/>
      <c r="L1546" s="107"/>
      <c r="M1546" s="839"/>
      <c r="N1546" s="94"/>
      <c r="O1546" s="96"/>
      <c r="P1546" s="216"/>
    </row>
    <row r="1547" spans="1:16">
      <c r="A1547" s="105"/>
      <c r="B1547" s="109"/>
      <c r="C1547" s="833"/>
      <c r="D1547" s="94"/>
      <c r="E1547" s="96"/>
      <c r="F1547" s="97"/>
      <c r="G1547" s="109"/>
      <c r="H1547" s="836"/>
      <c r="I1547" s="94"/>
      <c r="J1547" s="96"/>
      <c r="K1547" s="97"/>
      <c r="L1547" s="109"/>
      <c r="M1547" s="839"/>
      <c r="N1547" s="94"/>
      <c r="O1547" s="96"/>
      <c r="P1547" s="97"/>
    </row>
    <row r="1548" spans="1:16">
      <c r="A1548" s="105"/>
      <c r="B1548" s="110"/>
      <c r="C1548" s="833"/>
      <c r="D1548" s="94"/>
      <c r="E1548" s="96"/>
      <c r="F1548" s="127"/>
      <c r="G1548" s="110"/>
      <c r="H1548" s="836"/>
      <c r="I1548" s="94"/>
      <c r="J1548" s="96"/>
      <c r="K1548" s="127"/>
      <c r="L1548" s="110"/>
      <c r="M1548" s="839"/>
      <c r="N1548" s="94"/>
      <c r="O1548" s="96"/>
      <c r="P1548" s="127"/>
    </row>
    <row r="1549" spans="1:16">
      <c r="A1549" s="105"/>
      <c r="B1549" s="109"/>
      <c r="C1549" s="833"/>
      <c r="D1549" s="94"/>
      <c r="E1549" s="96"/>
      <c r="F1549" s="128"/>
      <c r="G1549" s="109"/>
      <c r="H1549" s="836"/>
      <c r="I1549" s="94"/>
      <c r="J1549" s="96"/>
      <c r="K1549" s="128"/>
      <c r="L1549" s="109"/>
      <c r="M1549" s="839"/>
      <c r="N1549" s="94"/>
      <c r="O1549" s="96"/>
      <c r="P1549" s="128"/>
    </row>
    <row r="1550" spans="1:16">
      <c r="A1550" s="105"/>
      <c r="B1550" s="110"/>
      <c r="C1550" s="833"/>
      <c r="D1550" s="217"/>
      <c r="E1550" s="114"/>
      <c r="F1550" s="216"/>
      <c r="G1550" s="110"/>
      <c r="H1550" s="836"/>
      <c r="I1550" s="113"/>
      <c r="J1550" s="114"/>
      <c r="K1550" s="216"/>
      <c r="L1550" s="110"/>
      <c r="M1550" s="839"/>
      <c r="N1550" s="113"/>
      <c r="O1550" s="114"/>
      <c r="P1550" s="216"/>
    </row>
    <row r="1551" spans="1:16">
      <c r="A1551" s="105"/>
      <c r="B1551" s="109"/>
      <c r="C1551" s="833"/>
      <c r="D1551" s="217"/>
      <c r="E1551" s="114"/>
      <c r="F1551" s="216"/>
      <c r="G1551" s="109"/>
      <c r="H1551" s="836"/>
      <c r="I1551" s="113"/>
      <c r="J1551" s="114"/>
      <c r="K1551" s="216"/>
      <c r="L1551" s="109"/>
      <c r="M1551" s="839"/>
      <c r="N1551" s="113"/>
      <c r="O1551" s="114"/>
      <c r="P1551" s="216"/>
    </row>
    <row r="1552" spans="1:16" ht="17.25" thickBot="1">
      <c r="A1552" s="105"/>
      <c r="B1552" s="110"/>
      <c r="C1552" s="846"/>
      <c r="D1552" s="129"/>
      <c r="E1552" s="130"/>
      <c r="F1552" s="104"/>
      <c r="G1552" s="110"/>
      <c r="H1552" s="847"/>
      <c r="I1552" s="113"/>
      <c r="J1552" s="130"/>
      <c r="K1552" s="104"/>
      <c r="L1552" s="110"/>
      <c r="M1552" s="845"/>
      <c r="N1552" s="113"/>
      <c r="O1552" s="131"/>
      <c r="P1552" s="127"/>
    </row>
    <row r="1553" spans="1:16">
      <c r="A1553" s="132"/>
      <c r="B1553" s="109"/>
      <c r="C1553" s="832" t="s">
        <v>668</v>
      </c>
      <c r="D1553" s="118" t="s">
        <v>136</v>
      </c>
      <c r="E1553" s="133" t="s">
        <v>137</v>
      </c>
      <c r="F1553" s="125"/>
      <c r="G1553" s="109"/>
      <c r="H1553" s="835" t="s">
        <v>135</v>
      </c>
      <c r="I1553" s="118" t="s">
        <v>136</v>
      </c>
      <c r="J1553" s="133" t="s">
        <v>137</v>
      </c>
      <c r="K1553" s="125"/>
      <c r="L1553" s="109"/>
      <c r="M1553" s="838" t="s">
        <v>135</v>
      </c>
      <c r="N1553" s="118" t="s">
        <v>136</v>
      </c>
      <c r="O1553" s="133" t="s">
        <v>137</v>
      </c>
      <c r="P1553" s="125"/>
    </row>
    <row r="1554" spans="1:16">
      <c r="A1554" s="132"/>
      <c r="B1554" s="110"/>
      <c r="C1554" s="833"/>
      <c r="D1554" s="94" t="s">
        <v>141</v>
      </c>
      <c r="E1554" s="96" t="s">
        <v>142</v>
      </c>
      <c r="F1554" s="134"/>
      <c r="G1554" s="110"/>
      <c r="H1554" s="836"/>
      <c r="I1554" s="94" t="s">
        <v>141</v>
      </c>
      <c r="J1554" s="96" t="s">
        <v>142</v>
      </c>
      <c r="K1554" s="134"/>
      <c r="L1554" s="110"/>
      <c r="M1554" s="839"/>
      <c r="N1554" s="94" t="s">
        <v>141</v>
      </c>
      <c r="O1554" s="96" t="s">
        <v>142</v>
      </c>
      <c r="P1554" s="134"/>
    </row>
    <row r="1555" spans="1:16">
      <c r="A1555" s="132"/>
      <c r="B1555" s="135"/>
      <c r="C1555" s="833"/>
      <c r="D1555" s="94" t="s">
        <v>145</v>
      </c>
      <c r="E1555" s="96" t="s">
        <v>146</v>
      </c>
      <c r="F1555" s="97"/>
      <c r="G1555" s="135"/>
      <c r="H1555" s="836"/>
      <c r="I1555" s="94" t="s">
        <v>145</v>
      </c>
      <c r="J1555" s="96" t="s">
        <v>146</v>
      </c>
      <c r="K1555" s="97"/>
      <c r="L1555" s="135"/>
      <c r="M1555" s="839"/>
      <c r="N1555" s="94" t="s">
        <v>145</v>
      </c>
      <c r="O1555" s="96" t="s">
        <v>146</v>
      </c>
      <c r="P1555" s="97"/>
    </row>
    <row r="1556" spans="1:16">
      <c r="A1556" s="132"/>
      <c r="B1556" s="110"/>
      <c r="C1556" s="833"/>
      <c r="D1556" s="94" t="s">
        <v>147</v>
      </c>
      <c r="E1556" s="96" t="s">
        <v>148</v>
      </c>
      <c r="F1556" s="104"/>
      <c r="G1556" s="110"/>
      <c r="H1556" s="836"/>
      <c r="I1556" s="94" t="s">
        <v>147</v>
      </c>
      <c r="J1556" s="96" t="s">
        <v>148</v>
      </c>
      <c r="K1556" s="104"/>
      <c r="L1556" s="110"/>
      <c r="M1556" s="839"/>
      <c r="N1556" s="94" t="s">
        <v>147</v>
      </c>
      <c r="O1556" s="96" t="s">
        <v>148</v>
      </c>
      <c r="P1556" s="104"/>
    </row>
    <row r="1557" spans="1:16">
      <c r="A1557" s="132"/>
      <c r="B1557" s="135"/>
      <c r="C1557" s="833"/>
      <c r="D1557" s="94"/>
      <c r="E1557" s="114"/>
      <c r="F1557" s="136"/>
      <c r="G1557" s="135"/>
      <c r="H1557" s="836"/>
      <c r="I1557" s="94"/>
      <c r="J1557" s="114"/>
      <c r="K1557" s="136"/>
      <c r="L1557" s="135"/>
      <c r="M1557" s="839"/>
      <c r="N1557" s="94"/>
      <c r="O1557" s="114"/>
      <c r="P1557" s="136"/>
    </row>
    <row r="1558" spans="1:16">
      <c r="A1558" s="132"/>
      <c r="B1558" s="110"/>
      <c r="C1558" s="833"/>
      <c r="D1558" s="94"/>
      <c r="E1558" s="96"/>
      <c r="F1558" s="97"/>
      <c r="G1558" s="110"/>
      <c r="H1558" s="836"/>
      <c r="I1558" s="94"/>
      <c r="J1558" s="96"/>
      <c r="K1558" s="97"/>
      <c r="L1558" s="110"/>
      <c r="M1558" s="839"/>
      <c r="N1558" s="94"/>
      <c r="O1558" s="96"/>
      <c r="P1558" s="97"/>
    </row>
    <row r="1559" spans="1:16">
      <c r="A1559" s="132"/>
      <c r="B1559" s="135"/>
      <c r="C1559" s="833"/>
      <c r="D1559" s="94"/>
      <c r="E1559" s="114"/>
      <c r="F1559" s="136"/>
      <c r="G1559" s="135"/>
      <c r="H1559" s="836"/>
      <c r="I1559" s="94"/>
      <c r="J1559" s="114"/>
      <c r="K1559" s="136"/>
      <c r="L1559" s="135"/>
      <c r="M1559" s="839"/>
      <c r="N1559" s="94"/>
      <c r="O1559" s="114"/>
      <c r="P1559" s="136"/>
    </row>
    <row r="1560" spans="1:16">
      <c r="A1560" s="132"/>
      <c r="B1560" s="110"/>
      <c r="C1560" s="833"/>
      <c r="D1560" s="94"/>
      <c r="E1560" s="96"/>
      <c r="F1560" s="97"/>
      <c r="G1560" s="110"/>
      <c r="H1560" s="836"/>
      <c r="I1560" s="94"/>
      <c r="J1560" s="96"/>
      <c r="K1560" s="97"/>
      <c r="L1560" s="110"/>
      <c r="M1560" s="839"/>
      <c r="N1560" s="94"/>
      <c r="O1560" s="96"/>
      <c r="P1560" s="97"/>
    </row>
    <row r="1561" spans="1:16">
      <c r="A1561" s="132"/>
      <c r="B1561" s="135"/>
      <c r="C1561" s="833"/>
      <c r="D1561" s="94"/>
      <c r="E1561" s="96"/>
      <c r="F1561" s="97"/>
      <c r="G1561" s="135"/>
      <c r="H1561" s="836"/>
      <c r="I1561" s="94"/>
      <c r="J1561" s="96"/>
      <c r="K1561" s="97"/>
      <c r="L1561" s="135"/>
      <c r="M1561" s="839"/>
      <c r="N1561" s="94"/>
      <c r="O1561" s="96"/>
      <c r="P1561" s="97"/>
    </row>
    <row r="1562" spans="1:16" ht="17.25" thickBot="1">
      <c r="A1562" s="132"/>
      <c r="B1562" s="110"/>
      <c r="C1562" s="846"/>
      <c r="D1562" s="115"/>
      <c r="E1562" s="116"/>
      <c r="F1562" s="117"/>
      <c r="G1562" s="110"/>
      <c r="H1562" s="847"/>
      <c r="I1562" s="115"/>
      <c r="J1562" s="130"/>
      <c r="K1562" s="104"/>
      <c r="L1562" s="110"/>
      <c r="M1562" s="845"/>
      <c r="N1562" s="115"/>
      <c r="O1562" s="130"/>
      <c r="P1562" s="104"/>
    </row>
    <row r="1563" spans="1:16">
      <c r="A1563" s="132"/>
      <c r="B1563" s="135"/>
      <c r="C1563" s="832" t="s">
        <v>669</v>
      </c>
      <c r="D1563" s="137" t="s">
        <v>150</v>
      </c>
      <c r="E1563" s="138"/>
      <c r="F1563" s="139" t="s">
        <v>151</v>
      </c>
      <c r="G1563" s="135"/>
      <c r="H1563" s="835" t="s">
        <v>149</v>
      </c>
      <c r="I1563" s="137" t="s">
        <v>150</v>
      </c>
      <c r="J1563" s="138"/>
      <c r="K1563" s="139" t="s">
        <v>151</v>
      </c>
      <c r="L1563" s="135"/>
      <c r="M1563" s="838" t="s">
        <v>149</v>
      </c>
      <c r="N1563" s="137" t="s">
        <v>150</v>
      </c>
      <c r="O1563" s="138"/>
      <c r="P1563" s="139" t="s">
        <v>151</v>
      </c>
    </row>
    <row r="1564" spans="1:16">
      <c r="A1564" s="132"/>
      <c r="B1564" s="110"/>
      <c r="C1564" s="833"/>
      <c r="D1564" s="120"/>
      <c r="E1564" s="121"/>
      <c r="F1564" s="140"/>
      <c r="G1564" s="110"/>
      <c r="H1564" s="836"/>
      <c r="I1564" s="94"/>
      <c r="J1564" s="96"/>
      <c r="K1564" s="97"/>
      <c r="L1564" s="110"/>
      <c r="M1564" s="839"/>
      <c r="N1564" s="94"/>
      <c r="O1564" s="96"/>
      <c r="P1564" s="97"/>
    </row>
    <row r="1565" spans="1:16">
      <c r="A1565" s="132"/>
      <c r="B1565" s="135"/>
      <c r="C1565" s="833"/>
      <c r="D1565" s="94"/>
      <c r="E1565" s="96"/>
      <c r="F1565" s="97"/>
      <c r="G1565" s="135"/>
      <c r="H1565" s="836"/>
      <c r="I1565" s="94"/>
      <c r="J1565" s="96"/>
      <c r="K1565" s="97"/>
      <c r="L1565" s="135"/>
      <c r="M1565" s="839"/>
      <c r="N1565" s="94"/>
      <c r="O1565" s="96"/>
      <c r="P1565" s="97"/>
    </row>
    <row r="1566" spans="1:16">
      <c r="A1566" s="132"/>
      <c r="B1566" s="110"/>
      <c r="C1566" s="833"/>
      <c r="D1566" s="113"/>
      <c r="E1566" s="114"/>
      <c r="F1566" s="104"/>
      <c r="G1566" s="110"/>
      <c r="H1566" s="836"/>
      <c r="I1566" s="113"/>
      <c r="J1566" s="114"/>
      <c r="K1566" s="104"/>
      <c r="L1566" s="110"/>
      <c r="M1566" s="839"/>
      <c r="N1566" s="113"/>
      <c r="O1566" s="114"/>
      <c r="P1566" s="104"/>
    </row>
    <row r="1567" spans="1:16">
      <c r="A1567" s="841"/>
      <c r="B1567" s="135"/>
      <c r="C1567" s="833"/>
      <c r="D1567" s="94"/>
      <c r="E1567" s="96"/>
      <c r="F1567" s="97"/>
      <c r="G1567" s="135"/>
      <c r="H1567" s="836"/>
      <c r="I1567" s="94"/>
      <c r="J1567" s="96"/>
      <c r="K1567" s="97"/>
      <c r="L1567" s="135"/>
      <c r="M1567" s="839"/>
      <c r="N1567" s="94"/>
      <c r="O1567" s="96"/>
      <c r="P1567" s="97"/>
    </row>
    <row r="1568" spans="1:16">
      <c r="A1568" s="841"/>
      <c r="B1568" s="110"/>
      <c r="C1568" s="833"/>
      <c r="D1568" s="94"/>
      <c r="E1568" s="96"/>
      <c r="F1568" s="97"/>
      <c r="G1568" s="110"/>
      <c r="H1568" s="836"/>
      <c r="I1568" s="94"/>
      <c r="J1568" s="96"/>
      <c r="K1568" s="97"/>
      <c r="L1568" s="110"/>
      <c r="M1568" s="839"/>
      <c r="N1568" s="94"/>
      <c r="O1568" s="96"/>
      <c r="P1568" s="97"/>
    </row>
    <row r="1569" spans="1:16">
      <c r="A1569" s="841"/>
      <c r="B1569" s="135"/>
      <c r="C1569" s="833"/>
      <c r="D1569" s="113"/>
      <c r="E1569" s="114"/>
      <c r="F1569" s="104"/>
      <c r="G1569" s="135"/>
      <c r="H1569" s="836"/>
      <c r="I1569" s="113"/>
      <c r="J1569" s="114"/>
      <c r="K1569" s="104"/>
      <c r="L1569" s="135"/>
      <c r="M1569" s="839"/>
      <c r="N1569" s="113"/>
      <c r="O1569" s="114"/>
      <c r="P1569" s="104"/>
    </row>
    <row r="1570" spans="1:16" ht="17.25" thickBot="1">
      <c r="A1570" s="842"/>
      <c r="B1570" s="141"/>
      <c r="C1570" s="834"/>
      <c r="D1570" s="142"/>
      <c r="E1570" s="143"/>
      <c r="F1570" s="144"/>
      <c r="G1570" s="141"/>
      <c r="H1570" s="837"/>
      <c r="I1570" s="142"/>
      <c r="J1570" s="143"/>
      <c r="K1570" s="144"/>
      <c r="L1570" s="141"/>
      <c r="M1570" s="840"/>
      <c r="N1570" s="142"/>
      <c r="O1570" s="143"/>
      <c r="P1570" s="144"/>
    </row>
    <row r="1571" spans="1:16" s="146" customFormat="1" ht="27" customHeight="1" thickTop="1" thickBot="1">
      <c r="A1571" s="145"/>
      <c r="B1571" s="843" t="s">
        <v>152</v>
      </c>
      <c r="C1571" s="843"/>
      <c r="D1571" s="843"/>
      <c r="E1571" s="843"/>
      <c r="F1571" s="843"/>
      <c r="G1571" s="844" t="s">
        <v>153</v>
      </c>
      <c r="H1571" s="844"/>
      <c r="I1571" s="844"/>
      <c r="J1571" s="844"/>
      <c r="K1571" s="844"/>
      <c r="L1571" s="844"/>
      <c r="M1571" s="844"/>
      <c r="N1571" s="825" t="s">
        <v>154</v>
      </c>
      <c r="O1571" s="825"/>
      <c r="P1571" s="825"/>
    </row>
    <row r="1572" spans="1:16" s="159" customFormat="1" ht="21.75" customHeight="1" thickTop="1" thickBot="1">
      <c r="A1572" s="147" t="s">
        <v>0</v>
      </c>
      <c r="B1572" s="148"/>
      <c r="C1572" s="149" t="s">
        <v>155</v>
      </c>
      <c r="D1572" s="150" t="s">
        <v>156</v>
      </c>
      <c r="E1572" s="151" t="s">
        <v>157</v>
      </c>
      <c r="F1572" s="152" t="s">
        <v>158</v>
      </c>
      <c r="G1572" s="153" t="s">
        <v>159</v>
      </c>
      <c r="H1572" s="154" t="s">
        <v>150</v>
      </c>
      <c r="I1572" s="155" t="s">
        <v>156</v>
      </c>
      <c r="J1572" s="155" t="s">
        <v>157</v>
      </c>
      <c r="K1572" s="155" t="s">
        <v>158</v>
      </c>
      <c r="L1572" s="154" t="s">
        <v>160</v>
      </c>
      <c r="M1572" s="156" t="s">
        <v>161</v>
      </c>
      <c r="N1572" s="157" t="s">
        <v>155</v>
      </c>
      <c r="O1572" s="151" t="s">
        <v>157</v>
      </c>
      <c r="P1572" s="158" t="s">
        <v>158</v>
      </c>
    </row>
    <row r="1573" spans="1:16" s="172" customFormat="1" ht="17.25" thickTop="1">
      <c r="A1573" s="826">
        <f>A1487</f>
        <v>46218</v>
      </c>
      <c r="B1573" s="829" t="s">
        <v>670</v>
      </c>
      <c r="C1573" s="160"/>
      <c r="D1573" s="161"/>
      <c r="E1573" s="162"/>
      <c r="F1573" s="163"/>
      <c r="G1573" s="164"/>
      <c r="H1573" s="165"/>
      <c r="I1573" s="166"/>
      <c r="J1573" s="166"/>
      <c r="K1573" s="167"/>
      <c r="L1573" s="168"/>
      <c r="M1573" s="169"/>
      <c r="N1573" s="170"/>
      <c r="O1573" s="166"/>
      <c r="P1573" s="171"/>
    </row>
    <row r="1574" spans="1:16" s="172" customFormat="1">
      <c r="A1574" s="827"/>
      <c r="B1574" s="830"/>
      <c r="C1574" s="173"/>
      <c r="D1574" s="174"/>
      <c r="E1574" s="175"/>
      <c r="F1574" s="176"/>
      <c r="G1574" s="173"/>
      <c r="H1574" s="177"/>
      <c r="I1574" s="175"/>
      <c r="J1574" s="175"/>
      <c r="K1574" s="178"/>
      <c r="L1574" s="179"/>
      <c r="M1574" s="180"/>
      <c r="N1574" s="181"/>
      <c r="O1574" s="175"/>
      <c r="P1574" s="182"/>
    </row>
    <row r="1575" spans="1:16" s="172" customFormat="1">
      <c r="A1575" s="827"/>
      <c r="B1575" s="830"/>
      <c r="C1575" s="173"/>
      <c r="D1575" s="174"/>
      <c r="E1575" s="175"/>
      <c r="F1575" s="176"/>
      <c r="G1575" s="173"/>
      <c r="H1575" s="183"/>
      <c r="I1575" s="175"/>
      <c r="J1575" s="175"/>
      <c r="K1575" s="178"/>
      <c r="L1575" s="184"/>
      <c r="M1575" s="180"/>
      <c r="N1575" s="181"/>
      <c r="O1575" s="175"/>
      <c r="P1575" s="182"/>
    </row>
    <row r="1576" spans="1:16" s="172" customFormat="1">
      <c r="A1576" s="827"/>
      <c r="B1576" s="830"/>
      <c r="C1576" s="173"/>
      <c r="D1576" s="218"/>
      <c r="E1576" s="175"/>
      <c r="F1576" s="176"/>
      <c r="G1576" s="173"/>
      <c r="H1576" s="183"/>
      <c r="I1576" s="175"/>
      <c r="J1576" s="175"/>
      <c r="K1576" s="187"/>
      <c r="L1576" s="184"/>
      <c r="M1576" s="180"/>
      <c r="N1576" s="181"/>
      <c r="O1576" s="175"/>
      <c r="P1576" s="182"/>
    </row>
    <row r="1577" spans="1:16" s="172" customFormat="1">
      <c r="A1577" s="827"/>
      <c r="B1577" s="830"/>
      <c r="C1577" s="173"/>
      <c r="D1577" s="185"/>
      <c r="E1577" s="175"/>
      <c r="F1577" s="182"/>
      <c r="G1577" s="173"/>
      <c r="H1577" s="186"/>
      <c r="I1577" s="175"/>
      <c r="J1577" s="175"/>
      <c r="K1577" s="187"/>
      <c r="L1577" s="184"/>
      <c r="M1577" s="180"/>
      <c r="N1577" s="181"/>
      <c r="O1577" s="175"/>
      <c r="P1577" s="182"/>
    </row>
    <row r="1578" spans="1:16" s="172" customFormat="1">
      <c r="A1578" s="827"/>
      <c r="B1578" s="830"/>
      <c r="C1578" s="173"/>
      <c r="D1578" s="174"/>
      <c r="E1578" s="175"/>
      <c r="F1578" s="188"/>
      <c r="G1578" s="198"/>
      <c r="H1578" s="183"/>
      <c r="I1578" s="191"/>
      <c r="J1578" s="175"/>
      <c r="K1578" s="178"/>
      <c r="L1578" s="189"/>
      <c r="M1578" s="190"/>
      <c r="N1578" s="181"/>
      <c r="O1578" s="175"/>
      <c r="P1578" s="182"/>
    </row>
    <row r="1579" spans="1:16" s="172" customFormat="1">
      <c r="A1579" s="827"/>
      <c r="B1579" s="830"/>
      <c r="C1579" s="173"/>
      <c r="D1579" s="174"/>
      <c r="E1579" s="175"/>
      <c r="F1579" s="182"/>
      <c r="G1579" s="173"/>
      <c r="H1579" s="183"/>
      <c r="I1579" s="191"/>
      <c r="J1579" s="175"/>
      <c r="K1579" s="178"/>
      <c r="L1579" s="184"/>
      <c r="M1579" s="180"/>
      <c r="N1579" s="181"/>
      <c r="O1579" s="175"/>
      <c r="P1579" s="182"/>
    </row>
    <row r="1580" spans="1:16" s="172" customFormat="1">
      <c r="A1580" s="827"/>
      <c r="B1580" s="830"/>
      <c r="C1580" s="173"/>
      <c r="D1580" s="174"/>
      <c r="E1580" s="175"/>
      <c r="F1580" s="182"/>
      <c r="G1580" s="219"/>
      <c r="H1580" s="183"/>
      <c r="I1580" s="175"/>
      <c r="J1580" s="175"/>
      <c r="K1580" s="178"/>
      <c r="L1580" s="184"/>
      <c r="M1580" s="180"/>
      <c r="N1580" s="181"/>
      <c r="O1580" s="175"/>
      <c r="P1580" s="182"/>
    </row>
    <row r="1581" spans="1:16" s="172" customFormat="1">
      <c r="A1581" s="827"/>
      <c r="B1581" s="830"/>
      <c r="C1581" s="173"/>
      <c r="D1581" s="174"/>
      <c r="E1581" s="175"/>
      <c r="F1581" s="188"/>
      <c r="G1581" s="173"/>
      <c r="H1581" s="183"/>
      <c r="I1581" s="191"/>
      <c r="J1581" s="175"/>
      <c r="K1581" s="178"/>
      <c r="L1581" s="184"/>
      <c r="M1581" s="180"/>
      <c r="N1581" s="181"/>
      <c r="O1581" s="175"/>
      <c r="P1581" s="182"/>
    </row>
    <row r="1582" spans="1:16" s="172" customFormat="1">
      <c r="A1582" s="827"/>
      <c r="B1582" s="830"/>
      <c r="C1582" s="173"/>
      <c r="D1582" s="174"/>
      <c r="E1582" s="175"/>
      <c r="F1582" s="182"/>
      <c r="G1582" s="173"/>
      <c r="H1582" s="183"/>
      <c r="I1582" s="191"/>
      <c r="J1582" s="175"/>
      <c r="K1582" s="178"/>
      <c r="L1582" s="184"/>
      <c r="M1582" s="180"/>
      <c r="N1582" s="181"/>
      <c r="O1582" s="175"/>
      <c r="P1582" s="182"/>
    </row>
    <row r="1583" spans="1:16" s="172" customFormat="1">
      <c r="A1583" s="827"/>
      <c r="B1583" s="830"/>
      <c r="C1583" s="192"/>
      <c r="D1583" s="193"/>
      <c r="E1583" s="194"/>
      <c r="F1583" s="195"/>
      <c r="G1583" s="173"/>
      <c r="H1583" s="177"/>
      <c r="I1583" s="175"/>
      <c r="J1583" s="175"/>
      <c r="K1583" s="178"/>
      <c r="L1583" s="184"/>
      <c r="M1583" s="180"/>
      <c r="N1583" s="196"/>
      <c r="O1583" s="194"/>
      <c r="P1583" s="195"/>
    </row>
    <row r="1584" spans="1:16" s="172" customFormat="1">
      <c r="A1584" s="827"/>
      <c r="B1584" s="830"/>
      <c r="C1584" s="192"/>
      <c r="D1584" s="193"/>
      <c r="E1584" s="194"/>
      <c r="F1584" s="195"/>
      <c r="G1584" s="198"/>
      <c r="H1584" s="183"/>
      <c r="I1584" s="191"/>
      <c r="J1584" s="175"/>
      <c r="K1584" s="178"/>
      <c r="L1584" s="184"/>
      <c r="M1584" s="180"/>
      <c r="N1584" s="196"/>
      <c r="O1584" s="194"/>
      <c r="P1584" s="195"/>
    </row>
    <row r="1585" spans="1:16" s="172" customFormat="1">
      <c r="A1585" s="827"/>
      <c r="B1585" s="830"/>
      <c r="C1585" s="192"/>
      <c r="D1585" s="193"/>
      <c r="E1585" s="194"/>
      <c r="F1585" s="195"/>
      <c r="G1585" s="173"/>
      <c r="H1585" s="199"/>
      <c r="I1585" s="191"/>
      <c r="J1585" s="200"/>
      <c r="K1585" s="197"/>
      <c r="L1585" s="184"/>
      <c r="M1585" s="180"/>
      <c r="N1585" s="196"/>
      <c r="O1585" s="194"/>
      <c r="P1585" s="195"/>
    </row>
    <row r="1586" spans="1:16" s="172" customFormat="1">
      <c r="A1586" s="827"/>
      <c r="B1586" s="830"/>
      <c r="C1586" s="192"/>
      <c r="D1586" s="193"/>
      <c r="E1586" s="194"/>
      <c r="F1586" s="195"/>
      <c r="G1586" s="173"/>
      <c r="H1586" s="201"/>
      <c r="I1586" s="175"/>
      <c r="J1586" s="175"/>
      <c r="K1586" s="178"/>
      <c r="L1586" s="184"/>
      <c r="M1586" s="180"/>
      <c r="N1586" s="196"/>
      <c r="O1586" s="194"/>
      <c r="P1586" s="195"/>
    </row>
    <row r="1587" spans="1:16" s="172" customFormat="1">
      <c r="A1587" s="827"/>
      <c r="B1587" s="830"/>
      <c r="C1587" s="192"/>
      <c r="D1587" s="193"/>
      <c r="E1587" s="194"/>
      <c r="F1587" s="195"/>
      <c r="G1587" s="198"/>
      <c r="H1587" s="183"/>
      <c r="I1587" s="200"/>
      <c r="J1587" s="200"/>
      <c r="K1587" s="197"/>
      <c r="L1587" s="184"/>
      <c r="M1587" s="180"/>
      <c r="N1587" s="196"/>
      <c r="O1587" s="194"/>
      <c r="P1587" s="195"/>
    </row>
    <row r="1588" spans="1:16" s="172" customFormat="1">
      <c r="A1588" s="827"/>
      <c r="B1588" s="830"/>
      <c r="C1588" s="192"/>
      <c r="D1588" s="193"/>
      <c r="E1588" s="194"/>
      <c r="F1588" s="195"/>
      <c r="G1588" s="173"/>
      <c r="H1588" s="183"/>
      <c r="I1588" s="200"/>
      <c r="J1588" s="200"/>
      <c r="K1588" s="197"/>
      <c r="L1588" s="179"/>
      <c r="M1588" s="180"/>
      <c r="N1588" s="196"/>
      <c r="O1588" s="194"/>
      <c r="P1588" s="195"/>
    </row>
    <row r="1589" spans="1:16" s="172" customFormat="1">
      <c r="A1589" s="827"/>
      <c r="B1589" s="830"/>
      <c r="C1589" s="192"/>
      <c r="D1589" s="193"/>
      <c r="E1589" s="194"/>
      <c r="F1589" s="195"/>
      <c r="G1589" s="192"/>
      <c r="H1589" s="201"/>
      <c r="I1589" s="202"/>
      <c r="J1589" s="202"/>
      <c r="K1589" s="203"/>
      <c r="L1589" s="204"/>
      <c r="M1589" s="190"/>
      <c r="N1589" s="196"/>
      <c r="O1589" s="194"/>
      <c r="P1589" s="195"/>
    </row>
    <row r="1590" spans="1:16" s="172" customFormat="1">
      <c r="A1590" s="827"/>
      <c r="B1590" s="830"/>
      <c r="C1590" s="192"/>
      <c r="D1590" s="193"/>
      <c r="E1590" s="194"/>
      <c r="F1590" s="195"/>
      <c r="G1590" s="192"/>
      <c r="H1590" s="201"/>
      <c r="I1590" s="202"/>
      <c r="J1590" s="202"/>
      <c r="K1590" s="203"/>
      <c r="L1590" s="204"/>
      <c r="M1590" s="190"/>
      <c r="N1590" s="196"/>
      <c r="O1590" s="194"/>
      <c r="P1590" s="195"/>
    </row>
    <row r="1591" spans="1:16" s="172" customFormat="1">
      <c r="A1591" s="827"/>
      <c r="B1591" s="830"/>
      <c r="C1591" s="192"/>
      <c r="D1591" s="193"/>
      <c r="E1591" s="194"/>
      <c r="F1591" s="195"/>
      <c r="G1591" s="192"/>
      <c r="H1591" s="201"/>
      <c r="I1591" s="202"/>
      <c r="J1591" s="202"/>
      <c r="K1591" s="203"/>
      <c r="L1591" s="204"/>
      <c r="M1591" s="190"/>
      <c r="N1591" s="196"/>
      <c r="O1591" s="194"/>
      <c r="P1591" s="195"/>
    </row>
    <row r="1592" spans="1:16" s="172" customFormat="1" ht="17.25" thickBot="1">
      <c r="A1592" s="828"/>
      <c r="B1592" s="831"/>
      <c r="C1592" s="205"/>
      <c r="D1592" s="206"/>
      <c r="E1592" s="207"/>
      <c r="F1592" s="208"/>
      <c r="G1592" s="209"/>
      <c r="H1592" s="210"/>
      <c r="I1592" s="211"/>
      <c r="J1592" s="211"/>
      <c r="K1592" s="212"/>
      <c r="L1592" s="213"/>
      <c r="M1592" s="214"/>
      <c r="N1592" s="215"/>
      <c r="O1592" s="207"/>
      <c r="P1592" s="208"/>
    </row>
    <row r="1593" spans="1:16" s="71" customFormat="1" ht="18" customHeight="1" thickTop="1" thickBot="1">
      <c r="A1593" s="862">
        <f>A1487+1</f>
        <v>46219</v>
      </c>
      <c r="B1593" s="90" t="s">
        <v>162</v>
      </c>
      <c r="C1593" s="832" t="s">
        <v>665</v>
      </c>
      <c r="D1593" s="91" t="s">
        <v>114</v>
      </c>
      <c r="E1593" s="92" t="s">
        <v>164</v>
      </c>
      <c r="F1593" s="93"/>
      <c r="G1593" s="90" t="s">
        <v>162</v>
      </c>
      <c r="H1593" s="836" t="s">
        <v>163</v>
      </c>
      <c r="I1593" s="91" t="s">
        <v>114</v>
      </c>
      <c r="J1593" s="92" t="s">
        <v>164</v>
      </c>
      <c r="K1593" s="93"/>
      <c r="L1593" s="90" t="s">
        <v>162</v>
      </c>
      <c r="M1593" s="839" t="s">
        <v>163</v>
      </c>
      <c r="N1593" s="91" t="s">
        <v>114</v>
      </c>
      <c r="O1593" s="92" t="s">
        <v>164</v>
      </c>
      <c r="P1593" s="93"/>
    </row>
    <row r="1594" spans="1:16" ht="18" customHeight="1">
      <c r="A1594" s="863"/>
      <c r="B1594" s="864"/>
      <c r="C1594" s="833"/>
      <c r="D1594" s="94" t="s">
        <v>116</v>
      </c>
      <c r="E1594" s="95" t="s">
        <v>142</v>
      </c>
      <c r="F1594" s="93"/>
      <c r="G1594" s="864"/>
      <c r="H1594" s="836"/>
      <c r="I1594" s="94" t="s">
        <v>116</v>
      </c>
      <c r="J1594" s="95" t="s">
        <v>142</v>
      </c>
      <c r="K1594" s="93"/>
      <c r="L1594" s="864"/>
      <c r="M1594" s="839"/>
      <c r="N1594" s="94" t="s">
        <v>116</v>
      </c>
      <c r="O1594" s="95" t="s">
        <v>142</v>
      </c>
      <c r="P1594" s="93"/>
    </row>
    <row r="1595" spans="1:16" ht="17.25" thickBot="1">
      <c r="A1595" s="863"/>
      <c r="B1595" s="865"/>
      <c r="C1595" s="833"/>
      <c r="D1595" s="94" t="s">
        <v>165</v>
      </c>
      <c r="E1595" s="96" t="s">
        <v>166</v>
      </c>
      <c r="F1595" s="98"/>
      <c r="G1595" s="865"/>
      <c r="H1595" s="836"/>
      <c r="I1595" s="94" t="s">
        <v>165</v>
      </c>
      <c r="J1595" s="96" t="s">
        <v>166</v>
      </c>
      <c r="K1595" s="98"/>
      <c r="L1595" s="865"/>
      <c r="M1595" s="839"/>
      <c r="N1595" s="94" t="s">
        <v>165</v>
      </c>
      <c r="O1595" s="96" t="s">
        <v>166</v>
      </c>
      <c r="P1595" s="98"/>
    </row>
    <row r="1596" spans="1:16" ht="17.25" thickBot="1">
      <c r="A1596" s="863"/>
      <c r="B1596" s="90" t="s">
        <v>167</v>
      </c>
      <c r="C1596" s="833"/>
      <c r="D1596" s="94"/>
      <c r="E1596" s="96"/>
      <c r="F1596" s="97"/>
      <c r="G1596" s="90" t="s">
        <v>167</v>
      </c>
      <c r="H1596" s="836"/>
      <c r="I1596" s="94" t="s">
        <v>120</v>
      </c>
      <c r="J1596" s="96" t="s">
        <v>148</v>
      </c>
      <c r="K1596" s="97"/>
      <c r="L1596" s="90" t="s">
        <v>167</v>
      </c>
      <c r="M1596" s="839"/>
      <c r="N1596" s="94" t="s">
        <v>120</v>
      </c>
      <c r="O1596" s="96" t="s">
        <v>148</v>
      </c>
      <c r="P1596" s="97"/>
    </row>
    <row r="1597" spans="1:16">
      <c r="A1597" s="863"/>
      <c r="B1597" s="861"/>
      <c r="C1597" s="833"/>
      <c r="D1597" s="94"/>
      <c r="E1597" s="96"/>
      <c r="F1597" s="97"/>
      <c r="G1597" s="861"/>
      <c r="H1597" s="836"/>
      <c r="I1597" s="94"/>
      <c r="J1597" s="96"/>
      <c r="K1597" s="97"/>
      <c r="L1597" s="861"/>
      <c r="M1597" s="839"/>
      <c r="N1597" s="94"/>
      <c r="O1597" s="96"/>
      <c r="P1597" s="97"/>
    </row>
    <row r="1598" spans="1:16">
      <c r="A1598" s="863"/>
      <c r="B1598" s="854"/>
      <c r="C1598" s="833"/>
      <c r="D1598" s="94"/>
      <c r="E1598" s="96"/>
      <c r="F1598" s="97"/>
      <c r="G1598" s="854"/>
      <c r="H1598" s="836"/>
      <c r="I1598" s="94"/>
      <c r="J1598" s="96"/>
      <c r="K1598" s="97"/>
      <c r="L1598" s="854"/>
      <c r="M1598" s="839"/>
      <c r="N1598" s="94"/>
      <c r="O1598" s="96"/>
      <c r="P1598" s="97"/>
    </row>
    <row r="1599" spans="1:16">
      <c r="A1599" s="863"/>
      <c r="B1599" s="853"/>
      <c r="C1599" s="833"/>
      <c r="D1599" s="94"/>
      <c r="E1599" s="96"/>
      <c r="F1599" s="93"/>
      <c r="G1599" s="853"/>
      <c r="H1599" s="836"/>
      <c r="I1599" s="94"/>
      <c r="J1599" s="96"/>
      <c r="K1599" s="93"/>
      <c r="L1599" s="853"/>
      <c r="M1599" s="839"/>
      <c r="N1599" s="94"/>
      <c r="O1599" s="96"/>
      <c r="P1599" s="93"/>
    </row>
    <row r="1600" spans="1:16">
      <c r="A1600" s="863"/>
      <c r="B1600" s="854"/>
      <c r="C1600" s="833"/>
      <c r="D1600" s="94"/>
      <c r="E1600" s="96"/>
      <c r="F1600" s="99"/>
      <c r="G1600" s="854"/>
      <c r="H1600" s="836"/>
      <c r="I1600" s="94"/>
      <c r="J1600" s="96"/>
      <c r="K1600" s="99"/>
      <c r="L1600" s="854"/>
      <c r="M1600" s="839"/>
      <c r="N1600" s="94"/>
      <c r="O1600" s="96"/>
      <c r="P1600" s="93"/>
    </row>
    <row r="1601" spans="1:16">
      <c r="A1601" s="863"/>
      <c r="B1601" s="853"/>
      <c r="C1601" s="833"/>
      <c r="D1601" s="94"/>
      <c r="E1601" s="96"/>
      <c r="F1601" s="102"/>
      <c r="G1601" s="853"/>
      <c r="H1601" s="836"/>
      <c r="I1601" s="94"/>
      <c r="J1601" s="96"/>
      <c r="K1601" s="102"/>
      <c r="L1601" s="853"/>
      <c r="M1601" s="839"/>
      <c r="N1601" s="94"/>
      <c r="O1601" s="96"/>
      <c r="P1601" s="99"/>
    </row>
    <row r="1602" spans="1:16" ht="17.25" thickBot="1">
      <c r="A1602" s="863"/>
      <c r="B1602" s="854"/>
      <c r="C1602" s="833"/>
      <c r="D1602" s="94"/>
      <c r="E1602" s="96"/>
      <c r="F1602" s="99"/>
      <c r="G1602" s="854"/>
      <c r="H1602" s="836"/>
      <c r="I1602" s="94"/>
      <c r="J1602" s="96"/>
      <c r="K1602" s="99"/>
      <c r="L1602" s="854"/>
      <c r="M1602" s="839"/>
      <c r="N1602" s="94"/>
      <c r="O1602" s="96"/>
      <c r="P1602" s="99"/>
    </row>
    <row r="1603" spans="1:16" ht="17.25" thickBot="1">
      <c r="A1603" s="863"/>
      <c r="B1603" s="100" t="s">
        <v>168</v>
      </c>
      <c r="C1603" s="833"/>
      <c r="D1603" s="94"/>
      <c r="E1603" s="96"/>
      <c r="F1603" s="99"/>
      <c r="G1603" s="100" t="s">
        <v>168</v>
      </c>
      <c r="H1603" s="836"/>
      <c r="I1603" s="94"/>
      <c r="J1603" s="96"/>
      <c r="K1603" s="99"/>
      <c r="L1603" s="100" t="s">
        <v>168</v>
      </c>
      <c r="M1603" s="839"/>
      <c r="N1603" s="94"/>
      <c r="O1603" s="96"/>
      <c r="P1603" s="99"/>
    </row>
    <row r="1604" spans="1:16">
      <c r="A1604" s="863"/>
      <c r="B1604" s="855"/>
      <c r="C1604" s="833"/>
      <c r="D1604" s="94"/>
      <c r="E1604" s="96"/>
      <c r="F1604" s="99"/>
      <c r="G1604" s="855"/>
      <c r="H1604" s="836"/>
      <c r="I1604" s="94"/>
      <c r="J1604" s="96"/>
      <c r="K1604" s="99"/>
      <c r="L1604" s="855"/>
      <c r="M1604" s="839"/>
      <c r="N1604" s="94"/>
      <c r="O1604" s="96"/>
      <c r="P1604" s="99"/>
    </row>
    <row r="1605" spans="1:16">
      <c r="A1605" s="863"/>
      <c r="B1605" s="856"/>
      <c r="C1605" s="833"/>
      <c r="D1605" s="94"/>
      <c r="E1605" s="96"/>
      <c r="F1605" s="99"/>
      <c r="G1605" s="856"/>
      <c r="H1605" s="836"/>
      <c r="I1605" s="94"/>
      <c r="J1605" s="96"/>
      <c r="K1605" s="99"/>
      <c r="L1605" s="856"/>
      <c r="M1605" s="839"/>
      <c r="N1605" s="94"/>
      <c r="O1605" s="96"/>
      <c r="P1605" s="97"/>
    </row>
    <row r="1606" spans="1:16" ht="17.25" thickBot="1">
      <c r="A1606" s="863"/>
      <c r="B1606" s="857"/>
      <c r="C1606" s="833"/>
      <c r="D1606" s="94"/>
      <c r="E1606" s="96"/>
      <c r="F1606" s="97"/>
      <c r="G1606" s="857"/>
      <c r="H1606" s="836"/>
      <c r="I1606" s="94"/>
      <c r="J1606" s="96"/>
      <c r="K1606" s="97"/>
      <c r="L1606" s="857"/>
      <c r="M1606" s="839"/>
      <c r="N1606" s="94"/>
      <c r="O1606" s="96"/>
      <c r="P1606" s="97"/>
    </row>
    <row r="1607" spans="1:16" ht="17.25" thickBot="1">
      <c r="A1607" s="863"/>
      <c r="B1607" s="100" t="s">
        <v>123</v>
      </c>
      <c r="C1607" s="833"/>
      <c r="D1607" s="94"/>
      <c r="E1607" s="96"/>
      <c r="F1607" s="97"/>
      <c r="G1607" s="100" t="s">
        <v>123</v>
      </c>
      <c r="H1607" s="836"/>
      <c r="I1607" s="94"/>
      <c r="J1607" s="96"/>
      <c r="K1607" s="97"/>
      <c r="L1607" s="100" t="s">
        <v>123</v>
      </c>
      <c r="M1607" s="839"/>
      <c r="N1607" s="94"/>
      <c r="O1607" s="96"/>
      <c r="P1607" s="97"/>
    </row>
    <row r="1608" spans="1:16">
      <c r="A1608" s="863"/>
      <c r="B1608" s="868"/>
      <c r="C1608" s="833"/>
      <c r="D1608" s="94"/>
      <c r="E1608" s="96"/>
      <c r="F1608" s="97"/>
      <c r="G1608" s="868"/>
      <c r="H1608" s="836"/>
      <c r="I1608" s="94"/>
      <c r="J1608" s="96"/>
      <c r="K1608" s="97"/>
      <c r="L1608" s="868"/>
      <c r="M1608" s="839"/>
      <c r="N1608" s="94"/>
      <c r="O1608" s="96"/>
      <c r="P1608" s="97"/>
    </row>
    <row r="1609" spans="1:16">
      <c r="A1609" s="863"/>
      <c r="B1609" s="869"/>
      <c r="C1609" s="833"/>
      <c r="D1609" s="94"/>
      <c r="E1609" s="96"/>
      <c r="F1609" s="97"/>
      <c r="G1609" s="869"/>
      <c r="H1609" s="836"/>
      <c r="I1609" s="94"/>
      <c r="J1609" s="96"/>
      <c r="K1609" s="97"/>
      <c r="L1609" s="869"/>
      <c r="M1609" s="839"/>
      <c r="N1609" s="94"/>
      <c r="O1609" s="96"/>
      <c r="P1609" s="97"/>
    </row>
    <row r="1610" spans="1:16" ht="17.25" thickBot="1">
      <c r="A1610" s="863"/>
      <c r="B1610" s="870"/>
      <c r="C1610" s="833"/>
      <c r="D1610" s="94"/>
      <c r="E1610" s="96"/>
      <c r="F1610" s="97"/>
      <c r="G1610" s="870"/>
      <c r="H1610" s="836"/>
      <c r="I1610" s="94"/>
      <c r="J1610" s="96"/>
      <c r="K1610" s="97"/>
      <c r="L1610" s="870"/>
      <c r="M1610" s="839"/>
      <c r="N1610" s="94"/>
      <c r="O1610" s="96"/>
      <c r="P1610" s="97"/>
    </row>
    <row r="1611" spans="1:16">
      <c r="A1611" s="863"/>
      <c r="B1611" s="851" t="s">
        <v>124</v>
      </c>
      <c r="C1611" s="833"/>
      <c r="D1611" s="94"/>
      <c r="E1611" s="96"/>
      <c r="F1611" s="97"/>
      <c r="G1611" s="851" t="s">
        <v>124</v>
      </c>
      <c r="H1611" s="836"/>
      <c r="I1611" s="94"/>
      <c r="J1611" s="96"/>
      <c r="K1611" s="97"/>
      <c r="L1611" s="851" t="s">
        <v>124</v>
      </c>
      <c r="M1611" s="839"/>
      <c r="N1611" s="94"/>
      <c r="O1611" s="96"/>
      <c r="P1611" s="97"/>
    </row>
    <row r="1612" spans="1:16" ht="17.25" thickBot="1">
      <c r="A1612" s="863"/>
      <c r="B1612" s="852"/>
      <c r="C1612" s="833"/>
      <c r="D1612" s="94"/>
      <c r="E1612" s="96"/>
      <c r="F1612" s="97"/>
      <c r="G1612" s="852"/>
      <c r="H1612" s="836"/>
      <c r="I1612" s="94"/>
      <c r="J1612" s="96"/>
      <c r="K1612" s="97"/>
      <c r="L1612" s="852"/>
      <c r="M1612" s="839"/>
      <c r="N1612" s="94"/>
      <c r="O1612" s="96"/>
      <c r="P1612" s="93"/>
    </row>
    <row r="1613" spans="1:16" ht="17.25" thickTop="1">
      <c r="A1613" s="863"/>
      <c r="B1613" s="866" t="s">
        <v>125</v>
      </c>
      <c r="C1613" s="833"/>
      <c r="D1613" s="94"/>
      <c r="E1613" s="96"/>
      <c r="F1613" s="93"/>
      <c r="G1613" s="866" t="s">
        <v>125</v>
      </c>
      <c r="H1613" s="836"/>
      <c r="I1613" s="94"/>
      <c r="J1613" s="96"/>
      <c r="K1613" s="93"/>
      <c r="L1613" s="866" t="s">
        <v>125</v>
      </c>
      <c r="M1613" s="839"/>
      <c r="N1613" s="94"/>
      <c r="O1613" s="96"/>
      <c r="P1613" s="97"/>
    </row>
    <row r="1614" spans="1:16" ht="17.25" thickBot="1">
      <c r="A1614" s="863"/>
      <c r="B1614" s="849"/>
      <c r="C1614" s="833"/>
      <c r="D1614" s="94"/>
      <c r="E1614" s="96"/>
      <c r="F1614" s="93"/>
      <c r="G1614" s="849"/>
      <c r="H1614" s="836"/>
      <c r="I1614" s="94"/>
      <c r="J1614" s="96"/>
      <c r="K1614" s="93"/>
      <c r="L1614" s="849"/>
      <c r="M1614" s="839"/>
      <c r="N1614" s="94"/>
      <c r="O1614" s="96"/>
      <c r="P1614" s="101"/>
    </row>
    <row r="1615" spans="1:16">
      <c r="A1615" s="863"/>
      <c r="B1615" s="859"/>
      <c r="C1615" s="833"/>
      <c r="D1615" s="94"/>
      <c r="E1615" s="96"/>
      <c r="F1615" s="97"/>
      <c r="G1615" s="859"/>
      <c r="H1615" s="836"/>
      <c r="I1615" s="94"/>
      <c r="J1615" s="96"/>
      <c r="K1615" s="97"/>
      <c r="L1615" s="859"/>
      <c r="M1615" s="839"/>
      <c r="N1615" s="94"/>
      <c r="O1615" s="96"/>
      <c r="P1615" s="103"/>
    </row>
    <row r="1616" spans="1:16" ht="17.25" thickBot="1">
      <c r="A1616" s="863"/>
      <c r="B1616" s="867"/>
      <c r="C1616" s="833"/>
      <c r="D1616" s="94"/>
      <c r="E1616" s="96"/>
      <c r="F1616" s="97"/>
      <c r="G1616" s="867"/>
      <c r="H1616" s="836"/>
      <c r="I1616" s="94"/>
      <c r="J1616" s="96"/>
      <c r="K1616" s="97"/>
      <c r="L1616" s="867"/>
      <c r="M1616" s="839"/>
      <c r="N1616" s="94"/>
      <c r="O1616" s="96"/>
      <c r="P1616" s="104"/>
    </row>
    <row r="1617" spans="1:16">
      <c r="A1617" s="863"/>
      <c r="B1617" s="848" t="s">
        <v>126</v>
      </c>
      <c r="C1617" s="833"/>
      <c r="D1617" s="94"/>
      <c r="E1617" s="96"/>
      <c r="F1617" s="93"/>
      <c r="G1617" s="848" t="s">
        <v>126</v>
      </c>
      <c r="H1617" s="836"/>
      <c r="I1617" s="94"/>
      <c r="J1617" s="96"/>
      <c r="K1617" s="93"/>
      <c r="L1617" s="848" t="s">
        <v>126</v>
      </c>
      <c r="M1617" s="839"/>
      <c r="N1617" s="94"/>
      <c r="O1617" s="96"/>
      <c r="P1617" s="99"/>
    </row>
    <row r="1618" spans="1:16" ht="17.25" thickBot="1">
      <c r="A1618" s="863"/>
      <c r="B1618" s="849"/>
      <c r="C1618" s="833"/>
      <c r="D1618" s="94"/>
      <c r="E1618" s="96"/>
      <c r="F1618" s="101"/>
      <c r="G1618" s="849"/>
      <c r="H1618" s="836"/>
      <c r="I1618" s="94"/>
      <c r="J1618" s="96"/>
      <c r="K1618" s="101"/>
      <c r="L1618" s="849"/>
      <c r="M1618" s="839"/>
      <c r="N1618" s="94"/>
      <c r="O1618" s="96"/>
      <c r="P1618" s="104"/>
    </row>
    <row r="1619" spans="1:16">
      <c r="A1619" s="863"/>
      <c r="B1619" s="859"/>
      <c r="C1619" s="833"/>
      <c r="D1619" s="94"/>
      <c r="E1619" s="96"/>
      <c r="F1619" s="102"/>
      <c r="G1619" s="859"/>
      <c r="H1619" s="836"/>
      <c r="I1619" s="94"/>
      <c r="J1619" s="96"/>
      <c r="K1619" s="103"/>
      <c r="L1619" s="859"/>
      <c r="M1619" s="839"/>
      <c r="N1619" s="94"/>
      <c r="O1619" s="96"/>
      <c r="P1619" s="93"/>
    </row>
    <row r="1620" spans="1:16" ht="17.25" thickBot="1">
      <c r="A1620" s="863"/>
      <c r="B1620" s="860"/>
      <c r="C1620" s="833"/>
      <c r="D1620" s="94"/>
      <c r="E1620" s="96"/>
      <c r="F1620" s="99"/>
      <c r="G1620" s="860"/>
      <c r="H1620" s="836"/>
      <c r="I1620" s="94"/>
      <c r="J1620" s="96"/>
      <c r="K1620" s="104"/>
      <c r="L1620" s="860"/>
      <c r="M1620" s="839"/>
      <c r="N1620" s="94"/>
      <c r="O1620" s="96"/>
      <c r="P1620" s="97"/>
    </row>
    <row r="1621" spans="1:16">
      <c r="A1621" s="863"/>
      <c r="B1621" s="858" t="s">
        <v>127</v>
      </c>
      <c r="C1621" s="833"/>
      <c r="D1621" s="94"/>
      <c r="E1621" s="96"/>
      <c r="F1621" s="103"/>
      <c r="G1621" s="858" t="s">
        <v>127</v>
      </c>
      <c r="H1621" s="836"/>
      <c r="I1621" s="94"/>
      <c r="J1621" s="96"/>
      <c r="K1621" s="104"/>
      <c r="L1621" s="858" t="s">
        <v>127</v>
      </c>
      <c r="M1621" s="839"/>
      <c r="N1621" s="94"/>
      <c r="O1621" s="114"/>
      <c r="P1621" s="97"/>
    </row>
    <row r="1622" spans="1:16" ht="17.25" thickBot="1">
      <c r="A1622" s="863"/>
      <c r="B1622" s="849"/>
      <c r="C1622" s="833"/>
      <c r="D1622" s="94"/>
      <c r="E1622" s="96"/>
      <c r="F1622" s="104"/>
      <c r="G1622" s="849"/>
      <c r="H1622" s="836"/>
      <c r="I1622" s="94"/>
      <c r="J1622" s="96"/>
      <c r="K1622" s="99"/>
      <c r="L1622" s="849"/>
      <c r="M1622" s="839"/>
      <c r="N1622" s="113"/>
      <c r="O1622" s="96"/>
      <c r="P1622" s="112"/>
    </row>
    <row r="1623" spans="1:16">
      <c r="A1623" s="863"/>
      <c r="B1623" s="859"/>
      <c r="C1623" s="833"/>
      <c r="D1623" s="94"/>
      <c r="E1623" s="96"/>
      <c r="F1623" s="104"/>
      <c r="G1623" s="859"/>
      <c r="H1623" s="836"/>
      <c r="I1623" s="94"/>
      <c r="J1623" s="96"/>
      <c r="K1623" s="104"/>
      <c r="L1623" s="859"/>
      <c r="M1623" s="839"/>
      <c r="N1623" s="113"/>
      <c r="O1623" s="114"/>
      <c r="P1623" s="97"/>
    </row>
    <row r="1624" spans="1:16" ht="17.25" thickBot="1">
      <c r="A1624" s="863"/>
      <c r="B1624" s="860"/>
      <c r="C1624" s="833"/>
      <c r="D1624" s="94"/>
      <c r="E1624" s="96"/>
      <c r="F1624" s="99"/>
      <c r="G1624" s="860"/>
      <c r="H1624" s="836"/>
      <c r="I1624" s="94"/>
      <c r="J1624" s="96"/>
      <c r="K1624" s="93"/>
      <c r="L1624" s="860"/>
      <c r="M1624" s="839"/>
      <c r="N1624" s="94"/>
      <c r="O1624" s="114"/>
      <c r="P1624" s="104"/>
    </row>
    <row r="1625" spans="1:16">
      <c r="A1625" s="863"/>
      <c r="B1625" s="858" t="s">
        <v>128</v>
      </c>
      <c r="C1625" s="833"/>
      <c r="D1625" s="94"/>
      <c r="E1625" s="96"/>
      <c r="F1625" s="104"/>
      <c r="G1625" s="858" t="s">
        <v>128</v>
      </c>
      <c r="H1625" s="836"/>
      <c r="I1625" s="94"/>
      <c r="J1625" s="96"/>
      <c r="K1625" s="97"/>
      <c r="L1625" s="858" t="s">
        <v>128</v>
      </c>
      <c r="M1625" s="839"/>
      <c r="N1625" s="94"/>
      <c r="O1625" s="96"/>
      <c r="P1625" s="97"/>
    </row>
    <row r="1626" spans="1:16" ht="17.25" thickBot="1">
      <c r="A1626" s="863"/>
      <c r="B1626" s="849"/>
      <c r="C1626" s="833"/>
      <c r="D1626" s="94"/>
      <c r="E1626" s="96"/>
      <c r="F1626" s="93"/>
      <c r="G1626" s="849"/>
      <c r="H1626" s="836"/>
      <c r="I1626" s="94"/>
      <c r="J1626" s="114"/>
      <c r="K1626" s="97"/>
      <c r="L1626" s="849"/>
      <c r="M1626" s="839"/>
      <c r="N1626" s="113"/>
      <c r="O1626" s="114"/>
      <c r="P1626" s="97"/>
    </row>
    <row r="1627" spans="1:16">
      <c r="A1627" s="863"/>
      <c r="B1627" s="859"/>
      <c r="C1627" s="833"/>
      <c r="D1627" s="94"/>
      <c r="E1627" s="96"/>
      <c r="F1627" s="97"/>
      <c r="G1627" s="859"/>
      <c r="H1627" s="836"/>
      <c r="I1627" s="94"/>
      <c r="J1627" s="96"/>
      <c r="K1627" s="97"/>
      <c r="L1627" s="859"/>
      <c r="M1627" s="839"/>
      <c r="N1627" s="113"/>
      <c r="O1627" s="114"/>
      <c r="P1627" s="97"/>
    </row>
    <row r="1628" spans="1:16" ht="17.25" thickBot="1">
      <c r="A1628" s="863"/>
      <c r="B1628" s="860"/>
      <c r="C1628" s="833"/>
      <c r="D1628" s="94"/>
      <c r="E1628" s="96"/>
      <c r="F1628" s="93"/>
      <c r="G1628" s="860"/>
      <c r="H1628" s="836"/>
      <c r="I1628" s="94"/>
      <c r="J1628" s="114"/>
      <c r="K1628" s="97"/>
      <c r="L1628" s="860"/>
      <c r="M1628" s="839"/>
      <c r="N1628" s="94"/>
      <c r="O1628" s="114"/>
      <c r="P1628" s="97"/>
    </row>
    <row r="1629" spans="1:16">
      <c r="A1629" s="863"/>
      <c r="B1629" s="848" t="s">
        <v>129</v>
      </c>
      <c r="C1629" s="833"/>
      <c r="D1629" s="94"/>
      <c r="E1629" s="96"/>
      <c r="F1629" s="93"/>
      <c r="G1629" s="848" t="s">
        <v>129</v>
      </c>
      <c r="H1629" s="836"/>
      <c r="I1629" s="94"/>
      <c r="J1629" s="114"/>
      <c r="K1629" s="97"/>
      <c r="L1629" s="848" t="s">
        <v>129</v>
      </c>
      <c r="M1629" s="839"/>
      <c r="N1629" s="113"/>
      <c r="O1629" s="114"/>
      <c r="P1629" s="97"/>
    </row>
    <row r="1630" spans="1:16" ht="17.25" thickBot="1">
      <c r="A1630" s="863"/>
      <c r="B1630" s="849"/>
      <c r="C1630" s="833"/>
      <c r="D1630" s="94"/>
      <c r="E1630" s="96"/>
      <c r="F1630" s="93"/>
      <c r="G1630" s="849"/>
      <c r="H1630" s="836"/>
      <c r="I1630" s="94"/>
      <c r="J1630" s="114"/>
      <c r="K1630" s="97"/>
      <c r="L1630" s="849"/>
      <c r="M1630" s="839"/>
      <c r="N1630" s="94"/>
      <c r="O1630" s="114"/>
      <c r="P1630" s="97"/>
    </row>
    <row r="1631" spans="1:16">
      <c r="A1631" s="863"/>
      <c r="B1631" s="106"/>
      <c r="C1631" s="833"/>
      <c r="D1631" s="94"/>
      <c r="E1631" s="96"/>
      <c r="F1631" s="97"/>
      <c r="G1631" s="106"/>
      <c r="H1631" s="836"/>
      <c r="I1631" s="94"/>
      <c r="J1631" s="96"/>
      <c r="K1631" s="112"/>
      <c r="L1631" s="106"/>
      <c r="M1631" s="839"/>
      <c r="N1631" s="113"/>
      <c r="O1631" s="96"/>
      <c r="P1631" s="112"/>
    </row>
    <row r="1632" spans="1:16">
      <c r="A1632" s="863"/>
      <c r="B1632" s="107"/>
      <c r="C1632" s="833"/>
      <c r="D1632" s="94"/>
      <c r="E1632" s="96"/>
      <c r="F1632" s="93"/>
      <c r="G1632" s="107"/>
      <c r="H1632" s="836"/>
      <c r="I1632" s="94"/>
      <c r="J1632" s="96"/>
      <c r="K1632" s="97"/>
      <c r="L1632" s="107"/>
      <c r="M1632" s="839"/>
      <c r="N1632" s="113"/>
      <c r="O1632" s="114"/>
      <c r="P1632" s="97"/>
    </row>
    <row r="1633" spans="1:16">
      <c r="A1633" s="863"/>
      <c r="B1633" s="109"/>
      <c r="C1633" s="833"/>
      <c r="D1633" s="94"/>
      <c r="E1633" s="96"/>
      <c r="F1633" s="93"/>
      <c r="G1633" s="109"/>
      <c r="H1633" s="836"/>
      <c r="I1633" s="113"/>
      <c r="J1633" s="114"/>
      <c r="K1633" s="97"/>
      <c r="L1633" s="109"/>
      <c r="M1633" s="839"/>
      <c r="N1633" s="113"/>
      <c r="O1633" s="114"/>
      <c r="P1633" s="104"/>
    </row>
    <row r="1634" spans="1:16">
      <c r="A1634" s="863"/>
      <c r="B1634" s="110"/>
      <c r="C1634" s="833"/>
      <c r="D1634" s="94"/>
      <c r="E1634" s="96"/>
      <c r="F1634" s="93"/>
      <c r="G1634" s="110"/>
      <c r="H1634" s="836"/>
      <c r="I1634" s="113"/>
      <c r="J1634" s="114"/>
      <c r="K1634" s="104"/>
      <c r="L1634" s="110"/>
      <c r="M1634" s="839"/>
      <c r="N1634" s="111"/>
      <c r="O1634" s="96"/>
      <c r="P1634" s="97"/>
    </row>
    <row r="1635" spans="1:16">
      <c r="A1635" s="863"/>
      <c r="B1635" s="109"/>
      <c r="C1635" s="833"/>
      <c r="D1635" s="111"/>
      <c r="E1635" s="96"/>
      <c r="F1635" s="97"/>
      <c r="G1635" s="109"/>
      <c r="H1635" s="836"/>
      <c r="I1635" s="111"/>
      <c r="J1635" s="96"/>
      <c r="K1635" s="112"/>
      <c r="L1635" s="109"/>
      <c r="M1635" s="839"/>
      <c r="N1635" s="94"/>
      <c r="O1635" s="96"/>
      <c r="P1635" s="112"/>
    </row>
    <row r="1636" spans="1:16">
      <c r="A1636" s="863"/>
      <c r="B1636" s="110"/>
      <c r="C1636" s="833"/>
      <c r="D1636" s="94"/>
      <c r="E1636" s="96"/>
      <c r="F1636" s="108"/>
      <c r="G1636" s="110"/>
      <c r="H1636" s="836"/>
      <c r="I1636" s="94"/>
      <c r="J1636" s="96"/>
      <c r="K1636" s="97"/>
      <c r="L1636" s="110"/>
      <c r="M1636" s="839"/>
      <c r="N1636" s="113"/>
      <c r="O1636" s="114"/>
      <c r="P1636" s="97"/>
    </row>
    <row r="1637" spans="1:16">
      <c r="A1637" s="863"/>
      <c r="B1637" s="109"/>
      <c r="C1637" s="833"/>
      <c r="D1637" s="94"/>
      <c r="E1637" s="96"/>
      <c r="F1637" s="97"/>
      <c r="G1637" s="109"/>
      <c r="H1637" s="836"/>
      <c r="I1637" s="113"/>
      <c r="J1637" s="114"/>
      <c r="K1637" s="97"/>
      <c r="L1637" s="109"/>
      <c r="M1637" s="839"/>
      <c r="N1637" s="113"/>
      <c r="O1637" s="114"/>
      <c r="P1637" s="97"/>
    </row>
    <row r="1638" spans="1:16" ht="17.25" thickBot="1">
      <c r="A1638" s="863"/>
      <c r="B1638" s="110"/>
      <c r="C1638" s="846"/>
      <c r="D1638" s="115"/>
      <c r="E1638" s="116"/>
      <c r="F1638" s="117"/>
      <c r="G1638" s="110"/>
      <c r="H1638" s="836"/>
      <c r="I1638" s="115"/>
      <c r="J1638" s="116"/>
      <c r="K1638" s="117"/>
      <c r="L1638" s="110"/>
      <c r="M1638" s="839"/>
      <c r="N1638" s="115"/>
      <c r="O1638" s="116"/>
      <c r="P1638" s="117"/>
    </row>
    <row r="1639" spans="1:16">
      <c r="A1639" s="850" t="str">
        <f>TEXT(A1593,"AAAA")</f>
        <v>星期四</v>
      </c>
      <c r="B1639" s="109"/>
      <c r="C1639" s="832" t="s">
        <v>666</v>
      </c>
      <c r="D1639" s="118"/>
      <c r="E1639" s="119"/>
      <c r="F1639" s="97"/>
      <c r="G1639" s="109"/>
      <c r="H1639" s="835" t="s">
        <v>130</v>
      </c>
      <c r="I1639" s="118"/>
      <c r="J1639" s="119"/>
      <c r="K1639" s="97"/>
      <c r="L1639" s="109"/>
      <c r="M1639" s="838" t="s">
        <v>130</v>
      </c>
      <c r="N1639" s="118"/>
      <c r="O1639" s="119"/>
      <c r="P1639" s="97"/>
    </row>
    <row r="1640" spans="1:16">
      <c r="A1640" s="850"/>
      <c r="B1640" s="110"/>
      <c r="C1640" s="833"/>
      <c r="D1640" s="120"/>
      <c r="E1640" s="96"/>
      <c r="F1640" s="97"/>
      <c r="G1640" s="110"/>
      <c r="H1640" s="836"/>
      <c r="I1640" s="94"/>
      <c r="J1640" s="96"/>
      <c r="K1640" s="97"/>
      <c r="L1640" s="110"/>
      <c r="M1640" s="839"/>
      <c r="N1640" s="94"/>
      <c r="O1640" s="96"/>
      <c r="P1640" s="97"/>
    </row>
    <row r="1641" spans="1:16">
      <c r="A1641" s="850"/>
      <c r="B1641" s="109"/>
      <c r="C1641" s="833"/>
      <c r="D1641" s="120"/>
      <c r="E1641" s="96"/>
      <c r="F1641" s="97"/>
      <c r="G1641" s="109"/>
      <c r="H1641" s="836"/>
      <c r="I1641" s="94"/>
      <c r="J1641" s="96"/>
      <c r="K1641" s="97"/>
      <c r="L1641" s="109"/>
      <c r="M1641" s="839"/>
      <c r="N1641" s="94"/>
      <c r="O1641" s="96"/>
      <c r="P1641" s="97"/>
    </row>
    <row r="1642" spans="1:16">
      <c r="A1642" s="850"/>
      <c r="B1642" s="110"/>
      <c r="C1642" s="833"/>
      <c r="D1642" s="120"/>
      <c r="E1642" s="96"/>
      <c r="F1642" s="97"/>
      <c r="G1642" s="110"/>
      <c r="H1642" s="836"/>
      <c r="I1642" s="94"/>
      <c r="J1642" s="96"/>
      <c r="K1642" s="97"/>
      <c r="L1642" s="110"/>
      <c r="M1642" s="839"/>
      <c r="N1642" s="94"/>
      <c r="O1642" s="96"/>
      <c r="P1642" s="97"/>
    </row>
    <row r="1643" spans="1:16">
      <c r="A1643" s="850"/>
      <c r="B1643" s="109"/>
      <c r="C1643" s="833"/>
      <c r="D1643" s="120"/>
      <c r="E1643" s="96"/>
      <c r="F1643" s="97"/>
      <c r="G1643" s="109"/>
      <c r="H1643" s="836"/>
      <c r="I1643" s="94"/>
      <c r="J1643" s="96"/>
      <c r="K1643" s="97"/>
      <c r="L1643" s="109"/>
      <c r="M1643" s="839"/>
      <c r="N1643" s="94"/>
      <c r="O1643" s="96"/>
      <c r="P1643" s="97"/>
    </row>
    <row r="1644" spans="1:16">
      <c r="A1644" s="850"/>
      <c r="B1644" s="110"/>
      <c r="C1644" s="833"/>
      <c r="D1644" s="120"/>
      <c r="E1644" s="96"/>
      <c r="F1644" s="97"/>
      <c r="G1644" s="110"/>
      <c r="H1644" s="836"/>
      <c r="I1644" s="94"/>
      <c r="J1644" s="96"/>
      <c r="K1644" s="97"/>
      <c r="L1644" s="110"/>
      <c r="M1644" s="839"/>
      <c r="N1644" s="94"/>
      <c r="O1644" s="96"/>
      <c r="P1644" s="97"/>
    </row>
    <row r="1645" spans="1:16">
      <c r="A1645" s="850"/>
      <c r="B1645" s="109"/>
      <c r="C1645" s="833"/>
      <c r="D1645" s="120"/>
      <c r="E1645" s="96"/>
      <c r="F1645" s="97"/>
      <c r="G1645" s="109"/>
      <c r="H1645" s="836"/>
      <c r="I1645" s="94"/>
      <c r="J1645" s="96"/>
      <c r="K1645" s="97"/>
      <c r="L1645" s="109"/>
      <c r="M1645" s="839"/>
      <c r="N1645" s="94"/>
      <c r="O1645" s="96"/>
      <c r="P1645" s="97"/>
    </row>
    <row r="1646" spans="1:16">
      <c r="A1646" s="850"/>
      <c r="B1646" s="110"/>
      <c r="C1646" s="833"/>
      <c r="D1646" s="94"/>
      <c r="E1646" s="96"/>
      <c r="F1646" s="97"/>
      <c r="G1646" s="110"/>
      <c r="H1646" s="836"/>
      <c r="I1646" s="94"/>
      <c r="J1646" s="96"/>
      <c r="K1646" s="97"/>
      <c r="L1646" s="110"/>
      <c r="M1646" s="839"/>
      <c r="N1646" s="94"/>
      <c r="O1646" s="96"/>
      <c r="P1646" s="97"/>
    </row>
    <row r="1647" spans="1:16">
      <c r="A1647" s="850"/>
      <c r="B1647" s="107"/>
      <c r="C1647" s="833"/>
      <c r="D1647" s="113"/>
      <c r="E1647" s="114"/>
      <c r="F1647" s="104"/>
      <c r="G1647" s="107"/>
      <c r="H1647" s="836"/>
      <c r="I1647" s="113"/>
      <c r="J1647" s="114"/>
      <c r="K1647" s="97"/>
      <c r="L1647" s="107"/>
      <c r="M1647" s="839"/>
      <c r="N1647" s="113"/>
      <c r="O1647" s="114"/>
      <c r="P1647" s="97"/>
    </row>
    <row r="1648" spans="1:16" ht="17.25" thickBot="1">
      <c r="A1648" s="850"/>
      <c r="B1648" s="107"/>
      <c r="C1648" s="846"/>
      <c r="D1648" s="122" t="s">
        <v>132</v>
      </c>
      <c r="E1648" s="123" t="s">
        <v>133</v>
      </c>
      <c r="F1648" s="124"/>
      <c r="G1648" s="107"/>
      <c r="H1648" s="847"/>
      <c r="I1648" s="122" t="s">
        <v>132</v>
      </c>
      <c r="J1648" s="123" t="s">
        <v>133</v>
      </c>
      <c r="K1648" s="97"/>
      <c r="L1648" s="107"/>
      <c r="M1648" s="845"/>
      <c r="N1648" s="122" t="s">
        <v>132</v>
      </c>
      <c r="O1648" s="123" t="s">
        <v>133</v>
      </c>
      <c r="P1648" s="97"/>
    </row>
    <row r="1649" spans="1:16">
      <c r="A1649" s="105"/>
      <c r="B1649" s="109"/>
      <c r="C1649" s="832" t="s">
        <v>667</v>
      </c>
      <c r="D1649" s="118"/>
      <c r="E1649" s="119"/>
      <c r="F1649" s="125"/>
      <c r="G1649" s="109"/>
      <c r="H1649" s="835" t="s">
        <v>134</v>
      </c>
      <c r="I1649" s="118"/>
      <c r="J1649" s="119"/>
      <c r="K1649" s="125"/>
      <c r="L1649" s="109"/>
      <c r="M1649" s="838" t="s">
        <v>134</v>
      </c>
      <c r="N1649" s="118"/>
      <c r="O1649" s="119"/>
      <c r="P1649" s="125"/>
    </row>
    <row r="1650" spans="1:16">
      <c r="A1650" s="105"/>
      <c r="B1650" s="110"/>
      <c r="C1650" s="833"/>
      <c r="D1650" s="94"/>
      <c r="E1650" s="96"/>
      <c r="F1650" s="97"/>
      <c r="G1650" s="110"/>
      <c r="H1650" s="836"/>
      <c r="I1650" s="94"/>
      <c r="J1650" s="96"/>
      <c r="K1650" s="97"/>
      <c r="L1650" s="110"/>
      <c r="M1650" s="839"/>
      <c r="N1650" s="94"/>
      <c r="O1650" s="96"/>
      <c r="P1650" s="97"/>
    </row>
    <row r="1651" spans="1:16">
      <c r="A1651" s="105"/>
      <c r="B1651" s="126"/>
      <c r="C1651" s="833"/>
      <c r="D1651" s="94"/>
      <c r="E1651" s="96"/>
      <c r="F1651" s="97"/>
      <c r="G1651" s="126"/>
      <c r="H1651" s="836"/>
      <c r="I1651" s="94"/>
      <c r="J1651" s="96"/>
      <c r="K1651" s="97"/>
      <c r="L1651" s="126"/>
      <c r="M1651" s="839"/>
      <c r="N1651" s="94"/>
      <c r="O1651" s="96"/>
      <c r="P1651" s="128"/>
    </row>
    <row r="1652" spans="1:16">
      <c r="A1652" s="105"/>
      <c r="B1652" s="107"/>
      <c r="C1652" s="833"/>
      <c r="D1652" s="94"/>
      <c r="E1652" s="96"/>
      <c r="F1652" s="97"/>
      <c r="G1652" s="107"/>
      <c r="H1652" s="836"/>
      <c r="I1652" s="94"/>
      <c r="J1652" s="96"/>
      <c r="K1652" s="97"/>
      <c r="L1652" s="107"/>
      <c r="M1652" s="839"/>
      <c r="N1652" s="94"/>
      <c r="O1652" s="96"/>
      <c r="P1652" s="216"/>
    </row>
    <row r="1653" spans="1:16">
      <c r="A1653" s="105"/>
      <c r="B1653" s="109"/>
      <c r="C1653" s="833"/>
      <c r="D1653" s="94"/>
      <c r="E1653" s="96"/>
      <c r="F1653" s="97"/>
      <c r="G1653" s="109"/>
      <c r="H1653" s="836"/>
      <c r="I1653" s="94"/>
      <c r="J1653" s="96"/>
      <c r="K1653" s="97"/>
      <c r="L1653" s="109"/>
      <c r="M1653" s="839"/>
      <c r="N1653" s="94"/>
      <c r="O1653" s="96"/>
      <c r="P1653" s="97"/>
    </row>
    <row r="1654" spans="1:16">
      <c r="A1654" s="105"/>
      <c r="B1654" s="110"/>
      <c r="C1654" s="833"/>
      <c r="D1654" s="94"/>
      <c r="E1654" s="96"/>
      <c r="F1654" s="127"/>
      <c r="G1654" s="110"/>
      <c r="H1654" s="836"/>
      <c r="I1654" s="94"/>
      <c r="J1654" s="96"/>
      <c r="K1654" s="127"/>
      <c r="L1654" s="110"/>
      <c r="M1654" s="839"/>
      <c r="N1654" s="94"/>
      <c r="O1654" s="96"/>
      <c r="P1654" s="127"/>
    </row>
    <row r="1655" spans="1:16">
      <c r="A1655" s="105"/>
      <c r="B1655" s="109"/>
      <c r="C1655" s="833"/>
      <c r="D1655" s="94"/>
      <c r="E1655" s="96"/>
      <c r="F1655" s="128"/>
      <c r="G1655" s="109"/>
      <c r="H1655" s="836"/>
      <c r="I1655" s="94"/>
      <c r="J1655" s="96"/>
      <c r="K1655" s="128"/>
      <c r="L1655" s="109"/>
      <c r="M1655" s="839"/>
      <c r="N1655" s="94"/>
      <c r="O1655" s="96"/>
      <c r="P1655" s="128"/>
    </row>
    <row r="1656" spans="1:16">
      <c r="A1656" s="105"/>
      <c r="B1656" s="110"/>
      <c r="C1656" s="833"/>
      <c r="D1656" s="217"/>
      <c r="E1656" s="114"/>
      <c r="F1656" s="216"/>
      <c r="G1656" s="110"/>
      <c r="H1656" s="836"/>
      <c r="I1656" s="113"/>
      <c r="J1656" s="114"/>
      <c r="K1656" s="216"/>
      <c r="L1656" s="110"/>
      <c r="M1656" s="839"/>
      <c r="N1656" s="113"/>
      <c r="O1656" s="114"/>
      <c r="P1656" s="216"/>
    </row>
    <row r="1657" spans="1:16">
      <c r="A1657" s="105"/>
      <c r="B1657" s="109"/>
      <c r="C1657" s="833"/>
      <c r="D1657" s="217"/>
      <c r="E1657" s="114"/>
      <c r="F1657" s="216"/>
      <c r="G1657" s="109"/>
      <c r="H1657" s="836"/>
      <c r="I1657" s="113"/>
      <c r="J1657" s="114"/>
      <c r="K1657" s="216"/>
      <c r="L1657" s="109"/>
      <c r="M1657" s="839"/>
      <c r="N1657" s="113"/>
      <c r="O1657" s="114"/>
      <c r="P1657" s="216"/>
    </row>
    <row r="1658" spans="1:16" ht="17.25" thickBot="1">
      <c r="A1658" s="105"/>
      <c r="B1658" s="110"/>
      <c r="C1658" s="846"/>
      <c r="D1658" s="129"/>
      <c r="E1658" s="130"/>
      <c r="F1658" s="104"/>
      <c r="G1658" s="110"/>
      <c r="H1658" s="847"/>
      <c r="I1658" s="113"/>
      <c r="J1658" s="130"/>
      <c r="K1658" s="104"/>
      <c r="L1658" s="110"/>
      <c r="M1658" s="845"/>
      <c r="N1658" s="113"/>
      <c r="O1658" s="131"/>
      <c r="P1658" s="127"/>
    </row>
    <row r="1659" spans="1:16">
      <c r="A1659" s="132"/>
      <c r="B1659" s="109"/>
      <c r="C1659" s="832" t="s">
        <v>668</v>
      </c>
      <c r="D1659" s="118" t="s">
        <v>136</v>
      </c>
      <c r="E1659" s="133" t="s">
        <v>137</v>
      </c>
      <c r="F1659" s="125"/>
      <c r="G1659" s="109"/>
      <c r="H1659" s="835" t="s">
        <v>135</v>
      </c>
      <c r="I1659" s="118" t="s">
        <v>136</v>
      </c>
      <c r="J1659" s="133" t="s">
        <v>137</v>
      </c>
      <c r="K1659" s="125"/>
      <c r="L1659" s="109"/>
      <c r="M1659" s="838" t="s">
        <v>135</v>
      </c>
      <c r="N1659" s="118" t="s">
        <v>136</v>
      </c>
      <c r="O1659" s="133" t="s">
        <v>137</v>
      </c>
      <c r="P1659" s="125"/>
    </row>
    <row r="1660" spans="1:16">
      <c r="A1660" s="132"/>
      <c r="B1660" s="110"/>
      <c r="C1660" s="833"/>
      <c r="D1660" s="94" t="s">
        <v>141</v>
      </c>
      <c r="E1660" s="96" t="s">
        <v>142</v>
      </c>
      <c r="F1660" s="134"/>
      <c r="G1660" s="110"/>
      <c r="H1660" s="836"/>
      <c r="I1660" s="94" t="s">
        <v>141</v>
      </c>
      <c r="J1660" s="96" t="s">
        <v>142</v>
      </c>
      <c r="K1660" s="134"/>
      <c r="L1660" s="110"/>
      <c r="M1660" s="839"/>
      <c r="N1660" s="94" t="s">
        <v>141</v>
      </c>
      <c r="O1660" s="96" t="s">
        <v>142</v>
      </c>
      <c r="P1660" s="134"/>
    </row>
    <row r="1661" spans="1:16">
      <c r="A1661" s="132"/>
      <c r="B1661" s="135"/>
      <c r="C1661" s="833"/>
      <c r="D1661" s="94" t="s">
        <v>145</v>
      </c>
      <c r="E1661" s="96" t="s">
        <v>146</v>
      </c>
      <c r="F1661" s="97"/>
      <c r="G1661" s="135"/>
      <c r="H1661" s="836"/>
      <c r="I1661" s="94" t="s">
        <v>145</v>
      </c>
      <c r="J1661" s="96" t="s">
        <v>146</v>
      </c>
      <c r="K1661" s="97"/>
      <c r="L1661" s="135"/>
      <c r="M1661" s="839"/>
      <c r="N1661" s="94" t="s">
        <v>145</v>
      </c>
      <c r="O1661" s="96" t="s">
        <v>146</v>
      </c>
      <c r="P1661" s="97"/>
    </row>
    <row r="1662" spans="1:16">
      <c r="A1662" s="132"/>
      <c r="B1662" s="110"/>
      <c r="C1662" s="833"/>
      <c r="D1662" s="94" t="s">
        <v>147</v>
      </c>
      <c r="E1662" s="96" t="s">
        <v>148</v>
      </c>
      <c r="F1662" s="104"/>
      <c r="G1662" s="110"/>
      <c r="H1662" s="836"/>
      <c r="I1662" s="94" t="s">
        <v>147</v>
      </c>
      <c r="J1662" s="96" t="s">
        <v>148</v>
      </c>
      <c r="K1662" s="104"/>
      <c r="L1662" s="110"/>
      <c r="M1662" s="839"/>
      <c r="N1662" s="94" t="s">
        <v>147</v>
      </c>
      <c r="O1662" s="96" t="s">
        <v>148</v>
      </c>
      <c r="P1662" s="104"/>
    </row>
    <row r="1663" spans="1:16">
      <c r="A1663" s="132"/>
      <c r="B1663" s="135"/>
      <c r="C1663" s="833"/>
      <c r="D1663" s="94"/>
      <c r="E1663" s="114"/>
      <c r="F1663" s="136"/>
      <c r="G1663" s="135"/>
      <c r="H1663" s="836"/>
      <c r="I1663" s="94"/>
      <c r="J1663" s="114"/>
      <c r="K1663" s="136"/>
      <c r="L1663" s="135"/>
      <c r="M1663" s="839"/>
      <c r="N1663" s="94"/>
      <c r="O1663" s="114"/>
      <c r="P1663" s="136"/>
    </row>
    <row r="1664" spans="1:16">
      <c r="A1664" s="132"/>
      <c r="B1664" s="110"/>
      <c r="C1664" s="833"/>
      <c r="D1664" s="94"/>
      <c r="E1664" s="96"/>
      <c r="F1664" s="97"/>
      <c r="G1664" s="110"/>
      <c r="H1664" s="836"/>
      <c r="I1664" s="94"/>
      <c r="J1664" s="96"/>
      <c r="K1664" s="97"/>
      <c r="L1664" s="110"/>
      <c r="M1664" s="839"/>
      <c r="N1664" s="94"/>
      <c r="O1664" s="96"/>
      <c r="P1664" s="97"/>
    </row>
    <row r="1665" spans="1:16">
      <c r="A1665" s="132"/>
      <c r="B1665" s="135"/>
      <c r="C1665" s="833"/>
      <c r="D1665" s="94"/>
      <c r="E1665" s="114"/>
      <c r="F1665" s="136"/>
      <c r="G1665" s="135"/>
      <c r="H1665" s="836"/>
      <c r="I1665" s="94"/>
      <c r="J1665" s="114"/>
      <c r="K1665" s="136"/>
      <c r="L1665" s="135"/>
      <c r="M1665" s="839"/>
      <c r="N1665" s="94"/>
      <c r="O1665" s="114"/>
      <c r="P1665" s="136"/>
    </row>
    <row r="1666" spans="1:16">
      <c r="A1666" s="132"/>
      <c r="B1666" s="110"/>
      <c r="C1666" s="833"/>
      <c r="D1666" s="94"/>
      <c r="E1666" s="96"/>
      <c r="F1666" s="97"/>
      <c r="G1666" s="110"/>
      <c r="H1666" s="836"/>
      <c r="I1666" s="94"/>
      <c r="J1666" s="96"/>
      <c r="K1666" s="97"/>
      <c r="L1666" s="110"/>
      <c r="M1666" s="839"/>
      <c r="N1666" s="94"/>
      <c r="O1666" s="96"/>
      <c r="P1666" s="97"/>
    </row>
    <row r="1667" spans="1:16">
      <c r="A1667" s="132"/>
      <c r="B1667" s="135"/>
      <c r="C1667" s="833"/>
      <c r="D1667" s="94"/>
      <c r="E1667" s="96"/>
      <c r="F1667" s="97"/>
      <c r="G1667" s="135"/>
      <c r="H1667" s="836"/>
      <c r="I1667" s="94"/>
      <c r="J1667" s="96"/>
      <c r="K1667" s="97"/>
      <c r="L1667" s="135"/>
      <c r="M1667" s="839"/>
      <c r="N1667" s="94"/>
      <c r="O1667" s="96"/>
      <c r="P1667" s="97"/>
    </row>
    <row r="1668" spans="1:16" ht="17.25" thickBot="1">
      <c r="A1668" s="132"/>
      <c r="B1668" s="110"/>
      <c r="C1668" s="846"/>
      <c r="D1668" s="115"/>
      <c r="E1668" s="116"/>
      <c r="F1668" s="117"/>
      <c r="G1668" s="110"/>
      <c r="H1668" s="847"/>
      <c r="I1668" s="115"/>
      <c r="J1668" s="130"/>
      <c r="K1668" s="104"/>
      <c r="L1668" s="110"/>
      <c r="M1668" s="845"/>
      <c r="N1668" s="115"/>
      <c r="O1668" s="130"/>
      <c r="P1668" s="104"/>
    </row>
    <row r="1669" spans="1:16">
      <c r="A1669" s="132"/>
      <c r="B1669" s="135"/>
      <c r="C1669" s="832" t="s">
        <v>669</v>
      </c>
      <c r="D1669" s="137" t="s">
        <v>150</v>
      </c>
      <c r="E1669" s="138"/>
      <c r="F1669" s="139" t="s">
        <v>151</v>
      </c>
      <c r="G1669" s="135"/>
      <c r="H1669" s="835" t="s">
        <v>149</v>
      </c>
      <c r="I1669" s="137" t="s">
        <v>150</v>
      </c>
      <c r="J1669" s="138"/>
      <c r="K1669" s="139" t="s">
        <v>151</v>
      </c>
      <c r="L1669" s="135"/>
      <c r="M1669" s="838" t="s">
        <v>149</v>
      </c>
      <c r="N1669" s="137" t="s">
        <v>150</v>
      </c>
      <c r="O1669" s="138"/>
      <c r="P1669" s="139" t="s">
        <v>151</v>
      </c>
    </row>
    <row r="1670" spans="1:16">
      <c r="A1670" s="132"/>
      <c r="B1670" s="110"/>
      <c r="C1670" s="833"/>
      <c r="D1670" s="120"/>
      <c r="E1670" s="121"/>
      <c r="F1670" s="140"/>
      <c r="G1670" s="110"/>
      <c r="H1670" s="836"/>
      <c r="I1670" s="94"/>
      <c r="J1670" s="96"/>
      <c r="K1670" s="97"/>
      <c r="L1670" s="110"/>
      <c r="M1670" s="839"/>
      <c r="N1670" s="94"/>
      <c r="O1670" s="96"/>
      <c r="P1670" s="97"/>
    </row>
    <row r="1671" spans="1:16">
      <c r="A1671" s="132"/>
      <c r="B1671" s="135"/>
      <c r="C1671" s="833"/>
      <c r="D1671" s="94"/>
      <c r="E1671" s="96"/>
      <c r="F1671" s="97"/>
      <c r="G1671" s="135"/>
      <c r="H1671" s="836"/>
      <c r="I1671" s="94"/>
      <c r="J1671" s="96"/>
      <c r="K1671" s="97"/>
      <c r="L1671" s="135"/>
      <c r="M1671" s="839"/>
      <c r="N1671" s="94"/>
      <c r="O1671" s="96"/>
      <c r="P1671" s="97"/>
    </row>
    <row r="1672" spans="1:16">
      <c r="A1672" s="132"/>
      <c r="B1672" s="110"/>
      <c r="C1672" s="833"/>
      <c r="D1672" s="113"/>
      <c r="E1672" s="114"/>
      <c r="F1672" s="104"/>
      <c r="G1672" s="110"/>
      <c r="H1672" s="836"/>
      <c r="I1672" s="113"/>
      <c r="J1672" s="114"/>
      <c r="K1672" s="104"/>
      <c r="L1672" s="110"/>
      <c r="M1672" s="839"/>
      <c r="N1672" s="113"/>
      <c r="O1672" s="114"/>
      <c r="P1672" s="104"/>
    </row>
    <row r="1673" spans="1:16">
      <c r="A1673" s="841"/>
      <c r="B1673" s="135"/>
      <c r="C1673" s="833"/>
      <c r="D1673" s="94"/>
      <c r="E1673" s="96"/>
      <c r="F1673" s="97"/>
      <c r="G1673" s="135"/>
      <c r="H1673" s="836"/>
      <c r="I1673" s="94"/>
      <c r="J1673" s="96"/>
      <c r="K1673" s="97"/>
      <c r="L1673" s="135"/>
      <c r="M1673" s="839"/>
      <c r="N1673" s="94"/>
      <c r="O1673" s="96"/>
      <c r="P1673" s="97"/>
    </row>
    <row r="1674" spans="1:16">
      <c r="A1674" s="841"/>
      <c r="B1674" s="110"/>
      <c r="C1674" s="833"/>
      <c r="D1674" s="94"/>
      <c r="E1674" s="96"/>
      <c r="F1674" s="97"/>
      <c r="G1674" s="110"/>
      <c r="H1674" s="836"/>
      <c r="I1674" s="94"/>
      <c r="J1674" s="96"/>
      <c r="K1674" s="97"/>
      <c r="L1674" s="110"/>
      <c r="M1674" s="839"/>
      <c r="N1674" s="94"/>
      <c r="O1674" s="96"/>
      <c r="P1674" s="97"/>
    </row>
    <row r="1675" spans="1:16">
      <c r="A1675" s="841"/>
      <c r="B1675" s="135"/>
      <c r="C1675" s="833"/>
      <c r="D1675" s="113"/>
      <c r="E1675" s="114"/>
      <c r="F1675" s="104"/>
      <c r="G1675" s="135"/>
      <c r="H1675" s="836"/>
      <c r="I1675" s="113"/>
      <c r="J1675" s="114"/>
      <c r="K1675" s="104"/>
      <c r="L1675" s="135"/>
      <c r="M1675" s="839"/>
      <c r="N1675" s="113"/>
      <c r="O1675" s="114"/>
      <c r="P1675" s="104"/>
    </row>
    <row r="1676" spans="1:16" ht="17.25" thickBot="1">
      <c r="A1676" s="842"/>
      <c r="B1676" s="141"/>
      <c r="C1676" s="834"/>
      <c r="D1676" s="142"/>
      <c r="E1676" s="143"/>
      <c r="F1676" s="144"/>
      <c r="G1676" s="141"/>
      <c r="H1676" s="837"/>
      <c r="I1676" s="142"/>
      <c r="J1676" s="143"/>
      <c r="K1676" s="144"/>
      <c r="L1676" s="141"/>
      <c r="M1676" s="840"/>
      <c r="N1676" s="142"/>
      <c r="O1676" s="143"/>
      <c r="P1676" s="144"/>
    </row>
    <row r="1677" spans="1:16" s="146" customFormat="1" ht="27" customHeight="1" thickTop="1" thickBot="1">
      <c r="A1677" s="145"/>
      <c r="B1677" s="843" t="s">
        <v>152</v>
      </c>
      <c r="C1677" s="843"/>
      <c r="D1677" s="843"/>
      <c r="E1677" s="843"/>
      <c r="F1677" s="843"/>
      <c r="G1677" s="844" t="s">
        <v>153</v>
      </c>
      <c r="H1677" s="844"/>
      <c r="I1677" s="844"/>
      <c r="J1677" s="844"/>
      <c r="K1677" s="844"/>
      <c r="L1677" s="844"/>
      <c r="M1677" s="844"/>
      <c r="N1677" s="825" t="s">
        <v>154</v>
      </c>
      <c r="O1677" s="825"/>
      <c r="P1677" s="825"/>
    </row>
    <row r="1678" spans="1:16" s="159" customFormat="1" ht="21.75" customHeight="1" thickTop="1" thickBot="1">
      <c r="A1678" s="147" t="s">
        <v>0</v>
      </c>
      <c r="B1678" s="148"/>
      <c r="C1678" s="149" t="s">
        <v>155</v>
      </c>
      <c r="D1678" s="150" t="s">
        <v>156</v>
      </c>
      <c r="E1678" s="151" t="s">
        <v>157</v>
      </c>
      <c r="F1678" s="152" t="s">
        <v>158</v>
      </c>
      <c r="G1678" s="153" t="s">
        <v>159</v>
      </c>
      <c r="H1678" s="154" t="s">
        <v>150</v>
      </c>
      <c r="I1678" s="155" t="s">
        <v>156</v>
      </c>
      <c r="J1678" s="155" t="s">
        <v>157</v>
      </c>
      <c r="K1678" s="155" t="s">
        <v>158</v>
      </c>
      <c r="L1678" s="154" t="s">
        <v>160</v>
      </c>
      <c r="M1678" s="156" t="s">
        <v>161</v>
      </c>
      <c r="N1678" s="157" t="s">
        <v>155</v>
      </c>
      <c r="O1678" s="151" t="s">
        <v>157</v>
      </c>
      <c r="P1678" s="158" t="s">
        <v>158</v>
      </c>
    </row>
    <row r="1679" spans="1:16" s="172" customFormat="1" ht="17.25" thickTop="1">
      <c r="A1679" s="826">
        <f>A1593</f>
        <v>46219</v>
      </c>
      <c r="B1679" s="829" t="s">
        <v>670</v>
      </c>
      <c r="C1679" s="160"/>
      <c r="D1679" s="161"/>
      <c r="E1679" s="162"/>
      <c r="F1679" s="163"/>
      <c r="G1679" s="164"/>
      <c r="H1679" s="165"/>
      <c r="I1679" s="166"/>
      <c r="J1679" s="166"/>
      <c r="K1679" s="167"/>
      <c r="L1679" s="168"/>
      <c r="M1679" s="169"/>
      <c r="N1679" s="170"/>
      <c r="O1679" s="166"/>
      <c r="P1679" s="171"/>
    </row>
    <row r="1680" spans="1:16" s="172" customFormat="1">
      <c r="A1680" s="827"/>
      <c r="B1680" s="830"/>
      <c r="C1680" s="173"/>
      <c r="D1680" s="174"/>
      <c r="E1680" s="175"/>
      <c r="F1680" s="176"/>
      <c r="G1680" s="173"/>
      <c r="H1680" s="177"/>
      <c r="I1680" s="175"/>
      <c r="J1680" s="175"/>
      <c r="K1680" s="178"/>
      <c r="L1680" s="179"/>
      <c r="M1680" s="180"/>
      <c r="N1680" s="181"/>
      <c r="O1680" s="175"/>
      <c r="P1680" s="182"/>
    </row>
    <row r="1681" spans="1:16" s="172" customFormat="1">
      <c r="A1681" s="827"/>
      <c r="B1681" s="830"/>
      <c r="C1681" s="173"/>
      <c r="D1681" s="174"/>
      <c r="E1681" s="175"/>
      <c r="F1681" s="176"/>
      <c r="G1681" s="173"/>
      <c r="H1681" s="183"/>
      <c r="I1681" s="175"/>
      <c r="J1681" s="175"/>
      <c r="K1681" s="178"/>
      <c r="L1681" s="184"/>
      <c r="M1681" s="180"/>
      <c r="N1681" s="181"/>
      <c r="O1681" s="175"/>
      <c r="P1681" s="182"/>
    </row>
    <row r="1682" spans="1:16" s="172" customFormat="1">
      <c r="A1682" s="827"/>
      <c r="B1682" s="830"/>
      <c r="C1682" s="173"/>
      <c r="D1682" s="218"/>
      <c r="E1682" s="175"/>
      <c r="F1682" s="176"/>
      <c r="G1682" s="173"/>
      <c r="H1682" s="183"/>
      <c r="I1682" s="175"/>
      <c r="J1682" s="175"/>
      <c r="K1682" s="187"/>
      <c r="L1682" s="184"/>
      <c r="M1682" s="180"/>
      <c r="N1682" s="181"/>
      <c r="O1682" s="175"/>
      <c r="P1682" s="182"/>
    </row>
    <row r="1683" spans="1:16" s="172" customFormat="1">
      <c r="A1683" s="827"/>
      <c r="B1683" s="830"/>
      <c r="C1683" s="173"/>
      <c r="D1683" s="185"/>
      <c r="E1683" s="175"/>
      <c r="F1683" s="182"/>
      <c r="G1683" s="173"/>
      <c r="H1683" s="186"/>
      <c r="I1683" s="175"/>
      <c r="J1683" s="175"/>
      <c r="K1683" s="187"/>
      <c r="L1683" s="184"/>
      <c r="M1683" s="180"/>
      <c r="N1683" s="181"/>
      <c r="O1683" s="175"/>
      <c r="P1683" s="182"/>
    </row>
    <row r="1684" spans="1:16" s="172" customFormat="1">
      <c r="A1684" s="827"/>
      <c r="B1684" s="830"/>
      <c r="C1684" s="173"/>
      <c r="D1684" s="174"/>
      <c r="E1684" s="175"/>
      <c r="F1684" s="188"/>
      <c r="G1684" s="198"/>
      <c r="H1684" s="183"/>
      <c r="I1684" s="191"/>
      <c r="J1684" s="175"/>
      <c r="K1684" s="178"/>
      <c r="L1684" s="189"/>
      <c r="M1684" s="190"/>
      <c r="N1684" s="181"/>
      <c r="O1684" s="175"/>
      <c r="P1684" s="182"/>
    </row>
    <row r="1685" spans="1:16" s="172" customFormat="1">
      <c r="A1685" s="827"/>
      <c r="B1685" s="830"/>
      <c r="C1685" s="173"/>
      <c r="D1685" s="174"/>
      <c r="E1685" s="175"/>
      <c r="F1685" s="182"/>
      <c r="G1685" s="173"/>
      <c r="H1685" s="183"/>
      <c r="I1685" s="191"/>
      <c r="J1685" s="175"/>
      <c r="K1685" s="178"/>
      <c r="L1685" s="184"/>
      <c r="M1685" s="180"/>
      <c r="N1685" s="181"/>
      <c r="O1685" s="175"/>
      <c r="P1685" s="182"/>
    </row>
    <row r="1686" spans="1:16" s="172" customFormat="1">
      <c r="A1686" s="827"/>
      <c r="B1686" s="830"/>
      <c r="C1686" s="173"/>
      <c r="D1686" s="174"/>
      <c r="E1686" s="175"/>
      <c r="F1686" s="182"/>
      <c r="G1686" s="219"/>
      <c r="H1686" s="183"/>
      <c r="I1686" s="175"/>
      <c r="J1686" s="175"/>
      <c r="K1686" s="178"/>
      <c r="L1686" s="184"/>
      <c r="M1686" s="180"/>
      <c r="N1686" s="181"/>
      <c r="O1686" s="175"/>
      <c r="P1686" s="182"/>
    </row>
    <row r="1687" spans="1:16" s="172" customFormat="1">
      <c r="A1687" s="827"/>
      <c r="B1687" s="830"/>
      <c r="C1687" s="173"/>
      <c r="D1687" s="174"/>
      <c r="E1687" s="175"/>
      <c r="F1687" s="188"/>
      <c r="G1687" s="173"/>
      <c r="H1687" s="183"/>
      <c r="I1687" s="191"/>
      <c r="J1687" s="175"/>
      <c r="K1687" s="178"/>
      <c r="L1687" s="184"/>
      <c r="M1687" s="180"/>
      <c r="N1687" s="181"/>
      <c r="O1687" s="175"/>
      <c r="P1687" s="182"/>
    </row>
    <row r="1688" spans="1:16" s="172" customFormat="1">
      <c r="A1688" s="827"/>
      <c r="B1688" s="830"/>
      <c r="C1688" s="173"/>
      <c r="D1688" s="174"/>
      <c r="E1688" s="175"/>
      <c r="F1688" s="182"/>
      <c r="G1688" s="173"/>
      <c r="H1688" s="183"/>
      <c r="I1688" s="191"/>
      <c r="J1688" s="175"/>
      <c r="K1688" s="178"/>
      <c r="L1688" s="184"/>
      <c r="M1688" s="180"/>
      <c r="N1688" s="181"/>
      <c r="O1688" s="175"/>
      <c r="P1688" s="182"/>
    </row>
    <row r="1689" spans="1:16" s="172" customFormat="1">
      <c r="A1689" s="827"/>
      <c r="B1689" s="830"/>
      <c r="C1689" s="192"/>
      <c r="D1689" s="193"/>
      <c r="E1689" s="194"/>
      <c r="F1689" s="195"/>
      <c r="G1689" s="173"/>
      <c r="H1689" s="177"/>
      <c r="I1689" s="175"/>
      <c r="J1689" s="175"/>
      <c r="K1689" s="178"/>
      <c r="L1689" s="184"/>
      <c r="M1689" s="180"/>
      <c r="N1689" s="196"/>
      <c r="O1689" s="194"/>
      <c r="P1689" s="195"/>
    </row>
    <row r="1690" spans="1:16" s="172" customFormat="1">
      <c r="A1690" s="827"/>
      <c r="B1690" s="830"/>
      <c r="C1690" s="192"/>
      <c r="D1690" s="193"/>
      <c r="E1690" s="194"/>
      <c r="F1690" s="195"/>
      <c r="G1690" s="198"/>
      <c r="H1690" s="183"/>
      <c r="I1690" s="191"/>
      <c r="J1690" s="175"/>
      <c r="K1690" s="178"/>
      <c r="L1690" s="184"/>
      <c r="M1690" s="180"/>
      <c r="N1690" s="196"/>
      <c r="O1690" s="194"/>
      <c r="P1690" s="195"/>
    </row>
    <row r="1691" spans="1:16" s="172" customFormat="1">
      <c r="A1691" s="827"/>
      <c r="B1691" s="830"/>
      <c r="C1691" s="192"/>
      <c r="D1691" s="193"/>
      <c r="E1691" s="194"/>
      <c r="F1691" s="195"/>
      <c r="G1691" s="173"/>
      <c r="H1691" s="199"/>
      <c r="I1691" s="191"/>
      <c r="J1691" s="200"/>
      <c r="K1691" s="197"/>
      <c r="L1691" s="184"/>
      <c r="M1691" s="180"/>
      <c r="N1691" s="196"/>
      <c r="O1691" s="194"/>
      <c r="P1691" s="195"/>
    </row>
    <row r="1692" spans="1:16" s="172" customFormat="1">
      <c r="A1692" s="827"/>
      <c r="B1692" s="830"/>
      <c r="C1692" s="192"/>
      <c r="D1692" s="193"/>
      <c r="E1692" s="194"/>
      <c r="F1692" s="195"/>
      <c r="G1692" s="173"/>
      <c r="H1692" s="201"/>
      <c r="I1692" s="175"/>
      <c r="J1692" s="175"/>
      <c r="K1692" s="178"/>
      <c r="L1692" s="184"/>
      <c r="M1692" s="180"/>
      <c r="N1692" s="196"/>
      <c r="O1692" s="194"/>
      <c r="P1692" s="195"/>
    </row>
    <row r="1693" spans="1:16" s="172" customFormat="1">
      <c r="A1693" s="827"/>
      <c r="B1693" s="830"/>
      <c r="C1693" s="192"/>
      <c r="D1693" s="193"/>
      <c r="E1693" s="194"/>
      <c r="F1693" s="195"/>
      <c r="G1693" s="198"/>
      <c r="H1693" s="183"/>
      <c r="I1693" s="200"/>
      <c r="J1693" s="200"/>
      <c r="K1693" s="197"/>
      <c r="L1693" s="184"/>
      <c r="M1693" s="180"/>
      <c r="N1693" s="196"/>
      <c r="O1693" s="194"/>
      <c r="P1693" s="195"/>
    </row>
    <row r="1694" spans="1:16" s="172" customFormat="1">
      <c r="A1694" s="827"/>
      <c r="B1694" s="830"/>
      <c r="C1694" s="192"/>
      <c r="D1694" s="193"/>
      <c r="E1694" s="194"/>
      <c r="F1694" s="195"/>
      <c r="G1694" s="173"/>
      <c r="H1694" s="183"/>
      <c r="I1694" s="200"/>
      <c r="J1694" s="200"/>
      <c r="K1694" s="197"/>
      <c r="L1694" s="179"/>
      <c r="M1694" s="180"/>
      <c r="N1694" s="196"/>
      <c r="O1694" s="194"/>
      <c r="P1694" s="195"/>
    </row>
    <row r="1695" spans="1:16" s="172" customFormat="1">
      <c r="A1695" s="827"/>
      <c r="B1695" s="830"/>
      <c r="C1695" s="192"/>
      <c r="D1695" s="193"/>
      <c r="E1695" s="194"/>
      <c r="F1695" s="195"/>
      <c r="G1695" s="192"/>
      <c r="H1695" s="201"/>
      <c r="I1695" s="202"/>
      <c r="J1695" s="202"/>
      <c r="K1695" s="203"/>
      <c r="L1695" s="204"/>
      <c r="M1695" s="190"/>
      <c r="N1695" s="196"/>
      <c r="O1695" s="194"/>
      <c r="P1695" s="195"/>
    </row>
    <row r="1696" spans="1:16" s="172" customFormat="1">
      <c r="A1696" s="827"/>
      <c r="B1696" s="830"/>
      <c r="C1696" s="192"/>
      <c r="D1696" s="193"/>
      <c r="E1696" s="194"/>
      <c r="F1696" s="195"/>
      <c r="G1696" s="192"/>
      <c r="H1696" s="201"/>
      <c r="I1696" s="202"/>
      <c r="J1696" s="202"/>
      <c r="K1696" s="203"/>
      <c r="L1696" s="204"/>
      <c r="M1696" s="190"/>
      <c r="N1696" s="196"/>
      <c r="O1696" s="194"/>
      <c r="P1696" s="195"/>
    </row>
    <row r="1697" spans="1:16" s="172" customFormat="1">
      <c r="A1697" s="827"/>
      <c r="B1697" s="830"/>
      <c r="C1697" s="192"/>
      <c r="D1697" s="193"/>
      <c r="E1697" s="194"/>
      <c r="F1697" s="195"/>
      <c r="G1697" s="192"/>
      <c r="H1697" s="201"/>
      <c r="I1697" s="202"/>
      <c r="J1697" s="202"/>
      <c r="K1697" s="203"/>
      <c r="L1697" s="204"/>
      <c r="M1697" s="190"/>
      <c r="N1697" s="196"/>
      <c r="O1697" s="194"/>
      <c r="P1697" s="195"/>
    </row>
    <row r="1698" spans="1:16" s="172" customFormat="1" ht="17.25" thickBot="1">
      <c r="A1698" s="828"/>
      <c r="B1698" s="831"/>
      <c r="C1698" s="205"/>
      <c r="D1698" s="206"/>
      <c r="E1698" s="207"/>
      <c r="F1698" s="208"/>
      <c r="G1698" s="209"/>
      <c r="H1698" s="210"/>
      <c r="I1698" s="211"/>
      <c r="J1698" s="211"/>
      <c r="K1698" s="212"/>
      <c r="L1698" s="213"/>
      <c r="M1698" s="214"/>
      <c r="N1698" s="215"/>
      <c r="O1698" s="207"/>
      <c r="P1698" s="208"/>
    </row>
    <row r="1699" spans="1:16" s="71" customFormat="1" ht="18" customHeight="1" thickTop="1" thickBot="1">
      <c r="A1699" s="862">
        <f>A1593+1</f>
        <v>46220</v>
      </c>
      <c r="B1699" s="90" t="s">
        <v>162</v>
      </c>
      <c r="C1699" s="832" t="s">
        <v>665</v>
      </c>
      <c r="D1699" s="91" t="s">
        <v>114</v>
      </c>
      <c r="E1699" s="92" t="s">
        <v>164</v>
      </c>
      <c r="F1699" s="93"/>
      <c r="G1699" s="90" t="s">
        <v>162</v>
      </c>
      <c r="H1699" s="836" t="s">
        <v>163</v>
      </c>
      <c r="I1699" s="91" t="s">
        <v>114</v>
      </c>
      <c r="J1699" s="92" t="s">
        <v>164</v>
      </c>
      <c r="K1699" s="93"/>
      <c r="L1699" s="90" t="s">
        <v>162</v>
      </c>
      <c r="M1699" s="839" t="s">
        <v>163</v>
      </c>
      <c r="N1699" s="91" t="s">
        <v>114</v>
      </c>
      <c r="O1699" s="92" t="s">
        <v>164</v>
      </c>
      <c r="P1699" s="93"/>
    </row>
    <row r="1700" spans="1:16" ht="18" customHeight="1">
      <c r="A1700" s="863"/>
      <c r="B1700" s="864"/>
      <c r="C1700" s="833"/>
      <c r="D1700" s="94" t="s">
        <v>116</v>
      </c>
      <c r="E1700" s="95" t="s">
        <v>142</v>
      </c>
      <c r="F1700" s="93"/>
      <c r="G1700" s="864"/>
      <c r="H1700" s="836"/>
      <c r="I1700" s="94" t="s">
        <v>116</v>
      </c>
      <c r="J1700" s="95" t="s">
        <v>142</v>
      </c>
      <c r="K1700" s="93"/>
      <c r="L1700" s="864"/>
      <c r="M1700" s="839"/>
      <c r="N1700" s="94" t="s">
        <v>116</v>
      </c>
      <c r="O1700" s="95" t="s">
        <v>142</v>
      </c>
      <c r="P1700" s="93"/>
    </row>
    <row r="1701" spans="1:16" ht="17.25" thickBot="1">
      <c r="A1701" s="863"/>
      <c r="B1701" s="865"/>
      <c r="C1701" s="833"/>
      <c r="D1701" s="94" t="s">
        <v>165</v>
      </c>
      <c r="E1701" s="96" t="s">
        <v>166</v>
      </c>
      <c r="F1701" s="98"/>
      <c r="G1701" s="865"/>
      <c r="H1701" s="836"/>
      <c r="I1701" s="94" t="s">
        <v>165</v>
      </c>
      <c r="J1701" s="96" t="s">
        <v>166</v>
      </c>
      <c r="K1701" s="98"/>
      <c r="L1701" s="865"/>
      <c r="M1701" s="839"/>
      <c r="N1701" s="94" t="s">
        <v>165</v>
      </c>
      <c r="O1701" s="96" t="s">
        <v>166</v>
      </c>
      <c r="P1701" s="98"/>
    </row>
    <row r="1702" spans="1:16" ht="17.25" thickBot="1">
      <c r="A1702" s="863"/>
      <c r="B1702" s="90" t="s">
        <v>167</v>
      </c>
      <c r="C1702" s="833"/>
      <c r="D1702" s="94"/>
      <c r="E1702" s="96"/>
      <c r="F1702" s="97"/>
      <c r="G1702" s="90" t="s">
        <v>167</v>
      </c>
      <c r="H1702" s="836"/>
      <c r="I1702" s="94" t="s">
        <v>120</v>
      </c>
      <c r="J1702" s="96" t="s">
        <v>148</v>
      </c>
      <c r="K1702" s="97"/>
      <c r="L1702" s="90" t="s">
        <v>167</v>
      </c>
      <c r="M1702" s="839"/>
      <c r="N1702" s="94" t="s">
        <v>120</v>
      </c>
      <c r="O1702" s="96" t="s">
        <v>148</v>
      </c>
      <c r="P1702" s="97"/>
    </row>
    <row r="1703" spans="1:16">
      <c r="A1703" s="863"/>
      <c r="B1703" s="861"/>
      <c r="C1703" s="833"/>
      <c r="D1703" s="94"/>
      <c r="E1703" s="96"/>
      <c r="F1703" s="97"/>
      <c r="G1703" s="861"/>
      <c r="H1703" s="836"/>
      <c r="I1703" s="94"/>
      <c r="J1703" s="96"/>
      <c r="K1703" s="97"/>
      <c r="L1703" s="861"/>
      <c r="M1703" s="839"/>
      <c r="N1703" s="94"/>
      <c r="O1703" s="96"/>
      <c r="P1703" s="97"/>
    </row>
    <row r="1704" spans="1:16">
      <c r="A1704" s="863"/>
      <c r="B1704" s="854"/>
      <c r="C1704" s="833"/>
      <c r="D1704" s="94"/>
      <c r="E1704" s="96"/>
      <c r="F1704" s="97"/>
      <c r="G1704" s="854"/>
      <c r="H1704" s="836"/>
      <c r="I1704" s="94"/>
      <c r="J1704" s="96"/>
      <c r="K1704" s="97"/>
      <c r="L1704" s="854"/>
      <c r="M1704" s="839"/>
      <c r="N1704" s="94"/>
      <c r="O1704" s="96"/>
      <c r="P1704" s="97"/>
    </row>
    <row r="1705" spans="1:16">
      <c r="A1705" s="863"/>
      <c r="B1705" s="853"/>
      <c r="C1705" s="833"/>
      <c r="D1705" s="94"/>
      <c r="E1705" s="96"/>
      <c r="F1705" s="93"/>
      <c r="G1705" s="853"/>
      <c r="H1705" s="836"/>
      <c r="I1705" s="94"/>
      <c r="J1705" s="96"/>
      <c r="K1705" s="93"/>
      <c r="L1705" s="853"/>
      <c r="M1705" s="839"/>
      <c r="N1705" s="94"/>
      <c r="O1705" s="96"/>
      <c r="P1705" s="93"/>
    </row>
    <row r="1706" spans="1:16">
      <c r="A1706" s="863"/>
      <c r="B1706" s="854"/>
      <c r="C1706" s="833"/>
      <c r="D1706" s="94"/>
      <c r="E1706" s="96"/>
      <c r="F1706" s="99"/>
      <c r="G1706" s="854"/>
      <c r="H1706" s="836"/>
      <c r="I1706" s="94"/>
      <c r="J1706" s="96"/>
      <c r="K1706" s="99"/>
      <c r="L1706" s="854"/>
      <c r="M1706" s="839"/>
      <c r="N1706" s="94"/>
      <c r="O1706" s="96"/>
      <c r="P1706" s="93"/>
    </row>
    <row r="1707" spans="1:16">
      <c r="A1707" s="863"/>
      <c r="B1707" s="853"/>
      <c r="C1707" s="833"/>
      <c r="D1707" s="94"/>
      <c r="E1707" s="96"/>
      <c r="F1707" s="102"/>
      <c r="G1707" s="853"/>
      <c r="H1707" s="836"/>
      <c r="I1707" s="94"/>
      <c r="J1707" s="96"/>
      <c r="K1707" s="102"/>
      <c r="L1707" s="853"/>
      <c r="M1707" s="839"/>
      <c r="N1707" s="94"/>
      <c r="O1707" s="96"/>
      <c r="P1707" s="99"/>
    </row>
    <row r="1708" spans="1:16" ht="17.25" thickBot="1">
      <c r="A1708" s="863"/>
      <c r="B1708" s="854"/>
      <c r="C1708" s="833"/>
      <c r="D1708" s="94"/>
      <c r="E1708" s="96"/>
      <c r="F1708" s="99"/>
      <c r="G1708" s="854"/>
      <c r="H1708" s="836"/>
      <c r="I1708" s="94"/>
      <c r="J1708" s="96"/>
      <c r="K1708" s="99"/>
      <c r="L1708" s="854"/>
      <c r="M1708" s="839"/>
      <c r="N1708" s="94"/>
      <c r="O1708" s="96"/>
      <c r="P1708" s="99"/>
    </row>
    <row r="1709" spans="1:16" ht="17.25" thickBot="1">
      <c r="A1709" s="863"/>
      <c r="B1709" s="100" t="s">
        <v>168</v>
      </c>
      <c r="C1709" s="833"/>
      <c r="D1709" s="94"/>
      <c r="E1709" s="96"/>
      <c r="F1709" s="99"/>
      <c r="G1709" s="100" t="s">
        <v>168</v>
      </c>
      <c r="H1709" s="836"/>
      <c r="I1709" s="94"/>
      <c r="J1709" s="96"/>
      <c r="K1709" s="99"/>
      <c r="L1709" s="100" t="s">
        <v>168</v>
      </c>
      <c r="M1709" s="839"/>
      <c r="N1709" s="94"/>
      <c r="O1709" s="96"/>
      <c r="P1709" s="99"/>
    </row>
    <row r="1710" spans="1:16">
      <c r="A1710" s="863"/>
      <c r="B1710" s="855"/>
      <c r="C1710" s="833"/>
      <c r="D1710" s="94"/>
      <c r="E1710" s="96"/>
      <c r="F1710" s="99"/>
      <c r="G1710" s="855"/>
      <c r="H1710" s="836"/>
      <c r="I1710" s="94"/>
      <c r="J1710" s="96"/>
      <c r="K1710" s="99"/>
      <c r="L1710" s="855"/>
      <c r="M1710" s="839"/>
      <c r="N1710" s="94"/>
      <c r="O1710" s="96"/>
      <c r="P1710" s="99"/>
    </row>
    <row r="1711" spans="1:16">
      <c r="A1711" s="863"/>
      <c r="B1711" s="856"/>
      <c r="C1711" s="833"/>
      <c r="D1711" s="94"/>
      <c r="E1711" s="96"/>
      <c r="F1711" s="99"/>
      <c r="G1711" s="856"/>
      <c r="H1711" s="836"/>
      <c r="I1711" s="94"/>
      <c r="J1711" s="96"/>
      <c r="K1711" s="99"/>
      <c r="L1711" s="856"/>
      <c r="M1711" s="839"/>
      <c r="N1711" s="94"/>
      <c r="O1711" s="96"/>
      <c r="P1711" s="97"/>
    </row>
    <row r="1712" spans="1:16" ht="17.25" thickBot="1">
      <c r="A1712" s="863"/>
      <c r="B1712" s="857"/>
      <c r="C1712" s="833"/>
      <c r="D1712" s="94"/>
      <c r="E1712" s="96"/>
      <c r="F1712" s="97"/>
      <c r="G1712" s="857"/>
      <c r="H1712" s="836"/>
      <c r="I1712" s="94"/>
      <c r="J1712" s="96"/>
      <c r="K1712" s="97"/>
      <c r="L1712" s="857"/>
      <c r="M1712" s="839"/>
      <c r="N1712" s="94"/>
      <c r="O1712" s="96"/>
      <c r="P1712" s="97"/>
    </row>
    <row r="1713" spans="1:16" ht="17.25" thickBot="1">
      <c r="A1713" s="863"/>
      <c r="B1713" s="100" t="s">
        <v>123</v>
      </c>
      <c r="C1713" s="833"/>
      <c r="D1713" s="94"/>
      <c r="E1713" s="96"/>
      <c r="F1713" s="97"/>
      <c r="G1713" s="100" t="s">
        <v>123</v>
      </c>
      <c r="H1713" s="836"/>
      <c r="I1713" s="94"/>
      <c r="J1713" s="96"/>
      <c r="K1713" s="97"/>
      <c r="L1713" s="100" t="s">
        <v>123</v>
      </c>
      <c r="M1713" s="839"/>
      <c r="N1713" s="94"/>
      <c r="O1713" s="96"/>
      <c r="P1713" s="97"/>
    </row>
    <row r="1714" spans="1:16">
      <c r="A1714" s="863"/>
      <c r="B1714" s="868"/>
      <c r="C1714" s="833"/>
      <c r="D1714" s="94"/>
      <c r="E1714" s="96"/>
      <c r="F1714" s="97"/>
      <c r="G1714" s="868"/>
      <c r="H1714" s="836"/>
      <c r="I1714" s="94"/>
      <c r="J1714" s="96"/>
      <c r="K1714" s="97"/>
      <c r="L1714" s="868"/>
      <c r="M1714" s="839"/>
      <c r="N1714" s="94"/>
      <c r="O1714" s="96"/>
      <c r="P1714" s="97"/>
    </row>
    <row r="1715" spans="1:16">
      <c r="A1715" s="863"/>
      <c r="B1715" s="869"/>
      <c r="C1715" s="833"/>
      <c r="D1715" s="94"/>
      <c r="E1715" s="96"/>
      <c r="F1715" s="97"/>
      <c r="G1715" s="869"/>
      <c r="H1715" s="836"/>
      <c r="I1715" s="94"/>
      <c r="J1715" s="96"/>
      <c r="K1715" s="97"/>
      <c r="L1715" s="869"/>
      <c r="M1715" s="839"/>
      <c r="N1715" s="94"/>
      <c r="O1715" s="96"/>
      <c r="P1715" s="97"/>
    </row>
    <row r="1716" spans="1:16" ht="17.25" thickBot="1">
      <c r="A1716" s="863"/>
      <c r="B1716" s="870"/>
      <c r="C1716" s="833"/>
      <c r="D1716" s="94"/>
      <c r="E1716" s="96"/>
      <c r="F1716" s="97"/>
      <c r="G1716" s="870"/>
      <c r="H1716" s="836"/>
      <c r="I1716" s="94"/>
      <c r="J1716" s="96"/>
      <c r="K1716" s="97"/>
      <c r="L1716" s="870"/>
      <c r="M1716" s="839"/>
      <c r="N1716" s="94"/>
      <c r="O1716" s="96"/>
      <c r="P1716" s="97"/>
    </row>
    <row r="1717" spans="1:16">
      <c r="A1717" s="863"/>
      <c r="B1717" s="851" t="s">
        <v>124</v>
      </c>
      <c r="C1717" s="833"/>
      <c r="D1717" s="94"/>
      <c r="E1717" s="96"/>
      <c r="F1717" s="97"/>
      <c r="G1717" s="851" t="s">
        <v>124</v>
      </c>
      <c r="H1717" s="836"/>
      <c r="I1717" s="94"/>
      <c r="J1717" s="96"/>
      <c r="K1717" s="97"/>
      <c r="L1717" s="851" t="s">
        <v>124</v>
      </c>
      <c r="M1717" s="839"/>
      <c r="N1717" s="94"/>
      <c r="O1717" s="96"/>
      <c r="P1717" s="97"/>
    </row>
    <row r="1718" spans="1:16" ht="17.25" thickBot="1">
      <c r="A1718" s="863"/>
      <c r="B1718" s="852"/>
      <c r="C1718" s="833"/>
      <c r="D1718" s="94"/>
      <c r="E1718" s="96"/>
      <c r="F1718" s="97"/>
      <c r="G1718" s="852"/>
      <c r="H1718" s="836"/>
      <c r="I1718" s="94"/>
      <c r="J1718" s="96"/>
      <c r="K1718" s="97"/>
      <c r="L1718" s="852"/>
      <c r="M1718" s="839"/>
      <c r="N1718" s="94"/>
      <c r="O1718" s="96"/>
      <c r="P1718" s="93"/>
    </row>
    <row r="1719" spans="1:16" ht="17.25" thickTop="1">
      <c r="A1719" s="863"/>
      <c r="B1719" s="866" t="s">
        <v>125</v>
      </c>
      <c r="C1719" s="833"/>
      <c r="D1719" s="94"/>
      <c r="E1719" s="96"/>
      <c r="F1719" s="93"/>
      <c r="G1719" s="866" t="s">
        <v>125</v>
      </c>
      <c r="H1719" s="836"/>
      <c r="I1719" s="94"/>
      <c r="J1719" s="96"/>
      <c r="K1719" s="93"/>
      <c r="L1719" s="866" t="s">
        <v>125</v>
      </c>
      <c r="M1719" s="839"/>
      <c r="N1719" s="94"/>
      <c r="O1719" s="96"/>
      <c r="P1719" s="97"/>
    </row>
    <row r="1720" spans="1:16" ht="17.25" thickBot="1">
      <c r="A1720" s="863"/>
      <c r="B1720" s="849"/>
      <c r="C1720" s="833"/>
      <c r="D1720" s="94"/>
      <c r="E1720" s="96"/>
      <c r="F1720" s="93"/>
      <c r="G1720" s="849"/>
      <c r="H1720" s="836"/>
      <c r="I1720" s="94"/>
      <c r="J1720" s="96"/>
      <c r="K1720" s="93"/>
      <c r="L1720" s="849"/>
      <c r="M1720" s="839"/>
      <c r="N1720" s="94"/>
      <c r="O1720" s="96"/>
      <c r="P1720" s="101"/>
    </row>
    <row r="1721" spans="1:16">
      <c r="A1721" s="863"/>
      <c r="B1721" s="859"/>
      <c r="C1721" s="833"/>
      <c r="D1721" s="94"/>
      <c r="E1721" s="96"/>
      <c r="F1721" s="97"/>
      <c r="G1721" s="859"/>
      <c r="H1721" s="836"/>
      <c r="I1721" s="94"/>
      <c r="J1721" s="96"/>
      <c r="K1721" s="97"/>
      <c r="L1721" s="859"/>
      <c r="M1721" s="839"/>
      <c r="N1721" s="94"/>
      <c r="O1721" s="96"/>
      <c r="P1721" s="103"/>
    </row>
    <row r="1722" spans="1:16" ht="17.25" thickBot="1">
      <c r="A1722" s="863"/>
      <c r="B1722" s="867"/>
      <c r="C1722" s="833"/>
      <c r="D1722" s="94"/>
      <c r="E1722" s="96"/>
      <c r="F1722" s="97"/>
      <c r="G1722" s="867"/>
      <c r="H1722" s="836"/>
      <c r="I1722" s="94"/>
      <c r="J1722" s="96"/>
      <c r="K1722" s="97"/>
      <c r="L1722" s="867"/>
      <c r="M1722" s="839"/>
      <c r="N1722" s="94"/>
      <c r="O1722" s="96"/>
      <c r="P1722" s="104"/>
    </row>
    <row r="1723" spans="1:16">
      <c r="A1723" s="863"/>
      <c r="B1723" s="848" t="s">
        <v>126</v>
      </c>
      <c r="C1723" s="833"/>
      <c r="D1723" s="94"/>
      <c r="E1723" s="96"/>
      <c r="F1723" s="93"/>
      <c r="G1723" s="848" t="s">
        <v>126</v>
      </c>
      <c r="H1723" s="836"/>
      <c r="I1723" s="94"/>
      <c r="J1723" s="96"/>
      <c r="K1723" s="93"/>
      <c r="L1723" s="848" t="s">
        <v>126</v>
      </c>
      <c r="M1723" s="839"/>
      <c r="N1723" s="94"/>
      <c r="O1723" s="96"/>
      <c r="P1723" s="99"/>
    </row>
    <row r="1724" spans="1:16" ht="17.25" thickBot="1">
      <c r="A1724" s="863"/>
      <c r="B1724" s="849"/>
      <c r="C1724" s="833"/>
      <c r="D1724" s="94"/>
      <c r="E1724" s="96"/>
      <c r="F1724" s="101"/>
      <c r="G1724" s="849"/>
      <c r="H1724" s="836"/>
      <c r="I1724" s="94"/>
      <c r="J1724" s="96"/>
      <c r="K1724" s="101"/>
      <c r="L1724" s="849"/>
      <c r="M1724" s="839"/>
      <c r="N1724" s="94"/>
      <c r="O1724" s="96"/>
      <c r="P1724" s="104"/>
    </row>
    <row r="1725" spans="1:16">
      <c r="A1725" s="863"/>
      <c r="B1725" s="859"/>
      <c r="C1725" s="833"/>
      <c r="D1725" s="94"/>
      <c r="E1725" s="96"/>
      <c r="F1725" s="102"/>
      <c r="G1725" s="859"/>
      <c r="H1725" s="836"/>
      <c r="I1725" s="94"/>
      <c r="J1725" s="96"/>
      <c r="K1725" s="103"/>
      <c r="L1725" s="859"/>
      <c r="M1725" s="839"/>
      <c r="N1725" s="94"/>
      <c r="O1725" s="96"/>
      <c r="P1725" s="93"/>
    </row>
    <row r="1726" spans="1:16" ht="17.25" thickBot="1">
      <c r="A1726" s="863"/>
      <c r="B1726" s="860"/>
      <c r="C1726" s="833"/>
      <c r="D1726" s="94"/>
      <c r="E1726" s="96"/>
      <c r="F1726" s="99"/>
      <c r="G1726" s="860"/>
      <c r="H1726" s="836"/>
      <c r="I1726" s="94"/>
      <c r="J1726" s="96"/>
      <c r="K1726" s="104"/>
      <c r="L1726" s="860"/>
      <c r="M1726" s="839"/>
      <c r="N1726" s="94"/>
      <c r="O1726" s="96"/>
      <c r="P1726" s="97"/>
    </row>
    <row r="1727" spans="1:16">
      <c r="A1727" s="863"/>
      <c r="B1727" s="858" t="s">
        <v>127</v>
      </c>
      <c r="C1727" s="833"/>
      <c r="D1727" s="94"/>
      <c r="E1727" s="96"/>
      <c r="F1727" s="103"/>
      <c r="G1727" s="858" t="s">
        <v>127</v>
      </c>
      <c r="H1727" s="836"/>
      <c r="I1727" s="94"/>
      <c r="J1727" s="96"/>
      <c r="K1727" s="104"/>
      <c r="L1727" s="858" t="s">
        <v>127</v>
      </c>
      <c r="M1727" s="839"/>
      <c r="N1727" s="94"/>
      <c r="O1727" s="114"/>
      <c r="P1727" s="97"/>
    </row>
    <row r="1728" spans="1:16" ht="17.25" thickBot="1">
      <c r="A1728" s="863"/>
      <c r="B1728" s="849"/>
      <c r="C1728" s="833"/>
      <c r="D1728" s="94"/>
      <c r="E1728" s="96"/>
      <c r="F1728" s="104"/>
      <c r="G1728" s="849"/>
      <c r="H1728" s="836"/>
      <c r="I1728" s="94"/>
      <c r="J1728" s="96"/>
      <c r="K1728" s="99"/>
      <c r="L1728" s="849"/>
      <c r="M1728" s="839"/>
      <c r="N1728" s="113"/>
      <c r="O1728" s="96"/>
      <c r="P1728" s="112"/>
    </row>
    <row r="1729" spans="1:16">
      <c r="A1729" s="863"/>
      <c r="B1729" s="859"/>
      <c r="C1729" s="833"/>
      <c r="D1729" s="94"/>
      <c r="E1729" s="96"/>
      <c r="F1729" s="104"/>
      <c r="G1729" s="859"/>
      <c r="H1729" s="836"/>
      <c r="I1729" s="94"/>
      <c r="J1729" s="96"/>
      <c r="K1729" s="104"/>
      <c r="L1729" s="859"/>
      <c r="M1729" s="839"/>
      <c r="N1729" s="113"/>
      <c r="O1729" s="114"/>
      <c r="P1729" s="97"/>
    </row>
    <row r="1730" spans="1:16" ht="17.25" thickBot="1">
      <c r="A1730" s="863"/>
      <c r="B1730" s="860"/>
      <c r="C1730" s="833"/>
      <c r="D1730" s="94"/>
      <c r="E1730" s="96"/>
      <c r="F1730" s="99"/>
      <c r="G1730" s="860"/>
      <c r="H1730" s="836"/>
      <c r="I1730" s="94"/>
      <c r="J1730" s="96"/>
      <c r="K1730" s="93"/>
      <c r="L1730" s="860"/>
      <c r="M1730" s="839"/>
      <c r="N1730" s="94"/>
      <c r="O1730" s="114"/>
      <c r="P1730" s="104"/>
    </row>
    <row r="1731" spans="1:16">
      <c r="A1731" s="863"/>
      <c r="B1731" s="858" t="s">
        <v>128</v>
      </c>
      <c r="C1731" s="833"/>
      <c r="D1731" s="94"/>
      <c r="E1731" s="96"/>
      <c r="F1731" s="104"/>
      <c r="G1731" s="858" t="s">
        <v>128</v>
      </c>
      <c r="H1731" s="836"/>
      <c r="I1731" s="94"/>
      <c r="J1731" s="96"/>
      <c r="K1731" s="97"/>
      <c r="L1731" s="858" t="s">
        <v>128</v>
      </c>
      <c r="M1731" s="839"/>
      <c r="N1731" s="94"/>
      <c r="O1731" s="96"/>
      <c r="P1731" s="97"/>
    </row>
    <row r="1732" spans="1:16" ht="17.25" thickBot="1">
      <c r="A1732" s="863"/>
      <c r="B1732" s="849"/>
      <c r="C1732" s="833"/>
      <c r="D1732" s="94"/>
      <c r="E1732" s="96"/>
      <c r="F1732" s="93"/>
      <c r="G1732" s="849"/>
      <c r="H1732" s="836"/>
      <c r="I1732" s="94"/>
      <c r="J1732" s="114"/>
      <c r="K1732" s="97"/>
      <c r="L1732" s="849"/>
      <c r="M1732" s="839"/>
      <c r="N1732" s="113"/>
      <c r="O1732" s="114"/>
      <c r="P1732" s="97"/>
    </row>
    <row r="1733" spans="1:16">
      <c r="A1733" s="863"/>
      <c r="B1733" s="859"/>
      <c r="C1733" s="833"/>
      <c r="D1733" s="94"/>
      <c r="E1733" s="96"/>
      <c r="F1733" s="97"/>
      <c r="G1733" s="859"/>
      <c r="H1733" s="836"/>
      <c r="I1733" s="94"/>
      <c r="J1733" s="96"/>
      <c r="K1733" s="97"/>
      <c r="L1733" s="859"/>
      <c r="M1733" s="839"/>
      <c r="N1733" s="113"/>
      <c r="O1733" s="114"/>
      <c r="P1733" s="97"/>
    </row>
    <row r="1734" spans="1:16" ht="17.25" thickBot="1">
      <c r="A1734" s="863"/>
      <c r="B1734" s="860"/>
      <c r="C1734" s="833"/>
      <c r="D1734" s="94"/>
      <c r="E1734" s="96"/>
      <c r="F1734" s="93"/>
      <c r="G1734" s="860"/>
      <c r="H1734" s="836"/>
      <c r="I1734" s="94"/>
      <c r="J1734" s="114"/>
      <c r="K1734" s="97"/>
      <c r="L1734" s="860"/>
      <c r="M1734" s="839"/>
      <c r="N1734" s="94"/>
      <c r="O1734" s="114"/>
      <c r="P1734" s="97"/>
    </row>
    <row r="1735" spans="1:16">
      <c r="A1735" s="863"/>
      <c r="B1735" s="848" t="s">
        <v>129</v>
      </c>
      <c r="C1735" s="833"/>
      <c r="D1735" s="94"/>
      <c r="E1735" s="96"/>
      <c r="F1735" s="93"/>
      <c r="G1735" s="848" t="s">
        <v>129</v>
      </c>
      <c r="H1735" s="836"/>
      <c r="I1735" s="94"/>
      <c r="J1735" s="114"/>
      <c r="K1735" s="97"/>
      <c r="L1735" s="848" t="s">
        <v>129</v>
      </c>
      <c r="M1735" s="839"/>
      <c r="N1735" s="113"/>
      <c r="O1735" s="114"/>
      <c r="P1735" s="97"/>
    </row>
    <row r="1736" spans="1:16" ht="17.25" thickBot="1">
      <c r="A1736" s="863"/>
      <c r="B1736" s="849"/>
      <c r="C1736" s="833"/>
      <c r="D1736" s="94"/>
      <c r="E1736" s="96"/>
      <c r="F1736" s="93"/>
      <c r="G1736" s="849"/>
      <c r="H1736" s="836"/>
      <c r="I1736" s="94"/>
      <c r="J1736" s="114"/>
      <c r="K1736" s="97"/>
      <c r="L1736" s="849"/>
      <c r="M1736" s="839"/>
      <c r="N1736" s="94"/>
      <c r="O1736" s="114"/>
      <c r="P1736" s="97"/>
    </row>
    <row r="1737" spans="1:16">
      <c r="A1737" s="863"/>
      <c r="B1737" s="106"/>
      <c r="C1737" s="833"/>
      <c r="D1737" s="94"/>
      <c r="E1737" s="96"/>
      <c r="F1737" s="97"/>
      <c r="G1737" s="106"/>
      <c r="H1737" s="836"/>
      <c r="I1737" s="94"/>
      <c r="J1737" s="96"/>
      <c r="K1737" s="112"/>
      <c r="L1737" s="106"/>
      <c r="M1737" s="839"/>
      <c r="N1737" s="113"/>
      <c r="O1737" s="96"/>
      <c r="P1737" s="112"/>
    </row>
    <row r="1738" spans="1:16">
      <c r="A1738" s="863"/>
      <c r="B1738" s="107"/>
      <c r="C1738" s="833"/>
      <c r="D1738" s="94"/>
      <c r="E1738" s="96"/>
      <c r="F1738" s="93"/>
      <c r="G1738" s="107"/>
      <c r="H1738" s="836"/>
      <c r="I1738" s="94"/>
      <c r="J1738" s="96"/>
      <c r="K1738" s="97"/>
      <c r="L1738" s="107"/>
      <c r="M1738" s="839"/>
      <c r="N1738" s="113"/>
      <c r="O1738" s="114"/>
      <c r="P1738" s="97"/>
    </row>
    <row r="1739" spans="1:16">
      <c r="A1739" s="863"/>
      <c r="B1739" s="109"/>
      <c r="C1739" s="833"/>
      <c r="D1739" s="94"/>
      <c r="E1739" s="96"/>
      <c r="F1739" s="93"/>
      <c r="G1739" s="109"/>
      <c r="H1739" s="836"/>
      <c r="I1739" s="113"/>
      <c r="J1739" s="114"/>
      <c r="K1739" s="97"/>
      <c r="L1739" s="109"/>
      <c r="M1739" s="839"/>
      <c r="N1739" s="113"/>
      <c r="O1739" s="114"/>
      <c r="P1739" s="104"/>
    </row>
    <row r="1740" spans="1:16">
      <c r="A1740" s="863"/>
      <c r="B1740" s="110"/>
      <c r="C1740" s="833"/>
      <c r="D1740" s="94"/>
      <c r="E1740" s="96"/>
      <c r="F1740" s="93"/>
      <c r="G1740" s="110"/>
      <c r="H1740" s="836"/>
      <c r="I1740" s="113"/>
      <c r="J1740" s="114"/>
      <c r="K1740" s="104"/>
      <c r="L1740" s="110"/>
      <c r="M1740" s="839"/>
      <c r="N1740" s="111"/>
      <c r="O1740" s="96"/>
      <c r="P1740" s="97"/>
    </row>
    <row r="1741" spans="1:16">
      <c r="A1741" s="863"/>
      <c r="B1741" s="109"/>
      <c r="C1741" s="833"/>
      <c r="D1741" s="111"/>
      <c r="E1741" s="96"/>
      <c r="F1741" s="97"/>
      <c r="G1741" s="109"/>
      <c r="H1741" s="836"/>
      <c r="I1741" s="111"/>
      <c r="J1741" s="96"/>
      <c r="K1741" s="112"/>
      <c r="L1741" s="109"/>
      <c r="M1741" s="839"/>
      <c r="N1741" s="94"/>
      <c r="O1741" s="96"/>
      <c r="P1741" s="112"/>
    </row>
    <row r="1742" spans="1:16">
      <c r="A1742" s="863"/>
      <c r="B1742" s="110"/>
      <c r="C1742" s="833"/>
      <c r="D1742" s="94"/>
      <c r="E1742" s="96"/>
      <c r="F1742" s="108"/>
      <c r="G1742" s="110"/>
      <c r="H1742" s="836"/>
      <c r="I1742" s="94"/>
      <c r="J1742" s="96"/>
      <c r="K1742" s="97"/>
      <c r="L1742" s="110"/>
      <c r="M1742" s="839"/>
      <c r="N1742" s="113"/>
      <c r="O1742" s="114"/>
      <c r="P1742" s="97"/>
    </row>
    <row r="1743" spans="1:16">
      <c r="A1743" s="863"/>
      <c r="B1743" s="109"/>
      <c r="C1743" s="833"/>
      <c r="D1743" s="94"/>
      <c r="E1743" s="96"/>
      <c r="F1743" s="97"/>
      <c r="G1743" s="109"/>
      <c r="H1743" s="836"/>
      <c r="I1743" s="113"/>
      <c r="J1743" s="114"/>
      <c r="K1743" s="97"/>
      <c r="L1743" s="109"/>
      <c r="M1743" s="839"/>
      <c r="N1743" s="113"/>
      <c r="O1743" s="114"/>
      <c r="P1743" s="97"/>
    </row>
    <row r="1744" spans="1:16" ht="17.25" thickBot="1">
      <c r="A1744" s="863"/>
      <c r="B1744" s="110"/>
      <c r="C1744" s="846"/>
      <c r="D1744" s="115"/>
      <c r="E1744" s="116"/>
      <c r="F1744" s="117"/>
      <c r="G1744" s="110"/>
      <c r="H1744" s="836"/>
      <c r="I1744" s="115"/>
      <c r="J1744" s="116"/>
      <c r="K1744" s="117"/>
      <c r="L1744" s="110"/>
      <c r="M1744" s="839"/>
      <c r="N1744" s="115"/>
      <c r="O1744" s="116"/>
      <c r="P1744" s="117"/>
    </row>
    <row r="1745" spans="1:16">
      <c r="A1745" s="850" t="str">
        <f>TEXT(A1699,"AAAA")</f>
        <v>星期五</v>
      </c>
      <c r="B1745" s="109"/>
      <c r="C1745" s="832" t="s">
        <v>666</v>
      </c>
      <c r="D1745" s="118"/>
      <c r="E1745" s="119"/>
      <c r="F1745" s="97"/>
      <c r="G1745" s="109"/>
      <c r="H1745" s="835" t="s">
        <v>130</v>
      </c>
      <c r="I1745" s="118"/>
      <c r="J1745" s="119"/>
      <c r="K1745" s="97"/>
      <c r="L1745" s="109"/>
      <c r="M1745" s="838" t="s">
        <v>130</v>
      </c>
      <c r="N1745" s="118"/>
      <c r="O1745" s="119"/>
      <c r="P1745" s="97"/>
    </row>
    <row r="1746" spans="1:16">
      <c r="A1746" s="850"/>
      <c r="B1746" s="110"/>
      <c r="C1746" s="833"/>
      <c r="D1746" s="120"/>
      <c r="E1746" s="96"/>
      <c r="F1746" s="97"/>
      <c r="G1746" s="110"/>
      <c r="H1746" s="836"/>
      <c r="I1746" s="94"/>
      <c r="J1746" s="96"/>
      <c r="K1746" s="97"/>
      <c r="L1746" s="110"/>
      <c r="M1746" s="839"/>
      <c r="N1746" s="94"/>
      <c r="O1746" s="96"/>
      <c r="P1746" s="97"/>
    </row>
    <row r="1747" spans="1:16">
      <c r="A1747" s="850"/>
      <c r="B1747" s="109"/>
      <c r="C1747" s="833"/>
      <c r="D1747" s="120"/>
      <c r="E1747" s="96"/>
      <c r="F1747" s="97"/>
      <c r="G1747" s="109"/>
      <c r="H1747" s="836"/>
      <c r="I1747" s="94"/>
      <c r="J1747" s="96"/>
      <c r="K1747" s="97"/>
      <c r="L1747" s="109"/>
      <c r="M1747" s="839"/>
      <c r="N1747" s="94"/>
      <c r="O1747" s="96"/>
      <c r="P1747" s="97"/>
    </row>
    <row r="1748" spans="1:16">
      <c r="A1748" s="850"/>
      <c r="B1748" s="110"/>
      <c r="C1748" s="833"/>
      <c r="D1748" s="120"/>
      <c r="E1748" s="96"/>
      <c r="F1748" s="97"/>
      <c r="G1748" s="110"/>
      <c r="H1748" s="836"/>
      <c r="I1748" s="94"/>
      <c r="J1748" s="96"/>
      <c r="K1748" s="97"/>
      <c r="L1748" s="110"/>
      <c r="M1748" s="839"/>
      <c r="N1748" s="94"/>
      <c r="O1748" s="96"/>
      <c r="P1748" s="97"/>
    </row>
    <row r="1749" spans="1:16">
      <c r="A1749" s="850"/>
      <c r="B1749" s="109"/>
      <c r="C1749" s="833"/>
      <c r="D1749" s="120"/>
      <c r="E1749" s="96"/>
      <c r="F1749" s="97"/>
      <c r="G1749" s="109"/>
      <c r="H1749" s="836"/>
      <c r="I1749" s="94"/>
      <c r="J1749" s="96"/>
      <c r="K1749" s="97"/>
      <c r="L1749" s="109"/>
      <c r="M1749" s="839"/>
      <c r="N1749" s="94"/>
      <c r="O1749" s="96"/>
      <c r="P1749" s="97"/>
    </row>
    <row r="1750" spans="1:16">
      <c r="A1750" s="850"/>
      <c r="B1750" s="110"/>
      <c r="C1750" s="833"/>
      <c r="D1750" s="120"/>
      <c r="E1750" s="96"/>
      <c r="F1750" s="97"/>
      <c r="G1750" s="110"/>
      <c r="H1750" s="836"/>
      <c r="I1750" s="94"/>
      <c r="J1750" s="96"/>
      <c r="K1750" s="97"/>
      <c r="L1750" s="110"/>
      <c r="M1750" s="839"/>
      <c r="N1750" s="94"/>
      <c r="O1750" s="96"/>
      <c r="P1750" s="97"/>
    </row>
    <row r="1751" spans="1:16">
      <c r="A1751" s="850"/>
      <c r="B1751" s="109"/>
      <c r="C1751" s="833"/>
      <c r="D1751" s="120"/>
      <c r="E1751" s="96"/>
      <c r="F1751" s="97"/>
      <c r="G1751" s="109"/>
      <c r="H1751" s="836"/>
      <c r="I1751" s="94"/>
      <c r="J1751" s="96"/>
      <c r="K1751" s="97"/>
      <c r="L1751" s="109"/>
      <c r="M1751" s="839"/>
      <c r="N1751" s="94"/>
      <c r="O1751" s="96"/>
      <c r="P1751" s="97"/>
    </row>
    <row r="1752" spans="1:16">
      <c r="A1752" s="850"/>
      <c r="B1752" s="110"/>
      <c r="C1752" s="833"/>
      <c r="D1752" s="94"/>
      <c r="E1752" s="96"/>
      <c r="F1752" s="97"/>
      <c r="G1752" s="110"/>
      <c r="H1752" s="836"/>
      <c r="I1752" s="94"/>
      <c r="J1752" s="96"/>
      <c r="K1752" s="97"/>
      <c r="L1752" s="110"/>
      <c r="M1752" s="839"/>
      <c r="N1752" s="94"/>
      <c r="O1752" s="96"/>
      <c r="P1752" s="97"/>
    </row>
    <row r="1753" spans="1:16">
      <c r="A1753" s="850"/>
      <c r="B1753" s="107"/>
      <c r="C1753" s="833"/>
      <c r="D1753" s="113"/>
      <c r="E1753" s="114"/>
      <c r="F1753" s="104"/>
      <c r="G1753" s="107"/>
      <c r="H1753" s="836"/>
      <c r="I1753" s="113"/>
      <c r="J1753" s="114"/>
      <c r="K1753" s="97"/>
      <c r="L1753" s="107"/>
      <c r="M1753" s="839"/>
      <c r="N1753" s="113"/>
      <c r="O1753" s="114"/>
      <c r="P1753" s="97"/>
    </row>
    <row r="1754" spans="1:16" ht="17.25" thickBot="1">
      <c r="A1754" s="850"/>
      <c r="B1754" s="107"/>
      <c r="C1754" s="846"/>
      <c r="D1754" s="122" t="s">
        <v>132</v>
      </c>
      <c r="E1754" s="123" t="s">
        <v>133</v>
      </c>
      <c r="F1754" s="124"/>
      <c r="G1754" s="107"/>
      <c r="H1754" s="847"/>
      <c r="I1754" s="122" t="s">
        <v>132</v>
      </c>
      <c r="J1754" s="123" t="s">
        <v>133</v>
      </c>
      <c r="K1754" s="97"/>
      <c r="L1754" s="107"/>
      <c r="M1754" s="845"/>
      <c r="N1754" s="122" t="s">
        <v>132</v>
      </c>
      <c r="O1754" s="123" t="s">
        <v>133</v>
      </c>
      <c r="P1754" s="97"/>
    </row>
    <row r="1755" spans="1:16">
      <c r="A1755" s="105"/>
      <c r="B1755" s="109"/>
      <c r="C1755" s="832" t="s">
        <v>667</v>
      </c>
      <c r="D1755" s="118"/>
      <c r="E1755" s="119"/>
      <c r="F1755" s="125"/>
      <c r="G1755" s="109"/>
      <c r="H1755" s="835" t="s">
        <v>134</v>
      </c>
      <c r="I1755" s="118"/>
      <c r="J1755" s="119"/>
      <c r="K1755" s="125"/>
      <c r="L1755" s="109"/>
      <c r="M1755" s="838" t="s">
        <v>134</v>
      </c>
      <c r="N1755" s="118"/>
      <c r="O1755" s="119"/>
      <c r="P1755" s="125"/>
    </row>
    <row r="1756" spans="1:16">
      <c r="A1756" s="105"/>
      <c r="B1756" s="110"/>
      <c r="C1756" s="833"/>
      <c r="D1756" s="94"/>
      <c r="E1756" s="96"/>
      <c r="F1756" s="97"/>
      <c r="G1756" s="110"/>
      <c r="H1756" s="836"/>
      <c r="I1756" s="94"/>
      <c r="J1756" s="96"/>
      <c r="K1756" s="97"/>
      <c r="L1756" s="110"/>
      <c r="M1756" s="839"/>
      <c r="N1756" s="94"/>
      <c r="O1756" s="96"/>
      <c r="P1756" s="97"/>
    </row>
    <row r="1757" spans="1:16">
      <c r="A1757" s="105"/>
      <c r="B1757" s="126"/>
      <c r="C1757" s="833"/>
      <c r="D1757" s="94"/>
      <c r="E1757" s="96"/>
      <c r="F1757" s="97"/>
      <c r="G1757" s="126"/>
      <c r="H1757" s="836"/>
      <c r="I1757" s="94"/>
      <c r="J1757" s="96"/>
      <c r="K1757" s="97"/>
      <c r="L1757" s="126"/>
      <c r="M1757" s="839"/>
      <c r="N1757" s="94"/>
      <c r="O1757" s="96"/>
      <c r="P1757" s="128"/>
    </row>
    <row r="1758" spans="1:16">
      <c r="A1758" s="105"/>
      <c r="B1758" s="107"/>
      <c r="C1758" s="833"/>
      <c r="D1758" s="94"/>
      <c r="E1758" s="96"/>
      <c r="F1758" s="97"/>
      <c r="G1758" s="107"/>
      <c r="H1758" s="836"/>
      <c r="I1758" s="94"/>
      <c r="J1758" s="96"/>
      <c r="K1758" s="97"/>
      <c r="L1758" s="107"/>
      <c r="M1758" s="839"/>
      <c r="N1758" s="94"/>
      <c r="O1758" s="96"/>
      <c r="P1758" s="216"/>
    </row>
    <row r="1759" spans="1:16">
      <c r="A1759" s="105"/>
      <c r="B1759" s="109"/>
      <c r="C1759" s="833"/>
      <c r="D1759" s="94"/>
      <c r="E1759" s="96"/>
      <c r="F1759" s="97"/>
      <c r="G1759" s="109"/>
      <c r="H1759" s="836"/>
      <c r="I1759" s="94"/>
      <c r="J1759" s="96"/>
      <c r="K1759" s="97"/>
      <c r="L1759" s="109"/>
      <c r="M1759" s="839"/>
      <c r="N1759" s="94"/>
      <c r="O1759" s="96"/>
      <c r="P1759" s="97"/>
    </row>
    <row r="1760" spans="1:16">
      <c r="A1760" s="105"/>
      <c r="B1760" s="110"/>
      <c r="C1760" s="833"/>
      <c r="D1760" s="94"/>
      <c r="E1760" s="96"/>
      <c r="F1760" s="127"/>
      <c r="G1760" s="110"/>
      <c r="H1760" s="836"/>
      <c r="I1760" s="94"/>
      <c r="J1760" s="96"/>
      <c r="K1760" s="127"/>
      <c r="L1760" s="110"/>
      <c r="M1760" s="839"/>
      <c r="N1760" s="94"/>
      <c r="O1760" s="96"/>
      <c r="P1760" s="127"/>
    </row>
    <row r="1761" spans="1:16">
      <c r="A1761" s="105"/>
      <c r="B1761" s="109"/>
      <c r="C1761" s="833"/>
      <c r="D1761" s="94"/>
      <c r="E1761" s="96"/>
      <c r="F1761" s="128"/>
      <c r="G1761" s="109"/>
      <c r="H1761" s="836"/>
      <c r="I1761" s="94"/>
      <c r="J1761" s="96"/>
      <c r="K1761" s="128"/>
      <c r="L1761" s="109"/>
      <c r="M1761" s="839"/>
      <c r="N1761" s="94"/>
      <c r="O1761" s="96"/>
      <c r="P1761" s="128"/>
    </row>
    <row r="1762" spans="1:16">
      <c r="A1762" s="105"/>
      <c r="B1762" s="110"/>
      <c r="C1762" s="833"/>
      <c r="D1762" s="217"/>
      <c r="E1762" s="114"/>
      <c r="F1762" s="216"/>
      <c r="G1762" s="110"/>
      <c r="H1762" s="836"/>
      <c r="I1762" s="113"/>
      <c r="J1762" s="114"/>
      <c r="K1762" s="216"/>
      <c r="L1762" s="110"/>
      <c r="M1762" s="839"/>
      <c r="N1762" s="113"/>
      <c r="O1762" s="114"/>
      <c r="P1762" s="216"/>
    </row>
    <row r="1763" spans="1:16">
      <c r="A1763" s="105"/>
      <c r="B1763" s="109"/>
      <c r="C1763" s="833"/>
      <c r="D1763" s="217"/>
      <c r="E1763" s="114"/>
      <c r="F1763" s="216"/>
      <c r="G1763" s="109"/>
      <c r="H1763" s="836"/>
      <c r="I1763" s="113"/>
      <c r="J1763" s="114"/>
      <c r="K1763" s="216"/>
      <c r="L1763" s="109"/>
      <c r="M1763" s="839"/>
      <c r="N1763" s="113"/>
      <c r="O1763" s="114"/>
      <c r="P1763" s="216"/>
    </row>
    <row r="1764" spans="1:16" ht="17.25" thickBot="1">
      <c r="A1764" s="105"/>
      <c r="B1764" s="110"/>
      <c r="C1764" s="846"/>
      <c r="D1764" s="129"/>
      <c r="E1764" s="130"/>
      <c r="F1764" s="104"/>
      <c r="G1764" s="110"/>
      <c r="H1764" s="847"/>
      <c r="I1764" s="113"/>
      <c r="J1764" s="130"/>
      <c r="K1764" s="104"/>
      <c r="L1764" s="110"/>
      <c r="M1764" s="845"/>
      <c r="N1764" s="113"/>
      <c r="O1764" s="131"/>
      <c r="P1764" s="127"/>
    </row>
    <row r="1765" spans="1:16">
      <c r="A1765" s="132"/>
      <c r="B1765" s="109"/>
      <c r="C1765" s="832" t="s">
        <v>668</v>
      </c>
      <c r="D1765" s="118" t="s">
        <v>136</v>
      </c>
      <c r="E1765" s="133" t="s">
        <v>137</v>
      </c>
      <c r="F1765" s="125"/>
      <c r="G1765" s="109"/>
      <c r="H1765" s="835" t="s">
        <v>135</v>
      </c>
      <c r="I1765" s="118" t="s">
        <v>136</v>
      </c>
      <c r="J1765" s="133" t="s">
        <v>137</v>
      </c>
      <c r="K1765" s="125"/>
      <c r="L1765" s="109"/>
      <c r="M1765" s="838" t="s">
        <v>135</v>
      </c>
      <c r="N1765" s="118" t="s">
        <v>136</v>
      </c>
      <c r="O1765" s="133" t="s">
        <v>137</v>
      </c>
      <c r="P1765" s="125"/>
    </row>
    <row r="1766" spans="1:16">
      <c r="A1766" s="132"/>
      <c r="B1766" s="110"/>
      <c r="C1766" s="833"/>
      <c r="D1766" s="94" t="s">
        <v>141</v>
      </c>
      <c r="E1766" s="96" t="s">
        <v>142</v>
      </c>
      <c r="F1766" s="134"/>
      <c r="G1766" s="110"/>
      <c r="H1766" s="836"/>
      <c r="I1766" s="94" t="s">
        <v>141</v>
      </c>
      <c r="J1766" s="96" t="s">
        <v>142</v>
      </c>
      <c r="K1766" s="134"/>
      <c r="L1766" s="110"/>
      <c r="M1766" s="839"/>
      <c r="N1766" s="94" t="s">
        <v>141</v>
      </c>
      <c r="O1766" s="96" t="s">
        <v>142</v>
      </c>
      <c r="P1766" s="134"/>
    </row>
    <row r="1767" spans="1:16">
      <c r="A1767" s="132"/>
      <c r="B1767" s="135"/>
      <c r="C1767" s="833"/>
      <c r="D1767" s="94" t="s">
        <v>145</v>
      </c>
      <c r="E1767" s="96" t="s">
        <v>146</v>
      </c>
      <c r="F1767" s="97"/>
      <c r="G1767" s="135"/>
      <c r="H1767" s="836"/>
      <c r="I1767" s="94" t="s">
        <v>145</v>
      </c>
      <c r="J1767" s="96" t="s">
        <v>146</v>
      </c>
      <c r="K1767" s="97"/>
      <c r="L1767" s="135"/>
      <c r="M1767" s="839"/>
      <c r="N1767" s="94" t="s">
        <v>145</v>
      </c>
      <c r="O1767" s="96" t="s">
        <v>146</v>
      </c>
      <c r="P1767" s="97"/>
    </row>
    <row r="1768" spans="1:16">
      <c r="A1768" s="132"/>
      <c r="B1768" s="110"/>
      <c r="C1768" s="833"/>
      <c r="D1768" s="94" t="s">
        <v>147</v>
      </c>
      <c r="E1768" s="96" t="s">
        <v>148</v>
      </c>
      <c r="F1768" s="104"/>
      <c r="G1768" s="110"/>
      <c r="H1768" s="836"/>
      <c r="I1768" s="94" t="s">
        <v>147</v>
      </c>
      <c r="J1768" s="96" t="s">
        <v>148</v>
      </c>
      <c r="K1768" s="104"/>
      <c r="L1768" s="110"/>
      <c r="M1768" s="839"/>
      <c r="N1768" s="94" t="s">
        <v>147</v>
      </c>
      <c r="O1768" s="96" t="s">
        <v>148</v>
      </c>
      <c r="P1768" s="104"/>
    </row>
    <row r="1769" spans="1:16">
      <c r="A1769" s="132"/>
      <c r="B1769" s="135"/>
      <c r="C1769" s="833"/>
      <c r="D1769" s="94"/>
      <c r="E1769" s="114"/>
      <c r="F1769" s="136"/>
      <c r="G1769" s="135"/>
      <c r="H1769" s="836"/>
      <c r="I1769" s="94"/>
      <c r="J1769" s="114"/>
      <c r="K1769" s="136"/>
      <c r="L1769" s="135"/>
      <c r="M1769" s="839"/>
      <c r="N1769" s="94"/>
      <c r="O1769" s="114"/>
      <c r="P1769" s="136"/>
    </row>
    <row r="1770" spans="1:16">
      <c r="A1770" s="132"/>
      <c r="B1770" s="110"/>
      <c r="C1770" s="833"/>
      <c r="D1770" s="94"/>
      <c r="E1770" s="96"/>
      <c r="F1770" s="97"/>
      <c r="G1770" s="110"/>
      <c r="H1770" s="836"/>
      <c r="I1770" s="94"/>
      <c r="J1770" s="96"/>
      <c r="K1770" s="97"/>
      <c r="L1770" s="110"/>
      <c r="M1770" s="839"/>
      <c r="N1770" s="94"/>
      <c r="O1770" s="96"/>
      <c r="P1770" s="97"/>
    </row>
    <row r="1771" spans="1:16">
      <c r="A1771" s="132"/>
      <c r="B1771" s="135"/>
      <c r="C1771" s="833"/>
      <c r="D1771" s="94"/>
      <c r="E1771" s="114"/>
      <c r="F1771" s="136"/>
      <c r="G1771" s="135"/>
      <c r="H1771" s="836"/>
      <c r="I1771" s="94"/>
      <c r="J1771" s="114"/>
      <c r="K1771" s="136"/>
      <c r="L1771" s="135"/>
      <c r="M1771" s="839"/>
      <c r="N1771" s="94"/>
      <c r="O1771" s="114"/>
      <c r="P1771" s="136"/>
    </row>
    <row r="1772" spans="1:16">
      <c r="A1772" s="132"/>
      <c r="B1772" s="110"/>
      <c r="C1772" s="833"/>
      <c r="D1772" s="94"/>
      <c r="E1772" s="96"/>
      <c r="F1772" s="97"/>
      <c r="G1772" s="110"/>
      <c r="H1772" s="836"/>
      <c r="I1772" s="94"/>
      <c r="J1772" s="96"/>
      <c r="K1772" s="97"/>
      <c r="L1772" s="110"/>
      <c r="M1772" s="839"/>
      <c r="N1772" s="94"/>
      <c r="O1772" s="96"/>
      <c r="P1772" s="97"/>
    </row>
    <row r="1773" spans="1:16">
      <c r="A1773" s="132"/>
      <c r="B1773" s="135"/>
      <c r="C1773" s="833"/>
      <c r="D1773" s="94"/>
      <c r="E1773" s="96"/>
      <c r="F1773" s="97"/>
      <c r="G1773" s="135"/>
      <c r="H1773" s="836"/>
      <c r="I1773" s="94"/>
      <c r="J1773" s="96"/>
      <c r="K1773" s="97"/>
      <c r="L1773" s="135"/>
      <c r="M1773" s="839"/>
      <c r="N1773" s="94"/>
      <c r="O1773" s="96"/>
      <c r="P1773" s="97"/>
    </row>
    <row r="1774" spans="1:16" ht="17.25" thickBot="1">
      <c r="A1774" s="132"/>
      <c r="B1774" s="110"/>
      <c r="C1774" s="846"/>
      <c r="D1774" s="115"/>
      <c r="E1774" s="116"/>
      <c r="F1774" s="117"/>
      <c r="G1774" s="110"/>
      <c r="H1774" s="847"/>
      <c r="I1774" s="115"/>
      <c r="J1774" s="130"/>
      <c r="K1774" s="104"/>
      <c r="L1774" s="110"/>
      <c r="M1774" s="845"/>
      <c r="N1774" s="115"/>
      <c r="O1774" s="130"/>
      <c r="P1774" s="104"/>
    </row>
    <row r="1775" spans="1:16">
      <c r="A1775" s="132"/>
      <c r="B1775" s="135"/>
      <c r="C1775" s="832" t="s">
        <v>669</v>
      </c>
      <c r="D1775" s="137" t="s">
        <v>150</v>
      </c>
      <c r="E1775" s="138"/>
      <c r="F1775" s="139" t="s">
        <v>151</v>
      </c>
      <c r="G1775" s="135"/>
      <c r="H1775" s="835" t="s">
        <v>149</v>
      </c>
      <c r="I1775" s="137" t="s">
        <v>150</v>
      </c>
      <c r="J1775" s="138"/>
      <c r="K1775" s="139" t="s">
        <v>151</v>
      </c>
      <c r="L1775" s="135"/>
      <c r="M1775" s="838" t="s">
        <v>149</v>
      </c>
      <c r="N1775" s="137" t="s">
        <v>150</v>
      </c>
      <c r="O1775" s="138"/>
      <c r="P1775" s="139" t="s">
        <v>151</v>
      </c>
    </row>
    <row r="1776" spans="1:16">
      <c r="A1776" s="132"/>
      <c r="B1776" s="110"/>
      <c r="C1776" s="833"/>
      <c r="D1776" s="120"/>
      <c r="E1776" s="121"/>
      <c r="F1776" s="140"/>
      <c r="G1776" s="110"/>
      <c r="H1776" s="836"/>
      <c r="I1776" s="94"/>
      <c r="J1776" s="96"/>
      <c r="K1776" s="97"/>
      <c r="L1776" s="110"/>
      <c r="M1776" s="839"/>
      <c r="N1776" s="94"/>
      <c r="O1776" s="96"/>
      <c r="P1776" s="97"/>
    </row>
    <row r="1777" spans="1:16">
      <c r="A1777" s="132"/>
      <c r="B1777" s="135"/>
      <c r="C1777" s="833"/>
      <c r="D1777" s="94"/>
      <c r="E1777" s="96"/>
      <c r="F1777" s="97"/>
      <c r="G1777" s="135"/>
      <c r="H1777" s="836"/>
      <c r="I1777" s="94"/>
      <c r="J1777" s="96"/>
      <c r="K1777" s="97"/>
      <c r="L1777" s="135"/>
      <c r="M1777" s="839"/>
      <c r="N1777" s="94"/>
      <c r="O1777" s="96"/>
      <c r="P1777" s="97"/>
    </row>
    <row r="1778" spans="1:16">
      <c r="A1778" s="132"/>
      <c r="B1778" s="110"/>
      <c r="C1778" s="833"/>
      <c r="D1778" s="113"/>
      <c r="E1778" s="114"/>
      <c r="F1778" s="104"/>
      <c r="G1778" s="110"/>
      <c r="H1778" s="836"/>
      <c r="I1778" s="113"/>
      <c r="J1778" s="114"/>
      <c r="K1778" s="104"/>
      <c r="L1778" s="110"/>
      <c r="M1778" s="839"/>
      <c r="N1778" s="113"/>
      <c r="O1778" s="114"/>
      <c r="P1778" s="104"/>
    </row>
    <row r="1779" spans="1:16">
      <c r="A1779" s="841"/>
      <c r="B1779" s="135"/>
      <c r="C1779" s="833"/>
      <c r="D1779" s="94"/>
      <c r="E1779" s="96"/>
      <c r="F1779" s="97"/>
      <c r="G1779" s="135"/>
      <c r="H1779" s="836"/>
      <c r="I1779" s="94"/>
      <c r="J1779" s="96"/>
      <c r="K1779" s="97"/>
      <c r="L1779" s="135"/>
      <c r="M1779" s="839"/>
      <c r="N1779" s="94"/>
      <c r="O1779" s="96"/>
      <c r="P1779" s="97"/>
    </row>
    <row r="1780" spans="1:16">
      <c r="A1780" s="841"/>
      <c r="B1780" s="110"/>
      <c r="C1780" s="833"/>
      <c r="D1780" s="94"/>
      <c r="E1780" s="96"/>
      <c r="F1780" s="97"/>
      <c r="G1780" s="110"/>
      <c r="H1780" s="836"/>
      <c r="I1780" s="94"/>
      <c r="J1780" s="96"/>
      <c r="K1780" s="97"/>
      <c r="L1780" s="110"/>
      <c r="M1780" s="839"/>
      <c r="N1780" s="94"/>
      <c r="O1780" s="96"/>
      <c r="P1780" s="97"/>
    </row>
    <row r="1781" spans="1:16">
      <c r="A1781" s="841"/>
      <c r="B1781" s="135"/>
      <c r="C1781" s="833"/>
      <c r="D1781" s="113"/>
      <c r="E1781" s="114"/>
      <c r="F1781" s="104"/>
      <c r="G1781" s="135"/>
      <c r="H1781" s="836"/>
      <c r="I1781" s="113"/>
      <c r="J1781" s="114"/>
      <c r="K1781" s="104"/>
      <c r="L1781" s="135"/>
      <c r="M1781" s="839"/>
      <c r="N1781" s="113"/>
      <c r="O1781" s="114"/>
      <c r="P1781" s="104"/>
    </row>
    <row r="1782" spans="1:16" ht="17.25" thickBot="1">
      <c r="A1782" s="842"/>
      <c r="B1782" s="141"/>
      <c r="C1782" s="834"/>
      <c r="D1782" s="142"/>
      <c r="E1782" s="143"/>
      <c r="F1782" s="144"/>
      <c r="G1782" s="141"/>
      <c r="H1782" s="837"/>
      <c r="I1782" s="142"/>
      <c r="J1782" s="143"/>
      <c r="K1782" s="144"/>
      <c r="L1782" s="141"/>
      <c r="M1782" s="840"/>
      <c r="N1782" s="142"/>
      <c r="O1782" s="143"/>
      <c r="P1782" s="144"/>
    </row>
    <row r="1783" spans="1:16" s="146" customFormat="1" ht="27" customHeight="1" thickTop="1" thickBot="1">
      <c r="A1783" s="145"/>
      <c r="B1783" s="843" t="s">
        <v>152</v>
      </c>
      <c r="C1783" s="843"/>
      <c r="D1783" s="843"/>
      <c r="E1783" s="843"/>
      <c r="F1783" s="843"/>
      <c r="G1783" s="844" t="s">
        <v>153</v>
      </c>
      <c r="H1783" s="844"/>
      <c r="I1783" s="844"/>
      <c r="J1783" s="844"/>
      <c r="K1783" s="844"/>
      <c r="L1783" s="844"/>
      <c r="M1783" s="844"/>
      <c r="N1783" s="825" t="s">
        <v>154</v>
      </c>
      <c r="O1783" s="825"/>
      <c r="P1783" s="825"/>
    </row>
    <row r="1784" spans="1:16" s="159" customFormat="1" ht="21.75" customHeight="1" thickTop="1" thickBot="1">
      <c r="A1784" s="147" t="s">
        <v>0</v>
      </c>
      <c r="B1784" s="148"/>
      <c r="C1784" s="149" t="s">
        <v>155</v>
      </c>
      <c r="D1784" s="150" t="s">
        <v>156</v>
      </c>
      <c r="E1784" s="151" t="s">
        <v>157</v>
      </c>
      <c r="F1784" s="152" t="s">
        <v>158</v>
      </c>
      <c r="G1784" s="153" t="s">
        <v>159</v>
      </c>
      <c r="H1784" s="154" t="s">
        <v>150</v>
      </c>
      <c r="I1784" s="155" t="s">
        <v>156</v>
      </c>
      <c r="J1784" s="155" t="s">
        <v>157</v>
      </c>
      <c r="K1784" s="155" t="s">
        <v>158</v>
      </c>
      <c r="L1784" s="154" t="s">
        <v>160</v>
      </c>
      <c r="M1784" s="156" t="s">
        <v>161</v>
      </c>
      <c r="N1784" s="157" t="s">
        <v>155</v>
      </c>
      <c r="O1784" s="151" t="s">
        <v>157</v>
      </c>
      <c r="P1784" s="158" t="s">
        <v>158</v>
      </c>
    </row>
    <row r="1785" spans="1:16" s="172" customFormat="1" ht="17.25" thickTop="1">
      <c r="A1785" s="826">
        <f>A1699</f>
        <v>46220</v>
      </c>
      <c r="B1785" s="829" t="s">
        <v>670</v>
      </c>
      <c r="C1785" s="160"/>
      <c r="D1785" s="161"/>
      <c r="E1785" s="162"/>
      <c r="F1785" s="163"/>
      <c r="G1785" s="164"/>
      <c r="H1785" s="165"/>
      <c r="I1785" s="166"/>
      <c r="J1785" s="166"/>
      <c r="K1785" s="167"/>
      <c r="L1785" s="168"/>
      <c r="M1785" s="169"/>
      <c r="N1785" s="170"/>
      <c r="O1785" s="166"/>
      <c r="P1785" s="171"/>
    </row>
    <row r="1786" spans="1:16" s="172" customFormat="1">
      <c r="A1786" s="827"/>
      <c r="B1786" s="830"/>
      <c r="C1786" s="173"/>
      <c r="D1786" s="174"/>
      <c r="E1786" s="175"/>
      <c r="F1786" s="176"/>
      <c r="G1786" s="173"/>
      <c r="H1786" s="177"/>
      <c r="I1786" s="175"/>
      <c r="J1786" s="175"/>
      <c r="K1786" s="178"/>
      <c r="L1786" s="179"/>
      <c r="M1786" s="180"/>
      <c r="N1786" s="181"/>
      <c r="O1786" s="175"/>
      <c r="P1786" s="182"/>
    </row>
    <row r="1787" spans="1:16" s="172" customFormat="1">
      <c r="A1787" s="827"/>
      <c r="B1787" s="830"/>
      <c r="C1787" s="173"/>
      <c r="D1787" s="174"/>
      <c r="E1787" s="175"/>
      <c r="F1787" s="176"/>
      <c r="G1787" s="173"/>
      <c r="H1787" s="183"/>
      <c r="I1787" s="175"/>
      <c r="J1787" s="175"/>
      <c r="K1787" s="178"/>
      <c r="L1787" s="184"/>
      <c r="M1787" s="180"/>
      <c r="N1787" s="181"/>
      <c r="O1787" s="175"/>
      <c r="P1787" s="182"/>
    </row>
    <row r="1788" spans="1:16" s="172" customFormat="1">
      <c r="A1788" s="827"/>
      <c r="B1788" s="830"/>
      <c r="C1788" s="173"/>
      <c r="D1788" s="218"/>
      <c r="E1788" s="175"/>
      <c r="F1788" s="176"/>
      <c r="G1788" s="173"/>
      <c r="H1788" s="183"/>
      <c r="I1788" s="175"/>
      <c r="J1788" s="175"/>
      <c r="K1788" s="187"/>
      <c r="L1788" s="184"/>
      <c r="M1788" s="180"/>
      <c r="N1788" s="181"/>
      <c r="O1788" s="175"/>
      <c r="P1788" s="182"/>
    </row>
    <row r="1789" spans="1:16" s="172" customFormat="1">
      <c r="A1789" s="827"/>
      <c r="B1789" s="830"/>
      <c r="C1789" s="173"/>
      <c r="D1789" s="185"/>
      <c r="E1789" s="175"/>
      <c r="F1789" s="182"/>
      <c r="G1789" s="173"/>
      <c r="H1789" s="186"/>
      <c r="I1789" s="175"/>
      <c r="J1789" s="175"/>
      <c r="K1789" s="187"/>
      <c r="L1789" s="184"/>
      <c r="M1789" s="180"/>
      <c r="N1789" s="181"/>
      <c r="O1789" s="175"/>
      <c r="P1789" s="182"/>
    </row>
    <row r="1790" spans="1:16" s="172" customFormat="1">
      <c r="A1790" s="827"/>
      <c r="B1790" s="830"/>
      <c r="C1790" s="173"/>
      <c r="D1790" s="174"/>
      <c r="E1790" s="175"/>
      <c r="F1790" s="188"/>
      <c r="G1790" s="198"/>
      <c r="H1790" s="183"/>
      <c r="I1790" s="191"/>
      <c r="J1790" s="175"/>
      <c r="K1790" s="178"/>
      <c r="L1790" s="189"/>
      <c r="M1790" s="190"/>
      <c r="N1790" s="181"/>
      <c r="O1790" s="175"/>
      <c r="P1790" s="182"/>
    </row>
    <row r="1791" spans="1:16" s="172" customFormat="1">
      <c r="A1791" s="827"/>
      <c r="B1791" s="830"/>
      <c r="C1791" s="173"/>
      <c r="D1791" s="174"/>
      <c r="E1791" s="175"/>
      <c r="F1791" s="182"/>
      <c r="G1791" s="173"/>
      <c r="H1791" s="183"/>
      <c r="I1791" s="191"/>
      <c r="J1791" s="175"/>
      <c r="K1791" s="178"/>
      <c r="L1791" s="184"/>
      <c r="M1791" s="180"/>
      <c r="N1791" s="181"/>
      <c r="O1791" s="175"/>
      <c r="P1791" s="182"/>
    </row>
    <row r="1792" spans="1:16" s="172" customFormat="1">
      <c r="A1792" s="827"/>
      <c r="B1792" s="830"/>
      <c r="C1792" s="173"/>
      <c r="D1792" s="174"/>
      <c r="E1792" s="175"/>
      <c r="F1792" s="182"/>
      <c r="G1792" s="219"/>
      <c r="H1792" s="183"/>
      <c r="I1792" s="175"/>
      <c r="J1792" s="175"/>
      <c r="K1792" s="178"/>
      <c r="L1792" s="184"/>
      <c r="M1792" s="180"/>
      <c r="N1792" s="181"/>
      <c r="O1792" s="175"/>
      <c r="P1792" s="182"/>
    </row>
    <row r="1793" spans="1:16" s="172" customFormat="1">
      <c r="A1793" s="827"/>
      <c r="B1793" s="830"/>
      <c r="C1793" s="173"/>
      <c r="D1793" s="174"/>
      <c r="E1793" s="175"/>
      <c r="F1793" s="188"/>
      <c r="G1793" s="173"/>
      <c r="H1793" s="183"/>
      <c r="I1793" s="191"/>
      <c r="J1793" s="175"/>
      <c r="K1793" s="178"/>
      <c r="L1793" s="184"/>
      <c r="M1793" s="180"/>
      <c r="N1793" s="181"/>
      <c r="O1793" s="175"/>
      <c r="P1793" s="182"/>
    </row>
    <row r="1794" spans="1:16" s="172" customFormat="1">
      <c r="A1794" s="827"/>
      <c r="B1794" s="830"/>
      <c r="C1794" s="173"/>
      <c r="D1794" s="174"/>
      <c r="E1794" s="175"/>
      <c r="F1794" s="182"/>
      <c r="G1794" s="173"/>
      <c r="H1794" s="183"/>
      <c r="I1794" s="191"/>
      <c r="J1794" s="175"/>
      <c r="K1794" s="178"/>
      <c r="L1794" s="184"/>
      <c r="M1794" s="180"/>
      <c r="N1794" s="181"/>
      <c r="O1794" s="175"/>
      <c r="P1794" s="182"/>
    </row>
    <row r="1795" spans="1:16" s="172" customFormat="1">
      <c r="A1795" s="827"/>
      <c r="B1795" s="830"/>
      <c r="C1795" s="192"/>
      <c r="D1795" s="193"/>
      <c r="E1795" s="194"/>
      <c r="F1795" s="195"/>
      <c r="G1795" s="173"/>
      <c r="H1795" s="177"/>
      <c r="I1795" s="175"/>
      <c r="J1795" s="175"/>
      <c r="K1795" s="178"/>
      <c r="L1795" s="184"/>
      <c r="M1795" s="180"/>
      <c r="N1795" s="196"/>
      <c r="O1795" s="194"/>
      <c r="P1795" s="195"/>
    </row>
    <row r="1796" spans="1:16" s="172" customFormat="1">
      <c r="A1796" s="827"/>
      <c r="B1796" s="830"/>
      <c r="C1796" s="192"/>
      <c r="D1796" s="193"/>
      <c r="E1796" s="194"/>
      <c r="F1796" s="195"/>
      <c r="G1796" s="198"/>
      <c r="H1796" s="183"/>
      <c r="I1796" s="191"/>
      <c r="J1796" s="175"/>
      <c r="K1796" s="178"/>
      <c r="L1796" s="184"/>
      <c r="M1796" s="180"/>
      <c r="N1796" s="196"/>
      <c r="O1796" s="194"/>
      <c r="P1796" s="195"/>
    </row>
    <row r="1797" spans="1:16" s="172" customFormat="1">
      <c r="A1797" s="827"/>
      <c r="B1797" s="830"/>
      <c r="C1797" s="192"/>
      <c r="D1797" s="193"/>
      <c r="E1797" s="194"/>
      <c r="F1797" s="195"/>
      <c r="G1797" s="173"/>
      <c r="H1797" s="199"/>
      <c r="I1797" s="191"/>
      <c r="J1797" s="200"/>
      <c r="K1797" s="197"/>
      <c r="L1797" s="184"/>
      <c r="M1797" s="180"/>
      <c r="N1797" s="196"/>
      <c r="O1797" s="194"/>
      <c r="P1797" s="195"/>
    </row>
    <row r="1798" spans="1:16" s="172" customFormat="1">
      <c r="A1798" s="827"/>
      <c r="B1798" s="830"/>
      <c r="C1798" s="192"/>
      <c r="D1798" s="193"/>
      <c r="E1798" s="194"/>
      <c r="F1798" s="195"/>
      <c r="G1798" s="173"/>
      <c r="H1798" s="201"/>
      <c r="I1798" s="175"/>
      <c r="J1798" s="175"/>
      <c r="K1798" s="178"/>
      <c r="L1798" s="184"/>
      <c r="M1798" s="180"/>
      <c r="N1798" s="196"/>
      <c r="O1798" s="194"/>
      <c r="P1798" s="195"/>
    </row>
    <row r="1799" spans="1:16" s="172" customFormat="1">
      <c r="A1799" s="827"/>
      <c r="B1799" s="830"/>
      <c r="C1799" s="192"/>
      <c r="D1799" s="193"/>
      <c r="E1799" s="194"/>
      <c r="F1799" s="195"/>
      <c r="G1799" s="198"/>
      <c r="H1799" s="183"/>
      <c r="I1799" s="200"/>
      <c r="J1799" s="200"/>
      <c r="K1799" s="197"/>
      <c r="L1799" s="184"/>
      <c r="M1799" s="180"/>
      <c r="N1799" s="196"/>
      <c r="O1799" s="194"/>
      <c r="P1799" s="195"/>
    </row>
    <row r="1800" spans="1:16" s="172" customFormat="1">
      <c r="A1800" s="827"/>
      <c r="B1800" s="830"/>
      <c r="C1800" s="192"/>
      <c r="D1800" s="193"/>
      <c r="E1800" s="194"/>
      <c r="F1800" s="195"/>
      <c r="G1800" s="173"/>
      <c r="H1800" s="183"/>
      <c r="I1800" s="200"/>
      <c r="J1800" s="200"/>
      <c r="K1800" s="197"/>
      <c r="L1800" s="179"/>
      <c r="M1800" s="180"/>
      <c r="N1800" s="196"/>
      <c r="O1800" s="194"/>
      <c r="P1800" s="195"/>
    </row>
    <row r="1801" spans="1:16" s="172" customFormat="1">
      <c r="A1801" s="827"/>
      <c r="B1801" s="830"/>
      <c r="C1801" s="192"/>
      <c r="D1801" s="193"/>
      <c r="E1801" s="194"/>
      <c r="F1801" s="195"/>
      <c r="G1801" s="192"/>
      <c r="H1801" s="201"/>
      <c r="I1801" s="202"/>
      <c r="J1801" s="202"/>
      <c r="K1801" s="203"/>
      <c r="L1801" s="204"/>
      <c r="M1801" s="190"/>
      <c r="N1801" s="196"/>
      <c r="O1801" s="194"/>
      <c r="P1801" s="195"/>
    </row>
    <row r="1802" spans="1:16" s="172" customFormat="1">
      <c r="A1802" s="827"/>
      <c r="B1802" s="830"/>
      <c r="C1802" s="192"/>
      <c r="D1802" s="193"/>
      <c r="E1802" s="194"/>
      <c r="F1802" s="195"/>
      <c r="G1802" s="192"/>
      <c r="H1802" s="201"/>
      <c r="I1802" s="202"/>
      <c r="J1802" s="202"/>
      <c r="K1802" s="203"/>
      <c r="L1802" s="204"/>
      <c r="M1802" s="190"/>
      <c r="N1802" s="196"/>
      <c r="O1802" s="194"/>
      <c r="P1802" s="195"/>
    </row>
    <row r="1803" spans="1:16" s="172" customFormat="1">
      <c r="A1803" s="827"/>
      <c r="B1803" s="830"/>
      <c r="C1803" s="192"/>
      <c r="D1803" s="193"/>
      <c r="E1803" s="194"/>
      <c r="F1803" s="195"/>
      <c r="G1803" s="192"/>
      <c r="H1803" s="201"/>
      <c r="I1803" s="202"/>
      <c r="J1803" s="202"/>
      <c r="K1803" s="203"/>
      <c r="L1803" s="204"/>
      <c r="M1803" s="190"/>
      <c r="N1803" s="196"/>
      <c r="O1803" s="194"/>
      <c r="P1803" s="195"/>
    </row>
    <row r="1804" spans="1:16" s="172" customFormat="1" ht="17.25" thickBot="1">
      <c r="A1804" s="828"/>
      <c r="B1804" s="831"/>
      <c r="C1804" s="205"/>
      <c r="D1804" s="206"/>
      <c r="E1804" s="207"/>
      <c r="F1804" s="208"/>
      <c r="G1804" s="209"/>
      <c r="H1804" s="210"/>
      <c r="I1804" s="211"/>
      <c r="J1804" s="211"/>
      <c r="K1804" s="212"/>
      <c r="L1804" s="213"/>
      <c r="M1804" s="214"/>
      <c r="N1804" s="215"/>
      <c r="O1804" s="207"/>
      <c r="P1804" s="208"/>
    </row>
    <row r="1805" spans="1:16" s="71" customFormat="1" ht="18" customHeight="1" thickTop="1" thickBot="1">
      <c r="A1805" s="862">
        <f>A1699+1</f>
        <v>46221</v>
      </c>
      <c r="B1805" s="90" t="s">
        <v>162</v>
      </c>
      <c r="C1805" s="832" t="s">
        <v>665</v>
      </c>
      <c r="D1805" s="91" t="s">
        <v>114</v>
      </c>
      <c r="E1805" s="92" t="s">
        <v>164</v>
      </c>
      <c r="F1805" s="93"/>
      <c r="G1805" s="90" t="s">
        <v>162</v>
      </c>
      <c r="H1805" s="836" t="s">
        <v>163</v>
      </c>
      <c r="I1805" s="91" t="s">
        <v>114</v>
      </c>
      <c r="J1805" s="92" t="s">
        <v>164</v>
      </c>
      <c r="K1805" s="93"/>
      <c r="L1805" s="90" t="s">
        <v>162</v>
      </c>
      <c r="M1805" s="839" t="s">
        <v>163</v>
      </c>
      <c r="N1805" s="91" t="s">
        <v>114</v>
      </c>
      <c r="O1805" s="92" t="s">
        <v>164</v>
      </c>
      <c r="P1805" s="93"/>
    </row>
    <row r="1806" spans="1:16" ht="18" customHeight="1">
      <c r="A1806" s="863"/>
      <c r="B1806" s="864"/>
      <c r="C1806" s="833"/>
      <c r="D1806" s="94" t="s">
        <v>116</v>
      </c>
      <c r="E1806" s="95" t="s">
        <v>142</v>
      </c>
      <c r="F1806" s="93"/>
      <c r="G1806" s="864"/>
      <c r="H1806" s="836"/>
      <c r="I1806" s="94" t="s">
        <v>116</v>
      </c>
      <c r="J1806" s="95" t="s">
        <v>142</v>
      </c>
      <c r="K1806" s="93"/>
      <c r="L1806" s="864"/>
      <c r="M1806" s="839"/>
      <c r="N1806" s="94" t="s">
        <v>116</v>
      </c>
      <c r="O1806" s="95" t="s">
        <v>142</v>
      </c>
      <c r="P1806" s="93"/>
    </row>
    <row r="1807" spans="1:16" ht="17.25" thickBot="1">
      <c r="A1807" s="863"/>
      <c r="B1807" s="865"/>
      <c r="C1807" s="833"/>
      <c r="D1807" s="94" t="s">
        <v>165</v>
      </c>
      <c r="E1807" s="96" t="s">
        <v>166</v>
      </c>
      <c r="F1807" s="98"/>
      <c r="G1807" s="865"/>
      <c r="H1807" s="836"/>
      <c r="I1807" s="94" t="s">
        <v>165</v>
      </c>
      <c r="J1807" s="96" t="s">
        <v>166</v>
      </c>
      <c r="K1807" s="98"/>
      <c r="L1807" s="865"/>
      <c r="M1807" s="839"/>
      <c r="N1807" s="94" t="s">
        <v>165</v>
      </c>
      <c r="O1807" s="96" t="s">
        <v>166</v>
      </c>
      <c r="P1807" s="98"/>
    </row>
    <row r="1808" spans="1:16" ht="17.25" thickBot="1">
      <c r="A1808" s="863"/>
      <c r="B1808" s="90" t="s">
        <v>167</v>
      </c>
      <c r="C1808" s="833"/>
      <c r="D1808" s="94"/>
      <c r="E1808" s="96"/>
      <c r="F1808" s="97"/>
      <c r="G1808" s="90" t="s">
        <v>167</v>
      </c>
      <c r="H1808" s="836"/>
      <c r="I1808" s="94" t="s">
        <v>120</v>
      </c>
      <c r="J1808" s="96" t="s">
        <v>148</v>
      </c>
      <c r="K1808" s="97"/>
      <c r="L1808" s="90" t="s">
        <v>167</v>
      </c>
      <c r="M1808" s="839"/>
      <c r="N1808" s="94" t="s">
        <v>120</v>
      </c>
      <c r="O1808" s="96" t="s">
        <v>148</v>
      </c>
      <c r="P1808" s="97"/>
    </row>
    <row r="1809" spans="1:16">
      <c r="A1809" s="863"/>
      <c r="B1809" s="861"/>
      <c r="C1809" s="833"/>
      <c r="D1809" s="94"/>
      <c r="E1809" s="96"/>
      <c r="F1809" s="97"/>
      <c r="G1809" s="861"/>
      <c r="H1809" s="836"/>
      <c r="I1809" s="94"/>
      <c r="J1809" s="96"/>
      <c r="K1809" s="97"/>
      <c r="L1809" s="861"/>
      <c r="M1809" s="839"/>
      <c r="N1809" s="94"/>
      <c r="O1809" s="96"/>
      <c r="P1809" s="97"/>
    </row>
    <row r="1810" spans="1:16">
      <c r="A1810" s="863"/>
      <c r="B1810" s="854"/>
      <c r="C1810" s="833"/>
      <c r="D1810" s="94"/>
      <c r="E1810" s="96"/>
      <c r="F1810" s="97"/>
      <c r="G1810" s="854"/>
      <c r="H1810" s="836"/>
      <c r="I1810" s="94"/>
      <c r="J1810" s="96"/>
      <c r="K1810" s="97"/>
      <c r="L1810" s="854"/>
      <c r="M1810" s="839"/>
      <c r="N1810" s="94"/>
      <c r="O1810" s="96"/>
      <c r="P1810" s="97"/>
    </row>
    <row r="1811" spans="1:16">
      <c r="A1811" s="863"/>
      <c r="B1811" s="853"/>
      <c r="C1811" s="833"/>
      <c r="D1811" s="94"/>
      <c r="E1811" s="96"/>
      <c r="F1811" s="93"/>
      <c r="G1811" s="853"/>
      <c r="H1811" s="836"/>
      <c r="I1811" s="94"/>
      <c r="J1811" s="96"/>
      <c r="K1811" s="93"/>
      <c r="L1811" s="853"/>
      <c r="M1811" s="839"/>
      <c r="N1811" s="94"/>
      <c r="O1811" s="96"/>
      <c r="P1811" s="93"/>
    </row>
    <row r="1812" spans="1:16">
      <c r="A1812" s="863"/>
      <c r="B1812" s="854"/>
      <c r="C1812" s="833"/>
      <c r="D1812" s="94"/>
      <c r="E1812" s="96"/>
      <c r="F1812" s="99"/>
      <c r="G1812" s="854"/>
      <c r="H1812" s="836"/>
      <c r="I1812" s="94"/>
      <c r="J1812" s="96"/>
      <c r="K1812" s="99"/>
      <c r="L1812" s="854"/>
      <c r="M1812" s="839"/>
      <c r="N1812" s="94"/>
      <c r="O1812" s="96"/>
      <c r="P1812" s="93"/>
    </row>
    <row r="1813" spans="1:16">
      <c r="A1813" s="863"/>
      <c r="B1813" s="853"/>
      <c r="C1813" s="833"/>
      <c r="D1813" s="94"/>
      <c r="E1813" s="96"/>
      <c r="F1813" s="102"/>
      <c r="G1813" s="853"/>
      <c r="H1813" s="836"/>
      <c r="I1813" s="94"/>
      <c r="J1813" s="96"/>
      <c r="K1813" s="102"/>
      <c r="L1813" s="853"/>
      <c r="M1813" s="839"/>
      <c r="N1813" s="94"/>
      <c r="O1813" s="96"/>
      <c r="P1813" s="99"/>
    </row>
    <row r="1814" spans="1:16" ht="17.25" thickBot="1">
      <c r="A1814" s="863"/>
      <c r="B1814" s="854"/>
      <c r="C1814" s="833"/>
      <c r="D1814" s="94"/>
      <c r="E1814" s="96"/>
      <c r="F1814" s="99"/>
      <c r="G1814" s="854"/>
      <c r="H1814" s="836"/>
      <c r="I1814" s="94"/>
      <c r="J1814" s="96"/>
      <c r="K1814" s="99"/>
      <c r="L1814" s="854"/>
      <c r="M1814" s="839"/>
      <c r="N1814" s="94"/>
      <c r="O1814" s="96"/>
      <c r="P1814" s="99"/>
    </row>
    <row r="1815" spans="1:16" ht="17.25" thickBot="1">
      <c r="A1815" s="863"/>
      <c r="B1815" s="100" t="s">
        <v>168</v>
      </c>
      <c r="C1815" s="833"/>
      <c r="D1815" s="94"/>
      <c r="E1815" s="96"/>
      <c r="F1815" s="99"/>
      <c r="G1815" s="100" t="s">
        <v>168</v>
      </c>
      <c r="H1815" s="836"/>
      <c r="I1815" s="94"/>
      <c r="J1815" s="96"/>
      <c r="K1815" s="99"/>
      <c r="L1815" s="100" t="s">
        <v>168</v>
      </c>
      <c r="M1815" s="839"/>
      <c r="N1815" s="94"/>
      <c r="O1815" s="96"/>
      <c r="P1815" s="99"/>
    </row>
    <row r="1816" spans="1:16">
      <c r="A1816" s="863"/>
      <c r="B1816" s="855"/>
      <c r="C1816" s="833"/>
      <c r="D1816" s="94"/>
      <c r="E1816" s="96"/>
      <c r="F1816" s="99"/>
      <c r="G1816" s="855"/>
      <c r="H1816" s="836"/>
      <c r="I1816" s="94"/>
      <c r="J1816" s="96"/>
      <c r="K1816" s="99"/>
      <c r="L1816" s="855"/>
      <c r="M1816" s="839"/>
      <c r="N1816" s="94"/>
      <c r="O1816" s="96"/>
      <c r="P1816" s="99"/>
    </row>
    <row r="1817" spans="1:16">
      <c r="A1817" s="863"/>
      <c r="B1817" s="856"/>
      <c r="C1817" s="833"/>
      <c r="D1817" s="94"/>
      <c r="E1817" s="96"/>
      <c r="F1817" s="99"/>
      <c r="G1817" s="856"/>
      <c r="H1817" s="836"/>
      <c r="I1817" s="94"/>
      <c r="J1817" s="96"/>
      <c r="K1817" s="99"/>
      <c r="L1817" s="856"/>
      <c r="M1817" s="839"/>
      <c r="N1817" s="94"/>
      <c r="O1817" s="96"/>
      <c r="P1817" s="97"/>
    </row>
    <row r="1818" spans="1:16" ht="17.25" thickBot="1">
      <c r="A1818" s="863"/>
      <c r="B1818" s="857"/>
      <c r="C1818" s="833"/>
      <c r="D1818" s="94"/>
      <c r="E1818" s="96"/>
      <c r="F1818" s="97"/>
      <c r="G1818" s="857"/>
      <c r="H1818" s="836"/>
      <c r="I1818" s="94"/>
      <c r="J1818" s="96"/>
      <c r="K1818" s="97"/>
      <c r="L1818" s="857"/>
      <c r="M1818" s="839"/>
      <c r="N1818" s="94"/>
      <c r="O1818" s="96"/>
      <c r="P1818" s="97"/>
    </row>
    <row r="1819" spans="1:16" ht="17.25" thickBot="1">
      <c r="A1819" s="863"/>
      <c r="B1819" s="100" t="s">
        <v>123</v>
      </c>
      <c r="C1819" s="833"/>
      <c r="D1819" s="94"/>
      <c r="E1819" s="96"/>
      <c r="F1819" s="97"/>
      <c r="G1819" s="100" t="s">
        <v>123</v>
      </c>
      <c r="H1819" s="836"/>
      <c r="I1819" s="94"/>
      <c r="J1819" s="96"/>
      <c r="K1819" s="97"/>
      <c r="L1819" s="100" t="s">
        <v>123</v>
      </c>
      <c r="M1819" s="839"/>
      <c r="N1819" s="94"/>
      <c r="O1819" s="96"/>
      <c r="P1819" s="97"/>
    </row>
    <row r="1820" spans="1:16">
      <c r="A1820" s="863"/>
      <c r="B1820" s="868"/>
      <c r="C1820" s="833"/>
      <c r="D1820" s="94"/>
      <c r="E1820" s="96"/>
      <c r="F1820" s="97"/>
      <c r="G1820" s="868"/>
      <c r="H1820" s="836"/>
      <c r="I1820" s="94"/>
      <c r="J1820" s="96"/>
      <c r="K1820" s="97"/>
      <c r="L1820" s="868"/>
      <c r="M1820" s="839"/>
      <c r="N1820" s="94"/>
      <c r="O1820" s="96"/>
      <c r="P1820" s="97"/>
    </row>
    <row r="1821" spans="1:16">
      <c r="A1821" s="863"/>
      <c r="B1821" s="869"/>
      <c r="C1821" s="833"/>
      <c r="D1821" s="94"/>
      <c r="E1821" s="96"/>
      <c r="F1821" s="97"/>
      <c r="G1821" s="869"/>
      <c r="H1821" s="836"/>
      <c r="I1821" s="94"/>
      <c r="J1821" s="96"/>
      <c r="K1821" s="97"/>
      <c r="L1821" s="869"/>
      <c r="M1821" s="839"/>
      <c r="N1821" s="94"/>
      <c r="O1821" s="96"/>
      <c r="P1821" s="97"/>
    </row>
    <row r="1822" spans="1:16" ht="17.25" thickBot="1">
      <c r="A1822" s="863"/>
      <c r="B1822" s="870"/>
      <c r="C1822" s="833"/>
      <c r="D1822" s="94"/>
      <c r="E1822" s="96"/>
      <c r="F1822" s="97"/>
      <c r="G1822" s="870"/>
      <c r="H1822" s="836"/>
      <c r="I1822" s="94"/>
      <c r="J1822" s="96"/>
      <c r="K1822" s="97"/>
      <c r="L1822" s="870"/>
      <c r="M1822" s="839"/>
      <c r="N1822" s="94"/>
      <c r="O1822" s="96"/>
      <c r="P1822" s="97"/>
    </row>
    <row r="1823" spans="1:16">
      <c r="A1823" s="863"/>
      <c r="B1823" s="851" t="s">
        <v>124</v>
      </c>
      <c r="C1823" s="833"/>
      <c r="D1823" s="94"/>
      <c r="E1823" s="96"/>
      <c r="F1823" s="97"/>
      <c r="G1823" s="851" t="s">
        <v>124</v>
      </c>
      <c r="H1823" s="836"/>
      <c r="I1823" s="94"/>
      <c r="J1823" s="96"/>
      <c r="K1823" s="97"/>
      <c r="L1823" s="851" t="s">
        <v>124</v>
      </c>
      <c r="M1823" s="839"/>
      <c r="N1823" s="94"/>
      <c r="O1823" s="96"/>
      <c r="P1823" s="97"/>
    </row>
    <row r="1824" spans="1:16" ht="17.25" thickBot="1">
      <c r="A1824" s="863"/>
      <c r="B1824" s="852"/>
      <c r="C1824" s="833"/>
      <c r="D1824" s="94"/>
      <c r="E1824" s="96"/>
      <c r="F1824" s="97"/>
      <c r="G1824" s="852"/>
      <c r="H1824" s="836"/>
      <c r="I1824" s="94"/>
      <c r="J1824" s="96"/>
      <c r="K1824" s="97"/>
      <c r="L1824" s="852"/>
      <c r="M1824" s="839"/>
      <c r="N1824" s="94"/>
      <c r="O1824" s="96"/>
      <c r="P1824" s="93"/>
    </row>
    <row r="1825" spans="1:16" ht="17.25" thickTop="1">
      <c r="A1825" s="863"/>
      <c r="B1825" s="866" t="s">
        <v>125</v>
      </c>
      <c r="C1825" s="833"/>
      <c r="D1825" s="94"/>
      <c r="E1825" s="96"/>
      <c r="F1825" s="93"/>
      <c r="G1825" s="866" t="s">
        <v>125</v>
      </c>
      <c r="H1825" s="836"/>
      <c r="I1825" s="94"/>
      <c r="J1825" s="96"/>
      <c r="K1825" s="93"/>
      <c r="L1825" s="866" t="s">
        <v>125</v>
      </c>
      <c r="M1825" s="839"/>
      <c r="N1825" s="94"/>
      <c r="O1825" s="96"/>
      <c r="P1825" s="97"/>
    </row>
    <row r="1826" spans="1:16" ht="17.25" thickBot="1">
      <c r="A1826" s="863"/>
      <c r="B1826" s="849"/>
      <c r="C1826" s="833"/>
      <c r="D1826" s="94"/>
      <c r="E1826" s="96"/>
      <c r="F1826" s="93"/>
      <c r="G1826" s="849"/>
      <c r="H1826" s="836"/>
      <c r="I1826" s="94"/>
      <c r="J1826" s="96"/>
      <c r="K1826" s="93"/>
      <c r="L1826" s="849"/>
      <c r="M1826" s="839"/>
      <c r="N1826" s="94"/>
      <c r="O1826" s="96"/>
      <c r="P1826" s="101"/>
    </row>
    <row r="1827" spans="1:16">
      <c r="A1827" s="863"/>
      <c r="B1827" s="859"/>
      <c r="C1827" s="833"/>
      <c r="D1827" s="94"/>
      <c r="E1827" s="96"/>
      <c r="F1827" s="97"/>
      <c r="G1827" s="859"/>
      <c r="H1827" s="836"/>
      <c r="I1827" s="94"/>
      <c r="J1827" s="96"/>
      <c r="K1827" s="97"/>
      <c r="L1827" s="859"/>
      <c r="M1827" s="839"/>
      <c r="N1827" s="94"/>
      <c r="O1827" s="96"/>
      <c r="P1827" s="103"/>
    </row>
    <row r="1828" spans="1:16" ht="17.25" thickBot="1">
      <c r="A1828" s="863"/>
      <c r="B1828" s="867"/>
      <c r="C1828" s="833"/>
      <c r="D1828" s="94"/>
      <c r="E1828" s="96"/>
      <c r="F1828" s="97"/>
      <c r="G1828" s="867"/>
      <c r="H1828" s="836"/>
      <c r="I1828" s="94"/>
      <c r="J1828" s="96"/>
      <c r="K1828" s="97"/>
      <c r="L1828" s="867"/>
      <c r="M1828" s="839"/>
      <c r="N1828" s="94"/>
      <c r="O1828" s="96"/>
      <c r="P1828" s="104"/>
    </row>
    <row r="1829" spans="1:16">
      <c r="A1829" s="863"/>
      <c r="B1829" s="848" t="s">
        <v>126</v>
      </c>
      <c r="C1829" s="833"/>
      <c r="D1829" s="94"/>
      <c r="E1829" s="96"/>
      <c r="F1829" s="93"/>
      <c r="G1829" s="848" t="s">
        <v>126</v>
      </c>
      <c r="H1829" s="836"/>
      <c r="I1829" s="94"/>
      <c r="J1829" s="96"/>
      <c r="K1829" s="93"/>
      <c r="L1829" s="848" t="s">
        <v>126</v>
      </c>
      <c r="M1829" s="839"/>
      <c r="N1829" s="94"/>
      <c r="O1829" s="96"/>
      <c r="P1829" s="99"/>
    </row>
    <row r="1830" spans="1:16" ht="17.25" thickBot="1">
      <c r="A1830" s="863"/>
      <c r="B1830" s="849"/>
      <c r="C1830" s="833"/>
      <c r="D1830" s="94"/>
      <c r="E1830" s="96"/>
      <c r="F1830" s="101"/>
      <c r="G1830" s="849"/>
      <c r="H1830" s="836"/>
      <c r="I1830" s="94"/>
      <c r="J1830" s="96"/>
      <c r="K1830" s="101"/>
      <c r="L1830" s="849"/>
      <c r="M1830" s="839"/>
      <c r="N1830" s="94"/>
      <c r="O1830" s="96"/>
      <c r="P1830" s="104"/>
    </row>
    <row r="1831" spans="1:16">
      <c r="A1831" s="863"/>
      <c r="B1831" s="859"/>
      <c r="C1831" s="833"/>
      <c r="D1831" s="94"/>
      <c r="E1831" s="96"/>
      <c r="F1831" s="102"/>
      <c r="G1831" s="859"/>
      <c r="H1831" s="836"/>
      <c r="I1831" s="94"/>
      <c r="J1831" s="96"/>
      <c r="K1831" s="103"/>
      <c r="L1831" s="859"/>
      <c r="M1831" s="839"/>
      <c r="N1831" s="94"/>
      <c r="O1831" s="96"/>
      <c r="P1831" s="93"/>
    </row>
    <row r="1832" spans="1:16" ht="17.25" thickBot="1">
      <c r="A1832" s="863"/>
      <c r="B1832" s="860"/>
      <c r="C1832" s="833"/>
      <c r="D1832" s="94"/>
      <c r="E1832" s="96"/>
      <c r="F1832" s="99"/>
      <c r="G1832" s="860"/>
      <c r="H1832" s="836"/>
      <c r="I1832" s="94"/>
      <c r="J1832" s="96"/>
      <c r="K1832" s="104"/>
      <c r="L1832" s="860"/>
      <c r="M1832" s="839"/>
      <c r="N1832" s="94"/>
      <c r="O1832" s="96"/>
      <c r="P1832" s="97"/>
    </row>
    <row r="1833" spans="1:16">
      <c r="A1833" s="863"/>
      <c r="B1833" s="858" t="s">
        <v>127</v>
      </c>
      <c r="C1833" s="833"/>
      <c r="D1833" s="94"/>
      <c r="E1833" s="96"/>
      <c r="F1833" s="103"/>
      <c r="G1833" s="858" t="s">
        <v>127</v>
      </c>
      <c r="H1833" s="836"/>
      <c r="I1833" s="94"/>
      <c r="J1833" s="96"/>
      <c r="K1833" s="104"/>
      <c r="L1833" s="858" t="s">
        <v>127</v>
      </c>
      <c r="M1833" s="839"/>
      <c r="N1833" s="94"/>
      <c r="O1833" s="114"/>
      <c r="P1833" s="97"/>
    </row>
    <row r="1834" spans="1:16" ht="17.25" thickBot="1">
      <c r="A1834" s="863"/>
      <c r="B1834" s="849"/>
      <c r="C1834" s="833"/>
      <c r="D1834" s="94"/>
      <c r="E1834" s="96"/>
      <c r="F1834" s="104"/>
      <c r="G1834" s="849"/>
      <c r="H1834" s="836"/>
      <c r="I1834" s="94"/>
      <c r="J1834" s="96"/>
      <c r="K1834" s="99"/>
      <c r="L1834" s="849"/>
      <c r="M1834" s="839"/>
      <c r="N1834" s="113"/>
      <c r="O1834" s="96"/>
      <c r="P1834" s="112"/>
    </row>
    <row r="1835" spans="1:16">
      <c r="A1835" s="863"/>
      <c r="B1835" s="859"/>
      <c r="C1835" s="833"/>
      <c r="D1835" s="94"/>
      <c r="E1835" s="96"/>
      <c r="F1835" s="104"/>
      <c r="G1835" s="859"/>
      <c r="H1835" s="836"/>
      <c r="I1835" s="94"/>
      <c r="J1835" s="96"/>
      <c r="K1835" s="104"/>
      <c r="L1835" s="859"/>
      <c r="M1835" s="839"/>
      <c r="N1835" s="113"/>
      <c r="O1835" s="114"/>
      <c r="P1835" s="97"/>
    </row>
    <row r="1836" spans="1:16" ht="17.25" thickBot="1">
      <c r="A1836" s="863"/>
      <c r="B1836" s="860"/>
      <c r="C1836" s="833"/>
      <c r="D1836" s="94"/>
      <c r="E1836" s="96"/>
      <c r="F1836" s="99"/>
      <c r="G1836" s="860"/>
      <c r="H1836" s="836"/>
      <c r="I1836" s="94"/>
      <c r="J1836" s="96"/>
      <c r="K1836" s="93"/>
      <c r="L1836" s="860"/>
      <c r="M1836" s="839"/>
      <c r="N1836" s="94"/>
      <c r="O1836" s="114"/>
      <c r="P1836" s="104"/>
    </row>
    <row r="1837" spans="1:16">
      <c r="A1837" s="863"/>
      <c r="B1837" s="858" t="s">
        <v>128</v>
      </c>
      <c r="C1837" s="833"/>
      <c r="D1837" s="94"/>
      <c r="E1837" s="96"/>
      <c r="F1837" s="104"/>
      <c r="G1837" s="858" t="s">
        <v>128</v>
      </c>
      <c r="H1837" s="836"/>
      <c r="I1837" s="94"/>
      <c r="J1837" s="96"/>
      <c r="K1837" s="97"/>
      <c r="L1837" s="858" t="s">
        <v>128</v>
      </c>
      <c r="M1837" s="839"/>
      <c r="N1837" s="94"/>
      <c r="O1837" s="96"/>
      <c r="P1837" s="97"/>
    </row>
    <row r="1838" spans="1:16" ht="17.25" thickBot="1">
      <c r="A1838" s="863"/>
      <c r="B1838" s="849"/>
      <c r="C1838" s="833"/>
      <c r="D1838" s="94"/>
      <c r="E1838" s="96"/>
      <c r="F1838" s="93"/>
      <c r="G1838" s="849"/>
      <c r="H1838" s="836"/>
      <c r="I1838" s="94"/>
      <c r="J1838" s="114"/>
      <c r="K1838" s="97"/>
      <c r="L1838" s="849"/>
      <c r="M1838" s="839"/>
      <c r="N1838" s="113"/>
      <c r="O1838" s="114"/>
      <c r="P1838" s="97"/>
    </row>
    <row r="1839" spans="1:16">
      <c r="A1839" s="863"/>
      <c r="B1839" s="859"/>
      <c r="C1839" s="833"/>
      <c r="D1839" s="94"/>
      <c r="E1839" s="96"/>
      <c r="F1839" s="97"/>
      <c r="G1839" s="859"/>
      <c r="H1839" s="836"/>
      <c r="I1839" s="94"/>
      <c r="J1839" s="96"/>
      <c r="K1839" s="97"/>
      <c r="L1839" s="859"/>
      <c r="M1839" s="839"/>
      <c r="N1839" s="113"/>
      <c r="O1839" s="114"/>
      <c r="P1839" s="97"/>
    </row>
    <row r="1840" spans="1:16" ht="17.25" thickBot="1">
      <c r="A1840" s="863"/>
      <c r="B1840" s="860"/>
      <c r="C1840" s="833"/>
      <c r="D1840" s="94"/>
      <c r="E1840" s="96"/>
      <c r="F1840" s="93"/>
      <c r="G1840" s="860"/>
      <c r="H1840" s="836"/>
      <c r="I1840" s="94"/>
      <c r="J1840" s="114"/>
      <c r="K1840" s="97"/>
      <c r="L1840" s="860"/>
      <c r="M1840" s="839"/>
      <c r="N1840" s="94"/>
      <c r="O1840" s="114"/>
      <c r="P1840" s="97"/>
    </row>
    <row r="1841" spans="1:16">
      <c r="A1841" s="863"/>
      <c r="B1841" s="848" t="s">
        <v>129</v>
      </c>
      <c r="C1841" s="833"/>
      <c r="D1841" s="94"/>
      <c r="E1841" s="96"/>
      <c r="F1841" s="93"/>
      <c r="G1841" s="848" t="s">
        <v>129</v>
      </c>
      <c r="H1841" s="836"/>
      <c r="I1841" s="94"/>
      <c r="J1841" s="114"/>
      <c r="K1841" s="97"/>
      <c r="L1841" s="848" t="s">
        <v>129</v>
      </c>
      <c r="M1841" s="839"/>
      <c r="N1841" s="113"/>
      <c r="O1841" s="114"/>
      <c r="P1841" s="97"/>
    </row>
    <row r="1842" spans="1:16" ht="17.25" thickBot="1">
      <c r="A1842" s="863"/>
      <c r="B1842" s="849"/>
      <c r="C1842" s="833"/>
      <c r="D1842" s="94"/>
      <c r="E1842" s="96"/>
      <c r="F1842" s="93"/>
      <c r="G1842" s="849"/>
      <c r="H1842" s="836"/>
      <c r="I1842" s="94"/>
      <c r="J1842" s="114"/>
      <c r="K1842" s="97"/>
      <c r="L1842" s="849"/>
      <c r="M1842" s="839"/>
      <c r="N1842" s="94"/>
      <c r="O1842" s="114"/>
      <c r="P1842" s="97"/>
    </row>
    <row r="1843" spans="1:16">
      <c r="A1843" s="863"/>
      <c r="B1843" s="106"/>
      <c r="C1843" s="833"/>
      <c r="D1843" s="94"/>
      <c r="E1843" s="96"/>
      <c r="F1843" s="97"/>
      <c r="G1843" s="106"/>
      <c r="H1843" s="836"/>
      <c r="I1843" s="94"/>
      <c r="J1843" s="96"/>
      <c r="K1843" s="112"/>
      <c r="L1843" s="106"/>
      <c r="M1843" s="839"/>
      <c r="N1843" s="113"/>
      <c r="O1843" s="96"/>
      <c r="P1843" s="112"/>
    </row>
    <row r="1844" spans="1:16">
      <c r="A1844" s="863"/>
      <c r="B1844" s="107"/>
      <c r="C1844" s="833"/>
      <c r="D1844" s="94"/>
      <c r="E1844" s="96"/>
      <c r="F1844" s="93"/>
      <c r="G1844" s="107"/>
      <c r="H1844" s="836"/>
      <c r="I1844" s="94"/>
      <c r="J1844" s="96"/>
      <c r="K1844" s="97"/>
      <c r="L1844" s="107"/>
      <c r="M1844" s="839"/>
      <c r="N1844" s="113"/>
      <c r="O1844" s="114"/>
      <c r="P1844" s="97"/>
    </row>
    <row r="1845" spans="1:16">
      <c r="A1845" s="863"/>
      <c r="B1845" s="109"/>
      <c r="C1845" s="833"/>
      <c r="D1845" s="94"/>
      <c r="E1845" s="96"/>
      <c r="F1845" s="93"/>
      <c r="G1845" s="109"/>
      <c r="H1845" s="836"/>
      <c r="I1845" s="113"/>
      <c r="J1845" s="114"/>
      <c r="K1845" s="97"/>
      <c r="L1845" s="109"/>
      <c r="M1845" s="839"/>
      <c r="N1845" s="113"/>
      <c r="O1845" s="114"/>
      <c r="P1845" s="104"/>
    </row>
    <row r="1846" spans="1:16">
      <c r="A1846" s="863"/>
      <c r="B1846" s="110"/>
      <c r="C1846" s="833"/>
      <c r="D1846" s="94"/>
      <c r="E1846" s="96"/>
      <c r="F1846" s="93"/>
      <c r="G1846" s="110"/>
      <c r="H1846" s="836"/>
      <c r="I1846" s="113"/>
      <c r="J1846" s="114"/>
      <c r="K1846" s="104"/>
      <c r="L1846" s="110"/>
      <c r="M1846" s="839"/>
      <c r="N1846" s="111"/>
      <c r="O1846" s="96"/>
      <c r="P1846" s="97"/>
    </row>
    <row r="1847" spans="1:16">
      <c r="A1847" s="863"/>
      <c r="B1847" s="109"/>
      <c r="C1847" s="833"/>
      <c r="D1847" s="111"/>
      <c r="E1847" s="96"/>
      <c r="F1847" s="97"/>
      <c r="G1847" s="109"/>
      <c r="H1847" s="836"/>
      <c r="I1847" s="111"/>
      <c r="J1847" s="96"/>
      <c r="K1847" s="112"/>
      <c r="L1847" s="109"/>
      <c r="M1847" s="839"/>
      <c r="N1847" s="94"/>
      <c r="O1847" s="96"/>
      <c r="P1847" s="112"/>
    </row>
    <row r="1848" spans="1:16">
      <c r="A1848" s="863"/>
      <c r="B1848" s="110"/>
      <c r="C1848" s="833"/>
      <c r="D1848" s="94"/>
      <c r="E1848" s="96"/>
      <c r="F1848" s="108"/>
      <c r="G1848" s="110"/>
      <c r="H1848" s="836"/>
      <c r="I1848" s="94"/>
      <c r="J1848" s="96"/>
      <c r="K1848" s="97"/>
      <c r="L1848" s="110"/>
      <c r="M1848" s="839"/>
      <c r="N1848" s="113"/>
      <c r="O1848" s="114"/>
      <c r="P1848" s="97"/>
    </row>
    <row r="1849" spans="1:16">
      <c r="A1849" s="863"/>
      <c r="B1849" s="109"/>
      <c r="C1849" s="833"/>
      <c r="D1849" s="94"/>
      <c r="E1849" s="96"/>
      <c r="F1849" s="97"/>
      <c r="G1849" s="109"/>
      <c r="H1849" s="836"/>
      <c r="I1849" s="113"/>
      <c r="J1849" s="114"/>
      <c r="K1849" s="97"/>
      <c r="L1849" s="109"/>
      <c r="M1849" s="839"/>
      <c r="N1849" s="113"/>
      <c r="O1849" s="114"/>
      <c r="P1849" s="97"/>
    </row>
    <row r="1850" spans="1:16" ht="17.25" thickBot="1">
      <c r="A1850" s="863"/>
      <c r="B1850" s="110"/>
      <c r="C1850" s="846"/>
      <c r="D1850" s="115"/>
      <c r="E1850" s="116"/>
      <c r="F1850" s="117"/>
      <c r="G1850" s="110"/>
      <c r="H1850" s="836"/>
      <c r="I1850" s="115"/>
      <c r="J1850" s="116"/>
      <c r="K1850" s="117"/>
      <c r="L1850" s="110"/>
      <c r="M1850" s="839"/>
      <c r="N1850" s="115"/>
      <c r="O1850" s="116"/>
      <c r="P1850" s="117"/>
    </row>
    <row r="1851" spans="1:16">
      <c r="A1851" s="850" t="str">
        <f>TEXT(A1805,"AAAA")</f>
        <v>星期六</v>
      </c>
      <c r="B1851" s="109"/>
      <c r="C1851" s="832" t="s">
        <v>666</v>
      </c>
      <c r="D1851" s="118"/>
      <c r="E1851" s="119"/>
      <c r="F1851" s="97"/>
      <c r="G1851" s="109"/>
      <c r="H1851" s="835" t="s">
        <v>130</v>
      </c>
      <c r="I1851" s="118"/>
      <c r="J1851" s="119"/>
      <c r="K1851" s="97"/>
      <c r="L1851" s="109"/>
      <c r="M1851" s="838" t="s">
        <v>130</v>
      </c>
      <c r="N1851" s="118"/>
      <c r="O1851" s="119"/>
      <c r="P1851" s="97"/>
    </row>
    <row r="1852" spans="1:16">
      <c r="A1852" s="850"/>
      <c r="B1852" s="110"/>
      <c r="C1852" s="833"/>
      <c r="D1852" s="120"/>
      <c r="E1852" s="96"/>
      <c r="F1852" s="97"/>
      <c r="G1852" s="110"/>
      <c r="H1852" s="836"/>
      <c r="I1852" s="94"/>
      <c r="J1852" s="96"/>
      <c r="K1852" s="97"/>
      <c r="L1852" s="110"/>
      <c r="M1852" s="839"/>
      <c r="N1852" s="94"/>
      <c r="O1852" s="96"/>
      <c r="P1852" s="97"/>
    </row>
    <row r="1853" spans="1:16">
      <c r="A1853" s="850"/>
      <c r="B1853" s="109"/>
      <c r="C1853" s="833"/>
      <c r="D1853" s="120"/>
      <c r="E1853" s="96"/>
      <c r="F1853" s="97"/>
      <c r="G1853" s="109"/>
      <c r="H1853" s="836"/>
      <c r="I1853" s="94"/>
      <c r="J1853" s="96"/>
      <c r="K1853" s="97"/>
      <c r="L1853" s="109"/>
      <c r="M1853" s="839"/>
      <c r="N1853" s="94"/>
      <c r="O1853" s="96"/>
      <c r="P1853" s="97"/>
    </row>
    <row r="1854" spans="1:16">
      <c r="A1854" s="850"/>
      <c r="B1854" s="110"/>
      <c r="C1854" s="833"/>
      <c r="D1854" s="120"/>
      <c r="E1854" s="96"/>
      <c r="F1854" s="97"/>
      <c r="G1854" s="110"/>
      <c r="H1854" s="836"/>
      <c r="I1854" s="94"/>
      <c r="J1854" s="96"/>
      <c r="K1854" s="97"/>
      <c r="L1854" s="110"/>
      <c r="M1854" s="839"/>
      <c r="N1854" s="94"/>
      <c r="O1854" s="96"/>
      <c r="P1854" s="97"/>
    </row>
    <row r="1855" spans="1:16">
      <c r="A1855" s="850"/>
      <c r="B1855" s="109"/>
      <c r="C1855" s="833"/>
      <c r="D1855" s="120"/>
      <c r="E1855" s="96"/>
      <c r="F1855" s="97"/>
      <c r="G1855" s="109"/>
      <c r="H1855" s="836"/>
      <c r="I1855" s="94"/>
      <c r="J1855" s="96"/>
      <c r="K1855" s="97"/>
      <c r="L1855" s="109"/>
      <c r="M1855" s="839"/>
      <c r="N1855" s="94"/>
      <c r="O1855" s="96"/>
      <c r="P1855" s="97"/>
    </row>
    <row r="1856" spans="1:16">
      <c r="A1856" s="850"/>
      <c r="B1856" s="110"/>
      <c r="C1856" s="833"/>
      <c r="D1856" s="120"/>
      <c r="E1856" s="96"/>
      <c r="F1856" s="97"/>
      <c r="G1856" s="110"/>
      <c r="H1856" s="836"/>
      <c r="I1856" s="94"/>
      <c r="J1856" s="96"/>
      <c r="K1856" s="97"/>
      <c r="L1856" s="110"/>
      <c r="M1856" s="839"/>
      <c r="N1856" s="94"/>
      <c r="O1856" s="96"/>
      <c r="P1856" s="97"/>
    </row>
    <row r="1857" spans="1:16">
      <c r="A1857" s="850"/>
      <c r="B1857" s="109"/>
      <c r="C1857" s="833"/>
      <c r="D1857" s="120"/>
      <c r="E1857" s="96"/>
      <c r="F1857" s="97"/>
      <c r="G1857" s="109"/>
      <c r="H1857" s="836"/>
      <c r="I1857" s="94"/>
      <c r="J1857" s="96"/>
      <c r="K1857" s="97"/>
      <c r="L1857" s="109"/>
      <c r="M1857" s="839"/>
      <c r="N1857" s="94"/>
      <c r="O1857" s="96"/>
      <c r="P1857" s="97"/>
    </row>
    <row r="1858" spans="1:16">
      <c r="A1858" s="850"/>
      <c r="B1858" s="110"/>
      <c r="C1858" s="833"/>
      <c r="D1858" s="94"/>
      <c r="E1858" s="96"/>
      <c r="F1858" s="97"/>
      <c r="G1858" s="110"/>
      <c r="H1858" s="836"/>
      <c r="I1858" s="94"/>
      <c r="J1858" s="96"/>
      <c r="K1858" s="97"/>
      <c r="L1858" s="110"/>
      <c r="M1858" s="839"/>
      <c r="N1858" s="94"/>
      <c r="O1858" s="96"/>
      <c r="P1858" s="97"/>
    </row>
    <row r="1859" spans="1:16">
      <c r="A1859" s="850"/>
      <c r="B1859" s="107"/>
      <c r="C1859" s="833"/>
      <c r="D1859" s="113"/>
      <c r="E1859" s="114"/>
      <c r="F1859" s="104"/>
      <c r="G1859" s="107"/>
      <c r="H1859" s="836"/>
      <c r="I1859" s="113"/>
      <c r="J1859" s="114"/>
      <c r="K1859" s="97"/>
      <c r="L1859" s="107"/>
      <c r="M1859" s="839"/>
      <c r="N1859" s="113"/>
      <c r="O1859" s="114"/>
      <c r="P1859" s="97"/>
    </row>
    <row r="1860" spans="1:16" ht="17.25" thickBot="1">
      <c r="A1860" s="850"/>
      <c r="B1860" s="107"/>
      <c r="C1860" s="846"/>
      <c r="D1860" s="122" t="s">
        <v>132</v>
      </c>
      <c r="E1860" s="123" t="s">
        <v>133</v>
      </c>
      <c r="F1860" s="124"/>
      <c r="G1860" s="107"/>
      <c r="H1860" s="847"/>
      <c r="I1860" s="122" t="s">
        <v>132</v>
      </c>
      <c r="J1860" s="123" t="s">
        <v>133</v>
      </c>
      <c r="K1860" s="97"/>
      <c r="L1860" s="107"/>
      <c r="M1860" s="845"/>
      <c r="N1860" s="122" t="s">
        <v>132</v>
      </c>
      <c r="O1860" s="123" t="s">
        <v>133</v>
      </c>
      <c r="P1860" s="97"/>
    </row>
    <row r="1861" spans="1:16">
      <c r="A1861" s="105"/>
      <c r="B1861" s="109"/>
      <c r="C1861" s="832" t="s">
        <v>667</v>
      </c>
      <c r="D1861" s="118"/>
      <c r="E1861" s="119"/>
      <c r="F1861" s="125"/>
      <c r="G1861" s="109"/>
      <c r="H1861" s="835" t="s">
        <v>134</v>
      </c>
      <c r="I1861" s="118"/>
      <c r="J1861" s="119"/>
      <c r="K1861" s="125"/>
      <c r="L1861" s="109"/>
      <c r="M1861" s="838" t="s">
        <v>134</v>
      </c>
      <c r="N1861" s="118"/>
      <c r="O1861" s="119"/>
      <c r="P1861" s="125"/>
    </row>
    <row r="1862" spans="1:16">
      <c r="A1862" s="105"/>
      <c r="B1862" s="110"/>
      <c r="C1862" s="833"/>
      <c r="D1862" s="94"/>
      <c r="E1862" s="96"/>
      <c r="F1862" s="97"/>
      <c r="G1862" s="110"/>
      <c r="H1862" s="836"/>
      <c r="I1862" s="94"/>
      <c r="J1862" s="96"/>
      <c r="K1862" s="97"/>
      <c r="L1862" s="110"/>
      <c r="M1862" s="839"/>
      <c r="N1862" s="94"/>
      <c r="O1862" s="96"/>
      <c r="P1862" s="97"/>
    </row>
    <row r="1863" spans="1:16">
      <c r="A1863" s="105"/>
      <c r="B1863" s="126"/>
      <c r="C1863" s="833"/>
      <c r="D1863" s="94"/>
      <c r="E1863" s="96"/>
      <c r="F1863" s="97"/>
      <c r="G1863" s="126"/>
      <c r="H1863" s="836"/>
      <c r="I1863" s="94"/>
      <c r="J1863" s="96"/>
      <c r="K1863" s="97"/>
      <c r="L1863" s="126"/>
      <c r="M1863" s="839"/>
      <c r="N1863" s="94"/>
      <c r="O1863" s="96"/>
      <c r="P1863" s="128"/>
    </row>
    <row r="1864" spans="1:16">
      <c r="A1864" s="105"/>
      <c r="B1864" s="107"/>
      <c r="C1864" s="833"/>
      <c r="D1864" s="94"/>
      <c r="E1864" s="96"/>
      <c r="F1864" s="97"/>
      <c r="G1864" s="107"/>
      <c r="H1864" s="836"/>
      <c r="I1864" s="94"/>
      <c r="J1864" s="96"/>
      <c r="K1864" s="97"/>
      <c r="L1864" s="107"/>
      <c r="M1864" s="839"/>
      <c r="N1864" s="94"/>
      <c r="O1864" s="96"/>
      <c r="P1864" s="216"/>
    </row>
    <row r="1865" spans="1:16">
      <c r="A1865" s="105"/>
      <c r="B1865" s="109"/>
      <c r="C1865" s="833"/>
      <c r="D1865" s="94"/>
      <c r="E1865" s="96"/>
      <c r="F1865" s="97"/>
      <c r="G1865" s="109"/>
      <c r="H1865" s="836"/>
      <c r="I1865" s="94"/>
      <c r="J1865" s="96"/>
      <c r="K1865" s="97"/>
      <c r="L1865" s="109"/>
      <c r="M1865" s="839"/>
      <c r="N1865" s="94"/>
      <c r="O1865" s="96"/>
      <c r="P1865" s="97"/>
    </row>
    <row r="1866" spans="1:16">
      <c r="A1866" s="105"/>
      <c r="B1866" s="110"/>
      <c r="C1866" s="833"/>
      <c r="D1866" s="94"/>
      <c r="E1866" s="96"/>
      <c r="F1866" s="127"/>
      <c r="G1866" s="110"/>
      <c r="H1866" s="836"/>
      <c r="I1866" s="94"/>
      <c r="J1866" s="96"/>
      <c r="K1866" s="127"/>
      <c r="L1866" s="110"/>
      <c r="M1866" s="839"/>
      <c r="N1866" s="94"/>
      <c r="O1866" s="96"/>
      <c r="P1866" s="127"/>
    </row>
    <row r="1867" spans="1:16">
      <c r="A1867" s="105"/>
      <c r="B1867" s="109"/>
      <c r="C1867" s="833"/>
      <c r="D1867" s="94"/>
      <c r="E1867" s="96"/>
      <c r="F1867" s="128"/>
      <c r="G1867" s="109"/>
      <c r="H1867" s="836"/>
      <c r="I1867" s="94"/>
      <c r="J1867" s="96"/>
      <c r="K1867" s="128"/>
      <c r="L1867" s="109"/>
      <c r="M1867" s="839"/>
      <c r="N1867" s="94"/>
      <c r="O1867" s="96"/>
      <c r="P1867" s="128"/>
    </row>
    <row r="1868" spans="1:16">
      <c r="A1868" s="105"/>
      <c r="B1868" s="110"/>
      <c r="C1868" s="833"/>
      <c r="D1868" s="217"/>
      <c r="E1868" s="114"/>
      <c r="F1868" s="216"/>
      <c r="G1868" s="110"/>
      <c r="H1868" s="836"/>
      <c r="I1868" s="113"/>
      <c r="J1868" s="114"/>
      <c r="K1868" s="216"/>
      <c r="L1868" s="110"/>
      <c r="M1868" s="839"/>
      <c r="N1868" s="113"/>
      <c r="O1868" s="114"/>
      <c r="P1868" s="216"/>
    </row>
    <row r="1869" spans="1:16">
      <c r="A1869" s="105"/>
      <c r="B1869" s="109"/>
      <c r="C1869" s="833"/>
      <c r="D1869" s="217"/>
      <c r="E1869" s="114"/>
      <c r="F1869" s="216"/>
      <c r="G1869" s="109"/>
      <c r="H1869" s="836"/>
      <c r="I1869" s="113"/>
      <c r="J1869" s="114"/>
      <c r="K1869" s="216"/>
      <c r="L1869" s="109"/>
      <c r="M1869" s="839"/>
      <c r="N1869" s="113"/>
      <c r="O1869" s="114"/>
      <c r="P1869" s="216"/>
    </row>
    <row r="1870" spans="1:16" ht="17.25" thickBot="1">
      <c r="A1870" s="105"/>
      <c r="B1870" s="110"/>
      <c r="C1870" s="846"/>
      <c r="D1870" s="129"/>
      <c r="E1870" s="130"/>
      <c r="F1870" s="104"/>
      <c r="G1870" s="110"/>
      <c r="H1870" s="847"/>
      <c r="I1870" s="113"/>
      <c r="J1870" s="130"/>
      <c r="K1870" s="104"/>
      <c r="L1870" s="110"/>
      <c r="M1870" s="845"/>
      <c r="N1870" s="113"/>
      <c r="O1870" s="131"/>
      <c r="P1870" s="127"/>
    </row>
    <row r="1871" spans="1:16">
      <c r="A1871" s="132"/>
      <c r="B1871" s="109"/>
      <c r="C1871" s="832" t="s">
        <v>668</v>
      </c>
      <c r="D1871" s="118" t="s">
        <v>136</v>
      </c>
      <c r="E1871" s="133" t="s">
        <v>137</v>
      </c>
      <c r="F1871" s="125"/>
      <c r="G1871" s="109"/>
      <c r="H1871" s="835" t="s">
        <v>135</v>
      </c>
      <c r="I1871" s="118" t="s">
        <v>136</v>
      </c>
      <c r="J1871" s="133" t="s">
        <v>137</v>
      </c>
      <c r="K1871" s="125"/>
      <c r="L1871" s="109"/>
      <c r="M1871" s="838" t="s">
        <v>135</v>
      </c>
      <c r="N1871" s="118" t="s">
        <v>136</v>
      </c>
      <c r="O1871" s="133" t="s">
        <v>137</v>
      </c>
      <c r="P1871" s="125"/>
    </row>
    <row r="1872" spans="1:16">
      <c r="A1872" s="132"/>
      <c r="B1872" s="110"/>
      <c r="C1872" s="833"/>
      <c r="D1872" s="94" t="s">
        <v>141</v>
      </c>
      <c r="E1872" s="96" t="s">
        <v>142</v>
      </c>
      <c r="F1872" s="134"/>
      <c r="G1872" s="110"/>
      <c r="H1872" s="836"/>
      <c r="I1872" s="94" t="s">
        <v>141</v>
      </c>
      <c r="J1872" s="96" t="s">
        <v>142</v>
      </c>
      <c r="K1872" s="134"/>
      <c r="L1872" s="110"/>
      <c r="M1872" s="839"/>
      <c r="N1872" s="94" t="s">
        <v>141</v>
      </c>
      <c r="O1872" s="96" t="s">
        <v>142</v>
      </c>
      <c r="P1872" s="134"/>
    </row>
    <row r="1873" spans="1:16">
      <c r="A1873" s="132"/>
      <c r="B1873" s="135"/>
      <c r="C1873" s="833"/>
      <c r="D1873" s="94" t="s">
        <v>145</v>
      </c>
      <c r="E1873" s="96" t="s">
        <v>146</v>
      </c>
      <c r="F1873" s="97"/>
      <c r="G1873" s="135"/>
      <c r="H1873" s="836"/>
      <c r="I1873" s="94" t="s">
        <v>145</v>
      </c>
      <c r="J1873" s="96" t="s">
        <v>146</v>
      </c>
      <c r="K1873" s="97"/>
      <c r="L1873" s="135"/>
      <c r="M1873" s="839"/>
      <c r="N1873" s="94" t="s">
        <v>145</v>
      </c>
      <c r="O1873" s="96" t="s">
        <v>146</v>
      </c>
      <c r="P1873" s="97"/>
    </row>
    <row r="1874" spans="1:16">
      <c r="A1874" s="132"/>
      <c r="B1874" s="110"/>
      <c r="C1874" s="833"/>
      <c r="D1874" s="94" t="s">
        <v>147</v>
      </c>
      <c r="E1874" s="96" t="s">
        <v>148</v>
      </c>
      <c r="F1874" s="104"/>
      <c r="G1874" s="110"/>
      <c r="H1874" s="836"/>
      <c r="I1874" s="94" t="s">
        <v>147</v>
      </c>
      <c r="J1874" s="96" t="s">
        <v>148</v>
      </c>
      <c r="K1874" s="104"/>
      <c r="L1874" s="110"/>
      <c r="M1874" s="839"/>
      <c r="N1874" s="94" t="s">
        <v>147</v>
      </c>
      <c r="O1874" s="96" t="s">
        <v>148</v>
      </c>
      <c r="P1874" s="104"/>
    </row>
    <row r="1875" spans="1:16">
      <c r="A1875" s="132"/>
      <c r="B1875" s="135"/>
      <c r="C1875" s="833"/>
      <c r="D1875" s="94"/>
      <c r="E1875" s="114"/>
      <c r="F1875" s="136"/>
      <c r="G1875" s="135"/>
      <c r="H1875" s="836"/>
      <c r="I1875" s="94"/>
      <c r="J1875" s="114"/>
      <c r="K1875" s="136"/>
      <c r="L1875" s="135"/>
      <c r="M1875" s="839"/>
      <c r="N1875" s="94"/>
      <c r="O1875" s="114"/>
      <c r="P1875" s="136"/>
    </row>
    <row r="1876" spans="1:16">
      <c r="A1876" s="132"/>
      <c r="B1876" s="110"/>
      <c r="C1876" s="833"/>
      <c r="D1876" s="94"/>
      <c r="E1876" s="96"/>
      <c r="F1876" s="97"/>
      <c r="G1876" s="110"/>
      <c r="H1876" s="836"/>
      <c r="I1876" s="94"/>
      <c r="J1876" s="96"/>
      <c r="K1876" s="97"/>
      <c r="L1876" s="110"/>
      <c r="M1876" s="839"/>
      <c r="N1876" s="94"/>
      <c r="O1876" s="96"/>
      <c r="P1876" s="97"/>
    </row>
    <row r="1877" spans="1:16">
      <c r="A1877" s="132"/>
      <c r="B1877" s="135"/>
      <c r="C1877" s="833"/>
      <c r="D1877" s="94"/>
      <c r="E1877" s="114"/>
      <c r="F1877" s="136"/>
      <c r="G1877" s="135"/>
      <c r="H1877" s="836"/>
      <c r="I1877" s="94"/>
      <c r="J1877" s="114"/>
      <c r="K1877" s="136"/>
      <c r="L1877" s="135"/>
      <c r="M1877" s="839"/>
      <c r="N1877" s="94"/>
      <c r="O1877" s="114"/>
      <c r="P1877" s="136"/>
    </row>
    <row r="1878" spans="1:16">
      <c r="A1878" s="132"/>
      <c r="B1878" s="110"/>
      <c r="C1878" s="833"/>
      <c r="D1878" s="94"/>
      <c r="E1878" s="96"/>
      <c r="F1878" s="97"/>
      <c r="G1878" s="110"/>
      <c r="H1878" s="836"/>
      <c r="I1878" s="94"/>
      <c r="J1878" s="96"/>
      <c r="K1878" s="97"/>
      <c r="L1878" s="110"/>
      <c r="M1878" s="839"/>
      <c r="N1878" s="94"/>
      <c r="O1878" s="96"/>
      <c r="P1878" s="97"/>
    </row>
    <row r="1879" spans="1:16">
      <c r="A1879" s="132"/>
      <c r="B1879" s="135"/>
      <c r="C1879" s="833"/>
      <c r="D1879" s="94"/>
      <c r="E1879" s="96"/>
      <c r="F1879" s="97"/>
      <c r="G1879" s="135"/>
      <c r="H1879" s="836"/>
      <c r="I1879" s="94"/>
      <c r="J1879" s="96"/>
      <c r="K1879" s="97"/>
      <c r="L1879" s="135"/>
      <c r="M1879" s="839"/>
      <c r="N1879" s="94"/>
      <c r="O1879" s="96"/>
      <c r="P1879" s="97"/>
    </row>
    <row r="1880" spans="1:16" ht="17.25" thickBot="1">
      <c r="A1880" s="132"/>
      <c r="B1880" s="110"/>
      <c r="C1880" s="846"/>
      <c r="D1880" s="115"/>
      <c r="E1880" s="116"/>
      <c r="F1880" s="117"/>
      <c r="G1880" s="110"/>
      <c r="H1880" s="847"/>
      <c r="I1880" s="115"/>
      <c r="J1880" s="130"/>
      <c r="K1880" s="104"/>
      <c r="L1880" s="110"/>
      <c r="M1880" s="845"/>
      <c r="N1880" s="115"/>
      <c r="O1880" s="130"/>
      <c r="P1880" s="104"/>
    </row>
    <row r="1881" spans="1:16">
      <c r="A1881" s="132"/>
      <c r="B1881" s="135"/>
      <c r="C1881" s="832" t="s">
        <v>669</v>
      </c>
      <c r="D1881" s="137" t="s">
        <v>150</v>
      </c>
      <c r="E1881" s="138"/>
      <c r="F1881" s="139" t="s">
        <v>151</v>
      </c>
      <c r="G1881" s="135"/>
      <c r="H1881" s="835" t="s">
        <v>149</v>
      </c>
      <c r="I1881" s="137" t="s">
        <v>150</v>
      </c>
      <c r="J1881" s="138"/>
      <c r="K1881" s="139" t="s">
        <v>151</v>
      </c>
      <c r="L1881" s="135"/>
      <c r="M1881" s="838" t="s">
        <v>149</v>
      </c>
      <c r="N1881" s="137" t="s">
        <v>150</v>
      </c>
      <c r="O1881" s="138"/>
      <c r="P1881" s="139" t="s">
        <v>151</v>
      </c>
    </row>
    <row r="1882" spans="1:16">
      <c r="A1882" s="132"/>
      <c r="B1882" s="110"/>
      <c r="C1882" s="833"/>
      <c r="D1882" s="120"/>
      <c r="E1882" s="121"/>
      <c r="F1882" s="140"/>
      <c r="G1882" s="110"/>
      <c r="H1882" s="836"/>
      <c r="I1882" s="94"/>
      <c r="J1882" s="96"/>
      <c r="K1882" s="97"/>
      <c r="L1882" s="110"/>
      <c r="M1882" s="839"/>
      <c r="N1882" s="94"/>
      <c r="O1882" s="96"/>
      <c r="P1882" s="97"/>
    </row>
    <row r="1883" spans="1:16">
      <c r="A1883" s="132"/>
      <c r="B1883" s="135"/>
      <c r="C1883" s="833"/>
      <c r="D1883" s="94"/>
      <c r="E1883" s="96"/>
      <c r="F1883" s="97"/>
      <c r="G1883" s="135"/>
      <c r="H1883" s="836"/>
      <c r="I1883" s="94"/>
      <c r="J1883" s="96"/>
      <c r="K1883" s="97"/>
      <c r="L1883" s="135"/>
      <c r="M1883" s="839"/>
      <c r="N1883" s="94"/>
      <c r="O1883" s="96"/>
      <c r="P1883" s="97"/>
    </row>
    <row r="1884" spans="1:16">
      <c r="A1884" s="132"/>
      <c r="B1884" s="110"/>
      <c r="C1884" s="833"/>
      <c r="D1884" s="113"/>
      <c r="E1884" s="114"/>
      <c r="F1884" s="104"/>
      <c r="G1884" s="110"/>
      <c r="H1884" s="836"/>
      <c r="I1884" s="113"/>
      <c r="J1884" s="114"/>
      <c r="K1884" s="104"/>
      <c r="L1884" s="110"/>
      <c r="M1884" s="839"/>
      <c r="N1884" s="113"/>
      <c r="O1884" s="114"/>
      <c r="P1884" s="104"/>
    </row>
    <row r="1885" spans="1:16">
      <c r="A1885" s="841"/>
      <c r="B1885" s="135"/>
      <c r="C1885" s="833"/>
      <c r="D1885" s="94"/>
      <c r="E1885" s="96"/>
      <c r="F1885" s="97"/>
      <c r="G1885" s="135"/>
      <c r="H1885" s="836"/>
      <c r="I1885" s="94"/>
      <c r="J1885" s="96"/>
      <c r="K1885" s="97"/>
      <c r="L1885" s="135"/>
      <c r="M1885" s="839"/>
      <c r="N1885" s="94"/>
      <c r="O1885" s="96"/>
      <c r="P1885" s="97"/>
    </row>
    <row r="1886" spans="1:16">
      <c r="A1886" s="841"/>
      <c r="B1886" s="110"/>
      <c r="C1886" s="833"/>
      <c r="D1886" s="94"/>
      <c r="E1886" s="96"/>
      <c r="F1886" s="97"/>
      <c r="G1886" s="110"/>
      <c r="H1886" s="836"/>
      <c r="I1886" s="94"/>
      <c r="J1886" s="96"/>
      <c r="K1886" s="97"/>
      <c r="L1886" s="110"/>
      <c r="M1886" s="839"/>
      <c r="N1886" s="94"/>
      <c r="O1886" s="96"/>
      <c r="P1886" s="97"/>
    </row>
    <row r="1887" spans="1:16">
      <c r="A1887" s="841"/>
      <c r="B1887" s="135"/>
      <c r="C1887" s="833"/>
      <c r="D1887" s="113"/>
      <c r="E1887" s="114"/>
      <c r="F1887" s="104"/>
      <c r="G1887" s="135"/>
      <c r="H1887" s="836"/>
      <c r="I1887" s="113"/>
      <c r="J1887" s="114"/>
      <c r="K1887" s="104"/>
      <c r="L1887" s="135"/>
      <c r="M1887" s="839"/>
      <c r="N1887" s="113"/>
      <c r="O1887" s="114"/>
      <c r="P1887" s="104"/>
    </row>
    <row r="1888" spans="1:16" ht="17.25" thickBot="1">
      <c r="A1888" s="842"/>
      <c r="B1888" s="141"/>
      <c r="C1888" s="834"/>
      <c r="D1888" s="142"/>
      <c r="E1888" s="143"/>
      <c r="F1888" s="144"/>
      <c r="G1888" s="141"/>
      <c r="H1888" s="837"/>
      <c r="I1888" s="142"/>
      <c r="J1888" s="143"/>
      <c r="K1888" s="144"/>
      <c r="L1888" s="141"/>
      <c r="M1888" s="840"/>
      <c r="N1888" s="142"/>
      <c r="O1888" s="143"/>
      <c r="P1888" s="144"/>
    </row>
    <row r="1889" spans="1:16" s="146" customFormat="1" ht="27" customHeight="1" thickTop="1" thickBot="1">
      <c r="A1889" s="145"/>
      <c r="B1889" s="843" t="s">
        <v>152</v>
      </c>
      <c r="C1889" s="843"/>
      <c r="D1889" s="843"/>
      <c r="E1889" s="843"/>
      <c r="F1889" s="843"/>
      <c r="G1889" s="844" t="s">
        <v>153</v>
      </c>
      <c r="H1889" s="844"/>
      <c r="I1889" s="844"/>
      <c r="J1889" s="844"/>
      <c r="K1889" s="844"/>
      <c r="L1889" s="844"/>
      <c r="M1889" s="844"/>
      <c r="N1889" s="825" t="s">
        <v>154</v>
      </c>
      <c r="O1889" s="825"/>
      <c r="P1889" s="825"/>
    </row>
    <row r="1890" spans="1:16" s="159" customFormat="1" ht="21.75" customHeight="1" thickTop="1" thickBot="1">
      <c r="A1890" s="147" t="s">
        <v>0</v>
      </c>
      <c r="B1890" s="148"/>
      <c r="C1890" s="149" t="s">
        <v>155</v>
      </c>
      <c r="D1890" s="150" t="s">
        <v>156</v>
      </c>
      <c r="E1890" s="151" t="s">
        <v>157</v>
      </c>
      <c r="F1890" s="152" t="s">
        <v>158</v>
      </c>
      <c r="G1890" s="153" t="s">
        <v>159</v>
      </c>
      <c r="H1890" s="154" t="s">
        <v>150</v>
      </c>
      <c r="I1890" s="155" t="s">
        <v>156</v>
      </c>
      <c r="J1890" s="155" t="s">
        <v>157</v>
      </c>
      <c r="K1890" s="155" t="s">
        <v>158</v>
      </c>
      <c r="L1890" s="154" t="s">
        <v>160</v>
      </c>
      <c r="M1890" s="156" t="s">
        <v>161</v>
      </c>
      <c r="N1890" s="157" t="s">
        <v>155</v>
      </c>
      <c r="O1890" s="151" t="s">
        <v>157</v>
      </c>
      <c r="P1890" s="158" t="s">
        <v>158</v>
      </c>
    </row>
    <row r="1891" spans="1:16" s="172" customFormat="1" ht="17.25" thickTop="1">
      <c r="A1891" s="826">
        <f>A1805</f>
        <v>46221</v>
      </c>
      <c r="B1891" s="829" t="s">
        <v>670</v>
      </c>
      <c r="C1891" s="160" t="s">
        <v>851</v>
      </c>
      <c r="D1891" s="161" t="s">
        <v>978</v>
      </c>
      <c r="E1891" s="162" t="s">
        <v>137</v>
      </c>
      <c r="F1891" s="163" t="s">
        <v>1135</v>
      </c>
      <c r="G1891" s="164"/>
      <c r="H1891" s="165"/>
      <c r="I1891" s="166"/>
      <c r="J1891" s="166"/>
      <c r="K1891" s="167"/>
      <c r="L1891" s="168"/>
      <c r="M1891" s="169"/>
      <c r="N1891" s="170"/>
      <c r="O1891" s="166"/>
      <c r="P1891" s="171"/>
    </row>
    <row r="1892" spans="1:16" s="172" customFormat="1">
      <c r="A1892" s="827"/>
      <c r="B1892" s="830"/>
      <c r="C1892" s="173"/>
      <c r="D1892" s="174"/>
      <c r="E1892" s="175"/>
      <c r="F1892" s="176"/>
      <c r="G1892" s="173"/>
      <c r="H1892" s="177"/>
      <c r="I1892" s="175"/>
      <c r="J1892" s="175"/>
      <c r="K1892" s="178"/>
      <c r="L1892" s="179"/>
      <c r="M1892" s="180"/>
      <c r="N1892" s="181"/>
      <c r="O1892" s="175"/>
      <c r="P1892" s="182"/>
    </row>
    <row r="1893" spans="1:16" s="172" customFormat="1">
      <c r="A1893" s="827"/>
      <c r="B1893" s="830"/>
      <c r="C1893" s="173"/>
      <c r="D1893" s="174"/>
      <c r="E1893" s="175"/>
      <c r="F1893" s="176"/>
      <c r="G1893" s="173"/>
      <c r="H1893" s="183"/>
      <c r="I1893" s="175"/>
      <c r="J1893" s="175"/>
      <c r="K1893" s="178"/>
      <c r="L1893" s="184"/>
      <c r="M1893" s="180"/>
      <c r="N1893" s="181"/>
      <c r="O1893" s="175"/>
      <c r="P1893" s="182"/>
    </row>
    <row r="1894" spans="1:16" s="172" customFormat="1">
      <c r="A1894" s="827"/>
      <c r="B1894" s="830"/>
      <c r="C1894" s="173"/>
      <c r="D1894" s="218"/>
      <c r="E1894" s="175"/>
      <c r="F1894" s="176"/>
      <c r="G1894" s="173"/>
      <c r="H1894" s="183"/>
      <c r="I1894" s="175"/>
      <c r="J1894" s="175"/>
      <c r="K1894" s="187"/>
      <c r="L1894" s="184"/>
      <c r="M1894" s="180"/>
      <c r="N1894" s="181"/>
      <c r="O1894" s="175"/>
      <c r="P1894" s="182"/>
    </row>
    <row r="1895" spans="1:16" s="172" customFormat="1">
      <c r="A1895" s="827"/>
      <c r="B1895" s="830"/>
      <c r="C1895" s="173"/>
      <c r="D1895" s="185"/>
      <c r="E1895" s="175"/>
      <c r="F1895" s="182"/>
      <c r="G1895" s="173"/>
      <c r="H1895" s="186"/>
      <c r="I1895" s="175"/>
      <c r="J1895" s="175"/>
      <c r="K1895" s="187"/>
      <c r="L1895" s="184"/>
      <c r="M1895" s="180"/>
      <c r="N1895" s="181"/>
      <c r="O1895" s="175"/>
      <c r="P1895" s="182"/>
    </row>
    <row r="1896" spans="1:16" s="172" customFormat="1">
      <c r="A1896" s="827"/>
      <c r="B1896" s="830"/>
      <c r="C1896" s="173"/>
      <c r="D1896" s="174"/>
      <c r="E1896" s="175"/>
      <c r="F1896" s="188"/>
      <c r="G1896" s="198"/>
      <c r="H1896" s="183"/>
      <c r="I1896" s="191"/>
      <c r="J1896" s="175"/>
      <c r="K1896" s="178"/>
      <c r="L1896" s="189"/>
      <c r="M1896" s="190"/>
      <c r="N1896" s="181"/>
      <c r="O1896" s="175"/>
      <c r="P1896" s="182"/>
    </row>
    <row r="1897" spans="1:16" s="172" customFormat="1">
      <c r="A1897" s="827"/>
      <c r="B1897" s="830"/>
      <c r="C1897" s="173"/>
      <c r="D1897" s="174"/>
      <c r="E1897" s="175"/>
      <c r="F1897" s="182"/>
      <c r="G1897" s="173"/>
      <c r="H1897" s="183"/>
      <c r="I1897" s="191"/>
      <c r="J1897" s="175"/>
      <c r="K1897" s="178"/>
      <c r="L1897" s="184"/>
      <c r="M1897" s="180"/>
      <c r="N1897" s="181"/>
      <c r="O1897" s="175"/>
      <c r="P1897" s="182"/>
    </row>
    <row r="1898" spans="1:16" s="172" customFormat="1">
      <c r="A1898" s="827"/>
      <c r="B1898" s="830"/>
      <c r="C1898" s="173"/>
      <c r="D1898" s="174"/>
      <c r="E1898" s="175"/>
      <c r="F1898" s="182"/>
      <c r="G1898" s="219"/>
      <c r="H1898" s="183"/>
      <c r="I1898" s="175"/>
      <c r="J1898" s="175"/>
      <c r="K1898" s="178"/>
      <c r="L1898" s="184"/>
      <c r="M1898" s="180"/>
      <c r="N1898" s="181"/>
      <c r="O1898" s="175"/>
      <c r="P1898" s="182"/>
    </row>
    <row r="1899" spans="1:16" s="172" customFormat="1">
      <c r="A1899" s="827"/>
      <c r="B1899" s="830"/>
      <c r="C1899" s="173"/>
      <c r="D1899" s="174"/>
      <c r="E1899" s="175"/>
      <c r="F1899" s="188"/>
      <c r="G1899" s="173"/>
      <c r="H1899" s="183"/>
      <c r="I1899" s="191"/>
      <c r="J1899" s="175"/>
      <c r="K1899" s="178"/>
      <c r="L1899" s="184"/>
      <c r="M1899" s="180"/>
      <c r="N1899" s="181"/>
      <c r="O1899" s="175"/>
      <c r="P1899" s="182"/>
    </row>
    <row r="1900" spans="1:16" s="172" customFormat="1">
      <c r="A1900" s="827"/>
      <c r="B1900" s="830"/>
      <c r="C1900" s="173"/>
      <c r="D1900" s="174"/>
      <c r="E1900" s="175"/>
      <c r="F1900" s="182"/>
      <c r="G1900" s="173"/>
      <c r="H1900" s="183"/>
      <c r="I1900" s="191"/>
      <c r="J1900" s="175"/>
      <c r="K1900" s="178"/>
      <c r="L1900" s="184"/>
      <c r="M1900" s="180"/>
      <c r="N1900" s="181"/>
      <c r="O1900" s="175"/>
      <c r="P1900" s="182"/>
    </row>
    <row r="1901" spans="1:16" s="172" customFormat="1">
      <c r="A1901" s="827"/>
      <c r="B1901" s="830"/>
      <c r="C1901" s="192"/>
      <c r="D1901" s="193"/>
      <c r="E1901" s="194"/>
      <c r="F1901" s="195"/>
      <c r="G1901" s="173"/>
      <c r="H1901" s="177"/>
      <c r="I1901" s="175"/>
      <c r="J1901" s="175"/>
      <c r="K1901" s="178"/>
      <c r="L1901" s="184"/>
      <c r="M1901" s="180"/>
      <c r="N1901" s="196"/>
      <c r="O1901" s="194"/>
      <c r="P1901" s="195"/>
    </row>
    <row r="1902" spans="1:16" s="172" customFormat="1">
      <c r="A1902" s="827"/>
      <c r="B1902" s="830"/>
      <c r="C1902" s="192"/>
      <c r="D1902" s="193"/>
      <c r="E1902" s="194"/>
      <c r="F1902" s="195"/>
      <c r="G1902" s="198"/>
      <c r="H1902" s="183"/>
      <c r="I1902" s="191"/>
      <c r="J1902" s="175"/>
      <c r="K1902" s="178"/>
      <c r="L1902" s="184"/>
      <c r="M1902" s="180"/>
      <c r="N1902" s="196"/>
      <c r="O1902" s="194"/>
      <c r="P1902" s="195"/>
    </row>
    <row r="1903" spans="1:16" s="172" customFormat="1">
      <c r="A1903" s="827"/>
      <c r="B1903" s="830"/>
      <c r="C1903" s="192"/>
      <c r="D1903" s="193"/>
      <c r="E1903" s="194"/>
      <c r="F1903" s="195"/>
      <c r="G1903" s="173"/>
      <c r="H1903" s="199"/>
      <c r="I1903" s="191"/>
      <c r="J1903" s="200"/>
      <c r="K1903" s="197"/>
      <c r="L1903" s="184"/>
      <c r="M1903" s="180"/>
      <c r="N1903" s="196"/>
      <c r="O1903" s="194"/>
      <c r="P1903" s="195"/>
    </row>
    <row r="1904" spans="1:16" s="172" customFormat="1">
      <c r="A1904" s="827"/>
      <c r="B1904" s="830"/>
      <c r="C1904" s="192"/>
      <c r="D1904" s="193"/>
      <c r="E1904" s="194"/>
      <c r="F1904" s="195"/>
      <c r="G1904" s="173"/>
      <c r="H1904" s="201"/>
      <c r="I1904" s="175"/>
      <c r="J1904" s="175"/>
      <c r="K1904" s="178"/>
      <c r="L1904" s="184"/>
      <c r="M1904" s="180"/>
      <c r="N1904" s="196"/>
      <c r="O1904" s="194"/>
      <c r="P1904" s="195"/>
    </row>
    <row r="1905" spans="1:16" s="172" customFormat="1">
      <c r="A1905" s="827"/>
      <c r="B1905" s="830"/>
      <c r="C1905" s="192"/>
      <c r="D1905" s="193"/>
      <c r="E1905" s="194"/>
      <c r="F1905" s="195"/>
      <c r="G1905" s="198"/>
      <c r="H1905" s="183"/>
      <c r="I1905" s="200"/>
      <c r="J1905" s="200"/>
      <c r="K1905" s="197"/>
      <c r="L1905" s="184"/>
      <c r="M1905" s="180"/>
      <c r="N1905" s="196"/>
      <c r="O1905" s="194"/>
      <c r="P1905" s="195"/>
    </row>
    <row r="1906" spans="1:16" s="172" customFormat="1">
      <c r="A1906" s="827"/>
      <c r="B1906" s="830"/>
      <c r="C1906" s="192"/>
      <c r="D1906" s="193"/>
      <c r="E1906" s="194"/>
      <c r="F1906" s="195"/>
      <c r="G1906" s="173"/>
      <c r="H1906" s="183"/>
      <c r="I1906" s="200"/>
      <c r="J1906" s="200"/>
      <c r="K1906" s="197"/>
      <c r="L1906" s="179"/>
      <c r="M1906" s="180"/>
      <c r="N1906" s="196"/>
      <c r="O1906" s="194"/>
      <c r="P1906" s="195"/>
    </row>
    <row r="1907" spans="1:16" s="172" customFormat="1">
      <c r="A1907" s="827"/>
      <c r="B1907" s="830"/>
      <c r="C1907" s="192"/>
      <c r="D1907" s="193"/>
      <c r="E1907" s="194"/>
      <c r="F1907" s="195"/>
      <c r="G1907" s="192"/>
      <c r="H1907" s="201"/>
      <c r="I1907" s="202"/>
      <c r="J1907" s="202"/>
      <c r="K1907" s="203"/>
      <c r="L1907" s="204"/>
      <c r="M1907" s="190"/>
      <c r="N1907" s="196"/>
      <c r="O1907" s="194"/>
      <c r="P1907" s="195"/>
    </row>
    <row r="1908" spans="1:16" s="172" customFormat="1">
      <c r="A1908" s="827"/>
      <c r="B1908" s="830"/>
      <c r="C1908" s="192"/>
      <c r="D1908" s="193"/>
      <c r="E1908" s="194"/>
      <c r="F1908" s="195"/>
      <c r="G1908" s="192"/>
      <c r="H1908" s="201"/>
      <c r="I1908" s="202"/>
      <c r="J1908" s="202"/>
      <c r="K1908" s="203"/>
      <c r="L1908" s="204"/>
      <c r="M1908" s="190"/>
      <c r="N1908" s="196"/>
      <c r="O1908" s="194"/>
      <c r="P1908" s="195"/>
    </row>
    <row r="1909" spans="1:16" s="172" customFormat="1">
      <c r="A1909" s="827"/>
      <c r="B1909" s="830"/>
      <c r="C1909" s="192"/>
      <c r="D1909" s="193"/>
      <c r="E1909" s="194"/>
      <c r="F1909" s="195"/>
      <c r="G1909" s="192"/>
      <c r="H1909" s="201"/>
      <c r="I1909" s="202"/>
      <c r="J1909" s="202"/>
      <c r="K1909" s="203"/>
      <c r="L1909" s="204"/>
      <c r="M1909" s="190"/>
      <c r="N1909" s="196"/>
      <c r="O1909" s="194"/>
      <c r="P1909" s="195"/>
    </row>
    <row r="1910" spans="1:16" s="172" customFormat="1" ht="17.25" thickBot="1">
      <c r="A1910" s="828"/>
      <c r="B1910" s="831"/>
      <c r="C1910" s="205"/>
      <c r="D1910" s="206"/>
      <c r="E1910" s="207"/>
      <c r="F1910" s="208"/>
      <c r="G1910" s="209"/>
      <c r="H1910" s="210"/>
      <c r="I1910" s="211"/>
      <c r="J1910" s="211"/>
      <c r="K1910" s="212"/>
      <c r="L1910" s="213"/>
      <c r="M1910" s="214"/>
      <c r="N1910" s="215"/>
      <c r="O1910" s="207"/>
      <c r="P1910" s="208"/>
    </row>
    <row r="1911" spans="1:16" s="71" customFormat="1" ht="18" customHeight="1" thickTop="1" thickBot="1">
      <c r="A1911" s="862">
        <f>A1805+1</f>
        <v>46222</v>
      </c>
      <c r="B1911" s="90" t="s">
        <v>162</v>
      </c>
      <c r="C1911" s="832" t="s">
        <v>665</v>
      </c>
      <c r="D1911" s="91" t="s">
        <v>114</v>
      </c>
      <c r="E1911" s="92" t="s">
        <v>164</v>
      </c>
      <c r="F1911" s="93"/>
      <c r="G1911" s="90" t="s">
        <v>162</v>
      </c>
      <c r="H1911" s="836" t="s">
        <v>163</v>
      </c>
      <c r="I1911" s="91" t="s">
        <v>114</v>
      </c>
      <c r="J1911" s="92" t="s">
        <v>164</v>
      </c>
      <c r="K1911" s="93"/>
      <c r="L1911" s="90" t="s">
        <v>162</v>
      </c>
      <c r="M1911" s="839" t="s">
        <v>163</v>
      </c>
      <c r="N1911" s="91" t="s">
        <v>114</v>
      </c>
      <c r="O1911" s="92" t="s">
        <v>164</v>
      </c>
      <c r="P1911" s="93"/>
    </row>
    <row r="1912" spans="1:16" ht="18" customHeight="1">
      <c r="A1912" s="863"/>
      <c r="B1912" s="864"/>
      <c r="C1912" s="833"/>
      <c r="D1912" s="94" t="s">
        <v>116</v>
      </c>
      <c r="E1912" s="95" t="s">
        <v>142</v>
      </c>
      <c r="F1912" s="93"/>
      <c r="G1912" s="864"/>
      <c r="H1912" s="836"/>
      <c r="I1912" s="94" t="s">
        <v>116</v>
      </c>
      <c r="J1912" s="95" t="s">
        <v>142</v>
      </c>
      <c r="K1912" s="93"/>
      <c r="L1912" s="864"/>
      <c r="M1912" s="839"/>
      <c r="N1912" s="94" t="s">
        <v>116</v>
      </c>
      <c r="O1912" s="95" t="s">
        <v>142</v>
      </c>
      <c r="P1912" s="93"/>
    </row>
    <row r="1913" spans="1:16" ht="17.25" thickBot="1">
      <c r="A1913" s="863"/>
      <c r="B1913" s="865"/>
      <c r="C1913" s="833"/>
      <c r="D1913" s="94" t="s">
        <v>165</v>
      </c>
      <c r="E1913" s="96" t="s">
        <v>166</v>
      </c>
      <c r="F1913" s="98"/>
      <c r="G1913" s="865"/>
      <c r="H1913" s="836"/>
      <c r="I1913" s="94" t="s">
        <v>165</v>
      </c>
      <c r="J1913" s="96" t="s">
        <v>166</v>
      </c>
      <c r="K1913" s="98"/>
      <c r="L1913" s="865"/>
      <c r="M1913" s="839"/>
      <c r="N1913" s="94" t="s">
        <v>165</v>
      </c>
      <c r="O1913" s="96" t="s">
        <v>166</v>
      </c>
      <c r="P1913" s="98"/>
    </row>
    <row r="1914" spans="1:16" ht="17.25" thickBot="1">
      <c r="A1914" s="863"/>
      <c r="B1914" s="90" t="s">
        <v>167</v>
      </c>
      <c r="C1914" s="833"/>
      <c r="D1914" s="94"/>
      <c r="E1914" s="96"/>
      <c r="F1914" s="97"/>
      <c r="G1914" s="90" t="s">
        <v>167</v>
      </c>
      <c r="H1914" s="836"/>
      <c r="I1914" s="94" t="s">
        <v>120</v>
      </c>
      <c r="J1914" s="96" t="s">
        <v>148</v>
      </c>
      <c r="K1914" s="97"/>
      <c r="L1914" s="90" t="s">
        <v>167</v>
      </c>
      <c r="M1914" s="839"/>
      <c r="N1914" s="94" t="s">
        <v>120</v>
      </c>
      <c r="O1914" s="96" t="s">
        <v>148</v>
      </c>
      <c r="P1914" s="97"/>
    </row>
    <row r="1915" spans="1:16">
      <c r="A1915" s="863"/>
      <c r="B1915" s="861"/>
      <c r="C1915" s="833"/>
      <c r="D1915" s="94"/>
      <c r="E1915" s="96"/>
      <c r="F1915" s="97"/>
      <c r="G1915" s="861"/>
      <c r="H1915" s="836"/>
      <c r="I1915" s="94"/>
      <c r="J1915" s="96"/>
      <c r="K1915" s="97"/>
      <c r="L1915" s="861"/>
      <c r="M1915" s="839"/>
      <c r="N1915" s="94"/>
      <c r="O1915" s="96"/>
      <c r="P1915" s="97"/>
    </row>
    <row r="1916" spans="1:16">
      <c r="A1916" s="863"/>
      <c r="B1916" s="854"/>
      <c r="C1916" s="833"/>
      <c r="D1916" s="94"/>
      <c r="E1916" s="96"/>
      <c r="F1916" s="97"/>
      <c r="G1916" s="854"/>
      <c r="H1916" s="836"/>
      <c r="I1916" s="94"/>
      <c r="J1916" s="96"/>
      <c r="K1916" s="97"/>
      <c r="L1916" s="854"/>
      <c r="M1916" s="839"/>
      <c r="N1916" s="94"/>
      <c r="O1916" s="96"/>
      <c r="P1916" s="97"/>
    </row>
    <row r="1917" spans="1:16">
      <c r="A1917" s="863"/>
      <c r="B1917" s="853"/>
      <c r="C1917" s="833"/>
      <c r="D1917" s="94"/>
      <c r="E1917" s="96"/>
      <c r="F1917" s="93"/>
      <c r="G1917" s="853"/>
      <c r="H1917" s="836"/>
      <c r="I1917" s="94"/>
      <c r="J1917" s="96"/>
      <c r="K1917" s="93"/>
      <c r="L1917" s="853"/>
      <c r="M1917" s="839"/>
      <c r="N1917" s="94"/>
      <c r="O1917" s="96"/>
      <c r="P1917" s="93"/>
    </row>
    <row r="1918" spans="1:16">
      <c r="A1918" s="863"/>
      <c r="B1918" s="854"/>
      <c r="C1918" s="833"/>
      <c r="D1918" s="94"/>
      <c r="E1918" s="96"/>
      <c r="F1918" s="99"/>
      <c r="G1918" s="854"/>
      <c r="H1918" s="836"/>
      <c r="I1918" s="94"/>
      <c r="J1918" s="96"/>
      <c r="K1918" s="99"/>
      <c r="L1918" s="854"/>
      <c r="M1918" s="839"/>
      <c r="N1918" s="94"/>
      <c r="O1918" s="96"/>
      <c r="P1918" s="93"/>
    </row>
    <row r="1919" spans="1:16">
      <c r="A1919" s="863"/>
      <c r="B1919" s="853"/>
      <c r="C1919" s="833"/>
      <c r="D1919" s="94"/>
      <c r="E1919" s="96"/>
      <c r="F1919" s="102"/>
      <c r="G1919" s="853"/>
      <c r="H1919" s="836"/>
      <c r="I1919" s="94"/>
      <c r="J1919" s="96"/>
      <c r="K1919" s="102"/>
      <c r="L1919" s="853"/>
      <c r="M1919" s="839"/>
      <c r="N1919" s="94"/>
      <c r="O1919" s="96"/>
      <c r="P1919" s="99"/>
    </row>
    <row r="1920" spans="1:16" ht="17.25" thickBot="1">
      <c r="A1920" s="863"/>
      <c r="B1920" s="854"/>
      <c r="C1920" s="833"/>
      <c r="D1920" s="94"/>
      <c r="E1920" s="96"/>
      <c r="F1920" s="99"/>
      <c r="G1920" s="854"/>
      <c r="H1920" s="836"/>
      <c r="I1920" s="94"/>
      <c r="J1920" s="96"/>
      <c r="K1920" s="99"/>
      <c r="L1920" s="854"/>
      <c r="M1920" s="839"/>
      <c r="N1920" s="94"/>
      <c r="O1920" s="96"/>
      <c r="P1920" s="99"/>
    </row>
    <row r="1921" spans="1:16" ht="17.25" thickBot="1">
      <c r="A1921" s="863"/>
      <c r="B1921" s="100" t="s">
        <v>168</v>
      </c>
      <c r="C1921" s="833"/>
      <c r="D1921" s="94"/>
      <c r="E1921" s="96"/>
      <c r="F1921" s="99"/>
      <c r="G1921" s="100" t="s">
        <v>168</v>
      </c>
      <c r="H1921" s="836"/>
      <c r="I1921" s="94"/>
      <c r="J1921" s="96"/>
      <c r="K1921" s="99"/>
      <c r="L1921" s="100" t="s">
        <v>168</v>
      </c>
      <c r="M1921" s="839"/>
      <c r="N1921" s="94"/>
      <c r="O1921" s="96"/>
      <c r="P1921" s="99"/>
    </row>
    <row r="1922" spans="1:16">
      <c r="A1922" s="863"/>
      <c r="B1922" s="855"/>
      <c r="C1922" s="833"/>
      <c r="D1922" s="94"/>
      <c r="E1922" s="96"/>
      <c r="F1922" s="99"/>
      <c r="G1922" s="855"/>
      <c r="H1922" s="836"/>
      <c r="I1922" s="94"/>
      <c r="J1922" s="96"/>
      <c r="K1922" s="99"/>
      <c r="L1922" s="855"/>
      <c r="M1922" s="839"/>
      <c r="N1922" s="94"/>
      <c r="O1922" s="96"/>
      <c r="P1922" s="99"/>
    </row>
    <row r="1923" spans="1:16">
      <c r="A1923" s="863"/>
      <c r="B1923" s="856"/>
      <c r="C1923" s="833"/>
      <c r="D1923" s="94"/>
      <c r="E1923" s="96"/>
      <c r="F1923" s="99"/>
      <c r="G1923" s="856"/>
      <c r="H1923" s="836"/>
      <c r="I1923" s="94"/>
      <c r="J1923" s="96"/>
      <c r="K1923" s="99"/>
      <c r="L1923" s="856"/>
      <c r="M1923" s="839"/>
      <c r="N1923" s="94"/>
      <c r="O1923" s="96"/>
      <c r="P1923" s="97"/>
    </row>
    <row r="1924" spans="1:16" ht="17.25" thickBot="1">
      <c r="A1924" s="863"/>
      <c r="B1924" s="857"/>
      <c r="C1924" s="833"/>
      <c r="D1924" s="94"/>
      <c r="E1924" s="96"/>
      <c r="F1924" s="97"/>
      <c r="G1924" s="857"/>
      <c r="H1924" s="836"/>
      <c r="I1924" s="94"/>
      <c r="J1924" s="96"/>
      <c r="K1924" s="97"/>
      <c r="L1924" s="857"/>
      <c r="M1924" s="839"/>
      <c r="N1924" s="94"/>
      <c r="O1924" s="96"/>
      <c r="P1924" s="97"/>
    </row>
    <row r="1925" spans="1:16" ht="17.25" thickBot="1">
      <c r="A1925" s="863"/>
      <c r="B1925" s="100" t="s">
        <v>123</v>
      </c>
      <c r="C1925" s="833"/>
      <c r="D1925" s="94"/>
      <c r="E1925" s="96"/>
      <c r="F1925" s="97"/>
      <c r="G1925" s="100" t="s">
        <v>123</v>
      </c>
      <c r="H1925" s="836"/>
      <c r="I1925" s="94"/>
      <c r="J1925" s="96"/>
      <c r="K1925" s="97"/>
      <c r="L1925" s="100" t="s">
        <v>123</v>
      </c>
      <c r="M1925" s="839"/>
      <c r="N1925" s="94"/>
      <c r="O1925" s="96"/>
      <c r="P1925" s="97"/>
    </row>
    <row r="1926" spans="1:16">
      <c r="A1926" s="863"/>
      <c r="B1926" s="868"/>
      <c r="C1926" s="833"/>
      <c r="D1926" s="94"/>
      <c r="E1926" s="96"/>
      <c r="F1926" s="97"/>
      <c r="G1926" s="868"/>
      <c r="H1926" s="836"/>
      <c r="I1926" s="94"/>
      <c r="J1926" s="96"/>
      <c r="K1926" s="97"/>
      <c r="L1926" s="868"/>
      <c r="M1926" s="839"/>
      <c r="N1926" s="94"/>
      <c r="O1926" s="96"/>
      <c r="P1926" s="97"/>
    </row>
    <row r="1927" spans="1:16">
      <c r="A1927" s="863"/>
      <c r="B1927" s="869"/>
      <c r="C1927" s="833"/>
      <c r="D1927" s="94"/>
      <c r="E1927" s="96"/>
      <c r="F1927" s="97"/>
      <c r="G1927" s="869"/>
      <c r="H1927" s="836"/>
      <c r="I1927" s="94"/>
      <c r="J1927" s="96"/>
      <c r="K1927" s="97"/>
      <c r="L1927" s="869"/>
      <c r="M1927" s="839"/>
      <c r="N1927" s="94"/>
      <c r="O1927" s="96"/>
      <c r="P1927" s="97"/>
    </row>
    <row r="1928" spans="1:16" ht="17.25" thickBot="1">
      <c r="A1928" s="863"/>
      <c r="B1928" s="870"/>
      <c r="C1928" s="833"/>
      <c r="D1928" s="94"/>
      <c r="E1928" s="96"/>
      <c r="F1928" s="97"/>
      <c r="G1928" s="870"/>
      <c r="H1928" s="836"/>
      <c r="I1928" s="94"/>
      <c r="J1928" s="96"/>
      <c r="K1928" s="97"/>
      <c r="L1928" s="870"/>
      <c r="M1928" s="839"/>
      <c r="N1928" s="94"/>
      <c r="O1928" s="96"/>
      <c r="P1928" s="97"/>
    </row>
    <row r="1929" spans="1:16">
      <c r="A1929" s="863"/>
      <c r="B1929" s="851" t="s">
        <v>124</v>
      </c>
      <c r="C1929" s="833"/>
      <c r="D1929" s="94"/>
      <c r="E1929" s="96"/>
      <c r="F1929" s="97"/>
      <c r="G1929" s="851" t="s">
        <v>124</v>
      </c>
      <c r="H1929" s="836"/>
      <c r="I1929" s="94"/>
      <c r="J1929" s="96"/>
      <c r="K1929" s="97"/>
      <c r="L1929" s="851" t="s">
        <v>124</v>
      </c>
      <c r="M1929" s="839"/>
      <c r="N1929" s="94"/>
      <c r="O1929" s="96"/>
      <c r="P1929" s="97"/>
    </row>
    <row r="1930" spans="1:16" ht="17.25" thickBot="1">
      <c r="A1930" s="863"/>
      <c r="B1930" s="852"/>
      <c r="C1930" s="833"/>
      <c r="D1930" s="94"/>
      <c r="E1930" s="96"/>
      <c r="F1930" s="97"/>
      <c r="G1930" s="852"/>
      <c r="H1930" s="836"/>
      <c r="I1930" s="94"/>
      <c r="J1930" s="96"/>
      <c r="K1930" s="97"/>
      <c r="L1930" s="852"/>
      <c r="M1930" s="839"/>
      <c r="N1930" s="94"/>
      <c r="O1930" s="96"/>
      <c r="P1930" s="93"/>
    </row>
    <row r="1931" spans="1:16" ht="17.25" thickTop="1">
      <c r="A1931" s="863"/>
      <c r="B1931" s="866" t="s">
        <v>125</v>
      </c>
      <c r="C1931" s="833"/>
      <c r="D1931" s="94"/>
      <c r="E1931" s="96"/>
      <c r="F1931" s="93"/>
      <c r="G1931" s="866" t="s">
        <v>125</v>
      </c>
      <c r="H1931" s="836"/>
      <c r="I1931" s="94"/>
      <c r="J1931" s="96"/>
      <c r="K1931" s="93"/>
      <c r="L1931" s="866" t="s">
        <v>125</v>
      </c>
      <c r="M1931" s="839"/>
      <c r="N1931" s="94"/>
      <c r="O1931" s="96"/>
      <c r="P1931" s="97"/>
    </row>
    <row r="1932" spans="1:16" ht="17.25" thickBot="1">
      <c r="A1932" s="863"/>
      <c r="B1932" s="849"/>
      <c r="C1932" s="833"/>
      <c r="D1932" s="94"/>
      <c r="E1932" s="96"/>
      <c r="F1932" s="93"/>
      <c r="G1932" s="849"/>
      <c r="H1932" s="836"/>
      <c r="I1932" s="94"/>
      <c r="J1932" s="96"/>
      <c r="K1932" s="93"/>
      <c r="L1932" s="849"/>
      <c r="M1932" s="839"/>
      <c r="N1932" s="94"/>
      <c r="O1932" s="96"/>
      <c r="P1932" s="101"/>
    </row>
    <row r="1933" spans="1:16">
      <c r="A1933" s="863"/>
      <c r="B1933" s="859"/>
      <c r="C1933" s="833"/>
      <c r="D1933" s="94"/>
      <c r="E1933" s="96"/>
      <c r="F1933" s="97"/>
      <c r="G1933" s="859"/>
      <c r="H1933" s="836"/>
      <c r="I1933" s="94"/>
      <c r="J1933" s="96"/>
      <c r="K1933" s="97"/>
      <c r="L1933" s="859"/>
      <c r="M1933" s="839"/>
      <c r="N1933" s="94"/>
      <c r="O1933" s="96"/>
      <c r="P1933" s="103"/>
    </row>
    <row r="1934" spans="1:16" ht="17.25" thickBot="1">
      <c r="A1934" s="863"/>
      <c r="B1934" s="867"/>
      <c r="C1934" s="833"/>
      <c r="D1934" s="94"/>
      <c r="E1934" s="96"/>
      <c r="F1934" s="97"/>
      <c r="G1934" s="867"/>
      <c r="H1934" s="836"/>
      <c r="I1934" s="94"/>
      <c r="J1934" s="96"/>
      <c r="K1934" s="97"/>
      <c r="L1934" s="867"/>
      <c r="M1934" s="839"/>
      <c r="N1934" s="94"/>
      <c r="O1934" s="96"/>
      <c r="P1934" s="104"/>
    </row>
    <row r="1935" spans="1:16">
      <c r="A1935" s="863"/>
      <c r="B1935" s="848" t="s">
        <v>126</v>
      </c>
      <c r="C1935" s="833"/>
      <c r="D1935" s="94"/>
      <c r="E1935" s="96"/>
      <c r="F1935" s="93"/>
      <c r="G1935" s="848" t="s">
        <v>126</v>
      </c>
      <c r="H1935" s="836"/>
      <c r="I1935" s="94"/>
      <c r="J1935" s="96"/>
      <c r="K1935" s="93"/>
      <c r="L1935" s="848" t="s">
        <v>126</v>
      </c>
      <c r="M1935" s="839"/>
      <c r="N1935" s="94"/>
      <c r="O1935" s="96"/>
      <c r="P1935" s="99"/>
    </row>
    <row r="1936" spans="1:16" ht="17.25" thickBot="1">
      <c r="A1936" s="863"/>
      <c r="B1936" s="849"/>
      <c r="C1936" s="833"/>
      <c r="D1936" s="94"/>
      <c r="E1936" s="96"/>
      <c r="F1936" s="101"/>
      <c r="G1936" s="849"/>
      <c r="H1936" s="836"/>
      <c r="I1936" s="94"/>
      <c r="J1936" s="96"/>
      <c r="K1936" s="101"/>
      <c r="L1936" s="849"/>
      <c r="M1936" s="839"/>
      <c r="N1936" s="94"/>
      <c r="O1936" s="96"/>
      <c r="P1936" s="104"/>
    </row>
    <row r="1937" spans="1:16">
      <c r="A1937" s="863"/>
      <c r="B1937" s="859"/>
      <c r="C1937" s="833"/>
      <c r="D1937" s="94"/>
      <c r="E1937" s="96"/>
      <c r="F1937" s="102"/>
      <c r="G1937" s="859"/>
      <c r="H1937" s="836"/>
      <c r="I1937" s="94"/>
      <c r="J1937" s="96"/>
      <c r="K1937" s="103"/>
      <c r="L1937" s="859"/>
      <c r="M1937" s="839"/>
      <c r="N1937" s="94"/>
      <c r="O1937" s="96"/>
      <c r="P1937" s="93"/>
    </row>
    <row r="1938" spans="1:16" ht="17.25" thickBot="1">
      <c r="A1938" s="863"/>
      <c r="B1938" s="860"/>
      <c r="C1938" s="833"/>
      <c r="D1938" s="94"/>
      <c r="E1938" s="96"/>
      <c r="F1938" s="99"/>
      <c r="G1938" s="860"/>
      <c r="H1938" s="836"/>
      <c r="I1938" s="94"/>
      <c r="J1938" s="96"/>
      <c r="K1938" s="104"/>
      <c r="L1938" s="860"/>
      <c r="M1938" s="839"/>
      <c r="N1938" s="94"/>
      <c r="O1938" s="96"/>
      <c r="P1938" s="97"/>
    </row>
    <row r="1939" spans="1:16">
      <c r="A1939" s="863"/>
      <c r="B1939" s="858" t="s">
        <v>127</v>
      </c>
      <c r="C1939" s="833"/>
      <c r="D1939" s="94"/>
      <c r="E1939" s="96"/>
      <c r="F1939" s="103"/>
      <c r="G1939" s="858" t="s">
        <v>127</v>
      </c>
      <c r="H1939" s="836"/>
      <c r="I1939" s="94"/>
      <c r="J1939" s="96"/>
      <c r="K1939" s="104"/>
      <c r="L1939" s="858" t="s">
        <v>127</v>
      </c>
      <c r="M1939" s="839"/>
      <c r="N1939" s="94"/>
      <c r="O1939" s="114"/>
      <c r="P1939" s="97"/>
    </row>
    <row r="1940" spans="1:16" ht="17.25" thickBot="1">
      <c r="A1940" s="863"/>
      <c r="B1940" s="849"/>
      <c r="C1940" s="833"/>
      <c r="D1940" s="94"/>
      <c r="E1940" s="96"/>
      <c r="F1940" s="104"/>
      <c r="G1940" s="849"/>
      <c r="H1940" s="836"/>
      <c r="I1940" s="94"/>
      <c r="J1940" s="96"/>
      <c r="K1940" s="99"/>
      <c r="L1940" s="849"/>
      <c r="M1940" s="839"/>
      <c r="N1940" s="113"/>
      <c r="O1940" s="96"/>
      <c r="P1940" s="112"/>
    </row>
    <row r="1941" spans="1:16">
      <c r="A1941" s="863"/>
      <c r="B1941" s="859"/>
      <c r="C1941" s="833"/>
      <c r="D1941" s="94"/>
      <c r="E1941" s="96"/>
      <c r="F1941" s="104"/>
      <c r="G1941" s="859"/>
      <c r="H1941" s="836"/>
      <c r="I1941" s="94"/>
      <c r="J1941" s="96"/>
      <c r="K1941" s="104"/>
      <c r="L1941" s="859"/>
      <c r="M1941" s="839"/>
      <c r="N1941" s="113"/>
      <c r="O1941" s="114"/>
      <c r="P1941" s="97"/>
    </row>
    <row r="1942" spans="1:16" ht="17.25" thickBot="1">
      <c r="A1942" s="863"/>
      <c r="B1942" s="860"/>
      <c r="C1942" s="833"/>
      <c r="D1942" s="94"/>
      <c r="E1942" s="96"/>
      <c r="F1942" s="99"/>
      <c r="G1942" s="860"/>
      <c r="H1942" s="836"/>
      <c r="I1942" s="94"/>
      <c r="J1942" s="96"/>
      <c r="K1942" s="93"/>
      <c r="L1942" s="860"/>
      <c r="M1942" s="839"/>
      <c r="N1942" s="94"/>
      <c r="O1942" s="114"/>
      <c r="P1942" s="104"/>
    </row>
    <row r="1943" spans="1:16">
      <c r="A1943" s="863"/>
      <c r="B1943" s="858" t="s">
        <v>128</v>
      </c>
      <c r="C1943" s="833"/>
      <c r="D1943" s="94"/>
      <c r="E1943" s="96"/>
      <c r="F1943" s="104"/>
      <c r="G1943" s="858" t="s">
        <v>128</v>
      </c>
      <c r="H1943" s="836"/>
      <c r="I1943" s="94"/>
      <c r="J1943" s="96"/>
      <c r="K1943" s="97"/>
      <c r="L1943" s="858" t="s">
        <v>128</v>
      </c>
      <c r="M1943" s="839"/>
      <c r="N1943" s="94"/>
      <c r="O1943" s="96"/>
      <c r="P1943" s="97"/>
    </row>
    <row r="1944" spans="1:16" ht="17.25" thickBot="1">
      <c r="A1944" s="863"/>
      <c r="B1944" s="849"/>
      <c r="C1944" s="833"/>
      <c r="D1944" s="94"/>
      <c r="E1944" s="96"/>
      <c r="F1944" s="93"/>
      <c r="G1944" s="849"/>
      <c r="H1944" s="836"/>
      <c r="I1944" s="94"/>
      <c r="J1944" s="114"/>
      <c r="K1944" s="97"/>
      <c r="L1944" s="849"/>
      <c r="M1944" s="839"/>
      <c r="N1944" s="113"/>
      <c r="O1944" s="114"/>
      <c r="P1944" s="97"/>
    </row>
    <row r="1945" spans="1:16">
      <c r="A1945" s="863"/>
      <c r="B1945" s="859"/>
      <c r="C1945" s="833"/>
      <c r="D1945" s="94"/>
      <c r="E1945" s="96"/>
      <c r="F1945" s="97"/>
      <c r="G1945" s="859"/>
      <c r="H1945" s="836"/>
      <c r="I1945" s="94"/>
      <c r="J1945" s="96"/>
      <c r="K1945" s="97"/>
      <c r="L1945" s="859"/>
      <c r="M1945" s="839"/>
      <c r="N1945" s="113"/>
      <c r="O1945" s="114"/>
      <c r="P1945" s="97"/>
    </row>
    <row r="1946" spans="1:16" ht="17.25" thickBot="1">
      <c r="A1946" s="863"/>
      <c r="B1946" s="860"/>
      <c r="C1946" s="833"/>
      <c r="D1946" s="94"/>
      <c r="E1946" s="96"/>
      <c r="F1946" s="93"/>
      <c r="G1946" s="860"/>
      <c r="H1946" s="836"/>
      <c r="I1946" s="94"/>
      <c r="J1946" s="114"/>
      <c r="K1946" s="97"/>
      <c r="L1946" s="860"/>
      <c r="M1946" s="839"/>
      <c r="N1946" s="94"/>
      <c r="O1946" s="114"/>
      <c r="P1946" s="97"/>
    </row>
    <row r="1947" spans="1:16">
      <c r="A1947" s="863"/>
      <c r="B1947" s="848" t="s">
        <v>129</v>
      </c>
      <c r="C1947" s="833"/>
      <c r="D1947" s="94"/>
      <c r="E1947" s="96"/>
      <c r="F1947" s="93"/>
      <c r="G1947" s="848" t="s">
        <v>129</v>
      </c>
      <c r="H1947" s="836"/>
      <c r="I1947" s="94"/>
      <c r="J1947" s="114"/>
      <c r="K1947" s="97"/>
      <c r="L1947" s="848" t="s">
        <v>129</v>
      </c>
      <c r="M1947" s="839"/>
      <c r="N1947" s="113"/>
      <c r="O1947" s="114"/>
      <c r="P1947" s="97"/>
    </row>
    <row r="1948" spans="1:16" ht="17.25" thickBot="1">
      <c r="A1948" s="863"/>
      <c r="B1948" s="849"/>
      <c r="C1948" s="833"/>
      <c r="D1948" s="94"/>
      <c r="E1948" s="96"/>
      <c r="F1948" s="93"/>
      <c r="G1948" s="849"/>
      <c r="H1948" s="836"/>
      <c r="I1948" s="94"/>
      <c r="J1948" s="114"/>
      <c r="K1948" s="97"/>
      <c r="L1948" s="849"/>
      <c r="M1948" s="839"/>
      <c r="N1948" s="94"/>
      <c r="O1948" s="114"/>
      <c r="P1948" s="97"/>
    </row>
    <row r="1949" spans="1:16">
      <c r="A1949" s="863"/>
      <c r="B1949" s="106"/>
      <c r="C1949" s="833"/>
      <c r="D1949" s="94"/>
      <c r="E1949" s="96"/>
      <c r="F1949" s="97"/>
      <c r="G1949" s="106"/>
      <c r="H1949" s="836"/>
      <c r="I1949" s="94"/>
      <c r="J1949" s="96"/>
      <c r="K1949" s="112"/>
      <c r="L1949" s="106"/>
      <c r="M1949" s="839"/>
      <c r="N1949" s="113"/>
      <c r="O1949" s="96"/>
      <c r="P1949" s="112"/>
    </row>
    <row r="1950" spans="1:16">
      <c r="A1950" s="863"/>
      <c r="B1950" s="107"/>
      <c r="C1950" s="833"/>
      <c r="D1950" s="94"/>
      <c r="E1950" s="96"/>
      <c r="F1950" s="93"/>
      <c r="G1950" s="107"/>
      <c r="H1950" s="836"/>
      <c r="I1950" s="94"/>
      <c r="J1950" s="96"/>
      <c r="K1950" s="97"/>
      <c r="L1950" s="107"/>
      <c r="M1950" s="839"/>
      <c r="N1950" s="113"/>
      <c r="O1950" s="114"/>
      <c r="P1950" s="97"/>
    </row>
    <row r="1951" spans="1:16">
      <c r="A1951" s="863"/>
      <c r="B1951" s="109"/>
      <c r="C1951" s="833"/>
      <c r="D1951" s="94"/>
      <c r="E1951" s="96"/>
      <c r="F1951" s="93"/>
      <c r="G1951" s="109"/>
      <c r="H1951" s="836"/>
      <c r="I1951" s="113"/>
      <c r="J1951" s="114"/>
      <c r="K1951" s="97"/>
      <c r="L1951" s="109"/>
      <c r="M1951" s="839"/>
      <c r="N1951" s="113"/>
      <c r="O1951" s="114"/>
      <c r="P1951" s="104"/>
    </row>
    <row r="1952" spans="1:16">
      <c r="A1952" s="863"/>
      <c r="B1952" s="110"/>
      <c r="C1952" s="833"/>
      <c r="D1952" s="94"/>
      <c r="E1952" s="96"/>
      <c r="F1952" s="93"/>
      <c r="G1952" s="110"/>
      <c r="H1952" s="836"/>
      <c r="I1952" s="113"/>
      <c r="J1952" s="114"/>
      <c r="K1952" s="104"/>
      <c r="L1952" s="110"/>
      <c r="M1952" s="839"/>
      <c r="N1952" s="111"/>
      <c r="O1952" s="96"/>
      <c r="P1952" s="97"/>
    </row>
    <row r="1953" spans="1:16">
      <c r="A1953" s="863"/>
      <c r="B1953" s="109"/>
      <c r="C1953" s="833"/>
      <c r="D1953" s="111"/>
      <c r="E1953" s="96"/>
      <c r="F1953" s="97"/>
      <c r="G1953" s="109"/>
      <c r="H1953" s="836"/>
      <c r="I1953" s="111"/>
      <c r="J1953" s="96"/>
      <c r="K1953" s="112"/>
      <c r="L1953" s="109"/>
      <c r="M1953" s="839"/>
      <c r="N1953" s="94"/>
      <c r="O1953" s="96"/>
      <c r="P1953" s="112"/>
    </row>
    <row r="1954" spans="1:16">
      <c r="A1954" s="863"/>
      <c r="B1954" s="110"/>
      <c r="C1954" s="833"/>
      <c r="D1954" s="94"/>
      <c r="E1954" s="96"/>
      <c r="F1954" s="108"/>
      <c r="G1954" s="110"/>
      <c r="H1954" s="836"/>
      <c r="I1954" s="94"/>
      <c r="J1954" s="96"/>
      <c r="K1954" s="97"/>
      <c r="L1954" s="110"/>
      <c r="M1954" s="839"/>
      <c r="N1954" s="113"/>
      <c r="O1954" s="114"/>
      <c r="P1954" s="97"/>
    </row>
    <row r="1955" spans="1:16">
      <c r="A1955" s="863"/>
      <c r="B1955" s="109"/>
      <c r="C1955" s="833"/>
      <c r="D1955" s="94"/>
      <c r="E1955" s="96"/>
      <c r="F1955" s="97"/>
      <c r="G1955" s="109"/>
      <c r="H1955" s="836"/>
      <c r="I1955" s="113"/>
      <c r="J1955" s="114"/>
      <c r="K1955" s="97"/>
      <c r="L1955" s="109"/>
      <c r="M1955" s="839"/>
      <c r="N1955" s="113"/>
      <c r="O1955" s="114"/>
      <c r="P1955" s="97"/>
    </row>
    <row r="1956" spans="1:16" ht="17.25" thickBot="1">
      <c r="A1956" s="863"/>
      <c r="B1956" s="110"/>
      <c r="C1956" s="846"/>
      <c r="D1956" s="115"/>
      <c r="E1956" s="116"/>
      <c r="F1956" s="117"/>
      <c r="G1956" s="110"/>
      <c r="H1956" s="836"/>
      <c r="I1956" s="115"/>
      <c r="J1956" s="116"/>
      <c r="K1956" s="117"/>
      <c r="L1956" s="110"/>
      <c r="M1956" s="839"/>
      <c r="N1956" s="115"/>
      <c r="O1956" s="116"/>
      <c r="P1956" s="117"/>
    </row>
    <row r="1957" spans="1:16">
      <c r="A1957" s="850" t="str">
        <f>TEXT(A1911,"AAAA")</f>
        <v>星期日</v>
      </c>
      <c r="B1957" s="109"/>
      <c r="C1957" s="832" t="s">
        <v>666</v>
      </c>
      <c r="D1957" s="118"/>
      <c r="E1957" s="119"/>
      <c r="F1957" s="97"/>
      <c r="G1957" s="109"/>
      <c r="H1957" s="835" t="s">
        <v>130</v>
      </c>
      <c r="I1957" s="118"/>
      <c r="J1957" s="119"/>
      <c r="K1957" s="97"/>
      <c r="L1957" s="109"/>
      <c r="M1957" s="838" t="s">
        <v>130</v>
      </c>
      <c r="N1957" s="118"/>
      <c r="O1957" s="119"/>
      <c r="P1957" s="97"/>
    </row>
    <row r="1958" spans="1:16">
      <c r="A1958" s="850"/>
      <c r="B1958" s="110"/>
      <c r="C1958" s="833"/>
      <c r="D1958" s="120"/>
      <c r="E1958" s="96"/>
      <c r="F1958" s="97"/>
      <c r="G1958" s="110"/>
      <c r="H1958" s="836"/>
      <c r="I1958" s="94"/>
      <c r="J1958" s="96"/>
      <c r="K1958" s="97"/>
      <c r="L1958" s="110"/>
      <c r="M1958" s="839"/>
      <c r="N1958" s="94"/>
      <c r="O1958" s="96"/>
      <c r="P1958" s="97"/>
    </row>
    <row r="1959" spans="1:16">
      <c r="A1959" s="850"/>
      <c r="B1959" s="109"/>
      <c r="C1959" s="833"/>
      <c r="D1959" s="120"/>
      <c r="E1959" s="96"/>
      <c r="F1959" s="97"/>
      <c r="G1959" s="109"/>
      <c r="H1959" s="836"/>
      <c r="I1959" s="94"/>
      <c r="J1959" s="96"/>
      <c r="K1959" s="97"/>
      <c r="L1959" s="109"/>
      <c r="M1959" s="839"/>
      <c r="N1959" s="94"/>
      <c r="O1959" s="96"/>
      <c r="P1959" s="97"/>
    </row>
    <row r="1960" spans="1:16">
      <c r="A1960" s="850"/>
      <c r="B1960" s="110"/>
      <c r="C1960" s="833"/>
      <c r="D1960" s="120"/>
      <c r="E1960" s="96"/>
      <c r="F1960" s="97"/>
      <c r="G1960" s="110"/>
      <c r="H1960" s="836"/>
      <c r="I1960" s="94"/>
      <c r="J1960" s="96"/>
      <c r="K1960" s="97"/>
      <c r="L1960" s="110"/>
      <c r="M1960" s="839"/>
      <c r="N1960" s="94"/>
      <c r="O1960" s="96"/>
      <c r="P1960" s="97"/>
    </row>
    <row r="1961" spans="1:16">
      <c r="A1961" s="850"/>
      <c r="B1961" s="109"/>
      <c r="C1961" s="833"/>
      <c r="D1961" s="120"/>
      <c r="E1961" s="96"/>
      <c r="F1961" s="97"/>
      <c r="G1961" s="109"/>
      <c r="H1961" s="836"/>
      <c r="I1961" s="94"/>
      <c r="J1961" s="96"/>
      <c r="K1961" s="97"/>
      <c r="L1961" s="109"/>
      <c r="M1961" s="839"/>
      <c r="N1961" s="94"/>
      <c r="O1961" s="96"/>
      <c r="P1961" s="97"/>
    </row>
    <row r="1962" spans="1:16">
      <c r="A1962" s="850"/>
      <c r="B1962" s="110"/>
      <c r="C1962" s="833"/>
      <c r="D1962" s="120"/>
      <c r="E1962" s="96"/>
      <c r="F1962" s="97"/>
      <c r="G1962" s="110"/>
      <c r="H1962" s="836"/>
      <c r="I1962" s="94"/>
      <c r="J1962" s="96"/>
      <c r="K1962" s="97"/>
      <c r="L1962" s="110"/>
      <c r="M1962" s="839"/>
      <c r="N1962" s="94"/>
      <c r="O1962" s="96"/>
      <c r="P1962" s="97"/>
    </row>
    <row r="1963" spans="1:16">
      <c r="A1963" s="850"/>
      <c r="B1963" s="109"/>
      <c r="C1963" s="833"/>
      <c r="D1963" s="120"/>
      <c r="E1963" s="96"/>
      <c r="F1963" s="97"/>
      <c r="G1963" s="109"/>
      <c r="H1963" s="836"/>
      <c r="I1963" s="94"/>
      <c r="J1963" s="96"/>
      <c r="K1963" s="97"/>
      <c r="L1963" s="109"/>
      <c r="M1963" s="839"/>
      <c r="N1963" s="94"/>
      <c r="O1963" s="96"/>
      <c r="P1963" s="97"/>
    </row>
    <row r="1964" spans="1:16">
      <c r="A1964" s="850"/>
      <c r="B1964" s="110"/>
      <c r="C1964" s="833"/>
      <c r="D1964" s="94"/>
      <c r="E1964" s="96"/>
      <c r="F1964" s="97"/>
      <c r="G1964" s="110"/>
      <c r="H1964" s="836"/>
      <c r="I1964" s="94"/>
      <c r="J1964" s="96"/>
      <c r="K1964" s="97"/>
      <c r="L1964" s="110"/>
      <c r="M1964" s="839"/>
      <c r="N1964" s="94"/>
      <c r="O1964" s="96"/>
      <c r="P1964" s="97"/>
    </row>
    <row r="1965" spans="1:16">
      <c r="A1965" s="850"/>
      <c r="B1965" s="107"/>
      <c r="C1965" s="833"/>
      <c r="D1965" s="113"/>
      <c r="E1965" s="114"/>
      <c r="F1965" s="104"/>
      <c r="G1965" s="107"/>
      <c r="H1965" s="836"/>
      <c r="I1965" s="113"/>
      <c r="J1965" s="114"/>
      <c r="K1965" s="97"/>
      <c r="L1965" s="107"/>
      <c r="M1965" s="839"/>
      <c r="N1965" s="113"/>
      <c r="O1965" s="114"/>
      <c r="P1965" s="97"/>
    </row>
    <row r="1966" spans="1:16" ht="17.25" thickBot="1">
      <c r="A1966" s="850"/>
      <c r="B1966" s="107"/>
      <c r="C1966" s="846"/>
      <c r="D1966" s="122" t="s">
        <v>132</v>
      </c>
      <c r="E1966" s="123" t="s">
        <v>133</v>
      </c>
      <c r="F1966" s="124"/>
      <c r="G1966" s="107"/>
      <c r="H1966" s="847"/>
      <c r="I1966" s="122" t="s">
        <v>132</v>
      </c>
      <c r="J1966" s="123" t="s">
        <v>133</v>
      </c>
      <c r="K1966" s="97"/>
      <c r="L1966" s="107"/>
      <c r="M1966" s="845"/>
      <c r="N1966" s="122" t="s">
        <v>132</v>
      </c>
      <c r="O1966" s="123" t="s">
        <v>133</v>
      </c>
      <c r="P1966" s="97"/>
    </row>
    <row r="1967" spans="1:16">
      <c r="A1967" s="105"/>
      <c r="B1967" s="109"/>
      <c r="C1967" s="832" t="s">
        <v>667</v>
      </c>
      <c r="D1967" s="118"/>
      <c r="E1967" s="119"/>
      <c r="F1967" s="125"/>
      <c r="G1967" s="109"/>
      <c r="H1967" s="835" t="s">
        <v>134</v>
      </c>
      <c r="I1967" s="118"/>
      <c r="J1967" s="119"/>
      <c r="K1967" s="125"/>
      <c r="L1967" s="109"/>
      <c r="M1967" s="838" t="s">
        <v>134</v>
      </c>
      <c r="N1967" s="118"/>
      <c r="O1967" s="119"/>
      <c r="P1967" s="125"/>
    </row>
    <row r="1968" spans="1:16">
      <c r="A1968" s="105"/>
      <c r="B1968" s="110"/>
      <c r="C1968" s="833"/>
      <c r="D1968" s="94"/>
      <c r="E1968" s="96"/>
      <c r="F1968" s="97"/>
      <c r="G1968" s="110"/>
      <c r="H1968" s="836"/>
      <c r="I1968" s="94"/>
      <c r="J1968" s="96"/>
      <c r="K1968" s="97"/>
      <c r="L1968" s="110"/>
      <c r="M1968" s="839"/>
      <c r="N1968" s="94"/>
      <c r="O1968" s="96"/>
      <c r="P1968" s="97"/>
    </row>
    <row r="1969" spans="1:16">
      <c r="A1969" s="105"/>
      <c r="B1969" s="126"/>
      <c r="C1969" s="833"/>
      <c r="D1969" s="94"/>
      <c r="E1969" s="96"/>
      <c r="F1969" s="97"/>
      <c r="G1969" s="126"/>
      <c r="H1969" s="836"/>
      <c r="I1969" s="94"/>
      <c r="J1969" s="96"/>
      <c r="K1969" s="97"/>
      <c r="L1969" s="126"/>
      <c r="M1969" s="839"/>
      <c r="N1969" s="94"/>
      <c r="O1969" s="96"/>
      <c r="P1969" s="128"/>
    </row>
    <row r="1970" spans="1:16">
      <c r="A1970" s="105"/>
      <c r="B1970" s="107"/>
      <c r="C1970" s="833"/>
      <c r="D1970" s="94"/>
      <c r="E1970" s="96"/>
      <c r="F1970" s="97"/>
      <c r="G1970" s="107"/>
      <c r="H1970" s="836"/>
      <c r="I1970" s="94"/>
      <c r="J1970" s="96"/>
      <c r="K1970" s="97"/>
      <c r="L1970" s="107"/>
      <c r="M1970" s="839"/>
      <c r="N1970" s="94"/>
      <c r="O1970" s="96"/>
      <c r="P1970" s="216"/>
    </row>
    <row r="1971" spans="1:16">
      <c r="A1971" s="105"/>
      <c r="B1971" s="109"/>
      <c r="C1971" s="833"/>
      <c r="D1971" s="94"/>
      <c r="E1971" s="96"/>
      <c r="F1971" s="97"/>
      <c r="G1971" s="109"/>
      <c r="H1971" s="836"/>
      <c r="I1971" s="94"/>
      <c r="J1971" s="96"/>
      <c r="K1971" s="97"/>
      <c r="L1971" s="109"/>
      <c r="M1971" s="839"/>
      <c r="N1971" s="94"/>
      <c r="O1971" s="96"/>
      <c r="P1971" s="97"/>
    </row>
    <row r="1972" spans="1:16">
      <c r="A1972" s="105"/>
      <c r="B1972" s="110"/>
      <c r="C1972" s="833"/>
      <c r="D1972" s="94"/>
      <c r="E1972" s="96"/>
      <c r="F1972" s="127"/>
      <c r="G1972" s="110"/>
      <c r="H1972" s="836"/>
      <c r="I1972" s="94"/>
      <c r="J1972" s="96"/>
      <c r="K1972" s="127"/>
      <c r="L1972" s="110"/>
      <c r="M1972" s="839"/>
      <c r="N1972" s="94"/>
      <c r="O1972" s="96"/>
      <c r="P1972" s="127"/>
    </row>
    <row r="1973" spans="1:16">
      <c r="A1973" s="105"/>
      <c r="B1973" s="109"/>
      <c r="C1973" s="833"/>
      <c r="D1973" s="94"/>
      <c r="E1973" s="96"/>
      <c r="F1973" s="128"/>
      <c r="G1973" s="109"/>
      <c r="H1973" s="836"/>
      <c r="I1973" s="94"/>
      <c r="J1973" s="96"/>
      <c r="K1973" s="128"/>
      <c r="L1973" s="109"/>
      <c r="M1973" s="839"/>
      <c r="N1973" s="94"/>
      <c r="O1973" s="96"/>
      <c r="P1973" s="128"/>
    </row>
    <row r="1974" spans="1:16">
      <c r="A1974" s="105"/>
      <c r="B1974" s="110"/>
      <c r="C1974" s="833"/>
      <c r="D1974" s="217"/>
      <c r="E1974" s="114"/>
      <c r="F1974" s="216"/>
      <c r="G1974" s="110"/>
      <c r="H1974" s="836"/>
      <c r="I1974" s="113"/>
      <c r="J1974" s="114"/>
      <c r="K1974" s="216"/>
      <c r="L1974" s="110"/>
      <c r="M1974" s="839"/>
      <c r="N1974" s="113"/>
      <c r="O1974" s="114"/>
      <c r="P1974" s="216"/>
    </row>
    <row r="1975" spans="1:16">
      <c r="A1975" s="105"/>
      <c r="B1975" s="109"/>
      <c r="C1975" s="833"/>
      <c r="D1975" s="217"/>
      <c r="E1975" s="114"/>
      <c r="F1975" s="216"/>
      <c r="G1975" s="109"/>
      <c r="H1975" s="836"/>
      <c r="I1975" s="113"/>
      <c r="J1975" s="114"/>
      <c r="K1975" s="216"/>
      <c r="L1975" s="109"/>
      <c r="M1975" s="839"/>
      <c r="N1975" s="113"/>
      <c r="O1975" s="114"/>
      <c r="P1975" s="216"/>
    </row>
    <row r="1976" spans="1:16" ht="17.25" thickBot="1">
      <c r="A1976" s="105"/>
      <c r="B1976" s="110"/>
      <c r="C1976" s="846"/>
      <c r="D1976" s="129"/>
      <c r="E1976" s="130"/>
      <c r="F1976" s="104"/>
      <c r="G1976" s="110"/>
      <c r="H1976" s="847"/>
      <c r="I1976" s="113"/>
      <c r="J1976" s="130"/>
      <c r="K1976" s="104"/>
      <c r="L1976" s="110"/>
      <c r="M1976" s="845"/>
      <c r="N1976" s="113"/>
      <c r="O1976" s="131"/>
      <c r="P1976" s="127"/>
    </row>
    <row r="1977" spans="1:16">
      <c r="A1977" s="132"/>
      <c r="B1977" s="109"/>
      <c r="C1977" s="832" t="s">
        <v>668</v>
      </c>
      <c r="D1977" s="118" t="s">
        <v>136</v>
      </c>
      <c r="E1977" s="133" t="s">
        <v>137</v>
      </c>
      <c r="F1977" s="125"/>
      <c r="G1977" s="109"/>
      <c r="H1977" s="835" t="s">
        <v>135</v>
      </c>
      <c r="I1977" s="118" t="s">
        <v>136</v>
      </c>
      <c r="J1977" s="133" t="s">
        <v>137</v>
      </c>
      <c r="K1977" s="125"/>
      <c r="L1977" s="109"/>
      <c r="M1977" s="838" t="s">
        <v>135</v>
      </c>
      <c r="N1977" s="118" t="s">
        <v>136</v>
      </c>
      <c r="O1977" s="133" t="s">
        <v>137</v>
      </c>
      <c r="P1977" s="125"/>
    </row>
    <row r="1978" spans="1:16">
      <c r="A1978" s="132"/>
      <c r="B1978" s="110"/>
      <c r="C1978" s="833"/>
      <c r="D1978" s="94" t="s">
        <v>141</v>
      </c>
      <c r="E1978" s="96" t="s">
        <v>142</v>
      </c>
      <c r="F1978" s="134"/>
      <c r="G1978" s="110"/>
      <c r="H1978" s="836"/>
      <c r="I1978" s="94" t="s">
        <v>141</v>
      </c>
      <c r="J1978" s="96" t="s">
        <v>142</v>
      </c>
      <c r="K1978" s="134"/>
      <c r="L1978" s="110"/>
      <c r="M1978" s="839"/>
      <c r="N1978" s="94" t="s">
        <v>141</v>
      </c>
      <c r="O1978" s="96" t="s">
        <v>142</v>
      </c>
      <c r="P1978" s="134"/>
    </row>
    <row r="1979" spans="1:16">
      <c r="A1979" s="132"/>
      <c r="B1979" s="135"/>
      <c r="C1979" s="833"/>
      <c r="D1979" s="94" t="s">
        <v>145</v>
      </c>
      <c r="E1979" s="96" t="s">
        <v>146</v>
      </c>
      <c r="F1979" s="97"/>
      <c r="G1979" s="135"/>
      <c r="H1979" s="836"/>
      <c r="I1979" s="94" t="s">
        <v>145</v>
      </c>
      <c r="J1979" s="96" t="s">
        <v>146</v>
      </c>
      <c r="K1979" s="97"/>
      <c r="L1979" s="135"/>
      <c r="M1979" s="839"/>
      <c r="N1979" s="94" t="s">
        <v>145</v>
      </c>
      <c r="O1979" s="96" t="s">
        <v>146</v>
      </c>
      <c r="P1979" s="97"/>
    </row>
    <row r="1980" spans="1:16">
      <c r="A1980" s="132"/>
      <c r="B1980" s="110"/>
      <c r="C1980" s="833"/>
      <c r="D1980" s="94" t="s">
        <v>147</v>
      </c>
      <c r="E1980" s="96" t="s">
        <v>148</v>
      </c>
      <c r="F1980" s="104"/>
      <c r="G1980" s="110"/>
      <c r="H1980" s="836"/>
      <c r="I1980" s="94" t="s">
        <v>147</v>
      </c>
      <c r="J1980" s="96" t="s">
        <v>148</v>
      </c>
      <c r="K1980" s="104"/>
      <c r="L1980" s="110"/>
      <c r="M1980" s="839"/>
      <c r="N1980" s="94" t="s">
        <v>147</v>
      </c>
      <c r="O1980" s="96" t="s">
        <v>148</v>
      </c>
      <c r="P1980" s="104"/>
    </row>
    <row r="1981" spans="1:16">
      <c r="A1981" s="132"/>
      <c r="B1981" s="135"/>
      <c r="C1981" s="833"/>
      <c r="D1981" s="94"/>
      <c r="E1981" s="114"/>
      <c r="F1981" s="136"/>
      <c r="G1981" s="135"/>
      <c r="H1981" s="836"/>
      <c r="I1981" s="94"/>
      <c r="J1981" s="114"/>
      <c r="K1981" s="136"/>
      <c r="L1981" s="135"/>
      <c r="M1981" s="839"/>
      <c r="N1981" s="94"/>
      <c r="O1981" s="114"/>
      <c r="P1981" s="136"/>
    </row>
    <row r="1982" spans="1:16">
      <c r="A1982" s="132"/>
      <c r="B1982" s="110"/>
      <c r="C1982" s="833"/>
      <c r="D1982" s="94"/>
      <c r="E1982" s="96"/>
      <c r="F1982" s="97"/>
      <c r="G1982" s="110"/>
      <c r="H1982" s="836"/>
      <c r="I1982" s="94"/>
      <c r="J1982" s="96"/>
      <c r="K1982" s="97"/>
      <c r="L1982" s="110"/>
      <c r="M1982" s="839"/>
      <c r="N1982" s="94"/>
      <c r="O1982" s="96"/>
      <c r="P1982" s="97"/>
    </row>
    <row r="1983" spans="1:16">
      <c r="A1983" s="132"/>
      <c r="B1983" s="135"/>
      <c r="C1983" s="833"/>
      <c r="D1983" s="94"/>
      <c r="E1983" s="114"/>
      <c r="F1983" s="136"/>
      <c r="G1983" s="135"/>
      <c r="H1983" s="836"/>
      <c r="I1983" s="94"/>
      <c r="J1983" s="114"/>
      <c r="K1983" s="136"/>
      <c r="L1983" s="135"/>
      <c r="M1983" s="839"/>
      <c r="N1983" s="94"/>
      <c r="O1983" s="114"/>
      <c r="P1983" s="136"/>
    </row>
    <row r="1984" spans="1:16">
      <c r="A1984" s="132"/>
      <c r="B1984" s="110"/>
      <c r="C1984" s="833"/>
      <c r="D1984" s="94"/>
      <c r="E1984" s="96"/>
      <c r="F1984" s="97"/>
      <c r="G1984" s="110"/>
      <c r="H1984" s="836"/>
      <c r="I1984" s="94"/>
      <c r="J1984" s="96"/>
      <c r="K1984" s="97"/>
      <c r="L1984" s="110"/>
      <c r="M1984" s="839"/>
      <c r="N1984" s="94"/>
      <c r="O1984" s="96"/>
      <c r="P1984" s="97"/>
    </row>
    <row r="1985" spans="1:16">
      <c r="A1985" s="132"/>
      <c r="B1985" s="135"/>
      <c r="C1985" s="833"/>
      <c r="D1985" s="94"/>
      <c r="E1985" s="96"/>
      <c r="F1985" s="97"/>
      <c r="G1985" s="135"/>
      <c r="H1985" s="836"/>
      <c r="I1985" s="94"/>
      <c r="J1985" s="96"/>
      <c r="K1985" s="97"/>
      <c r="L1985" s="135"/>
      <c r="M1985" s="839"/>
      <c r="N1985" s="94"/>
      <c r="O1985" s="96"/>
      <c r="P1985" s="97"/>
    </row>
    <row r="1986" spans="1:16" ht="17.25" thickBot="1">
      <c r="A1986" s="132"/>
      <c r="B1986" s="110"/>
      <c r="C1986" s="846"/>
      <c r="D1986" s="115"/>
      <c r="E1986" s="116"/>
      <c r="F1986" s="117"/>
      <c r="G1986" s="110"/>
      <c r="H1986" s="847"/>
      <c r="I1986" s="115"/>
      <c r="J1986" s="130"/>
      <c r="K1986" s="104"/>
      <c r="L1986" s="110"/>
      <c r="M1986" s="845"/>
      <c r="N1986" s="115"/>
      <c r="O1986" s="130"/>
      <c r="P1986" s="104"/>
    </row>
    <row r="1987" spans="1:16">
      <c r="A1987" s="132"/>
      <c r="B1987" s="135"/>
      <c r="C1987" s="832" t="s">
        <v>669</v>
      </c>
      <c r="D1987" s="137" t="s">
        <v>150</v>
      </c>
      <c r="E1987" s="138"/>
      <c r="F1987" s="139" t="s">
        <v>151</v>
      </c>
      <c r="G1987" s="135"/>
      <c r="H1987" s="835" t="s">
        <v>149</v>
      </c>
      <c r="I1987" s="137" t="s">
        <v>150</v>
      </c>
      <c r="J1987" s="138"/>
      <c r="K1987" s="139" t="s">
        <v>151</v>
      </c>
      <c r="L1987" s="135"/>
      <c r="M1987" s="838" t="s">
        <v>149</v>
      </c>
      <c r="N1987" s="137" t="s">
        <v>150</v>
      </c>
      <c r="O1987" s="138"/>
      <c r="P1987" s="139" t="s">
        <v>151</v>
      </c>
    </row>
    <row r="1988" spans="1:16">
      <c r="A1988" s="132"/>
      <c r="B1988" s="110"/>
      <c r="C1988" s="833"/>
      <c r="D1988" s="120"/>
      <c r="E1988" s="121"/>
      <c r="F1988" s="140"/>
      <c r="G1988" s="110"/>
      <c r="H1988" s="836"/>
      <c r="I1988" s="94"/>
      <c r="J1988" s="96"/>
      <c r="K1988" s="97"/>
      <c r="L1988" s="110"/>
      <c r="M1988" s="839"/>
      <c r="N1988" s="94"/>
      <c r="O1988" s="96"/>
      <c r="P1988" s="97"/>
    </row>
    <row r="1989" spans="1:16">
      <c r="A1989" s="132"/>
      <c r="B1989" s="135"/>
      <c r="C1989" s="833"/>
      <c r="D1989" s="94"/>
      <c r="E1989" s="96"/>
      <c r="F1989" s="97"/>
      <c r="G1989" s="135"/>
      <c r="H1989" s="836"/>
      <c r="I1989" s="94"/>
      <c r="J1989" s="96"/>
      <c r="K1989" s="97"/>
      <c r="L1989" s="135"/>
      <c r="M1989" s="839"/>
      <c r="N1989" s="94"/>
      <c r="O1989" s="96"/>
      <c r="P1989" s="97"/>
    </row>
    <row r="1990" spans="1:16">
      <c r="A1990" s="132"/>
      <c r="B1990" s="110"/>
      <c r="C1990" s="833"/>
      <c r="D1990" s="113"/>
      <c r="E1990" s="114"/>
      <c r="F1990" s="104"/>
      <c r="G1990" s="110"/>
      <c r="H1990" s="836"/>
      <c r="I1990" s="113"/>
      <c r="J1990" s="114"/>
      <c r="K1990" s="104"/>
      <c r="L1990" s="110"/>
      <c r="M1990" s="839"/>
      <c r="N1990" s="113"/>
      <c r="O1990" s="114"/>
      <c r="P1990" s="104"/>
    </row>
    <row r="1991" spans="1:16">
      <c r="A1991" s="841"/>
      <c r="B1991" s="135"/>
      <c r="C1991" s="833"/>
      <c r="D1991" s="94"/>
      <c r="E1991" s="96"/>
      <c r="F1991" s="97"/>
      <c r="G1991" s="135"/>
      <c r="H1991" s="836"/>
      <c r="I1991" s="94"/>
      <c r="J1991" s="96"/>
      <c r="K1991" s="97"/>
      <c r="L1991" s="135"/>
      <c r="M1991" s="839"/>
      <c r="N1991" s="94"/>
      <c r="O1991" s="96"/>
      <c r="P1991" s="97"/>
    </row>
    <row r="1992" spans="1:16">
      <c r="A1992" s="841"/>
      <c r="B1992" s="110"/>
      <c r="C1992" s="833"/>
      <c r="D1992" s="94"/>
      <c r="E1992" s="96"/>
      <c r="F1992" s="97"/>
      <c r="G1992" s="110"/>
      <c r="H1992" s="836"/>
      <c r="I1992" s="94"/>
      <c r="J1992" s="96"/>
      <c r="K1992" s="97"/>
      <c r="L1992" s="110"/>
      <c r="M1992" s="839"/>
      <c r="N1992" s="94"/>
      <c r="O1992" s="96"/>
      <c r="P1992" s="97"/>
    </row>
    <row r="1993" spans="1:16">
      <c r="A1993" s="841"/>
      <c r="B1993" s="135"/>
      <c r="C1993" s="833"/>
      <c r="D1993" s="113"/>
      <c r="E1993" s="114"/>
      <c r="F1993" s="104"/>
      <c r="G1993" s="135"/>
      <c r="H1993" s="836"/>
      <c r="I1993" s="113"/>
      <c r="J1993" s="114"/>
      <c r="K1993" s="104"/>
      <c r="L1993" s="135"/>
      <c r="M1993" s="839"/>
      <c r="N1993" s="113"/>
      <c r="O1993" s="114"/>
      <c r="P1993" s="104"/>
    </row>
    <row r="1994" spans="1:16" ht="17.25" thickBot="1">
      <c r="A1994" s="842"/>
      <c r="B1994" s="141"/>
      <c r="C1994" s="834"/>
      <c r="D1994" s="142"/>
      <c r="E1994" s="143"/>
      <c r="F1994" s="144"/>
      <c r="G1994" s="141"/>
      <c r="H1994" s="837"/>
      <c r="I1994" s="142"/>
      <c r="J1994" s="143"/>
      <c r="K1994" s="144"/>
      <c r="L1994" s="141"/>
      <c r="M1994" s="840"/>
      <c r="N1994" s="142"/>
      <c r="O1994" s="143"/>
      <c r="P1994" s="144"/>
    </row>
    <row r="1995" spans="1:16" s="146" customFormat="1" ht="27" customHeight="1" thickTop="1" thickBot="1">
      <c r="A1995" s="145"/>
      <c r="B1995" s="843" t="s">
        <v>152</v>
      </c>
      <c r="C1995" s="843"/>
      <c r="D1995" s="843"/>
      <c r="E1995" s="843"/>
      <c r="F1995" s="843"/>
      <c r="G1995" s="844" t="s">
        <v>153</v>
      </c>
      <c r="H1995" s="844"/>
      <c r="I1995" s="844"/>
      <c r="J1995" s="844"/>
      <c r="K1995" s="844"/>
      <c r="L1995" s="844"/>
      <c r="M1995" s="844"/>
      <c r="N1995" s="825" t="s">
        <v>154</v>
      </c>
      <c r="O1995" s="825"/>
      <c r="P1995" s="825"/>
    </row>
    <row r="1996" spans="1:16" s="159" customFormat="1" ht="21.75" customHeight="1" thickTop="1" thickBot="1">
      <c r="A1996" s="147" t="s">
        <v>0</v>
      </c>
      <c r="B1996" s="148"/>
      <c r="C1996" s="149" t="s">
        <v>155</v>
      </c>
      <c r="D1996" s="150" t="s">
        <v>156</v>
      </c>
      <c r="E1996" s="151" t="s">
        <v>157</v>
      </c>
      <c r="F1996" s="152" t="s">
        <v>158</v>
      </c>
      <c r="G1996" s="153" t="s">
        <v>159</v>
      </c>
      <c r="H1996" s="154" t="s">
        <v>150</v>
      </c>
      <c r="I1996" s="155" t="s">
        <v>156</v>
      </c>
      <c r="J1996" s="155" t="s">
        <v>157</v>
      </c>
      <c r="K1996" s="155" t="s">
        <v>158</v>
      </c>
      <c r="L1996" s="154" t="s">
        <v>160</v>
      </c>
      <c r="M1996" s="156" t="s">
        <v>161</v>
      </c>
      <c r="N1996" s="157" t="s">
        <v>155</v>
      </c>
      <c r="O1996" s="151" t="s">
        <v>157</v>
      </c>
      <c r="P1996" s="158" t="s">
        <v>158</v>
      </c>
    </row>
    <row r="1997" spans="1:16" s="172" customFormat="1" ht="17.25" thickTop="1">
      <c r="A1997" s="826">
        <f>A1911</f>
        <v>46222</v>
      </c>
      <c r="B1997" s="829" t="s">
        <v>670</v>
      </c>
      <c r="C1997" s="160" t="s">
        <v>851</v>
      </c>
      <c r="D1997" s="161" t="s">
        <v>978</v>
      </c>
      <c r="E1997" s="162" t="s">
        <v>137</v>
      </c>
      <c r="F1997" s="163" t="s">
        <v>1135</v>
      </c>
      <c r="G1997" s="164"/>
      <c r="H1997" s="165"/>
      <c r="I1997" s="166"/>
      <c r="J1997" s="166"/>
      <c r="K1997" s="167"/>
      <c r="L1997" s="168"/>
      <c r="M1997" s="169"/>
      <c r="N1997" s="170"/>
      <c r="O1997" s="166"/>
      <c r="P1997" s="171"/>
    </row>
    <row r="1998" spans="1:16" s="172" customFormat="1">
      <c r="A1998" s="827"/>
      <c r="B1998" s="830"/>
      <c r="C1998" s="173"/>
      <c r="D1998" s="174"/>
      <c r="E1998" s="175"/>
      <c r="F1998" s="176"/>
      <c r="G1998" s="173"/>
      <c r="H1998" s="177"/>
      <c r="I1998" s="175"/>
      <c r="J1998" s="175"/>
      <c r="K1998" s="178"/>
      <c r="L1998" s="179"/>
      <c r="M1998" s="180"/>
      <c r="N1998" s="181"/>
      <c r="O1998" s="175"/>
      <c r="P1998" s="182"/>
    </row>
    <row r="1999" spans="1:16" s="172" customFormat="1">
      <c r="A1999" s="827"/>
      <c r="B1999" s="830"/>
      <c r="C1999" s="173"/>
      <c r="D1999" s="174"/>
      <c r="E1999" s="175"/>
      <c r="F1999" s="176"/>
      <c r="G1999" s="173"/>
      <c r="H1999" s="183"/>
      <c r="I1999" s="175"/>
      <c r="J1999" s="175"/>
      <c r="K1999" s="178"/>
      <c r="L1999" s="184"/>
      <c r="M1999" s="180"/>
      <c r="N1999" s="181"/>
      <c r="O1999" s="175"/>
      <c r="P1999" s="182"/>
    </row>
    <row r="2000" spans="1:16" s="172" customFormat="1">
      <c r="A2000" s="827"/>
      <c r="B2000" s="830"/>
      <c r="C2000" s="173"/>
      <c r="D2000" s="218"/>
      <c r="E2000" s="175"/>
      <c r="F2000" s="176"/>
      <c r="G2000" s="173"/>
      <c r="H2000" s="183"/>
      <c r="I2000" s="175"/>
      <c r="J2000" s="175"/>
      <c r="K2000" s="187"/>
      <c r="L2000" s="184"/>
      <c r="M2000" s="180"/>
      <c r="N2000" s="181"/>
      <c r="O2000" s="175"/>
      <c r="P2000" s="182"/>
    </row>
    <row r="2001" spans="1:16" s="172" customFormat="1">
      <c r="A2001" s="827"/>
      <c r="B2001" s="830"/>
      <c r="C2001" s="173"/>
      <c r="D2001" s="185"/>
      <c r="E2001" s="175"/>
      <c r="F2001" s="182"/>
      <c r="G2001" s="173"/>
      <c r="H2001" s="186"/>
      <c r="I2001" s="175"/>
      <c r="J2001" s="175"/>
      <c r="K2001" s="187"/>
      <c r="L2001" s="184"/>
      <c r="M2001" s="180"/>
      <c r="N2001" s="181"/>
      <c r="O2001" s="175"/>
      <c r="P2001" s="182"/>
    </row>
    <row r="2002" spans="1:16" s="172" customFormat="1">
      <c r="A2002" s="827"/>
      <c r="B2002" s="830"/>
      <c r="C2002" s="173"/>
      <c r="D2002" s="174"/>
      <c r="E2002" s="175"/>
      <c r="F2002" s="188"/>
      <c r="G2002" s="198"/>
      <c r="H2002" s="183"/>
      <c r="I2002" s="191"/>
      <c r="J2002" s="175"/>
      <c r="K2002" s="178"/>
      <c r="L2002" s="189"/>
      <c r="M2002" s="190"/>
      <c r="N2002" s="181"/>
      <c r="O2002" s="175"/>
      <c r="P2002" s="182"/>
    </row>
    <row r="2003" spans="1:16" s="172" customFormat="1">
      <c r="A2003" s="827"/>
      <c r="B2003" s="830"/>
      <c r="C2003" s="173"/>
      <c r="D2003" s="174"/>
      <c r="E2003" s="175"/>
      <c r="F2003" s="182"/>
      <c r="G2003" s="173"/>
      <c r="H2003" s="183"/>
      <c r="I2003" s="191"/>
      <c r="J2003" s="175"/>
      <c r="K2003" s="178"/>
      <c r="L2003" s="184"/>
      <c r="M2003" s="180"/>
      <c r="N2003" s="181"/>
      <c r="O2003" s="175"/>
      <c r="P2003" s="182"/>
    </row>
    <row r="2004" spans="1:16" s="172" customFormat="1">
      <c r="A2004" s="827"/>
      <c r="B2004" s="830"/>
      <c r="C2004" s="173"/>
      <c r="D2004" s="174"/>
      <c r="E2004" s="175"/>
      <c r="F2004" s="182"/>
      <c r="G2004" s="219"/>
      <c r="H2004" s="183"/>
      <c r="I2004" s="175"/>
      <c r="J2004" s="175"/>
      <c r="K2004" s="178"/>
      <c r="L2004" s="184"/>
      <c r="M2004" s="180"/>
      <c r="N2004" s="181"/>
      <c r="O2004" s="175"/>
      <c r="P2004" s="182"/>
    </row>
    <row r="2005" spans="1:16" s="172" customFormat="1">
      <c r="A2005" s="827"/>
      <c r="B2005" s="830"/>
      <c r="C2005" s="173"/>
      <c r="D2005" s="174"/>
      <c r="E2005" s="175"/>
      <c r="F2005" s="188"/>
      <c r="G2005" s="173"/>
      <c r="H2005" s="183"/>
      <c r="I2005" s="191"/>
      <c r="J2005" s="175"/>
      <c r="K2005" s="178"/>
      <c r="L2005" s="184"/>
      <c r="M2005" s="180"/>
      <c r="N2005" s="181"/>
      <c r="O2005" s="175"/>
      <c r="P2005" s="182"/>
    </row>
    <row r="2006" spans="1:16" s="172" customFormat="1">
      <c r="A2006" s="827"/>
      <c r="B2006" s="830"/>
      <c r="C2006" s="173"/>
      <c r="D2006" s="174"/>
      <c r="E2006" s="175"/>
      <c r="F2006" s="182"/>
      <c r="G2006" s="173"/>
      <c r="H2006" s="183"/>
      <c r="I2006" s="191"/>
      <c r="J2006" s="175"/>
      <c r="K2006" s="178"/>
      <c r="L2006" s="184"/>
      <c r="M2006" s="180"/>
      <c r="N2006" s="181"/>
      <c r="O2006" s="175"/>
      <c r="P2006" s="182"/>
    </row>
    <row r="2007" spans="1:16" s="172" customFormat="1">
      <c r="A2007" s="827"/>
      <c r="B2007" s="830"/>
      <c r="C2007" s="192"/>
      <c r="D2007" s="193"/>
      <c r="E2007" s="194"/>
      <c r="F2007" s="195"/>
      <c r="G2007" s="173"/>
      <c r="H2007" s="177"/>
      <c r="I2007" s="175"/>
      <c r="J2007" s="175"/>
      <c r="K2007" s="178"/>
      <c r="L2007" s="184"/>
      <c r="M2007" s="180"/>
      <c r="N2007" s="196"/>
      <c r="O2007" s="194"/>
      <c r="P2007" s="195"/>
    </row>
    <row r="2008" spans="1:16" s="172" customFormat="1">
      <c r="A2008" s="827"/>
      <c r="B2008" s="830"/>
      <c r="C2008" s="192"/>
      <c r="D2008" s="193"/>
      <c r="E2008" s="194"/>
      <c r="F2008" s="195"/>
      <c r="G2008" s="198"/>
      <c r="H2008" s="183"/>
      <c r="I2008" s="191"/>
      <c r="J2008" s="175"/>
      <c r="K2008" s="178"/>
      <c r="L2008" s="184"/>
      <c r="M2008" s="180"/>
      <c r="N2008" s="196"/>
      <c r="O2008" s="194"/>
      <c r="P2008" s="195"/>
    </row>
    <row r="2009" spans="1:16" s="172" customFormat="1">
      <c r="A2009" s="827"/>
      <c r="B2009" s="830"/>
      <c r="C2009" s="192"/>
      <c r="D2009" s="193"/>
      <c r="E2009" s="194"/>
      <c r="F2009" s="195"/>
      <c r="G2009" s="173"/>
      <c r="H2009" s="199"/>
      <c r="I2009" s="191"/>
      <c r="J2009" s="200"/>
      <c r="K2009" s="197"/>
      <c r="L2009" s="184"/>
      <c r="M2009" s="180"/>
      <c r="N2009" s="196"/>
      <c r="O2009" s="194"/>
      <c r="P2009" s="195"/>
    </row>
    <row r="2010" spans="1:16" s="172" customFormat="1">
      <c r="A2010" s="827"/>
      <c r="B2010" s="830"/>
      <c r="C2010" s="192"/>
      <c r="D2010" s="193"/>
      <c r="E2010" s="194"/>
      <c r="F2010" s="195"/>
      <c r="G2010" s="173"/>
      <c r="H2010" s="201"/>
      <c r="I2010" s="175"/>
      <c r="J2010" s="175"/>
      <c r="K2010" s="178"/>
      <c r="L2010" s="184"/>
      <c r="M2010" s="180"/>
      <c r="N2010" s="196"/>
      <c r="O2010" s="194"/>
      <c r="P2010" s="195"/>
    </row>
    <row r="2011" spans="1:16" s="172" customFormat="1">
      <c r="A2011" s="827"/>
      <c r="B2011" s="830"/>
      <c r="C2011" s="192"/>
      <c r="D2011" s="193"/>
      <c r="E2011" s="194"/>
      <c r="F2011" s="195"/>
      <c r="G2011" s="198"/>
      <c r="H2011" s="183"/>
      <c r="I2011" s="200"/>
      <c r="J2011" s="200"/>
      <c r="K2011" s="197"/>
      <c r="L2011" s="184"/>
      <c r="M2011" s="180"/>
      <c r="N2011" s="196"/>
      <c r="O2011" s="194"/>
      <c r="P2011" s="195"/>
    </row>
    <row r="2012" spans="1:16" s="172" customFormat="1">
      <c r="A2012" s="827"/>
      <c r="B2012" s="830"/>
      <c r="C2012" s="192"/>
      <c r="D2012" s="193"/>
      <c r="E2012" s="194"/>
      <c r="F2012" s="195"/>
      <c r="G2012" s="173"/>
      <c r="H2012" s="183"/>
      <c r="I2012" s="200"/>
      <c r="J2012" s="200"/>
      <c r="K2012" s="197"/>
      <c r="L2012" s="179"/>
      <c r="M2012" s="180"/>
      <c r="N2012" s="196"/>
      <c r="O2012" s="194"/>
      <c r="P2012" s="195"/>
    </row>
    <row r="2013" spans="1:16" s="172" customFormat="1">
      <c r="A2013" s="827"/>
      <c r="B2013" s="830"/>
      <c r="C2013" s="192"/>
      <c r="D2013" s="193"/>
      <c r="E2013" s="194"/>
      <c r="F2013" s="195"/>
      <c r="G2013" s="192"/>
      <c r="H2013" s="201"/>
      <c r="I2013" s="202"/>
      <c r="J2013" s="202"/>
      <c r="K2013" s="203"/>
      <c r="L2013" s="204"/>
      <c r="M2013" s="190"/>
      <c r="N2013" s="196"/>
      <c r="O2013" s="194"/>
      <c r="P2013" s="195"/>
    </row>
    <row r="2014" spans="1:16" s="172" customFormat="1">
      <c r="A2014" s="827"/>
      <c r="B2014" s="830"/>
      <c r="C2014" s="192"/>
      <c r="D2014" s="193"/>
      <c r="E2014" s="194"/>
      <c r="F2014" s="195"/>
      <c r="G2014" s="192"/>
      <c r="H2014" s="201"/>
      <c r="I2014" s="202"/>
      <c r="J2014" s="202"/>
      <c r="K2014" s="203"/>
      <c r="L2014" s="204"/>
      <c r="M2014" s="190"/>
      <c r="N2014" s="196"/>
      <c r="O2014" s="194"/>
      <c r="P2014" s="195"/>
    </row>
    <row r="2015" spans="1:16" s="172" customFormat="1">
      <c r="A2015" s="827"/>
      <c r="B2015" s="830"/>
      <c r="C2015" s="192"/>
      <c r="D2015" s="193"/>
      <c r="E2015" s="194"/>
      <c r="F2015" s="195"/>
      <c r="G2015" s="192"/>
      <c r="H2015" s="201"/>
      <c r="I2015" s="202"/>
      <c r="J2015" s="202"/>
      <c r="K2015" s="203"/>
      <c r="L2015" s="204"/>
      <c r="M2015" s="190"/>
      <c r="N2015" s="196"/>
      <c r="O2015" s="194"/>
      <c r="P2015" s="195"/>
    </row>
    <row r="2016" spans="1:16" s="172" customFormat="1" ht="17.25" thickBot="1">
      <c r="A2016" s="828"/>
      <c r="B2016" s="831"/>
      <c r="C2016" s="205"/>
      <c r="D2016" s="206"/>
      <c r="E2016" s="207"/>
      <c r="F2016" s="208"/>
      <c r="G2016" s="209"/>
      <c r="H2016" s="210"/>
      <c r="I2016" s="211"/>
      <c r="J2016" s="211"/>
      <c r="K2016" s="212"/>
      <c r="L2016" s="213"/>
      <c r="M2016" s="214"/>
      <c r="N2016" s="215"/>
      <c r="O2016" s="207"/>
      <c r="P2016" s="208"/>
    </row>
    <row r="2017" spans="1:16" s="71" customFormat="1" ht="18" customHeight="1" thickTop="1" thickBot="1">
      <c r="A2017" s="862">
        <f>A1911+1</f>
        <v>46223</v>
      </c>
      <c r="B2017" s="90" t="s">
        <v>162</v>
      </c>
      <c r="C2017" s="832" t="s">
        <v>665</v>
      </c>
      <c r="D2017" s="91" t="s">
        <v>114</v>
      </c>
      <c r="E2017" s="92" t="s">
        <v>164</v>
      </c>
      <c r="F2017" s="93"/>
      <c r="G2017" s="90" t="s">
        <v>162</v>
      </c>
      <c r="H2017" s="836" t="s">
        <v>163</v>
      </c>
      <c r="I2017" s="91" t="s">
        <v>114</v>
      </c>
      <c r="J2017" s="92" t="s">
        <v>164</v>
      </c>
      <c r="K2017" s="93"/>
      <c r="L2017" s="90" t="s">
        <v>162</v>
      </c>
      <c r="M2017" s="839" t="s">
        <v>163</v>
      </c>
      <c r="N2017" s="91" t="s">
        <v>114</v>
      </c>
      <c r="O2017" s="92" t="s">
        <v>164</v>
      </c>
      <c r="P2017" s="93"/>
    </row>
    <row r="2018" spans="1:16" ht="18" customHeight="1">
      <c r="A2018" s="863"/>
      <c r="B2018" s="864"/>
      <c r="C2018" s="833"/>
      <c r="D2018" s="94" t="s">
        <v>116</v>
      </c>
      <c r="E2018" s="95" t="s">
        <v>142</v>
      </c>
      <c r="F2018" s="93"/>
      <c r="G2018" s="864"/>
      <c r="H2018" s="836"/>
      <c r="I2018" s="94" t="s">
        <v>116</v>
      </c>
      <c r="J2018" s="95" t="s">
        <v>142</v>
      </c>
      <c r="K2018" s="93"/>
      <c r="L2018" s="864"/>
      <c r="M2018" s="839"/>
      <c r="N2018" s="94" t="s">
        <v>116</v>
      </c>
      <c r="O2018" s="95" t="s">
        <v>142</v>
      </c>
      <c r="P2018" s="93"/>
    </row>
    <row r="2019" spans="1:16" ht="17.25" thickBot="1">
      <c r="A2019" s="863"/>
      <c r="B2019" s="865"/>
      <c r="C2019" s="833"/>
      <c r="D2019" s="94" t="s">
        <v>165</v>
      </c>
      <c r="E2019" s="96" t="s">
        <v>166</v>
      </c>
      <c r="F2019" s="98"/>
      <c r="G2019" s="865"/>
      <c r="H2019" s="836"/>
      <c r="I2019" s="94" t="s">
        <v>165</v>
      </c>
      <c r="J2019" s="96" t="s">
        <v>166</v>
      </c>
      <c r="K2019" s="98"/>
      <c r="L2019" s="865"/>
      <c r="M2019" s="839"/>
      <c r="N2019" s="94" t="s">
        <v>165</v>
      </c>
      <c r="O2019" s="96" t="s">
        <v>166</v>
      </c>
      <c r="P2019" s="98"/>
    </row>
    <row r="2020" spans="1:16" ht="17.25" thickBot="1">
      <c r="A2020" s="863"/>
      <c r="B2020" s="90" t="s">
        <v>167</v>
      </c>
      <c r="C2020" s="833"/>
      <c r="D2020" s="94"/>
      <c r="E2020" s="96"/>
      <c r="F2020" s="97"/>
      <c r="G2020" s="90" t="s">
        <v>167</v>
      </c>
      <c r="H2020" s="836"/>
      <c r="I2020" s="94" t="s">
        <v>120</v>
      </c>
      <c r="J2020" s="96" t="s">
        <v>148</v>
      </c>
      <c r="K2020" s="97"/>
      <c r="L2020" s="90" t="s">
        <v>167</v>
      </c>
      <c r="M2020" s="839"/>
      <c r="N2020" s="94" t="s">
        <v>120</v>
      </c>
      <c r="O2020" s="96" t="s">
        <v>148</v>
      </c>
      <c r="P2020" s="97"/>
    </row>
    <row r="2021" spans="1:16">
      <c r="A2021" s="863"/>
      <c r="B2021" s="861"/>
      <c r="C2021" s="833"/>
      <c r="D2021" s="94"/>
      <c r="E2021" s="96"/>
      <c r="F2021" s="97"/>
      <c r="G2021" s="861"/>
      <c r="H2021" s="836"/>
      <c r="I2021" s="94"/>
      <c r="J2021" s="96"/>
      <c r="K2021" s="97"/>
      <c r="L2021" s="861"/>
      <c r="M2021" s="839"/>
      <c r="N2021" s="94"/>
      <c r="O2021" s="96"/>
      <c r="P2021" s="97"/>
    </row>
    <row r="2022" spans="1:16">
      <c r="A2022" s="863"/>
      <c r="B2022" s="854"/>
      <c r="C2022" s="833"/>
      <c r="D2022" s="94"/>
      <c r="E2022" s="96"/>
      <c r="F2022" s="97"/>
      <c r="G2022" s="854"/>
      <c r="H2022" s="836"/>
      <c r="I2022" s="94"/>
      <c r="J2022" s="96"/>
      <c r="K2022" s="97"/>
      <c r="L2022" s="854"/>
      <c r="M2022" s="839"/>
      <c r="N2022" s="94"/>
      <c r="O2022" s="96"/>
      <c r="P2022" s="97"/>
    </row>
    <row r="2023" spans="1:16">
      <c r="A2023" s="863"/>
      <c r="B2023" s="853"/>
      <c r="C2023" s="833"/>
      <c r="D2023" s="94"/>
      <c r="E2023" s="96"/>
      <c r="F2023" s="93"/>
      <c r="G2023" s="853"/>
      <c r="H2023" s="836"/>
      <c r="I2023" s="94"/>
      <c r="J2023" s="96"/>
      <c r="K2023" s="93"/>
      <c r="L2023" s="853"/>
      <c r="M2023" s="839"/>
      <c r="N2023" s="94"/>
      <c r="O2023" s="96"/>
      <c r="P2023" s="93"/>
    </row>
    <row r="2024" spans="1:16">
      <c r="A2024" s="863"/>
      <c r="B2024" s="854"/>
      <c r="C2024" s="833"/>
      <c r="D2024" s="94"/>
      <c r="E2024" s="96"/>
      <c r="F2024" s="99"/>
      <c r="G2024" s="854"/>
      <c r="H2024" s="836"/>
      <c r="I2024" s="94"/>
      <c r="J2024" s="96"/>
      <c r="K2024" s="99"/>
      <c r="L2024" s="854"/>
      <c r="M2024" s="839"/>
      <c r="N2024" s="94"/>
      <c r="O2024" s="96"/>
      <c r="P2024" s="93"/>
    </row>
    <row r="2025" spans="1:16">
      <c r="A2025" s="863"/>
      <c r="B2025" s="853"/>
      <c r="C2025" s="833"/>
      <c r="D2025" s="94"/>
      <c r="E2025" s="96"/>
      <c r="F2025" s="102"/>
      <c r="G2025" s="853"/>
      <c r="H2025" s="836"/>
      <c r="I2025" s="94"/>
      <c r="J2025" s="96"/>
      <c r="K2025" s="102"/>
      <c r="L2025" s="853"/>
      <c r="M2025" s="839"/>
      <c r="N2025" s="94"/>
      <c r="O2025" s="96"/>
      <c r="P2025" s="99"/>
    </row>
    <row r="2026" spans="1:16" ht="17.25" thickBot="1">
      <c r="A2026" s="863"/>
      <c r="B2026" s="854"/>
      <c r="C2026" s="833"/>
      <c r="D2026" s="94"/>
      <c r="E2026" s="96"/>
      <c r="F2026" s="99"/>
      <c r="G2026" s="854"/>
      <c r="H2026" s="836"/>
      <c r="I2026" s="94"/>
      <c r="J2026" s="96"/>
      <c r="K2026" s="99"/>
      <c r="L2026" s="854"/>
      <c r="M2026" s="839"/>
      <c r="N2026" s="94"/>
      <c r="O2026" s="96"/>
      <c r="P2026" s="99"/>
    </row>
    <row r="2027" spans="1:16" ht="17.25" thickBot="1">
      <c r="A2027" s="863"/>
      <c r="B2027" s="100" t="s">
        <v>168</v>
      </c>
      <c r="C2027" s="833"/>
      <c r="D2027" s="94"/>
      <c r="E2027" s="96"/>
      <c r="F2027" s="99"/>
      <c r="G2027" s="100" t="s">
        <v>168</v>
      </c>
      <c r="H2027" s="836"/>
      <c r="I2027" s="94"/>
      <c r="J2027" s="96"/>
      <c r="K2027" s="99"/>
      <c r="L2027" s="100" t="s">
        <v>168</v>
      </c>
      <c r="M2027" s="839"/>
      <c r="N2027" s="94"/>
      <c r="O2027" s="96"/>
      <c r="P2027" s="99"/>
    </row>
    <row r="2028" spans="1:16">
      <c r="A2028" s="863"/>
      <c r="B2028" s="855"/>
      <c r="C2028" s="833"/>
      <c r="D2028" s="94"/>
      <c r="E2028" s="96"/>
      <c r="F2028" s="99"/>
      <c r="G2028" s="855"/>
      <c r="H2028" s="836"/>
      <c r="I2028" s="94"/>
      <c r="J2028" s="96"/>
      <c r="K2028" s="99"/>
      <c r="L2028" s="855"/>
      <c r="M2028" s="839"/>
      <c r="N2028" s="94"/>
      <c r="O2028" s="96"/>
      <c r="P2028" s="99"/>
    </row>
    <row r="2029" spans="1:16">
      <c r="A2029" s="863"/>
      <c r="B2029" s="856"/>
      <c r="C2029" s="833"/>
      <c r="D2029" s="94"/>
      <c r="E2029" s="96"/>
      <c r="F2029" s="99"/>
      <c r="G2029" s="856"/>
      <c r="H2029" s="836"/>
      <c r="I2029" s="94"/>
      <c r="J2029" s="96"/>
      <c r="K2029" s="99"/>
      <c r="L2029" s="856"/>
      <c r="M2029" s="839"/>
      <c r="N2029" s="94"/>
      <c r="O2029" s="96"/>
      <c r="P2029" s="97"/>
    </row>
    <row r="2030" spans="1:16" ht="17.25" thickBot="1">
      <c r="A2030" s="863"/>
      <c r="B2030" s="857"/>
      <c r="C2030" s="833"/>
      <c r="D2030" s="94"/>
      <c r="E2030" s="96"/>
      <c r="F2030" s="97"/>
      <c r="G2030" s="857"/>
      <c r="H2030" s="836"/>
      <c r="I2030" s="94"/>
      <c r="J2030" s="96"/>
      <c r="K2030" s="97"/>
      <c r="L2030" s="857"/>
      <c r="M2030" s="839"/>
      <c r="N2030" s="94"/>
      <c r="O2030" s="96"/>
      <c r="P2030" s="97"/>
    </row>
    <row r="2031" spans="1:16" ht="17.25" thickBot="1">
      <c r="A2031" s="863"/>
      <c r="B2031" s="100" t="s">
        <v>123</v>
      </c>
      <c r="C2031" s="833"/>
      <c r="D2031" s="94"/>
      <c r="E2031" s="96"/>
      <c r="F2031" s="97"/>
      <c r="G2031" s="100" t="s">
        <v>123</v>
      </c>
      <c r="H2031" s="836"/>
      <c r="I2031" s="94"/>
      <c r="J2031" s="96"/>
      <c r="K2031" s="97"/>
      <c r="L2031" s="100" t="s">
        <v>123</v>
      </c>
      <c r="M2031" s="839"/>
      <c r="N2031" s="94"/>
      <c r="O2031" s="96"/>
      <c r="P2031" s="97"/>
    </row>
    <row r="2032" spans="1:16">
      <c r="A2032" s="863"/>
      <c r="B2032" s="868"/>
      <c r="C2032" s="833"/>
      <c r="D2032" s="94"/>
      <c r="E2032" s="96"/>
      <c r="F2032" s="97"/>
      <c r="G2032" s="868"/>
      <c r="H2032" s="836"/>
      <c r="I2032" s="94"/>
      <c r="J2032" s="96"/>
      <c r="K2032" s="97"/>
      <c r="L2032" s="868"/>
      <c r="M2032" s="839"/>
      <c r="N2032" s="94"/>
      <c r="O2032" s="96"/>
      <c r="P2032" s="97"/>
    </row>
    <row r="2033" spans="1:16">
      <c r="A2033" s="863"/>
      <c r="B2033" s="869"/>
      <c r="C2033" s="833"/>
      <c r="D2033" s="94"/>
      <c r="E2033" s="96"/>
      <c r="F2033" s="97"/>
      <c r="G2033" s="869"/>
      <c r="H2033" s="836"/>
      <c r="I2033" s="94"/>
      <c r="J2033" s="96"/>
      <c r="K2033" s="97"/>
      <c r="L2033" s="869"/>
      <c r="M2033" s="839"/>
      <c r="N2033" s="94"/>
      <c r="O2033" s="96"/>
      <c r="P2033" s="97"/>
    </row>
    <row r="2034" spans="1:16" ht="17.25" thickBot="1">
      <c r="A2034" s="863"/>
      <c r="B2034" s="870"/>
      <c r="C2034" s="833"/>
      <c r="D2034" s="94"/>
      <c r="E2034" s="96"/>
      <c r="F2034" s="97"/>
      <c r="G2034" s="870"/>
      <c r="H2034" s="836"/>
      <c r="I2034" s="94"/>
      <c r="J2034" s="96"/>
      <c r="K2034" s="97"/>
      <c r="L2034" s="870"/>
      <c r="M2034" s="839"/>
      <c r="N2034" s="94"/>
      <c r="O2034" s="96"/>
      <c r="P2034" s="97"/>
    </row>
    <row r="2035" spans="1:16">
      <c r="A2035" s="863"/>
      <c r="B2035" s="851" t="s">
        <v>124</v>
      </c>
      <c r="C2035" s="833"/>
      <c r="D2035" s="94"/>
      <c r="E2035" s="96"/>
      <c r="F2035" s="97"/>
      <c r="G2035" s="851" t="s">
        <v>124</v>
      </c>
      <c r="H2035" s="836"/>
      <c r="I2035" s="94"/>
      <c r="J2035" s="96"/>
      <c r="K2035" s="97"/>
      <c r="L2035" s="851" t="s">
        <v>124</v>
      </c>
      <c r="M2035" s="839"/>
      <c r="N2035" s="94"/>
      <c r="O2035" s="96"/>
      <c r="P2035" s="97"/>
    </row>
    <row r="2036" spans="1:16" ht="17.25" thickBot="1">
      <c r="A2036" s="863"/>
      <c r="B2036" s="852"/>
      <c r="C2036" s="833"/>
      <c r="D2036" s="94"/>
      <c r="E2036" s="96"/>
      <c r="F2036" s="97"/>
      <c r="G2036" s="852"/>
      <c r="H2036" s="836"/>
      <c r="I2036" s="94"/>
      <c r="J2036" s="96"/>
      <c r="K2036" s="97"/>
      <c r="L2036" s="852"/>
      <c r="M2036" s="839"/>
      <c r="N2036" s="94"/>
      <c r="O2036" s="96"/>
      <c r="P2036" s="93"/>
    </row>
    <row r="2037" spans="1:16" ht="17.25" thickTop="1">
      <c r="A2037" s="863"/>
      <c r="B2037" s="866" t="s">
        <v>125</v>
      </c>
      <c r="C2037" s="833"/>
      <c r="D2037" s="94"/>
      <c r="E2037" s="96"/>
      <c r="F2037" s="93"/>
      <c r="G2037" s="866" t="s">
        <v>125</v>
      </c>
      <c r="H2037" s="836"/>
      <c r="I2037" s="94"/>
      <c r="J2037" s="96"/>
      <c r="K2037" s="93"/>
      <c r="L2037" s="866" t="s">
        <v>125</v>
      </c>
      <c r="M2037" s="839"/>
      <c r="N2037" s="94"/>
      <c r="O2037" s="96"/>
      <c r="P2037" s="97"/>
    </row>
    <row r="2038" spans="1:16" ht="17.25" thickBot="1">
      <c r="A2038" s="863"/>
      <c r="B2038" s="849"/>
      <c r="C2038" s="833"/>
      <c r="D2038" s="94"/>
      <c r="E2038" s="96"/>
      <c r="F2038" s="93"/>
      <c r="G2038" s="849"/>
      <c r="H2038" s="836"/>
      <c r="I2038" s="94"/>
      <c r="J2038" s="96"/>
      <c r="K2038" s="93"/>
      <c r="L2038" s="849"/>
      <c r="M2038" s="839"/>
      <c r="N2038" s="94"/>
      <c r="O2038" s="96"/>
      <c r="P2038" s="101"/>
    </row>
    <row r="2039" spans="1:16">
      <c r="A2039" s="863"/>
      <c r="B2039" s="859"/>
      <c r="C2039" s="833"/>
      <c r="D2039" s="94"/>
      <c r="E2039" s="96"/>
      <c r="F2039" s="97"/>
      <c r="G2039" s="859"/>
      <c r="H2039" s="836"/>
      <c r="I2039" s="94"/>
      <c r="J2039" s="96"/>
      <c r="K2039" s="97"/>
      <c r="L2039" s="859"/>
      <c r="M2039" s="839"/>
      <c r="N2039" s="94"/>
      <c r="O2039" s="96"/>
      <c r="P2039" s="103"/>
    </row>
    <row r="2040" spans="1:16" ht="17.25" thickBot="1">
      <c r="A2040" s="863"/>
      <c r="B2040" s="867"/>
      <c r="C2040" s="833"/>
      <c r="D2040" s="94"/>
      <c r="E2040" s="96"/>
      <c r="F2040" s="97"/>
      <c r="G2040" s="867"/>
      <c r="H2040" s="836"/>
      <c r="I2040" s="94"/>
      <c r="J2040" s="96"/>
      <c r="K2040" s="97"/>
      <c r="L2040" s="867"/>
      <c r="M2040" s="839"/>
      <c r="N2040" s="94"/>
      <c r="O2040" s="96"/>
      <c r="P2040" s="104"/>
    </row>
    <row r="2041" spans="1:16">
      <c r="A2041" s="863"/>
      <c r="B2041" s="848" t="s">
        <v>126</v>
      </c>
      <c r="C2041" s="833"/>
      <c r="D2041" s="94"/>
      <c r="E2041" s="96"/>
      <c r="F2041" s="93"/>
      <c r="G2041" s="848" t="s">
        <v>126</v>
      </c>
      <c r="H2041" s="836"/>
      <c r="I2041" s="94"/>
      <c r="J2041" s="96"/>
      <c r="K2041" s="93"/>
      <c r="L2041" s="848" t="s">
        <v>126</v>
      </c>
      <c r="M2041" s="839"/>
      <c r="N2041" s="94"/>
      <c r="O2041" s="96"/>
      <c r="P2041" s="99"/>
    </row>
    <row r="2042" spans="1:16" ht="17.25" thickBot="1">
      <c r="A2042" s="863"/>
      <c r="B2042" s="849"/>
      <c r="C2042" s="833"/>
      <c r="D2042" s="94"/>
      <c r="E2042" s="96"/>
      <c r="F2042" s="101"/>
      <c r="G2042" s="849"/>
      <c r="H2042" s="836"/>
      <c r="I2042" s="94"/>
      <c r="J2042" s="96"/>
      <c r="K2042" s="101"/>
      <c r="L2042" s="849"/>
      <c r="M2042" s="839"/>
      <c r="N2042" s="94"/>
      <c r="O2042" s="96"/>
      <c r="P2042" s="104"/>
    </row>
    <row r="2043" spans="1:16">
      <c r="A2043" s="863"/>
      <c r="B2043" s="859"/>
      <c r="C2043" s="833"/>
      <c r="D2043" s="94"/>
      <c r="E2043" s="96"/>
      <c r="F2043" s="102"/>
      <c r="G2043" s="859"/>
      <c r="H2043" s="836"/>
      <c r="I2043" s="94"/>
      <c r="J2043" s="96"/>
      <c r="K2043" s="103"/>
      <c r="L2043" s="859"/>
      <c r="M2043" s="839"/>
      <c r="N2043" s="94"/>
      <c r="O2043" s="96"/>
      <c r="P2043" s="93"/>
    </row>
    <row r="2044" spans="1:16" ht="17.25" thickBot="1">
      <c r="A2044" s="863"/>
      <c r="B2044" s="860"/>
      <c r="C2044" s="833"/>
      <c r="D2044" s="94"/>
      <c r="E2044" s="96"/>
      <c r="F2044" s="99"/>
      <c r="G2044" s="860"/>
      <c r="H2044" s="836"/>
      <c r="I2044" s="94"/>
      <c r="J2044" s="96"/>
      <c r="K2044" s="104"/>
      <c r="L2044" s="860"/>
      <c r="M2044" s="839"/>
      <c r="N2044" s="94"/>
      <c r="O2044" s="96"/>
      <c r="P2044" s="97"/>
    </row>
    <row r="2045" spans="1:16">
      <c r="A2045" s="863"/>
      <c r="B2045" s="858" t="s">
        <v>127</v>
      </c>
      <c r="C2045" s="833"/>
      <c r="D2045" s="94"/>
      <c r="E2045" s="96"/>
      <c r="F2045" s="103"/>
      <c r="G2045" s="858" t="s">
        <v>127</v>
      </c>
      <c r="H2045" s="836"/>
      <c r="I2045" s="94"/>
      <c r="J2045" s="96"/>
      <c r="K2045" s="104"/>
      <c r="L2045" s="858" t="s">
        <v>127</v>
      </c>
      <c r="M2045" s="839"/>
      <c r="N2045" s="94"/>
      <c r="O2045" s="114"/>
      <c r="P2045" s="97"/>
    </row>
    <row r="2046" spans="1:16" ht="17.25" thickBot="1">
      <c r="A2046" s="863"/>
      <c r="B2046" s="849"/>
      <c r="C2046" s="833"/>
      <c r="D2046" s="94"/>
      <c r="E2046" s="96"/>
      <c r="F2046" s="104"/>
      <c r="G2046" s="849"/>
      <c r="H2046" s="836"/>
      <c r="I2046" s="94"/>
      <c r="J2046" s="96"/>
      <c r="K2046" s="99"/>
      <c r="L2046" s="849"/>
      <c r="M2046" s="839"/>
      <c r="N2046" s="113"/>
      <c r="O2046" s="96"/>
      <c r="P2046" s="112"/>
    </row>
    <row r="2047" spans="1:16">
      <c r="A2047" s="863"/>
      <c r="B2047" s="859"/>
      <c r="C2047" s="833"/>
      <c r="D2047" s="94"/>
      <c r="E2047" s="96"/>
      <c r="F2047" s="104"/>
      <c r="G2047" s="859"/>
      <c r="H2047" s="836"/>
      <c r="I2047" s="94"/>
      <c r="J2047" s="96"/>
      <c r="K2047" s="104"/>
      <c r="L2047" s="859"/>
      <c r="M2047" s="839"/>
      <c r="N2047" s="113"/>
      <c r="O2047" s="114"/>
      <c r="P2047" s="97"/>
    </row>
    <row r="2048" spans="1:16" ht="17.25" thickBot="1">
      <c r="A2048" s="863"/>
      <c r="B2048" s="860"/>
      <c r="C2048" s="833"/>
      <c r="D2048" s="94"/>
      <c r="E2048" s="96"/>
      <c r="F2048" s="99"/>
      <c r="G2048" s="860"/>
      <c r="H2048" s="836"/>
      <c r="I2048" s="94"/>
      <c r="J2048" s="96"/>
      <c r="K2048" s="93"/>
      <c r="L2048" s="860"/>
      <c r="M2048" s="839"/>
      <c r="N2048" s="94"/>
      <c r="O2048" s="114"/>
      <c r="P2048" s="104"/>
    </row>
    <row r="2049" spans="1:16">
      <c r="A2049" s="863"/>
      <c r="B2049" s="858" t="s">
        <v>128</v>
      </c>
      <c r="C2049" s="833"/>
      <c r="D2049" s="94"/>
      <c r="E2049" s="96"/>
      <c r="F2049" s="104"/>
      <c r="G2049" s="858" t="s">
        <v>128</v>
      </c>
      <c r="H2049" s="836"/>
      <c r="I2049" s="94"/>
      <c r="J2049" s="96"/>
      <c r="K2049" s="97"/>
      <c r="L2049" s="858" t="s">
        <v>128</v>
      </c>
      <c r="M2049" s="839"/>
      <c r="N2049" s="94"/>
      <c r="O2049" s="96"/>
      <c r="P2049" s="97"/>
    </row>
    <row r="2050" spans="1:16" ht="17.25" thickBot="1">
      <c r="A2050" s="863"/>
      <c r="B2050" s="849"/>
      <c r="C2050" s="833"/>
      <c r="D2050" s="94"/>
      <c r="E2050" s="96"/>
      <c r="F2050" s="93"/>
      <c r="G2050" s="849"/>
      <c r="H2050" s="836"/>
      <c r="I2050" s="94"/>
      <c r="J2050" s="114"/>
      <c r="K2050" s="97"/>
      <c r="L2050" s="849"/>
      <c r="M2050" s="839"/>
      <c r="N2050" s="113"/>
      <c r="O2050" s="114"/>
      <c r="P2050" s="97"/>
    </row>
    <row r="2051" spans="1:16">
      <c r="A2051" s="863"/>
      <c r="B2051" s="859"/>
      <c r="C2051" s="833"/>
      <c r="D2051" s="94"/>
      <c r="E2051" s="96"/>
      <c r="F2051" s="97"/>
      <c r="G2051" s="859"/>
      <c r="H2051" s="836"/>
      <c r="I2051" s="94"/>
      <c r="J2051" s="96"/>
      <c r="K2051" s="97"/>
      <c r="L2051" s="859"/>
      <c r="M2051" s="839"/>
      <c r="N2051" s="113"/>
      <c r="O2051" s="114"/>
      <c r="P2051" s="97"/>
    </row>
    <row r="2052" spans="1:16" ht="17.25" thickBot="1">
      <c r="A2052" s="863"/>
      <c r="B2052" s="860"/>
      <c r="C2052" s="833"/>
      <c r="D2052" s="94"/>
      <c r="E2052" s="96"/>
      <c r="F2052" s="93"/>
      <c r="G2052" s="860"/>
      <c r="H2052" s="836"/>
      <c r="I2052" s="94"/>
      <c r="J2052" s="114"/>
      <c r="K2052" s="97"/>
      <c r="L2052" s="860"/>
      <c r="M2052" s="839"/>
      <c r="N2052" s="94"/>
      <c r="O2052" s="114"/>
      <c r="P2052" s="97"/>
    </row>
    <row r="2053" spans="1:16">
      <c r="A2053" s="863"/>
      <c r="B2053" s="848" t="s">
        <v>129</v>
      </c>
      <c r="C2053" s="833"/>
      <c r="D2053" s="94"/>
      <c r="E2053" s="96"/>
      <c r="F2053" s="93"/>
      <c r="G2053" s="848" t="s">
        <v>129</v>
      </c>
      <c r="H2053" s="836"/>
      <c r="I2053" s="94"/>
      <c r="J2053" s="114"/>
      <c r="K2053" s="97"/>
      <c r="L2053" s="848" t="s">
        <v>129</v>
      </c>
      <c r="M2053" s="839"/>
      <c r="N2053" s="113"/>
      <c r="O2053" s="114"/>
      <c r="P2053" s="97"/>
    </row>
    <row r="2054" spans="1:16" ht="17.25" thickBot="1">
      <c r="A2054" s="863"/>
      <c r="B2054" s="849"/>
      <c r="C2054" s="833"/>
      <c r="D2054" s="94"/>
      <c r="E2054" s="96"/>
      <c r="F2054" s="93"/>
      <c r="G2054" s="849"/>
      <c r="H2054" s="836"/>
      <c r="I2054" s="94"/>
      <c r="J2054" s="114"/>
      <c r="K2054" s="97"/>
      <c r="L2054" s="849"/>
      <c r="M2054" s="839"/>
      <c r="N2054" s="94"/>
      <c r="O2054" s="114"/>
      <c r="P2054" s="97"/>
    </row>
    <row r="2055" spans="1:16">
      <c r="A2055" s="863"/>
      <c r="B2055" s="106"/>
      <c r="C2055" s="833"/>
      <c r="D2055" s="94"/>
      <c r="E2055" s="96"/>
      <c r="F2055" s="97"/>
      <c r="G2055" s="106"/>
      <c r="H2055" s="836"/>
      <c r="I2055" s="94"/>
      <c r="J2055" s="96"/>
      <c r="K2055" s="112"/>
      <c r="L2055" s="106"/>
      <c r="M2055" s="839"/>
      <c r="N2055" s="113"/>
      <c r="O2055" s="96"/>
      <c r="P2055" s="112"/>
    </row>
    <row r="2056" spans="1:16">
      <c r="A2056" s="863"/>
      <c r="B2056" s="107"/>
      <c r="C2056" s="833"/>
      <c r="D2056" s="94"/>
      <c r="E2056" s="96"/>
      <c r="F2056" s="93"/>
      <c r="G2056" s="107"/>
      <c r="H2056" s="836"/>
      <c r="I2056" s="94"/>
      <c r="J2056" s="96"/>
      <c r="K2056" s="97"/>
      <c r="L2056" s="107"/>
      <c r="M2056" s="839"/>
      <c r="N2056" s="113"/>
      <c r="O2056" s="114"/>
      <c r="P2056" s="97"/>
    </row>
    <row r="2057" spans="1:16">
      <c r="A2057" s="863"/>
      <c r="B2057" s="109"/>
      <c r="C2057" s="833"/>
      <c r="D2057" s="94"/>
      <c r="E2057" s="96"/>
      <c r="F2057" s="93"/>
      <c r="G2057" s="109"/>
      <c r="H2057" s="836"/>
      <c r="I2057" s="113"/>
      <c r="J2057" s="114"/>
      <c r="K2057" s="97"/>
      <c r="L2057" s="109"/>
      <c r="M2057" s="839"/>
      <c r="N2057" s="113"/>
      <c r="O2057" s="114"/>
      <c r="P2057" s="104"/>
    </row>
    <row r="2058" spans="1:16">
      <c r="A2058" s="863"/>
      <c r="B2058" s="110"/>
      <c r="C2058" s="833"/>
      <c r="D2058" s="94"/>
      <c r="E2058" s="96"/>
      <c r="F2058" s="93"/>
      <c r="G2058" s="110"/>
      <c r="H2058" s="836"/>
      <c r="I2058" s="113"/>
      <c r="J2058" s="114"/>
      <c r="K2058" s="104"/>
      <c r="L2058" s="110"/>
      <c r="M2058" s="839"/>
      <c r="N2058" s="111"/>
      <c r="O2058" s="96"/>
      <c r="P2058" s="97"/>
    </row>
    <row r="2059" spans="1:16">
      <c r="A2059" s="863"/>
      <c r="B2059" s="109"/>
      <c r="C2059" s="833"/>
      <c r="D2059" s="111"/>
      <c r="E2059" s="96"/>
      <c r="F2059" s="97"/>
      <c r="G2059" s="109"/>
      <c r="H2059" s="836"/>
      <c r="I2059" s="111"/>
      <c r="J2059" s="96"/>
      <c r="K2059" s="112"/>
      <c r="L2059" s="109"/>
      <c r="M2059" s="839"/>
      <c r="N2059" s="94"/>
      <c r="O2059" s="96"/>
      <c r="P2059" s="112"/>
    </row>
    <row r="2060" spans="1:16">
      <c r="A2060" s="863"/>
      <c r="B2060" s="110"/>
      <c r="C2060" s="833"/>
      <c r="D2060" s="94"/>
      <c r="E2060" s="96"/>
      <c r="F2060" s="108"/>
      <c r="G2060" s="110"/>
      <c r="H2060" s="836"/>
      <c r="I2060" s="94"/>
      <c r="J2060" s="96"/>
      <c r="K2060" s="97"/>
      <c r="L2060" s="110"/>
      <c r="M2060" s="839"/>
      <c r="N2060" s="113"/>
      <c r="O2060" s="114"/>
      <c r="P2060" s="97"/>
    </row>
    <row r="2061" spans="1:16">
      <c r="A2061" s="863"/>
      <c r="B2061" s="109"/>
      <c r="C2061" s="833"/>
      <c r="D2061" s="94"/>
      <c r="E2061" s="96"/>
      <c r="F2061" s="97"/>
      <c r="G2061" s="109"/>
      <c r="H2061" s="836"/>
      <c r="I2061" s="113"/>
      <c r="J2061" s="114"/>
      <c r="K2061" s="97"/>
      <c r="L2061" s="109"/>
      <c r="M2061" s="839"/>
      <c r="N2061" s="113"/>
      <c r="O2061" s="114"/>
      <c r="P2061" s="97"/>
    </row>
    <row r="2062" spans="1:16" ht="17.25" thickBot="1">
      <c r="A2062" s="863"/>
      <c r="B2062" s="110"/>
      <c r="C2062" s="846"/>
      <c r="D2062" s="115"/>
      <c r="E2062" s="116"/>
      <c r="F2062" s="117"/>
      <c r="G2062" s="110"/>
      <c r="H2062" s="836"/>
      <c r="I2062" s="115"/>
      <c r="J2062" s="116"/>
      <c r="K2062" s="117"/>
      <c r="L2062" s="110"/>
      <c r="M2062" s="839"/>
      <c r="N2062" s="115"/>
      <c r="O2062" s="116"/>
      <c r="P2062" s="117"/>
    </row>
    <row r="2063" spans="1:16">
      <c r="A2063" s="850" t="str">
        <f>TEXT(A2017,"AAAA")</f>
        <v>星期一</v>
      </c>
      <c r="B2063" s="109"/>
      <c r="C2063" s="832" t="s">
        <v>666</v>
      </c>
      <c r="D2063" s="118"/>
      <c r="E2063" s="119"/>
      <c r="F2063" s="97"/>
      <c r="G2063" s="109"/>
      <c r="H2063" s="835" t="s">
        <v>130</v>
      </c>
      <c r="I2063" s="118"/>
      <c r="J2063" s="119"/>
      <c r="K2063" s="97"/>
      <c r="L2063" s="109"/>
      <c r="M2063" s="838" t="s">
        <v>130</v>
      </c>
      <c r="N2063" s="118"/>
      <c r="O2063" s="119"/>
      <c r="P2063" s="97"/>
    </row>
    <row r="2064" spans="1:16">
      <c r="A2064" s="850"/>
      <c r="B2064" s="110"/>
      <c r="C2064" s="833"/>
      <c r="D2064" s="120"/>
      <c r="E2064" s="96"/>
      <c r="F2064" s="97"/>
      <c r="G2064" s="110"/>
      <c r="H2064" s="836"/>
      <c r="I2064" s="94"/>
      <c r="J2064" s="96"/>
      <c r="K2064" s="97"/>
      <c r="L2064" s="110"/>
      <c r="M2064" s="839"/>
      <c r="N2064" s="94"/>
      <c r="O2064" s="96"/>
      <c r="P2064" s="97"/>
    </row>
    <row r="2065" spans="1:16">
      <c r="A2065" s="850"/>
      <c r="B2065" s="109"/>
      <c r="C2065" s="833"/>
      <c r="D2065" s="120"/>
      <c r="E2065" s="96"/>
      <c r="F2065" s="97"/>
      <c r="G2065" s="109"/>
      <c r="H2065" s="836"/>
      <c r="I2065" s="94"/>
      <c r="J2065" s="96"/>
      <c r="K2065" s="97"/>
      <c r="L2065" s="109"/>
      <c r="M2065" s="839"/>
      <c r="N2065" s="94"/>
      <c r="O2065" s="96"/>
      <c r="P2065" s="97"/>
    </row>
    <row r="2066" spans="1:16">
      <c r="A2066" s="850"/>
      <c r="B2066" s="110"/>
      <c r="C2066" s="833"/>
      <c r="D2066" s="120"/>
      <c r="E2066" s="96"/>
      <c r="F2066" s="97"/>
      <c r="G2066" s="110"/>
      <c r="H2066" s="836"/>
      <c r="I2066" s="94"/>
      <c r="J2066" s="96"/>
      <c r="K2066" s="97"/>
      <c r="L2066" s="110"/>
      <c r="M2066" s="839"/>
      <c r="N2066" s="94"/>
      <c r="O2066" s="96"/>
      <c r="P2066" s="97"/>
    </row>
    <row r="2067" spans="1:16">
      <c r="A2067" s="850"/>
      <c r="B2067" s="109"/>
      <c r="C2067" s="833"/>
      <c r="D2067" s="120"/>
      <c r="E2067" s="96"/>
      <c r="F2067" s="97"/>
      <c r="G2067" s="109"/>
      <c r="H2067" s="836"/>
      <c r="I2067" s="94"/>
      <c r="J2067" s="96"/>
      <c r="K2067" s="97"/>
      <c r="L2067" s="109"/>
      <c r="M2067" s="839"/>
      <c r="N2067" s="94"/>
      <c r="O2067" s="96"/>
      <c r="P2067" s="97"/>
    </row>
    <row r="2068" spans="1:16">
      <c r="A2068" s="850"/>
      <c r="B2068" s="110"/>
      <c r="C2068" s="833"/>
      <c r="D2068" s="120"/>
      <c r="E2068" s="96"/>
      <c r="F2068" s="97"/>
      <c r="G2068" s="110"/>
      <c r="H2068" s="836"/>
      <c r="I2068" s="94"/>
      <c r="J2068" s="96"/>
      <c r="K2068" s="97"/>
      <c r="L2068" s="110"/>
      <c r="M2068" s="839"/>
      <c r="N2068" s="94"/>
      <c r="O2068" s="96"/>
      <c r="P2068" s="97"/>
    </row>
    <row r="2069" spans="1:16">
      <c r="A2069" s="850"/>
      <c r="B2069" s="109"/>
      <c r="C2069" s="833"/>
      <c r="D2069" s="120"/>
      <c r="E2069" s="96"/>
      <c r="F2069" s="97"/>
      <c r="G2069" s="109"/>
      <c r="H2069" s="836"/>
      <c r="I2069" s="94"/>
      <c r="J2069" s="96"/>
      <c r="K2069" s="97"/>
      <c r="L2069" s="109"/>
      <c r="M2069" s="839"/>
      <c r="N2069" s="94"/>
      <c r="O2069" s="96"/>
      <c r="P2069" s="97"/>
    </row>
    <row r="2070" spans="1:16">
      <c r="A2070" s="850"/>
      <c r="B2070" s="110"/>
      <c r="C2070" s="833"/>
      <c r="D2070" s="94"/>
      <c r="E2070" s="96"/>
      <c r="F2070" s="97"/>
      <c r="G2070" s="110"/>
      <c r="H2070" s="836"/>
      <c r="I2070" s="94"/>
      <c r="J2070" s="96"/>
      <c r="K2070" s="97"/>
      <c r="L2070" s="110"/>
      <c r="M2070" s="839"/>
      <c r="N2070" s="94"/>
      <c r="O2070" s="96"/>
      <c r="P2070" s="97"/>
    </row>
    <row r="2071" spans="1:16">
      <c r="A2071" s="850"/>
      <c r="B2071" s="107"/>
      <c r="C2071" s="833"/>
      <c r="D2071" s="113"/>
      <c r="E2071" s="114"/>
      <c r="F2071" s="104"/>
      <c r="G2071" s="107"/>
      <c r="H2071" s="836"/>
      <c r="I2071" s="113"/>
      <c r="J2071" s="114"/>
      <c r="K2071" s="97"/>
      <c r="L2071" s="107"/>
      <c r="M2071" s="839"/>
      <c r="N2071" s="113"/>
      <c r="O2071" s="114"/>
      <c r="P2071" s="97"/>
    </row>
    <row r="2072" spans="1:16" ht="17.25" thickBot="1">
      <c r="A2072" s="850"/>
      <c r="B2072" s="107"/>
      <c r="C2072" s="846"/>
      <c r="D2072" s="122" t="s">
        <v>132</v>
      </c>
      <c r="E2072" s="123" t="s">
        <v>133</v>
      </c>
      <c r="F2072" s="124"/>
      <c r="G2072" s="107"/>
      <c r="H2072" s="847"/>
      <c r="I2072" s="122" t="s">
        <v>132</v>
      </c>
      <c r="J2072" s="123" t="s">
        <v>133</v>
      </c>
      <c r="K2072" s="97"/>
      <c r="L2072" s="107"/>
      <c r="M2072" s="845"/>
      <c r="N2072" s="122" t="s">
        <v>132</v>
      </c>
      <c r="O2072" s="123" t="s">
        <v>133</v>
      </c>
      <c r="P2072" s="97"/>
    </row>
    <row r="2073" spans="1:16">
      <c r="A2073" s="105"/>
      <c r="B2073" s="109"/>
      <c r="C2073" s="832" t="s">
        <v>667</v>
      </c>
      <c r="D2073" s="118"/>
      <c r="E2073" s="119"/>
      <c r="F2073" s="125"/>
      <c r="G2073" s="109"/>
      <c r="H2073" s="835" t="s">
        <v>134</v>
      </c>
      <c r="I2073" s="118"/>
      <c r="J2073" s="119"/>
      <c r="K2073" s="125"/>
      <c r="L2073" s="109"/>
      <c r="M2073" s="838" t="s">
        <v>134</v>
      </c>
      <c r="N2073" s="118"/>
      <c r="O2073" s="119"/>
      <c r="P2073" s="125"/>
    </row>
    <row r="2074" spans="1:16">
      <c r="A2074" s="105"/>
      <c r="B2074" s="110"/>
      <c r="C2074" s="833"/>
      <c r="D2074" s="94"/>
      <c r="E2074" s="96"/>
      <c r="F2074" s="97"/>
      <c r="G2074" s="110"/>
      <c r="H2074" s="836"/>
      <c r="I2074" s="94"/>
      <c r="J2074" s="96"/>
      <c r="K2074" s="97"/>
      <c r="L2074" s="110"/>
      <c r="M2074" s="839"/>
      <c r="N2074" s="94"/>
      <c r="O2074" s="96"/>
      <c r="P2074" s="97"/>
    </row>
    <row r="2075" spans="1:16">
      <c r="A2075" s="105"/>
      <c r="B2075" s="126"/>
      <c r="C2075" s="833"/>
      <c r="D2075" s="94"/>
      <c r="E2075" s="96"/>
      <c r="F2075" s="97"/>
      <c r="G2075" s="126"/>
      <c r="H2075" s="836"/>
      <c r="I2075" s="94"/>
      <c r="J2075" s="96"/>
      <c r="K2075" s="97"/>
      <c r="L2075" s="126"/>
      <c r="M2075" s="839"/>
      <c r="N2075" s="94"/>
      <c r="O2075" s="96"/>
      <c r="P2075" s="128"/>
    </row>
    <row r="2076" spans="1:16">
      <c r="A2076" s="105"/>
      <c r="B2076" s="107"/>
      <c r="C2076" s="833"/>
      <c r="D2076" s="94"/>
      <c r="E2076" s="96"/>
      <c r="F2076" s="97"/>
      <c r="G2076" s="107"/>
      <c r="H2076" s="836"/>
      <c r="I2076" s="94"/>
      <c r="J2076" s="96"/>
      <c r="K2076" s="97"/>
      <c r="L2076" s="107"/>
      <c r="M2076" s="839"/>
      <c r="N2076" s="94"/>
      <c r="O2076" s="96"/>
      <c r="P2076" s="216"/>
    </row>
    <row r="2077" spans="1:16">
      <c r="A2077" s="105"/>
      <c r="B2077" s="109"/>
      <c r="C2077" s="833"/>
      <c r="D2077" s="94"/>
      <c r="E2077" s="96"/>
      <c r="F2077" s="97"/>
      <c r="G2077" s="109"/>
      <c r="H2077" s="836"/>
      <c r="I2077" s="94"/>
      <c r="J2077" s="96"/>
      <c r="K2077" s="97"/>
      <c r="L2077" s="109"/>
      <c r="M2077" s="839"/>
      <c r="N2077" s="94"/>
      <c r="O2077" s="96"/>
      <c r="P2077" s="97"/>
    </row>
    <row r="2078" spans="1:16">
      <c r="A2078" s="105"/>
      <c r="B2078" s="110"/>
      <c r="C2078" s="833"/>
      <c r="D2078" s="94"/>
      <c r="E2078" s="96"/>
      <c r="F2078" s="127"/>
      <c r="G2078" s="110"/>
      <c r="H2078" s="836"/>
      <c r="I2078" s="94"/>
      <c r="J2078" s="96"/>
      <c r="K2078" s="127"/>
      <c r="L2078" s="110"/>
      <c r="M2078" s="839"/>
      <c r="N2078" s="94"/>
      <c r="O2078" s="96"/>
      <c r="P2078" s="127"/>
    </row>
    <row r="2079" spans="1:16">
      <c r="A2079" s="105"/>
      <c r="B2079" s="109"/>
      <c r="C2079" s="833"/>
      <c r="D2079" s="94"/>
      <c r="E2079" s="96"/>
      <c r="F2079" s="128"/>
      <c r="G2079" s="109"/>
      <c r="H2079" s="836"/>
      <c r="I2079" s="94"/>
      <c r="J2079" s="96"/>
      <c r="K2079" s="128"/>
      <c r="L2079" s="109"/>
      <c r="M2079" s="839"/>
      <c r="N2079" s="94"/>
      <c r="O2079" s="96"/>
      <c r="P2079" s="128"/>
    </row>
    <row r="2080" spans="1:16">
      <c r="A2080" s="105"/>
      <c r="B2080" s="110"/>
      <c r="C2080" s="833"/>
      <c r="D2080" s="217"/>
      <c r="E2080" s="114"/>
      <c r="F2080" s="216"/>
      <c r="G2080" s="110"/>
      <c r="H2080" s="836"/>
      <c r="I2080" s="113"/>
      <c r="J2080" s="114"/>
      <c r="K2080" s="216"/>
      <c r="L2080" s="110"/>
      <c r="M2080" s="839"/>
      <c r="N2080" s="113"/>
      <c r="O2080" s="114"/>
      <c r="P2080" s="216"/>
    </row>
    <row r="2081" spans="1:16">
      <c r="A2081" s="105"/>
      <c r="B2081" s="109"/>
      <c r="C2081" s="833"/>
      <c r="D2081" s="217"/>
      <c r="E2081" s="114"/>
      <c r="F2081" s="216"/>
      <c r="G2081" s="109"/>
      <c r="H2081" s="836"/>
      <c r="I2081" s="113"/>
      <c r="J2081" s="114"/>
      <c r="K2081" s="216"/>
      <c r="L2081" s="109"/>
      <c r="M2081" s="839"/>
      <c r="N2081" s="113"/>
      <c r="O2081" s="114"/>
      <c r="P2081" s="216"/>
    </row>
    <row r="2082" spans="1:16" ht="17.25" thickBot="1">
      <c r="A2082" s="105"/>
      <c r="B2082" s="110"/>
      <c r="C2082" s="846"/>
      <c r="D2082" s="129"/>
      <c r="E2082" s="130"/>
      <c r="F2082" s="104"/>
      <c r="G2082" s="110"/>
      <c r="H2082" s="847"/>
      <c r="I2082" s="113"/>
      <c r="J2082" s="130"/>
      <c r="K2082" s="104"/>
      <c r="L2082" s="110"/>
      <c r="M2082" s="845"/>
      <c r="N2082" s="113"/>
      <c r="O2082" s="131"/>
      <c r="P2082" s="127"/>
    </row>
    <row r="2083" spans="1:16">
      <c r="A2083" s="132"/>
      <c r="B2083" s="109"/>
      <c r="C2083" s="832" t="s">
        <v>668</v>
      </c>
      <c r="D2083" s="118" t="s">
        <v>136</v>
      </c>
      <c r="E2083" s="133" t="s">
        <v>137</v>
      </c>
      <c r="F2083" s="125"/>
      <c r="G2083" s="109"/>
      <c r="H2083" s="835" t="s">
        <v>135</v>
      </c>
      <c r="I2083" s="118" t="s">
        <v>136</v>
      </c>
      <c r="J2083" s="133" t="s">
        <v>137</v>
      </c>
      <c r="K2083" s="125"/>
      <c r="L2083" s="109"/>
      <c r="M2083" s="838" t="s">
        <v>135</v>
      </c>
      <c r="N2083" s="118" t="s">
        <v>136</v>
      </c>
      <c r="O2083" s="133" t="s">
        <v>137</v>
      </c>
      <c r="P2083" s="125"/>
    </row>
    <row r="2084" spans="1:16">
      <c r="A2084" s="132"/>
      <c r="B2084" s="110"/>
      <c r="C2084" s="833"/>
      <c r="D2084" s="94" t="s">
        <v>141</v>
      </c>
      <c r="E2084" s="96" t="s">
        <v>142</v>
      </c>
      <c r="F2084" s="134"/>
      <c r="G2084" s="110"/>
      <c r="H2084" s="836"/>
      <c r="I2084" s="94" t="s">
        <v>141</v>
      </c>
      <c r="J2084" s="96" t="s">
        <v>142</v>
      </c>
      <c r="K2084" s="134"/>
      <c r="L2084" s="110"/>
      <c r="M2084" s="839"/>
      <c r="N2084" s="94" t="s">
        <v>141</v>
      </c>
      <c r="O2084" s="96" t="s">
        <v>142</v>
      </c>
      <c r="P2084" s="134"/>
    </row>
    <row r="2085" spans="1:16">
      <c r="A2085" s="132"/>
      <c r="B2085" s="135"/>
      <c r="C2085" s="833"/>
      <c r="D2085" s="94" t="s">
        <v>145</v>
      </c>
      <c r="E2085" s="96" t="s">
        <v>146</v>
      </c>
      <c r="F2085" s="97"/>
      <c r="G2085" s="135"/>
      <c r="H2085" s="836"/>
      <c r="I2085" s="94" t="s">
        <v>145</v>
      </c>
      <c r="J2085" s="96" t="s">
        <v>146</v>
      </c>
      <c r="K2085" s="97"/>
      <c r="L2085" s="135"/>
      <c r="M2085" s="839"/>
      <c r="N2085" s="94" t="s">
        <v>145</v>
      </c>
      <c r="O2085" s="96" t="s">
        <v>146</v>
      </c>
      <c r="P2085" s="97"/>
    </row>
    <row r="2086" spans="1:16">
      <c r="A2086" s="132"/>
      <c r="B2086" s="110"/>
      <c r="C2086" s="833"/>
      <c r="D2086" s="94" t="s">
        <v>147</v>
      </c>
      <c r="E2086" s="96" t="s">
        <v>148</v>
      </c>
      <c r="F2086" s="104"/>
      <c r="G2086" s="110"/>
      <c r="H2086" s="836"/>
      <c r="I2086" s="94" t="s">
        <v>147</v>
      </c>
      <c r="J2086" s="96" t="s">
        <v>148</v>
      </c>
      <c r="K2086" s="104"/>
      <c r="L2086" s="110"/>
      <c r="M2086" s="839"/>
      <c r="N2086" s="94" t="s">
        <v>147</v>
      </c>
      <c r="O2086" s="96" t="s">
        <v>148</v>
      </c>
      <c r="P2086" s="104"/>
    </row>
    <row r="2087" spans="1:16">
      <c r="A2087" s="132"/>
      <c r="B2087" s="135"/>
      <c r="C2087" s="833"/>
      <c r="D2087" s="94"/>
      <c r="E2087" s="114"/>
      <c r="F2087" s="136"/>
      <c r="G2087" s="135"/>
      <c r="H2087" s="836"/>
      <c r="I2087" s="94"/>
      <c r="J2087" s="114"/>
      <c r="K2087" s="136"/>
      <c r="L2087" s="135"/>
      <c r="M2087" s="839"/>
      <c r="N2087" s="94"/>
      <c r="O2087" s="114"/>
      <c r="P2087" s="136"/>
    </row>
    <row r="2088" spans="1:16">
      <c r="A2088" s="132"/>
      <c r="B2088" s="110"/>
      <c r="C2088" s="833"/>
      <c r="D2088" s="94"/>
      <c r="E2088" s="96"/>
      <c r="F2088" s="97"/>
      <c r="G2088" s="110"/>
      <c r="H2088" s="836"/>
      <c r="I2088" s="94"/>
      <c r="J2088" s="96"/>
      <c r="K2088" s="97"/>
      <c r="L2088" s="110"/>
      <c r="M2088" s="839"/>
      <c r="N2088" s="94"/>
      <c r="O2088" s="96"/>
      <c r="P2088" s="97"/>
    </row>
    <row r="2089" spans="1:16">
      <c r="A2089" s="132"/>
      <c r="B2089" s="135"/>
      <c r="C2089" s="833"/>
      <c r="D2089" s="94"/>
      <c r="E2089" s="114"/>
      <c r="F2089" s="136"/>
      <c r="G2089" s="135"/>
      <c r="H2089" s="836"/>
      <c r="I2089" s="94"/>
      <c r="J2089" s="114"/>
      <c r="K2089" s="136"/>
      <c r="L2089" s="135"/>
      <c r="M2089" s="839"/>
      <c r="N2089" s="94"/>
      <c r="O2089" s="114"/>
      <c r="P2089" s="136"/>
    </row>
    <row r="2090" spans="1:16">
      <c r="A2090" s="132"/>
      <c r="B2090" s="110"/>
      <c r="C2090" s="833"/>
      <c r="D2090" s="94"/>
      <c r="E2090" s="96"/>
      <c r="F2090" s="97"/>
      <c r="G2090" s="110"/>
      <c r="H2090" s="836"/>
      <c r="I2090" s="94"/>
      <c r="J2090" s="96"/>
      <c r="K2090" s="97"/>
      <c r="L2090" s="110"/>
      <c r="M2090" s="839"/>
      <c r="N2090" s="94"/>
      <c r="O2090" s="96"/>
      <c r="P2090" s="97"/>
    </row>
    <row r="2091" spans="1:16">
      <c r="A2091" s="132"/>
      <c r="B2091" s="135"/>
      <c r="C2091" s="833"/>
      <c r="D2091" s="94"/>
      <c r="E2091" s="96"/>
      <c r="F2091" s="97"/>
      <c r="G2091" s="135"/>
      <c r="H2091" s="836"/>
      <c r="I2091" s="94"/>
      <c r="J2091" s="96"/>
      <c r="K2091" s="97"/>
      <c r="L2091" s="135"/>
      <c r="M2091" s="839"/>
      <c r="N2091" s="94"/>
      <c r="O2091" s="96"/>
      <c r="P2091" s="97"/>
    </row>
    <row r="2092" spans="1:16" ht="17.25" thickBot="1">
      <c r="A2092" s="132"/>
      <c r="B2092" s="110"/>
      <c r="C2092" s="846"/>
      <c r="D2092" s="115"/>
      <c r="E2092" s="116"/>
      <c r="F2092" s="117"/>
      <c r="G2092" s="110"/>
      <c r="H2092" s="847"/>
      <c r="I2092" s="115"/>
      <c r="J2092" s="130"/>
      <c r="K2092" s="104"/>
      <c r="L2092" s="110"/>
      <c r="M2092" s="845"/>
      <c r="N2092" s="115"/>
      <c r="O2092" s="130"/>
      <c r="P2092" s="104"/>
    </row>
    <row r="2093" spans="1:16">
      <c r="A2093" s="132"/>
      <c r="B2093" s="135"/>
      <c r="C2093" s="832" t="s">
        <v>669</v>
      </c>
      <c r="D2093" s="137" t="s">
        <v>150</v>
      </c>
      <c r="E2093" s="138"/>
      <c r="F2093" s="139" t="s">
        <v>151</v>
      </c>
      <c r="G2093" s="135"/>
      <c r="H2093" s="835" t="s">
        <v>149</v>
      </c>
      <c r="I2093" s="137" t="s">
        <v>150</v>
      </c>
      <c r="J2093" s="138"/>
      <c r="K2093" s="139" t="s">
        <v>151</v>
      </c>
      <c r="L2093" s="135"/>
      <c r="M2093" s="838" t="s">
        <v>149</v>
      </c>
      <c r="N2093" s="137" t="s">
        <v>150</v>
      </c>
      <c r="O2093" s="138"/>
      <c r="P2093" s="139" t="s">
        <v>151</v>
      </c>
    </row>
    <row r="2094" spans="1:16">
      <c r="A2094" s="132"/>
      <c r="B2094" s="110"/>
      <c r="C2094" s="833"/>
      <c r="D2094" s="120"/>
      <c r="E2094" s="121"/>
      <c r="F2094" s="140"/>
      <c r="G2094" s="110"/>
      <c r="H2094" s="836"/>
      <c r="I2094" s="94"/>
      <c r="J2094" s="96"/>
      <c r="K2094" s="97"/>
      <c r="L2094" s="110"/>
      <c r="M2094" s="839"/>
      <c r="N2094" s="94"/>
      <c r="O2094" s="96"/>
      <c r="P2094" s="97"/>
    </row>
    <row r="2095" spans="1:16">
      <c r="A2095" s="132"/>
      <c r="B2095" s="135"/>
      <c r="C2095" s="833"/>
      <c r="D2095" s="94"/>
      <c r="E2095" s="96"/>
      <c r="F2095" s="97"/>
      <c r="G2095" s="135"/>
      <c r="H2095" s="836"/>
      <c r="I2095" s="94"/>
      <c r="J2095" s="96"/>
      <c r="K2095" s="97"/>
      <c r="L2095" s="135"/>
      <c r="M2095" s="839"/>
      <c r="N2095" s="94"/>
      <c r="O2095" s="96"/>
      <c r="P2095" s="97"/>
    </row>
    <row r="2096" spans="1:16">
      <c r="A2096" s="132"/>
      <c r="B2096" s="110"/>
      <c r="C2096" s="833"/>
      <c r="D2096" s="113"/>
      <c r="E2096" s="114"/>
      <c r="F2096" s="104"/>
      <c r="G2096" s="110"/>
      <c r="H2096" s="836"/>
      <c r="I2096" s="113"/>
      <c r="J2096" s="114"/>
      <c r="K2096" s="104"/>
      <c r="L2096" s="110"/>
      <c r="M2096" s="839"/>
      <c r="N2096" s="113"/>
      <c r="O2096" s="114"/>
      <c r="P2096" s="104"/>
    </row>
    <row r="2097" spans="1:16">
      <c r="A2097" s="841"/>
      <c r="B2097" s="135"/>
      <c r="C2097" s="833"/>
      <c r="D2097" s="94"/>
      <c r="E2097" s="96"/>
      <c r="F2097" s="97"/>
      <c r="G2097" s="135"/>
      <c r="H2097" s="836"/>
      <c r="I2097" s="94"/>
      <c r="J2097" s="96"/>
      <c r="K2097" s="97"/>
      <c r="L2097" s="135"/>
      <c r="M2097" s="839"/>
      <c r="N2097" s="94"/>
      <c r="O2097" s="96"/>
      <c r="P2097" s="97"/>
    </row>
    <row r="2098" spans="1:16">
      <c r="A2098" s="841"/>
      <c r="B2098" s="110"/>
      <c r="C2098" s="833"/>
      <c r="D2098" s="94"/>
      <c r="E2098" s="96"/>
      <c r="F2098" s="97"/>
      <c r="G2098" s="110"/>
      <c r="H2098" s="836"/>
      <c r="I2098" s="94"/>
      <c r="J2098" s="96"/>
      <c r="K2098" s="97"/>
      <c r="L2098" s="110"/>
      <c r="M2098" s="839"/>
      <c r="N2098" s="94"/>
      <c r="O2098" s="96"/>
      <c r="P2098" s="97"/>
    </row>
    <row r="2099" spans="1:16">
      <c r="A2099" s="841"/>
      <c r="B2099" s="135"/>
      <c r="C2099" s="833"/>
      <c r="D2099" s="113"/>
      <c r="E2099" s="114"/>
      <c r="F2099" s="104"/>
      <c r="G2099" s="135"/>
      <c r="H2099" s="836"/>
      <c r="I2099" s="113"/>
      <c r="J2099" s="114"/>
      <c r="K2099" s="104"/>
      <c r="L2099" s="135"/>
      <c r="M2099" s="839"/>
      <c r="N2099" s="113"/>
      <c r="O2099" s="114"/>
      <c r="P2099" s="104"/>
    </row>
    <row r="2100" spans="1:16" ht="17.25" thickBot="1">
      <c r="A2100" s="842"/>
      <c r="B2100" s="141"/>
      <c r="C2100" s="834"/>
      <c r="D2100" s="142"/>
      <c r="E2100" s="143"/>
      <c r="F2100" s="144"/>
      <c r="G2100" s="141"/>
      <c r="H2100" s="837"/>
      <c r="I2100" s="142"/>
      <c r="J2100" s="143"/>
      <c r="K2100" s="144"/>
      <c r="L2100" s="141"/>
      <c r="M2100" s="840"/>
      <c r="N2100" s="142"/>
      <c r="O2100" s="143"/>
      <c r="P2100" s="144"/>
    </row>
    <row r="2101" spans="1:16" s="146" customFormat="1" ht="27" customHeight="1" thickTop="1" thickBot="1">
      <c r="A2101" s="145"/>
      <c r="B2101" s="843" t="s">
        <v>152</v>
      </c>
      <c r="C2101" s="843"/>
      <c r="D2101" s="843"/>
      <c r="E2101" s="843"/>
      <c r="F2101" s="843"/>
      <c r="G2101" s="844" t="s">
        <v>153</v>
      </c>
      <c r="H2101" s="844"/>
      <c r="I2101" s="844"/>
      <c r="J2101" s="844"/>
      <c r="K2101" s="844"/>
      <c r="L2101" s="844"/>
      <c r="M2101" s="844"/>
      <c r="N2101" s="825" t="s">
        <v>154</v>
      </c>
      <c r="O2101" s="825"/>
      <c r="P2101" s="825"/>
    </row>
    <row r="2102" spans="1:16" s="159" customFormat="1" ht="21.75" customHeight="1" thickTop="1" thickBot="1">
      <c r="A2102" s="147" t="s">
        <v>0</v>
      </c>
      <c r="B2102" s="148"/>
      <c r="C2102" s="149" t="s">
        <v>155</v>
      </c>
      <c r="D2102" s="150" t="s">
        <v>156</v>
      </c>
      <c r="E2102" s="151" t="s">
        <v>157</v>
      </c>
      <c r="F2102" s="152" t="s">
        <v>158</v>
      </c>
      <c r="G2102" s="153" t="s">
        <v>159</v>
      </c>
      <c r="H2102" s="154" t="s">
        <v>150</v>
      </c>
      <c r="I2102" s="155" t="s">
        <v>156</v>
      </c>
      <c r="J2102" s="155" t="s">
        <v>157</v>
      </c>
      <c r="K2102" s="155" t="s">
        <v>158</v>
      </c>
      <c r="L2102" s="154" t="s">
        <v>160</v>
      </c>
      <c r="M2102" s="156" t="s">
        <v>161</v>
      </c>
      <c r="N2102" s="157" t="s">
        <v>155</v>
      </c>
      <c r="O2102" s="151" t="s">
        <v>157</v>
      </c>
      <c r="P2102" s="158" t="s">
        <v>158</v>
      </c>
    </row>
    <row r="2103" spans="1:16" s="172" customFormat="1" ht="17.25" thickTop="1">
      <c r="A2103" s="826">
        <f>A2017</f>
        <v>46223</v>
      </c>
      <c r="B2103" s="829" t="s">
        <v>670</v>
      </c>
      <c r="C2103" s="160" t="s">
        <v>851</v>
      </c>
      <c r="D2103" s="161" t="s">
        <v>978</v>
      </c>
      <c r="E2103" s="162" t="s">
        <v>137</v>
      </c>
      <c r="F2103" s="163" t="s">
        <v>1135</v>
      </c>
      <c r="G2103" s="164"/>
      <c r="H2103" s="165"/>
      <c r="I2103" s="166"/>
      <c r="J2103" s="166"/>
      <c r="K2103" s="167"/>
      <c r="L2103" s="168"/>
      <c r="M2103" s="169"/>
      <c r="N2103" s="170"/>
      <c r="O2103" s="166"/>
      <c r="P2103" s="171"/>
    </row>
    <row r="2104" spans="1:16" s="172" customFormat="1">
      <c r="A2104" s="827"/>
      <c r="B2104" s="830"/>
      <c r="C2104" s="173"/>
      <c r="D2104" s="174"/>
      <c r="E2104" s="175"/>
      <c r="F2104" s="176"/>
      <c r="G2104" s="173"/>
      <c r="H2104" s="177"/>
      <c r="I2104" s="175"/>
      <c r="J2104" s="175"/>
      <c r="K2104" s="178"/>
      <c r="L2104" s="179"/>
      <c r="M2104" s="180"/>
      <c r="N2104" s="181"/>
      <c r="O2104" s="175"/>
      <c r="P2104" s="182"/>
    </row>
    <row r="2105" spans="1:16" s="172" customFormat="1">
      <c r="A2105" s="827"/>
      <c r="B2105" s="830"/>
      <c r="C2105" s="173"/>
      <c r="D2105" s="174"/>
      <c r="E2105" s="175"/>
      <c r="F2105" s="176"/>
      <c r="G2105" s="173"/>
      <c r="H2105" s="183"/>
      <c r="I2105" s="175"/>
      <c r="J2105" s="175"/>
      <c r="K2105" s="178"/>
      <c r="L2105" s="184"/>
      <c r="M2105" s="180"/>
      <c r="N2105" s="181"/>
      <c r="O2105" s="175"/>
      <c r="P2105" s="182"/>
    </row>
    <row r="2106" spans="1:16" s="172" customFormat="1">
      <c r="A2106" s="827"/>
      <c r="B2106" s="830"/>
      <c r="C2106" s="173"/>
      <c r="D2106" s="218"/>
      <c r="E2106" s="175"/>
      <c r="F2106" s="176"/>
      <c r="G2106" s="173"/>
      <c r="H2106" s="183"/>
      <c r="I2106" s="175"/>
      <c r="J2106" s="175"/>
      <c r="K2106" s="187"/>
      <c r="L2106" s="184"/>
      <c r="M2106" s="180"/>
      <c r="N2106" s="181"/>
      <c r="O2106" s="175"/>
      <c r="P2106" s="182"/>
    </row>
    <row r="2107" spans="1:16" s="172" customFormat="1">
      <c r="A2107" s="827"/>
      <c r="B2107" s="830"/>
      <c r="C2107" s="173"/>
      <c r="D2107" s="185"/>
      <c r="E2107" s="175"/>
      <c r="F2107" s="182"/>
      <c r="G2107" s="173"/>
      <c r="H2107" s="186"/>
      <c r="I2107" s="175"/>
      <c r="J2107" s="175"/>
      <c r="K2107" s="187"/>
      <c r="L2107" s="184"/>
      <c r="M2107" s="180"/>
      <c r="N2107" s="181"/>
      <c r="O2107" s="175"/>
      <c r="P2107" s="182"/>
    </row>
    <row r="2108" spans="1:16" s="172" customFormat="1">
      <c r="A2108" s="827"/>
      <c r="B2108" s="830"/>
      <c r="C2108" s="173"/>
      <c r="D2108" s="174"/>
      <c r="E2108" s="175"/>
      <c r="F2108" s="188"/>
      <c r="G2108" s="198"/>
      <c r="H2108" s="183"/>
      <c r="I2108" s="191"/>
      <c r="J2108" s="175"/>
      <c r="K2108" s="178"/>
      <c r="L2108" s="189"/>
      <c r="M2108" s="190"/>
      <c r="N2108" s="181"/>
      <c r="O2108" s="175"/>
      <c r="P2108" s="182"/>
    </row>
    <row r="2109" spans="1:16" s="172" customFormat="1">
      <c r="A2109" s="827"/>
      <c r="B2109" s="830"/>
      <c r="C2109" s="173"/>
      <c r="D2109" s="174"/>
      <c r="E2109" s="175"/>
      <c r="F2109" s="182"/>
      <c r="G2109" s="173"/>
      <c r="H2109" s="183"/>
      <c r="I2109" s="191"/>
      <c r="J2109" s="175"/>
      <c r="K2109" s="178"/>
      <c r="L2109" s="184"/>
      <c r="M2109" s="180"/>
      <c r="N2109" s="181"/>
      <c r="O2109" s="175"/>
      <c r="P2109" s="182"/>
    </row>
    <row r="2110" spans="1:16" s="172" customFormat="1">
      <c r="A2110" s="827"/>
      <c r="B2110" s="830"/>
      <c r="C2110" s="173"/>
      <c r="D2110" s="174"/>
      <c r="E2110" s="175"/>
      <c r="F2110" s="182"/>
      <c r="G2110" s="219"/>
      <c r="H2110" s="183"/>
      <c r="I2110" s="175"/>
      <c r="J2110" s="175"/>
      <c r="K2110" s="178"/>
      <c r="L2110" s="184"/>
      <c r="M2110" s="180"/>
      <c r="N2110" s="181"/>
      <c r="O2110" s="175"/>
      <c r="P2110" s="182"/>
    </row>
    <row r="2111" spans="1:16" s="172" customFormat="1">
      <c r="A2111" s="827"/>
      <c r="B2111" s="830"/>
      <c r="C2111" s="173"/>
      <c r="D2111" s="174"/>
      <c r="E2111" s="175"/>
      <c r="F2111" s="188"/>
      <c r="G2111" s="173"/>
      <c r="H2111" s="183"/>
      <c r="I2111" s="191"/>
      <c r="J2111" s="175"/>
      <c r="K2111" s="178"/>
      <c r="L2111" s="184"/>
      <c r="M2111" s="180"/>
      <c r="N2111" s="181"/>
      <c r="O2111" s="175"/>
      <c r="P2111" s="182"/>
    </row>
    <row r="2112" spans="1:16" s="172" customFormat="1">
      <c r="A2112" s="827"/>
      <c r="B2112" s="830"/>
      <c r="C2112" s="173"/>
      <c r="D2112" s="174"/>
      <c r="E2112" s="175"/>
      <c r="F2112" s="182"/>
      <c r="G2112" s="173"/>
      <c r="H2112" s="183"/>
      <c r="I2112" s="191"/>
      <c r="J2112" s="175"/>
      <c r="K2112" s="178"/>
      <c r="L2112" s="184"/>
      <c r="M2112" s="180"/>
      <c r="N2112" s="181"/>
      <c r="O2112" s="175"/>
      <c r="P2112" s="182"/>
    </row>
    <row r="2113" spans="1:16" s="172" customFormat="1">
      <c r="A2113" s="827"/>
      <c r="B2113" s="830"/>
      <c r="C2113" s="192"/>
      <c r="D2113" s="193"/>
      <c r="E2113" s="194"/>
      <c r="F2113" s="195"/>
      <c r="G2113" s="173"/>
      <c r="H2113" s="177"/>
      <c r="I2113" s="175"/>
      <c r="J2113" s="175"/>
      <c r="K2113" s="178"/>
      <c r="L2113" s="184"/>
      <c r="M2113" s="180"/>
      <c r="N2113" s="196"/>
      <c r="O2113" s="194"/>
      <c r="P2113" s="195"/>
    </row>
    <row r="2114" spans="1:16" s="172" customFormat="1">
      <c r="A2114" s="827"/>
      <c r="B2114" s="830"/>
      <c r="C2114" s="192"/>
      <c r="D2114" s="193"/>
      <c r="E2114" s="194"/>
      <c r="F2114" s="195"/>
      <c r="G2114" s="198"/>
      <c r="H2114" s="183"/>
      <c r="I2114" s="191"/>
      <c r="J2114" s="175"/>
      <c r="K2114" s="178"/>
      <c r="L2114" s="184"/>
      <c r="M2114" s="180"/>
      <c r="N2114" s="196"/>
      <c r="O2114" s="194"/>
      <c r="P2114" s="195"/>
    </row>
    <row r="2115" spans="1:16" s="172" customFormat="1">
      <c r="A2115" s="827"/>
      <c r="B2115" s="830"/>
      <c r="C2115" s="192"/>
      <c r="D2115" s="193"/>
      <c r="E2115" s="194"/>
      <c r="F2115" s="195"/>
      <c r="G2115" s="173"/>
      <c r="H2115" s="199"/>
      <c r="I2115" s="191"/>
      <c r="J2115" s="200"/>
      <c r="K2115" s="197"/>
      <c r="L2115" s="184"/>
      <c r="M2115" s="180"/>
      <c r="N2115" s="196"/>
      <c r="O2115" s="194"/>
      <c r="P2115" s="195"/>
    </row>
    <row r="2116" spans="1:16" s="172" customFormat="1">
      <c r="A2116" s="827"/>
      <c r="B2116" s="830"/>
      <c r="C2116" s="192"/>
      <c r="D2116" s="193"/>
      <c r="E2116" s="194"/>
      <c r="F2116" s="195"/>
      <c r="G2116" s="173"/>
      <c r="H2116" s="201"/>
      <c r="I2116" s="175"/>
      <c r="J2116" s="175"/>
      <c r="K2116" s="178"/>
      <c r="L2116" s="184"/>
      <c r="M2116" s="180"/>
      <c r="N2116" s="196"/>
      <c r="O2116" s="194"/>
      <c r="P2116" s="195"/>
    </row>
    <row r="2117" spans="1:16" s="172" customFormat="1">
      <c r="A2117" s="827"/>
      <c r="B2117" s="830"/>
      <c r="C2117" s="192"/>
      <c r="D2117" s="193"/>
      <c r="E2117" s="194"/>
      <c r="F2117" s="195"/>
      <c r="G2117" s="198"/>
      <c r="H2117" s="183"/>
      <c r="I2117" s="200"/>
      <c r="J2117" s="200"/>
      <c r="K2117" s="197"/>
      <c r="L2117" s="184"/>
      <c r="M2117" s="180"/>
      <c r="N2117" s="196"/>
      <c r="O2117" s="194"/>
      <c r="P2117" s="195"/>
    </row>
    <row r="2118" spans="1:16" s="172" customFormat="1">
      <c r="A2118" s="827"/>
      <c r="B2118" s="830"/>
      <c r="C2118" s="192"/>
      <c r="D2118" s="193"/>
      <c r="E2118" s="194"/>
      <c r="F2118" s="195"/>
      <c r="G2118" s="173"/>
      <c r="H2118" s="183"/>
      <c r="I2118" s="200"/>
      <c r="J2118" s="200"/>
      <c r="K2118" s="197"/>
      <c r="L2118" s="179"/>
      <c r="M2118" s="180"/>
      <c r="N2118" s="196"/>
      <c r="O2118" s="194"/>
      <c r="P2118" s="195"/>
    </row>
    <row r="2119" spans="1:16" s="172" customFormat="1">
      <c r="A2119" s="827"/>
      <c r="B2119" s="830"/>
      <c r="C2119" s="192"/>
      <c r="D2119" s="193"/>
      <c r="E2119" s="194"/>
      <c r="F2119" s="195"/>
      <c r="G2119" s="192"/>
      <c r="H2119" s="201"/>
      <c r="I2119" s="202"/>
      <c r="J2119" s="202"/>
      <c r="K2119" s="203"/>
      <c r="L2119" s="204"/>
      <c r="M2119" s="190"/>
      <c r="N2119" s="196"/>
      <c r="O2119" s="194"/>
      <c r="P2119" s="195"/>
    </row>
    <row r="2120" spans="1:16" s="172" customFormat="1">
      <c r="A2120" s="827"/>
      <c r="B2120" s="830"/>
      <c r="C2120" s="192"/>
      <c r="D2120" s="193"/>
      <c r="E2120" s="194"/>
      <c r="F2120" s="195"/>
      <c r="G2120" s="192"/>
      <c r="H2120" s="201"/>
      <c r="I2120" s="202"/>
      <c r="J2120" s="202"/>
      <c r="K2120" s="203"/>
      <c r="L2120" s="204"/>
      <c r="M2120" s="190"/>
      <c r="N2120" s="196"/>
      <c r="O2120" s="194"/>
      <c r="P2120" s="195"/>
    </row>
    <row r="2121" spans="1:16" s="172" customFormat="1">
      <c r="A2121" s="827"/>
      <c r="B2121" s="830"/>
      <c r="C2121" s="192"/>
      <c r="D2121" s="193"/>
      <c r="E2121" s="194"/>
      <c r="F2121" s="195"/>
      <c r="G2121" s="192"/>
      <c r="H2121" s="201"/>
      <c r="I2121" s="202"/>
      <c r="J2121" s="202"/>
      <c r="K2121" s="203"/>
      <c r="L2121" s="204"/>
      <c r="M2121" s="190"/>
      <c r="N2121" s="196"/>
      <c r="O2121" s="194"/>
      <c r="P2121" s="195"/>
    </row>
    <row r="2122" spans="1:16" s="172" customFormat="1" ht="17.25" thickBot="1">
      <c r="A2122" s="828"/>
      <c r="B2122" s="831"/>
      <c r="C2122" s="205"/>
      <c r="D2122" s="206"/>
      <c r="E2122" s="207"/>
      <c r="F2122" s="208"/>
      <c r="G2122" s="209"/>
      <c r="H2122" s="210"/>
      <c r="I2122" s="211"/>
      <c r="J2122" s="211"/>
      <c r="K2122" s="212"/>
      <c r="L2122" s="213"/>
      <c r="M2122" s="214"/>
      <c r="N2122" s="215"/>
      <c r="O2122" s="207"/>
      <c r="P2122" s="208"/>
    </row>
    <row r="2123" spans="1:16" s="71" customFormat="1" ht="18" customHeight="1" thickTop="1" thickBot="1">
      <c r="A2123" s="862">
        <f>A2017+1</f>
        <v>46224</v>
      </c>
      <c r="B2123" s="90" t="s">
        <v>162</v>
      </c>
      <c r="C2123" s="832" t="s">
        <v>665</v>
      </c>
      <c r="D2123" s="91" t="s">
        <v>114</v>
      </c>
      <c r="E2123" s="92" t="s">
        <v>164</v>
      </c>
      <c r="F2123" s="93"/>
      <c r="G2123" s="90" t="s">
        <v>162</v>
      </c>
      <c r="H2123" s="836" t="s">
        <v>163</v>
      </c>
      <c r="I2123" s="91" t="s">
        <v>114</v>
      </c>
      <c r="J2123" s="92" t="s">
        <v>164</v>
      </c>
      <c r="K2123" s="93"/>
      <c r="L2123" s="90" t="s">
        <v>162</v>
      </c>
      <c r="M2123" s="839" t="s">
        <v>163</v>
      </c>
      <c r="N2123" s="91" t="s">
        <v>114</v>
      </c>
      <c r="O2123" s="92" t="s">
        <v>164</v>
      </c>
      <c r="P2123" s="93"/>
    </row>
    <row r="2124" spans="1:16" ht="18" customHeight="1">
      <c r="A2124" s="863"/>
      <c r="B2124" s="864"/>
      <c r="C2124" s="833"/>
      <c r="D2124" s="94" t="s">
        <v>116</v>
      </c>
      <c r="E2124" s="95" t="s">
        <v>142</v>
      </c>
      <c r="F2124" s="93"/>
      <c r="G2124" s="864"/>
      <c r="H2124" s="836"/>
      <c r="I2124" s="94" t="s">
        <v>116</v>
      </c>
      <c r="J2124" s="95" t="s">
        <v>142</v>
      </c>
      <c r="K2124" s="93"/>
      <c r="L2124" s="864"/>
      <c r="M2124" s="839"/>
      <c r="N2124" s="94" t="s">
        <v>116</v>
      </c>
      <c r="O2124" s="95" t="s">
        <v>142</v>
      </c>
      <c r="P2124" s="93"/>
    </row>
    <row r="2125" spans="1:16" ht="17.25" thickBot="1">
      <c r="A2125" s="863"/>
      <c r="B2125" s="865"/>
      <c r="C2125" s="833"/>
      <c r="D2125" s="94" t="s">
        <v>165</v>
      </c>
      <c r="E2125" s="96" t="s">
        <v>166</v>
      </c>
      <c r="F2125" s="98"/>
      <c r="G2125" s="865"/>
      <c r="H2125" s="836"/>
      <c r="I2125" s="94" t="s">
        <v>165</v>
      </c>
      <c r="J2125" s="96" t="s">
        <v>166</v>
      </c>
      <c r="K2125" s="98"/>
      <c r="L2125" s="865"/>
      <c r="M2125" s="839"/>
      <c r="N2125" s="94" t="s">
        <v>165</v>
      </c>
      <c r="O2125" s="96" t="s">
        <v>166</v>
      </c>
      <c r="P2125" s="98"/>
    </row>
    <row r="2126" spans="1:16" ht="17.25" thickBot="1">
      <c r="A2126" s="863"/>
      <c r="B2126" s="90" t="s">
        <v>167</v>
      </c>
      <c r="C2126" s="833"/>
      <c r="D2126" s="94"/>
      <c r="E2126" s="96"/>
      <c r="F2126" s="97"/>
      <c r="G2126" s="90" t="s">
        <v>167</v>
      </c>
      <c r="H2126" s="836"/>
      <c r="I2126" s="94" t="s">
        <v>120</v>
      </c>
      <c r="J2126" s="96" t="s">
        <v>148</v>
      </c>
      <c r="K2126" s="97"/>
      <c r="L2126" s="90" t="s">
        <v>167</v>
      </c>
      <c r="M2126" s="839"/>
      <c r="N2126" s="94" t="s">
        <v>120</v>
      </c>
      <c r="O2126" s="96" t="s">
        <v>148</v>
      </c>
      <c r="P2126" s="97"/>
    </row>
    <row r="2127" spans="1:16">
      <c r="A2127" s="863"/>
      <c r="B2127" s="861"/>
      <c r="C2127" s="833"/>
      <c r="D2127" s="94"/>
      <c r="E2127" s="96"/>
      <c r="F2127" s="97"/>
      <c r="G2127" s="861"/>
      <c r="H2127" s="836"/>
      <c r="I2127" s="94"/>
      <c r="J2127" s="96"/>
      <c r="K2127" s="97"/>
      <c r="L2127" s="861"/>
      <c r="M2127" s="839"/>
      <c r="N2127" s="94"/>
      <c r="O2127" s="96"/>
      <c r="P2127" s="97"/>
    </row>
    <row r="2128" spans="1:16">
      <c r="A2128" s="863"/>
      <c r="B2128" s="854"/>
      <c r="C2128" s="833"/>
      <c r="D2128" s="94"/>
      <c r="E2128" s="96"/>
      <c r="F2128" s="97"/>
      <c r="G2128" s="854"/>
      <c r="H2128" s="836"/>
      <c r="I2128" s="94"/>
      <c r="J2128" s="96"/>
      <c r="K2128" s="97"/>
      <c r="L2128" s="854"/>
      <c r="M2128" s="839"/>
      <c r="N2128" s="94"/>
      <c r="O2128" s="96"/>
      <c r="P2128" s="97"/>
    </row>
    <row r="2129" spans="1:16">
      <c r="A2129" s="863"/>
      <c r="B2129" s="853"/>
      <c r="C2129" s="833"/>
      <c r="D2129" s="94"/>
      <c r="E2129" s="96"/>
      <c r="F2129" s="93"/>
      <c r="G2129" s="853"/>
      <c r="H2129" s="836"/>
      <c r="I2129" s="94"/>
      <c r="J2129" s="96"/>
      <c r="K2129" s="93"/>
      <c r="L2129" s="853"/>
      <c r="M2129" s="839"/>
      <c r="N2129" s="94"/>
      <c r="O2129" s="96"/>
      <c r="P2129" s="93"/>
    </row>
    <row r="2130" spans="1:16">
      <c r="A2130" s="863"/>
      <c r="B2130" s="854"/>
      <c r="C2130" s="833"/>
      <c r="D2130" s="94"/>
      <c r="E2130" s="96"/>
      <c r="F2130" s="99"/>
      <c r="G2130" s="854"/>
      <c r="H2130" s="836"/>
      <c r="I2130" s="94"/>
      <c r="J2130" s="96"/>
      <c r="K2130" s="99"/>
      <c r="L2130" s="854"/>
      <c r="M2130" s="839"/>
      <c r="N2130" s="94"/>
      <c r="O2130" s="96"/>
      <c r="P2130" s="93"/>
    </row>
    <row r="2131" spans="1:16">
      <c r="A2131" s="863"/>
      <c r="B2131" s="853"/>
      <c r="C2131" s="833"/>
      <c r="D2131" s="94"/>
      <c r="E2131" s="96"/>
      <c r="F2131" s="102"/>
      <c r="G2131" s="853"/>
      <c r="H2131" s="836"/>
      <c r="I2131" s="94"/>
      <c r="J2131" s="96"/>
      <c r="K2131" s="102"/>
      <c r="L2131" s="853"/>
      <c r="M2131" s="839"/>
      <c r="N2131" s="94"/>
      <c r="O2131" s="96"/>
      <c r="P2131" s="99"/>
    </row>
    <row r="2132" spans="1:16" ht="17.25" thickBot="1">
      <c r="A2132" s="863"/>
      <c r="B2132" s="854"/>
      <c r="C2132" s="833"/>
      <c r="D2132" s="94"/>
      <c r="E2132" s="96"/>
      <c r="F2132" s="99"/>
      <c r="G2132" s="854"/>
      <c r="H2132" s="836"/>
      <c r="I2132" s="94"/>
      <c r="J2132" s="96"/>
      <c r="K2132" s="99"/>
      <c r="L2132" s="854"/>
      <c r="M2132" s="839"/>
      <c r="N2132" s="94"/>
      <c r="O2132" s="96"/>
      <c r="P2132" s="99"/>
    </row>
    <row r="2133" spans="1:16" ht="17.25" thickBot="1">
      <c r="A2133" s="863"/>
      <c r="B2133" s="100" t="s">
        <v>168</v>
      </c>
      <c r="C2133" s="833"/>
      <c r="D2133" s="94"/>
      <c r="E2133" s="96"/>
      <c r="F2133" s="99"/>
      <c r="G2133" s="100" t="s">
        <v>168</v>
      </c>
      <c r="H2133" s="836"/>
      <c r="I2133" s="94"/>
      <c r="J2133" s="96"/>
      <c r="K2133" s="99"/>
      <c r="L2133" s="100" t="s">
        <v>168</v>
      </c>
      <c r="M2133" s="839"/>
      <c r="N2133" s="94"/>
      <c r="O2133" s="96"/>
      <c r="P2133" s="99"/>
    </row>
    <row r="2134" spans="1:16">
      <c r="A2134" s="863"/>
      <c r="B2134" s="855"/>
      <c r="C2134" s="833"/>
      <c r="D2134" s="94"/>
      <c r="E2134" s="96"/>
      <c r="F2134" s="99"/>
      <c r="G2134" s="855"/>
      <c r="H2134" s="836"/>
      <c r="I2134" s="94"/>
      <c r="J2134" s="96"/>
      <c r="K2134" s="99"/>
      <c r="L2134" s="855"/>
      <c r="M2134" s="839"/>
      <c r="N2134" s="94"/>
      <c r="O2134" s="96"/>
      <c r="P2134" s="99"/>
    </row>
    <row r="2135" spans="1:16">
      <c r="A2135" s="863"/>
      <c r="B2135" s="856"/>
      <c r="C2135" s="833"/>
      <c r="D2135" s="94"/>
      <c r="E2135" s="96"/>
      <c r="F2135" s="99"/>
      <c r="G2135" s="856"/>
      <c r="H2135" s="836"/>
      <c r="I2135" s="94"/>
      <c r="J2135" s="96"/>
      <c r="K2135" s="99"/>
      <c r="L2135" s="856"/>
      <c r="M2135" s="839"/>
      <c r="N2135" s="94"/>
      <c r="O2135" s="96"/>
      <c r="P2135" s="97"/>
    </row>
    <row r="2136" spans="1:16" ht="17.25" thickBot="1">
      <c r="A2136" s="863"/>
      <c r="B2136" s="857"/>
      <c r="C2136" s="833"/>
      <c r="D2136" s="94"/>
      <c r="E2136" s="96"/>
      <c r="F2136" s="97"/>
      <c r="G2136" s="857"/>
      <c r="H2136" s="836"/>
      <c r="I2136" s="94"/>
      <c r="J2136" s="96"/>
      <c r="K2136" s="97"/>
      <c r="L2136" s="857"/>
      <c r="M2136" s="839"/>
      <c r="N2136" s="94"/>
      <c r="O2136" s="96"/>
      <c r="P2136" s="97"/>
    </row>
    <row r="2137" spans="1:16" ht="17.25" thickBot="1">
      <c r="A2137" s="863"/>
      <c r="B2137" s="100" t="s">
        <v>123</v>
      </c>
      <c r="C2137" s="833"/>
      <c r="D2137" s="94"/>
      <c r="E2137" s="96"/>
      <c r="F2137" s="97"/>
      <c r="G2137" s="100" t="s">
        <v>123</v>
      </c>
      <c r="H2137" s="836"/>
      <c r="I2137" s="94"/>
      <c r="J2137" s="96"/>
      <c r="K2137" s="97"/>
      <c r="L2137" s="100" t="s">
        <v>123</v>
      </c>
      <c r="M2137" s="839"/>
      <c r="N2137" s="94"/>
      <c r="O2137" s="96"/>
      <c r="P2137" s="97"/>
    </row>
    <row r="2138" spans="1:16">
      <c r="A2138" s="863"/>
      <c r="B2138" s="868"/>
      <c r="C2138" s="833"/>
      <c r="D2138" s="94"/>
      <c r="E2138" s="96"/>
      <c r="F2138" s="97"/>
      <c r="G2138" s="868"/>
      <c r="H2138" s="836"/>
      <c r="I2138" s="94"/>
      <c r="J2138" s="96"/>
      <c r="K2138" s="97"/>
      <c r="L2138" s="868"/>
      <c r="M2138" s="839"/>
      <c r="N2138" s="94"/>
      <c r="O2138" s="96"/>
      <c r="P2138" s="97"/>
    </row>
    <row r="2139" spans="1:16">
      <c r="A2139" s="863"/>
      <c r="B2139" s="869"/>
      <c r="C2139" s="833"/>
      <c r="D2139" s="94"/>
      <c r="E2139" s="96"/>
      <c r="F2139" s="97"/>
      <c r="G2139" s="869"/>
      <c r="H2139" s="836"/>
      <c r="I2139" s="94"/>
      <c r="J2139" s="96"/>
      <c r="K2139" s="97"/>
      <c r="L2139" s="869"/>
      <c r="M2139" s="839"/>
      <c r="N2139" s="94"/>
      <c r="O2139" s="96"/>
      <c r="P2139" s="97"/>
    </row>
    <row r="2140" spans="1:16" ht="17.25" thickBot="1">
      <c r="A2140" s="863"/>
      <c r="B2140" s="870"/>
      <c r="C2140" s="833"/>
      <c r="D2140" s="94"/>
      <c r="E2140" s="96"/>
      <c r="F2140" s="97"/>
      <c r="G2140" s="870"/>
      <c r="H2140" s="836"/>
      <c r="I2140" s="94"/>
      <c r="J2140" s="96"/>
      <c r="K2140" s="97"/>
      <c r="L2140" s="870"/>
      <c r="M2140" s="839"/>
      <c r="N2140" s="94"/>
      <c r="O2140" s="96"/>
      <c r="P2140" s="97"/>
    </row>
    <row r="2141" spans="1:16">
      <c r="A2141" s="863"/>
      <c r="B2141" s="851" t="s">
        <v>124</v>
      </c>
      <c r="C2141" s="833"/>
      <c r="D2141" s="94"/>
      <c r="E2141" s="96"/>
      <c r="F2141" s="97"/>
      <c r="G2141" s="851" t="s">
        <v>124</v>
      </c>
      <c r="H2141" s="836"/>
      <c r="I2141" s="94"/>
      <c r="J2141" s="96"/>
      <c r="K2141" s="97"/>
      <c r="L2141" s="851" t="s">
        <v>124</v>
      </c>
      <c r="M2141" s="839"/>
      <c r="N2141" s="94"/>
      <c r="O2141" s="96"/>
      <c r="P2141" s="97"/>
    </row>
    <row r="2142" spans="1:16" ht="17.25" thickBot="1">
      <c r="A2142" s="863"/>
      <c r="B2142" s="852"/>
      <c r="C2142" s="833"/>
      <c r="D2142" s="94"/>
      <c r="E2142" s="96"/>
      <c r="F2142" s="97"/>
      <c r="G2142" s="852"/>
      <c r="H2142" s="836"/>
      <c r="I2142" s="94"/>
      <c r="J2142" s="96"/>
      <c r="K2142" s="97"/>
      <c r="L2142" s="852"/>
      <c r="M2142" s="839"/>
      <c r="N2142" s="94"/>
      <c r="O2142" s="96"/>
      <c r="P2142" s="93"/>
    </row>
    <row r="2143" spans="1:16" ht="17.25" thickTop="1">
      <c r="A2143" s="863"/>
      <c r="B2143" s="866" t="s">
        <v>125</v>
      </c>
      <c r="C2143" s="833"/>
      <c r="D2143" s="94"/>
      <c r="E2143" s="96"/>
      <c r="F2143" s="93"/>
      <c r="G2143" s="866" t="s">
        <v>125</v>
      </c>
      <c r="H2143" s="836"/>
      <c r="I2143" s="94"/>
      <c r="J2143" s="96"/>
      <c r="K2143" s="93"/>
      <c r="L2143" s="866" t="s">
        <v>125</v>
      </c>
      <c r="M2143" s="839"/>
      <c r="N2143" s="94"/>
      <c r="O2143" s="96"/>
      <c r="P2143" s="97"/>
    </row>
    <row r="2144" spans="1:16" ht="17.25" thickBot="1">
      <c r="A2144" s="863"/>
      <c r="B2144" s="849"/>
      <c r="C2144" s="833"/>
      <c r="D2144" s="94"/>
      <c r="E2144" s="96"/>
      <c r="F2144" s="93"/>
      <c r="G2144" s="849"/>
      <c r="H2144" s="836"/>
      <c r="I2144" s="94"/>
      <c r="J2144" s="96"/>
      <c r="K2144" s="93"/>
      <c r="L2144" s="849"/>
      <c r="M2144" s="839"/>
      <c r="N2144" s="94"/>
      <c r="O2144" s="96"/>
      <c r="P2144" s="101"/>
    </row>
    <row r="2145" spans="1:16">
      <c r="A2145" s="863"/>
      <c r="B2145" s="859"/>
      <c r="C2145" s="833"/>
      <c r="D2145" s="94"/>
      <c r="E2145" s="96"/>
      <c r="F2145" s="97"/>
      <c r="G2145" s="859"/>
      <c r="H2145" s="836"/>
      <c r="I2145" s="94"/>
      <c r="J2145" s="96"/>
      <c r="K2145" s="97"/>
      <c r="L2145" s="859"/>
      <c r="M2145" s="839"/>
      <c r="N2145" s="94"/>
      <c r="O2145" s="96"/>
      <c r="P2145" s="103"/>
    </row>
    <row r="2146" spans="1:16" ht="17.25" thickBot="1">
      <c r="A2146" s="863"/>
      <c r="B2146" s="867"/>
      <c r="C2146" s="833"/>
      <c r="D2146" s="94"/>
      <c r="E2146" s="96"/>
      <c r="F2146" s="97"/>
      <c r="G2146" s="867"/>
      <c r="H2146" s="836"/>
      <c r="I2146" s="94"/>
      <c r="J2146" s="96"/>
      <c r="K2146" s="97"/>
      <c r="L2146" s="867"/>
      <c r="M2146" s="839"/>
      <c r="N2146" s="94"/>
      <c r="O2146" s="96"/>
      <c r="P2146" s="104"/>
    </row>
    <row r="2147" spans="1:16">
      <c r="A2147" s="863"/>
      <c r="B2147" s="848" t="s">
        <v>126</v>
      </c>
      <c r="C2147" s="833"/>
      <c r="D2147" s="94"/>
      <c r="E2147" s="96"/>
      <c r="F2147" s="93"/>
      <c r="G2147" s="848" t="s">
        <v>126</v>
      </c>
      <c r="H2147" s="836"/>
      <c r="I2147" s="94"/>
      <c r="J2147" s="96"/>
      <c r="K2147" s="93"/>
      <c r="L2147" s="848" t="s">
        <v>126</v>
      </c>
      <c r="M2147" s="839"/>
      <c r="N2147" s="94"/>
      <c r="O2147" s="96"/>
      <c r="P2147" s="99"/>
    </row>
    <row r="2148" spans="1:16" ht="17.25" thickBot="1">
      <c r="A2148" s="863"/>
      <c r="B2148" s="849"/>
      <c r="C2148" s="833"/>
      <c r="D2148" s="94"/>
      <c r="E2148" s="96"/>
      <c r="F2148" s="101"/>
      <c r="G2148" s="849"/>
      <c r="H2148" s="836"/>
      <c r="I2148" s="94"/>
      <c r="J2148" s="96"/>
      <c r="K2148" s="101"/>
      <c r="L2148" s="849"/>
      <c r="M2148" s="839"/>
      <c r="N2148" s="94"/>
      <c r="O2148" s="96"/>
      <c r="P2148" s="104"/>
    </row>
    <row r="2149" spans="1:16">
      <c r="A2149" s="863"/>
      <c r="B2149" s="859"/>
      <c r="C2149" s="833"/>
      <c r="D2149" s="94"/>
      <c r="E2149" s="96"/>
      <c r="F2149" s="102"/>
      <c r="G2149" s="859"/>
      <c r="H2149" s="836"/>
      <c r="I2149" s="94"/>
      <c r="J2149" s="96"/>
      <c r="K2149" s="103"/>
      <c r="L2149" s="859"/>
      <c r="M2149" s="839"/>
      <c r="N2149" s="94"/>
      <c r="O2149" s="96"/>
      <c r="P2149" s="93"/>
    </row>
    <row r="2150" spans="1:16" ht="17.25" thickBot="1">
      <c r="A2150" s="863"/>
      <c r="B2150" s="860"/>
      <c r="C2150" s="833"/>
      <c r="D2150" s="94"/>
      <c r="E2150" s="96"/>
      <c r="F2150" s="99"/>
      <c r="G2150" s="860"/>
      <c r="H2150" s="836"/>
      <c r="I2150" s="94"/>
      <c r="J2150" s="96"/>
      <c r="K2150" s="104"/>
      <c r="L2150" s="860"/>
      <c r="M2150" s="839"/>
      <c r="N2150" s="94"/>
      <c r="O2150" s="96"/>
      <c r="P2150" s="97"/>
    </row>
    <row r="2151" spans="1:16">
      <c r="A2151" s="863"/>
      <c r="B2151" s="858" t="s">
        <v>127</v>
      </c>
      <c r="C2151" s="833"/>
      <c r="D2151" s="94"/>
      <c r="E2151" s="96"/>
      <c r="F2151" s="103"/>
      <c r="G2151" s="858" t="s">
        <v>127</v>
      </c>
      <c r="H2151" s="836"/>
      <c r="I2151" s="94"/>
      <c r="J2151" s="96"/>
      <c r="K2151" s="104"/>
      <c r="L2151" s="858" t="s">
        <v>127</v>
      </c>
      <c r="M2151" s="839"/>
      <c r="N2151" s="94"/>
      <c r="O2151" s="114"/>
      <c r="P2151" s="97"/>
    </row>
    <row r="2152" spans="1:16" ht="17.25" thickBot="1">
      <c r="A2152" s="863"/>
      <c r="B2152" s="849"/>
      <c r="C2152" s="833"/>
      <c r="D2152" s="94"/>
      <c r="E2152" s="96"/>
      <c r="F2152" s="104"/>
      <c r="G2152" s="849"/>
      <c r="H2152" s="836"/>
      <c r="I2152" s="94"/>
      <c r="J2152" s="96"/>
      <c r="K2152" s="99"/>
      <c r="L2152" s="849"/>
      <c r="M2152" s="839"/>
      <c r="N2152" s="113"/>
      <c r="O2152" s="96"/>
      <c r="P2152" s="112"/>
    </row>
    <row r="2153" spans="1:16">
      <c r="A2153" s="863"/>
      <c r="B2153" s="859"/>
      <c r="C2153" s="833"/>
      <c r="D2153" s="94"/>
      <c r="E2153" s="96"/>
      <c r="F2153" s="104"/>
      <c r="G2153" s="859"/>
      <c r="H2153" s="836"/>
      <c r="I2153" s="94"/>
      <c r="J2153" s="96"/>
      <c r="K2153" s="104"/>
      <c r="L2153" s="859"/>
      <c r="M2153" s="839"/>
      <c r="N2153" s="113"/>
      <c r="O2153" s="114"/>
      <c r="P2153" s="97"/>
    </row>
    <row r="2154" spans="1:16" ht="17.25" thickBot="1">
      <c r="A2154" s="863"/>
      <c r="B2154" s="860"/>
      <c r="C2154" s="833"/>
      <c r="D2154" s="94"/>
      <c r="E2154" s="96"/>
      <c r="F2154" s="99"/>
      <c r="G2154" s="860"/>
      <c r="H2154" s="836"/>
      <c r="I2154" s="94"/>
      <c r="J2154" s="96"/>
      <c r="K2154" s="93"/>
      <c r="L2154" s="860"/>
      <c r="M2154" s="839"/>
      <c r="N2154" s="94"/>
      <c r="O2154" s="114"/>
      <c r="P2154" s="104"/>
    </row>
    <row r="2155" spans="1:16">
      <c r="A2155" s="863"/>
      <c r="B2155" s="858" t="s">
        <v>128</v>
      </c>
      <c r="C2155" s="833"/>
      <c r="D2155" s="94"/>
      <c r="E2155" s="96"/>
      <c r="F2155" s="104"/>
      <c r="G2155" s="858" t="s">
        <v>128</v>
      </c>
      <c r="H2155" s="836"/>
      <c r="I2155" s="94"/>
      <c r="J2155" s="96"/>
      <c r="K2155" s="97"/>
      <c r="L2155" s="858" t="s">
        <v>128</v>
      </c>
      <c r="M2155" s="839"/>
      <c r="N2155" s="94"/>
      <c r="O2155" s="96"/>
      <c r="P2155" s="97"/>
    </row>
    <row r="2156" spans="1:16" ht="17.25" thickBot="1">
      <c r="A2156" s="863"/>
      <c r="B2156" s="849"/>
      <c r="C2156" s="833"/>
      <c r="D2156" s="94"/>
      <c r="E2156" s="96"/>
      <c r="F2156" s="93"/>
      <c r="G2156" s="849"/>
      <c r="H2156" s="836"/>
      <c r="I2156" s="94"/>
      <c r="J2156" s="114"/>
      <c r="K2156" s="97"/>
      <c r="L2156" s="849"/>
      <c r="M2156" s="839"/>
      <c r="N2156" s="113"/>
      <c r="O2156" s="114"/>
      <c r="P2156" s="97"/>
    </row>
    <row r="2157" spans="1:16">
      <c r="A2157" s="863"/>
      <c r="B2157" s="859"/>
      <c r="C2157" s="833"/>
      <c r="D2157" s="94"/>
      <c r="E2157" s="96"/>
      <c r="F2157" s="97"/>
      <c r="G2157" s="859"/>
      <c r="H2157" s="836"/>
      <c r="I2157" s="94"/>
      <c r="J2157" s="96"/>
      <c r="K2157" s="97"/>
      <c r="L2157" s="859"/>
      <c r="M2157" s="839"/>
      <c r="N2157" s="113"/>
      <c r="O2157" s="114"/>
      <c r="P2157" s="97"/>
    </row>
    <row r="2158" spans="1:16" ht="17.25" thickBot="1">
      <c r="A2158" s="863"/>
      <c r="B2158" s="860"/>
      <c r="C2158" s="833"/>
      <c r="D2158" s="94"/>
      <c r="E2158" s="96"/>
      <c r="F2158" s="93"/>
      <c r="G2158" s="860"/>
      <c r="H2158" s="836"/>
      <c r="I2158" s="94"/>
      <c r="J2158" s="114"/>
      <c r="K2158" s="97"/>
      <c r="L2158" s="860"/>
      <c r="M2158" s="839"/>
      <c r="N2158" s="94"/>
      <c r="O2158" s="114"/>
      <c r="P2158" s="97"/>
    </row>
    <row r="2159" spans="1:16">
      <c r="A2159" s="863"/>
      <c r="B2159" s="848" t="s">
        <v>129</v>
      </c>
      <c r="C2159" s="833"/>
      <c r="D2159" s="94"/>
      <c r="E2159" s="96"/>
      <c r="F2159" s="93"/>
      <c r="G2159" s="848" t="s">
        <v>129</v>
      </c>
      <c r="H2159" s="836"/>
      <c r="I2159" s="94"/>
      <c r="J2159" s="114"/>
      <c r="K2159" s="97"/>
      <c r="L2159" s="848" t="s">
        <v>129</v>
      </c>
      <c r="M2159" s="839"/>
      <c r="N2159" s="113"/>
      <c r="O2159" s="114"/>
      <c r="P2159" s="97"/>
    </row>
    <row r="2160" spans="1:16" ht="17.25" thickBot="1">
      <c r="A2160" s="863"/>
      <c r="B2160" s="849"/>
      <c r="C2160" s="833"/>
      <c r="D2160" s="94"/>
      <c r="E2160" s="96"/>
      <c r="F2160" s="93"/>
      <c r="G2160" s="849"/>
      <c r="H2160" s="836"/>
      <c r="I2160" s="94"/>
      <c r="J2160" s="114"/>
      <c r="K2160" s="97"/>
      <c r="L2160" s="849"/>
      <c r="M2160" s="839"/>
      <c r="N2160" s="94"/>
      <c r="O2160" s="114"/>
      <c r="P2160" s="97"/>
    </row>
    <row r="2161" spans="1:16">
      <c r="A2161" s="863"/>
      <c r="B2161" s="106"/>
      <c r="C2161" s="833"/>
      <c r="D2161" s="94"/>
      <c r="E2161" s="96"/>
      <c r="F2161" s="97"/>
      <c r="G2161" s="106"/>
      <c r="H2161" s="836"/>
      <c r="I2161" s="94"/>
      <c r="J2161" s="96"/>
      <c r="K2161" s="112"/>
      <c r="L2161" s="106"/>
      <c r="M2161" s="839"/>
      <c r="N2161" s="113"/>
      <c r="O2161" s="96"/>
      <c r="P2161" s="112"/>
    </row>
    <row r="2162" spans="1:16">
      <c r="A2162" s="863"/>
      <c r="B2162" s="107"/>
      <c r="C2162" s="833"/>
      <c r="D2162" s="94"/>
      <c r="E2162" s="96"/>
      <c r="F2162" s="93"/>
      <c r="G2162" s="107"/>
      <c r="H2162" s="836"/>
      <c r="I2162" s="94"/>
      <c r="J2162" s="96"/>
      <c r="K2162" s="97"/>
      <c r="L2162" s="107"/>
      <c r="M2162" s="839"/>
      <c r="N2162" s="113"/>
      <c r="O2162" s="114"/>
      <c r="P2162" s="97"/>
    </row>
    <row r="2163" spans="1:16">
      <c r="A2163" s="863"/>
      <c r="B2163" s="109"/>
      <c r="C2163" s="833"/>
      <c r="D2163" s="94"/>
      <c r="E2163" s="96"/>
      <c r="F2163" s="93"/>
      <c r="G2163" s="109"/>
      <c r="H2163" s="836"/>
      <c r="I2163" s="113"/>
      <c r="J2163" s="114"/>
      <c r="K2163" s="97"/>
      <c r="L2163" s="109"/>
      <c r="M2163" s="839"/>
      <c r="N2163" s="113"/>
      <c r="O2163" s="114"/>
      <c r="P2163" s="104"/>
    </row>
    <row r="2164" spans="1:16">
      <c r="A2164" s="863"/>
      <c r="B2164" s="110"/>
      <c r="C2164" s="833"/>
      <c r="D2164" s="94"/>
      <c r="E2164" s="96"/>
      <c r="F2164" s="93"/>
      <c r="G2164" s="110"/>
      <c r="H2164" s="836"/>
      <c r="I2164" s="113"/>
      <c r="J2164" s="114"/>
      <c r="K2164" s="104"/>
      <c r="L2164" s="110"/>
      <c r="M2164" s="839"/>
      <c r="N2164" s="111"/>
      <c r="O2164" s="96"/>
      <c r="P2164" s="97"/>
    </row>
    <row r="2165" spans="1:16">
      <c r="A2165" s="863"/>
      <c r="B2165" s="109"/>
      <c r="C2165" s="833"/>
      <c r="D2165" s="111"/>
      <c r="E2165" s="96"/>
      <c r="F2165" s="97"/>
      <c r="G2165" s="109"/>
      <c r="H2165" s="836"/>
      <c r="I2165" s="111"/>
      <c r="J2165" s="96"/>
      <c r="K2165" s="112"/>
      <c r="L2165" s="109"/>
      <c r="M2165" s="839"/>
      <c r="N2165" s="94"/>
      <c r="O2165" s="96"/>
      <c r="P2165" s="112"/>
    </row>
    <row r="2166" spans="1:16">
      <c r="A2166" s="863"/>
      <c r="B2166" s="110"/>
      <c r="C2166" s="833"/>
      <c r="D2166" s="94"/>
      <c r="E2166" s="96"/>
      <c r="F2166" s="108"/>
      <c r="G2166" s="110"/>
      <c r="H2166" s="836"/>
      <c r="I2166" s="94"/>
      <c r="J2166" s="96"/>
      <c r="K2166" s="97"/>
      <c r="L2166" s="110"/>
      <c r="M2166" s="839"/>
      <c r="N2166" s="113"/>
      <c r="O2166" s="114"/>
      <c r="P2166" s="97"/>
    </row>
    <row r="2167" spans="1:16">
      <c r="A2167" s="863"/>
      <c r="B2167" s="109"/>
      <c r="C2167" s="833"/>
      <c r="D2167" s="94"/>
      <c r="E2167" s="96"/>
      <c r="F2167" s="97"/>
      <c r="G2167" s="109"/>
      <c r="H2167" s="836"/>
      <c r="I2167" s="113"/>
      <c r="J2167" s="114"/>
      <c r="K2167" s="97"/>
      <c r="L2167" s="109"/>
      <c r="M2167" s="839"/>
      <c r="N2167" s="113"/>
      <c r="O2167" s="114"/>
      <c r="P2167" s="97"/>
    </row>
    <row r="2168" spans="1:16" ht="17.25" thickBot="1">
      <c r="A2168" s="863"/>
      <c r="B2168" s="110"/>
      <c r="C2168" s="846"/>
      <c r="D2168" s="115"/>
      <c r="E2168" s="116"/>
      <c r="F2168" s="117"/>
      <c r="G2168" s="110"/>
      <c r="H2168" s="836"/>
      <c r="I2168" s="115"/>
      <c r="J2168" s="116"/>
      <c r="K2168" s="117"/>
      <c r="L2168" s="110"/>
      <c r="M2168" s="839"/>
      <c r="N2168" s="115"/>
      <c r="O2168" s="116"/>
      <c r="P2168" s="117"/>
    </row>
    <row r="2169" spans="1:16">
      <c r="A2169" s="850" t="str">
        <f>TEXT(A2123,"AAAA")</f>
        <v>星期二</v>
      </c>
      <c r="B2169" s="109"/>
      <c r="C2169" s="832" t="s">
        <v>666</v>
      </c>
      <c r="D2169" s="118"/>
      <c r="E2169" s="119"/>
      <c r="F2169" s="97"/>
      <c r="G2169" s="109"/>
      <c r="H2169" s="835" t="s">
        <v>130</v>
      </c>
      <c r="I2169" s="118"/>
      <c r="J2169" s="119"/>
      <c r="K2169" s="97"/>
      <c r="L2169" s="109"/>
      <c r="M2169" s="838" t="s">
        <v>130</v>
      </c>
      <c r="N2169" s="118"/>
      <c r="O2169" s="119"/>
      <c r="P2169" s="97"/>
    </row>
    <row r="2170" spans="1:16">
      <c r="A2170" s="850"/>
      <c r="B2170" s="110"/>
      <c r="C2170" s="833"/>
      <c r="D2170" s="120"/>
      <c r="E2170" s="96"/>
      <c r="F2170" s="97"/>
      <c r="G2170" s="110"/>
      <c r="H2170" s="836"/>
      <c r="I2170" s="94"/>
      <c r="J2170" s="96"/>
      <c r="K2170" s="97"/>
      <c r="L2170" s="110"/>
      <c r="M2170" s="839"/>
      <c r="N2170" s="94"/>
      <c r="O2170" s="96"/>
      <c r="P2170" s="97"/>
    </row>
    <row r="2171" spans="1:16">
      <c r="A2171" s="850"/>
      <c r="B2171" s="109"/>
      <c r="C2171" s="833"/>
      <c r="D2171" s="120"/>
      <c r="E2171" s="96"/>
      <c r="F2171" s="97"/>
      <c r="G2171" s="109"/>
      <c r="H2171" s="836"/>
      <c r="I2171" s="94"/>
      <c r="J2171" s="96"/>
      <c r="K2171" s="97"/>
      <c r="L2171" s="109"/>
      <c r="M2171" s="839"/>
      <c r="N2171" s="94"/>
      <c r="O2171" s="96"/>
      <c r="P2171" s="97"/>
    </row>
    <row r="2172" spans="1:16">
      <c r="A2172" s="850"/>
      <c r="B2172" s="110"/>
      <c r="C2172" s="833"/>
      <c r="D2172" s="120"/>
      <c r="E2172" s="96"/>
      <c r="F2172" s="97"/>
      <c r="G2172" s="110"/>
      <c r="H2172" s="836"/>
      <c r="I2172" s="94"/>
      <c r="J2172" s="96"/>
      <c r="K2172" s="97"/>
      <c r="L2172" s="110"/>
      <c r="M2172" s="839"/>
      <c r="N2172" s="94"/>
      <c r="O2172" s="96"/>
      <c r="P2172" s="97"/>
    </row>
    <row r="2173" spans="1:16">
      <c r="A2173" s="850"/>
      <c r="B2173" s="109"/>
      <c r="C2173" s="833"/>
      <c r="D2173" s="120"/>
      <c r="E2173" s="96"/>
      <c r="F2173" s="97"/>
      <c r="G2173" s="109"/>
      <c r="H2173" s="836"/>
      <c r="I2173" s="94"/>
      <c r="J2173" s="96"/>
      <c r="K2173" s="97"/>
      <c r="L2173" s="109"/>
      <c r="M2173" s="839"/>
      <c r="N2173" s="94"/>
      <c r="O2173" s="96"/>
      <c r="P2173" s="97"/>
    </row>
    <row r="2174" spans="1:16">
      <c r="A2174" s="850"/>
      <c r="B2174" s="110"/>
      <c r="C2174" s="833"/>
      <c r="D2174" s="120"/>
      <c r="E2174" s="96"/>
      <c r="F2174" s="97"/>
      <c r="G2174" s="110"/>
      <c r="H2174" s="836"/>
      <c r="I2174" s="94"/>
      <c r="J2174" s="96"/>
      <c r="K2174" s="97"/>
      <c r="L2174" s="110"/>
      <c r="M2174" s="839"/>
      <c r="N2174" s="94"/>
      <c r="O2174" s="96"/>
      <c r="P2174" s="97"/>
    </row>
    <row r="2175" spans="1:16">
      <c r="A2175" s="850"/>
      <c r="B2175" s="109"/>
      <c r="C2175" s="833"/>
      <c r="D2175" s="120"/>
      <c r="E2175" s="96"/>
      <c r="F2175" s="97"/>
      <c r="G2175" s="109"/>
      <c r="H2175" s="836"/>
      <c r="I2175" s="94"/>
      <c r="J2175" s="96"/>
      <c r="K2175" s="97"/>
      <c r="L2175" s="109"/>
      <c r="M2175" s="839"/>
      <c r="N2175" s="94"/>
      <c r="O2175" s="96"/>
      <c r="P2175" s="97"/>
    </row>
    <row r="2176" spans="1:16">
      <c r="A2176" s="850"/>
      <c r="B2176" s="110"/>
      <c r="C2176" s="833"/>
      <c r="D2176" s="94"/>
      <c r="E2176" s="96"/>
      <c r="F2176" s="97"/>
      <c r="G2176" s="110"/>
      <c r="H2176" s="836"/>
      <c r="I2176" s="94"/>
      <c r="J2176" s="96"/>
      <c r="K2176" s="97"/>
      <c r="L2176" s="110"/>
      <c r="M2176" s="839"/>
      <c r="N2176" s="94"/>
      <c r="O2176" s="96"/>
      <c r="P2176" s="97"/>
    </row>
    <row r="2177" spans="1:16">
      <c r="A2177" s="850"/>
      <c r="B2177" s="107"/>
      <c r="C2177" s="833"/>
      <c r="D2177" s="113"/>
      <c r="E2177" s="114"/>
      <c r="F2177" s="104"/>
      <c r="G2177" s="107"/>
      <c r="H2177" s="836"/>
      <c r="I2177" s="113"/>
      <c r="J2177" s="114"/>
      <c r="K2177" s="97"/>
      <c r="L2177" s="107"/>
      <c r="M2177" s="839"/>
      <c r="N2177" s="113"/>
      <c r="O2177" s="114"/>
      <c r="P2177" s="97"/>
    </row>
    <row r="2178" spans="1:16" ht="17.25" thickBot="1">
      <c r="A2178" s="850"/>
      <c r="B2178" s="107"/>
      <c r="C2178" s="846"/>
      <c r="D2178" s="122" t="s">
        <v>132</v>
      </c>
      <c r="E2178" s="123" t="s">
        <v>133</v>
      </c>
      <c r="F2178" s="124"/>
      <c r="G2178" s="107"/>
      <c r="H2178" s="847"/>
      <c r="I2178" s="122" t="s">
        <v>132</v>
      </c>
      <c r="J2178" s="123" t="s">
        <v>133</v>
      </c>
      <c r="K2178" s="97"/>
      <c r="L2178" s="107"/>
      <c r="M2178" s="845"/>
      <c r="N2178" s="122" t="s">
        <v>132</v>
      </c>
      <c r="O2178" s="123" t="s">
        <v>133</v>
      </c>
      <c r="P2178" s="97"/>
    </row>
    <row r="2179" spans="1:16">
      <c r="A2179" s="105"/>
      <c r="B2179" s="109"/>
      <c r="C2179" s="832" t="s">
        <v>667</v>
      </c>
      <c r="D2179" s="118"/>
      <c r="E2179" s="119"/>
      <c r="F2179" s="125"/>
      <c r="G2179" s="109"/>
      <c r="H2179" s="835" t="s">
        <v>134</v>
      </c>
      <c r="I2179" s="118"/>
      <c r="J2179" s="119"/>
      <c r="K2179" s="125"/>
      <c r="L2179" s="109"/>
      <c r="M2179" s="838" t="s">
        <v>134</v>
      </c>
      <c r="N2179" s="118"/>
      <c r="O2179" s="119"/>
      <c r="P2179" s="125"/>
    </row>
    <row r="2180" spans="1:16">
      <c r="A2180" s="105"/>
      <c r="B2180" s="110"/>
      <c r="C2180" s="833"/>
      <c r="D2180" s="94"/>
      <c r="E2180" s="96"/>
      <c r="F2180" s="97"/>
      <c r="G2180" s="110"/>
      <c r="H2180" s="836"/>
      <c r="I2180" s="94"/>
      <c r="J2180" s="96"/>
      <c r="K2180" s="97"/>
      <c r="L2180" s="110"/>
      <c r="M2180" s="839"/>
      <c r="N2180" s="94"/>
      <c r="O2180" s="96"/>
      <c r="P2180" s="97"/>
    </row>
    <row r="2181" spans="1:16">
      <c r="A2181" s="105"/>
      <c r="B2181" s="126"/>
      <c r="C2181" s="833"/>
      <c r="D2181" s="94"/>
      <c r="E2181" s="96"/>
      <c r="F2181" s="97"/>
      <c r="G2181" s="126"/>
      <c r="H2181" s="836"/>
      <c r="I2181" s="94"/>
      <c r="J2181" s="96"/>
      <c r="K2181" s="97"/>
      <c r="L2181" s="126"/>
      <c r="M2181" s="839"/>
      <c r="N2181" s="94"/>
      <c r="O2181" s="96"/>
      <c r="P2181" s="128"/>
    </row>
    <row r="2182" spans="1:16">
      <c r="A2182" s="105"/>
      <c r="B2182" s="107"/>
      <c r="C2182" s="833"/>
      <c r="D2182" s="94"/>
      <c r="E2182" s="96"/>
      <c r="F2182" s="97"/>
      <c r="G2182" s="107"/>
      <c r="H2182" s="836"/>
      <c r="I2182" s="94"/>
      <c r="J2182" s="96"/>
      <c r="K2182" s="97"/>
      <c r="L2182" s="107"/>
      <c r="M2182" s="839"/>
      <c r="N2182" s="94"/>
      <c r="O2182" s="96"/>
      <c r="P2182" s="216"/>
    </row>
    <row r="2183" spans="1:16">
      <c r="A2183" s="105"/>
      <c r="B2183" s="109"/>
      <c r="C2183" s="833"/>
      <c r="D2183" s="94"/>
      <c r="E2183" s="96"/>
      <c r="F2183" s="97"/>
      <c r="G2183" s="109"/>
      <c r="H2183" s="836"/>
      <c r="I2183" s="94"/>
      <c r="J2183" s="96"/>
      <c r="K2183" s="97"/>
      <c r="L2183" s="109"/>
      <c r="M2183" s="839"/>
      <c r="N2183" s="94"/>
      <c r="O2183" s="96"/>
      <c r="P2183" s="97"/>
    </row>
    <row r="2184" spans="1:16">
      <c r="A2184" s="105"/>
      <c r="B2184" s="110"/>
      <c r="C2184" s="833"/>
      <c r="D2184" s="94"/>
      <c r="E2184" s="96"/>
      <c r="F2184" s="127"/>
      <c r="G2184" s="110"/>
      <c r="H2184" s="836"/>
      <c r="I2184" s="94"/>
      <c r="J2184" s="96"/>
      <c r="K2184" s="127"/>
      <c r="L2184" s="110"/>
      <c r="M2184" s="839"/>
      <c r="N2184" s="94"/>
      <c r="O2184" s="96"/>
      <c r="P2184" s="127"/>
    </row>
    <row r="2185" spans="1:16">
      <c r="A2185" s="105"/>
      <c r="B2185" s="109"/>
      <c r="C2185" s="833"/>
      <c r="D2185" s="94"/>
      <c r="E2185" s="96"/>
      <c r="F2185" s="128"/>
      <c r="G2185" s="109"/>
      <c r="H2185" s="836"/>
      <c r="I2185" s="94"/>
      <c r="J2185" s="96"/>
      <c r="K2185" s="128"/>
      <c r="L2185" s="109"/>
      <c r="M2185" s="839"/>
      <c r="N2185" s="94"/>
      <c r="O2185" s="96"/>
      <c r="P2185" s="128"/>
    </row>
    <row r="2186" spans="1:16">
      <c r="A2186" s="105"/>
      <c r="B2186" s="110"/>
      <c r="C2186" s="833"/>
      <c r="D2186" s="217"/>
      <c r="E2186" s="114"/>
      <c r="F2186" s="216"/>
      <c r="G2186" s="110"/>
      <c r="H2186" s="836"/>
      <c r="I2186" s="113"/>
      <c r="J2186" s="114"/>
      <c r="K2186" s="216"/>
      <c r="L2186" s="110"/>
      <c r="M2186" s="839"/>
      <c r="N2186" s="113"/>
      <c r="O2186" s="114"/>
      <c r="P2186" s="216"/>
    </row>
    <row r="2187" spans="1:16">
      <c r="A2187" s="105"/>
      <c r="B2187" s="109"/>
      <c r="C2187" s="833"/>
      <c r="D2187" s="217"/>
      <c r="E2187" s="114"/>
      <c r="F2187" s="216"/>
      <c r="G2187" s="109"/>
      <c r="H2187" s="836"/>
      <c r="I2187" s="113"/>
      <c r="J2187" s="114"/>
      <c r="K2187" s="216"/>
      <c r="L2187" s="109"/>
      <c r="M2187" s="839"/>
      <c r="N2187" s="113"/>
      <c r="O2187" s="114"/>
      <c r="P2187" s="216"/>
    </row>
    <row r="2188" spans="1:16" ht="17.25" thickBot="1">
      <c r="A2188" s="105"/>
      <c r="B2188" s="110"/>
      <c r="C2188" s="846"/>
      <c r="D2188" s="129"/>
      <c r="E2188" s="130"/>
      <c r="F2188" s="104"/>
      <c r="G2188" s="110"/>
      <c r="H2188" s="847"/>
      <c r="I2188" s="113"/>
      <c r="J2188" s="130"/>
      <c r="K2188" s="104"/>
      <c r="L2188" s="110"/>
      <c r="M2188" s="845"/>
      <c r="N2188" s="113"/>
      <c r="O2188" s="131"/>
      <c r="P2188" s="127"/>
    </row>
    <row r="2189" spans="1:16">
      <c r="A2189" s="132"/>
      <c r="B2189" s="109"/>
      <c r="C2189" s="832" t="s">
        <v>668</v>
      </c>
      <c r="D2189" s="118" t="s">
        <v>136</v>
      </c>
      <c r="E2189" s="133" t="s">
        <v>137</v>
      </c>
      <c r="F2189" s="125"/>
      <c r="G2189" s="109"/>
      <c r="H2189" s="835" t="s">
        <v>135</v>
      </c>
      <c r="I2189" s="118" t="s">
        <v>136</v>
      </c>
      <c r="J2189" s="133" t="s">
        <v>137</v>
      </c>
      <c r="K2189" s="125"/>
      <c r="L2189" s="109"/>
      <c r="M2189" s="838" t="s">
        <v>135</v>
      </c>
      <c r="N2189" s="118" t="s">
        <v>136</v>
      </c>
      <c r="O2189" s="133" t="s">
        <v>137</v>
      </c>
      <c r="P2189" s="125"/>
    </row>
    <row r="2190" spans="1:16">
      <c r="A2190" s="132"/>
      <c r="B2190" s="110"/>
      <c r="C2190" s="833"/>
      <c r="D2190" s="94" t="s">
        <v>141</v>
      </c>
      <c r="E2190" s="96" t="s">
        <v>142</v>
      </c>
      <c r="F2190" s="134"/>
      <c r="G2190" s="110"/>
      <c r="H2190" s="836"/>
      <c r="I2190" s="94" t="s">
        <v>141</v>
      </c>
      <c r="J2190" s="96" t="s">
        <v>142</v>
      </c>
      <c r="K2190" s="134"/>
      <c r="L2190" s="110"/>
      <c r="M2190" s="839"/>
      <c r="N2190" s="94" t="s">
        <v>141</v>
      </c>
      <c r="O2190" s="96" t="s">
        <v>142</v>
      </c>
      <c r="P2190" s="134"/>
    </row>
    <row r="2191" spans="1:16">
      <c r="A2191" s="132"/>
      <c r="B2191" s="135"/>
      <c r="C2191" s="833"/>
      <c r="D2191" s="94" t="s">
        <v>145</v>
      </c>
      <c r="E2191" s="96" t="s">
        <v>146</v>
      </c>
      <c r="F2191" s="97"/>
      <c r="G2191" s="135"/>
      <c r="H2191" s="836"/>
      <c r="I2191" s="94" t="s">
        <v>145</v>
      </c>
      <c r="J2191" s="96" t="s">
        <v>146</v>
      </c>
      <c r="K2191" s="97"/>
      <c r="L2191" s="135"/>
      <c r="M2191" s="839"/>
      <c r="N2191" s="94" t="s">
        <v>145</v>
      </c>
      <c r="O2191" s="96" t="s">
        <v>146</v>
      </c>
      <c r="P2191" s="97"/>
    </row>
    <row r="2192" spans="1:16">
      <c r="A2192" s="132"/>
      <c r="B2192" s="110"/>
      <c r="C2192" s="833"/>
      <c r="D2192" s="94" t="s">
        <v>147</v>
      </c>
      <c r="E2192" s="96" t="s">
        <v>148</v>
      </c>
      <c r="F2192" s="104"/>
      <c r="G2192" s="110"/>
      <c r="H2192" s="836"/>
      <c r="I2192" s="94" t="s">
        <v>147</v>
      </c>
      <c r="J2192" s="96" t="s">
        <v>148</v>
      </c>
      <c r="K2192" s="104"/>
      <c r="L2192" s="110"/>
      <c r="M2192" s="839"/>
      <c r="N2192" s="94" t="s">
        <v>147</v>
      </c>
      <c r="O2192" s="96" t="s">
        <v>148</v>
      </c>
      <c r="P2192" s="104"/>
    </row>
    <row r="2193" spans="1:16">
      <c r="A2193" s="132"/>
      <c r="B2193" s="135"/>
      <c r="C2193" s="833"/>
      <c r="D2193" s="94"/>
      <c r="E2193" s="114"/>
      <c r="F2193" s="136"/>
      <c r="G2193" s="135"/>
      <c r="H2193" s="836"/>
      <c r="I2193" s="94"/>
      <c r="J2193" s="114"/>
      <c r="K2193" s="136"/>
      <c r="L2193" s="135"/>
      <c r="M2193" s="839"/>
      <c r="N2193" s="94"/>
      <c r="O2193" s="114"/>
      <c r="P2193" s="136"/>
    </row>
    <row r="2194" spans="1:16">
      <c r="A2194" s="132"/>
      <c r="B2194" s="110"/>
      <c r="C2194" s="833"/>
      <c r="D2194" s="94"/>
      <c r="E2194" s="96"/>
      <c r="F2194" s="97"/>
      <c r="G2194" s="110"/>
      <c r="H2194" s="836"/>
      <c r="I2194" s="94"/>
      <c r="J2194" s="96"/>
      <c r="K2194" s="97"/>
      <c r="L2194" s="110"/>
      <c r="M2194" s="839"/>
      <c r="N2194" s="94"/>
      <c r="O2194" s="96"/>
      <c r="P2194" s="97"/>
    </row>
    <row r="2195" spans="1:16">
      <c r="A2195" s="132"/>
      <c r="B2195" s="135"/>
      <c r="C2195" s="833"/>
      <c r="D2195" s="94"/>
      <c r="E2195" s="114"/>
      <c r="F2195" s="136"/>
      <c r="G2195" s="135"/>
      <c r="H2195" s="836"/>
      <c r="I2195" s="94"/>
      <c r="J2195" s="114"/>
      <c r="K2195" s="136"/>
      <c r="L2195" s="135"/>
      <c r="M2195" s="839"/>
      <c r="N2195" s="94"/>
      <c r="O2195" s="114"/>
      <c r="P2195" s="136"/>
    </row>
    <row r="2196" spans="1:16">
      <c r="A2196" s="132"/>
      <c r="B2196" s="110"/>
      <c r="C2196" s="833"/>
      <c r="D2196" s="94"/>
      <c r="E2196" s="96"/>
      <c r="F2196" s="97"/>
      <c r="G2196" s="110"/>
      <c r="H2196" s="836"/>
      <c r="I2196" s="94"/>
      <c r="J2196" s="96"/>
      <c r="K2196" s="97"/>
      <c r="L2196" s="110"/>
      <c r="M2196" s="839"/>
      <c r="N2196" s="94"/>
      <c r="O2196" s="96"/>
      <c r="P2196" s="97"/>
    </row>
    <row r="2197" spans="1:16">
      <c r="A2197" s="132"/>
      <c r="B2197" s="135"/>
      <c r="C2197" s="833"/>
      <c r="D2197" s="94"/>
      <c r="E2197" s="96"/>
      <c r="F2197" s="97"/>
      <c r="G2197" s="135"/>
      <c r="H2197" s="836"/>
      <c r="I2197" s="94"/>
      <c r="J2197" s="96"/>
      <c r="K2197" s="97"/>
      <c r="L2197" s="135"/>
      <c r="M2197" s="839"/>
      <c r="N2197" s="94"/>
      <c r="O2197" s="96"/>
      <c r="P2197" s="97"/>
    </row>
    <row r="2198" spans="1:16" ht="17.25" thickBot="1">
      <c r="A2198" s="132"/>
      <c r="B2198" s="110"/>
      <c r="C2198" s="846"/>
      <c r="D2198" s="115"/>
      <c r="E2198" s="116"/>
      <c r="F2198" s="117"/>
      <c r="G2198" s="110"/>
      <c r="H2198" s="847"/>
      <c r="I2198" s="115"/>
      <c r="J2198" s="130"/>
      <c r="K2198" s="104"/>
      <c r="L2198" s="110"/>
      <c r="M2198" s="845"/>
      <c r="N2198" s="115"/>
      <c r="O2198" s="130"/>
      <c r="P2198" s="104"/>
    </row>
    <row r="2199" spans="1:16">
      <c r="A2199" s="132"/>
      <c r="B2199" s="135"/>
      <c r="C2199" s="832" t="s">
        <v>669</v>
      </c>
      <c r="D2199" s="137" t="s">
        <v>150</v>
      </c>
      <c r="E2199" s="138"/>
      <c r="F2199" s="139" t="s">
        <v>151</v>
      </c>
      <c r="G2199" s="135"/>
      <c r="H2199" s="835" t="s">
        <v>149</v>
      </c>
      <c r="I2199" s="137" t="s">
        <v>150</v>
      </c>
      <c r="J2199" s="138"/>
      <c r="K2199" s="139" t="s">
        <v>151</v>
      </c>
      <c r="L2199" s="135"/>
      <c r="M2199" s="838" t="s">
        <v>149</v>
      </c>
      <c r="N2199" s="137" t="s">
        <v>150</v>
      </c>
      <c r="O2199" s="138"/>
      <c r="P2199" s="139" t="s">
        <v>151</v>
      </c>
    </row>
    <row r="2200" spans="1:16">
      <c r="A2200" s="132"/>
      <c r="B2200" s="110"/>
      <c r="C2200" s="833"/>
      <c r="D2200" s="120"/>
      <c r="E2200" s="121"/>
      <c r="F2200" s="140"/>
      <c r="G2200" s="110"/>
      <c r="H2200" s="836"/>
      <c r="I2200" s="94"/>
      <c r="J2200" s="96"/>
      <c r="K2200" s="97"/>
      <c r="L2200" s="110"/>
      <c r="M2200" s="839"/>
      <c r="N2200" s="94"/>
      <c r="O2200" s="96"/>
      <c r="P2200" s="97"/>
    </row>
    <row r="2201" spans="1:16">
      <c r="A2201" s="132"/>
      <c r="B2201" s="135"/>
      <c r="C2201" s="833"/>
      <c r="D2201" s="94"/>
      <c r="E2201" s="96"/>
      <c r="F2201" s="97"/>
      <c r="G2201" s="135"/>
      <c r="H2201" s="836"/>
      <c r="I2201" s="94"/>
      <c r="J2201" s="96"/>
      <c r="K2201" s="97"/>
      <c r="L2201" s="135"/>
      <c r="M2201" s="839"/>
      <c r="N2201" s="94"/>
      <c r="O2201" s="96"/>
      <c r="P2201" s="97"/>
    </row>
    <row r="2202" spans="1:16">
      <c r="A2202" s="132"/>
      <c r="B2202" s="110"/>
      <c r="C2202" s="833"/>
      <c r="D2202" s="113"/>
      <c r="E2202" s="114"/>
      <c r="F2202" s="104"/>
      <c r="G2202" s="110"/>
      <c r="H2202" s="836"/>
      <c r="I2202" s="113"/>
      <c r="J2202" s="114"/>
      <c r="K2202" s="104"/>
      <c r="L2202" s="110"/>
      <c r="M2202" s="839"/>
      <c r="N2202" s="113"/>
      <c r="O2202" s="114"/>
      <c r="P2202" s="104"/>
    </row>
    <row r="2203" spans="1:16">
      <c r="A2203" s="841"/>
      <c r="B2203" s="135"/>
      <c r="C2203" s="833"/>
      <c r="D2203" s="94"/>
      <c r="E2203" s="96"/>
      <c r="F2203" s="97"/>
      <c r="G2203" s="135"/>
      <c r="H2203" s="836"/>
      <c r="I2203" s="94"/>
      <c r="J2203" s="96"/>
      <c r="K2203" s="97"/>
      <c r="L2203" s="135"/>
      <c r="M2203" s="839"/>
      <c r="N2203" s="94"/>
      <c r="O2203" s="96"/>
      <c r="P2203" s="97"/>
    </row>
    <row r="2204" spans="1:16">
      <c r="A2204" s="841"/>
      <c r="B2204" s="110"/>
      <c r="C2204" s="833"/>
      <c r="D2204" s="94"/>
      <c r="E2204" s="96"/>
      <c r="F2204" s="97"/>
      <c r="G2204" s="110"/>
      <c r="H2204" s="836"/>
      <c r="I2204" s="94"/>
      <c r="J2204" s="96"/>
      <c r="K2204" s="97"/>
      <c r="L2204" s="110"/>
      <c r="M2204" s="839"/>
      <c r="N2204" s="94"/>
      <c r="O2204" s="96"/>
      <c r="P2204" s="97"/>
    </row>
    <row r="2205" spans="1:16">
      <c r="A2205" s="841"/>
      <c r="B2205" s="135"/>
      <c r="C2205" s="833"/>
      <c r="D2205" s="113"/>
      <c r="E2205" s="114"/>
      <c r="F2205" s="104"/>
      <c r="G2205" s="135"/>
      <c r="H2205" s="836"/>
      <c r="I2205" s="113"/>
      <c r="J2205" s="114"/>
      <c r="K2205" s="104"/>
      <c r="L2205" s="135"/>
      <c r="M2205" s="839"/>
      <c r="N2205" s="113"/>
      <c r="O2205" s="114"/>
      <c r="P2205" s="104"/>
    </row>
    <row r="2206" spans="1:16" ht="17.25" thickBot="1">
      <c r="A2206" s="842"/>
      <c r="B2206" s="141"/>
      <c r="C2206" s="834"/>
      <c r="D2206" s="142"/>
      <c r="E2206" s="143"/>
      <c r="F2206" s="144"/>
      <c r="G2206" s="141"/>
      <c r="H2206" s="837"/>
      <c r="I2206" s="142"/>
      <c r="J2206" s="143"/>
      <c r="K2206" s="144"/>
      <c r="L2206" s="141"/>
      <c r="M2206" s="840"/>
      <c r="N2206" s="142"/>
      <c r="O2206" s="143"/>
      <c r="P2206" s="144"/>
    </row>
    <row r="2207" spans="1:16" s="146" customFormat="1" ht="27" customHeight="1" thickTop="1" thickBot="1">
      <c r="A2207" s="145"/>
      <c r="B2207" s="843" t="s">
        <v>152</v>
      </c>
      <c r="C2207" s="843"/>
      <c r="D2207" s="843"/>
      <c r="E2207" s="843"/>
      <c r="F2207" s="843"/>
      <c r="G2207" s="844" t="s">
        <v>153</v>
      </c>
      <c r="H2207" s="844"/>
      <c r="I2207" s="844"/>
      <c r="J2207" s="844"/>
      <c r="K2207" s="844"/>
      <c r="L2207" s="844"/>
      <c r="M2207" s="844"/>
      <c r="N2207" s="825" t="s">
        <v>154</v>
      </c>
      <c r="O2207" s="825"/>
      <c r="P2207" s="825"/>
    </row>
    <row r="2208" spans="1:16" s="159" customFormat="1" ht="21.75" customHeight="1" thickTop="1" thickBot="1">
      <c r="A2208" s="147" t="s">
        <v>0</v>
      </c>
      <c r="B2208" s="148"/>
      <c r="C2208" s="149" t="s">
        <v>155</v>
      </c>
      <c r="D2208" s="150" t="s">
        <v>156</v>
      </c>
      <c r="E2208" s="151" t="s">
        <v>157</v>
      </c>
      <c r="F2208" s="152" t="s">
        <v>158</v>
      </c>
      <c r="G2208" s="153" t="s">
        <v>159</v>
      </c>
      <c r="H2208" s="154" t="s">
        <v>150</v>
      </c>
      <c r="I2208" s="155" t="s">
        <v>156</v>
      </c>
      <c r="J2208" s="155" t="s">
        <v>157</v>
      </c>
      <c r="K2208" s="155" t="s">
        <v>158</v>
      </c>
      <c r="L2208" s="154" t="s">
        <v>160</v>
      </c>
      <c r="M2208" s="156" t="s">
        <v>161</v>
      </c>
      <c r="N2208" s="157" t="s">
        <v>155</v>
      </c>
      <c r="O2208" s="151" t="s">
        <v>157</v>
      </c>
      <c r="P2208" s="158" t="s">
        <v>158</v>
      </c>
    </row>
    <row r="2209" spans="1:16" s="172" customFormat="1" ht="17.25" thickTop="1">
      <c r="A2209" s="826">
        <f>A2123</f>
        <v>46224</v>
      </c>
      <c r="B2209" s="829" t="s">
        <v>670</v>
      </c>
      <c r="C2209" s="160"/>
      <c r="D2209" s="161"/>
      <c r="E2209" s="162"/>
      <c r="F2209" s="163"/>
      <c r="G2209" s="164"/>
      <c r="H2209" s="165"/>
      <c r="I2209" s="166"/>
      <c r="J2209" s="166"/>
      <c r="K2209" s="167"/>
      <c r="L2209" s="168"/>
      <c r="M2209" s="169"/>
      <c r="N2209" s="170"/>
      <c r="O2209" s="166"/>
      <c r="P2209" s="171"/>
    </row>
    <row r="2210" spans="1:16" s="172" customFormat="1">
      <c r="A2210" s="827"/>
      <c r="B2210" s="830"/>
      <c r="C2210" s="173"/>
      <c r="D2210" s="174"/>
      <c r="E2210" s="175"/>
      <c r="F2210" s="176"/>
      <c r="G2210" s="173"/>
      <c r="H2210" s="177"/>
      <c r="I2210" s="175"/>
      <c r="J2210" s="175"/>
      <c r="K2210" s="178"/>
      <c r="L2210" s="179"/>
      <c r="M2210" s="180"/>
      <c r="N2210" s="181"/>
      <c r="O2210" s="175"/>
      <c r="P2210" s="182"/>
    </row>
    <row r="2211" spans="1:16" s="172" customFormat="1">
      <c r="A2211" s="827"/>
      <c r="B2211" s="830"/>
      <c r="C2211" s="173"/>
      <c r="D2211" s="174"/>
      <c r="E2211" s="175"/>
      <c r="F2211" s="176"/>
      <c r="G2211" s="173"/>
      <c r="H2211" s="183"/>
      <c r="I2211" s="175"/>
      <c r="J2211" s="175"/>
      <c r="K2211" s="178"/>
      <c r="L2211" s="184"/>
      <c r="M2211" s="180"/>
      <c r="N2211" s="181"/>
      <c r="O2211" s="175"/>
      <c r="P2211" s="182"/>
    </row>
    <row r="2212" spans="1:16" s="172" customFormat="1">
      <c r="A2212" s="827"/>
      <c r="B2212" s="830"/>
      <c r="C2212" s="173"/>
      <c r="D2212" s="218"/>
      <c r="E2212" s="175"/>
      <c r="F2212" s="176"/>
      <c r="G2212" s="173"/>
      <c r="H2212" s="183"/>
      <c r="I2212" s="175"/>
      <c r="J2212" s="175"/>
      <c r="K2212" s="187"/>
      <c r="L2212" s="184"/>
      <c r="M2212" s="180"/>
      <c r="N2212" s="181"/>
      <c r="O2212" s="175"/>
      <c r="P2212" s="182"/>
    </row>
    <row r="2213" spans="1:16" s="172" customFormat="1">
      <c r="A2213" s="827"/>
      <c r="B2213" s="830"/>
      <c r="C2213" s="173"/>
      <c r="D2213" s="185"/>
      <c r="E2213" s="175"/>
      <c r="F2213" s="182"/>
      <c r="G2213" s="173"/>
      <c r="H2213" s="186"/>
      <c r="I2213" s="175"/>
      <c r="J2213" s="175"/>
      <c r="K2213" s="187"/>
      <c r="L2213" s="184"/>
      <c r="M2213" s="180"/>
      <c r="N2213" s="181"/>
      <c r="O2213" s="175"/>
      <c r="P2213" s="182"/>
    </row>
    <row r="2214" spans="1:16" s="172" customFormat="1">
      <c r="A2214" s="827"/>
      <c r="B2214" s="830"/>
      <c r="C2214" s="173"/>
      <c r="D2214" s="174"/>
      <c r="E2214" s="175"/>
      <c r="F2214" s="188"/>
      <c r="G2214" s="198"/>
      <c r="H2214" s="183"/>
      <c r="I2214" s="191"/>
      <c r="J2214" s="175"/>
      <c r="K2214" s="178"/>
      <c r="L2214" s="189"/>
      <c r="M2214" s="190"/>
      <c r="N2214" s="181"/>
      <c r="O2214" s="175"/>
      <c r="P2214" s="182"/>
    </row>
    <row r="2215" spans="1:16" s="172" customFormat="1">
      <c r="A2215" s="827"/>
      <c r="B2215" s="830"/>
      <c r="C2215" s="173"/>
      <c r="D2215" s="174"/>
      <c r="E2215" s="175"/>
      <c r="F2215" s="182"/>
      <c r="G2215" s="173"/>
      <c r="H2215" s="183"/>
      <c r="I2215" s="191"/>
      <c r="J2215" s="175"/>
      <c r="K2215" s="178"/>
      <c r="L2215" s="184"/>
      <c r="M2215" s="180"/>
      <c r="N2215" s="181"/>
      <c r="O2215" s="175"/>
      <c r="P2215" s="182"/>
    </row>
    <row r="2216" spans="1:16" s="172" customFormat="1">
      <c r="A2216" s="827"/>
      <c r="B2216" s="830"/>
      <c r="C2216" s="173"/>
      <c r="D2216" s="174"/>
      <c r="E2216" s="175"/>
      <c r="F2216" s="182"/>
      <c r="G2216" s="219"/>
      <c r="H2216" s="183"/>
      <c r="I2216" s="175"/>
      <c r="J2216" s="175"/>
      <c r="K2216" s="178"/>
      <c r="L2216" s="184"/>
      <c r="M2216" s="180"/>
      <c r="N2216" s="181"/>
      <c r="O2216" s="175"/>
      <c r="P2216" s="182"/>
    </row>
    <row r="2217" spans="1:16" s="172" customFormat="1">
      <c r="A2217" s="827"/>
      <c r="B2217" s="830"/>
      <c r="C2217" s="173"/>
      <c r="D2217" s="174"/>
      <c r="E2217" s="175"/>
      <c r="F2217" s="188"/>
      <c r="G2217" s="173"/>
      <c r="H2217" s="183"/>
      <c r="I2217" s="191"/>
      <c r="J2217" s="175"/>
      <c r="K2217" s="178"/>
      <c r="L2217" s="184"/>
      <c r="M2217" s="180"/>
      <c r="N2217" s="181"/>
      <c r="O2217" s="175"/>
      <c r="P2217" s="182"/>
    </row>
    <row r="2218" spans="1:16" s="172" customFormat="1">
      <c r="A2218" s="827"/>
      <c r="B2218" s="830"/>
      <c r="C2218" s="173"/>
      <c r="D2218" s="174"/>
      <c r="E2218" s="175"/>
      <c r="F2218" s="182"/>
      <c r="G2218" s="173"/>
      <c r="H2218" s="183"/>
      <c r="I2218" s="191"/>
      <c r="J2218" s="175"/>
      <c r="K2218" s="178"/>
      <c r="L2218" s="184"/>
      <c r="M2218" s="180"/>
      <c r="N2218" s="181"/>
      <c r="O2218" s="175"/>
      <c r="P2218" s="182"/>
    </row>
    <row r="2219" spans="1:16" s="172" customFormat="1">
      <c r="A2219" s="827"/>
      <c r="B2219" s="830"/>
      <c r="C2219" s="192"/>
      <c r="D2219" s="193"/>
      <c r="E2219" s="194"/>
      <c r="F2219" s="195"/>
      <c r="G2219" s="173"/>
      <c r="H2219" s="177"/>
      <c r="I2219" s="175"/>
      <c r="J2219" s="175"/>
      <c r="K2219" s="178"/>
      <c r="L2219" s="184"/>
      <c r="M2219" s="180"/>
      <c r="N2219" s="196"/>
      <c r="O2219" s="194"/>
      <c r="P2219" s="195"/>
    </row>
    <row r="2220" spans="1:16" s="172" customFormat="1">
      <c r="A2220" s="827"/>
      <c r="B2220" s="830"/>
      <c r="C2220" s="192"/>
      <c r="D2220" s="193"/>
      <c r="E2220" s="194"/>
      <c r="F2220" s="195"/>
      <c r="G2220" s="198"/>
      <c r="H2220" s="183"/>
      <c r="I2220" s="191"/>
      <c r="J2220" s="175"/>
      <c r="K2220" s="178"/>
      <c r="L2220" s="184"/>
      <c r="M2220" s="180"/>
      <c r="N2220" s="196"/>
      <c r="O2220" s="194"/>
      <c r="P2220" s="195"/>
    </row>
    <row r="2221" spans="1:16" s="172" customFormat="1">
      <c r="A2221" s="827"/>
      <c r="B2221" s="830"/>
      <c r="C2221" s="192"/>
      <c r="D2221" s="193"/>
      <c r="E2221" s="194"/>
      <c r="F2221" s="195"/>
      <c r="G2221" s="173"/>
      <c r="H2221" s="199"/>
      <c r="I2221" s="191"/>
      <c r="J2221" s="200"/>
      <c r="K2221" s="197"/>
      <c r="L2221" s="184"/>
      <c r="M2221" s="180"/>
      <c r="N2221" s="196"/>
      <c r="O2221" s="194"/>
      <c r="P2221" s="195"/>
    </row>
    <row r="2222" spans="1:16" s="172" customFormat="1">
      <c r="A2222" s="827"/>
      <c r="B2222" s="830"/>
      <c r="C2222" s="192"/>
      <c r="D2222" s="193"/>
      <c r="E2222" s="194"/>
      <c r="F2222" s="195"/>
      <c r="G2222" s="173"/>
      <c r="H2222" s="201"/>
      <c r="I2222" s="175"/>
      <c r="J2222" s="175"/>
      <c r="K2222" s="178"/>
      <c r="L2222" s="184"/>
      <c r="M2222" s="180"/>
      <c r="N2222" s="196"/>
      <c r="O2222" s="194"/>
      <c r="P2222" s="195"/>
    </row>
    <row r="2223" spans="1:16" s="172" customFormat="1">
      <c r="A2223" s="827"/>
      <c r="B2223" s="830"/>
      <c r="C2223" s="192"/>
      <c r="D2223" s="193"/>
      <c r="E2223" s="194"/>
      <c r="F2223" s="195"/>
      <c r="G2223" s="198"/>
      <c r="H2223" s="183"/>
      <c r="I2223" s="200"/>
      <c r="J2223" s="200"/>
      <c r="K2223" s="197"/>
      <c r="L2223" s="184"/>
      <c r="M2223" s="180"/>
      <c r="N2223" s="196"/>
      <c r="O2223" s="194"/>
      <c r="P2223" s="195"/>
    </row>
    <row r="2224" spans="1:16" s="172" customFormat="1">
      <c r="A2224" s="827"/>
      <c r="B2224" s="830"/>
      <c r="C2224" s="192"/>
      <c r="D2224" s="193"/>
      <c r="E2224" s="194"/>
      <c r="F2224" s="195"/>
      <c r="G2224" s="173"/>
      <c r="H2224" s="183"/>
      <c r="I2224" s="200"/>
      <c r="J2224" s="200"/>
      <c r="K2224" s="197"/>
      <c r="L2224" s="179"/>
      <c r="M2224" s="180"/>
      <c r="N2224" s="196"/>
      <c r="O2224" s="194"/>
      <c r="P2224" s="195"/>
    </row>
    <row r="2225" spans="1:16" s="172" customFormat="1">
      <c r="A2225" s="827"/>
      <c r="B2225" s="830"/>
      <c r="C2225" s="192"/>
      <c r="D2225" s="193"/>
      <c r="E2225" s="194"/>
      <c r="F2225" s="195"/>
      <c r="G2225" s="192"/>
      <c r="H2225" s="201"/>
      <c r="I2225" s="202"/>
      <c r="J2225" s="202"/>
      <c r="K2225" s="203"/>
      <c r="L2225" s="204"/>
      <c r="M2225" s="190"/>
      <c r="N2225" s="196"/>
      <c r="O2225" s="194"/>
      <c r="P2225" s="195"/>
    </row>
    <row r="2226" spans="1:16" s="172" customFormat="1">
      <c r="A2226" s="827"/>
      <c r="B2226" s="830"/>
      <c r="C2226" s="192"/>
      <c r="D2226" s="193"/>
      <c r="E2226" s="194"/>
      <c r="F2226" s="195"/>
      <c r="G2226" s="192"/>
      <c r="H2226" s="201"/>
      <c r="I2226" s="202"/>
      <c r="J2226" s="202"/>
      <c r="K2226" s="203"/>
      <c r="L2226" s="204"/>
      <c r="M2226" s="190"/>
      <c r="N2226" s="196"/>
      <c r="O2226" s="194"/>
      <c r="P2226" s="195"/>
    </row>
    <row r="2227" spans="1:16" s="172" customFormat="1">
      <c r="A2227" s="827"/>
      <c r="B2227" s="830"/>
      <c r="C2227" s="192"/>
      <c r="D2227" s="193"/>
      <c r="E2227" s="194"/>
      <c r="F2227" s="195"/>
      <c r="G2227" s="192"/>
      <c r="H2227" s="201"/>
      <c r="I2227" s="202"/>
      <c r="J2227" s="202"/>
      <c r="K2227" s="203"/>
      <c r="L2227" s="204"/>
      <c r="M2227" s="190"/>
      <c r="N2227" s="196"/>
      <c r="O2227" s="194"/>
      <c r="P2227" s="195"/>
    </row>
    <row r="2228" spans="1:16" s="172" customFormat="1" ht="17.25" thickBot="1">
      <c r="A2228" s="828"/>
      <c r="B2228" s="831"/>
      <c r="C2228" s="205"/>
      <c r="D2228" s="206"/>
      <c r="E2228" s="207"/>
      <c r="F2228" s="208"/>
      <c r="G2228" s="209"/>
      <c r="H2228" s="210"/>
      <c r="I2228" s="211"/>
      <c r="J2228" s="211"/>
      <c r="K2228" s="212"/>
      <c r="L2228" s="213"/>
      <c r="M2228" s="214"/>
      <c r="N2228" s="215"/>
      <c r="O2228" s="207"/>
      <c r="P2228" s="208"/>
    </row>
    <row r="2229" spans="1:16" s="71" customFormat="1" ht="18" customHeight="1" thickTop="1" thickBot="1">
      <c r="A2229" s="862">
        <f>A2123+1</f>
        <v>46225</v>
      </c>
      <c r="B2229" s="90" t="s">
        <v>162</v>
      </c>
      <c r="C2229" s="832" t="s">
        <v>665</v>
      </c>
      <c r="D2229" s="91" t="s">
        <v>114</v>
      </c>
      <c r="E2229" s="92" t="s">
        <v>164</v>
      </c>
      <c r="F2229" s="93"/>
      <c r="G2229" s="90" t="s">
        <v>162</v>
      </c>
      <c r="H2229" s="836" t="s">
        <v>163</v>
      </c>
      <c r="I2229" s="91" t="s">
        <v>114</v>
      </c>
      <c r="J2229" s="92" t="s">
        <v>164</v>
      </c>
      <c r="K2229" s="93"/>
      <c r="L2229" s="90" t="s">
        <v>162</v>
      </c>
      <c r="M2229" s="839" t="s">
        <v>163</v>
      </c>
      <c r="N2229" s="91" t="s">
        <v>114</v>
      </c>
      <c r="O2229" s="92" t="s">
        <v>164</v>
      </c>
      <c r="P2229" s="93"/>
    </row>
    <row r="2230" spans="1:16" ht="18" customHeight="1">
      <c r="A2230" s="863"/>
      <c r="B2230" s="864"/>
      <c r="C2230" s="833"/>
      <c r="D2230" s="94" t="s">
        <v>116</v>
      </c>
      <c r="E2230" s="95" t="s">
        <v>142</v>
      </c>
      <c r="F2230" s="93"/>
      <c r="G2230" s="864"/>
      <c r="H2230" s="836"/>
      <c r="I2230" s="94" t="s">
        <v>116</v>
      </c>
      <c r="J2230" s="95" t="s">
        <v>142</v>
      </c>
      <c r="K2230" s="93"/>
      <c r="L2230" s="864"/>
      <c r="M2230" s="839"/>
      <c r="N2230" s="94" t="s">
        <v>116</v>
      </c>
      <c r="O2230" s="95" t="s">
        <v>142</v>
      </c>
      <c r="P2230" s="93"/>
    </row>
    <row r="2231" spans="1:16" ht="17.25" thickBot="1">
      <c r="A2231" s="863"/>
      <c r="B2231" s="865"/>
      <c r="C2231" s="833"/>
      <c r="D2231" s="94" t="s">
        <v>165</v>
      </c>
      <c r="E2231" s="96" t="s">
        <v>166</v>
      </c>
      <c r="F2231" s="98"/>
      <c r="G2231" s="865"/>
      <c r="H2231" s="836"/>
      <c r="I2231" s="94" t="s">
        <v>165</v>
      </c>
      <c r="J2231" s="96" t="s">
        <v>166</v>
      </c>
      <c r="K2231" s="98"/>
      <c r="L2231" s="865"/>
      <c r="M2231" s="839"/>
      <c r="N2231" s="94" t="s">
        <v>165</v>
      </c>
      <c r="O2231" s="96" t="s">
        <v>166</v>
      </c>
      <c r="P2231" s="98"/>
    </row>
    <row r="2232" spans="1:16" ht="17.25" thickBot="1">
      <c r="A2232" s="863"/>
      <c r="B2232" s="90" t="s">
        <v>167</v>
      </c>
      <c r="C2232" s="833"/>
      <c r="D2232" s="94"/>
      <c r="E2232" s="96"/>
      <c r="F2232" s="97"/>
      <c r="G2232" s="90" t="s">
        <v>167</v>
      </c>
      <c r="H2232" s="836"/>
      <c r="I2232" s="94" t="s">
        <v>120</v>
      </c>
      <c r="J2232" s="96" t="s">
        <v>148</v>
      </c>
      <c r="K2232" s="97"/>
      <c r="L2232" s="90" t="s">
        <v>167</v>
      </c>
      <c r="M2232" s="839"/>
      <c r="N2232" s="94" t="s">
        <v>120</v>
      </c>
      <c r="O2232" s="96" t="s">
        <v>148</v>
      </c>
      <c r="P2232" s="97"/>
    </row>
    <row r="2233" spans="1:16">
      <c r="A2233" s="863"/>
      <c r="B2233" s="861"/>
      <c r="C2233" s="833"/>
      <c r="D2233" s="94"/>
      <c r="E2233" s="96"/>
      <c r="F2233" s="97"/>
      <c r="G2233" s="861"/>
      <c r="H2233" s="836"/>
      <c r="I2233" s="94"/>
      <c r="J2233" s="96"/>
      <c r="K2233" s="97"/>
      <c r="L2233" s="861"/>
      <c r="M2233" s="839"/>
      <c r="N2233" s="94"/>
      <c r="O2233" s="96"/>
      <c r="P2233" s="97"/>
    </row>
    <row r="2234" spans="1:16">
      <c r="A2234" s="863"/>
      <c r="B2234" s="854"/>
      <c r="C2234" s="833"/>
      <c r="D2234" s="94"/>
      <c r="E2234" s="96"/>
      <c r="F2234" s="97"/>
      <c r="G2234" s="854"/>
      <c r="H2234" s="836"/>
      <c r="I2234" s="94"/>
      <c r="J2234" s="96"/>
      <c r="K2234" s="97"/>
      <c r="L2234" s="854"/>
      <c r="M2234" s="839"/>
      <c r="N2234" s="94"/>
      <c r="O2234" s="96"/>
      <c r="P2234" s="97"/>
    </row>
    <row r="2235" spans="1:16">
      <c r="A2235" s="863"/>
      <c r="B2235" s="853"/>
      <c r="C2235" s="833"/>
      <c r="D2235" s="94"/>
      <c r="E2235" s="96"/>
      <c r="F2235" s="93"/>
      <c r="G2235" s="853"/>
      <c r="H2235" s="836"/>
      <c r="I2235" s="94"/>
      <c r="J2235" s="96"/>
      <c r="K2235" s="93"/>
      <c r="L2235" s="853"/>
      <c r="M2235" s="839"/>
      <c r="N2235" s="94"/>
      <c r="O2235" s="96"/>
      <c r="P2235" s="93"/>
    </row>
    <row r="2236" spans="1:16">
      <c r="A2236" s="863"/>
      <c r="B2236" s="854"/>
      <c r="C2236" s="833"/>
      <c r="D2236" s="94"/>
      <c r="E2236" s="96"/>
      <c r="F2236" s="99"/>
      <c r="G2236" s="854"/>
      <c r="H2236" s="836"/>
      <c r="I2236" s="94"/>
      <c r="J2236" s="96"/>
      <c r="K2236" s="99"/>
      <c r="L2236" s="854"/>
      <c r="M2236" s="839"/>
      <c r="N2236" s="94"/>
      <c r="O2236" s="96"/>
      <c r="P2236" s="93"/>
    </row>
    <row r="2237" spans="1:16">
      <c r="A2237" s="863"/>
      <c r="B2237" s="853"/>
      <c r="C2237" s="833"/>
      <c r="D2237" s="94"/>
      <c r="E2237" s="96"/>
      <c r="F2237" s="102"/>
      <c r="G2237" s="853"/>
      <c r="H2237" s="836"/>
      <c r="I2237" s="94"/>
      <c r="J2237" s="96"/>
      <c r="K2237" s="102"/>
      <c r="L2237" s="853"/>
      <c r="M2237" s="839"/>
      <c r="N2237" s="94"/>
      <c r="O2237" s="96"/>
      <c r="P2237" s="99"/>
    </row>
    <row r="2238" spans="1:16" ht="17.25" thickBot="1">
      <c r="A2238" s="863"/>
      <c r="B2238" s="854"/>
      <c r="C2238" s="833"/>
      <c r="D2238" s="94"/>
      <c r="E2238" s="96"/>
      <c r="F2238" s="99"/>
      <c r="G2238" s="854"/>
      <c r="H2238" s="836"/>
      <c r="I2238" s="94"/>
      <c r="J2238" s="96"/>
      <c r="K2238" s="99"/>
      <c r="L2238" s="854"/>
      <c r="M2238" s="839"/>
      <c r="N2238" s="94"/>
      <c r="O2238" s="96"/>
      <c r="P2238" s="99"/>
    </row>
    <row r="2239" spans="1:16" ht="17.25" thickBot="1">
      <c r="A2239" s="863"/>
      <c r="B2239" s="100" t="s">
        <v>168</v>
      </c>
      <c r="C2239" s="833"/>
      <c r="D2239" s="94"/>
      <c r="E2239" s="96"/>
      <c r="F2239" s="99"/>
      <c r="G2239" s="100" t="s">
        <v>168</v>
      </c>
      <c r="H2239" s="836"/>
      <c r="I2239" s="94"/>
      <c r="J2239" s="96"/>
      <c r="K2239" s="99"/>
      <c r="L2239" s="100" t="s">
        <v>168</v>
      </c>
      <c r="M2239" s="839"/>
      <c r="N2239" s="94"/>
      <c r="O2239" s="96"/>
      <c r="P2239" s="99"/>
    </row>
    <row r="2240" spans="1:16">
      <c r="A2240" s="863"/>
      <c r="B2240" s="855"/>
      <c r="C2240" s="833"/>
      <c r="D2240" s="94"/>
      <c r="E2240" s="96"/>
      <c r="F2240" s="99"/>
      <c r="G2240" s="855"/>
      <c r="H2240" s="836"/>
      <c r="I2240" s="94"/>
      <c r="J2240" s="96"/>
      <c r="K2240" s="99"/>
      <c r="L2240" s="855"/>
      <c r="M2240" s="839"/>
      <c r="N2240" s="94"/>
      <c r="O2240" s="96"/>
      <c r="P2240" s="99"/>
    </row>
    <row r="2241" spans="1:16">
      <c r="A2241" s="863"/>
      <c r="B2241" s="856"/>
      <c r="C2241" s="833"/>
      <c r="D2241" s="94"/>
      <c r="E2241" s="96"/>
      <c r="F2241" s="99"/>
      <c r="G2241" s="856"/>
      <c r="H2241" s="836"/>
      <c r="I2241" s="94"/>
      <c r="J2241" s="96"/>
      <c r="K2241" s="99"/>
      <c r="L2241" s="856"/>
      <c r="M2241" s="839"/>
      <c r="N2241" s="94"/>
      <c r="O2241" s="96"/>
      <c r="P2241" s="97"/>
    </row>
    <row r="2242" spans="1:16" ht="17.25" thickBot="1">
      <c r="A2242" s="863"/>
      <c r="B2242" s="857"/>
      <c r="C2242" s="833"/>
      <c r="D2242" s="94"/>
      <c r="E2242" s="96"/>
      <c r="F2242" s="97"/>
      <c r="G2242" s="857"/>
      <c r="H2242" s="836"/>
      <c r="I2242" s="94"/>
      <c r="J2242" s="96"/>
      <c r="K2242" s="97"/>
      <c r="L2242" s="857"/>
      <c r="M2242" s="839"/>
      <c r="N2242" s="94"/>
      <c r="O2242" s="96"/>
      <c r="P2242" s="97"/>
    </row>
    <row r="2243" spans="1:16" ht="17.25" thickBot="1">
      <c r="A2243" s="863"/>
      <c r="B2243" s="100" t="s">
        <v>123</v>
      </c>
      <c r="C2243" s="833"/>
      <c r="D2243" s="94"/>
      <c r="E2243" s="96"/>
      <c r="F2243" s="97"/>
      <c r="G2243" s="100" t="s">
        <v>123</v>
      </c>
      <c r="H2243" s="836"/>
      <c r="I2243" s="94"/>
      <c r="J2243" s="96"/>
      <c r="K2243" s="97"/>
      <c r="L2243" s="100" t="s">
        <v>123</v>
      </c>
      <c r="M2243" s="839"/>
      <c r="N2243" s="94"/>
      <c r="O2243" s="96"/>
      <c r="P2243" s="97"/>
    </row>
    <row r="2244" spans="1:16">
      <c r="A2244" s="863"/>
      <c r="B2244" s="868"/>
      <c r="C2244" s="833"/>
      <c r="D2244" s="94"/>
      <c r="E2244" s="96"/>
      <c r="F2244" s="97"/>
      <c r="G2244" s="868"/>
      <c r="H2244" s="836"/>
      <c r="I2244" s="94"/>
      <c r="J2244" s="96"/>
      <c r="K2244" s="97"/>
      <c r="L2244" s="868"/>
      <c r="M2244" s="839"/>
      <c r="N2244" s="94"/>
      <c r="O2244" s="96"/>
      <c r="P2244" s="97"/>
    </row>
    <row r="2245" spans="1:16">
      <c r="A2245" s="863"/>
      <c r="B2245" s="869"/>
      <c r="C2245" s="833"/>
      <c r="D2245" s="94"/>
      <c r="E2245" s="96"/>
      <c r="F2245" s="97"/>
      <c r="G2245" s="869"/>
      <c r="H2245" s="836"/>
      <c r="I2245" s="94"/>
      <c r="J2245" s="96"/>
      <c r="K2245" s="97"/>
      <c r="L2245" s="869"/>
      <c r="M2245" s="839"/>
      <c r="N2245" s="94"/>
      <c r="O2245" s="96"/>
      <c r="P2245" s="97"/>
    </row>
    <row r="2246" spans="1:16" ht="17.25" thickBot="1">
      <c r="A2246" s="863"/>
      <c r="B2246" s="870"/>
      <c r="C2246" s="833"/>
      <c r="D2246" s="94"/>
      <c r="E2246" s="96"/>
      <c r="F2246" s="97"/>
      <c r="G2246" s="870"/>
      <c r="H2246" s="836"/>
      <c r="I2246" s="94"/>
      <c r="J2246" s="96"/>
      <c r="K2246" s="97"/>
      <c r="L2246" s="870"/>
      <c r="M2246" s="839"/>
      <c r="N2246" s="94"/>
      <c r="O2246" s="96"/>
      <c r="P2246" s="97"/>
    </row>
    <row r="2247" spans="1:16">
      <c r="A2247" s="863"/>
      <c r="B2247" s="851" t="s">
        <v>124</v>
      </c>
      <c r="C2247" s="833"/>
      <c r="D2247" s="94"/>
      <c r="E2247" s="96"/>
      <c r="F2247" s="97"/>
      <c r="G2247" s="851" t="s">
        <v>124</v>
      </c>
      <c r="H2247" s="836"/>
      <c r="I2247" s="94"/>
      <c r="J2247" s="96"/>
      <c r="K2247" s="97"/>
      <c r="L2247" s="851" t="s">
        <v>124</v>
      </c>
      <c r="M2247" s="839"/>
      <c r="N2247" s="94"/>
      <c r="O2247" s="96"/>
      <c r="P2247" s="97"/>
    </row>
    <row r="2248" spans="1:16" ht="17.25" thickBot="1">
      <c r="A2248" s="863"/>
      <c r="B2248" s="852"/>
      <c r="C2248" s="833"/>
      <c r="D2248" s="94"/>
      <c r="E2248" s="96"/>
      <c r="F2248" s="97"/>
      <c r="G2248" s="852"/>
      <c r="H2248" s="836"/>
      <c r="I2248" s="94"/>
      <c r="J2248" s="96"/>
      <c r="K2248" s="97"/>
      <c r="L2248" s="852"/>
      <c r="M2248" s="839"/>
      <c r="N2248" s="94"/>
      <c r="O2248" s="96"/>
      <c r="P2248" s="93"/>
    </row>
    <row r="2249" spans="1:16" ht="17.25" thickTop="1">
      <c r="A2249" s="863"/>
      <c r="B2249" s="866" t="s">
        <v>125</v>
      </c>
      <c r="C2249" s="833"/>
      <c r="D2249" s="94"/>
      <c r="E2249" s="96"/>
      <c r="F2249" s="93"/>
      <c r="G2249" s="866" t="s">
        <v>125</v>
      </c>
      <c r="H2249" s="836"/>
      <c r="I2249" s="94"/>
      <c r="J2249" s="96"/>
      <c r="K2249" s="93"/>
      <c r="L2249" s="866" t="s">
        <v>125</v>
      </c>
      <c r="M2249" s="839"/>
      <c r="N2249" s="94"/>
      <c r="O2249" s="96"/>
      <c r="P2249" s="97"/>
    </row>
    <row r="2250" spans="1:16" ht="17.25" thickBot="1">
      <c r="A2250" s="863"/>
      <c r="B2250" s="849"/>
      <c r="C2250" s="833"/>
      <c r="D2250" s="94"/>
      <c r="E2250" s="96"/>
      <c r="F2250" s="93"/>
      <c r="G2250" s="849"/>
      <c r="H2250" s="836"/>
      <c r="I2250" s="94"/>
      <c r="J2250" s="96"/>
      <c r="K2250" s="93"/>
      <c r="L2250" s="849"/>
      <c r="M2250" s="839"/>
      <c r="N2250" s="94"/>
      <c r="O2250" s="96"/>
      <c r="P2250" s="101"/>
    </row>
    <row r="2251" spans="1:16">
      <c r="A2251" s="863"/>
      <c r="B2251" s="859"/>
      <c r="C2251" s="833"/>
      <c r="D2251" s="94"/>
      <c r="E2251" s="96"/>
      <c r="F2251" s="97"/>
      <c r="G2251" s="859"/>
      <c r="H2251" s="836"/>
      <c r="I2251" s="94"/>
      <c r="J2251" s="96"/>
      <c r="K2251" s="97"/>
      <c r="L2251" s="859"/>
      <c r="M2251" s="839"/>
      <c r="N2251" s="94"/>
      <c r="O2251" s="96"/>
      <c r="P2251" s="103"/>
    </row>
    <row r="2252" spans="1:16" ht="17.25" thickBot="1">
      <c r="A2252" s="863"/>
      <c r="B2252" s="867"/>
      <c r="C2252" s="833"/>
      <c r="D2252" s="94"/>
      <c r="E2252" s="96"/>
      <c r="F2252" s="97"/>
      <c r="G2252" s="867"/>
      <c r="H2252" s="836"/>
      <c r="I2252" s="94"/>
      <c r="J2252" s="96"/>
      <c r="K2252" s="97"/>
      <c r="L2252" s="867"/>
      <c r="M2252" s="839"/>
      <c r="N2252" s="94"/>
      <c r="O2252" s="96"/>
      <c r="P2252" s="104"/>
    </row>
    <row r="2253" spans="1:16">
      <c r="A2253" s="863"/>
      <c r="B2253" s="848" t="s">
        <v>126</v>
      </c>
      <c r="C2253" s="833"/>
      <c r="D2253" s="94"/>
      <c r="E2253" s="96"/>
      <c r="F2253" s="93"/>
      <c r="G2253" s="848" t="s">
        <v>126</v>
      </c>
      <c r="H2253" s="836"/>
      <c r="I2253" s="94"/>
      <c r="J2253" s="96"/>
      <c r="K2253" s="93"/>
      <c r="L2253" s="848" t="s">
        <v>126</v>
      </c>
      <c r="M2253" s="839"/>
      <c r="N2253" s="94"/>
      <c r="O2253" s="96"/>
      <c r="P2253" s="99"/>
    </row>
    <row r="2254" spans="1:16" ht="17.25" thickBot="1">
      <c r="A2254" s="863"/>
      <c r="B2254" s="849"/>
      <c r="C2254" s="833"/>
      <c r="D2254" s="94"/>
      <c r="E2254" s="96"/>
      <c r="F2254" s="101"/>
      <c r="G2254" s="849"/>
      <c r="H2254" s="836"/>
      <c r="I2254" s="94"/>
      <c r="J2254" s="96"/>
      <c r="K2254" s="101"/>
      <c r="L2254" s="849"/>
      <c r="M2254" s="839"/>
      <c r="N2254" s="94"/>
      <c r="O2254" s="96"/>
      <c r="P2254" s="104"/>
    </row>
    <row r="2255" spans="1:16">
      <c r="A2255" s="863"/>
      <c r="B2255" s="859"/>
      <c r="C2255" s="833"/>
      <c r="D2255" s="94"/>
      <c r="E2255" s="96"/>
      <c r="F2255" s="102"/>
      <c r="G2255" s="859"/>
      <c r="H2255" s="836"/>
      <c r="I2255" s="94"/>
      <c r="J2255" s="96"/>
      <c r="K2255" s="103"/>
      <c r="L2255" s="859"/>
      <c r="M2255" s="839"/>
      <c r="N2255" s="94"/>
      <c r="O2255" s="96"/>
      <c r="P2255" s="93"/>
    </row>
    <row r="2256" spans="1:16" ht="17.25" thickBot="1">
      <c r="A2256" s="863"/>
      <c r="B2256" s="860"/>
      <c r="C2256" s="833"/>
      <c r="D2256" s="94"/>
      <c r="E2256" s="96"/>
      <c r="F2256" s="99"/>
      <c r="G2256" s="860"/>
      <c r="H2256" s="836"/>
      <c r="I2256" s="94"/>
      <c r="J2256" s="96"/>
      <c r="K2256" s="104"/>
      <c r="L2256" s="860"/>
      <c r="M2256" s="839"/>
      <c r="N2256" s="94"/>
      <c r="O2256" s="96"/>
      <c r="P2256" s="97"/>
    </row>
    <row r="2257" spans="1:16">
      <c r="A2257" s="863"/>
      <c r="B2257" s="858" t="s">
        <v>127</v>
      </c>
      <c r="C2257" s="833"/>
      <c r="D2257" s="94"/>
      <c r="E2257" s="96"/>
      <c r="F2257" s="103"/>
      <c r="G2257" s="858" t="s">
        <v>127</v>
      </c>
      <c r="H2257" s="836"/>
      <c r="I2257" s="94"/>
      <c r="J2257" s="96"/>
      <c r="K2257" s="104"/>
      <c r="L2257" s="858" t="s">
        <v>127</v>
      </c>
      <c r="M2257" s="839"/>
      <c r="N2257" s="94"/>
      <c r="O2257" s="114"/>
      <c r="P2257" s="97"/>
    </row>
    <row r="2258" spans="1:16" ht="17.25" thickBot="1">
      <c r="A2258" s="863"/>
      <c r="B2258" s="849"/>
      <c r="C2258" s="833"/>
      <c r="D2258" s="94"/>
      <c r="E2258" s="96"/>
      <c r="F2258" s="104"/>
      <c r="G2258" s="849"/>
      <c r="H2258" s="836"/>
      <c r="I2258" s="94"/>
      <c r="J2258" s="96"/>
      <c r="K2258" s="99"/>
      <c r="L2258" s="849"/>
      <c r="M2258" s="839"/>
      <c r="N2258" s="113"/>
      <c r="O2258" s="96"/>
      <c r="P2258" s="112"/>
    </row>
    <row r="2259" spans="1:16">
      <c r="A2259" s="863"/>
      <c r="B2259" s="859"/>
      <c r="C2259" s="833"/>
      <c r="D2259" s="94"/>
      <c r="E2259" s="96"/>
      <c r="F2259" s="104"/>
      <c r="G2259" s="859"/>
      <c r="H2259" s="836"/>
      <c r="I2259" s="94"/>
      <c r="J2259" s="96"/>
      <c r="K2259" s="104"/>
      <c r="L2259" s="859"/>
      <c r="M2259" s="839"/>
      <c r="N2259" s="113"/>
      <c r="O2259" s="114"/>
      <c r="P2259" s="97"/>
    </row>
    <row r="2260" spans="1:16" ht="17.25" thickBot="1">
      <c r="A2260" s="863"/>
      <c r="B2260" s="860"/>
      <c r="C2260" s="833"/>
      <c r="D2260" s="94"/>
      <c r="E2260" s="96"/>
      <c r="F2260" s="99"/>
      <c r="G2260" s="860"/>
      <c r="H2260" s="836"/>
      <c r="I2260" s="94"/>
      <c r="J2260" s="96"/>
      <c r="K2260" s="93"/>
      <c r="L2260" s="860"/>
      <c r="M2260" s="839"/>
      <c r="N2260" s="94"/>
      <c r="O2260" s="114"/>
      <c r="P2260" s="104"/>
    </row>
    <row r="2261" spans="1:16">
      <c r="A2261" s="863"/>
      <c r="B2261" s="858" t="s">
        <v>128</v>
      </c>
      <c r="C2261" s="833"/>
      <c r="D2261" s="94"/>
      <c r="E2261" s="96"/>
      <c r="F2261" s="104"/>
      <c r="G2261" s="858" t="s">
        <v>128</v>
      </c>
      <c r="H2261" s="836"/>
      <c r="I2261" s="94"/>
      <c r="J2261" s="96"/>
      <c r="K2261" s="97"/>
      <c r="L2261" s="858" t="s">
        <v>128</v>
      </c>
      <c r="M2261" s="839"/>
      <c r="N2261" s="94"/>
      <c r="O2261" s="96"/>
      <c r="P2261" s="97"/>
    </row>
    <row r="2262" spans="1:16" ht="17.25" thickBot="1">
      <c r="A2262" s="863"/>
      <c r="B2262" s="849"/>
      <c r="C2262" s="833"/>
      <c r="D2262" s="94"/>
      <c r="E2262" s="96"/>
      <c r="F2262" s="93"/>
      <c r="G2262" s="849"/>
      <c r="H2262" s="836"/>
      <c r="I2262" s="94"/>
      <c r="J2262" s="114"/>
      <c r="K2262" s="97"/>
      <c r="L2262" s="849"/>
      <c r="M2262" s="839"/>
      <c r="N2262" s="113"/>
      <c r="O2262" s="114"/>
      <c r="P2262" s="97"/>
    </row>
    <row r="2263" spans="1:16">
      <c r="A2263" s="863"/>
      <c r="B2263" s="859"/>
      <c r="C2263" s="833"/>
      <c r="D2263" s="94"/>
      <c r="E2263" s="96"/>
      <c r="F2263" s="97"/>
      <c r="G2263" s="859"/>
      <c r="H2263" s="836"/>
      <c r="I2263" s="94"/>
      <c r="J2263" s="96"/>
      <c r="K2263" s="97"/>
      <c r="L2263" s="859"/>
      <c r="M2263" s="839"/>
      <c r="N2263" s="113"/>
      <c r="O2263" s="114"/>
      <c r="P2263" s="97"/>
    </row>
    <row r="2264" spans="1:16" ht="17.25" thickBot="1">
      <c r="A2264" s="863"/>
      <c r="B2264" s="860"/>
      <c r="C2264" s="833"/>
      <c r="D2264" s="94"/>
      <c r="E2264" s="96"/>
      <c r="F2264" s="93"/>
      <c r="G2264" s="860"/>
      <c r="H2264" s="836"/>
      <c r="I2264" s="94"/>
      <c r="J2264" s="114"/>
      <c r="K2264" s="97"/>
      <c r="L2264" s="860"/>
      <c r="M2264" s="839"/>
      <c r="N2264" s="94"/>
      <c r="O2264" s="114"/>
      <c r="P2264" s="97"/>
    </row>
    <row r="2265" spans="1:16">
      <c r="A2265" s="863"/>
      <c r="B2265" s="848" t="s">
        <v>129</v>
      </c>
      <c r="C2265" s="833"/>
      <c r="D2265" s="94"/>
      <c r="E2265" s="96"/>
      <c r="F2265" s="93"/>
      <c r="G2265" s="848" t="s">
        <v>129</v>
      </c>
      <c r="H2265" s="836"/>
      <c r="I2265" s="94"/>
      <c r="J2265" s="114"/>
      <c r="K2265" s="97"/>
      <c r="L2265" s="848" t="s">
        <v>129</v>
      </c>
      <c r="M2265" s="839"/>
      <c r="N2265" s="113"/>
      <c r="O2265" s="114"/>
      <c r="P2265" s="97"/>
    </row>
    <row r="2266" spans="1:16" ht="17.25" thickBot="1">
      <c r="A2266" s="863"/>
      <c r="B2266" s="849"/>
      <c r="C2266" s="833"/>
      <c r="D2266" s="94"/>
      <c r="E2266" s="96"/>
      <c r="F2266" s="93"/>
      <c r="G2266" s="849"/>
      <c r="H2266" s="836"/>
      <c r="I2266" s="94"/>
      <c r="J2266" s="114"/>
      <c r="K2266" s="97"/>
      <c r="L2266" s="849"/>
      <c r="M2266" s="839"/>
      <c r="N2266" s="94"/>
      <c r="O2266" s="114"/>
      <c r="P2266" s="97"/>
    </row>
    <row r="2267" spans="1:16">
      <c r="A2267" s="863"/>
      <c r="B2267" s="106"/>
      <c r="C2267" s="833"/>
      <c r="D2267" s="94"/>
      <c r="E2267" s="96"/>
      <c r="F2267" s="97"/>
      <c r="G2267" s="106"/>
      <c r="H2267" s="836"/>
      <c r="I2267" s="94"/>
      <c r="J2267" s="96"/>
      <c r="K2267" s="112"/>
      <c r="L2267" s="106"/>
      <c r="M2267" s="839"/>
      <c r="N2267" s="113"/>
      <c r="O2267" s="96"/>
      <c r="P2267" s="112"/>
    </row>
    <row r="2268" spans="1:16">
      <c r="A2268" s="863"/>
      <c r="B2268" s="107"/>
      <c r="C2268" s="833"/>
      <c r="D2268" s="94"/>
      <c r="E2268" s="96"/>
      <c r="F2268" s="93"/>
      <c r="G2268" s="107"/>
      <c r="H2268" s="836"/>
      <c r="I2268" s="94"/>
      <c r="J2268" s="96"/>
      <c r="K2268" s="97"/>
      <c r="L2268" s="107"/>
      <c r="M2268" s="839"/>
      <c r="N2268" s="113"/>
      <c r="O2268" s="114"/>
      <c r="P2268" s="97"/>
    </row>
    <row r="2269" spans="1:16">
      <c r="A2269" s="863"/>
      <c r="B2269" s="109"/>
      <c r="C2269" s="833"/>
      <c r="D2269" s="94"/>
      <c r="E2269" s="96"/>
      <c r="F2269" s="93"/>
      <c r="G2269" s="109"/>
      <c r="H2269" s="836"/>
      <c r="I2269" s="113"/>
      <c r="J2269" s="114"/>
      <c r="K2269" s="97"/>
      <c r="L2269" s="109"/>
      <c r="M2269" s="839"/>
      <c r="N2269" s="113"/>
      <c r="O2269" s="114"/>
      <c r="P2269" s="104"/>
    </row>
    <row r="2270" spans="1:16">
      <c r="A2270" s="863"/>
      <c r="B2270" s="110"/>
      <c r="C2270" s="833"/>
      <c r="D2270" s="94"/>
      <c r="E2270" s="96"/>
      <c r="F2270" s="93"/>
      <c r="G2270" s="110"/>
      <c r="H2270" s="836"/>
      <c r="I2270" s="113"/>
      <c r="J2270" s="114"/>
      <c r="K2270" s="104"/>
      <c r="L2270" s="110"/>
      <c r="M2270" s="839"/>
      <c r="N2270" s="111"/>
      <c r="O2270" s="96"/>
      <c r="P2270" s="97"/>
    </row>
    <row r="2271" spans="1:16">
      <c r="A2271" s="863"/>
      <c r="B2271" s="109"/>
      <c r="C2271" s="833"/>
      <c r="D2271" s="111"/>
      <c r="E2271" s="96"/>
      <c r="F2271" s="97"/>
      <c r="G2271" s="109"/>
      <c r="H2271" s="836"/>
      <c r="I2271" s="111"/>
      <c r="J2271" s="96"/>
      <c r="K2271" s="112"/>
      <c r="L2271" s="109"/>
      <c r="M2271" s="839"/>
      <c r="N2271" s="94"/>
      <c r="O2271" s="96"/>
      <c r="P2271" s="112"/>
    </row>
    <row r="2272" spans="1:16">
      <c r="A2272" s="863"/>
      <c r="B2272" s="110"/>
      <c r="C2272" s="833"/>
      <c r="D2272" s="94"/>
      <c r="E2272" s="96"/>
      <c r="F2272" s="108"/>
      <c r="G2272" s="110"/>
      <c r="H2272" s="836"/>
      <c r="I2272" s="94"/>
      <c r="J2272" s="96"/>
      <c r="K2272" s="97"/>
      <c r="L2272" s="110"/>
      <c r="M2272" s="839"/>
      <c r="N2272" s="113"/>
      <c r="O2272" s="114"/>
      <c r="P2272" s="97"/>
    </row>
    <row r="2273" spans="1:16">
      <c r="A2273" s="863"/>
      <c r="B2273" s="109"/>
      <c r="C2273" s="833"/>
      <c r="D2273" s="94"/>
      <c r="E2273" s="96"/>
      <c r="F2273" s="97"/>
      <c r="G2273" s="109"/>
      <c r="H2273" s="836"/>
      <c r="I2273" s="113"/>
      <c r="J2273" s="114"/>
      <c r="K2273" s="97"/>
      <c r="L2273" s="109"/>
      <c r="M2273" s="839"/>
      <c r="N2273" s="113"/>
      <c r="O2273" s="114"/>
      <c r="P2273" s="97"/>
    </row>
    <row r="2274" spans="1:16" ht="17.25" thickBot="1">
      <c r="A2274" s="863"/>
      <c r="B2274" s="110"/>
      <c r="C2274" s="846"/>
      <c r="D2274" s="115"/>
      <c r="E2274" s="116"/>
      <c r="F2274" s="117"/>
      <c r="G2274" s="110"/>
      <c r="H2274" s="836"/>
      <c r="I2274" s="115"/>
      <c r="J2274" s="116"/>
      <c r="K2274" s="117"/>
      <c r="L2274" s="110"/>
      <c r="M2274" s="839"/>
      <c r="N2274" s="115"/>
      <c r="O2274" s="116"/>
      <c r="P2274" s="117"/>
    </row>
    <row r="2275" spans="1:16">
      <c r="A2275" s="850" t="str">
        <f>TEXT(A2229,"AAAA")</f>
        <v>星期三</v>
      </c>
      <c r="B2275" s="109"/>
      <c r="C2275" s="832" t="s">
        <v>666</v>
      </c>
      <c r="D2275" s="118"/>
      <c r="E2275" s="119"/>
      <c r="F2275" s="97"/>
      <c r="G2275" s="109"/>
      <c r="H2275" s="835" t="s">
        <v>130</v>
      </c>
      <c r="I2275" s="118"/>
      <c r="J2275" s="119"/>
      <c r="K2275" s="97"/>
      <c r="L2275" s="109"/>
      <c r="M2275" s="838" t="s">
        <v>130</v>
      </c>
      <c r="N2275" s="118"/>
      <c r="O2275" s="119"/>
      <c r="P2275" s="97"/>
    </row>
    <row r="2276" spans="1:16">
      <c r="A2276" s="850"/>
      <c r="B2276" s="110"/>
      <c r="C2276" s="833"/>
      <c r="D2276" s="120"/>
      <c r="E2276" s="96"/>
      <c r="F2276" s="97"/>
      <c r="G2276" s="110"/>
      <c r="H2276" s="836"/>
      <c r="I2276" s="94"/>
      <c r="J2276" s="96"/>
      <c r="K2276" s="97"/>
      <c r="L2276" s="110"/>
      <c r="M2276" s="839"/>
      <c r="N2276" s="94"/>
      <c r="O2276" s="96"/>
      <c r="P2276" s="97"/>
    </row>
    <row r="2277" spans="1:16">
      <c r="A2277" s="850"/>
      <c r="B2277" s="109"/>
      <c r="C2277" s="833"/>
      <c r="D2277" s="120"/>
      <c r="E2277" s="96"/>
      <c r="F2277" s="97"/>
      <c r="G2277" s="109"/>
      <c r="H2277" s="836"/>
      <c r="I2277" s="94"/>
      <c r="J2277" s="96"/>
      <c r="K2277" s="97"/>
      <c r="L2277" s="109"/>
      <c r="M2277" s="839"/>
      <c r="N2277" s="94"/>
      <c r="O2277" s="96"/>
      <c r="P2277" s="97"/>
    </row>
    <row r="2278" spans="1:16">
      <c r="A2278" s="850"/>
      <c r="B2278" s="110"/>
      <c r="C2278" s="833"/>
      <c r="D2278" s="120"/>
      <c r="E2278" s="96"/>
      <c r="F2278" s="97"/>
      <c r="G2278" s="110"/>
      <c r="H2278" s="836"/>
      <c r="I2278" s="94"/>
      <c r="J2278" s="96"/>
      <c r="K2278" s="97"/>
      <c r="L2278" s="110"/>
      <c r="M2278" s="839"/>
      <c r="N2278" s="94"/>
      <c r="O2278" s="96"/>
      <c r="P2278" s="97"/>
    </row>
    <row r="2279" spans="1:16">
      <c r="A2279" s="850"/>
      <c r="B2279" s="109"/>
      <c r="C2279" s="833"/>
      <c r="D2279" s="120"/>
      <c r="E2279" s="96"/>
      <c r="F2279" s="97"/>
      <c r="G2279" s="109"/>
      <c r="H2279" s="836"/>
      <c r="I2279" s="94"/>
      <c r="J2279" s="96"/>
      <c r="K2279" s="97"/>
      <c r="L2279" s="109"/>
      <c r="M2279" s="839"/>
      <c r="N2279" s="94"/>
      <c r="O2279" s="96"/>
      <c r="P2279" s="97"/>
    </row>
    <row r="2280" spans="1:16">
      <c r="A2280" s="850"/>
      <c r="B2280" s="110"/>
      <c r="C2280" s="833"/>
      <c r="D2280" s="120"/>
      <c r="E2280" s="96"/>
      <c r="F2280" s="97"/>
      <c r="G2280" s="110"/>
      <c r="H2280" s="836"/>
      <c r="I2280" s="94"/>
      <c r="J2280" s="96"/>
      <c r="K2280" s="97"/>
      <c r="L2280" s="110"/>
      <c r="M2280" s="839"/>
      <c r="N2280" s="94"/>
      <c r="O2280" s="96"/>
      <c r="P2280" s="97"/>
    </row>
    <row r="2281" spans="1:16">
      <c r="A2281" s="850"/>
      <c r="B2281" s="109"/>
      <c r="C2281" s="833"/>
      <c r="D2281" s="120"/>
      <c r="E2281" s="96"/>
      <c r="F2281" s="97"/>
      <c r="G2281" s="109"/>
      <c r="H2281" s="836"/>
      <c r="I2281" s="94"/>
      <c r="J2281" s="96"/>
      <c r="K2281" s="97"/>
      <c r="L2281" s="109"/>
      <c r="M2281" s="839"/>
      <c r="N2281" s="94"/>
      <c r="O2281" s="96"/>
      <c r="P2281" s="97"/>
    </row>
    <row r="2282" spans="1:16">
      <c r="A2282" s="850"/>
      <c r="B2282" s="110"/>
      <c r="C2282" s="833"/>
      <c r="D2282" s="94"/>
      <c r="E2282" s="96"/>
      <c r="F2282" s="97"/>
      <c r="G2282" s="110"/>
      <c r="H2282" s="836"/>
      <c r="I2282" s="94"/>
      <c r="J2282" s="96"/>
      <c r="K2282" s="97"/>
      <c r="L2282" s="110"/>
      <c r="M2282" s="839"/>
      <c r="N2282" s="94"/>
      <c r="O2282" s="96"/>
      <c r="P2282" s="97"/>
    </row>
    <row r="2283" spans="1:16">
      <c r="A2283" s="850"/>
      <c r="B2283" s="107"/>
      <c r="C2283" s="833"/>
      <c r="D2283" s="113"/>
      <c r="E2283" s="114"/>
      <c r="F2283" s="104"/>
      <c r="G2283" s="107"/>
      <c r="H2283" s="836"/>
      <c r="I2283" s="113"/>
      <c r="J2283" s="114"/>
      <c r="K2283" s="97"/>
      <c r="L2283" s="107"/>
      <c r="M2283" s="839"/>
      <c r="N2283" s="113"/>
      <c r="O2283" s="114"/>
      <c r="P2283" s="97"/>
    </row>
    <row r="2284" spans="1:16" ht="17.25" thickBot="1">
      <c r="A2284" s="850"/>
      <c r="B2284" s="107"/>
      <c r="C2284" s="846"/>
      <c r="D2284" s="122" t="s">
        <v>132</v>
      </c>
      <c r="E2284" s="123" t="s">
        <v>133</v>
      </c>
      <c r="F2284" s="124"/>
      <c r="G2284" s="107"/>
      <c r="H2284" s="847"/>
      <c r="I2284" s="122" t="s">
        <v>132</v>
      </c>
      <c r="J2284" s="123" t="s">
        <v>133</v>
      </c>
      <c r="K2284" s="97"/>
      <c r="L2284" s="107"/>
      <c r="M2284" s="845"/>
      <c r="N2284" s="122" t="s">
        <v>132</v>
      </c>
      <c r="O2284" s="123" t="s">
        <v>133</v>
      </c>
      <c r="P2284" s="97"/>
    </row>
    <row r="2285" spans="1:16">
      <c r="A2285" s="105"/>
      <c r="B2285" s="109"/>
      <c r="C2285" s="832" t="s">
        <v>667</v>
      </c>
      <c r="D2285" s="118"/>
      <c r="E2285" s="119"/>
      <c r="F2285" s="125"/>
      <c r="G2285" s="109"/>
      <c r="H2285" s="835" t="s">
        <v>134</v>
      </c>
      <c r="I2285" s="118"/>
      <c r="J2285" s="119"/>
      <c r="K2285" s="125"/>
      <c r="L2285" s="109"/>
      <c r="M2285" s="838" t="s">
        <v>134</v>
      </c>
      <c r="N2285" s="118"/>
      <c r="O2285" s="119"/>
      <c r="P2285" s="125"/>
    </row>
    <row r="2286" spans="1:16">
      <c r="A2286" s="105"/>
      <c r="B2286" s="110"/>
      <c r="C2286" s="833"/>
      <c r="D2286" s="94"/>
      <c r="E2286" s="96"/>
      <c r="F2286" s="97"/>
      <c r="G2286" s="110"/>
      <c r="H2286" s="836"/>
      <c r="I2286" s="94"/>
      <c r="J2286" s="96"/>
      <c r="K2286" s="97"/>
      <c r="L2286" s="110"/>
      <c r="M2286" s="839"/>
      <c r="N2286" s="94"/>
      <c r="O2286" s="96"/>
      <c r="P2286" s="97"/>
    </row>
    <row r="2287" spans="1:16">
      <c r="A2287" s="105"/>
      <c r="B2287" s="126"/>
      <c r="C2287" s="833"/>
      <c r="D2287" s="94"/>
      <c r="E2287" s="96"/>
      <c r="F2287" s="97"/>
      <c r="G2287" s="126"/>
      <c r="H2287" s="836"/>
      <c r="I2287" s="94"/>
      <c r="J2287" s="96"/>
      <c r="K2287" s="97"/>
      <c r="L2287" s="126"/>
      <c r="M2287" s="839"/>
      <c r="N2287" s="94"/>
      <c r="O2287" s="96"/>
      <c r="P2287" s="128"/>
    </row>
    <row r="2288" spans="1:16">
      <c r="A2288" s="105"/>
      <c r="B2288" s="107"/>
      <c r="C2288" s="833"/>
      <c r="D2288" s="94"/>
      <c r="E2288" s="96"/>
      <c r="F2288" s="97"/>
      <c r="G2288" s="107"/>
      <c r="H2288" s="836"/>
      <c r="I2288" s="94"/>
      <c r="J2288" s="96"/>
      <c r="K2288" s="97"/>
      <c r="L2288" s="107"/>
      <c r="M2288" s="839"/>
      <c r="N2288" s="94"/>
      <c r="O2288" s="96"/>
      <c r="P2288" s="216"/>
    </row>
    <row r="2289" spans="1:16">
      <c r="A2289" s="105"/>
      <c r="B2289" s="109"/>
      <c r="C2289" s="833"/>
      <c r="D2289" s="94"/>
      <c r="E2289" s="96"/>
      <c r="F2289" s="97"/>
      <c r="G2289" s="109"/>
      <c r="H2289" s="836"/>
      <c r="I2289" s="94"/>
      <c r="J2289" s="96"/>
      <c r="K2289" s="97"/>
      <c r="L2289" s="109"/>
      <c r="M2289" s="839"/>
      <c r="N2289" s="94"/>
      <c r="O2289" s="96"/>
      <c r="P2289" s="97"/>
    </row>
    <row r="2290" spans="1:16">
      <c r="A2290" s="105"/>
      <c r="B2290" s="110"/>
      <c r="C2290" s="833"/>
      <c r="D2290" s="94"/>
      <c r="E2290" s="96"/>
      <c r="F2290" s="127"/>
      <c r="G2290" s="110"/>
      <c r="H2290" s="836"/>
      <c r="I2290" s="94"/>
      <c r="J2290" s="96"/>
      <c r="K2290" s="127"/>
      <c r="L2290" s="110"/>
      <c r="M2290" s="839"/>
      <c r="N2290" s="94"/>
      <c r="O2290" s="96"/>
      <c r="P2290" s="127"/>
    </row>
    <row r="2291" spans="1:16">
      <c r="A2291" s="105"/>
      <c r="B2291" s="109"/>
      <c r="C2291" s="833"/>
      <c r="D2291" s="94"/>
      <c r="E2291" s="96"/>
      <c r="F2291" s="128"/>
      <c r="G2291" s="109"/>
      <c r="H2291" s="836"/>
      <c r="I2291" s="94"/>
      <c r="J2291" s="96"/>
      <c r="K2291" s="128"/>
      <c r="L2291" s="109"/>
      <c r="M2291" s="839"/>
      <c r="N2291" s="94"/>
      <c r="O2291" s="96"/>
      <c r="P2291" s="128"/>
    </row>
    <row r="2292" spans="1:16">
      <c r="A2292" s="105"/>
      <c r="B2292" s="110"/>
      <c r="C2292" s="833"/>
      <c r="D2292" s="217"/>
      <c r="E2292" s="114"/>
      <c r="F2292" s="216"/>
      <c r="G2292" s="110"/>
      <c r="H2292" s="836"/>
      <c r="I2292" s="113"/>
      <c r="J2292" s="114"/>
      <c r="K2292" s="216"/>
      <c r="L2292" s="110"/>
      <c r="M2292" s="839"/>
      <c r="N2292" s="113"/>
      <c r="O2292" s="114"/>
      <c r="P2292" s="216"/>
    </row>
    <row r="2293" spans="1:16">
      <c r="A2293" s="105"/>
      <c r="B2293" s="109"/>
      <c r="C2293" s="833"/>
      <c r="D2293" s="217"/>
      <c r="E2293" s="114"/>
      <c r="F2293" s="216"/>
      <c r="G2293" s="109"/>
      <c r="H2293" s="836"/>
      <c r="I2293" s="113"/>
      <c r="J2293" s="114"/>
      <c r="K2293" s="216"/>
      <c r="L2293" s="109"/>
      <c r="M2293" s="839"/>
      <c r="N2293" s="113"/>
      <c r="O2293" s="114"/>
      <c r="P2293" s="216"/>
    </row>
    <row r="2294" spans="1:16" ht="17.25" thickBot="1">
      <c r="A2294" s="105"/>
      <c r="B2294" s="110"/>
      <c r="C2294" s="846"/>
      <c r="D2294" s="129"/>
      <c r="E2294" s="130"/>
      <c r="F2294" s="104"/>
      <c r="G2294" s="110"/>
      <c r="H2294" s="847"/>
      <c r="I2294" s="113"/>
      <c r="J2294" s="130"/>
      <c r="K2294" s="104"/>
      <c r="L2294" s="110"/>
      <c r="M2294" s="845"/>
      <c r="N2294" s="113"/>
      <c r="O2294" s="131"/>
      <c r="P2294" s="127"/>
    </row>
    <row r="2295" spans="1:16">
      <c r="A2295" s="132"/>
      <c r="B2295" s="109"/>
      <c r="C2295" s="832" t="s">
        <v>668</v>
      </c>
      <c r="D2295" s="118" t="s">
        <v>136</v>
      </c>
      <c r="E2295" s="133" t="s">
        <v>137</v>
      </c>
      <c r="F2295" s="125"/>
      <c r="G2295" s="109"/>
      <c r="H2295" s="835" t="s">
        <v>135</v>
      </c>
      <c r="I2295" s="118" t="s">
        <v>136</v>
      </c>
      <c r="J2295" s="133" t="s">
        <v>137</v>
      </c>
      <c r="K2295" s="125"/>
      <c r="L2295" s="109"/>
      <c r="M2295" s="838" t="s">
        <v>135</v>
      </c>
      <c r="N2295" s="118" t="s">
        <v>136</v>
      </c>
      <c r="O2295" s="133" t="s">
        <v>137</v>
      </c>
      <c r="P2295" s="125"/>
    </row>
    <row r="2296" spans="1:16">
      <c r="A2296" s="132"/>
      <c r="B2296" s="110"/>
      <c r="C2296" s="833"/>
      <c r="D2296" s="94" t="s">
        <v>141</v>
      </c>
      <c r="E2296" s="96" t="s">
        <v>142</v>
      </c>
      <c r="F2296" s="134"/>
      <c r="G2296" s="110"/>
      <c r="H2296" s="836"/>
      <c r="I2296" s="94" t="s">
        <v>141</v>
      </c>
      <c r="J2296" s="96" t="s">
        <v>142</v>
      </c>
      <c r="K2296" s="134"/>
      <c r="L2296" s="110"/>
      <c r="M2296" s="839"/>
      <c r="N2296" s="94" t="s">
        <v>141</v>
      </c>
      <c r="O2296" s="96" t="s">
        <v>142</v>
      </c>
      <c r="P2296" s="134"/>
    </row>
    <row r="2297" spans="1:16">
      <c r="A2297" s="132"/>
      <c r="B2297" s="135"/>
      <c r="C2297" s="833"/>
      <c r="D2297" s="94" t="s">
        <v>145</v>
      </c>
      <c r="E2297" s="96" t="s">
        <v>146</v>
      </c>
      <c r="F2297" s="97"/>
      <c r="G2297" s="135"/>
      <c r="H2297" s="836"/>
      <c r="I2297" s="94" t="s">
        <v>145</v>
      </c>
      <c r="J2297" s="96" t="s">
        <v>146</v>
      </c>
      <c r="K2297" s="97"/>
      <c r="L2297" s="135"/>
      <c r="M2297" s="839"/>
      <c r="N2297" s="94" t="s">
        <v>145</v>
      </c>
      <c r="O2297" s="96" t="s">
        <v>146</v>
      </c>
      <c r="P2297" s="97"/>
    </row>
    <row r="2298" spans="1:16">
      <c r="A2298" s="132"/>
      <c r="B2298" s="110"/>
      <c r="C2298" s="833"/>
      <c r="D2298" s="94" t="s">
        <v>147</v>
      </c>
      <c r="E2298" s="96" t="s">
        <v>148</v>
      </c>
      <c r="F2298" s="104"/>
      <c r="G2298" s="110"/>
      <c r="H2298" s="836"/>
      <c r="I2298" s="94" t="s">
        <v>147</v>
      </c>
      <c r="J2298" s="96" t="s">
        <v>148</v>
      </c>
      <c r="K2298" s="104"/>
      <c r="L2298" s="110"/>
      <c r="M2298" s="839"/>
      <c r="N2298" s="94" t="s">
        <v>147</v>
      </c>
      <c r="O2298" s="96" t="s">
        <v>148</v>
      </c>
      <c r="P2298" s="104"/>
    </row>
    <row r="2299" spans="1:16">
      <c r="A2299" s="132"/>
      <c r="B2299" s="135"/>
      <c r="C2299" s="833"/>
      <c r="D2299" s="94"/>
      <c r="E2299" s="114"/>
      <c r="F2299" s="136"/>
      <c r="G2299" s="135"/>
      <c r="H2299" s="836"/>
      <c r="I2299" s="94"/>
      <c r="J2299" s="114"/>
      <c r="K2299" s="136"/>
      <c r="L2299" s="135"/>
      <c r="M2299" s="839"/>
      <c r="N2299" s="94"/>
      <c r="O2299" s="114"/>
      <c r="P2299" s="136"/>
    </row>
    <row r="2300" spans="1:16">
      <c r="A2300" s="132"/>
      <c r="B2300" s="110"/>
      <c r="C2300" s="833"/>
      <c r="D2300" s="94"/>
      <c r="E2300" s="96"/>
      <c r="F2300" s="97"/>
      <c r="G2300" s="110"/>
      <c r="H2300" s="836"/>
      <c r="I2300" s="94"/>
      <c r="J2300" s="96"/>
      <c r="K2300" s="97"/>
      <c r="L2300" s="110"/>
      <c r="M2300" s="839"/>
      <c r="N2300" s="94"/>
      <c r="O2300" s="96"/>
      <c r="P2300" s="97"/>
    </row>
    <row r="2301" spans="1:16">
      <c r="A2301" s="132"/>
      <c r="B2301" s="135"/>
      <c r="C2301" s="833"/>
      <c r="D2301" s="94"/>
      <c r="E2301" s="114"/>
      <c r="F2301" s="136"/>
      <c r="G2301" s="135"/>
      <c r="H2301" s="836"/>
      <c r="I2301" s="94"/>
      <c r="J2301" s="114"/>
      <c r="K2301" s="136"/>
      <c r="L2301" s="135"/>
      <c r="M2301" s="839"/>
      <c r="N2301" s="94"/>
      <c r="O2301" s="114"/>
      <c r="P2301" s="136"/>
    </row>
    <row r="2302" spans="1:16">
      <c r="A2302" s="132"/>
      <c r="B2302" s="110"/>
      <c r="C2302" s="833"/>
      <c r="D2302" s="94"/>
      <c r="E2302" s="96"/>
      <c r="F2302" s="97"/>
      <c r="G2302" s="110"/>
      <c r="H2302" s="836"/>
      <c r="I2302" s="94"/>
      <c r="J2302" s="96"/>
      <c r="K2302" s="97"/>
      <c r="L2302" s="110"/>
      <c r="M2302" s="839"/>
      <c r="N2302" s="94"/>
      <c r="O2302" s="96"/>
      <c r="P2302" s="97"/>
    </row>
    <row r="2303" spans="1:16">
      <c r="A2303" s="132"/>
      <c r="B2303" s="135"/>
      <c r="C2303" s="833"/>
      <c r="D2303" s="94"/>
      <c r="E2303" s="96"/>
      <c r="F2303" s="97"/>
      <c r="G2303" s="135"/>
      <c r="H2303" s="836"/>
      <c r="I2303" s="94"/>
      <c r="J2303" s="96"/>
      <c r="K2303" s="97"/>
      <c r="L2303" s="135"/>
      <c r="M2303" s="839"/>
      <c r="N2303" s="94"/>
      <c r="O2303" s="96"/>
      <c r="P2303" s="97"/>
    </row>
    <row r="2304" spans="1:16" ht="17.25" thickBot="1">
      <c r="A2304" s="132"/>
      <c r="B2304" s="110"/>
      <c r="C2304" s="846"/>
      <c r="D2304" s="115"/>
      <c r="E2304" s="116"/>
      <c r="F2304" s="117"/>
      <c r="G2304" s="110"/>
      <c r="H2304" s="847"/>
      <c r="I2304" s="115"/>
      <c r="J2304" s="130"/>
      <c r="K2304" s="104"/>
      <c r="L2304" s="110"/>
      <c r="M2304" s="845"/>
      <c r="N2304" s="115"/>
      <c r="O2304" s="130"/>
      <c r="P2304" s="104"/>
    </row>
    <row r="2305" spans="1:16">
      <c r="A2305" s="132"/>
      <c r="B2305" s="135"/>
      <c r="C2305" s="832" t="s">
        <v>669</v>
      </c>
      <c r="D2305" s="137" t="s">
        <v>150</v>
      </c>
      <c r="E2305" s="138"/>
      <c r="F2305" s="139" t="s">
        <v>151</v>
      </c>
      <c r="G2305" s="135"/>
      <c r="H2305" s="835" t="s">
        <v>149</v>
      </c>
      <c r="I2305" s="137" t="s">
        <v>150</v>
      </c>
      <c r="J2305" s="138"/>
      <c r="K2305" s="139" t="s">
        <v>151</v>
      </c>
      <c r="L2305" s="135"/>
      <c r="M2305" s="838" t="s">
        <v>149</v>
      </c>
      <c r="N2305" s="137" t="s">
        <v>150</v>
      </c>
      <c r="O2305" s="138"/>
      <c r="P2305" s="139" t="s">
        <v>151</v>
      </c>
    </row>
    <row r="2306" spans="1:16">
      <c r="A2306" s="132"/>
      <c r="B2306" s="110"/>
      <c r="C2306" s="833"/>
      <c r="D2306" s="120"/>
      <c r="E2306" s="121"/>
      <c r="F2306" s="140"/>
      <c r="G2306" s="110"/>
      <c r="H2306" s="836"/>
      <c r="I2306" s="94"/>
      <c r="J2306" s="96"/>
      <c r="K2306" s="97"/>
      <c r="L2306" s="110"/>
      <c r="M2306" s="839"/>
      <c r="N2306" s="94"/>
      <c r="O2306" s="96"/>
      <c r="P2306" s="97"/>
    </row>
    <row r="2307" spans="1:16">
      <c r="A2307" s="132"/>
      <c r="B2307" s="135"/>
      <c r="C2307" s="833"/>
      <c r="D2307" s="94"/>
      <c r="E2307" s="96"/>
      <c r="F2307" s="97"/>
      <c r="G2307" s="135"/>
      <c r="H2307" s="836"/>
      <c r="I2307" s="94"/>
      <c r="J2307" s="96"/>
      <c r="K2307" s="97"/>
      <c r="L2307" s="135"/>
      <c r="M2307" s="839"/>
      <c r="N2307" s="94"/>
      <c r="O2307" s="96"/>
      <c r="P2307" s="97"/>
    </row>
    <row r="2308" spans="1:16">
      <c r="A2308" s="132"/>
      <c r="B2308" s="110"/>
      <c r="C2308" s="833"/>
      <c r="D2308" s="113"/>
      <c r="E2308" s="114"/>
      <c r="F2308" s="104"/>
      <c r="G2308" s="110"/>
      <c r="H2308" s="836"/>
      <c r="I2308" s="113"/>
      <c r="J2308" s="114"/>
      <c r="K2308" s="104"/>
      <c r="L2308" s="110"/>
      <c r="M2308" s="839"/>
      <c r="N2308" s="113"/>
      <c r="O2308" s="114"/>
      <c r="P2308" s="104"/>
    </row>
    <row r="2309" spans="1:16">
      <c r="A2309" s="841"/>
      <c r="B2309" s="135"/>
      <c r="C2309" s="833"/>
      <c r="D2309" s="94"/>
      <c r="E2309" s="96"/>
      <c r="F2309" s="97"/>
      <c r="G2309" s="135"/>
      <c r="H2309" s="836"/>
      <c r="I2309" s="94"/>
      <c r="J2309" s="96"/>
      <c r="K2309" s="97"/>
      <c r="L2309" s="135"/>
      <c r="M2309" s="839"/>
      <c r="N2309" s="94"/>
      <c r="O2309" s="96"/>
      <c r="P2309" s="97"/>
    </row>
    <row r="2310" spans="1:16">
      <c r="A2310" s="841"/>
      <c r="B2310" s="110"/>
      <c r="C2310" s="833"/>
      <c r="D2310" s="94"/>
      <c r="E2310" s="96"/>
      <c r="F2310" s="97"/>
      <c r="G2310" s="110"/>
      <c r="H2310" s="836"/>
      <c r="I2310" s="94"/>
      <c r="J2310" s="96"/>
      <c r="K2310" s="97"/>
      <c r="L2310" s="110"/>
      <c r="M2310" s="839"/>
      <c r="N2310" s="94"/>
      <c r="O2310" s="96"/>
      <c r="P2310" s="97"/>
    </row>
    <row r="2311" spans="1:16">
      <c r="A2311" s="841"/>
      <c r="B2311" s="135"/>
      <c r="C2311" s="833"/>
      <c r="D2311" s="113"/>
      <c r="E2311" s="114"/>
      <c r="F2311" s="104"/>
      <c r="G2311" s="135"/>
      <c r="H2311" s="836"/>
      <c r="I2311" s="113"/>
      <c r="J2311" s="114"/>
      <c r="K2311" s="104"/>
      <c r="L2311" s="135"/>
      <c r="M2311" s="839"/>
      <c r="N2311" s="113"/>
      <c r="O2311" s="114"/>
      <c r="P2311" s="104"/>
    </row>
    <row r="2312" spans="1:16" ht="17.25" thickBot="1">
      <c r="A2312" s="842"/>
      <c r="B2312" s="141"/>
      <c r="C2312" s="834"/>
      <c r="D2312" s="142"/>
      <c r="E2312" s="143"/>
      <c r="F2312" s="144"/>
      <c r="G2312" s="141"/>
      <c r="H2312" s="837"/>
      <c r="I2312" s="142"/>
      <c r="J2312" s="143"/>
      <c r="K2312" s="144"/>
      <c r="L2312" s="141"/>
      <c r="M2312" s="840"/>
      <c r="N2312" s="142"/>
      <c r="O2312" s="143"/>
      <c r="P2312" s="144"/>
    </row>
    <row r="2313" spans="1:16" s="146" customFormat="1" ht="27" customHeight="1" thickTop="1" thickBot="1">
      <c r="A2313" s="145"/>
      <c r="B2313" s="843" t="s">
        <v>152</v>
      </c>
      <c r="C2313" s="843"/>
      <c r="D2313" s="843"/>
      <c r="E2313" s="843"/>
      <c r="F2313" s="843"/>
      <c r="G2313" s="844" t="s">
        <v>153</v>
      </c>
      <c r="H2313" s="844"/>
      <c r="I2313" s="844"/>
      <c r="J2313" s="844"/>
      <c r="K2313" s="844"/>
      <c r="L2313" s="844"/>
      <c r="M2313" s="844"/>
      <c r="N2313" s="825" t="s">
        <v>154</v>
      </c>
      <c r="O2313" s="825"/>
      <c r="P2313" s="825"/>
    </row>
    <row r="2314" spans="1:16" s="159" customFormat="1" ht="21.75" customHeight="1" thickTop="1" thickBot="1">
      <c r="A2314" s="147" t="s">
        <v>0</v>
      </c>
      <c r="B2314" s="148"/>
      <c r="C2314" s="149" t="s">
        <v>155</v>
      </c>
      <c r="D2314" s="150" t="s">
        <v>156</v>
      </c>
      <c r="E2314" s="151" t="s">
        <v>157</v>
      </c>
      <c r="F2314" s="152" t="s">
        <v>158</v>
      </c>
      <c r="G2314" s="153" t="s">
        <v>159</v>
      </c>
      <c r="H2314" s="154" t="s">
        <v>150</v>
      </c>
      <c r="I2314" s="155" t="s">
        <v>156</v>
      </c>
      <c r="J2314" s="155" t="s">
        <v>157</v>
      </c>
      <c r="K2314" s="155" t="s">
        <v>158</v>
      </c>
      <c r="L2314" s="154" t="s">
        <v>160</v>
      </c>
      <c r="M2314" s="156" t="s">
        <v>161</v>
      </c>
      <c r="N2314" s="157" t="s">
        <v>155</v>
      </c>
      <c r="O2314" s="151" t="s">
        <v>157</v>
      </c>
      <c r="P2314" s="158" t="s">
        <v>158</v>
      </c>
    </row>
    <row r="2315" spans="1:16" s="172" customFormat="1" ht="17.25" thickTop="1">
      <c r="A2315" s="826">
        <f>A2229</f>
        <v>46225</v>
      </c>
      <c r="B2315" s="829" t="s">
        <v>670</v>
      </c>
      <c r="C2315" s="160"/>
      <c r="D2315" s="161"/>
      <c r="E2315" s="162"/>
      <c r="F2315" s="163"/>
      <c r="G2315" s="164"/>
      <c r="H2315" s="165"/>
      <c r="I2315" s="166"/>
      <c r="J2315" s="166"/>
      <c r="K2315" s="167"/>
      <c r="L2315" s="168"/>
      <c r="M2315" s="169"/>
      <c r="N2315" s="170"/>
      <c r="O2315" s="166"/>
      <c r="P2315" s="171"/>
    </row>
    <row r="2316" spans="1:16" s="172" customFormat="1">
      <c r="A2316" s="827"/>
      <c r="B2316" s="830"/>
      <c r="C2316" s="173"/>
      <c r="D2316" s="174"/>
      <c r="E2316" s="175"/>
      <c r="F2316" s="176"/>
      <c r="G2316" s="173"/>
      <c r="H2316" s="177"/>
      <c r="I2316" s="175"/>
      <c r="J2316" s="175"/>
      <c r="K2316" s="178"/>
      <c r="L2316" s="179"/>
      <c r="M2316" s="180"/>
      <c r="N2316" s="181"/>
      <c r="O2316" s="175"/>
      <c r="P2316" s="182"/>
    </row>
    <row r="2317" spans="1:16" s="172" customFormat="1">
      <c r="A2317" s="827"/>
      <c r="B2317" s="830"/>
      <c r="C2317" s="173"/>
      <c r="D2317" s="174"/>
      <c r="E2317" s="175"/>
      <c r="F2317" s="176"/>
      <c r="G2317" s="173"/>
      <c r="H2317" s="183"/>
      <c r="I2317" s="175"/>
      <c r="J2317" s="175"/>
      <c r="K2317" s="178"/>
      <c r="L2317" s="184"/>
      <c r="M2317" s="180"/>
      <c r="N2317" s="181"/>
      <c r="O2317" s="175"/>
      <c r="P2317" s="182"/>
    </row>
    <row r="2318" spans="1:16" s="172" customFormat="1">
      <c r="A2318" s="827"/>
      <c r="B2318" s="830"/>
      <c r="C2318" s="173"/>
      <c r="D2318" s="218"/>
      <c r="E2318" s="175"/>
      <c r="F2318" s="176"/>
      <c r="G2318" s="173"/>
      <c r="H2318" s="183"/>
      <c r="I2318" s="175"/>
      <c r="J2318" s="175"/>
      <c r="K2318" s="187"/>
      <c r="L2318" s="184"/>
      <c r="M2318" s="180"/>
      <c r="N2318" s="181"/>
      <c r="O2318" s="175"/>
      <c r="P2318" s="182"/>
    </row>
    <row r="2319" spans="1:16" s="172" customFormat="1">
      <c r="A2319" s="827"/>
      <c r="B2319" s="830"/>
      <c r="C2319" s="173"/>
      <c r="D2319" s="185"/>
      <c r="E2319" s="175"/>
      <c r="F2319" s="182"/>
      <c r="G2319" s="173"/>
      <c r="H2319" s="186"/>
      <c r="I2319" s="175"/>
      <c r="J2319" s="175"/>
      <c r="K2319" s="187"/>
      <c r="L2319" s="184"/>
      <c r="M2319" s="180"/>
      <c r="N2319" s="181"/>
      <c r="O2319" s="175"/>
      <c r="P2319" s="182"/>
    </row>
    <row r="2320" spans="1:16" s="172" customFormat="1">
      <c r="A2320" s="827"/>
      <c r="B2320" s="830"/>
      <c r="C2320" s="173"/>
      <c r="D2320" s="174"/>
      <c r="E2320" s="175"/>
      <c r="F2320" s="188"/>
      <c r="G2320" s="198"/>
      <c r="H2320" s="183"/>
      <c r="I2320" s="191"/>
      <c r="J2320" s="175"/>
      <c r="K2320" s="178"/>
      <c r="L2320" s="189"/>
      <c r="M2320" s="190"/>
      <c r="N2320" s="181"/>
      <c r="O2320" s="175"/>
      <c r="P2320" s="182"/>
    </row>
    <row r="2321" spans="1:16" s="172" customFormat="1">
      <c r="A2321" s="827"/>
      <c r="B2321" s="830"/>
      <c r="C2321" s="173"/>
      <c r="D2321" s="174"/>
      <c r="E2321" s="175"/>
      <c r="F2321" s="182"/>
      <c r="G2321" s="173"/>
      <c r="H2321" s="183"/>
      <c r="I2321" s="191"/>
      <c r="J2321" s="175"/>
      <c r="K2321" s="178"/>
      <c r="L2321" s="184"/>
      <c r="M2321" s="180"/>
      <c r="N2321" s="181"/>
      <c r="O2321" s="175"/>
      <c r="P2321" s="182"/>
    </row>
    <row r="2322" spans="1:16" s="172" customFormat="1">
      <c r="A2322" s="827"/>
      <c r="B2322" s="830"/>
      <c r="C2322" s="173"/>
      <c r="D2322" s="174"/>
      <c r="E2322" s="175"/>
      <c r="F2322" s="182"/>
      <c r="G2322" s="219"/>
      <c r="H2322" s="183"/>
      <c r="I2322" s="175"/>
      <c r="J2322" s="175"/>
      <c r="K2322" s="178"/>
      <c r="L2322" s="184"/>
      <c r="M2322" s="180"/>
      <c r="N2322" s="181"/>
      <c r="O2322" s="175"/>
      <c r="P2322" s="182"/>
    </row>
    <row r="2323" spans="1:16" s="172" customFormat="1">
      <c r="A2323" s="827"/>
      <c r="B2323" s="830"/>
      <c r="C2323" s="173"/>
      <c r="D2323" s="174"/>
      <c r="E2323" s="175"/>
      <c r="F2323" s="188"/>
      <c r="G2323" s="173"/>
      <c r="H2323" s="183"/>
      <c r="I2323" s="191"/>
      <c r="J2323" s="175"/>
      <c r="K2323" s="178"/>
      <c r="L2323" s="184"/>
      <c r="M2323" s="180"/>
      <c r="N2323" s="181"/>
      <c r="O2323" s="175"/>
      <c r="P2323" s="182"/>
    </row>
    <row r="2324" spans="1:16" s="172" customFormat="1">
      <c r="A2324" s="827"/>
      <c r="B2324" s="830"/>
      <c r="C2324" s="173"/>
      <c r="D2324" s="174"/>
      <c r="E2324" s="175"/>
      <c r="F2324" s="182"/>
      <c r="G2324" s="173"/>
      <c r="H2324" s="183"/>
      <c r="I2324" s="191"/>
      <c r="J2324" s="175"/>
      <c r="K2324" s="178"/>
      <c r="L2324" s="184"/>
      <c r="M2324" s="180"/>
      <c r="N2324" s="181"/>
      <c r="O2324" s="175"/>
      <c r="P2324" s="182"/>
    </row>
    <row r="2325" spans="1:16" s="172" customFormat="1">
      <c r="A2325" s="827"/>
      <c r="B2325" s="830"/>
      <c r="C2325" s="192"/>
      <c r="D2325" s="193"/>
      <c r="E2325" s="194"/>
      <c r="F2325" s="195"/>
      <c r="G2325" s="173"/>
      <c r="H2325" s="177"/>
      <c r="I2325" s="175"/>
      <c r="J2325" s="175"/>
      <c r="K2325" s="178"/>
      <c r="L2325" s="184"/>
      <c r="M2325" s="180"/>
      <c r="N2325" s="196"/>
      <c r="O2325" s="194"/>
      <c r="P2325" s="195"/>
    </row>
    <row r="2326" spans="1:16" s="172" customFormat="1">
      <c r="A2326" s="827"/>
      <c r="B2326" s="830"/>
      <c r="C2326" s="192"/>
      <c r="D2326" s="193"/>
      <c r="E2326" s="194"/>
      <c r="F2326" s="195"/>
      <c r="G2326" s="198"/>
      <c r="H2326" s="183"/>
      <c r="I2326" s="191"/>
      <c r="J2326" s="175"/>
      <c r="K2326" s="178"/>
      <c r="L2326" s="184"/>
      <c r="M2326" s="180"/>
      <c r="N2326" s="196"/>
      <c r="O2326" s="194"/>
      <c r="P2326" s="195"/>
    </row>
    <row r="2327" spans="1:16" s="172" customFormat="1">
      <c r="A2327" s="827"/>
      <c r="B2327" s="830"/>
      <c r="C2327" s="192"/>
      <c r="D2327" s="193"/>
      <c r="E2327" s="194"/>
      <c r="F2327" s="195"/>
      <c r="G2327" s="173"/>
      <c r="H2327" s="199"/>
      <c r="I2327" s="191"/>
      <c r="J2327" s="200"/>
      <c r="K2327" s="197"/>
      <c r="L2327" s="184"/>
      <c r="M2327" s="180"/>
      <c r="N2327" s="196"/>
      <c r="O2327" s="194"/>
      <c r="P2327" s="195"/>
    </row>
    <row r="2328" spans="1:16" s="172" customFormat="1">
      <c r="A2328" s="827"/>
      <c r="B2328" s="830"/>
      <c r="C2328" s="192"/>
      <c r="D2328" s="193"/>
      <c r="E2328" s="194"/>
      <c r="F2328" s="195"/>
      <c r="G2328" s="173"/>
      <c r="H2328" s="201"/>
      <c r="I2328" s="175"/>
      <c r="J2328" s="175"/>
      <c r="K2328" s="178"/>
      <c r="L2328" s="184"/>
      <c r="M2328" s="180"/>
      <c r="N2328" s="196"/>
      <c r="O2328" s="194"/>
      <c r="P2328" s="195"/>
    </row>
    <row r="2329" spans="1:16" s="172" customFormat="1">
      <c r="A2329" s="827"/>
      <c r="B2329" s="830"/>
      <c r="C2329" s="192"/>
      <c r="D2329" s="193"/>
      <c r="E2329" s="194"/>
      <c r="F2329" s="195"/>
      <c r="G2329" s="198"/>
      <c r="H2329" s="183"/>
      <c r="I2329" s="200"/>
      <c r="J2329" s="200"/>
      <c r="K2329" s="197"/>
      <c r="L2329" s="184"/>
      <c r="M2329" s="180"/>
      <c r="N2329" s="196"/>
      <c r="O2329" s="194"/>
      <c r="P2329" s="195"/>
    </row>
    <row r="2330" spans="1:16" s="172" customFormat="1">
      <c r="A2330" s="827"/>
      <c r="B2330" s="830"/>
      <c r="C2330" s="192"/>
      <c r="D2330" s="193"/>
      <c r="E2330" s="194"/>
      <c r="F2330" s="195"/>
      <c r="G2330" s="173"/>
      <c r="H2330" s="183"/>
      <c r="I2330" s="200"/>
      <c r="J2330" s="200"/>
      <c r="K2330" s="197"/>
      <c r="L2330" s="179"/>
      <c r="M2330" s="180"/>
      <c r="N2330" s="196"/>
      <c r="O2330" s="194"/>
      <c r="P2330" s="195"/>
    </row>
    <row r="2331" spans="1:16" s="172" customFormat="1">
      <c r="A2331" s="827"/>
      <c r="B2331" s="830"/>
      <c r="C2331" s="192"/>
      <c r="D2331" s="193"/>
      <c r="E2331" s="194"/>
      <c r="F2331" s="195"/>
      <c r="G2331" s="192"/>
      <c r="H2331" s="201"/>
      <c r="I2331" s="202"/>
      <c r="J2331" s="202"/>
      <c r="K2331" s="203"/>
      <c r="L2331" s="204"/>
      <c r="M2331" s="190"/>
      <c r="N2331" s="196"/>
      <c r="O2331" s="194"/>
      <c r="P2331" s="195"/>
    </row>
    <row r="2332" spans="1:16" s="172" customFormat="1">
      <c r="A2332" s="827"/>
      <c r="B2332" s="830"/>
      <c r="C2332" s="192"/>
      <c r="D2332" s="193"/>
      <c r="E2332" s="194"/>
      <c r="F2332" s="195"/>
      <c r="G2332" s="192"/>
      <c r="H2332" s="201"/>
      <c r="I2332" s="202"/>
      <c r="J2332" s="202"/>
      <c r="K2332" s="203"/>
      <c r="L2332" s="204"/>
      <c r="M2332" s="190"/>
      <c r="N2332" s="196"/>
      <c r="O2332" s="194"/>
      <c r="P2332" s="195"/>
    </row>
    <row r="2333" spans="1:16" s="172" customFormat="1">
      <c r="A2333" s="827"/>
      <c r="B2333" s="830"/>
      <c r="C2333" s="192"/>
      <c r="D2333" s="193"/>
      <c r="E2333" s="194"/>
      <c r="F2333" s="195"/>
      <c r="G2333" s="192"/>
      <c r="H2333" s="201"/>
      <c r="I2333" s="202"/>
      <c r="J2333" s="202"/>
      <c r="K2333" s="203"/>
      <c r="L2333" s="204"/>
      <c r="M2333" s="190"/>
      <c r="N2333" s="196"/>
      <c r="O2333" s="194"/>
      <c r="P2333" s="195"/>
    </row>
    <row r="2334" spans="1:16" s="172" customFormat="1" ht="17.25" thickBot="1">
      <c r="A2334" s="828"/>
      <c r="B2334" s="831"/>
      <c r="C2334" s="205"/>
      <c r="D2334" s="206"/>
      <c r="E2334" s="207"/>
      <c r="F2334" s="208"/>
      <c r="G2334" s="209"/>
      <c r="H2334" s="210"/>
      <c r="I2334" s="211"/>
      <c r="J2334" s="211"/>
      <c r="K2334" s="212"/>
      <c r="L2334" s="213"/>
      <c r="M2334" s="214"/>
      <c r="N2334" s="215"/>
      <c r="O2334" s="207"/>
      <c r="P2334" s="208"/>
    </row>
    <row r="2335" spans="1:16" s="71" customFormat="1" ht="18" customHeight="1" thickTop="1" thickBot="1">
      <c r="A2335" s="862">
        <f>A2229+1</f>
        <v>46226</v>
      </c>
      <c r="B2335" s="90" t="s">
        <v>162</v>
      </c>
      <c r="C2335" s="832" t="s">
        <v>665</v>
      </c>
      <c r="D2335" s="91" t="s">
        <v>114</v>
      </c>
      <c r="E2335" s="92" t="s">
        <v>164</v>
      </c>
      <c r="F2335" s="93"/>
      <c r="G2335" s="90" t="s">
        <v>162</v>
      </c>
      <c r="H2335" s="836" t="s">
        <v>163</v>
      </c>
      <c r="I2335" s="91" t="s">
        <v>114</v>
      </c>
      <c r="J2335" s="92" t="s">
        <v>164</v>
      </c>
      <c r="K2335" s="93"/>
      <c r="L2335" s="90" t="s">
        <v>162</v>
      </c>
      <c r="M2335" s="839" t="s">
        <v>163</v>
      </c>
      <c r="N2335" s="91" t="s">
        <v>114</v>
      </c>
      <c r="O2335" s="92" t="s">
        <v>164</v>
      </c>
      <c r="P2335" s="93"/>
    </row>
    <row r="2336" spans="1:16" ht="18" customHeight="1">
      <c r="A2336" s="863"/>
      <c r="B2336" s="864"/>
      <c r="C2336" s="833"/>
      <c r="D2336" s="94" t="s">
        <v>116</v>
      </c>
      <c r="E2336" s="95" t="s">
        <v>142</v>
      </c>
      <c r="F2336" s="93"/>
      <c r="G2336" s="864"/>
      <c r="H2336" s="836"/>
      <c r="I2336" s="94" t="s">
        <v>116</v>
      </c>
      <c r="J2336" s="95" t="s">
        <v>142</v>
      </c>
      <c r="K2336" s="93"/>
      <c r="L2336" s="864"/>
      <c r="M2336" s="839"/>
      <c r="N2336" s="94" t="s">
        <v>116</v>
      </c>
      <c r="O2336" s="95" t="s">
        <v>142</v>
      </c>
      <c r="P2336" s="93"/>
    </row>
    <row r="2337" spans="1:16" ht="17.25" thickBot="1">
      <c r="A2337" s="863"/>
      <c r="B2337" s="865"/>
      <c r="C2337" s="833"/>
      <c r="D2337" s="94" t="s">
        <v>165</v>
      </c>
      <c r="E2337" s="96" t="s">
        <v>166</v>
      </c>
      <c r="F2337" s="98"/>
      <c r="G2337" s="865"/>
      <c r="H2337" s="836"/>
      <c r="I2337" s="94" t="s">
        <v>165</v>
      </c>
      <c r="J2337" s="96" t="s">
        <v>166</v>
      </c>
      <c r="K2337" s="98"/>
      <c r="L2337" s="865"/>
      <c r="M2337" s="839"/>
      <c r="N2337" s="94" t="s">
        <v>165</v>
      </c>
      <c r="O2337" s="96" t="s">
        <v>166</v>
      </c>
      <c r="P2337" s="98"/>
    </row>
    <row r="2338" spans="1:16" ht="17.25" thickBot="1">
      <c r="A2338" s="863"/>
      <c r="B2338" s="90" t="s">
        <v>167</v>
      </c>
      <c r="C2338" s="833"/>
      <c r="D2338" s="94"/>
      <c r="E2338" s="96"/>
      <c r="F2338" s="97"/>
      <c r="G2338" s="90" t="s">
        <v>167</v>
      </c>
      <c r="H2338" s="836"/>
      <c r="I2338" s="94" t="s">
        <v>120</v>
      </c>
      <c r="J2338" s="96" t="s">
        <v>148</v>
      </c>
      <c r="K2338" s="97"/>
      <c r="L2338" s="90" t="s">
        <v>167</v>
      </c>
      <c r="M2338" s="839"/>
      <c r="N2338" s="94" t="s">
        <v>120</v>
      </c>
      <c r="O2338" s="96" t="s">
        <v>148</v>
      </c>
      <c r="P2338" s="97"/>
    </row>
    <row r="2339" spans="1:16">
      <c r="A2339" s="863"/>
      <c r="B2339" s="861"/>
      <c r="C2339" s="833"/>
      <c r="D2339" s="94"/>
      <c r="E2339" s="96"/>
      <c r="F2339" s="97"/>
      <c r="G2339" s="861"/>
      <c r="H2339" s="836"/>
      <c r="I2339" s="94"/>
      <c r="J2339" s="96"/>
      <c r="K2339" s="97"/>
      <c r="L2339" s="861"/>
      <c r="M2339" s="839"/>
      <c r="N2339" s="94"/>
      <c r="O2339" s="96"/>
      <c r="P2339" s="97"/>
    </row>
    <row r="2340" spans="1:16">
      <c r="A2340" s="863"/>
      <c r="B2340" s="854"/>
      <c r="C2340" s="833"/>
      <c r="D2340" s="94"/>
      <c r="E2340" s="96"/>
      <c r="F2340" s="97"/>
      <c r="G2340" s="854"/>
      <c r="H2340" s="836"/>
      <c r="I2340" s="94"/>
      <c r="J2340" s="96"/>
      <c r="K2340" s="97"/>
      <c r="L2340" s="854"/>
      <c r="M2340" s="839"/>
      <c r="N2340" s="94"/>
      <c r="O2340" s="96"/>
      <c r="P2340" s="97"/>
    </row>
    <row r="2341" spans="1:16">
      <c r="A2341" s="863"/>
      <c r="B2341" s="853"/>
      <c r="C2341" s="833"/>
      <c r="D2341" s="94"/>
      <c r="E2341" s="96"/>
      <c r="F2341" s="93"/>
      <c r="G2341" s="853"/>
      <c r="H2341" s="836"/>
      <c r="I2341" s="94"/>
      <c r="J2341" s="96"/>
      <c r="K2341" s="93"/>
      <c r="L2341" s="853"/>
      <c r="M2341" s="839"/>
      <c r="N2341" s="94"/>
      <c r="O2341" s="96"/>
      <c r="P2341" s="93"/>
    </row>
    <row r="2342" spans="1:16">
      <c r="A2342" s="863"/>
      <c r="B2342" s="854"/>
      <c r="C2342" s="833"/>
      <c r="D2342" s="94"/>
      <c r="E2342" s="96"/>
      <c r="F2342" s="99"/>
      <c r="G2342" s="854"/>
      <c r="H2342" s="836"/>
      <c r="I2342" s="94"/>
      <c r="J2342" s="96"/>
      <c r="K2342" s="99"/>
      <c r="L2342" s="854"/>
      <c r="M2342" s="839"/>
      <c r="N2342" s="94"/>
      <c r="O2342" s="96"/>
      <c r="P2342" s="93"/>
    </row>
    <row r="2343" spans="1:16">
      <c r="A2343" s="863"/>
      <c r="B2343" s="853"/>
      <c r="C2343" s="833"/>
      <c r="D2343" s="94"/>
      <c r="E2343" s="96"/>
      <c r="F2343" s="102"/>
      <c r="G2343" s="853"/>
      <c r="H2343" s="836"/>
      <c r="I2343" s="94"/>
      <c r="J2343" s="96"/>
      <c r="K2343" s="102"/>
      <c r="L2343" s="853"/>
      <c r="M2343" s="839"/>
      <c r="N2343" s="94"/>
      <c r="O2343" s="96"/>
      <c r="P2343" s="99"/>
    </row>
    <row r="2344" spans="1:16" ht="17.25" thickBot="1">
      <c r="A2344" s="863"/>
      <c r="B2344" s="854"/>
      <c r="C2344" s="833"/>
      <c r="D2344" s="94"/>
      <c r="E2344" s="96"/>
      <c r="F2344" s="99"/>
      <c r="G2344" s="854"/>
      <c r="H2344" s="836"/>
      <c r="I2344" s="94"/>
      <c r="J2344" s="96"/>
      <c r="K2344" s="99"/>
      <c r="L2344" s="854"/>
      <c r="M2344" s="839"/>
      <c r="N2344" s="94"/>
      <c r="O2344" s="96"/>
      <c r="P2344" s="99"/>
    </row>
    <row r="2345" spans="1:16" ht="17.25" thickBot="1">
      <c r="A2345" s="863"/>
      <c r="B2345" s="100" t="s">
        <v>168</v>
      </c>
      <c r="C2345" s="833"/>
      <c r="D2345" s="94"/>
      <c r="E2345" s="96"/>
      <c r="F2345" s="99"/>
      <c r="G2345" s="100" t="s">
        <v>168</v>
      </c>
      <c r="H2345" s="836"/>
      <c r="I2345" s="94"/>
      <c r="J2345" s="96"/>
      <c r="K2345" s="99"/>
      <c r="L2345" s="100" t="s">
        <v>168</v>
      </c>
      <c r="M2345" s="839"/>
      <c r="N2345" s="94"/>
      <c r="O2345" s="96"/>
      <c r="P2345" s="99"/>
    </row>
    <row r="2346" spans="1:16">
      <c r="A2346" s="863"/>
      <c r="B2346" s="855"/>
      <c r="C2346" s="833"/>
      <c r="D2346" s="94"/>
      <c r="E2346" s="96"/>
      <c r="F2346" s="99"/>
      <c r="G2346" s="855"/>
      <c r="H2346" s="836"/>
      <c r="I2346" s="94"/>
      <c r="J2346" s="96"/>
      <c r="K2346" s="99"/>
      <c r="L2346" s="855"/>
      <c r="M2346" s="839"/>
      <c r="N2346" s="94"/>
      <c r="O2346" s="96"/>
      <c r="P2346" s="99"/>
    </row>
    <row r="2347" spans="1:16">
      <c r="A2347" s="863"/>
      <c r="B2347" s="856"/>
      <c r="C2347" s="833"/>
      <c r="D2347" s="94"/>
      <c r="E2347" s="96"/>
      <c r="F2347" s="99"/>
      <c r="G2347" s="856"/>
      <c r="H2347" s="836"/>
      <c r="I2347" s="94"/>
      <c r="J2347" s="96"/>
      <c r="K2347" s="99"/>
      <c r="L2347" s="856"/>
      <c r="M2347" s="839"/>
      <c r="N2347" s="94"/>
      <c r="O2347" s="96"/>
      <c r="P2347" s="97"/>
    </row>
    <row r="2348" spans="1:16" ht="17.25" thickBot="1">
      <c r="A2348" s="863"/>
      <c r="B2348" s="857"/>
      <c r="C2348" s="833"/>
      <c r="D2348" s="94"/>
      <c r="E2348" s="96"/>
      <c r="F2348" s="97"/>
      <c r="G2348" s="857"/>
      <c r="H2348" s="836"/>
      <c r="I2348" s="94"/>
      <c r="J2348" s="96"/>
      <c r="K2348" s="97"/>
      <c r="L2348" s="857"/>
      <c r="M2348" s="839"/>
      <c r="N2348" s="94"/>
      <c r="O2348" s="96"/>
      <c r="P2348" s="97"/>
    </row>
    <row r="2349" spans="1:16" ht="17.25" thickBot="1">
      <c r="A2349" s="863"/>
      <c r="B2349" s="100" t="s">
        <v>123</v>
      </c>
      <c r="C2349" s="833"/>
      <c r="D2349" s="94"/>
      <c r="E2349" s="96"/>
      <c r="F2349" s="97"/>
      <c r="G2349" s="100" t="s">
        <v>123</v>
      </c>
      <c r="H2349" s="836"/>
      <c r="I2349" s="94"/>
      <c r="J2349" s="96"/>
      <c r="K2349" s="97"/>
      <c r="L2349" s="100" t="s">
        <v>123</v>
      </c>
      <c r="M2349" s="839"/>
      <c r="N2349" s="94"/>
      <c r="O2349" s="96"/>
      <c r="P2349" s="97"/>
    </row>
    <row r="2350" spans="1:16">
      <c r="A2350" s="863"/>
      <c r="B2350" s="868"/>
      <c r="C2350" s="833"/>
      <c r="D2350" s="94"/>
      <c r="E2350" s="96"/>
      <c r="F2350" s="97"/>
      <c r="G2350" s="868"/>
      <c r="H2350" s="836"/>
      <c r="I2350" s="94"/>
      <c r="J2350" s="96"/>
      <c r="K2350" s="97"/>
      <c r="L2350" s="868"/>
      <c r="M2350" s="839"/>
      <c r="N2350" s="94"/>
      <c r="O2350" s="96"/>
      <c r="P2350" s="97"/>
    </row>
    <row r="2351" spans="1:16">
      <c r="A2351" s="863"/>
      <c r="B2351" s="869"/>
      <c r="C2351" s="833"/>
      <c r="D2351" s="94"/>
      <c r="E2351" s="96"/>
      <c r="F2351" s="97"/>
      <c r="G2351" s="869"/>
      <c r="H2351" s="836"/>
      <c r="I2351" s="94"/>
      <c r="J2351" s="96"/>
      <c r="K2351" s="97"/>
      <c r="L2351" s="869"/>
      <c r="M2351" s="839"/>
      <c r="N2351" s="94"/>
      <c r="O2351" s="96"/>
      <c r="P2351" s="97"/>
    </row>
    <row r="2352" spans="1:16" ht="17.25" thickBot="1">
      <c r="A2352" s="863"/>
      <c r="B2352" s="870"/>
      <c r="C2352" s="833"/>
      <c r="D2352" s="94"/>
      <c r="E2352" s="96"/>
      <c r="F2352" s="97"/>
      <c r="G2352" s="870"/>
      <c r="H2352" s="836"/>
      <c r="I2352" s="94"/>
      <c r="J2352" s="96"/>
      <c r="K2352" s="97"/>
      <c r="L2352" s="870"/>
      <c r="M2352" s="839"/>
      <c r="N2352" s="94"/>
      <c r="O2352" s="96"/>
      <c r="P2352" s="97"/>
    </row>
    <row r="2353" spans="1:16">
      <c r="A2353" s="863"/>
      <c r="B2353" s="851" t="s">
        <v>124</v>
      </c>
      <c r="C2353" s="833"/>
      <c r="D2353" s="94"/>
      <c r="E2353" s="96"/>
      <c r="F2353" s="97"/>
      <c r="G2353" s="851" t="s">
        <v>124</v>
      </c>
      <c r="H2353" s="836"/>
      <c r="I2353" s="94"/>
      <c r="J2353" s="96"/>
      <c r="K2353" s="97"/>
      <c r="L2353" s="851" t="s">
        <v>124</v>
      </c>
      <c r="M2353" s="839"/>
      <c r="N2353" s="94"/>
      <c r="O2353" s="96"/>
      <c r="P2353" s="97"/>
    </row>
    <row r="2354" spans="1:16" ht="17.25" thickBot="1">
      <c r="A2354" s="863"/>
      <c r="B2354" s="852"/>
      <c r="C2354" s="833"/>
      <c r="D2354" s="94"/>
      <c r="E2354" s="96"/>
      <c r="F2354" s="97"/>
      <c r="G2354" s="852"/>
      <c r="H2354" s="836"/>
      <c r="I2354" s="94"/>
      <c r="J2354" s="96"/>
      <c r="K2354" s="97"/>
      <c r="L2354" s="852"/>
      <c r="M2354" s="839"/>
      <c r="N2354" s="94"/>
      <c r="O2354" s="96"/>
      <c r="P2354" s="93"/>
    </row>
    <row r="2355" spans="1:16" ht="17.25" thickTop="1">
      <c r="A2355" s="863"/>
      <c r="B2355" s="866" t="s">
        <v>125</v>
      </c>
      <c r="C2355" s="833"/>
      <c r="D2355" s="94"/>
      <c r="E2355" s="96"/>
      <c r="F2355" s="93"/>
      <c r="G2355" s="866" t="s">
        <v>125</v>
      </c>
      <c r="H2355" s="836"/>
      <c r="I2355" s="94"/>
      <c r="J2355" s="96"/>
      <c r="K2355" s="93"/>
      <c r="L2355" s="866" t="s">
        <v>125</v>
      </c>
      <c r="M2355" s="839"/>
      <c r="N2355" s="94"/>
      <c r="O2355" s="96"/>
      <c r="P2355" s="97"/>
    </row>
    <row r="2356" spans="1:16" ht="17.25" thickBot="1">
      <c r="A2356" s="863"/>
      <c r="B2356" s="849"/>
      <c r="C2356" s="833"/>
      <c r="D2356" s="94"/>
      <c r="E2356" s="96"/>
      <c r="F2356" s="93"/>
      <c r="G2356" s="849"/>
      <c r="H2356" s="836"/>
      <c r="I2356" s="94"/>
      <c r="J2356" s="96"/>
      <c r="K2356" s="93"/>
      <c r="L2356" s="849"/>
      <c r="M2356" s="839"/>
      <c r="N2356" s="94"/>
      <c r="O2356" s="96"/>
      <c r="P2356" s="101"/>
    </row>
    <row r="2357" spans="1:16">
      <c r="A2357" s="863"/>
      <c r="B2357" s="859"/>
      <c r="C2357" s="833"/>
      <c r="D2357" s="94"/>
      <c r="E2357" s="96"/>
      <c r="F2357" s="97"/>
      <c r="G2357" s="859"/>
      <c r="H2357" s="836"/>
      <c r="I2357" s="94"/>
      <c r="J2357" s="96"/>
      <c r="K2357" s="97"/>
      <c r="L2357" s="859"/>
      <c r="M2357" s="839"/>
      <c r="N2357" s="94"/>
      <c r="O2357" s="96"/>
      <c r="P2357" s="103"/>
    </row>
    <row r="2358" spans="1:16" ht="17.25" thickBot="1">
      <c r="A2358" s="863"/>
      <c r="B2358" s="867"/>
      <c r="C2358" s="833"/>
      <c r="D2358" s="94"/>
      <c r="E2358" s="96"/>
      <c r="F2358" s="97"/>
      <c r="G2358" s="867"/>
      <c r="H2358" s="836"/>
      <c r="I2358" s="94"/>
      <c r="J2358" s="96"/>
      <c r="K2358" s="97"/>
      <c r="L2358" s="867"/>
      <c r="M2358" s="839"/>
      <c r="N2358" s="94"/>
      <c r="O2358" s="96"/>
      <c r="P2358" s="104"/>
    </row>
    <row r="2359" spans="1:16">
      <c r="A2359" s="863"/>
      <c r="B2359" s="848" t="s">
        <v>126</v>
      </c>
      <c r="C2359" s="833"/>
      <c r="D2359" s="94"/>
      <c r="E2359" s="96"/>
      <c r="F2359" s="93"/>
      <c r="G2359" s="848" t="s">
        <v>126</v>
      </c>
      <c r="H2359" s="836"/>
      <c r="I2359" s="94"/>
      <c r="J2359" s="96"/>
      <c r="K2359" s="93"/>
      <c r="L2359" s="848" t="s">
        <v>126</v>
      </c>
      <c r="M2359" s="839"/>
      <c r="N2359" s="94"/>
      <c r="O2359" s="96"/>
      <c r="P2359" s="99"/>
    </row>
    <row r="2360" spans="1:16" ht="17.25" thickBot="1">
      <c r="A2360" s="863"/>
      <c r="B2360" s="849"/>
      <c r="C2360" s="833"/>
      <c r="D2360" s="94"/>
      <c r="E2360" s="96"/>
      <c r="F2360" s="101"/>
      <c r="G2360" s="849"/>
      <c r="H2360" s="836"/>
      <c r="I2360" s="94"/>
      <c r="J2360" s="96"/>
      <c r="K2360" s="101"/>
      <c r="L2360" s="849"/>
      <c r="M2360" s="839"/>
      <c r="N2360" s="94"/>
      <c r="O2360" s="96"/>
      <c r="P2360" s="104"/>
    </row>
    <row r="2361" spans="1:16">
      <c r="A2361" s="863"/>
      <c r="B2361" s="859"/>
      <c r="C2361" s="833"/>
      <c r="D2361" s="94"/>
      <c r="E2361" s="96"/>
      <c r="F2361" s="102"/>
      <c r="G2361" s="859"/>
      <c r="H2361" s="836"/>
      <c r="I2361" s="94"/>
      <c r="J2361" s="96"/>
      <c r="K2361" s="103"/>
      <c r="L2361" s="859"/>
      <c r="M2361" s="839"/>
      <c r="N2361" s="94"/>
      <c r="O2361" s="96"/>
      <c r="P2361" s="93"/>
    </row>
    <row r="2362" spans="1:16" ht="17.25" thickBot="1">
      <c r="A2362" s="863"/>
      <c r="B2362" s="860"/>
      <c r="C2362" s="833"/>
      <c r="D2362" s="94"/>
      <c r="E2362" s="96"/>
      <c r="F2362" s="99"/>
      <c r="G2362" s="860"/>
      <c r="H2362" s="836"/>
      <c r="I2362" s="94"/>
      <c r="J2362" s="96"/>
      <c r="K2362" s="104"/>
      <c r="L2362" s="860"/>
      <c r="M2362" s="839"/>
      <c r="N2362" s="94"/>
      <c r="O2362" s="96"/>
      <c r="P2362" s="97"/>
    </row>
    <row r="2363" spans="1:16">
      <c r="A2363" s="863"/>
      <c r="B2363" s="858" t="s">
        <v>127</v>
      </c>
      <c r="C2363" s="833"/>
      <c r="D2363" s="94"/>
      <c r="E2363" s="96"/>
      <c r="F2363" s="103"/>
      <c r="G2363" s="858" t="s">
        <v>127</v>
      </c>
      <c r="H2363" s="836"/>
      <c r="I2363" s="94"/>
      <c r="J2363" s="96"/>
      <c r="K2363" s="104"/>
      <c r="L2363" s="858" t="s">
        <v>127</v>
      </c>
      <c r="M2363" s="839"/>
      <c r="N2363" s="94"/>
      <c r="O2363" s="114"/>
      <c r="P2363" s="97"/>
    </row>
    <row r="2364" spans="1:16" ht="17.25" thickBot="1">
      <c r="A2364" s="863"/>
      <c r="B2364" s="849"/>
      <c r="C2364" s="833"/>
      <c r="D2364" s="94"/>
      <c r="E2364" s="96"/>
      <c r="F2364" s="104"/>
      <c r="G2364" s="849"/>
      <c r="H2364" s="836"/>
      <c r="I2364" s="94"/>
      <c r="J2364" s="96"/>
      <c r="K2364" s="99"/>
      <c r="L2364" s="849"/>
      <c r="M2364" s="839"/>
      <c r="N2364" s="113"/>
      <c r="O2364" s="96"/>
      <c r="P2364" s="112"/>
    </row>
    <row r="2365" spans="1:16">
      <c r="A2365" s="863"/>
      <c r="B2365" s="859"/>
      <c r="C2365" s="833"/>
      <c r="D2365" s="94"/>
      <c r="E2365" s="96"/>
      <c r="F2365" s="104"/>
      <c r="G2365" s="859"/>
      <c r="H2365" s="836"/>
      <c r="I2365" s="94"/>
      <c r="J2365" s="96"/>
      <c r="K2365" s="104"/>
      <c r="L2365" s="859"/>
      <c r="M2365" s="839"/>
      <c r="N2365" s="113"/>
      <c r="O2365" s="114"/>
      <c r="P2365" s="97"/>
    </row>
    <row r="2366" spans="1:16" ht="17.25" thickBot="1">
      <c r="A2366" s="863"/>
      <c r="B2366" s="860"/>
      <c r="C2366" s="833"/>
      <c r="D2366" s="94"/>
      <c r="E2366" s="96"/>
      <c r="F2366" s="99"/>
      <c r="G2366" s="860"/>
      <c r="H2366" s="836"/>
      <c r="I2366" s="94"/>
      <c r="J2366" s="96"/>
      <c r="K2366" s="93"/>
      <c r="L2366" s="860"/>
      <c r="M2366" s="839"/>
      <c r="N2366" s="94"/>
      <c r="O2366" s="114"/>
      <c r="P2366" s="104"/>
    </row>
    <row r="2367" spans="1:16">
      <c r="A2367" s="863"/>
      <c r="B2367" s="858" t="s">
        <v>128</v>
      </c>
      <c r="C2367" s="833"/>
      <c r="D2367" s="94"/>
      <c r="E2367" s="96"/>
      <c r="F2367" s="104"/>
      <c r="G2367" s="858" t="s">
        <v>128</v>
      </c>
      <c r="H2367" s="836"/>
      <c r="I2367" s="94"/>
      <c r="J2367" s="96"/>
      <c r="K2367" s="97"/>
      <c r="L2367" s="858" t="s">
        <v>128</v>
      </c>
      <c r="M2367" s="839"/>
      <c r="N2367" s="94"/>
      <c r="O2367" s="96"/>
      <c r="P2367" s="97"/>
    </row>
    <row r="2368" spans="1:16" ht="17.25" thickBot="1">
      <c r="A2368" s="863"/>
      <c r="B2368" s="849"/>
      <c r="C2368" s="833"/>
      <c r="D2368" s="94"/>
      <c r="E2368" s="96"/>
      <c r="F2368" s="93"/>
      <c r="G2368" s="849"/>
      <c r="H2368" s="836"/>
      <c r="I2368" s="94"/>
      <c r="J2368" s="114"/>
      <c r="K2368" s="97"/>
      <c r="L2368" s="849"/>
      <c r="M2368" s="839"/>
      <c r="N2368" s="113"/>
      <c r="O2368" s="114"/>
      <c r="P2368" s="97"/>
    </row>
    <row r="2369" spans="1:16">
      <c r="A2369" s="863"/>
      <c r="B2369" s="859"/>
      <c r="C2369" s="833"/>
      <c r="D2369" s="94"/>
      <c r="E2369" s="96"/>
      <c r="F2369" s="97"/>
      <c r="G2369" s="859"/>
      <c r="H2369" s="836"/>
      <c r="I2369" s="94"/>
      <c r="J2369" s="96"/>
      <c r="K2369" s="97"/>
      <c r="L2369" s="859"/>
      <c r="M2369" s="839"/>
      <c r="N2369" s="113"/>
      <c r="O2369" s="114"/>
      <c r="P2369" s="97"/>
    </row>
    <row r="2370" spans="1:16" ht="17.25" thickBot="1">
      <c r="A2370" s="863"/>
      <c r="B2370" s="860"/>
      <c r="C2370" s="833"/>
      <c r="D2370" s="94"/>
      <c r="E2370" s="96"/>
      <c r="F2370" s="93"/>
      <c r="G2370" s="860"/>
      <c r="H2370" s="836"/>
      <c r="I2370" s="94"/>
      <c r="J2370" s="114"/>
      <c r="K2370" s="97"/>
      <c r="L2370" s="860"/>
      <c r="M2370" s="839"/>
      <c r="N2370" s="94"/>
      <c r="O2370" s="114"/>
      <c r="P2370" s="97"/>
    </row>
    <row r="2371" spans="1:16">
      <c r="A2371" s="863"/>
      <c r="B2371" s="848" t="s">
        <v>129</v>
      </c>
      <c r="C2371" s="833"/>
      <c r="D2371" s="94"/>
      <c r="E2371" s="96"/>
      <c r="F2371" s="93"/>
      <c r="G2371" s="848" t="s">
        <v>129</v>
      </c>
      <c r="H2371" s="836"/>
      <c r="I2371" s="94"/>
      <c r="J2371" s="114"/>
      <c r="K2371" s="97"/>
      <c r="L2371" s="848" t="s">
        <v>129</v>
      </c>
      <c r="M2371" s="839"/>
      <c r="N2371" s="113"/>
      <c r="O2371" s="114"/>
      <c r="P2371" s="97"/>
    </row>
    <row r="2372" spans="1:16" ht="17.25" thickBot="1">
      <c r="A2372" s="863"/>
      <c r="B2372" s="849"/>
      <c r="C2372" s="833"/>
      <c r="D2372" s="94"/>
      <c r="E2372" s="96"/>
      <c r="F2372" s="93"/>
      <c r="G2372" s="849"/>
      <c r="H2372" s="836"/>
      <c r="I2372" s="94"/>
      <c r="J2372" s="114"/>
      <c r="K2372" s="97"/>
      <c r="L2372" s="849"/>
      <c r="M2372" s="839"/>
      <c r="N2372" s="94"/>
      <c r="O2372" s="114"/>
      <c r="P2372" s="97"/>
    </row>
    <row r="2373" spans="1:16">
      <c r="A2373" s="863"/>
      <c r="B2373" s="106"/>
      <c r="C2373" s="833"/>
      <c r="D2373" s="94"/>
      <c r="E2373" s="96"/>
      <c r="F2373" s="97"/>
      <c r="G2373" s="106"/>
      <c r="H2373" s="836"/>
      <c r="I2373" s="94"/>
      <c r="J2373" s="96"/>
      <c r="K2373" s="112"/>
      <c r="L2373" s="106"/>
      <c r="M2373" s="839"/>
      <c r="N2373" s="113"/>
      <c r="O2373" s="96"/>
      <c r="P2373" s="112"/>
    </row>
    <row r="2374" spans="1:16">
      <c r="A2374" s="863"/>
      <c r="B2374" s="107"/>
      <c r="C2374" s="833"/>
      <c r="D2374" s="94"/>
      <c r="E2374" s="96"/>
      <c r="F2374" s="93"/>
      <c r="G2374" s="107"/>
      <c r="H2374" s="836"/>
      <c r="I2374" s="94"/>
      <c r="J2374" s="96"/>
      <c r="K2374" s="97"/>
      <c r="L2374" s="107"/>
      <c r="M2374" s="839"/>
      <c r="N2374" s="113"/>
      <c r="O2374" s="114"/>
      <c r="P2374" s="97"/>
    </row>
    <row r="2375" spans="1:16">
      <c r="A2375" s="863"/>
      <c r="B2375" s="109"/>
      <c r="C2375" s="833"/>
      <c r="D2375" s="94"/>
      <c r="E2375" s="96"/>
      <c r="F2375" s="93"/>
      <c r="G2375" s="109"/>
      <c r="H2375" s="836"/>
      <c r="I2375" s="113"/>
      <c r="J2375" s="114"/>
      <c r="K2375" s="97"/>
      <c r="L2375" s="109"/>
      <c r="M2375" s="839"/>
      <c r="N2375" s="113"/>
      <c r="O2375" s="114"/>
      <c r="P2375" s="104"/>
    </row>
    <row r="2376" spans="1:16">
      <c r="A2376" s="863"/>
      <c r="B2376" s="110"/>
      <c r="C2376" s="833"/>
      <c r="D2376" s="94"/>
      <c r="E2376" s="96"/>
      <c r="F2376" s="93"/>
      <c r="G2376" s="110"/>
      <c r="H2376" s="836"/>
      <c r="I2376" s="113"/>
      <c r="J2376" s="114"/>
      <c r="K2376" s="104"/>
      <c r="L2376" s="110"/>
      <c r="M2376" s="839"/>
      <c r="N2376" s="111"/>
      <c r="O2376" s="96"/>
      <c r="P2376" s="97"/>
    </row>
    <row r="2377" spans="1:16">
      <c r="A2377" s="863"/>
      <c r="B2377" s="109"/>
      <c r="C2377" s="833"/>
      <c r="D2377" s="111"/>
      <c r="E2377" s="96"/>
      <c r="F2377" s="97"/>
      <c r="G2377" s="109"/>
      <c r="H2377" s="836"/>
      <c r="I2377" s="111"/>
      <c r="J2377" s="96"/>
      <c r="K2377" s="112"/>
      <c r="L2377" s="109"/>
      <c r="M2377" s="839"/>
      <c r="N2377" s="94"/>
      <c r="O2377" s="96"/>
      <c r="P2377" s="112"/>
    </row>
    <row r="2378" spans="1:16">
      <c r="A2378" s="863"/>
      <c r="B2378" s="110"/>
      <c r="C2378" s="833"/>
      <c r="D2378" s="94"/>
      <c r="E2378" s="96"/>
      <c r="F2378" s="108"/>
      <c r="G2378" s="110"/>
      <c r="H2378" s="836"/>
      <c r="I2378" s="94"/>
      <c r="J2378" s="96"/>
      <c r="K2378" s="97"/>
      <c r="L2378" s="110"/>
      <c r="M2378" s="839"/>
      <c r="N2378" s="113"/>
      <c r="O2378" s="114"/>
      <c r="P2378" s="97"/>
    </row>
    <row r="2379" spans="1:16">
      <c r="A2379" s="863"/>
      <c r="B2379" s="109"/>
      <c r="C2379" s="833"/>
      <c r="D2379" s="94"/>
      <c r="E2379" s="96"/>
      <c r="F2379" s="97"/>
      <c r="G2379" s="109"/>
      <c r="H2379" s="836"/>
      <c r="I2379" s="113"/>
      <c r="J2379" s="114"/>
      <c r="K2379" s="97"/>
      <c r="L2379" s="109"/>
      <c r="M2379" s="839"/>
      <c r="N2379" s="113"/>
      <c r="O2379" s="114"/>
      <c r="P2379" s="97"/>
    </row>
    <row r="2380" spans="1:16" ht="17.25" thickBot="1">
      <c r="A2380" s="863"/>
      <c r="B2380" s="110"/>
      <c r="C2380" s="846"/>
      <c r="D2380" s="115"/>
      <c r="E2380" s="116"/>
      <c r="F2380" s="117"/>
      <c r="G2380" s="110"/>
      <c r="H2380" s="836"/>
      <c r="I2380" s="115"/>
      <c r="J2380" s="116"/>
      <c r="K2380" s="117"/>
      <c r="L2380" s="110"/>
      <c r="M2380" s="839"/>
      <c r="N2380" s="115"/>
      <c r="O2380" s="116"/>
      <c r="P2380" s="117"/>
    </row>
    <row r="2381" spans="1:16">
      <c r="A2381" s="850" t="str">
        <f>TEXT(A2335,"AAAA")</f>
        <v>星期四</v>
      </c>
      <c r="B2381" s="109"/>
      <c r="C2381" s="832" t="s">
        <v>666</v>
      </c>
      <c r="D2381" s="118"/>
      <c r="E2381" s="119"/>
      <c r="F2381" s="97"/>
      <c r="G2381" s="109"/>
      <c r="H2381" s="835" t="s">
        <v>130</v>
      </c>
      <c r="I2381" s="118"/>
      <c r="J2381" s="119"/>
      <c r="K2381" s="97"/>
      <c r="L2381" s="109"/>
      <c r="M2381" s="838" t="s">
        <v>130</v>
      </c>
      <c r="N2381" s="118"/>
      <c r="O2381" s="119"/>
      <c r="P2381" s="97"/>
    </row>
    <row r="2382" spans="1:16">
      <c r="A2382" s="850"/>
      <c r="B2382" s="110"/>
      <c r="C2382" s="833"/>
      <c r="D2382" s="120"/>
      <c r="E2382" s="96"/>
      <c r="F2382" s="97"/>
      <c r="G2382" s="110"/>
      <c r="H2382" s="836"/>
      <c r="I2382" s="94"/>
      <c r="J2382" s="96"/>
      <c r="K2382" s="97"/>
      <c r="L2382" s="110"/>
      <c r="M2382" s="839"/>
      <c r="N2382" s="94"/>
      <c r="O2382" s="96"/>
      <c r="P2382" s="97"/>
    </row>
    <row r="2383" spans="1:16">
      <c r="A2383" s="850"/>
      <c r="B2383" s="109"/>
      <c r="C2383" s="833"/>
      <c r="D2383" s="120"/>
      <c r="E2383" s="96"/>
      <c r="F2383" s="97"/>
      <c r="G2383" s="109"/>
      <c r="H2383" s="836"/>
      <c r="I2383" s="94"/>
      <c r="J2383" s="96"/>
      <c r="K2383" s="97"/>
      <c r="L2383" s="109"/>
      <c r="M2383" s="839"/>
      <c r="N2383" s="94"/>
      <c r="O2383" s="96"/>
      <c r="P2383" s="97"/>
    </row>
    <row r="2384" spans="1:16">
      <c r="A2384" s="850"/>
      <c r="B2384" s="110"/>
      <c r="C2384" s="833"/>
      <c r="D2384" s="120"/>
      <c r="E2384" s="96"/>
      <c r="F2384" s="97"/>
      <c r="G2384" s="110"/>
      <c r="H2384" s="836"/>
      <c r="I2384" s="94"/>
      <c r="J2384" s="96"/>
      <c r="K2384" s="97"/>
      <c r="L2384" s="110"/>
      <c r="M2384" s="839"/>
      <c r="N2384" s="94"/>
      <c r="O2384" s="96"/>
      <c r="P2384" s="97"/>
    </row>
    <row r="2385" spans="1:16">
      <c r="A2385" s="850"/>
      <c r="B2385" s="109"/>
      <c r="C2385" s="833"/>
      <c r="D2385" s="120"/>
      <c r="E2385" s="96"/>
      <c r="F2385" s="97"/>
      <c r="G2385" s="109"/>
      <c r="H2385" s="836"/>
      <c r="I2385" s="94"/>
      <c r="J2385" s="96"/>
      <c r="K2385" s="97"/>
      <c r="L2385" s="109"/>
      <c r="M2385" s="839"/>
      <c r="N2385" s="94"/>
      <c r="O2385" s="96"/>
      <c r="P2385" s="97"/>
    </row>
    <row r="2386" spans="1:16">
      <c r="A2386" s="850"/>
      <c r="B2386" s="110"/>
      <c r="C2386" s="833"/>
      <c r="D2386" s="120"/>
      <c r="E2386" s="96"/>
      <c r="F2386" s="97"/>
      <c r="G2386" s="110"/>
      <c r="H2386" s="836"/>
      <c r="I2386" s="94"/>
      <c r="J2386" s="96"/>
      <c r="K2386" s="97"/>
      <c r="L2386" s="110"/>
      <c r="M2386" s="839"/>
      <c r="N2386" s="94"/>
      <c r="O2386" s="96"/>
      <c r="P2386" s="97"/>
    </row>
    <row r="2387" spans="1:16">
      <c r="A2387" s="850"/>
      <c r="B2387" s="109"/>
      <c r="C2387" s="833"/>
      <c r="D2387" s="120"/>
      <c r="E2387" s="96"/>
      <c r="F2387" s="97"/>
      <c r="G2387" s="109"/>
      <c r="H2387" s="836"/>
      <c r="I2387" s="94"/>
      <c r="J2387" s="96"/>
      <c r="K2387" s="97"/>
      <c r="L2387" s="109"/>
      <c r="M2387" s="839"/>
      <c r="N2387" s="94"/>
      <c r="O2387" s="96"/>
      <c r="P2387" s="97"/>
    </row>
    <row r="2388" spans="1:16">
      <c r="A2388" s="850"/>
      <c r="B2388" s="110"/>
      <c r="C2388" s="833"/>
      <c r="D2388" s="94"/>
      <c r="E2388" s="96"/>
      <c r="F2388" s="97"/>
      <c r="G2388" s="110"/>
      <c r="H2388" s="836"/>
      <c r="I2388" s="94"/>
      <c r="J2388" s="96"/>
      <c r="K2388" s="97"/>
      <c r="L2388" s="110"/>
      <c r="M2388" s="839"/>
      <c r="N2388" s="94"/>
      <c r="O2388" s="96"/>
      <c r="P2388" s="97"/>
    </row>
    <row r="2389" spans="1:16">
      <c r="A2389" s="850"/>
      <c r="B2389" s="107"/>
      <c r="C2389" s="833"/>
      <c r="D2389" s="113"/>
      <c r="E2389" s="114"/>
      <c r="F2389" s="104"/>
      <c r="G2389" s="107"/>
      <c r="H2389" s="836"/>
      <c r="I2389" s="113"/>
      <c r="J2389" s="114"/>
      <c r="K2389" s="97"/>
      <c r="L2389" s="107"/>
      <c r="M2389" s="839"/>
      <c r="N2389" s="113"/>
      <c r="O2389" s="114"/>
      <c r="P2389" s="97"/>
    </row>
    <row r="2390" spans="1:16" ht="17.25" thickBot="1">
      <c r="A2390" s="850"/>
      <c r="B2390" s="107"/>
      <c r="C2390" s="846"/>
      <c r="D2390" s="122" t="s">
        <v>132</v>
      </c>
      <c r="E2390" s="123" t="s">
        <v>133</v>
      </c>
      <c r="F2390" s="124"/>
      <c r="G2390" s="107"/>
      <c r="H2390" s="847"/>
      <c r="I2390" s="122" t="s">
        <v>132</v>
      </c>
      <c r="J2390" s="123" t="s">
        <v>133</v>
      </c>
      <c r="K2390" s="97"/>
      <c r="L2390" s="107"/>
      <c r="M2390" s="845"/>
      <c r="N2390" s="122" t="s">
        <v>132</v>
      </c>
      <c r="O2390" s="123" t="s">
        <v>133</v>
      </c>
      <c r="P2390" s="97"/>
    </row>
    <row r="2391" spans="1:16">
      <c r="A2391" s="105"/>
      <c r="B2391" s="109"/>
      <c r="C2391" s="832" t="s">
        <v>667</v>
      </c>
      <c r="D2391" s="118"/>
      <c r="E2391" s="119"/>
      <c r="F2391" s="125"/>
      <c r="G2391" s="109"/>
      <c r="H2391" s="835" t="s">
        <v>134</v>
      </c>
      <c r="I2391" s="118"/>
      <c r="J2391" s="119"/>
      <c r="K2391" s="125"/>
      <c r="L2391" s="109"/>
      <c r="M2391" s="838" t="s">
        <v>134</v>
      </c>
      <c r="N2391" s="118"/>
      <c r="O2391" s="119"/>
      <c r="P2391" s="125"/>
    </row>
    <row r="2392" spans="1:16">
      <c r="A2392" s="105"/>
      <c r="B2392" s="110"/>
      <c r="C2392" s="833"/>
      <c r="D2392" s="94"/>
      <c r="E2392" s="96"/>
      <c r="F2392" s="97"/>
      <c r="G2392" s="110"/>
      <c r="H2392" s="836"/>
      <c r="I2392" s="94"/>
      <c r="J2392" s="96"/>
      <c r="K2392" s="97"/>
      <c r="L2392" s="110"/>
      <c r="M2392" s="839"/>
      <c r="N2392" s="94"/>
      <c r="O2392" s="96"/>
      <c r="P2392" s="97"/>
    </row>
    <row r="2393" spans="1:16">
      <c r="A2393" s="105"/>
      <c r="B2393" s="126"/>
      <c r="C2393" s="833"/>
      <c r="D2393" s="94"/>
      <c r="E2393" s="96"/>
      <c r="F2393" s="97"/>
      <c r="G2393" s="126"/>
      <c r="H2393" s="836"/>
      <c r="I2393" s="94"/>
      <c r="J2393" s="96"/>
      <c r="K2393" s="97"/>
      <c r="L2393" s="126"/>
      <c r="M2393" s="839"/>
      <c r="N2393" s="94"/>
      <c r="O2393" s="96"/>
      <c r="P2393" s="128"/>
    </row>
    <row r="2394" spans="1:16">
      <c r="A2394" s="105"/>
      <c r="B2394" s="107"/>
      <c r="C2394" s="833"/>
      <c r="D2394" s="94"/>
      <c r="E2394" s="96"/>
      <c r="F2394" s="97"/>
      <c r="G2394" s="107"/>
      <c r="H2394" s="836"/>
      <c r="I2394" s="94"/>
      <c r="J2394" s="96"/>
      <c r="K2394" s="97"/>
      <c r="L2394" s="107"/>
      <c r="M2394" s="839"/>
      <c r="N2394" s="94"/>
      <c r="O2394" s="96"/>
      <c r="P2394" s="216"/>
    </row>
    <row r="2395" spans="1:16">
      <c r="A2395" s="105"/>
      <c r="B2395" s="109"/>
      <c r="C2395" s="833"/>
      <c r="D2395" s="94"/>
      <c r="E2395" s="96"/>
      <c r="F2395" s="97"/>
      <c r="G2395" s="109"/>
      <c r="H2395" s="836"/>
      <c r="I2395" s="94"/>
      <c r="J2395" s="96"/>
      <c r="K2395" s="97"/>
      <c r="L2395" s="109"/>
      <c r="M2395" s="839"/>
      <c r="N2395" s="94"/>
      <c r="O2395" s="96"/>
      <c r="P2395" s="97"/>
    </row>
    <row r="2396" spans="1:16">
      <c r="A2396" s="105"/>
      <c r="B2396" s="110"/>
      <c r="C2396" s="833"/>
      <c r="D2396" s="94"/>
      <c r="E2396" s="96"/>
      <c r="F2396" s="127"/>
      <c r="G2396" s="110"/>
      <c r="H2396" s="836"/>
      <c r="I2396" s="94"/>
      <c r="J2396" s="96"/>
      <c r="K2396" s="127"/>
      <c r="L2396" s="110"/>
      <c r="M2396" s="839"/>
      <c r="N2396" s="94"/>
      <c r="O2396" s="96"/>
      <c r="P2396" s="127"/>
    </row>
    <row r="2397" spans="1:16">
      <c r="A2397" s="105"/>
      <c r="B2397" s="109"/>
      <c r="C2397" s="833"/>
      <c r="D2397" s="94"/>
      <c r="E2397" s="96"/>
      <c r="F2397" s="128"/>
      <c r="G2397" s="109"/>
      <c r="H2397" s="836"/>
      <c r="I2397" s="94"/>
      <c r="J2397" s="96"/>
      <c r="K2397" s="128"/>
      <c r="L2397" s="109"/>
      <c r="M2397" s="839"/>
      <c r="N2397" s="94"/>
      <c r="O2397" s="96"/>
      <c r="P2397" s="128"/>
    </row>
    <row r="2398" spans="1:16">
      <c r="A2398" s="105"/>
      <c r="B2398" s="110"/>
      <c r="C2398" s="833"/>
      <c r="D2398" s="217"/>
      <c r="E2398" s="114"/>
      <c r="F2398" s="216"/>
      <c r="G2398" s="110"/>
      <c r="H2398" s="836"/>
      <c r="I2398" s="113"/>
      <c r="J2398" s="114"/>
      <c r="K2398" s="216"/>
      <c r="L2398" s="110"/>
      <c r="M2398" s="839"/>
      <c r="N2398" s="113"/>
      <c r="O2398" s="114"/>
      <c r="P2398" s="216"/>
    </row>
    <row r="2399" spans="1:16">
      <c r="A2399" s="105"/>
      <c r="B2399" s="109"/>
      <c r="C2399" s="833"/>
      <c r="D2399" s="217"/>
      <c r="E2399" s="114"/>
      <c r="F2399" s="216"/>
      <c r="G2399" s="109"/>
      <c r="H2399" s="836"/>
      <c r="I2399" s="113"/>
      <c r="J2399" s="114"/>
      <c r="K2399" s="216"/>
      <c r="L2399" s="109"/>
      <c r="M2399" s="839"/>
      <c r="N2399" s="113"/>
      <c r="O2399" s="114"/>
      <c r="P2399" s="216"/>
    </row>
    <row r="2400" spans="1:16" ht="17.25" thickBot="1">
      <c r="A2400" s="105"/>
      <c r="B2400" s="110"/>
      <c r="C2400" s="846"/>
      <c r="D2400" s="129"/>
      <c r="E2400" s="130"/>
      <c r="F2400" s="104"/>
      <c r="G2400" s="110"/>
      <c r="H2400" s="847"/>
      <c r="I2400" s="113"/>
      <c r="J2400" s="130"/>
      <c r="K2400" s="104"/>
      <c r="L2400" s="110"/>
      <c r="M2400" s="845"/>
      <c r="N2400" s="113"/>
      <c r="O2400" s="131"/>
      <c r="P2400" s="127"/>
    </row>
    <row r="2401" spans="1:16">
      <c r="A2401" s="132"/>
      <c r="B2401" s="109"/>
      <c r="C2401" s="832" t="s">
        <v>668</v>
      </c>
      <c r="D2401" s="118" t="s">
        <v>136</v>
      </c>
      <c r="E2401" s="133" t="s">
        <v>137</v>
      </c>
      <c r="F2401" s="125"/>
      <c r="G2401" s="109"/>
      <c r="H2401" s="835" t="s">
        <v>135</v>
      </c>
      <c r="I2401" s="118" t="s">
        <v>136</v>
      </c>
      <c r="J2401" s="133" t="s">
        <v>137</v>
      </c>
      <c r="K2401" s="125"/>
      <c r="L2401" s="109"/>
      <c r="M2401" s="838" t="s">
        <v>135</v>
      </c>
      <c r="N2401" s="118" t="s">
        <v>136</v>
      </c>
      <c r="O2401" s="133" t="s">
        <v>137</v>
      </c>
      <c r="P2401" s="125"/>
    </row>
    <row r="2402" spans="1:16">
      <c r="A2402" s="132"/>
      <c r="B2402" s="110"/>
      <c r="C2402" s="833"/>
      <c r="D2402" s="94" t="s">
        <v>141</v>
      </c>
      <c r="E2402" s="96" t="s">
        <v>142</v>
      </c>
      <c r="F2402" s="134"/>
      <c r="G2402" s="110"/>
      <c r="H2402" s="836"/>
      <c r="I2402" s="94" t="s">
        <v>141</v>
      </c>
      <c r="J2402" s="96" t="s">
        <v>142</v>
      </c>
      <c r="K2402" s="134"/>
      <c r="L2402" s="110"/>
      <c r="M2402" s="839"/>
      <c r="N2402" s="94" t="s">
        <v>141</v>
      </c>
      <c r="O2402" s="96" t="s">
        <v>142</v>
      </c>
      <c r="P2402" s="134"/>
    </row>
    <row r="2403" spans="1:16">
      <c r="A2403" s="132"/>
      <c r="B2403" s="135"/>
      <c r="C2403" s="833"/>
      <c r="D2403" s="94" t="s">
        <v>145</v>
      </c>
      <c r="E2403" s="96" t="s">
        <v>146</v>
      </c>
      <c r="F2403" s="97"/>
      <c r="G2403" s="135"/>
      <c r="H2403" s="836"/>
      <c r="I2403" s="94" t="s">
        <v>145</v>
      </c>
      <c r="J2403" s="96" t="s">
        <v>146</v>
      </c>
      <c r="K2403" s="97"/>
      <c r="L2403" s="135"/>
      <c r="M2403" s="839"/>
      <c r="N2403" s="94" t="s">
        <v>145</v>
      </c>
      <c r="O2403" s="96" t="s">
        <v>146</v>
      </c>
      <c r="P2403" s="97"/>
    </row>
    <row r="2404" spans="1:16">
      <c r="A2404" s="132"/>
      <c r="B2404" s="110"/>
      <c r="C2404" s="833"/>
      <c r="D2404" s="94" t="s">
        <v>147</v>
      </c>
      <c r="E2404" s="96" t="s">
        <v>148</v>
      </c>
      <c r="F2404" s="104"/>
      <c r="G2404" s="110"/>
      <c r="H2404" s="836"/>
      <c r="I2404" s="94" t="s">
        <v>147</v>
      </c>
      <c r="J2404" s="96" t="s">
        <v>148</v>
      </c>
      <c r="K2404" s="104"/>
      <c r="L2404" s="110"/>
      <c r="M2404" s="839"/>
      <c r="N2404" s="94" t="s">
        <v>147</v>
      </c>
      <c r="O2404" s="96" t="s">
        <v>148</v>
      </c>
      <c r="P2404" s="104"/>
    </row>
    <row r="2405" spans="1:16">
      <c r="A2405" s="132"/>
      <c r="B2405" s="135"/>
      <c r="C2405" s="833"/>
      <c r="D2405" s="94"/>
      <c r="E2405" s="114"/>
      <c r="F2405" s="136"/>
      <c r="G2405" s="135"/>
      <c r="H2405" s="836"/>
      <c r="I2405" s="94"/>
      <c r="J2405" s="114"/>
      <c r="K2405" s="136"/>
      <c r="L2405" s="135"/>
      <c r="M2405" s="839"/>
      <c r="N2405" s="94"/>
      <c r="O2405" s="114"/>
      <c r="P2405" s="136"/>
    </row>
    <row r="2406" spans="1:16">
      <c r="A2406" s="132"/>
      <c r="B2406" s="110"/>
      <c r="C2406" s="833"/>
      <c r="D2406" s="94"/>
      <c r="E2406" s="96"/>
      <c r="F2406" s="97"/>
      <c r="G2406" s="110"/>
      <c r="H2406" s="836"/>
      <c r="I2406" s="94"/>
      <c r="J2406" s="96"/>
      <c r="K2406" s="97"/>
      <c r="L2406" s="110"/>
      <c r="M2406" s="839"/>
      <c r="N2406" s="94"/>
      <c r="O2406" s="96"/>
      <c r="P2406" s="97"/>
    </row>
    <row r="2407" spans="1:16">
      <c r="A2407" s="132"/>
      <c r="B2407" s="135"/>
      <c r="C2407" s="833"/>
      <c r="D2407" s="94"/>
      <c r="E2407" s="114"/>
      <c r="F2407" s="136"/>
      <c r="G2407" s="135"/>
      <c r="H2407" s="836"/>
      <c r="I2407" s="94"/>
      <c r="J2407" s="114"/>
      <c r="K2407" s="136"/>
      <c r="L2407" s="135"/>
      <c r="M2407" s="839"/>
      <c r="N2407" s="94"/>
      <c r="O2407" s="114"/>
      <c r="P2407" s="136"/>
    </row>
    <row r="2408" spans="1:16">
      <c r="A2408" s="132"/>
      <c r="B2408" s="110"/>
      <c r="C2408" s="833"/>
      <c r="D2408" s="94"/>
      <c r="E2408" s="96"/>
      <c r="F2408" s="97"/>
      <c r="G2408" s="110"/>
      <c r="H2408" s="836"/>
      <c r="I2408" s="94"/>
      <c r="J2408" s="96"/>
      <c r="K2408" s="97"/>
      <c r="L2408" s="110"/>
      <c r="M2408" s="839"/>
      <c r="N2408" s="94"/>
      <c r="O2408" s="96"/>
      <c r="P2408" s="97"/>
    </row>
    <row r="2409" spans="1:16">
      <c r="A2409" s="132"/>
      <c r="B2409" s="135"/>
      <c r="C2409" s="833"/>
      <c r="D2409" s="94"/>
      <c r="E2409" s="96"/>
      <c r="F2409" s="97"/>
      <c r="G2409" s="135"/>
      <c r="H2409" s="836"/>
      <c r="I2409" s="94"/>
      <c r="J2409" s="96"/>
      <c r="K2409" s="97"/>
      <c r="L2409" s="135"/>
      <c r="M2409" s="839"/>
      <c r="N2409" s="94"/>
      <c r="O2409" s="96"/>
      <c r="P2409" s="97"/>
    </row>
    <row r="2410" spans="1:16" ht="17.25" thickBot="1">
      <c r="A2410" s="132"/>
      <c r="B2410" s="110"/>
      <c r="C2410" s="846"/>
      <c r="D2410" s="115"/>
      <c r="E2410" s="116"/>
      <c r="F2410" s="117"/>
      <c r="G2410" s="110"/>
      <c r="H2410" s="847"/>
      <c r="I2410" s="115"/>
      <c r="J2410" s="130"/>
      <c r="K2410" s="104"/>
      <c r="L2410" s="110"/>
      <c r="M2410" s="845"/>
      <c r="N2410" s="115"/>
      <c r="O2410" s="130"/>
      <c r="P2410" s="104"/>
    </row>
    <row r="2411" spans="1:16">
      <c r="A2411" s="132"/>
      <c r="B2411" s="135"/>
      <c r="C2411" s="832" t="s">
        <v>669</v>
      </c>
      <c r="D2411" s="137" t="s">
        <v>150</v>
      </c>
      <c r="E2411" s="138"/>
      <c r="F2411" s="139" t="s">
        <v>151</v>
      </c>
      <c r="G2411" s="135"/>
      <c r="H2411" s="835" t="s">
        <v>149</v>
      </c>
      <c r="I2411" s="137" t="s">
        <v>150</v>
      </c>
      <c r="J2411" s="138"/>
      <c r="K2411" s="139" t="s">
        <v>151</v>
      </c>
      <c r="L2411" s="135"/>
      <c r="M2411" s="838" t="s">
        <v>149</v>
      </c>
      <c r="N2411" s="137" t="s">
        <v>150</v>
      </c>
      <c r="O2411" s="138"/>
      <c r="P2411" s="139" t="s">
        <v>151</v>
      </c>
    </row>
    <row r="2412" spans="1:16">
      <c r="A2412" s="132"/>
      <c r="B2412" s="110"/>
      <c r="C2412" s="833"/>
      <c r="D2412" s="120"/>
      <c r="E2412" s="121"/>
      <c r="F2412" s="140"/>
      <c r="G2412" s="110"/>
      <c r="H2412" s="836"/>
      <c r="I2412" s="94"/>
      <c r="J2412" s="96"/>
      <c r="K2412" s="97"/>
      <c r="L2412" s="110"/>
      <c r="M2412" s="839"/>
      <c r="N2412" s="94"/>
      <c r="O2412" s="96"/>
      <c r="P2412" s="97"/>
    </row>
    <row r="2413" spans="1:16">
      <c r="A2413" s="132"/>
      <c r="B2413" s="135"/>
      <c r="C2413" s="833"/>
      <c r="D2413" s="94"/>
      <c r="E2413" s="96"/>
      <c r="F2413" s="97"/>
      <c r="G2413" s="135"/>
      <c r="H2413" s="836"/>
      <c r="I2413" s="94"/>
      <c r="J2413" s="96"/>
      <c r="K2413" s="97"/>
      <c r="L2413" s="135"/>
      <c r="M2413" s="839"/>
      <c r="N2413" s="94"/>
      <c r="O2413" s="96"/>
      <c r="P2413" s="97"/>
    </row>
    <row r="2414" spans="1:16">
      <c r="A2414" s="132"/>
      <c r="B2414" s="110"/>
      <c r="C2414" s="833"/>
      <c r="D2414" s="113"/>
      <c r="E2414" s="114"/>
      <c r="F2414" s="104"/>
      <c r="G2414" s="110"/>
      <c r="H2414" s="836"/>
      <c r="I2414" s="113"/>
      <c r="J2414" s="114"/>
      <c r="K2414" s="104"/>
      <c r="L2414" s="110"/>
      <c r="M2414" s="839"/>
      <c r="N2414" s="113"/>
      <c r="O2414" s="114"/>
      <c r="P2414" s="104"/>
    </row>
    <row r="2415" spans="1:16">
      <c r="A2415" s="841"/>
      <c r="B2415" s="135"/>
      <c r="C2415" s="833"/>
      <c r="D2415" s="94"/>
      <c r="E2415" s="96"/>
      <c r="F2415" s="97"/>
      <c r="G2415" s="135"/>
      <c r="H2415" s="836"/>
      <c r="I2415" s="94"/>
      <c r="J2415" s="96"/>
      <c r="K2415" s="97"/>
      <c r="L2415" s="135"/>
      <c r="M2415" s="839"/>
      <c r="N2415" s="94"/>
      <c r="O2415" s="96"/>
      <c r="P2415" s="97"/>
    </row>
    <row r="2416" spans="1:16">
      <c r="A2416" s="841"/>
      <c r="B2416" s="110"/>
      <c r="C2416" s="833"/>
      <c r="D2416" s="94"/>
      <c r="E2416" s="96"/>
      <c r="F2416" s="97"/>
      <c r="G2416" s="110"/>
      <c r="H2416" s="836"/>
      <c r="I2416" s="94"/>
      <c r="J2416" s="96"/>
      <c r="K2416" s="97"/>
      <c r="L2416" s="110"/>
      <c r="M2416" s="839"/>
      <c r="N2416" s="94"/>
      <c r="O2416" s="96"/>
      <c r="P2416" s="97"/>
    </row>
    <row r="2417" spans="1:16">
      <c r="A2417" s="841"/>
      <c r="B2417" s="135"/>
      <c r="C2417" s="833"/>
      <c r="D2417" s="113"/>
      <c r="E2417" s="114"/>
      <c r="F2417" s="104"/>
      <c r="G2417" s="135"/>
      <c r="H2417" s="836"/>
      <c r="I2417" s="113"/>
      <c r="J2417" s="114"/>
      <c r="K2417" s="104"/>
      <c r="L2417" s="135"/>
      <c r="M2417" s="839"/>
      <c r="N2417" s="113"/>
      <c r="O2417" s="114"/>
      <c r="P2417" s="104"/>
    </row>
    <row r="2418" spans="1:16" ht="17.25" thickBot="1">
      <c r="A2418" s="842"/>
      <c r="B2418" s="141"/>
      <c r="C2418" s="834"/>
      <c r="D2418" s="142"/>
      <c r="E2418" s="143"/>
      <c r="F2418" s="144"/>
      <c r="G2418" s="141"/>
      <c r="H2418" s="837"/>
      <c r="I2418" s="142"/>
      <c r="J2418" s="143"/>
      <c r="K2418" s="144"/>
      <c r="L2418" s="141"/>
      <c r="M2418" s="840"/>
      <c r="N2418" s="142"/>
      <c r="O2418" s="143"/>
      <c r="P2418" s="144"/>
    </row>
    <row r="2419" spans="1:16" s="146" customFormat="1" ht="27" customHeight="1" thickTop="1" thickBot="1">
      <c r="A2419" s="145"/>
      <c r="B2419" s="843" t="s">
        <v>152</v>
      </c>
      <c r="C2419" s="843"/>
      <c r="D2419" s="843"/>
      <c r="E2419" s="843"/>
      <c r="F2419" s="843"/>
      <c r="G2419" s="844" t="s">
        <v>153</v>
      </c>
      <c r="H2419" s="844"/>
      <c r="I2419" s="844"/>
      <c r="J2419" s="844"/>
      <c r="K2419" s="844"/>
      <c r="L2419" s="844"/>
      <c r="M2419" s="844"/>
      <c r="N2419" s="825" t="s">
        <v>154</v>
      </c>
      <c r="O2419" s="825"/>
      <c r="P2419" s="825"/>
    </row>
    <row r="2420" spans="1:16" s="159" customFormat="1" ht="21.75" customHeight="1" thickTop="1" thickBot="1">
      <c r="A2420" s="147" t="s">
        <v>0</v>
      </c>
      <c r="B2420" s="148"/>
      <c r="C2420" s="149" t="s">
        <v>155</v>
      </c>
      <c r="D2420" s="150" t="s">
        <v>156</v>
      </c>
      <c r="E2420" s="151" t="s">
        <v>157</v>
      </c>
      <c r="F2420" s="152" t="s">
        <v>158</v>
      </c>
      <c r="G2420" s="153" t="s">
        <v>159</v>
      </c>
      <c r="H2420" s="154" t="s">
        <v>150</v>
      </c>
      <c r="I2420" s="155" t="s">
        <v>156</v>
      </c>
      <c r="J2420" s="155" t="s">
        <v>157</v>
      </c>
      <c r="K2420" s="155" t="s">
        <v>158</v>
      </c>
      <c r="L2420" s="154" t="s">
        <v>160</v>
      </c>
      <c r="M2420" s="156" t="s">
        <v>161</v>
      </c>
      <c r="N2420" s="157" t="s">
        <v>155</v>
      </c>
      <c r="O2420" s="151" t="s">
        <v>157</v>
      </c>
      <c r="P2420" s="158" t="s">
        <v>158</v>
      </c>
    </row>
    <row r="2421" spans="1:16" s="172" customFormat="1" ht="17.25" thickTop="1">
      <c r="A2421" s="826">
        <f>A2335</f>
        <v>46226</v>
      </c>
      <c r="B2421" s="829" t="s">
        <v>670</v>
      </c>
      <c r="C2421" s="160"/>
      <c r="D2421" s="161"/>
      <c r="E2421" s="162"/>
      <c r="F2421" s="163"/>
      <c r="G2421" s="164"/>
      <c r="H2421" s="165"/>
      <c r="I2421" s="166"/>
      <c r="J2421" s="166"/>
      <c r="K2421" s="167"/>
      <c r="L2421" s="168"/>
      <c r="M2421" s="169"/>
      <c r="N2421" s="170"/>
      <c r="O2421" s="166"/>
      <c r="P2421" s="171"/>
    </row>
    <row r="2422" spans="1:16" s="172" customFormat="1">
      <c r="A2422" s="827"/>
      <c r="B2422" s="830"/>
      <c r="C2422" s="173"/>
      <c r="D2422" s="174"/>
      <c r="E2422" s="175"/>
      <c r="F2422" s="176"/>
      <c r="G2422" s="173"/>
      <c r="H2422" s="177"/>
      <c r="I2422" s="175"/>
      <c r="J2422" s="175"/>
      <c r="K2422" s="178"/>
      <c r="L2422" s="179"/>
      <c r="M2422" s="180"/>
      <c r="N2422" s="181"/>
      <c r="O2422" s="175"/>
      <c r="P2422" s="182"/>
    </row>
    <row r="2423" spans="1:16" s="172" customFormat="1">
      <c r="A2423" s="827"/>
      <c r="B2423" s="830"/>
      <c r="C2423" s="173"/>
      <c r="D2423" s="174"/>
      <c r="E2423" s="175"/>
      <c r="F2423" s="176"/>
      <c r="G2423" s="173"/>
      <c r="H2423" s="183"/>
      <c r="I2423" s="175"/>
      <c r="J2423" s="175"/>
      <c r="K2423" s="178"/>
      <c r="L2423" s="184"/>
      <c r="M2423" s="180"/>
      <c r="N2423" s="181"/>
      <c r="O2423" s="175"/>
      <c r="P2423" s="182"/>
    </row>
    <row r="2424" spans="1:16" s="172" customFormat="1">
      <c r="A2424" s="827"/>
      <c r="B2424" s="830"/>
      <c r="C2424" s="173"/>
      <c r="D2424" s="218"/>
      <c r="E2424" s="175"/>
      <c r="F2424" s="176"/>
      <c r="G2424" s="173"/>
      <c r="H2424" s="183"/>
      <c r="I2424" s="175"/>
      <c r="J2424" s="175"/>
      <c r="K2424" s="187"/>
      <c r="L2424" s="184"/>
      <c r="M2424" s="180"/>
      <c r="N2424" s="181"/>
      <c r="O2424" s="175"/>
      <c r="P2424" s="182"/>
    </row>
    <row r="2425" spans="1:16" s="172" customFormat="1">
      <c r="A2425" s="827"/>
      <c r="B2425" s="830"/>
      <c r="C2425" s="173"/>
      <c r="D2425" s="185"/>
      <c r="E2425" s="175"/>
      <c r="F2425" s="182"/>
      <c r="G2425" s="173"/>
      <c r="H2425" s="186"/>
      <c r="I2425" s="175"/>
      <c r="J2425" s="175"/>
      <c r="K2425" s="187"/>
      <c r="L2425" s="184"/>
      <c r="M2425" s="180"/>
      <c r="N2425" s="181"/>
      <c r="O2425" s="175"/>
      <c r="P2425" s="182"/>
    </row>
    <row r="2426" spans="1:16" s="172" customFormat="1">
      <c r="A2426" s="827"/>
      <c r="B2426" s="830"/>
      <c r="C2426" s="173"/>
      <c r="D2426" s="174"/>
      <c r="E2426" s="175"/>
      <c r="F2426" s="188"/>
      <c r="G2426" s="198"/>
      <c r="H2426" s="183"/>
      <c r="I2426" s="191"/>
      <c r="J2426" s="175"/>
      <c r="K2426" s="178"/>
      <c r="L2426" s="189"/>
      <c r="M2426" s="190"/>
      <c r="N2426" s="181"/>
      <c r="O2426" s="175"/>
      <c r="P2426" s="182"/>
    </row>
    <row r="2427" spans="1:16" s="172" customFormat="1">
      <c r="A2427" s="827"/>
      <c r="B2427" s="830"/>
      <c r="C2427" s="173"/>
      <c r="D2427" s="174"/>
      <c r="E2427" s="175"/>
      <c r="F2427" s="182"/>
      <c r="G2427" s="173"/>
      <c r="H2427" s="183"/>
      <c r="I2427" s="191"/>
      <c r="J2427" s="175"/>
      <c r="K2427" s="178"/>
      <c r="L2427" s="184"/>
      <c r="M2427" s="180"/>
      <c r="N2427" s="181"/>
      <c r="O2427" s="175"/>
      <c r="P2427" s="182"/>
    </row>
    <row r="2428" spans="1:16" s="172" customFormat="1">
      <c r="A2428" s="827"/>
      <c r="B2428" s="830"/>
      <c r="C2428" s="173"/>
      <c r="D2428" s="174"/>
      <c r="E2428" s="175"/>
      <c r="F2428" s="182"/>
      <c r="G2428" s="219"/>
      <c r="H2428" s="183"/>
      <c r="I2428" s="175"/>
      <c r="J2428" s="175"/>
      <c r="K2428" s="178"/>
      <c r="L2428" s="184"/>
      <c r="M2428" s="180"/>
      <c r="N2428" s="181"/>
      <c r="O2428" s="175"/>
      <c r="P2428" s="182"/>
    </row>
    <row r="2429" spans="1:16" s="172" customFormat="1">
      <c r="A2429" s="827"/>
      <c r="B2429" s="830"/>
      <c r="C2429" s="173"/>
      <c r="D2429" s="174"/>
      <c r="E2429" s="175"/>
      <c r="F2429" s="188"/>
      <c r="G2429" s="173"/>
      <c r="H2429" s="183"/>
      <c r="I2429" s="191"/>
      <c r="J2429" s="175"/>
      <c r="K2429" s="178"/>
      <c r="L2429" s="184"/>
      <c r="M2429" s="180"/>
      <c r="N2429" s="181"/>
      <c r="O2429" s="175"/>
      <c r="P2429" s="182"/>
    </row>
    <row r="2430" spans="1:16" s="172" customFormat="1">
      <c r="A2430" s="827"/>
      <c r="B2430" s="830"/>
      <c r="C2430" s="173"/>
      <c r="D2430" s="174"/>
      <c r="E2430" s="175"/>
      <c r="F2430" s="182"/>
      <c r="G2430" s="173"/>
      <c r="H2430" s="183"/>
      <c r="I2430" s="191"/>
      <c r="J2430" s="175"/>
      <c r="K2430" s="178"/>
      <c r="L2430" s="184"/>
      <c r="M2430" s="180"/>
      <c r="N2430" s="181"/>
      <c r="O2430" s="175"/>
      <c r="P2430" s="182"/>
    </row>
    <row r="2431" spans="1:16" s="172" customFormat="1">
      <c r="A2431" s="827"/>
      <c r="B2431" s="830"/>
      <c r="C2431" s="192"/>
      <c r="D2431" s="193"/>
      <c r="E2431" s="194"/>
      <c r="F2431" s="195"/>
      <c r="G2431" s="173"/>
      <c r="H2431" s="177"/>
      <c r="I2431" s="175"/>
      <c r="J2431" s="175"/>
      <c r="K2431" s="178"/>
      <c r="L2431" s="184"/>
      <c r="M2431" s="180"/>
      <c r="N2431" s="196"/>
      <c r="O2431" s="194"/>
      <c r="P2431" s="195"/>
    </row>
    <row r="2432" spans="1:16" s="172" customFormat="1">
      <c r="A2432" s="827"/>
      <c r="B2432" s="830"/>
      <c r="C2432" s="192"/>
      <c r="D2432" s="193"/>
      <c r="E2432" s="194"/>
      <c r="F2432" s="195"/>
      <c r="G2432" s="198"/>
      <c r="H2432" s="183"/>
      <c r="I2432" s="191"/>
      <c r="J2432" s="175"/>
      <c r="K2432" s="178"/>
      <c r="L2432" s="184"/>
      <c r="M2432" s="180"/>
      <c r="N2432" s="196"/>
      <c r="O2432" s="194"/>
      <c r="P2432" s="195"/>
    </row>
    <row r="2433" spans="1:16" s="172" customFormat="1">
      <c r="A2433" s="827"/>
      <c r="B2433" s="830"/>
      <c r="C2433" s="192"/>
      <c r="D2433" s="193"/>
      <c r="E2433" s="194"/>
      <c r="F2433" s="195"/>
      <c r="G2433" s="173"/>
      <c r="H2433" s="199"/>
      <c r="I2433" s="191"/>
      <c r="J2433" s="200"/>
      <c r="K2433" s="197"/>
      <c r="L2433" s="184"/>
      <c r="M2433" s="180"/>
      <c r="N2433" s="196"/>
      <c r="O2433" s="194"/>
      <c r="P2433" s="195"/>
    </row>
    <row r="2434" spans="1:16" s="172" customFormat="1">
      <c r="A2434" s="827"/>
      <c r="B2434" s="830"/>
      <c r="C2434" s="192"/>
      <c r="D2434" s="193"/>
      <c r="E2434" s="194"/>
      <c r="F2434" s="195"/>
      <c r="G2434" s="173"/>
      <c r="H2434" s="201"/>
      <c r="I2434" s="175"/>
      <c r="J2434" s="175"/>
      <c r="K2434" s="178"/>
      <c r="L2434" s="184"/>
      <c r="M2434" s="180"/>
      <c r="N2434" s="196"/>
      <c r="O2434" s="194"/>
      <c r="P2434" s="195"/>
    </row>
    <row r="2435" spans="1:16" s="172" customFormat="1">
      <c r="A2435" s="827"/>
      <c r="B2435" s="830"/>
      <c r="C2435" s="192"/>
      <c r="D2435" s="193"/>
      <c r="E2435" s="194"/>
      <c r="F2435" s="195"/>
      <c r="G2435" s="198"/>
      <c r="H2435" s="183"/>
      <c r="I2435" s="200"/>
      <c r="J2435" s="200"/>
      <c r="K2435" s="197"/>
      <c r="L2435" s="184"/>
      <c r="M2435" s="180"/>
      <c r="N2435" s="196"/>
      <c r="O2435" s="194"/>
      <c r="P2435" s="195"/>
    </row>
    <row r="2436" spans="1:16" s="172" customFormat="1">
      <c r="A2436" s="827"/>
      <c r="B2436" s="830"/>
      <c r="C2436" s="192"/>
      <c r="D2436" s="193"/>
      <c r="E2436" s="194"/>
      <c r="F2436" s="195"/>
      <c r="G2436" s="173"/>
      <c r="H2436" s="183"/>
      <c r="I2436" s="200"/>
      <c r="J2436" s="200"/>
      <c r="K2436" s="197"/>
      <c r="L2436" s="179"/>
      <c r="M2436" s="180"/>
      <c r="N2436" s="196"/>
      <c r="O2436" s="194"/>
      <c r="P2436" s="195"/>
    </row>
    <row r="2437" spans="1:16" s="172" customFormat="1">
      <c r="A2437" s="827"/>
      <c r="B2437" s="830"/>
      <c r="C2437" s="192"/>
      <c r="D2437" s="193"/>
      <c r="E2437" s="194"/>
      <c r="F2437" s="195"/>
      <c r="G2437" s="192"/>
      <c r="H2437" s="201"/>
      <c r="I2437" s="202"/>
      <c r="J2437" s="202"/>
      <c r="K2437" s="203"/>
      <c r="L2437" s="204"/>
      <c r="M2437" s="190"/>
      <c r="N2437" s="196"/>
      <c r="O2437" s="194"/>
      <c r="P2437" s="195"/>
    </row>
    <row r="2438" spans="1:16" s="172" customFormat="1">
      <c r="A2438" s="827"/>
      <c r="B2438" s="830"/>
      <c r="C2438" s="192"/>
      <c r="D2438" s="193"/>
      <c r="E2438" s="194"/>
      <c r="F2438" s="195"/>
      <c r="G2438" s="192"/>
      <c r="H2438" s="201"/>
      <c r="I2438" s="202"/>
      <c r="J2438" s="202"/>
      <c r="K2438" s="203"/>
      <c r="L2438" s="204"/>
      <c r="M2438" s="190"/>
      <c r="N2438" s="196"/>
      <c r="O2438" s="194"/>
      <c r="P2438" s="195"/>
    </row>
    <row r="2439" spans="1:16" s="172" customFormat="1">
      <c r="A2439" s="827"/>
      <c r="B2439" s="830"/>
      <c r="C2439" s="192"/>
      <c r="D2439" s="193"/>
      <c r="E2439" s="194"/>
      <c r="F2439" s="195"/>
      <c r="G2439" s="192"/>
      <c r="H2439" s="201"/>
      <c r="I2439" s="202"/>
      <c r="J2439" s="202"/>
      <c r="K2439" s="203"/>
      <c r="L2439" s="204"/>
      <c r="M2439" s="190"/>
      <c r="N2439" s="196"/>
      <c r="O2439" s="194"/>
      <c r="P2439" s="195"/>
    </row>
    <row r="2440" spans="1:16" s="172" customFormat="1" ht="17.25" thickBot="1">
      <c r="A2440" s="828"/>
      <c r="B2440" s="831"/>
      <c r="C2440" s="205"/>
      <c r="D2440" s="206"/>
      <c r="E2440" s="207"/>
      <c r="F2440" s="208"/>
      <c r="G2440" s="209"/>
      <c r="H2440" s="210"/>
      <c r="I2440" s="211"/>
      <c r="J2440" s="211"/>
      <c r="K2440" s="212"/>
      <c r="L2440" s="213"/>
      <c r="M2440" s="214"/>
      <c r="N2440" s="215"/>
      <c r="O2440" s="207"/>
      <c r="P2440" s="208"/>
    </row>
    <row r="2441" spans="1:16" s="71" customFormat="1" ht="18" customHeight="1" thickTop="1" thickBot="1">
      <c r="A2441" s="862">
        <f>A2335+1</f>
        <v>46227</v>
      </c>
      <c r="B2441" s="90" t="s">
        <v>162</v>
      </c>
      <c r="C2441" s="832" t="s">
        <v>665</v>
      </c>
      <c r="D2441" s="91" t="s">
        <v>114</v>
      </c>
      <c r="E2441" s="92" t="s">
        <v>164</v>
      </c>
      <c r="F2441" s="93"/>
      <c r="G2441" s="90" t="s">
        <v>162</v>
      </c>
      <c r="H2441" s="836" t="s">
        <v>163</v>
      </c>
      <c r="I2441" s="91" t="s">
        <v>114</v>
      </c>
      <c r="J2441" s="92" t="s">
        <v>164</v>
      </c>
      <c r="K2441" s="93"/>
      <c r="L2441" s="90" t="s">
        <v>162</v>
      </c>
      <c r="M2441" s="839" t="s">
        <v>163</v>
      </c>
      <c r="N2441" s="91" t="s">
        <v>114</v>
      </c>
      <c r="O2441" s="92" t="s">
        <v>164</v>
      </c>
      <c r="P2441" s="93"/>
    </row>
    <row r="2442" spans="1:16" ht="18" customHeight="1">
      <c r="A2442" s="863"/>
      <c r="B2442" s="864"/>
      <c r="C2442" s="833"/>
      <c r="D2442" s="94" t="s">
        <v>116</v>
      </c>
      <c r="E2442" s="95" t="s">
        <v>142</v>
      </c>
      <c r="F2442" s="93"/>
      <c r="G2442" s="864"/>
      <c r="H2442" s="836"/>
      <c r="I2442" s="94" t="s">
        <v>116</v>
      </c>
      <c r="J2442" s="95" t="s">
        <v>142</v>
      </c>
      <c r="K2442" s="93"/>
      <c r="L2442" s="864"/>
      <c r="M2442" s="839"/>
      <c r="N2442" s="94" t="s">
        <v>116</v>
      </c>
      <c r="O2442" s="95" t="s">
        <v>142</v>
      </c>
      <c r="P2442" s="93"/>
    </row>
    <row r="2443" spans="1:16" ht="17.25" thickBot="1">
      <c r="A2443" s="863"/>
      <c r="B2443" s="865"/>
      <c r="C2443" s="833"/>
      <c r="D2443" s="94" t="s">
        <v>165</v>
      </c>
      <c r="E2443" s="96" t="s">
        <v>166</v>
      </c>
      <c r="F2443" s="98"/>
      <c r="G2443" s="865"/>
      <c r="H2443" s="836"/>
      <c r="I2443" s="94" t="s">
        <v>165</v>
      </c>
      <c r="J2443" s="96" t="s">
        <v>166</v>
      </c>
      <c r="K2443" s="98"/>
      <c r="L2443" s="865"/>
      <c r="M2443" s="839"/>
      <c r="N2443" s="94" t="s">
        <v>165</v>
      </c>
      <c r="O2443" s="96" t="s">
        <v>166</v>
      </c>
      <c r="P2443" s="98"/>
    </row>
    <row r="2444" spans="1:16" ht="17.25" thickBot="1">
      <c r="A2444" s="863"/>
      <c r="B2444" s="90" t="s">
        <v>167</v>
      </c>
      <c r="C2444" s="833"/>
      <c r="D2444" s="94"/>
      <c r="E2444" s="96"/>
      <c r="F2444" s="97"/>
      <c r="G2444" s="90" t="s">
        <v>167</v>
      </c>
      <c r="H2444" s="836"/>
      <c r="I2444" s="94" t="s">
        <v>120</v>
      </c>
      <c r="J2444" s="96" t="s">
        <v>148</v>
      </c>
      <c r="K2444" s="97"/>
      <c r="L2444" s="90" t="s">
        <v>167</v>
      </c>
      <c r="M2444" s="839"/>
      <c r="N2444" s="94" t="s">
        <v>120</v>
      </c>
      <c r="O2444" s="96" t="s">
        <v>148</v>
      </c>
      <c r="P2444" s="97"/>
    </row>
    <row r="2445" spans="1:16">
      <c r="A2445" s="863"/>
      <c r="B2445" s="861"/>
      <c r="C2445" s="833"/>
      <c r="D2445" s="94"/>
      <c r="E2445" s="96"/>
      <c r="F2445" s="97"/>
      <c r="G2445" s="861"/>
      <c r="H2445" s="836"/>
      <c r="I2445" s="94"/>
      <c r="J2445" s="96"/>
      <c r="K2445" s="97"/>
      <c r="L2445" s="861"/>
      <c r="M2445" s="839"/>
      <c r="N2445" s="94"/>
      <c r="O2445" s="96"/>
      <c r="P2445" s="97"/>
    </row>
    <row r="2446" spans="1:16">
      <c r="A2446" s="863"/>
      <c r="B2446" s="854"/>
      <c r="C2446" s="833"/>
      <c r="D2446" s="94"/>
      <c r="E2446" s="96"/>
      <c r="F2446" s="97"/>
      <c r="G2446" s="854"/>
      <c r="H2446" s="836"/>
      <c r="I2446" s="94"/>
      <c r="J2446" s="96"/>
      <c r="K2446" s="97"/>
      <c r="L2446" s="854"/>
      <c r="M2446" s="839"/>
      <c r="N2446" s="94"/>
      <c r="O2446" s="96"/>
      <c r="P2446" s="97"/>
    </row>
    <row r="2447" spans="1:16">
      <c r="A2447" s="863"/>
      <c r="B2447" s="853"/>
      <c r="C2447" s="833"/>
      <c r="D2447" s="94"/>
      <c r="E2447" s="96"/>
      <c r="F2447" s="93"/>
      <c r="G2447" s="853"/>
      <c r="H2447" s="836"/>
      <c r="I2447" s="94"/>
      <c r="J2447" s="96"/>
      <c r="K2447" s="93"/>
      <c r="L2447" s="853"/>
      <c r="M2447" s="839"/>
      <c r="N2447" s="94"/>
      <c r="O2447" s="96"/>
      <c r="P2447" s="93"/>
    </row>
    <row r="2448" spans="1:16">
      <c r="A2448" s="863"/>
      <c r="B2448" s="854"/>
      <c r="C2448" s="833"/>
      <c r="D2448" s="94"/>
      <c r="E2448" s="96"/>
      <c r="F2448" s="99"/>
      <c r="G2448" s="854"/>
      <c r="H2448" s="836"/>
      <c r="I2448" s="94"/>
      <c r="J2448" s="96"/>
      <c r="K2448" s="99"/>
      <c r="L2448" s="854"/>
      <c r="M2448" s="839"/>
      <c r="N2448" s="94"/>
      <c r="O2448" s="96"/>
      <c r="P2448" s="93"/>
    </row>
    <row r="2449" spans="1:16">
      <c r="A2449" s="863"/>
      <c r="B2449" s="853"/>
      <c r="C2449" s="833"/>
      <c r="D2449" s="94"/>
      <c r="E2449" s="96"/>
      <c r="F2449" s="102"/>
      <c r="G2449" s="853"/>
      <c r="H2449" s="836"/>
      <c r="I2449" s="94"/>
      <c r="J2449" s="96"/>
      <c r="K2449" s="102"/>
      <c r="L2449" s="853"/>
      <c r="M2449" s="839"/>
      <c r="N2449" s="94"/>
      <c r="O2449" s="96"/>
      <c r="P2449" s="99"/>
    </row>
    <row r="2450" spans="1:16" ht="17.25" thickBot="1">
      <c r="A2450" s="863"/>
      <c r="B2450" s="854"/>
      <c r="C2450" s="833"/>
      <c r="D2450" s="94"/>
      <c r="E2450" s="96"/>
      <c r="F2450" s="99"/>
      <c r="G2450" s="854"/>
      <c r="H2450" s="836"/>
      <c r="I2450" s="94"/>
      <c r="J2450" s="96"/>
      <c r="K2450" s="99"/>
      <c r="L2450" s="854"/>
      <c r="M2450" s="839"/>
      <c r="N2450" s="94"/>
      <c r="O2450" s="96"/>
      <c r="P2450" s="99"/>
    </row>
    <row r="2451" spans="1:16" ht="17.25" thickBot="1">
      <c r="A2451" s="863"/>
      <c r="B2451" s="100" t="s">
        <v>168</v>
      </c>
      <c r="C2451" s="833"/>
      <c r="D2451" s="94"/>
      <c r="E2451" s="96"/>
      <c r="F2451" s="99"/>
      <c r="G2451" s="100" t="s">
        <v>168</v>
      </c>
      <c r="H2451" s="836"/>
      <c r="I2451" s="94"/>
      <c r="J2451" s="96"/>
      <c r="K2451" s="99"/>
      <c r="L2451" s="100" t="s">
        <v>168</v>
      </c>
      <c r="M2451" s="839"/>
      <c r="N2451" s="94"/>
      <c r="O2451" s="96"/>
      <c r="P2451" s="99"/>
    </row>
    <row r="2452" spans="1:16">
      <c r="A2452" s="863"/>
      <c r="B2452" s="855"/>
      <c r="C2452" s="833"/>
      <c r="D2452" s="94"/>
      <c r="E2452" s="96"/>
      <c r="F2452" s="99"/>
      <c r="G2452" s="855"/>
      <c r="H2452" s="836"/>
      <c r="I2452" s="94"/>
      <c r="J2452" s="96"/>
      <c r="K2452" s="99"/>
      <c r="L2452" s="855"/>
      <c r="M2452" s="839"/>
      <c r="N2452" s="94"/>
      <c r="O2452" s="96"/>
      <c r="P2452" s="99"/>
    </row>
    <row r="2453" spans="1:16">
      <c r="A2453" s="863"/>
      <c r="B2453" s="856"/>
      <c r="C2453" s="833"/>
      <c r="D2453" s="94"/>
      <c r="E2453" s="96"/>
      <c r="F2453" s="99"/>
      <c r="G2453" s="856"/>
      <c r="H2453" s="836"/>
      <c r="I2453" s="94"/>
      <c r="J2453" s="96"/>
      <c r="K2453" s="99"/>
      <c r="L2453" s="856"/>
      <c r="M2453" s="839"/>
      <c r="N2453" s="94"/>
      <c r="O2453" s="96"/>
      <c r="P2453" s="97"/>
    </row>
    <row r="2454" spans="1:16" ht="17.25" thickBot="1">
      <c r="A2454" s="863"/>
      <c r="B2454" s="857"/>
      <c r="C2454" s="833"/>
      <c r="D2454" s="94"/>
      <c r="E2454" s="96"/>
      <c r="F2454" s="97"/>
      <c r="G2454" s="857"/>
      <c r="H2454" s="836"/>
      <c r="I2454" s="94"/>
      <c r="J2454" s="96"/>
      <c r="K2454" s="97"/>
      <c r="L2454" s="857"/>
      <c r="M2454" s="839"/>
      <c r="N2454" s="94"/>
      <c r="O2454" s="96"/>
      <c r="P2454" s="97"/>
    </row>
    <row r="2455" spans="1:16" ht="17.25" thickBot="1">
      <c r="A2455" s="863"/>
      <c r="B2455" s="100" t="s">
        <v>123</v>
      </c>
      <c r="C2455" s="833"/>
      <c r="D2455" s="94"/>
      <c r="E2455" s="96"/>
      <c r="F2455" s="97"/>
      <c r="G2455" s="100" t="s">
        <v>123</v>
      </c>
      <c r="H2455" s="836"/>
      <c r="I2455" s="94"/>
      <c r="J2455" s="96"/>
      <c r="K2455" s="97"/>
      <c r="L2455" s="100" t="s">
        <v>123</v>
      </c>
      <c r="M2455" s="839"/>
      <c r="N2455" s="94"/>
      <c r="O2455" s="96"/>
      <c r="P2455" s="97"/>
    </row>
    <row r="2456" spans="1:16">
      <c r="A2456" s="863"/>
      <c r="B2456" s="868"/>
      <c r="C2456" s="833"/>
      <c r="D2456" s="94"/>
      <c r="E2456" s="96"/>
      <c r="F2456" s="97"/>
      <c r="G2456" s="868"/>
      <c r="H2456" s="836"/>
      <c r="I2456" s="94"/>
      <c r="J2456" s="96"/>
      <c r="K2456" s="97"/>
      <c r="L2456" s="868"/>
      <c r="M2456" s="839"/>
      <c r="N2456" s="94"/>
      <c r="O2456" s="96"/>
      <c r="P2456" s="97"/>
    </row>
    <row r="2457" spans="1:16">
      <c r="A2457" s="863"/>
      <c r="B2457" s="869"/>
      <c r="C2457" s="833"/>
      <c r="D2457" s="94"/>
      <c r="E2457" s="96"/>
      <c r="F2457" s="97"/>
      <c r="G2457" s="869"/>
      <c r="H2457" s="836"/>
      <c r="I2457" s="94"/>
      <c r="J2457" s="96"/>
      <c r="K2457" s="97"/>
      <c r="L2457" s="869"/>
      <c r="M2457" s="839"/>
      <c r="N2457" s="94"/>
      <c r="O2457" s="96"/>
      <c r="P2457" s="97"/>
    </row>
    <row r="2458" spans="1:16" ht="17.25" thickBot="1">
      <c r="A2458" s="863"/>
      <c r="B2458" s="870"/>
      <c r="C2458" s="833"/>
      <c r="D2458" s="94"/>
      <c r="E2458" s="96"/>
      <c r="F2458" s="97"/>
      <c r="G2458" s="870"/>
      <c r="H2458" s="836"/>
      <c r="I2458" s="94"/>
      <c r="J2458" s="96"/>
      <c r="K2458" s="97"/>
      <c r="L2458" s="870"/>
      <c r="M2458" s="839"/>
      <c r="N2458" s="94"/>
      <c r="O2458" s="96"/>
      <c r="P2458" s="97"/>
    </row>
    <row r="2459" spans="1:16">
      <c r="A2459" s="863"/>
      <c r="B2459" s="851" t="s">
        <v>124</v>
      </c>
      <c r="C2459" s="833"/>
      <c r="D2459" s="94"/>
      <c r="E2459" s="96"/>
      <c r="F2459" s="97"/>
      <c r="G2459" s="851" t="s">
        <v>124</v>
      </c>
      <c r="H2459" s="836"/>
      <c r="I2459" s="94"/>
      <c r="J2459" s="96"/>
      <c r="K2459" s="97"/>
      <c r="L2459" s="851" t="s">
        <v>124</v>
      </c>
      <c r="M2459" s="839"/>
      <c r="N2459" s="94"/>
      <c r="O2459" s="96"/>
      <c r="P2459" s="97"/>
    </row>
    <row r="2460" spans="1:16" ht="17.25" thickBot="1">
      <c r="A2460" s="863"/>
      <c r="B2460" s="852"/>
      <c r="C2460" s="833"/>
      <c r="D2460" s="94"/>
      <c r="E2460" s="96"/>
      <c r="F2460" s="97"/>
      <c r="G2460" s="852"/>
      <c r="H2460" s="836"/>
      <c r="I2460" s="94"/>
      <c r="J2460" s="96"/>
      <c r="K2460" s="97"/>
      <c r="L2460" s="852"/>
      <c r="M2460" s="839"/>
      <c r="N2460" s="94"/>
      <c r="O2460" s="96"/>
      <c r="P2460" s="93"/>
    </row>
    <row r="2461" spans="1:16" ht="17.25" thickTop="1">
      <c r="A2461" s="863"/>
      <c r="B2461" s="866" t="s">
        <v>125</v>
      </c>
      <c r="C2461" s="833"/>
      <c r="D2461" s="94"/>
      <c r="E2461" s="96"/>
      <c r="F2461" s="93"/>
      <c r="G2461" s="866" t="s">
        <v>125</v>
      </c>
      <c r="H2461" s="836"/>
      <c r="I2461" s="94"/>
      <c r="J2461" s="96"/>
      <c r="K2461" s="93"/>
      <c r="L2461" s="866" t="s">
        <v>125</v>
      </c>
      <c r="M2461" s="839"/>
      <c r="N2461" s="94"/>
      <c r="O2461" s="96"/>
      <c r="P2461" s="97"/>
    </row>
    <row r="2462" spans="1:16" ht="17.25" thickBot="1">
      <c r="A2462" s="863"/>
      <c r="B2462" s="849"/>
      <c r="C2462" s="833"/>
      <c r="D2462" s="94"/>
      <c r="E2462" s="96"/>
      <c r="F2462" s="93"/>
      <c r="G2462" s="849"/>
      <c r="H2462" s="836"/>
      <c r="I2462" s="94"/>
      <c r="J2462" s="96"/>
      <c r="K2462" s="93"/>
      <c r="L2462" s="849"/>
      <c r="M2462" s="839"/>
      <c r="N2462" s="94"/>
      <c r="O2462" s="96"/>
      <c r="P2462" s="101"/>
    </row>
    <row r="2463" spans="1:16">
      <c r="A2463" s="863"/>
      <c r="B2463" s="859"/>
      <c r="C2463" s="833"/>
      <c r="D2463" s="94"/>
      <c r="E2463" s="96"/>
      <c r="F2463" s="97"/>
      <c r="G2463" s="859"/>
      <c r="H2463" s="836"/>
      <c r="I2463" s="94"/>
      <c r="J2463" s="96"/>
      <c r="K2463" s="97"/>
      <c r="L2463" s="859"/>
      <c r="M2463" s="839"/>
      <c r="N2463" s="94"/>
      <c r="O2463" s="96"/>
      <c r="P2463" s="103"/>
    </row>
    <row r="2464" spans="1:16" ht="17.25" thickBot="1">
      <c r="A2464" s="863"/>
      <c r="B2464" s="867"/>
      <c r="C2464" s="833"/>
      <c r="D2464" s="94"/>
      <c r="E2464" s="96"/>
      <c r="F2464" s="97"/>
      <c r="G2464" s="867"/>
      <c r="H2464" s="836"/>
      <c r="I2464" s="94"/>
      <c r="J2464" s="96"/>
      <c r="K2464" s="97"/>
      <c r="L2464" s="867"/>
      <c r="M2464" s="839"/>
      <c r="N2464" s="94"/>
      <c r="O2464" s="96"/>
      <c r="P2464" s="104"/>
    </row>
    <row r="2465" spans="1:16">
      <c r="A2465" s="863"/>
      <c r="B2465" s="848" t="s">
        <v>126</v>
      </c>
      <c r="C2465" s="833"/>
      <c r="D2465" s="94"/>
      <c r="E2465" s="96"/>
      <c r="F2465" s="93"/>
      <c r="G2465" s="848" t="s">
        <v>126</v>
      </c>
      <c r="H2465" s="836"/>
      <c r="I2465" s="94"/>
      <c r="J2465" s="96"/>
      <c r="K2465" s="93"/>
      <c r="L2465" s="848" t="s">
        <v>126</v>
      </c>
      <c r="M2465" s="839"/>
      <c r="N2465" s="94"/>
      <c r="O2465" s="96"/>
      <c r="P2465" s="99"/>
    </row>
    <row r="2466" spans="1:16" ht="17.25" thickBot="1">
      <c r="A2466" s="863"/>
      <c r="B2466" s="849"/>
      <c r="C2466" s="833"/>
      <c r="D2466" s="94"/>
      <c r="E2466" s="96"/>
      <c r="F2466" s="101"/>
      <c r="G2466" s="849"/>
      <c r="H2466" s="836"/>
      <c r="I2466" s="94"/>
      <c r="J2466" s="96"/>
      <c r="K2466" s="101"/>
      <c r="L2466" s="849"/>
      <c r="M2466" s="839"/>
      <c r="N2466" s="94"/>
      <c r="O2466" s="96"/>
      <c r="P2466" s="104"/>
    </row>
    <row r="2467" spans="1:16">
      <c r="A2467" s="863"/>
      <c r="B2467" s="859"/>
      <c r="C2467" s="833"/>
      <c r="D2467" s="94"/>
      <c r="E2467" s="96"/>
      <c r="F2467" s="102"/>
      <c r="G2467" s="859"/>
      <c r="H2467" s="836"/>
      <c r="I2467" s="94"/>
      <c r="J2467" s="96"/>
      <c r="K2467" s="103"/>
      <c r="L2467" s="859"/>
      <c r="M2467" s="839"/>
      <c r="N2467" s="94"/>
      <c r="O2467" s="96"/>
      <c r="P2467" s="93"/>
    </row>
    <row r="2468" spans="1:16" ht="17.25" thickBot="1">
      <c r="A2468" s="863"/>
      <c r="B2468" s="860"/>
      <c r="C2468" s="833"/>
      <c r="D2468" s="94"/>
      <c r="E2468" s="96"/>
      <c r="F2468" s="99"/>
      <c r="G2468" s="860"/>
      <c r="H2468" s="836"/>
      <c r="I2468" s="94"/>
      <c r="J2468" s="96"/>
      <c r="K2468" s="104"/>
      <c r="L2468" s="860"/>
      <c r="M2468" s="839"/>
      <c r="N2468" s="94"/>
      <c r="O2468" s="96"/>
      <c r="P2468" s="97"/>
    </row>
    <row r="2469" spans="1:16">
      <c r="A2469" s="863"/>
      <c r="B2469" s="858" t="s">
        <v>127</v>
      </c>
      <c r="C2469" s="833"/>
      <c r="D2469" s="94"/>
      <c r="E2469" s="96"/>
      <c r="F2469" s="103"/>
      <c r="G2469" s="858" t="s">
        <v>127</v>
      </c>
      <c r="H2469" s="836"/>
      <c r="I2469" s="94"/>
      <c r="J2469" s="96"/>
      <c r="K2469" s="104"/>
      <c r="L2469" s="858" t="s">
        <v>127</v>
      </c>
      <c r="M2469" s="839"/>
      <c r="N2469" s="94"/>
      <c r="O2469" s="114"/>
      <c r="P2469" s="97"/>
    </row>
    <row r="2470" spans="1:16" ht="17.25" thickBot="1">
      <c r="A2470" s="863"/>
      <c r="B2470" s="849"/>
      <c r="C2470" s="833"/>
      <c r="D2470" s="94"/>
      <c r="E2470" s="96"/>
      <c r="F2470" s="104"/>
      <c r="G2470" s="849"/>
      <c r="H2470" s="836"/>
      <c r="I2470" s="94"/>
      <c r="J2470" s="96"/>
      <c r="K2470" s="99"/>
      <c r="L2470" s="849"/>
      <c r="M2470" s="839"/>
      <c r="N2470" s="113"/>
      <c r="O2470" s="96"/>
      <c r="P2470" s="112"/>
    </row>
    <row r="2471" spans="1:16">
      <c r="A2471" s="863"/>
      <c r="B2471" s="859"/>
      <c r="C2471" s="833"/>
      <c r="D2471" s="94"/>
      <c r="E2471" s="96"/>
      <c r="F2471" s="104"/>
      <c r="G2471" s="859"/>
      <c r="H2471" s="836"/>
      <c r="I2471" s="94"/>
      <c r="J2471" s="96"/>
      <c r="K2471" s="104"/>
      <c r="L2471" s="859"/>
      <c r="M2471" s="839"/>
      <c r="N2471" s="113"/>
      <c r="O2471" s="114"/>
      <c r="P2471" s="97"/>
    </row>
    <row r="2472" spans="1:16" ht="17.25" thickBot="1">
      <c r="A2472" s="863"/>
      <c r="B2472" s="860"/>
      <c r="C2472" s="833"/>
      <c r="D2472" s="94"/>
      <c r="E2472" s="96"/>
      <c r="F2472" s="99"/>
      <c r="G2472" s="860"/>
      <c r="H2472" s="836"/>
      <c r="I2472" s="94"/>
      <c r="J2472" s="96"/>
      <c r="K2472" s="93"/>
      <c r="L2472" s="860"/>
      <c r="M2472" s="839"/>
      <c r="N2472" s="94"/>
      <c r="O2472" s="114"/>
      <c r="P2472" s="104"/>
    </row>
    <row r="2473" spans="1:16">
      <c r="A2473" s="863"/>
      <c r="B2473" s="858" t="s">
        <v>128</v>
      </c>
      <c r="C2473" s="833"/>
      <c r="D2473" s="94"/>
      <c r="E2473" s="96"/>
      <c r="F2473" s="104"/>
      <c r="G2473" s="858" t="s">
        <v>128</v>
      </c>
      <c r="H2473" s="836"/>
      <c r="I2473" s="94"/>
      <c r="J2473" s="96"/>
      <c r="K2473" s="97"/>
      <c r="L2473" s="858" t="s">
        <v>128</v>
      </c>
      <c r="M2473" s="839"/>
      <c r="N2473" s="94"/>
      <c r="O2473" s="96"/>
      <c r="P2473" s="97"/>
    </row>
    <row r="2474" spans="1:16" ht="17.25" thickBot="1">
      <c r="A2474" s="863"/>
      <c r="B2474" s="849"/>
      <c r="C2474" s="833"/>
      <c r="D2474" s="94"/>
      <c r="E2474" s="96"/>
      <c r="F2474" s="93"/>
      <c r="G2474" s="849"/>
      <c r="H2474" s="836"/>
      <c r="I2474" s="94"/>
      <c r="J2474" s="114"/>
      <c r="K2474" s="97"/>
      <c r="L2474" s="849"/>
      <c r="M2474" s="839"/>
      <c r="N2474" s="113"/>
      <c r="O2474" s="114"/>
      <c r="P2474" s="97"/>
    </row>
    <row r="2475" spans="1:16">
      <c r="A2475" s="863"/>
      <c r="B2475" s="859"/>
      <c r="C2475" s="833"/>
      <c r="D2475" s="94"/>
      <c r="E2475" s="96"/>
      <c r="F2475" s="97"/>
      <c r="G2475" s="859"/>
      <c r="H2475" s="836"/>
      <c r="I2475" s="94"/>
      <c r="J2475" s="96"/>
      <c r="K2475" s="97"/>
      <c r="L2475" s="859"/>
      <c r="M2475" s="839"/>
      <c r="N2475" s="113"/>
      <c r="O2475" s="114"/>
      <c r="P2475" s="97"/>
    </row>
    <row r="2476" spans="1:16" ht="17.25" thickBot="1">
      <c r="A2476" s="863"/>
      <c r="B2476" s="860"/>
      <c r="C2476" s="833"/>
      <c r="D2476" s="94"/>
      <c r="E2476" s="96"/>
      <c r="F2476" s="93"/>
      <c r="G2476" s="860"/>
      <c r="H2476" s="836"/>
      <c r="I2476" s="94"/>
      <c r="J2476" s="114"/>
      <c r="K2476" s="97"/>
      <c r="L2476" s="860"/>
      <c r="M2476" s="839"/>
      <c r="N2476" s="94"/>
      <c r="O2476" s="114"/>
      <c r="P2476" s="97"/>
    </row>
    <row r="2477" spans="1:16">
      <c r="A2477" s="863"/>
      <c r="B2477" s="848" t="s">
        <v>129</v>
      </c>
      <c r="C2477" s="833"/>
      <c r="D2477" s="94"/>
      <c r="E2477" s="96"/>
      <c r="F2477" s="93"/>
      <c r="G2477" s="848" t="s">
        <v>129</v>
      </c>
      <c r="H2477" s="836"/>
      <c r="I2477" s="94"/>
      <c r="J2477" s="114"/>
      <c r="K2477" s="97"/>
      <c r="L2477" s="848" t="s">
        <v>129</v>
      </c>
      <c r="M2477" s="839"/>
      <c r="N2477" s="113"/>
      <c r="O2477" s="114"/>
      <c r="P2477" s="97"/>
    </row>
    <row r="2478" spans="1:16" ht="17.25" thickBot="1">
      <c r="A2478" s="863"/>
      <c r="B2478" s="849"/>
      <c r="C2478" s="833"/>
      <c r="D2478" s="94"/>
      <c r="E2478" s="96"/>
      <c r="F2478" s="93"/>
      <c r="G2478" s="849"/>
      <c r="H2478" s="836"/>
      <c r="I2478" s="94"/>
      <c r="J2478" s="114"/>
      <c r="K2478" s="97"/>
      <c r="L2478" s="849"/>
      <c r="M2478" s="839"/>
      <c r="N2478" s="94"/>
      <c r="O2478" s="114"/>
      <c r="P2478" s="97"/>
    </row>
    <row r="2479" spans="1:16">
      <c r="A2479" s="863"/>
      <c r="B2479" s="106"/>
      <c r="C2479" s="833"/>
      <c r="D2479" s="94"/>
      <c r="E2479" s="96"/>
      <c r="F2479" s="97"/>
      <c r="G2479" s="106"/>
      <c r="H2479" s="836"/>
      <c r="I2479" s="94"/>
      <c r="J2479" s="96"/>
      <c r="K2479" s="112"/>
      <c r="L2479" s="106"/>
      <c r="M2479" s="839"/>
      <c r="N2479" s="113"/>
      <c r="O2479" s="96"/>
      <c r="P2479" s="112"/>
    </row>
    <row r="2480" spans="1:16">
      <c r="A2480" s="863"/>
      <c r="B2480" s="107"/>
      <c r="C2480" s="833"/>
      <c r="D2480" s="94"/>
      <c r="E2480" s="96"/>
      <c r="F2480" s="93"/>
      <c r="G2480" s="107"/>
      <c r="H2480" s="836"/>
      <c r="I2480" s="94"/>
      <c r="J2480" s="96"/>
      <c r="K2480" s="97"/>
      <c r="L2480" s="107"/>
      <c r="M2480" s="839"/>
      <c r="N2480" s="113"/>
      <c r="O2480" s="114"/>
      <c r="P2480" s="97"/>
    </row>
    <row r="2481" spans="1:16">
      <c r="A2481" s="863"/>
      <c r="B2481" s="109"/>
      <c r="C2481" s="833"/>
      <c r="D2481" s="94"/>
      <c r="E2481" s="96"/>
      <c r="F2481" s="93"/>
      <c r="G2481" s="109"/>
      <c r="H2481" s="836"/>
      <c r="I2481" s="113"/>
      <c r="J2481" s="114"/>
      <c r="K2481" s="97"/>
      <c r="L2481" s="109"/>
      <c r="M2481" s="839"/>
      <c r="N2481" s="113"/>
      <c r="O2481" s="114"/>
      <c r="P2481" s="104"/>
    </row>
    <row r="2482" spans="1:16">
      <c r="A2482" s="863"/>
      <c r="B2482" s="110"/>
      <c r="C2482" s="833"/>
      <c r="D2482" s="94"/>
      <c r="E2482" s="96"/>
      <c r="F2482" s="93"/>
      <c r="G2482" s="110"/>
      <c r="H2482" s="836"/>
      <c r="I2482" s="113"/>
      <c r="J2482" s="114"/>
      <c r="K2482" s="104"/>
      <c r="L2482" s="110"/>
      <c r="M2482" s="839"/>
      <c r="N2482" s="111"/>
      <c r="O2482" s="96"/>
      <c r="P2482" s="97"/>
    </row>
    <row r="2483" spans="1:16">
      <c r="A2483" s="863"/>
      <c r="B2483" s="109"/>
      <c r="C2483" s="833"/>
      <c r="D2483" s="111"/>
      <c r="E2483" s="96"/>
      <c r="F2483" s="97"/>
      <c r="G2483" s="109"/>
      <c r="H2483" s="836"/>
      <c r="I2483" s="111"/>
      <c r="J2483" s="96"/>
      <c r="K2483" s="112"/>
      <c r="L2483" s="109"/>
      <c r="M2483" s="839"/>
      <c r="N2483" s="94"/>
      <c r="O2483" s="96"/>
      <c r="P2483" s="112"/>
    </row>
    <row r="2484" spans="1:16">
      <c r="A2484" s="863"/>
      <c r="B2484" s="110"/>
      <c r="C2484" s="833"/>
      <c r="D2484" s="94"/>
      <c r="E2484" s="96"/>
      <c r="F2484" s="108"/>
      <c r="G2484" s="110"/>
      <c r="H2484" s="836"/>
      <c r="I2484" s="94"/>
      <c r="J2484" s="96"/>
      <c r="K2484" s="97"/>
      <c r="L2484" s="110"/>
      <c r="M2484" s="839"/>
      <c r="N2484" s="113"/>
      <c r="O2484" s="114"/>
      <c r="P2484" s="97"/>
    </row>
    <row r="2485" spans="1:16">
      <c r="A2485" s="863"/>
      <c r="B2485" s="109"/>
      <c r="C2485" s="833"/>
      <c r="D2485" s="94"/>
      <c r="E2485" s="96"/>
      <c r="F2485" s="97"/>
      <c r="G2485" s="109"/>
      <c r="H2485" s="836"/>
      <c r="I2485" s="113"/>
      <c r="J2485" s="114"/>
      <c r="K2485" s="97"/>
      <c r="L2485" s="109"/>
      <c r="M2485" s="839"/>
      <c r="N2485" s="113"/>
      <c r="O2485" s="114"/>
      <c r="P2485" s="97"/>
    </row>
    <row r="2486" spans="1:16" ht="17.25" thickBot="1">
      <c r="A2486" s="863"/>
      <c r="B2486" s="110"/>
      <c r="C2486" s="846"/>
      <c r="D2486" s="115"/>
      <c r="E2486" s="116"/>
      <c r="F2486" s="117"/>
      <c r="G2486" s="110"/>
      <c r="H2486" s="836"/>
      <c r="I2486" s="115"/>
      <c r="J2486" s="116"/>
      <c r="K2486" s="117"/>
      <c r="L2486" s="110"/>
      <c r="M2486" s="839"/>
      <c r="N2486" s="115"/>
      <c r="O2486" s="116"/>
      <c r="P2486" s="117"/>
    </row>
    <row r="2487" spans="1:16">
      <c r="A2487" s="850" t="str">
        <f>TEXT(A2441,"AAAA")</f>
        <v>星期五</v>
      </c>
      <c r="B2487" s="109"/>
      <c r="C2487" s="832" t="s">
        <v>666</v>
      </c>
      <c r="D2487" s="118"/>
      <c r="E2487" s="119"/>
      <c r="F2487" s="97"/>
      <c r="G2487" s="109"/>
      <c r="H2487" s="835" t="s">
        <v>130</v>
      </c>
      <c r="I2487" s="118"/>
      <c r="J2487" s="119"/>
      <c r="K2487" s="97"/>
      <c r="L2487" s="109"/>
      <c r="M2487" s="838" t="s">
        <v>130</v>
      </c>
      <c r="N2487" s="118"/>
      <c r="O2487" s="119"/>
      <c r="P2487" s="97"/>
    </row>
    <row r="2488" spans="1:16">
      <c r="A2488" s="850"/>
      <c r="B2488" s="110"/>
      <c r="C2488" s="833"/>
      <c r="D2488" s="120"/>
      <c r="E2488" s="96"/>
      <c r="F2488" s="97"/>
      <c r="G2488" s="110"/>
      <c r="H2488" s="836"/>
      <c r="I2488" s="94"/>
      <c r="J2488" s="96"/>
      <c r="K2488" s="97"/>
      <c r="L2488" s="110"/>
      <c r="M2488" s="839"/>
      <c r="N2488" s="94"/>
      <c r="O2488" s="96"/>
      <c r="P2488" s="97"/>
    </row>
    <row r="2489" spans="1:16">
      <c r="A2489" s="850"/>
      <c r="B2489" s="109"/>
      <c r="C2489" s="833"/>
      <c r="D2489" s="120"/>
      <c r="E2489" s="96"/>
      <c r="F2489" s="97"/>
      <c r="G2489" s="109"/>
      <c r="H2489" s="836"/>
      <c r="I2489" s="94"/>
      <c r="J2489" s="96"/>
      <c r="K2489" s="97"/>
      <c r="L2489" s="109"/>
      <c r="M2489" s="839"/>
      <c r="N2489" s="94"/>
      <c r="O2489" s="96"/>
      <c r="P2489" s="97"/>
    </row>
    <row r="2490" spans="1:16">
      <c r="A2490" s="850"/>
      <c r="B2490" s="110"/>
      <c r="C2490" s="833"/>
      <c r="D2490" s="120"/>
      <c r="E2490" s="96"/>
      <c r="F2490" s="97"/>
      <c r="G2490" s="110"/>
      <c r="H2490" s="836"/>
      <c r="I2490" s="94"/>
      <c r="J2490" s="96"/>
      <c r="K2490" s="97"/>
      <c r="L2490" s="110"/>
      <c r="M2490" s="839"/>
      <c r="N2490" s="94"/>
      <c r="O2490" s="96"/>
      <c r="P2490" s="97"/>
    </row>
    <row r="2491" spans="1:16">
      <c r="A2491" s="850"/>
      <c r="B2491" s="109"/>
      <c r="C2491" s="833"/>
      <c r="D2491" s="120"/>
      <c r="E2491" s="96"/>
      <c r="F2491" s="97"/>
      <c r="G2491" s="109"/>
      <c r="H2491" s="836"/>
      <c r="I2491" s="94"/>
      <c r="J2491" s="96"/>
      <c r="K2491" s="97"/>
      <c r="L2491" s="109"/>
      <c r="M2491" s="839"/>
      <c r="N2491" s="94"/>
      <c r="O2491" s="96"/>
      <c r="P2491" s="97"/>
    </row>
    <row r="2492" spans="1:16">
      <c r="A2492" s="850"/>
      <c r="B2492" s="110"/>
      <c r="C2492" s="833"/>
      <c r="D2492" s="120"/>
      <c r="E2492" s="96"/>
      <c r="F2492" s="97"/>
      <c r="G2492" s="110"/>
      <c r="H2492" s="836"/>
      <c r="I2492" s="94"/>
      <c r="J2492" s="96"/>
      <c r="K2492" s="97"/>
      <c r="L2492" s="110"/>
      <c r="M2492" s="839"/>
      <c r="N2492" s="94"/>
      <c r="O2492" s="96"/>
      <c r="P2492" s="97"/>
    </row>
    <row r="2493" spans="1:16">
      <c r="A2493" s="850"/>
      <c r="B2493" s="109"/>
      <c r="C2493" s="833"/>
      <c r="D2493" s="120"/>
      <c r="E2493" s="96"/>
      <c r="F2493" s="97"/>
      <c r="G2493" s="109"/>
      <c r="H2493" s="836"/>
      <c r="I2493" s="94"/>
      <c r="J2493" s="96"/>
      <c r="K2493" s="97"/>
      <c r="L2493" s="109"/>
      <c r="M2493" s="839"/>
      <c r="N2493" s="94"/>
      <c r="O2493" s="96"/>
      <c r="P2493" s="97"/>
    </row>
    <row r="2494" spans="1:16">
      <c r="A2494" s="850"/>
      <c r="B2494" s="110"/>
      <c r="C2494" s="833"/>
      <c r="D2494" s="94"/>
      <c r="E2494" s="96"/>
      <c r="F2494" s="97"/>
      <c r="G2494" s="110"/>
      <c r="H2494" s="836"/>
      <c r="I2494" s="94"/>
      <c r="J2494" s="96"/>
      <c r="K2494" s="97"/>
      <c r="L2494" s="110"/>
      <c r="M2494" s="839"/>
      <c r="N2494" s="94"/>
      <c r="O2494" s="96"/>
      <c r="P2494" s="97"/>
    </row>
    <row r="2495" spans="1:16">
      <c r="A2495" s="850"/>
      <c r="B2495" s="107"/>
      <c r="C2495" s="833"/>
      <c r="D2495" s="113"/>
      <c r="E2495" s="114"/>
      <c r="F2495" s="104"/>
      <c r="G2495" s="107"/>
      <c r="H2495" s="836"/>
      <c r="I2495" s="113"/>
      <c r="J2495" s="114"/>
      <c r="K2495" s="97"/>
      <c r="L2495" s="107"/>
      <c r="M2495" s="839"/>
      <c r="N2495" s="113"/>
      <c r="O2495" s="114"/>
      <c r="P2495" s="97"/>
    </row>
    <row r="2496" spans="1:16" ht="17.25" thickBot="1">
      <c r="A2496" s="850"/>
      <c r="B2496" s="107"/>
      <c r="C2496" s="846"/>
      <c r="D2496" s="122" t="s">
        <v>132</v>
      </c>
      <c r="E2496" s="123" t="s">
        <v>133</v>
      </c>
      <c r="F2496" s="124"/>
      <c r="G2496" s="107"/>
      <c r="H2496" s="847"/>
      <c r="I2496" s="122" t="s">
        <v>132</v>
      </c>
      <c r="J2496" s="123" t="s">
        <v>133</v>
      </c>
      <c r="K2496" s="97"/>
      <c r="L2496" s="107"/>
      <c r="M2496" s="845"/>
      <c r="N2496" s="122" t="s">
        <v>132</v>
      </c>
      <c r="O2496" s="123" t="s">
        <v>133</v>
      </c>
      <c r="P2496" s="97"/>
    </row>
    <row r="2497" spans="1:16">
      <c r="A2497" s="105"/>
      <c r="B2497" s="109"/>
      <c r="C2497" s="832" t="s">
        <v>667</v>
      </c>
      <c r="D2497" s="118"/>
      <c r="E2497" s="119"/>
      <c r="F2497" s="125"/>
      <c r="G2497" s="109"/>
      <c r="H2497" s="835" t="s">
        <v>134</v>
      </c>
      <c r="I2497" s="118"/>
      <c r="J2497" s="119"/>
      <c r="K2497" s="125"/>
      <c r="L2497" s="109"/>
      <c r="M2497" s="838" t="s">
        <v>134</v>
      </c>
      <c r="N2497" s="118"/>
      <c r="O2497" s="119"/>
      <c r="P2497" s="125"/>
    </row>
    <row r="2498" spans="1:16">
      <c r="A2498" s="105"/>
      <c r="B2498" s="110"/>
      <c r="C2498" s="833"/>
      <c r="D2498" s="94"/>
      <c r="E2498" s="96"/>
      <c r="F2498" s="97"/>
      <c r="G2498" s="110"/>
      <c r="H2498" s="836"/>
      <c r="I2498" s="94"/>
      <c r="J2498" s="96"/>
      <c r="K2498" s="97"/>
      <c r="L2498" s="110"/>
      <c r="M2498" s="839"/>
      <c r="N2498" s="94"/>
      <c r="O2498" s="96"/>
      <c r="P2498" s="97"/>
    </row>
    <row r="2499" spans="1:16">
      <c r="A2499" s="105"/>
      <c r="B2499" s="126"/>
      <c r="C2499" s="833"/>
      <c r="D2499" s="94"/>
      <c r="E2499" s="96"/>
      <c r="F2499" s="97"/>
      <c r="G2499" s="126"/>
      <c r="H2499" s="836"/>
      <c r="I2499" s="94"/>
      <c r="J2499" s="96"/>
      <c r="K2499" s="97"/>
      <c r="L2499" s="126"/>
      <c r="M2499" s="839"/>
      <c r="N2499" s="94"/>
      <c r="O2499" s="96"/>
      <c r="P2499" s="128"/>
    </row>
    <row r="2500" spans="1:16">
      <c r="A2500" s="105"/>
      <c r="B2500" s="107"/>
      <c r="C2500" s="833"/>
      <c r="D2500" s="94"/>
      <c r="E2500" s="96"/>
      <c r="F2500" s="97"/>
      <c r="G2500" s="107"/>
      <c r="H2500" s="836"/>
      <c r="I2500" s="94"/>
      <c r="J2500" s="96"/>
      <c r="K2500" s="97"/>
      <c r="L2500" s="107"/>
      <c r="M2500" s="839"/>
      <c r="N2500" s="94"/>
      <c r="O2500" s="96"/>
      <c r="P2500" s="216"/>
    </row>
    <row r="2501" spans="1:16">
      <c r="A2501" s="105"/>
      <c r="B2501" s="109"/>
      <c r="C2501" s="833"/>
      <c r="D2501" s="94"/>
      <c r="E2501" s="96"/>
      <c r="F2501" s="97"/>
      <c r="G2501" s="109"/>
      <c r="H2501" s="836"/>
      <c r="I2501" s="94"/>
      <c r="J2501" s="96"/>
      <c r="K2501" s="97"/>
      <c r="L2501" s="109"/>
      <c r="M2501" s="839"/>
      <c r="N2501" s="94"/>
      <c r="O2501" s="96"/>
      <c r="P2501" s="97"/>
    </row>
    <row r="2502" spans="1:16">
      <c r="A2502" s="105"/>
      <c r="B2502" s="110"/>
      <c r="C2502" s="833"/>
      <c r="D2502" s="94"/>
      <c r="E2502" s="96"/>
      <c r="F2502" s="127"/>
      <c r="G2502" s="110"/>
      <c r="H2502" s="836"/>
      <c r="I2502" s="94"/>
      <c r="J2502" s="96"/>
      <c r="K2502" s="127"/>
      <c r="L2502" s="110"/>
      <c r="M2502" s="839"/>
      <c r="N2502" s="94"/>
      <c r="O2502" s="96"/>
      <c r="P2502" s="127"/>
    </row>
    <row r="2503" spans="1:16">
      <c r="A2503" s="105"/>
      <c r="B2503" s="109"/>
      <c r="C2503" s="833"/>
      <c r="D2503" s="94"/>
      <c r="E2503" s="96"/>
      <c r="F2503" s="128"/>
      <c r="G2503" s="109"/>
      <c r="H2503" s="836"/>
      <c r="I2503" s="94"/>
      <c r="J2503" s="96"/>
      <c r="K2503" s="128"/>
      <c r="L2503" s="109"/>
      <c r="M2503" s="839"/>
      <c r="N2503" s="94"/>
      <c r="O2503" s="96"/>
      <c r="P2503" s="128"/>
    </row>
    <row r="2504" spans="1:16">
      <c r="A2504" s="105"/>
      <c r="B2504" s="110"/>
      <c r="C2504" s="833"/>
      <c r="D2504" s="217"/>
      <c r="E2504" s="114"/>
      <c r="F2504" s="216"/>
      <c r="G2504" s="110"/>
      <c r="H2504" s="836"/>
      <c r="I2504" s="113"/>
      <c r="J2504" s="114"/>
      <c r="K2504" s="216"/>
      <c r="L2504" s="110"/>
      <c r="M2504" s="839"/>
      <c r="N2504" s="113"/>
      <c r="O2504" s="114"/>
      <c r="P2504" s="216"/>
    </row>
    <row r="2505" spans="1:16">
      <c r="A2505" s="105"/>
      <c r="B2505" s="109"/>
      <c r="C2505" s="833"/>
      <c r="D2505" s="217"/>
      <c r="E2505" s="114"/>
      <c r="F2505" s="216"/>
      <c r="G2505" s="109"/>
      <c r="H2505" s="836"/>
      <c r="I2505" s="113"/>
      <c r="J2505" s="114"/>
      <c r="K2505" s="216"/>
      <c r="L2505" s="109"/>
      <c r="M2505" s="839"/>
      <c r="N2505" s="113"/>
      <c r="O2505" s="114"/>
      <c r="P2505" s="216"/>
    </row>
    <row r="2506" spans="1:16" ht="17.25" thickBot="1">
      <c r="A2506" s="105"/>
      <c r="B2506" s="110"/>
      <c r="C2506" s="846"/>
      <c r="D2506" s="129"/>
      <c r="E2506" s="130"/>
      <c r="F2506" s="104"/>
      <c r="G2506" s="110"/>
      <c r="H2506" s="847"/>
      <c r="I2506" s="113"/>
      <c r="J2506" s="130"/>
      <c r="K2506" s="104"/>
      <c r="L2506" s="110"/>
      <c r="M2506" s="845"/>
      <c r="N2506" s="113"/>
      <c r="O2506" s="131"/>
      <c r="P2506" s="127"/>
    </row>
    <row r="2507" spans="1:16">
      <c r="A2507" s="132"/>
      <c r="B2507" s="109"/>
      <c r="C2507" s="832" t="s">
        <v>668</v>
      </c>
      <c r="D2507" s="118" t="s">
        <v>136</v>
      </c>
      <c r="E2507" s="133" t="s">
        <v>137</v>
      </c>
      <c r="F2507" s="125"/>
      <c r="G2507" s="109"/>
      <c r="H2507" s="835" t="s">
        <v>135</v>
      </c>
      <c r="I2507" s="118" t="s">
        <v>136</v>
      </c>
      <c r="J2507" s="133" t="s">
        <v>137</v>
      </c>
      <c r="K2507" s="125"/>
      <c r="L2507" s="109"/>
      <c r="M2507" s="838" t="s">
        <v>135</v>
      </c>
      <c r="N2507" s="118" t="s">
        <v>136</v>
      </c>
      <c r="O2507" s="133" t="s">
        <v>137</v>
      </c>
      <c r="P2507" s="125"/>
    </row>
    <row r="2508" spans="1:16">
      <c r="A2508" s="132"/>
      <c r="B2508" s="110"/>
      <c r="C2508" s="833"/>
      <c r="D2508" s="94" t="s">
        <v>141</v>
      </c>
      <c r="E2508" s="96" t="s">
        <v>142</v>
      </c>
      <c r="F2508" s="134"/>
      <c r="G2508" s="110"/>
      <c r="H2508" s="836"/>
      <c r="I2508" s="94" t="s">
        <v>141</v>
      </c>
      <c r="J2508" s="96" t="s">
        <v>142</v>
      </c>
      <c r="K2508" s="134"/>
      <c r="L2508" s="110"/>
      <c r="M2508" s="839"/>
      <c r="N2508" s="94" t="s">
        <v>141</v>
      </c>
      <c r="O2508" s="96" t="s">
        <v>142</v>
      </c>
      <c r="P2508" s="134"/>
    </row>
    <row r="2509" spans="1:16">
      <c r="A2509" s="132"/>
      <c r="B2509" s="135"/>
      <c r="C2509" s="833"/>
      <c r="D2509" s="94" t="s">
        <v>145</v>
      </c>
      <c r="E2509" s="96" t="s">
        <v>146</v>
      </c>
      <c r="F2509" s="97"/>
      <c r="G2509" s="135"/>
      <c r="H2509" s="836"/>
      <c r="I2509" s="94" t="s">
        <v>145</v>
      </c>
      <c r="J2509" s="96" t="s">
        <v>146</v>
      </c>
      <c r="K2509" s="97"/>
      <c r="L2509" s="135"/>
      <c r="M2509" s="839"/>
      <c r="N2509" s="94" t="s">
        <v>145</v>
      </c>
      <c r="O2509" s="96" t="s">
        <v>146</v>
      </c>
      <c r="P2509" s="97"/>
    </row>
    <row r="2510" spans="1:16">
      <c r="A2510" s="132"/>
      <c r="B2510" s="110"/>
      <c r="C2510" s="833"/>
      <c r="D2510" s="94" t="s">
        <v>147</v>
      </c>
      <c r="E2510" s="96" t="s">
        <v>148</v>
      </c>
      <c r="F2510" s="104"/>
      <c r="G2510" s="110"/>
      <c r="H2510" s="836"/>
      <c r="I2510" s="94" t="s">
        <v>147</v>
      </c>
      <c r="J2510" s="96" t="s">
        <v>148</v>
      </c>
      <c r="K2510" s="104"/>
      <c r="L2510" s="110"/>
      <c r="M2510" s="839"/>
      <c r="N2510" s="94" t="s">
        <v>147</v>
      </c>
      <c r="O2510" s="96" t="s">
        <v>148</v>
      </c>
      <c r="P2510" s="104"/>
    </row>
    <row r="2511" spans="1:16">
      <c r="A2511" s="132"/>
      <c r="B2511" s="135"/>
      <c r="C2511" s="833"/>
      <c r="D2511" s="94"/>
      <c r="E2511" s="114"/>
      <c r="F2511" s="136"/>
      <c r="G2511" s="135"/>
      <c r="H2511" s="836"/>
      <c r="I2511" s="94"/>
      <c r="J2511" s="114"/>
      <c r="K2511" s="136"/>
      <c r="L2511" s="135"/>
      <c r="M2511" s="839"/>
      <c r="N2511" s="94"/>
      <c r="O2511" s="114"/>
      <c r="P2511" s="136"/>
    </row>
    <row r="2512" spans="1:16">
      <c r="A2512" s="132"/>
      <c r="B2512" s="110"/>
      <c r="C2512" s="833"/>
      <c r="D2512" s="94"/>
      <c r="E2512" s="96"/>
      <c r="F2512" s="97"/>
      <c r="G2512" s="110"/>
      <c r="H2512" s="836"/>
      <c r="I2512" s="94"/>
      <c r="J2512" s="96"/>
      <c r="K2512" s="97"/>
      <c r="L2512" s="110"/>
      <c r="M2512" s="839"/>
      <c r="N2512" s="94"/>
      <c r="O2512" s="96"/>
      <c r="P2512" s="97"/>
    </row>
    <row r="2513" spans="1:16">
      <c r="A2513" s="132"/>
      <c r="B2513" s="135"/>
      <c r="C2513" s="833"/>
      <c r="D2513" s="94"/>
      <c r="E2513" s="114"/>
      <c r="F2513" s="136"/>
      <c r="G2513" s="135"/>
      <c r="H2513" s="836"/>
      <c r="I2513" s="94"/>
      <c r="J2513" s="114"/>
      <c r="K2513" s="136"/>
      <c r="L2513" s="135"/>
      <c r="M2513" s="839"/>
      <c r="N2513" s="94"/>
      <c r="O2513" s="114"/>
      <c r="P2513" s="136"/>
    </row>
    <row r="2514" spans="1:16">
      <c r="A2514" s="132"/>
      <c r="B2514" s="110"/>
      <c r="C2514" s="833"/>
      <c r="D2514" s="94"/>
      <c r="E2514" s="96"/>
      <c r="F2514" s="97"/>
      <c r="G2514" s="110"/>
      <c r="H2514" s="836"/>
      <c r="I2514" s="94"/>
      <c r="J2514" s="96"/>
      <c r="K2514" s="97"/>
      <c r="L2514" s="110"/>
      <c r="M2514" s="839"/>
      <c r="N2514" s="94"/>
      <c r="O2514" s="96"/>
      <c r="P2514" s="97"/>
    </row>
    <row r="2515" spans="1:16">
      <c r="A2515" s="132"/>
      <c r="B2515" s="135"/>
      <c r="C2515" s="833"/>
      <c r="D2515" s="94"/>
      <c r="E2515" s="96"/>
      <c r="F2515" s="97"/>
      <c r="G2515" s="135"/>
      <c r="H2515" s="836"/>
      <c r="I2515" s="94"/>
      <c r="J2515" s="96"/>
      <c r="K2515" s="97"/>
      <c r="L2515" s="135"/>
      <c r="M2515" s="839"/>
      <c r="N2515" s="94"/>
      <c r="O2515" s="96"/>
      <c r="P2515" s="97"/>
    </row>
    <row r="2516" spans="1:16" ht="17.25" thickBot="1">
      <c r="A2516" s="132"/>
      <c r="B2516" s="110"/>
      <c r="C2516" s="846"/>
      <c r="D2516" s="115"/>
      <c r="E2516" s="116"/>
      <c r="F2516" s="117"/>
      <c r="G2516" s="110"/>
      <c r="H2516" s="847"/>
      <c r="I2516" s="115"/>
      <c r="J2516" s="130"/>
      <c r="K2516" s="104"/>
      <c r="L2516" s="110"/>
      <c r="M2516" s="845"/>
      <c r="N2516" s="115"/>
      <c r="O2516" s="130"/>
      <c r="P2516" s="104"/>
    </row>
    <row r="2517" spans="1:16">
      <c r="A2517" s="132"/>
      <c r="B2517" s="135"/>
      <c r="C2517" s="832" t="s">
        <v>669</v>
      </c>
      <c r="D2517" s="137" t="s">
        <v>150</v>
      </c>
      <c r="E2517" s="138"/>
      <c r="F2517" s="139" t="s">
        <v>151</v>
      </c>
      <c r="G2517" s="135"/>
      <c r="H2517" s="835" t="s">
        <v>149</v>
      </c>
      <c r="I2517" s="137" t="s">
        <v>150</v>
      </c>
      <c r="J2517" s="138"/>
      <c r="K2517" s="139" t="s">
        <v>151</v>
      </c>
      <c r="L2517" s="135"/>
      <c r="M2517" s="838" t="s">
        <v>149</v>
      </c>
      <c r="N2517" s="137" t="s">
        <v>150</v>
      </c>
      <c r="O2517" s="138"/>
      <c r="P2517" s="139" t="s">
        <v>151</v>
      </c>
    </row>
    <row r="2518" spans="1:16">
      <c r="A2518" s="132"/>
      <c r="B2518" s="110"/>
      <c r="C2518" s="833"/>
      <c r="D2518" s="120"/>
      <c r="E2518" s="121"/>
      <c r="F2518" s="140"/>
      <c r="G2518" s="110"/>
      <c r="H2518" s="836"/>
      <c r="I2518" s="94"/>
      <c r="J2518" s="96"/>
      <c r="K2518" s="97"/>
      <c r="L2518" s="110"/>
      <c r="M2518" s="839"/>
      <c r="N2518" s="94"/>
      <c r="O2518" s="96"/>
      <c r="P2518" s="97"/>
    </row>
    <row r="2519" spans="1:16">
      <c r="A2519" s="132"/>
      <c r="B2519" s="135"/>
      <c r="C2519" s="833"/>
      <c r="D2519" s="94"/>
      <c r="E2519" s="96"/>
      <c r="F2519" s="97"/>
      <c r="G2519" s="135"/>
      <c r="H2519" s="836"/>
      <c r="I2519" s="94"/>
      <c r="J2519" s="96"/>
      <c r="K2519" s="97"/>
      <c r="L2519" s="135"/>
      <c r="M2519" s="839"/>
      <c r="N2519" s="94"/>
      <c r="O2519" s="96"/>
      <c r="P2519" s="97"/>
    </row>
    <row r="2520" spans="1:16">
      <c r="A2520" s="132"/>
      <c r="B2520" s="110"/>
      <c r="C2520" s="833"/>
      <c r="D2520" s="113"/>
      <c r="E2520" s="114"/>
      <c r="F2520" s="104"/>
      <c r="G2520" s="110"/>
      <c r="H2520" s="836"/>
      <c r="I2520" s="113"/>
      <c r="J2520" s="114"/>
      <c r="K2520" s="104"/>
      <c r="L2520" s="110"/>
      <c r="M2520" s="839"/>
      <c r="N2520" s="113"/>
      <c r="O2520" s="114"/>
      <c r="P2520" s="104"/>
    </row>
    <row r="2521" spans="1:16">
      <c r="A2521" s="841"/>
      <c r="B2521" s="135"/>
      <c r="C2521" s="833"/>
      <c r="D2521" s="94"/>
      <c r="E2521" s="96"/>
      <c r="F2521" s="97"/>
      <c r="G2521" s="135"/>
      <c r="H2521" s="836"/>
      <c r="I2521" s="94"/>
      <c r="J2521" s="96"/>
      <c r="K2521" s="97"/>
      <c r="L2521" s="135"/>
      <c r="M2521" s="839"/>
      <c r="N2521" s="94"/>
      <c r="O2521" s="96"/>
      <c r="P2521" s="97"/>
    </row>
    <row r="2522" spans="1:16">
      <c r="A2522" s="841"/>
      <c r="B2522" s="110"/>
      <c r="C2522" s="833"/>
      <c r="D2522" s="94"/>
      <c r="E2522" s="96"/>
      <c r="F2522" s="97"/>
      <c r="G2522" s="110"/>
      <c r="H2522" s="836"/>
      <c r="I2522" s="94"/>
      <c r="J2522" s="96"/>
      <c r="K2522" s="97"/>
      <c r="L2522" s="110"/>
      <c r="M2522" s="839"/>
      <c r="N2522" s="94"/>
      <c r="O2522" s="96"/>
      <c r="P2522" s="97"/>
    </row>
    <row r="2523" spans="1:16">
      <c r="A2523" s="841"/>
      <c r="B2523" s="135"/>
      <c r="C2523" s="833"/>
      <c r="D2523" s="113"/>
      <c r="E2523" s="114"/>
      <c r="F2523" s="104"/>
      <c r="G2523" s="135"/>
      <c r="H2523" s="836"/>
      <c r="I2523" s="113"/>
      <c r="J2523" s="114"/>
      <c r="K2523" s="104"/>
      <c r="L2523" s="135"/>
      <c r="M2523" s="839"/>
      <c r="N2523" s="113"/>
      <c r="O2523" s="114"/>
      <c r="P2523" s="104"/>
    </row>
    <row r="2524" spans="1:16" ht="17.25" thickBot="1">
      <c r="A2524" s="842"/>
      <c r="B2524" s="141"/>
      <c r="C2524" s="834"/>
      <c r="D2524" s="142"/>
      <c r="E2524" s="143"/>
      <c r="F2524" s="144"/>
      <c r="G2524" s="141"/>
      <c r="H2524" s="837"/>
      <c r="I2524" s="142"/>
      <c r="J2524" s="143"/>
      <c r="K2524" s="144"/>
      <c r="L2524" s="141"/>
      <c r="M2524" s="840"/>
      <c r="N2524" s="142"/>
      <c r="O2524" s="143"/>
      <c r="P2524" s="144"/>
    </row>
    <row r="2525" spans="1:16" s="146" customFormat="1" ht="27" customHeight="1" thickTop="1" thickBot="1">
      <c r="A2525" s="145"/>
      <c r="B2525" s="843" t="s">
        <v>152</v>
      </c>
      <c r="C2525" s="843"/>
      <c r="D2525" s="843"/>
      <c r="E2525" s="843"/>
      <c r="F2525" s="843"/>
      <c r="G2525" s="844" t="s">
        <v>153</v>
      </c>
      <c r="H2525" s="844"/>
      <c r="I2525" s="844"/>
      <c r="J2525" s="844"/>
      <c r="K2525" s="844"/>
      <c r="L2525" s="844"/>
      <c r="M2525" s="844"/>
      <c r="N2525" s="825" t="s">
        <v>154</v>
      </c>
      <c r="O2525" s="825"/>
      <c r="P2525" s="825"/>
    </row>
    <row r="2526" spans="1:16" s="159" customFormat="1" ht="21.75" customHeight="1" thickTop="1" thickBot="1">
      <c r="A2526" s="147" t="s">
        <v>0</v>
      </c>
      <c r="B2526" s="148"/>
      <c r="C2526" s="149" t="s">
        <v>155</v>
      </c>
      <c r="D2526" s="150" t="s">
        <v>156</v>
      </c>
      <c r="E2526" s="151" t="s">
        <v>157</v>
      </c>
      <c r="F2526" s="152" t="s">
        <v>158</v>
      </c>
      <c r="G2526" s="153" t="s">
        <v>159</v>
      </c>
      <c r="H2526" s="154" t="s">
        <v>150</v>
      </c>
      <c r="I2526" s="155" t="s">
        <v>156</v>
      </c>
      <c r="J2526" s="155" t="s">
        <v>157</v>
      </c>
      <c r="K2526" s="155" t="s">
        <v>158</v>
      </c>
      <c r="L2526" s="154" t="s">
        <v>160</v>
      </c>
      <c r="M2526" s="156" t="s">
        <v>161</v>
      </c>
      <c r="N2526" s="157" t="s">
        <v>155</v>
      </c>
      <c r="O2526" s="151" t="s">
        <v>157</v>
      </c>
      <c r="P2526" s="158" t="s">
        <v>158</v>
      </c>
    </row>
    <row r="2527" spans="1:16" s="172" customFormat="1" ht="17.25" thickTop="1">
      <c r="A2527" s="826">
        <f>A2441</f>
        <v>46227</v>
      </c>
      <c r="B2527" s="829" t="s">
        <v>670</v>
      </c>
      <c r="C2527" s="160"/>
      <c r="D2527" s="161"/>
      <c r="E2527" s="162"/>
      <c r="F2527" s="163"/>
      <c r="G2527" s="164"/>
      <c r="H2527" s="165"/>
      <c r="I2527" s="166"/>
      <c r="J2527" s="166"/>
      <c r="K2527" s="167"/>
      <c r="L2527" s="168"/>
      <c r="M2527" s="169"/>
      <c r="N2527" s="170"/>
      <c r="O2527" s="166"/>
      <c r="P2527" s="171"/>
    </row>
    <row r="2528" spans="1:16" s="172" customFormat="1">
      <c r="A2528" s="827"/>
      <c r="B2528" s="830"/>
      <c r="C2528" s="173"/>
      <c r="D2528" s="174"/>
      <c r="E2528" s="175"/>
      <c r="F2528" s="176"/>
      <c r="G2528" s="173"/>
      <c r="H2528" s="177"/>
      <c r="I2528" s="175"/>
      <c r="J2528" s="175"/>
      <c r="K2528" s="178"/>
      <c r="L2528" s="179"/>
      <c r="M2528" s="180"/>
      <c r="N2528" s="181"/>
      <c r="O2528" s="175"/>
      <c r="P2528" s="182"/>
    </row>
    <row r="2529" spans="1:16" s="172" customFormat="1">
      <c r="A2529" s="827"/>
      <c r="B2529" s="830"/>
      <c r="C2529" s="173"/>
      <c r="D2529" s="174"/>
      <c r="E2529" s="175"/>
      <c r="F2529" s="176"/>
      <c r="G2529" s="173"/>
      <c r="H2529" s="183"/>
      <c r="I2529" s="175"/>
      <c r="J2529" s="175"/>
      <c r="K2529" s="178"/>
      <c r="L2529" s="184"/>
      <c r="M2529" s="180"/>
      <c r="N2529" s="181"/>
      <c r="O2529" s="175"/>
      <c r="P2529" s="182"/>
    </row>
    <row r="2530" spans="1:16" s="172" customFormat="1">
      <c r="A2530" s="827"/>
      <c r="B2530" s="830"/>
      <c r="C2530" s="173"/>
      <c r="D2530" s="218"/>
      <c r="E2530" s="175"/>
      <c r="F2530" s="176"/>
      <c r="G2530" s="173"/>
      <c r="H2530" s="183"/>
      <c r="I2530" s="175"/>
      <c r="J2530" s="175"/>
      <c r="K2530" s="187"/>
      <c r="L2530" s="184"/>
      <c r="M2530" s="180"/>
      <c r="N2530" s="181"/>
      <c r="O2530" s="175"/>
      <c r="P2530" s="182"/>
    </row>
    <row r="2531" spans="1:16" s="172" customFormat="1">
      <c r="A2531" s="827"/>
      <c r="B2531" s="830"/>
      <c r="C2531" s="173"/>
      <c r="D2531" s="185"/>
      <c r="E2531" s="175"/>
      <c r="F2531" s="182"/>
      <c r="G2531" s="173"/>
      <c r="H2531" s="186"/>
      <c r="I2531" s="175"/>
      <c r="J2531" s="175"/>
      <c r="K2531" s="187"/>
      <c r="L2531" s="184"/>
      <c r="M2531" s="180"/>
      <c r="N2531" s="181"/>
      <c r="O2531" s="175"/>
      <c r="P2531" s="182"/>
    </row>
    <row r="2532" spans="1:16" s="172" customFormat="1">
      <c r="A2532" s="827"/>
      <c r="B2532" s="830"/>
      <c r="C2532" s="173"/>
      <c r="D2532" s="174"/>
      <c r="E2532" s="175"/>
      <c r="F2532" s="188"/>
      <c r="G2532" s="198"/>
      <c r="H2532" s="183"/>
      <c r="I2532" s="191"/>
      <c r="J2532" s="175"/>
      <c r="K2532" s="178"/>
      <c r="L2532" s="189"/>
      <c r="M2532" s="190"/>
      <c r="N2532" s="181"/>
      <c r="O2532" s="175"/>
      <c r="P2532" s="182"/>
    </row>
    <row r="2533" spans="1:16" s="172" customFormat="1">
      <c r="A2533" s="827"/>
      <c r="B2533" s="830"/>
      <c r="C2533" s="173"/>
      <c r="D2533" s="174"/>
      <c r="E2533" s="175"/>
      <c r="F2533" s="182"/>
      <c r="G2533" s="173"/>
      <c r="H2533" s="183"/>
      <c r="I2533" s="191"/>
      <c r="J2533" s="175"/>
      <c r="K2533" s="178"/>
      <c r="L2533" s="184"/>
      <c r="M2533" s="180"/>
      <c r="N2533" s="181"/>
      <c r="O2533" s="175"/>
      <c r="P2533" s="182"/>
    </row>
    <row r="2534" spans="1:16" s="172" customFormat="1">
      <c r="A2534" s="827"/>
      <c r="B2534" s="830"/>
      <c r="C2534" s="173"/>
      <c r="D2534" s="174"/>
      <c r="E2534" s="175"/>
      <c r="F2534" s="182"/>
      <c r="G2534" s="219"/>
      <c r="H2534" s="183"/>
      <c r="I2534" s="175"/>
      <c r="J2534" s="175"/>
      <c r="K2534" s="178"/>
      <c r="L2534" s="184"/>
      <c r="M2534" s="180"/>
      <c r="N2534" s="181"/>
      <c r="O2534" s="175"/>
      <c r="P2534" s="182"/>
    </row>
    <row r="2535" spans="1:16" s="172" customFormat="1">
      <c r="A2535" s="827"/>
      <c r="B2535" s="830"/>
      <c r="C2535" s="173"/>
      <c r="D2535" s="174"/>
      <c r="E2535" s="175"/>
      <c r="F2535" s="188"/>
      <c r="G2535" s="173"/>
      <c r="H2535" s="183"/>
      <c r="I2535" s="191"/>
      <c r="J2535" s="175"/>
      <c r="K2535" s="178"/>
      <c r="L2535" s="184"/>
      <c r="M2535" s="180"/>
      <c r="N2535" s="181"/>
      <c r="O2535" s="175"/>
      <c r="P2535" s="182"/>
    </row>
    <row r="2536" spans="1:16" s="172" customFormat="1">
      <c r="A2536" s="827"/>
      <c r="B2536" s="830"/>
      <c r="C2536" s="173"/>
      <c r="D2536" s="174"/>
      <c r="E2536" s="175"/>
      <c r="F2536" s="182"/>
      <c r="G2536" s="173"/>
      <c r="H2536" s="183"/>
      <c r="I2536" s="191"/>
      <c r="J2536" s="175"/>
      <c r="K2536" s="178"/>
      <c r="L2536" s="184"/>
      <c r="M2536" s="180"/>
      <c r="N2536" s="181"/>
      <c r="O2536" s="175"/>
      <c r="P2536" s="182"/>
    </row>
    <row r="2537" spans="1:16" s="172" customFormat="1">
      <c r="A2537" s="827"/>
      <c r="B2537" s="830"/>
      <c r="C2537" s="192"/>
      <c r="D2537" s="193"/>
      <c r="E2537" s="194"/>
      <c r="F2537" s="195"/>
      <c r="G2537" s="173"/>
      <c r="H2537" s="177"/>
      <c r="I2537" s="175"/>
      <c r="J2537" s="175"/>
      <c r="K2537" s="178"/>
      <c r="L2537" s="184"/>
      <c r="M2537" s="180"/>
      <c r="N2537" s="196"/>
      <c r="O2537" s="194"/>
      <c r="P2537" s="195"/>
    </row>
    <row r="2538" spans="1:16" s="172" customFormat="1">
      <c r="A2538" s="827"/>
      <c r="B2538" s="830"/>
      <c r="C2538" s="192"/>
      <c r="D2538" s="193"/>
      <c r="E2538" s="194"/>
      <c r="F2538" s="195"/>
      <c r="G2538" s="198"/>
      <c r="H2538" s="183"/>
      <c r="I2538" s="191"/>
      <c r="J2538" s="175"/>
      <c r="K2538" s="178"/>
      <c r="L2538" s="184"/>
      <c r="M2538" s="180"/>
      <c r="N2538" s="196"/>
      <c r="O2538" s="194"/>
      <c r="P2538" s="195"/>
    </row>
    <row r="2539" spans="1:16" s="172" customFormat="1">
      <c r="A2539" s="827"/>
      <c r="B2539" s="830"/>
      <c r="C2539" s="192"/>
      <c r="D2539" s="193"/>
      <c r="E2539" s="194"/>
      <c r="F2539" s="195"/>
      <c r="G2539" s="173"/>
      <c r="H2539" s="199"/>
      <c r="I2539" s="191"/>
      <c r="J2539" s="200"/>
      <c r="K2539" s="197"/>
      <c r="L2539" s="184"/>
      <c r="M2539" s="180"/>
      <c r="N2539" s="196"/>
      <c r="O2539" s="194"/>
      <c r="P2539" s="195"/>
    </row>
    <row r="2540" spans="1:16" s="172" customFormat="1">
      <c r="A2540" s="827"/>
      <c r="B2540" s="830"/>
      <c r="C2540" s="192"/>
      <c r="D2540" s="193"/>
      <c r="E2540" s="194"/>
      <c r="F2540" s="195"/>
      <c r="G2540" s="173"/>
      <c r="H2540" s="201"/>
      <c r="I2540" s="175"/>
      <c r="J2540" s="175"/>
      <c r="K2540" s="178"/>
      <c r="L2540" s="184"/>
      <c r="M2540" s="180"/>
      <c r="N2540" s="196"/>
      <c r="O2540" s="194"/>
      <c r="P2540" s="195"/>
    </row>
    <row r="2541" spans="1:16" s="172" customFormat="1">
      <c r="A2541" s="827"/>
      <c r="B2541" s="830"/>
      <c r="C2541" s="192"/>
      <c r="D2541" s="193"/>
      <c r="E2541" s="194"/>
      <c r="F2541" s="195"/>
      <c r="G2541" s="198"/>
      <c r="H2541" s="183"/>
      <c r="I2541" s="200"/>
      <c r="J2541" s="200"/>
      <c r="K2541" s="197"/>
      <c r="L2541" s="184"/>
      <c r="M2541" s="180"/>
      <c r="N2541" s="196"/>
      <c r="O2541" s="194"/>
      <c r="P2541" s="195"/>
    </row>
    <row r="2542" spans="1:16" s="172" customFormat="1">
      <c r="A2542" s="827"/>
      <c r="B2542" s="830"/>
      <c r="C2542" s="192"/>
      <c r="D2542" s="193"/>
      <c r="E2542" s="194"/>
      <c r="F2542" s="195"/>
      <c r="G2542" s="173"/>
      <c r="H2542" s="183"/>
      <c r="I2542" s="200"/>
      <c r="J2542" s="200"/>
      <c r="K2542" s="197"/>
      <c r="L2542" s="179"/>
      <c r="M2542" s="180"/>
      <c r="N2542" s="196"/>
      <c r="O2542" s="194"/>
      <c r="P2542" s="195"/>
    </row>
    <row r="2543" spans="1:16" s="172" customFormat="1">
      <c r="A2543" s="827"/>
      <c r="B2543" s="830"/>
      <c r="C2543" s="192"/>
      <c r="D2543" s="193"/>
      <c r="E2543" s="194"/>
      <c r="F2543" s="195"/>
      <c r="G2543" s="192"/>
      <c r="H2543" s="201"/>
      <c r="I2543" s="202"/>
      <c r="J2543" s="202"/>
      <c r="K2543" s="203"/>
      <c r="L2543" s="204"/>
      <c r="M2543" s="190"/>
      <c r="N2543" s="196"/>
      <c r="O2543" s="194"/>
      <c r="P2543" s="195"/>
    </row>
    <row r="2544" spans="1:16" s="172" customFormat="1">
      <c r="A2544" s="827"/>
      <c r="B2544" s="830"/>
      <c r="C2544" s="192"/>
      <c r="D2544" s="193"/>
      <c r="E2544" s="194"/>
      <c r="F2544" s="195"/>
      <c r="G2544" s="192"/>
      <c r="H2544" s="201"/>
      <c r="I2544" s="202"/>
      <c r="J2544" s="202"/>
      <c r="K2544" s="203"/>
      <c r="L2544" s="204"/>
      <c r="M2544" s="190"/>
      <c r="N2544" s="196"/>
      <c r="O2544" s="194"/>
      <c r="P2544" s="195"/>
    </row>
    <row r="2545" spans="1:16" s="172" customFormat="1">
      <c r="A2545" s="827"/>
      <c r="B2545" s="830"/>
      <c r="C2545" s="192"/>
      <c r="D2545" s="193"/>
      <c r="E2545" s="194"/>
      <c r="F2545" s="195"/>
      <c r="G2545" s="192"/>
      <c r="H2545" s="201"/>
      <c r="I2545" s="202"/>
      <c r="J2545" s="202"/>
      <c r="K2545" s="203"/>
      <c r="L2545" s="204"/>
      <c r="M2545" s="190"/>
      <c r="N2545" s="196"/>
      <c r="O2545" s="194"/>
      <c r="P2545" s="195"/>
    </row>
    <row r="2546" spans="1:16" s="172" customFormat="1" ht="17.25" thickBot="1">
      <c r="A2546" s="828"/>
      <c r="B2546" s="831"/>
      <c r="C2546" s="205"/>
      <c r="D2546" s="206"/>
      <c r="E2546" s="207"/>
      <c r="F2546" s="208"/>
      <c r="G2546" s="209"/>
      <c r="H2546" s="210"/>
      <c r="I2546" s="211"/>
      <c r="J2546" s="211"/>
      <c r="K2546" s="212"/>
      <c r="L2546" s="213"/>
      <c r="M2546" s="214"/>
      <c r="N2546" s="215"/>
      <c r="O2546" s="207"/>
      <c r="P2546" s="208"/>
    </row>
    <row r="2547" spans="1:16" s="71" customFormat="1" ht="18" customHeight="1" thickTop="1" thickBot="1">
      <c r="A2547" s="862">
        <f>A2441+1</f>
        <v>46228</v>
      </c>
      <c r="B2547" s="90" t="s">
        <v>162</v>
      </c>
      <c r="C2547" s="832" t="s">
        <v>665</v>
      </c>
      <c r="D2547" s="91" t="s">
        <v>114</v>
      </c>
      <c r="E2547" s="92" t="s">
        <v>164</v>
      </c>
      <c r="F2547" s="93"/>
      <c r="G2547" s="90" t="s">
        <v>162</v>
      </c>
      <c r="H2547" s="836" t="s">
        <v>163</v>
      </c>
      <c r="I2547" s="91" t="s">
        <v>114</v>
      </c>
      <c r="J2547" s="92" t="s">
        <v>164</v>
      </c>
      <c r="K2547" s="93"/>
      <c r="L2547" s="90" t="s">
        <v>162</v>
      </c>
      <c r="M2547" s="839" t="s">
        <v>163</v>
      </c>
      <c r="N2547" s="91" t="s">
        <v>114</v>
      </c>
      <c r="O2547" s="92" t="s">
        <v>164</v>
      </c>
      <c r="P2547" s="93"/>
    </row>
    <row r="2548" spans="1:16" ht="18" customHeight="1">
      <c r="A2548" s="863"/>
      <c r="B2548" s="864"/>
      <c r="C2548" s="833"/>
      <c r="D2548" s="94" t="s">
        <v>116</v>
      </c>
      <c r="E2548" s="95" t="s">
        <v>142</v>
      </c>
      <c r="F2548" s="93"/>
      <c r="G2548" s="864"/>
      <c r="H2548" s="836"/>
      <c r="I2548" s="94" t="s">
        <v>116</v>
      </c>
      <c r="J2548" s="95" t="s">
        <v>142</v>
      </c>
      <c r="K2548" s="93"/>
      <c r="L2548" s="864"/>
      <c r="M2548" s="839"/>
      <c r="N2548" s="94" t="s">
        <v>116</v>
      </c>
      <c r="O2548" s="95" t="s">
        <v>142</v>
      </c>
      <c r="P2548" s="93"/>
    </row>
    <row r="2549" spans="1:16" ht="17.25" thickBot="1">
      <c r="A2549" s="863"/>
      <c r="B2549" s="865"/>
      <c r="C2549" s="833"/>
      <c r="D2549" s="94" t="s">
        <v>165</v>
      </c>
      <c r="E2549" s="96" t="s">
        <v>166</v>
      </c>
      <c r="F2549" s="98"/>
      <c r="G2549" s="865"/>
      <c r="H2549" s="836"/>
      <c r="I2549" s="94" t="s">
        <v>165</v>
      </c>
      <c r="J2549" s="96" t="s">
        <v>166</v>
      </c>
      <c r="K2549" s="98"/>
      <c r="L2549" s="865"/>
      <c r="M2549" s="839"/>
      <c r="N2549" s="94" t="s">
        <v>165</v>
      </c>
      <c r="O2549" s="96" t="s">
        <v>166</v>
      </c>
      <c r="P2549" s="98"/>
    </row>
    <row r="2550" spans="1:16" ht="17.25" thickBot="1">
      <c r="A2550" s="863"/>
      <c r="B2550" s="90" t="s">
        <v>167</v>
      </c>
      <c r="C2550" s="833"/>
      <c r="D2550" s="94"/>
      <c r="E2550" s="96"/>
      <c r="F2550" s="97"/>
      <c r="G2550" s="90" t="s">
        <v>167</v>
      </c>
      <c r="H2550" s="836"/>
      <c r="I2550" s="94" t="s">
        <v>120</v>
      </c>
      <c r="J2550" s="96" t="s">
        <v>148</v>
      </c>
      <c r="K2550" s="97"/>
      <c r="L2550" s="90" t="s">
        <v>167</v>
      </c>
      <c r="M2550" s="839"/>
      <c r="N2550" s="94" t="s">
        <v>120</v>
      </c>
      <c r="O2550" s="96" t="s">
        <v>148</v>
      </c>
      <c r="P2550" s="97"/>
    </row>
    <row r="2551" spans="1:16">
      <c r="A2551" s="863"/>
      <c r="B2551" s="861"/>
      <c r="C2551" s="833"/>
      <c r="D2551" s="94"/>
      <c r="E2551" s="96"/>
      <c r="F2551" s="97"/>
      <c r="G2551" s="861"/>
      <c r="H2551" s="836"/>
      <c r="I2551" s="94"/>
      <c r="J2551" s="96"/>
      <c r="K2551" s="97"/>
      <c r="L2551" s="861"/>
      <c r="M2551" s="839"/>
      <c r="N2551" s="94"/>
      <c r="O2551" s="96"/>
      <c r="P2551" s="97"/>
    </row>
    <row r="2552" spans="1:16">
      <c r="A2552" s="863"/>
      <c r="B2552" s="854"/>
      <c r="C2552" s="833"/>
      <c r="D2552" s="94"/>
      <c r="E2552" s="96"/>
      <c r="F2552" s="97"/>
      <c r="G2552" s="854"/>
      <c r="H2552" s="836"/>
      <c r="I2552" s="94"/>
      <c r="J2552" s="96"/>
      <c r="K2552" s="97"/>
      <c r="L2552" s="854"/>
      <c r="M2552" s="839"/>
      <c r="N2552" s="94"/>
      <c r="O2552" s="96"/>
      <c r="P2552" s="97"/>
    </row>
    <row r="2553" spans="1:16">
      <c r="A2553" s="863"/>
      <c r="B2553" s="853"/>
      <c r="C2553" s="833"/>
      <c r="D2553" s="94"/>
      <c r="E2553" s="96"/>
      <c r="F2553" s="93"/>
      <c r="G2553" s="853"/>
      <c r="H2553" s="836"/>
      <c r="I2553" s="94"/>
      <c r="J2553" s="96"/>
      <c r="K2553" s="93"/>
      <c r="L2553" s="853"/>
      <c r="M2553" s="839"/>
      <c r="N2553" s="94"/>
      <c r="O2553" s="96"/>
      <c r="P2553" s="93"/>
    </row>
    <row r="2554" spans="1:16">
      <c r="A2554" s="863"/>
      <c r="B2554" s="854"/>
      <c r="C2554" s="833"/>
      <c r="D2554" s="94"/>
      <c r="E2554" s="96"/>
      <c r="F2554" s="99"/>
      <c r="G2554" s="854"/>
      <c r="H2554" s="836"/>
      <c r="I2554" s="94"/>
      <c r="J2554" s="96"/>
      <c r="K2554" s="99"/>
      <c r="L2554" s="854"/>
      <c r="M2554" s="839"/>
      <c r="N2554" s="94"/>
      <c r="O2554" s="96"/>
      <c r="P2554" s="93"/>
    </row>
    <row r="2555" spans="1:16">
      <c r="A2555" s="863"/>
      <c r="B2555" s="853"/>
      <c r="C2555" s="833"/>
      <c r="D2555" s="94"/>
      <c r="E2555" s="96"/>
      <c r="F2555" s="102"/>
      <c r="G2555" s="853"/>
      <c r="H2555" s="836"/>
      <c r="I2555" s="94"/>
      <c r="J2555" s="96"/>
      <c r="K2555" s="102"/>
      <c r="L2555" s="853"/>
      <c r="M2555" s="839"/>
      <c r="N2555" s="94"/>
      <c r="O2555" s="96"/>
      <c r="P2555" s="99"/>
    </row>
    <row r="2556" spans="1:16" ht="17.25" thickBot="1">
      <c r="A2556" s="863"/>
      <c r="B2556" s="854"/>
      <c r="C2556" s="833"/>
      <c r="D2556" s="94"/>
      <c r="E2556" s="96"/>
      <c r="F2556" s="99"/>
      <c r="G2556" s="854"/>
      <c r="H2556" s="836"/>
      <c r="I2556" s="94"/>
      <c r="J2556" s="96"/>
      <c r="K2556" s="99"/>
      <c r="L2556" s="854"/>
      <c r="M2556" s="839"/>
      <c r="N2556" s="94"/>
      <c r="O2556" s="96"/>
      <c r="P2556" s="99"/>
    </row>
    <row r="2557" spans="1:16" ht="17.25" thickBot="1">
      <c r="A2557" s="863"/>
      <c r="B2557" s="100" t="s">
        <v>168</v>
      </c>
      <c r="C2557" s="833"/>
      <c r="D2557" s="94"/>
      <c r="E2557" s="96"/>
      <c r="F2557" s="99"/>
      <c r="G2557" s="100" t="s">
        <v>168</v>
      </c>
      <c r="H2557" s="836"/>
      <c r="I2557" s="94"/>
      <c r="J2557" s="96"/>
      <c r="K2557" s="99"/>
      <c r="L2557" s="100" t="s">
        <v>168</v>
      </c>
      <c r="M2557" s="839"/>
      <c r="N2557" s="94"/>
      <c r="O2557" s="96"/>
      <c r="P2557" s="99"/>
    </row>
    <row r="2558" spans="1:16">
      <c r="A2558" s="863"/>
      <c r="B2558" s="855"/>
      <c r="C2558" s="833"/>
      <c r="D2558" s="94"/>
      <c r="E2558" s="96"/>
      <c r="F2558" s="99"/>
      <c r="G2558" s="855"/>
      <c r="H2558" s="836"/>
      <c r="I2558" s="94"/>
      <c r="J2558" s="96"/>
      <c r="K2558" s="99"/>
      <c r="L2558" s="855"/>
      <c r="M2558" s="839"/>
      <c r="N2558" s="94"/>
      <c r="O2558" s="96"/>
      <c r="P2558" s="99"/>
    </row>
    <row r="2559" spans="1:16">
      <c r="A2559" s="863"/>
      <c r="B2559" s="856"/>
      <c r="C2559" s="833"/>
      <c r="D2559" s="94"/>
      <c r="E2559" s="96"/>
      <c r="F2559" s="99"/>
      <c r="G2559" s="856"/>
      <c r="H2559" s="836"/>
      <c r="I2559" s="94"/>
      <c r="J2559" s="96"/>
      <c r="K2559" s="99"/>
      <c r="L2559" s="856"/>
      <c r="M2559" s="839"/>
      <c r="N2559" s="94"/>
      <c r="O2559" s="96"/>
      <c r="P2559" s="97"/>
    </row>
    <row r="2560" spans="1:16" ht="17.25" thickBot="1">
      <c r="A2560" s="863"/>
      <c r="B2560" s="857"/>
      <c r="C2560" s="833"/>
      <c r="D2560" s="94"/>
      <c r="E2560" s="96"/>
      <c r="F2560" s="97"/>
      <c r="G2560" s="857"/>
      <c r="H2560" s="836"/>
      <c r="I2560" s="94"/>
      <c r="J2560" s="96"/>
      <c r="K2560" s="97"/>
      <c r="L2560" s="857"/>
      <c r="M2560" s="839"/>
      <c r="N2560" s="94"/>
      <c r="O2560" s="96"/>
      <c r="P2560" s="97"/>
    </row>
    <row r="2561" spans="1:16" ht="17.25" thickBot="1">
      <c r="A2561" s="863"/>
      <c r="B2561" s="100" t="s">
        <v>123</v>
      </c>
      <c r="C2561" s="833"/>
      <c r="D2561" s="94"/>
      <c r="E2561" s="96"/>
      <c r="F2561" s="97"/>
      <c r="G2561" s="100" t="s">
        <v>123</v>
      </c>
      <c r="H2561" s="836"/>
      <c r="I2561" s="94"/>
      <c r="J2561" s="96"/>
      <c r="K2561" s="97"/>
      <c r="L2561" s="100" t="s">
        <v>123</v>
      </c>
      <c r="M2561" s="839"/>
      <c r="N2561" s="94"/>
      <c r="O2561" s="96"/>
      <c r="P2561" s="97"/>
    </row>
    <row r="2562" spans="1:16">
      <c r="A2562" s="863"/>
      <c r="B2562" s="868"/>
      <c r="C2562" s="833"/>
      <c r="D2562" s="94"/>
      <c r="E2562" s="96"/>
      <c r="F2562" s="97"/>
      <c r="G2562" s="868"/>
      <c r="H2562" s="836"/>
      <c r="I2562" s="94"/>
      <c r="J2562" s="96"/>
      <c r="K2562" s="97"/>
      <c r="L2562" s="868"/>
      <c r="M2562" s="839"/>
      <c r="N2562" s="94"/>
      <c r="O2562" s="96"/>
      <c r="P2562" s="97"/>
    </row>
    <row r="2563" spans="1:16">
      <c r="A2563" s="863"/>
      <c r="B2563" s="869"/>
      <c r="C2563" s="833"/>
      <c r="D2563" s="94"/>
      <c r="E2563" s="96"/>
      <c r="F2563" s="97"/>
      <c r="G2563" s="869"/>
      <c r="H2563" s="836"/>
      <c r="I2563" s="94"/>
      <c r="J2563" s="96"/>
      <c r="K2563" s="97"/>
      <c r="L2563" s="869"/>
      <c r="M2563" s="839"/>
      <c r="N2563" s="94"/>
      <c r="O2563" s="96"/>
      <c r="P2563" s="97"/>
    </row>
    <row r="2564" spans="1:16" ht="17.25" thickBot="1">
      <c r="A2564" s="863"/>
      <c r="B2564" s="870"/>
      <c r="C2564" s="833"/>
      <c r="D2564" s="94"/>
      <c r="E2564" s="96"/>
      <c r="F2564" s="97"/>
      <c r="G2564" s="870"/>
      <c r="H2564" s="836"/>
      <c r="I2564" s="94"/>
      <c r="J2564" s="96"/>
      <c r="K2564" s="97"/>
      <c r="L2564" s="870"/>
      <c r="M2564" s="839"/>
      <c r="N2564" s="94"/>
      <c r="O2564" s="96"/>
      <c r="P2564" s="97"/>
    </row>
    <row r="2565" spans="1:16">
      <c r="A2565" s="863"/>
      <c r="B2565" s="851" t="s">
        <v>124</v>
      </c>
      <c r="C2565" s="833"/>
      <c r="D2565" s="94"/>
      <c r="E2565" s="96"/>
      <c r="F2565" s="97"/>
      <c r="G2565" s="851" t="s">
        <v>124</v>
      </c>
      <c r="H2565" s="836"/>
      <c r="I2565" s="94"/>
      <c r="J2565" s="96"/>
      <c r="K2565" s="97"/>
      <c r="L2565" s="851" t="s">
        <v>124</v>
      </c>
      <c r="M2565" s="839"/>
      <c r="N2565" s="94"/>
      <c r="O2565" s="96"/>
      <c r="P2565" s="97"/>
    </row>
    <row r="2566" spans="1:16" ht="17.25" thickBot="1">
      <c r="A2566" s="863"/>
      <c r="B2566" s="852"/>
      <c r="C2566" s="833"/>
      <c r="D2566" s="94"/>
      <c r="E2566" s="96"/>
      <c r="F2566" s="97"/>
      <c r="G2566" s="852"/>
      <c r="H2566" s="836"/>
      <c r="I2566" s="94"/>
      <c r="J2566" s="96"/>
      <c r="K2566" s="97"/>
      <c r="L2566" s="852"/>
      <c r="M2566" s="839"/>
      <c r="N2566" s="94"/>
      <c r="O2566" s="96"/>
      <c r="P2566" s="93"/>
    </row>
    <row r="2567" spans="1:16" ht="17.25" thickTop="1">
      <c r="A2567" s="863"/>
      <c r="B2567" s="866" t="s">
        <v>125</v>
      </c>
      <c r="C2567" s="833"/>
      <c r="D2567" s="94"/>
      <c r="E2567" s="96"/>
      <c r="F2567" s="93"/>
      <c r="G2567" s="866" t="s">
        <v>125</v>
      </c>
      <c r="H2567" s="836"/>
      <c r="I2567" s="94"/>
      <c r="J2567" s="96"/>
      <c r="K2567" s="93"/>
      <c r="L2567" s="866" t="s">
        <v>125</v>
      </c>
      <c r="M2567" s="839"/>
      <c r="N2567" s="94"/>
      <c r="O2567" s="96"/>
      <c r="P2567" s="97"/>
    </row>
    <row r="2568" spans="1:16" ht="17.25" thickBot="1">
      <c r="A2568" s="863"/>
      <c r="B2568" s="849"/>
      <c r="C2568" s="833"/>
      <c r="D2568" s="94"/>
      <c r="E2568" s="96"/>
      <c r="F2568" s="93"/>
      <c r="G2568" s="849"/>
      <c r="H2568" s="836"/>
      <c r="I2568" s="94"/>
      <c r="J2568" s="96"/>
      <c r="K2568" s="93"/>
      <c r="L2568" s="849"/>
      <c r="M2568" s="839"/>
      <c r="N2568" s="94"/>
      <c r="O2568" s="96"/>
      <c r="P2568" s="101"/>
    </row>
    <row r="2569" spans="1:16">
      <c r="A2569" s="863"/>
      <c r="B2569" s="859"/>
      <c r="C2569" s="833"/>
      <c r="D2569" s="94"/>
      <c r="E2569" s="96"/>
      <c r="F2569" s="97"/>
      <c r="G2569" s="859"/>
      <c r="H2569" s="836"/>
      <c r="I2569" s="94"/>
      <c r="J2569" s="96"/>
      <c r="K2569" s="97"/>
      <c r="L2569" s="859"/>
      <c r="M2569" s="839"/>
      <c r="N2569" s="94"/>
      <c r="O2569" s="96"/>
      <c r="P2569" s="103"/>
    </row>
    <row r="2570" spans="1:16" ht="17.25" thickBot="1">
      <c r="A2570" s="863"/>
      <c r="B2570" s="867"/>
      <c r="C2570" s="833"/>
      <c r="D2570" s="94"/>
      <c r="E2570" s="96"/>
      <c r="F2570" s="97"/>
      <c r="G2570" s="867"/>
      <c r="H2570" s="836"/>
      <c r="I2570" s="94"/>
      <c r="J2570" s="96"/>
      <c r="K2570" s="97"/>
      <c r="L2570" s="867"/>
      <c r="M2570" s="839"/>
      <c r="N2570" s="94"/>
      <c r="O2570" s="96"/>
      <c r="P2570" s="104"/>
    </row>
    <row r="2571" spans="1:16">
      <c r="A2571" s="863"/>
      <c r="B2571" s="848" t="s">
        <v>126</v>
      </c>
      <c r="C2571" s="833"/>
      <c r="D2571" s="94"/>
      <c r="E2571" s="96"/>
      <c r="F2571" s="93"/>
      <c r="G2571" s="848" t="s">
        <v>126</v>
      </c>
      <c r="H2571" s="836"/>
      <c r="I2571" s="94"/>
      <c r="J2571" s="96"/>
      <c r="K2571" s="93"/>
      <c r="L2571" s="848" t="s">
        <v>126</v>
      </c>
      <c r="M2571" s="839"/>
      <c r="N2571" s="94"/>
      <c r="O2571" s="96"/>
      <c r="P2571" s="99"/>
    </row>
    <row r="2572" spans="1:16" ht="17.25" thickBot="1">
      <c r="A2572" s="863"/>
      <c r="B2572" s="849"/>
      <c r="C2572" s="833"/>
      <c r="D2572" s="94"/>
      <c r="E2572" s="96"/>
      <c r="F2572" s="101"/>
      <c r="G2572" s="849"/>
      <c r="H2572" s="836"/>
      <c r="I2572" s="94"/>
      <c r="J2572" s="96"/>
      <c r="K2572" s="101"/>
      <c r="L2572" s="849"/>
      <c r="M2572" s="839"/>
      <c r="N2572" s="94"/>
      <c r="O2572" s="96"/>
      <c r="P2572" s="104"/>
    </row>
    <row r="2573" spans="1:16">
      <c r="A2573" s="863"/>
      <c r="B2573" s="859"/>
      <c r="C2573" s="833"/>
      <c r="D2573" s="94"/>
      <c r="E2573" s="96"/>
      <c r="F2573" s="102"/>
      <c r="G2573" s="859"/>
      <c r="H2573" s="836"/>
      <c r="I2573" s="94"/>
      <c r="J2573" s="96"/>
      <c r="K2573" s="103"/>
      <c r="L2573" s="859"/>
      <c r="M2573" s="839"/>
      <c r="N2573" s="94"/>
      <c r="O2573" s="96"/>
      <c r="P2573" s="93"/>
    </row>
    <row r="2574" spans="1:16" ht="17.25" thickBot="1">
      <c r="A2574" s="863"/>
      <c r="B2574" s="860"/>
      <c r="C2574" s="833"/>
      <c r="D2574" s="94"/>
      <c r="E2574" s="96"/>
      <c r="F2574" s="99"/>
      <c r="G2574" s="860"/>
      <c r="H2574" s="836"/>
      <c r="I2574" s="94"/>
      <c r="J2574" s="96"/>
      <c r="K2574" s="104"/>
      <c r="L2574" s="860"/>
      <c r="M2574" s="839"/>
      <c r="N2574" s="94"/>
      <c r="O2574" s="96"/>
      <c r="P2574" s="97"/>
    </row>
    <row r="2575" spans="1:16">
      <c r="A2575" s="863"/>
      <c r="B2575" s="858" t="s">
        <v>127</v>
      </c>
      <c r="C2575" s="833"/>
      <c r="D2575" s="94"/>
      <c r="E2575" s="96"/>
      <c r="F2575" s="103"/>
      <c r="G2575" s="858" t="s">
        <v>127</v>
      </c>
      <c r="H2575" s="836"/>
      <c r="I2575" s="94"/>
      <c r="J2575" s="96"/>
      <c r="K2575" s="104"/>
      <c r="L2575" s="858" t="s">
        <v>127</v>
      </c>
      <c r="M2575" s="839"/>
      <c r="N2575" s="94"/>
      <c r="O2575" s="114"/>
      <c r="P2575" s="97"/>
    </row>
    <row r="2576" spans="1:16" ht="17.25" thickBot="1">
      <c r="A2576" s="863"/>
      <c r="B2576" s="849"/>
      <c r="C2576" s="833"/>
      <c r="D2576" s="94"/>
      <c r="E2576" s="96"/>
      <c r="F2576" s="104"/>
      <c r="G2576" s="849"/>
      <c r="H2576" s="836"/>
      <c r="I2576" s="94"/>
      <c r="J2576" s="96"/>
      <c r="K2576" s="99"/>
      <c r="L2576" s="849"/>
      <c r="M2576" s="839"/>
      <c r="N2576" s="113"/>
      <c r="O2576" s="96"/>
      <c r="P2576" s="112"/>
    </row>
    <row r="2577" spans="1:16">
      <c r="A2577" s="863"/>
      <c r="B2577" s="859"/>
      <c r="C2577" s="833"/>
      <c r="D2577" s="94"/>
      <c r="E2577" s="96"/>
      <c r="F2577" s="104"/>
      <c r="G2577" s="859"/>
      <c r="H2577" s="836"/>
      <c r="I2577" s="94"/>
      <c r="J2577" s="96"/>
      <c r="K2577" s="104"/>
      <c r="L2577" s="859"/>
      <c r="M2577" s="839"/>
      <c r="N2577" s="113"/>
      <c r="O2577" s="114"/>
      <c r="P2577" s="97"/>
    </row>
    <row r="2578" spans="1:16" ht="17.25" thickBot="1">
      <c r="A2578" s="863"/>
      <c r="B2578" s="860"/>
      <c r="C2578" s="833"/>
      <c r="D2578" s="94"/>
      <c r="E2578" s="96"/>
      <c r="F2578" s="99"/>
      <c r="G2578" s="860"/>
      <c r="H2578" s="836"/>
      <c r="I2578" s="94"/>
      <c r="J2578" s="96"/>
      <c r="K2578" s="93"/>
      <c r="L2578" s="860"/>
      <c r="M2578" s="839"/>
      <c r="N2578" s="94"/>
      <c r="O2578" s="114"/>
      <c r="P2578" s="104"/>
    </row>
    <row r="2579" spans="1:16">
      <c r="A2579" s="863"/>
      <c r="B2579" s="858" t="s">
        <v>128</v>
      </c>
      <c r="C2579" s="833"/>
      <c r="D2579" s="94"/>
      <c r="E2579" s="96"/>
      <c r="F2579" s="104"/>
      <c r="G2579" s="858" t="s">
        <v>128</v>
      </c>
      <c r="H2579" s="836"/>
      <c r="I2579" s="94"/>
      <c r="J2579" s="96"/>
      <c r="K2579" s="97"/>
      <c r="L2579" s="858" t="s">
        <v>128</v>
      </c>
      <c r="M2579" s="839"/>
      <c r="N2579" s="94"/>
      <c r="O2579" s="96"/>
      <c r="P2579" s="97"/>
    </row>
    <row r="2580" spans="1:16" ht="17.25" thickBot="1">
      <c r="A2580" s="863"/>
      <c r="B2580" s="849"/>
      <c r="C2580" s="833"/>
      <c r="D2580" s="94"/>
      <c r="E2580" s="96"/>
      <c r="F2580" s="93"/>
      <c r="G2580" s="849"/>
      <c r="H2580" s="836"/>
      <c r="I2580" s="94"/>
      <c r="J2580" s="114"/>
      <c r="K2580" s="97"/>
      <c r="L2580" s="849"/>
      <c r="M2580" s="839"/>
      <c r="N2580" s="113"/>
      <c r="O2580" s="114"/>
      <c r="P2580" s="97"/>
    </row>
    <row r="2581" spans="1:16">
      <c r="A2581" s="863"/>
      <c r="B2581" s="859"/>
      <c r="C2581" s="833"/>
      <c r="D2581" s="94"/>
      <c r="E2581" s="96"/>
      <c r="F2581" s="97"/>
      <c r="G2581" s="859"/>
      <c r="H2581" s="836"/>
      <c r="I2581" s="94"/>
      <c r="J2581" s="96"/>
      <c r="K2581" s="97"/>
      <c r="L2581" s="859"/>
      <c r="M2581" s="839"/>
      <c r="N2581" s="113"/>
      <c r="O2581" s="114"/>
      <c r="P2581" s="97"/>
    </row>
    <row r="2582" spans="1:16" ht="17.25" thickBot="1">
      <c r="A2582" s="863"/>
      <c r="B2582" s="860"/>
      <c r="C2582" s="833"/>
      <c r="D2582" s="94"/>
      <c r="E2582" s="96"/>
      <c r="F2582" s="93"/>
      <c r="G2582" s="860"/>
      <c r="H2582" s="836"/>
      <c r="I2582" s="94"/>
      <c r="J2582" s="114"/>
      <c r="K2582" s="97"/>
      <c r="L2582" s="860"/>
      <c r="M2582" s="839"/>
      <c r="N2582" s="94"/>
      <c r="O2582" s="114"/>
      <c r="P2582" s="97"/>
    </row>
    <row r="2583" spans="1:16">
      <c r="A2583" s="863"/>
      <c r="B2583" s="848" t="s">
        <v>129</v>
      </c>
      <c r="C2583" s="833"/>
      <c r="D2583" s="94"/>
      <c r="E2583" s="96"/>
      <c r="F2583" s="93"/>
      <c r="G2583" s="848" t="s">
        <v>129</v>
      </c>
      <c r="H2583" s="836"/>
      <c r="I2583" s="94"/>
      <c r="J2583" s="114"/>
      <c r="K2583" s="97"/>
      <c r="L2583" s="848" t="s">
        <v>129</v>
      </c>
      <c r="M2583" s="839"/>
      <c r="N2583" s="113"/>
      <c r="O2583" s="114"/>
      <c r="P2583" s="97"/>
    </row>
    <row r="2584" spans="1:16" ht="17.25" thickBot="1">
      <c r="A2584" s="863"/>
      <c r="B2584" s="849"/>
      <c r="C2584" s="833"/>
      <c r="D2584" s="94"/>
      <c r="E2584" s="96"/>
      <c r="F2584" s="93"/>
      <c r="G2584" s="849"/>
      <c r="H2584" s="836"/>
      <c r="I2584" s="94"/>
      <c r="J2584" s="114"/>
      <c r="K2584" s="97"/>
      <c r="L2584" s="849"/>
      <c r="M2584" s="839"/>
      <c r="N2584" s="94"/>
      <c r="O2584" s="114"/>
      <c r="P2584" s="97"/>
    </row>
    <row r="2585" spans="1:16">
      <c r="A2585" s="863"/>
      <c r="B2585" s="106"/>
      <c r="C2585" s="833"/>
      <c r="D2585" s="94"/>
      <c r="E2585" s="96"/>
      <c r="F2585" s="97"/>
      <c r="G2585" s="106"/>
      <c r="H2585" s="836"/>
      <c r="I2585" s="94"/>
      <c r="J2585" s="96"/>
      <c r="K2585" s="112"/>
      <c r="L2585" s="106"/>
      <c r="M2585" s="839"/>
      <c r="N2585" s="113"/>
      <c r="O2585" s="96"/>
      <c r="P2585" s="112"/>
    </row>
    <row r="2586" spans="1:16">
      <c r="A2586" s="863"/>
      <c r="B2586" s="107"/>
      <c r="C2586" s="833"/>
      <c r="D2586" s="94"/>
      <c r="E2586" s="96"/>
      <c r="F2586" s="93"/>
      <c r="G2586" s="107"/>
      <c r="H2586" s="836"/>
      <c r="I2586" s="94"/>
      <c r="J2586" s="96"/>
      <c r="K2586" s="97"/>
      <c r="L2586" s="107"/>
      <c r="M2586" s="839"/>
      <c r="N2586" s="113"/>
      <c r="O2586" s="114"/>
      <c r="P2586" s="97"/>
    </row>
    <row r="2587" spans="1:16">
      <c r="A2587" s="863"/>
      <c r="B2587" s="109"/>
      <c r="C2587" s="833"/>
      <c r="D2587" s="94"/>
      <c r="E2587" s="96"/>
      <c r="F2587" s="93"/>
      <c r="G2587" s="109"/>
      <c r="H2587" s="836"/>
      <c r="I2587" s="113"/>
      <c r="J2587" s="114"/>
      <c r="K2587" s="97"/>
      <c r="L2587" s="109"/>
      <c r="M2587" s="839"/>
      <c r="N2587" s="113"/>
      <c r="O2587" s="114"/>
      <c r="P2587" s="104"/>
    </row>
    <row r="2588" spans="1:16">
      <c r="A2588" s="863"/>
      <c r="B2588" s="110"/>
      <c r="C2588" s="833"/>
      <c r="D2588" s="94"/>
      <c r="E2588" s="96"/>
      <c r="F2588" s="93"/>
      <c r="G2588" s="110"/>
      <c r="H2588" s="836"/>
      <c r="I2588" s="113"/>
      <c r="J2588" s="114"/>
      <c r="K2588" s="104"/>
      <c r="L2588" s="110"/>
      <c r="M2588" s="839"/>
      <c r="N2588" s="111"/>
      <c r="O2588" s="96"/>
      <c r="P2588" s="97"/>
    </row>
    <row r="2589" spans="1:16">
      <c r="A2589" s="863"/>
      <c r="B2589" s="109"/>
      <c r="C2589" s="833"/>
      <c r="D2589" s="111"/>
      <c r="E2589" s="96"/>
      <c r="F2589" s="97"/>
      <c r="G2589" s="109"/>
      <c r="H2589" s="836"/>
      <c r="I2589" s="111"/>
      <c r="J2589" s="96"/>
      <c r="K2589" s="112"/>
      <c r="L2589" s="109"/>
      <c r="M2589" s="839"/>
      <c r="N2589" s="94"/>
      <c r="O2589" s="96"/>
      <c r="P2589" s="112"/>
    </row>
    <row r="2590" spans="1:16">
      <c r="A2590" s="863"/>
      <c r="B2590" s="110"/>
      <c r="C2590" s="833"/>
      <c r="D2590" s="94"/>
      <c r="E2590" s="96"/>
      <c r="F2590" s="108"/>
      <c r="G2590" s="110"/>
      <c r="H2590" s="836"/>
      <c r="I2590" s="94"/>
      <c r="J2590" s="96"/>
      <c r="K2590" s="97"/>
      <c r="L2590" s="110"/>
      <c r="M2590" s="839"/>
      <c r="N2590" s="113"/>
      <c r="O2590" s="114"/>
      <c r="P2590" s="97"/>
    </row>
    <row r="2591" spans="1:16">
      <c r="A2591" s="863"/>
      <c r="B2591" s="109"/>
      <c r="C2591" s="833"/>
      <c r="D2591" s="94"/>
      <c r="E2591" s="96"/>
      <c r="F2591" s="97"/>
      <c r="G2591" s="109"/>
      <c r="H2591" s="836"/>
      <c r="I2591" s="113"/>
      <c r="J2591" s="114"/>
      <c r="K2591" s="97"/>
      <c r="L2591" s="109"/>
      <c r="M2591" s="839"/>
      <c r="N2591" s="113"/>
      <c r="O2591" s="114"/>
      <c r="P2591" s="97"/>
    </row>
    <row r="2592" spans="1:16" ht="17.25" thickBot="1">
      <c r="A2592" s="863"/>
      <c r="B2592" s="110"/>
      <c r="C2592" s="846"/>
      <c r="D2592" s="115"/>
      <c r="E2592" s="116"/>
      <c r="F2592" s="117"/>
      <c r="G2592" s="110"/>
      <c r="H2592" s="836"/>
      <c r="I2592" s="115"/>
      <c r="J2592" s="116"/>
      <c r="K2592" s="117"/>
      <c r="L2592" s="110"/>
      <c r="M2592" s="839"/>
      <c r="N2592" s="115"/>
      <c r="O2592" s="116"/>
      <c r="P2592" s="117"/>
    </row>
    <row r="2593" spans="1:16">
      <c r="A2593" s="850" t="str">
        <f>TEXT(A2547,"AAAA")</f>
        <v>星期六</v>
      </c>
      <c r="B2593" s="109"/>
      <c r="C2593" s="832" t="s">
        <v>666</v>
      </c>
      <c r="D2593" s="118"/>
      <c r="E2593" s="119"/>
      <c r="F2593" s="97"/>
      <c r="G2593" s="109"/>
      <c r="H2593" s="835" t="s">
        <v>130</v>
      </c>
      <c r="I2593" s="118"/>
      <c r="J2593" s="119"/>
      <c r="K2593" s="97"/>
      <c r="L2593" s="109"/>
      <c r="M2593" s="838" t="s">
        <v>130</v>
      </c>
      <c r="N2593" s="118"/>
      <c r="O2593" s="119"/>
      <c r="P2593" s="97"/>
    </row>
    <row r="2594" spans="1:16">
      <c r="A2594" s="850"/>
      <c r="B2594" s="110"/>
      <c r="C2594" s="833"/>
      <c r="D2594" s="120"/>
      <c r="E2594" s="96"/>
      <c r="F2594" s="97"/>
      <c r="G2594" s="110"/>
      <c r="H2594" s="836"/>
      <c r="I2594" s="94"/>
      <c r="J2594" s="96"/>
      <c r="K2594" s="97"/>
      <c r="L2594" s="110"/>
      <c r="M2594" s="839"/>
      <c r="N2594" s="94"/>
      <c r="O2594" s="96"/>
      <c r="P2594" s="97"/>
    </row>
    <row r="2595" spans="1:16">
      <c r="A2595" s="850"/>
      <c r="B2595" s="109"/>
      <c r="C2595" s="833"/>
      <c r="D2595" s="120"/>
      <c r="E2595" s="96"/>
      <c r="F2595" s="97"/>
      <c r="G2595" s="109"/>
      <c r="H2595" s="836"/>
      <c r="I2595" s="94"/>
      <c r="J2595" s="96"/>
      <c r="K2595" s="97"/>
      <c r="L2595" s="109"/>
      <c r="M2595" s="839"/>
      <c r="N2595" s="94"/>
      <c r="O2595" s="96"/>
      <c r="P2595" s="97"/>
    </row>
    <row r="2596" spans="1:16">
      <c r="A2596" s="850"/>
      <c r="B2596" s="110"/>
      <c r="C2596" s="833"/>
      <c r="D2596" s="120"/>
      <c r="E2596" s="96"/>
      <c r="F2596" s="97"/>
      <c r="G2596" s="110"/>
      <c r="H2596" s="836"/>
      <c r="I2596" s="94"/>
      <c r="J2596" s="96"/>
      <c r="K2596" s="97"/>
      <c r="L2596" s="110"/>
      <c r="M2596" s="839"/>
      <c r="N2596" s="94"/>
      <c r="O2596" s="96"/>
      <c r="P2596" s="97"/>
    </row>
    <row r="2597" spans="1:16">
      <c r="A2597" s="850"/>
      <c r="B2597" s="109"/>
      <c r="C2597" s="833"/>
      <c r="D2597" s="120"/>
      <c r="E2597" s="96"/>
      <c r="F2597" s="97"/>
      <c r="G2597" s="109"/>
      <c r="H2597" s="836"/>
      <c r="I2597" s="94"/>
      <c r="J2597" s="96"/>
      <c r="K2597" s="97"/>
      <c r="L2597" s="109"/>
      <c r="M2597" s="839"/>
      <c r="N2597" s="94"/>
      <c r="O2597" s="96"/>
      <c r="P2597" s="97"/>
    </row>
    <row r="2598" spans="1:16">
      <c r="A2598" s="850"/>
      <c r="B2598" s="110"/>
      <c r="C2598" s="833"/>
      <c r="D2598" s="120"/>
      <c r="E2598" s="96"/>
      <c r="F2598" s="97"/>
      <c r="G2598" s="110"/>
      <c r="H2598" s="836"/>
      <c r="I2598" s="94"/>
      <c r="J2598" s="96"/>
      <c r="K2598" s="97"/>
      <c r="L2598" s="110"/>
      <c r="M2598" s="839"/>
      <c r="N2598" s="94"/>
      <c r="O2598" s="96"/>
      <c r="P2598" s="97"/>
    </row>
    <row r="2599" spans="1:16">
      <c r="A2599" s="850"/>
      <c r="B2599" s="109"/>
      <c r="C2599" s="833"/>
      <c r="D2599" s="120"/>
      <c r="E2599" s="96"/>
      <c r="F2599" s="97"/>
      <c r="G2599" s="109"/>
      <c r="H2599" s="836"/>
      <c r="I2599" s="94"/>
      <c r="J2599" s="96"/>
      <c r="K2599" s="97"/>
      <c r="L2599" s="109"/>
      <c r="M2599" s="839"/>
      <c r="N2599" s="94"/>
      <c r="O2599" s="96"/>
      <c r="P2599" s="97"/>
    </row>
    <row r="2600" spans="1:16">
      <c r="A2600" s="850"/>
      <c r="B2600" s="110"/>
      <c r="C2600" s="833"/>
      <c r="D2600" s="94"/>
      <c r="E2600" s="96"/>
      <c r="F2600" s="97"/>
      <c r="G2600" s="110"/>
      <c r="H2600" s="836"/>
      <c r="I2600" s="94"/>
      <c r="J2600" s="96"/>
      <c r="K2600" s="97"/>
      <c r="L2600" s="110"/>
      <c r="M2600" s="839"/>
      <c r="N2600" s="94"/>
      <c r="O2600" s="96"/>
      <c r="P2600" s="97"/>
    </row>
    <row r="2601" spans="1:16">
      <c r="A2601" s="850"/>
      <c r="B2601" s="107"/>
      <c r="C2601" s="833"/>
      <c r="D2601" s="113"/>
      <c r="E2601" s="114"/>
      <c r="F2601" s="104"/>
      <c r="G2601" s="107"/>
      <c r="H2601" s="836"/>
      <c r="I2601" s="113"/>
      <c r="J2601" s="114"/>
      <c r="K2601" s="97"/>
      <c r="L2601" s="107"/>
      <c r="M2601" s="839"/>
      <c r="N2601" s="113"/>
      <c r="O2601" s="114"/>
      <c r="P2601" s="97"/>
    </row>
    <row r="2602" spans="1:16" ht="17.25" thickBot="1">
      <c r="A2602" s="850"/>
      <c r="B2602" s="107"/>
      <c r="C2602" s="846"/>
      <c r="D2602" s="122" t="s">
        <v>132</v>
      </c>
      <c r="E2602" s="123" t="s">
        <v>133</v>
      </c>
      <c r="F2602" s="124"/>
      <c r="G2602" s="107"/>
      <c r="H2602" s="847"/>
      <c r="I2602" s="122" t="s">
        <v>132</v>
      </c>
      <c r="J2602" s="123" t="s">
        <v>133</v>
      </c>
      <c r="K2602" s="97"/>
      <c r="L2602" s="107"/>
      <c r="M2602" s="845"/>
      <c r="N2602" s="122" t="s">
        <v>132</v>
      </c>
      <c r="O2602" s="123" t="s">
        <v>133</v>
      </c>
      <c r="P2602" s="97"/>
    </row>
    <row r="2603" spans="1:16">
      <c r="A2603" s="105"/>
      <c r="B2603" s="109"/>
      <c r="C2603" s="832" t="s">
        <v>667</v>
      </c>
      <c r="D2603" s="118"/>
      <c r="E2603" s="119"/>
      <c r="F2603" s="125"/>
      <c r="G2603" s="109"/>
      <c r="H2603" s="835" t="s">
        <v>134</v>
      </c>
      <c r="I2603" s="118"/>
      <c r="J2603" s="119"/>
      <c r="K2603" s="125"/>
      <c r="L2603" s="109"/>
      <c r="M2603" s="838" t="s">
        <v>134</v>
      </c>
      <c r="N2603" s="118"/>
      <c r="O2603" s="119"/>
      <c r="P2603" s="125"/>
    </row>
    <row r="2604" spans="1:16">
      <c r="A2604" s="105"/>
      <c r="B2604" s="110"/>
      <c r="C2604" s="833"/>
      <c r="D2604" s="94"/>
      <c r="E2604" s="96"/>
      <c r="F2604" s="97"/>
      <c r="G2604" s="110"/>
      <c r="H2604" s="836"/>
      <c r="I2604" s="94"/>
      <c r="J2604" s="96"/>
      <c r="K2604" s="97"/>
      <c r="L2604" s="110"/>
      <c r="M2604" s="839"/>
      <c r="N2604" s="94"/>
      <c r="O2604" s="96"/>
      <c r="P2604" s="97"/>
    </row>
    <row r="2605" spans="1:16">
      <c r="A2605" s="105"/>
      <c r="B2605" s="126"/>
      <c r="C2605" s="833"/>
      <c r="D2605" s="94"/>
      <c r="E2605" s="96"/>
      <c r="F2605" s="97"/>
      <c r="G2605" s="126"/>
      <c r="H2605" s="836"/>
      <c r="I2605" s="94"/>
      <c r="J2605" s="96"/>
      <c r="K2605" s="97"/>
      <c r="L2605" s="126"/>
      <c r="M2605" s="839"/>
      <c r="N2605" s="94"/>
      <c r="O2605" s="96"/>
      <c r="P2605" s="128"/>
    </row>
    <row r="2606" spans="1:16">
      <c r="A2606" s="105"/>
      <c r="B2606" s="107"/>
      <c r="C2606" s="833"/>
      <c r="D2606" s="94"/>
      <c r="E2606" s="96"/>
      <c r="F2606" s="97"/>
      <c r="G2606" s="107"/>
      <c r="H2606" s="836"/>
      <c r="I2606" s="94"/>
      <c r="J2606" s="96"/>
      <c r="K2606" s="97"/>
      <c r="L2606" s="107"/>
      <c r="M2606" s="839"/>
      <c r="N2606" s="94"/>
      <c r="O2606" s="96"/>
      <c r="P2606" s="216"/>
    </row>
    <row r="2607" spans="1:16">
      <c r="A2607" s="105"/>
      <c r="B2607" s="109"/>
      <c r="C2607" s="833"/>
      <c r="D2607" s="94"/>
      <c r="E2607" s="96"/>
      <c r="F2607" s="97"/>
      <c r="G2607" s="109"/>
      <c r="H2607" s="836"/>
      <c r="I2607" s="94"/>
      <c r="J2607" s="96"/>
      <c r="K2607" s="97"/>
      <c r="L2607" s="109"/>
      <c r="M2607" s="839"/>
      <c r="N2607" s="94"/>
      <c r="O2607" s="96"/>
      <c r="P2607" s="97"/>
    </row>
    <row r="2608" spans="1:16">
      <c r="A2608" s="105"/>
      <c r="B2608" s="110"/>
      <c r="C2608" s="833"/>
      <c r="D2608" s="94"/>
      <c r="E2608" s="96"/>
      <c r="F2608" s="127"/>
      <c r="G2608" s="110"/>
      <c r="H2608" s="836"/>
      <c r="I2608" s="94"/>
      <c r="J2608" s="96"/>
      <c r="K2608" s="127"/>
      <c r="L2608" s="110"/>
      <c r="M2608" s="839"/>
      <c r="N2608" s="94"/>
      <c r="O2608" s="96"/>
      <c r="P2608" s="127"/>
    </row>
    <row r="2609" spans="1:16">
      <c r="A2609" s="105"/>
      <c r="B2609" s="109"/>
      <c r="C2609" s="833"/>
      <c r="D2609" s="94"/>
      <c r="E2609" s="96"/>
      <c r="F2609" s="128"/>
      <c r="G2609" s="109"/>
      <c r="H2609" s="836"/>
      <c r="I2609" s="94"/>
      <c r="J2609" s="96"/>
      <c r="K2609" s="128"/>
      <c r="L2609" s="109"/>
      <c r="M2609" s="839"/>
      <c r="N2609" s="94"/>
      <c r="O2609" s="96"/>
      <c r="P2609" s="128"/>
    </row>
    <row r="2610" spans="1:16">
      <c r="A2610" s="105"/>
      <c r="B2610" s="110"/>
      <c r="C2610" s="833"/>
      <c r="D2610" s="217"/>
      <c r="E2610" s="114"/>
      <c r="F2610" s="216"/>
      <c r="G2610" s="110"/>
      <c r="H2610" s="836"/>
      <c r="I2610" s="113"/>
      <c r="J2610" s="114"/>
      <c r="K2610" s="216"/>
      <c r="L2610" s="110"/>
      <c r="M2610" s="839"/>
      <c r="N2610" s="113"/>
      <c r="O2610" s="114"/>
      <c r="P2610" s="216"/>
    </row>
    <row r="2611" spans="1:16">
      <c r="A2611" s="105"/>
      <c r="B2611" s="109"/>
      <c r="C2611" s="833"/>
      <c r="D2611" s="217"/>
      <c r="E2611" s="114"/>
      <c r="F2611" s="216"/>
      <c r="G2611" s="109"/>
      <c r="H2611" s="836"/>
      <c r="I2611" s="113"/>
      <c r="J2611" s="114"/>
      <c r="K2611" s="216"/>
      <c r="L2611" s="109"/>
      <c r="M2611" s="839"/>
      <c r="N2611" s="113"/>
      <c r="O2611" s="114"/>
      <c r="P2611" s="216"/>
    </row>
    <row r="2612" spans="1:16" ht="17.25" thickBot="1">
      <c r="A2612" s="105"/>
      <c r="B2612" s="110"/>
      <c r="C2612" s="846"/>
      <c r="D2612" s="129"/>
      <c r="E2612" s="130"/>
      <c r="F2612" s="104"/>
      <c r="G2612" s="110"/>
      <c r="H2612" s="847"/>
      <c r="I2612" s="113"/>
      <c r="J2612" s="130"/>
      <c r="K2612" s="104"/>
      <c r="L2612" s="110"/>
      <c r="M2612" s="845"/>
      <c r="N2612" s="113"/>
      <c r="O2612" s="131"/>
      <c r="P2612" s="127"/>
    </row>
    <row r="2613" spans="1:16">
      <c r="A2613" s="132"/>
      <c r="B2613" s="109"/>
      <c r="C2613" s="832" t="s">
        <v>668</v>
      </c>
      <c r="D2613" s="118" t="s">
        <v>136</v>
      </c>
      <c r="E2613" s="133" t="s">
        <v>137</v>
      </c>
      <c r="F2613" s="125"/>
      <c r="G2613" s="109"/>
      <c r="H2613" s="835" t="s">
        <v>135</v>
      </c>
      <c r="I2613" s="118" t="s">
        <v>136</v>
      </c>
      <c r="J2613" s="133" t="s">
        <v>137</v>
      </c>
      <c r="K2613" s="125"/>
      <c r="L2613" s="109"/>
      <c r="M2613" s="838" t="s">
        <v>135</v>
      </c>
      <c r="N2613" s="118" t="s">
        <v>136</v>
      </c>
      <c r="O2613" s="133" t="s">
        <v>137</v>
      </c>
      <c r="P2613" s="125"/>
    </row>
    <row r="2614" spans="1:16">
      <c r="A2614" s="132"/>
      <c r="B2614" s="110"/>
      <c r="C2614" s="833"/>
      <c r="D2614" s="94" t="s">
        <v>141</v>
      </c>
      <c r="E2614" s="96" t="s">
        <v>142</v>
      </c>
      <c r="F2614" s="134"/>
      <c r="G2614" s="110"/>
      <c r="H2614" s="836"/>
      <c r="I2614" s="94" t="s">
        <v>141</v>
      </c>
      <c r="J2614" s="96" t="s">
        <v>142</v>
      </c>
      <c r="K2614" s="134"/>
      <c r="L2614" s="110"/>
      <c r="M2614" s="839"/>
      <c r="N2614" s="94" t="s">
        <v>141</v>
      </c>
      <c r="O2614" s="96" t="s">
        <v>142</v>
      </c>
      <c r="P2614" s="134"/>
    </row>
    <row r="2615" spans="1:16">
      <c r="A2615" s="132"/>
      <c r="B2615" s="135"/>
      <c r="C2615" s="833"/>
      <c r="D2615" s="94" t="s">
        <v>145</v>
      </c>
      <c r="E2615" s="96" t="s">
        <v>146</v>
      </c>
      <c r="F2615" s="97"/>
      <c r="G2615" s="135"/>
      <c r="H2615" s="836"/>
      <c r="I2615" s="94" t="s">
        <v>145</v>
      </c>
      <c r="J2615" s="96" t="s">
        <v>146</v>
      </c>
      <c r="K2615" s="97"/>
      <c r="L2615" s="135"/>
      <c r="M2615" s="839"/>
      <c r="N2615" s="94" t="s">
        <v>145</v>
      </c>
      <c r="O2615" s="96" t="s">
        <v>146</v>
      </c>
      <c r="P2615" s="97"/>
    </row>
    <row r="2616" spans="1:16">
      <c r="A2616" s="132"/>
      <c r="B2616" s="110"/>
      <c r="C2616" s="833"/>
      <c r="D2616" s="94" t="s">
        <v>147</v>
      </c>
      <c r="E2616" s="96" t="s">
        <v>148</v>
      </c>
      <c r="F2616" s="104"/>
      <c r="G2616" s="110"/>
      <c r="H2616" s="836"/>
      <c r="I2616" s="94" t="s">
        <v>147</v>
      </c>
      <c r="J2616" s="96" t="s">
        <v>148</v>
      </c>
      <c r="K2616" s="104"/>
      <c r="L2616" s="110"/>
      <c r="M2616" s="839"/>
      <c r="N2616" s="94" t="s">
        <v>147</v>
      </c>
      <c r="O2616" s="96" t="s">
        <v>148</v>
      </c>
      <c r="P2616" s="104"/>
    </row>
    <row r="2617" spans="1:16">
      <c r="A2617" s="132"/>
      <c r="B2617" s="135"/>
      <c r="C2617" s="833"/>
      <c r="D2617" s="94"/>
      <c r="E2617" s="114"/>
      <c r="F2617" s="136"/>
      <c r="G2617" s="135"/>
      <c r="H2617" s="836"/>
      <c r="I2617" s="94"/>
      <c r="J2617" s="114"/>
      <c r="K2617" s="136"/>
      <c r="L2617" s="135"/>
      <c r="M2617" s="839"/>
      <c r="N2617" s="94"/>
      <c r="O2617" s="114"/>
      <c r="P2617" s="136"/>
    </row>
    <row r="2618" spans="1:16">
      <c r="A2618" s="132"/>
      <c r="B2618" s="110"/>
      <c r="C2618" s="833"/>
      <c r="D2618" s="94"/>
      <c r="E2618" s="96"/>
      <c r="F2618" s="97"/>
      <c r="G2618" s="110"/>
      <c r="H2618" s="836"/>
      <c r="I2618" s="94"/>
      <c r="J2618" s="96"/>
      <c r="K2618" s="97"/>
      <c r="L2618" s="110"/>
      <c r="M2618" s="839"/>
      <c r="N2618" s="94"/>
      <c r="O2618" s="96"/>
      <c r="P2618" s="97"/>
    </row>
    <row r="2619" spans="1:16">
      <c r="A2619" s="132"/>
      <c r="B2619" s="135"/>
      <c r="C2619" s="833"/>
      <c r="D2619" s="94"/>
      <c r="E2619" s="114"/>
      <c r="F2619" s="136"/>
      <c r="G2619" s="135"/>
      <c r="H2619" s="836"/>
      <c r="I2619" s="94"/>
      <c r="J2619" s="114"/>
      <c r="K2619" s="136"/>
      <c r="L2619" s="135"/>
      <c r="M2619" s="839"/>
      <c r="N2619" s="94"/>
      <c r="O2619" s="114"/>
      <c r="P2619" s="136"/>
    </row>
    <row r="2620" spans="1:16">
      <c r="A2620" s="132"/>
      <c r="B2620" s="110"/>
      <c r="C2620" s="833"/>
      <c r="D2620" s="94"/>
      <c r="E2620" s="96"/>
      <c r="F2620" s="97"/>
      <c r="G2620" s="110"/>
      <c r="H2620" s="836"/>
      <c r="I2620" s="94"/>
      <c r="J2620" s="96"/>
      <c r="K2620" s="97"/>
      <c r="L2620" s="110"/>
      <c r="M2620" s="839"/>
      <c r="N2620" s="94"/>
      <c r="O2620" s="96"/>
      <c r="P2620" s="97"/>
    </row>
    <row r="2621" spans="1:16">
      <c r="A2621" s="132"/>
      <c r="B2621" s="135"/>
      <c r="C2621" s="833"/>
      <c r="D2621" s="94"/>
      <c r="E2621" s="96"/>
      <c r="F2621" s="97"/>
      <c r="G2621" s="135"/>
      <c r="H2621" s="836"/>
      <c r="I2621" s="94"/>
      <c r="J2621" s="96"/>
      <c r="K2621" s="97"/>
      <c r="L2621" s="135"/>
      <c r="M2621" s="839"/>
      <c r="N2621" s="94"/>
      <c r="O2621" s="96"/>
      <c r="P2621" s="97"/>
    </row>
    <row r="2622" spans="1:16" ht="17.25" thickBot="1">
      <c r="A2622" s="132"/>
      <c r="B2622" s="110"/>
      <c r="C2622" s="846"/>
      <c r="D2622" s="115"/>
      <c r="E2622" s="116"/>
      <c r="F2622" s="117"/>
      <c r="G2622" s="110"/>
      <c r="H2622" s="847"/>
      <c r="I2622" s="115"/>
      <c r="J2622" s="130"/>
      <c r="K2622" s="104"/>
      <c r="L2622" s="110"/>
      <c r="M2622" s="845"/>
      <c r="N2622" s="115"/>
      <c r="O2622" s="130"/>
      <c r="P2622" s="104"/>
    </row>
    <row r="2623" spans="1:16">
      <c r="A2623" s="132"/>
      <c r="B2623" s="135"/>
      <c r="C2623" s="832" t="s">
        <v>669</v>
      </c>
      <c r="D2623" s="137" t="s">
        <v>150</v>
      </c>
      <c r="E2623" s="138"/>
      <c r="F2623" s="139" t="s">
        <v>151</v>
      </c>
      <c r="G2623" s="135"/>
      <c r="H2623" s="835" t="s">
        <v>149</v>
      </c>
      <c r="I2623" s="137" t="s">
        <v>150</v>
      </c>
      <c r="J2623" s="138"/>
      <c r="K2623" s="139" t="s">
        <v>151</v>
      </c>
      <c r="L2623" s="135"/>
      <c r="M2623" s="838" t="s">
        <v>149</v>
      </c>
      <c r="N2623" s="137" t="s">
        <v>150</v>
      </c>
      <c r="O2623" s="138"/>
      <c r="P2623" s="139" t="s">
        <v>151</v>
      </c>
    </row>
    <row r="2624" spans="1:16">
      <c r="A2624" s="132"/>
      <c r="B2624" s="110"/>
      <c r="C2624" s="833"/>
      <c r="D2624" s="120"/>
      <c r="E2624" s="121"/>
      <c r="F2624" s="140"/>
      <c r="G2624" s="110"/>
      <c r="H2624" s="836"/>
      <c r="I2624" s="94"/>
      <c r="J2624" s="96"/>
      <c r="K2624" s="97"/>
      <c r="L2624" s="110"/>
      <c r="M2624" s="839"/>
      <c r="N2624" s="94"/>
      <c r="O2624" s="96"/>
      <c r="P2624" s="97"/>
    </row>
    <row r="2625" spans="1:16">
      <c r="A2625" s="132"/>
      <c r="B2625" s="135"/>
      <c r="C2625" s="833"/>
      <c r="D2625" s="94"/>
      <c r="E2625" s="96"/>
      <c r="F2625" s="97"/>
      <c r="G2625" s="135"/>
      <c r="H2625" s="836"/>
      <c r="I2625" s="94"/>
      <c r="J2625" s="96"/>
      <c r="K2625" s="97"/>
      <c r="L2625" s="135"/>
      <c r="M2625" s="839"/>
      <c r="N2625" s="94"/>
      <c r="O2625" s="96"/>
      <c r="P2625" s="97"/>
    </row>
    <row r="2626" spans="1:16">
      <c r="A2626" s="132"/>
      <c r="B2626" s="110"/>
      <c r="C2626" s="833"/>
      <c r="D2626" s="113"/>
      <c r="E2626" s="114"/>
      <c r="F2626" s="104"/>
      <c r="G2626" s="110"/>
      <c r="H2626" s="836"/>
      <c r="I2626" s="113"/>
      <c r="J2626" s="114"/>
      <c r="K2626" s="104"/>
      <c r="L2626" s="110"/>
      <c r="M2626" s="839"/>
      <c r="N2626" s="113"/>
      <c r="O2626" s="114"/>
      <c r="P2626" s="104"/>
    </row>
    <row r="2627" spans="1:16">
      <c r="A2627" s="841"/>
      <c r="B2627" s="135"/>
      <c r="C2627" s="833"/>
      <c r="D2627" s="94"/>
      <c r="E2627" s="96"/>
      <c r="F2627" s="97"/>
      <c r="G2627" s="135"/>
      <c r="H2627" s="836"/>
      <c r="I2627" s="94"/>
      <c r="J2627" s="96"/>
      <c r="K2627" s="97"/>
      <c r="L2627" s="135"/>
      <c r="M2627" s="839"/>
      <c r="N2627" s="94"/>
      <c r="O2627" s="96"/>
      <c r="P2627" s="97"/>
    </row>
    <row r="2628" spans="1:16">
      <c r="A2628" s="841"/>
      <c r="B2628" s="110"/>
      <c r="C2628" s="833"/>
      <c r="D2628" s="94"/>
      <c r="E2628" s="96"/>
      <c r="F2628" s="97"/>
      <c r="G2628" s="110"/>
      <c r="H2628" s="836"/>
      <c r="I2628" s="94"/>
      <c r="J2628" s="96"/>
      <c r="K2628" s="97"/>
      <c r="L2628" s="110"/>
      <c r="M2628" s="839"/>
      <c r="N2628" s="94"/>
      <c r="O2628" s="96"/>
      <c r="P2628" s="97"/>
    </row>
    <row r="2629" spans="1:16">
      <c r="A2629" s="841"/>
      <c r="B2629" s="135"/>
      <c r="C2629" s="833"/>
      <c r="D2629" s="113"/>
      <c r="E2629" s="114"/>
      <c r="F2629" s="104"/>
      <c r="G2629" s="135"/>
      <c r="H2629" s="836"/>
      <c r="I2629" s="113"/>
      <c r="J2629" s="114"/>
      <c r="K2629" s="104"/>
      <c r="L2629" s="135"/>
      <c r="M2629" s="839"/>
      <c r="N2629" s="113"/>
      <c r="O2629" s="114"/>
      <c r="P2629" s="104"/>
    </row>
    <row r="2630" spans="1:16" ht="17.25" thickBot="1">
      <c r="A2630" s="842"/>
      <c r="B2630" s="141"/>
      <c r="C2630" s="834"/>
      <c r="D2630" s="142"/>
      <c r="E2630" s="143"/>
      <c r="F2630" s="144"/>
      <c r="G2630" s="141"/>
      <c r="H2630" s="837"/>
      <c r="I2630" s="142"/>
      <c r="J2630" s="143"/>
      <c r="K2630" s="144"/>
      <c r="L2630" s="141"/>
      <c r="M2630" s="840"/>
      <c r="N2630" s="142"/>
      <c r="O2630" s="143"/>
      <c r="P2630" s="144"/>
    </row>
    <row r="2631" spans="1:16" s="146" customFormat="1" ht="27" customHeight="1" thickTop="1" thickBot="1">
      <c r="A2631" s="145"/>
      <c r="B2631" s="843" t="s">
        <v>152</v>
      </c>
      <c r="C2631" s="843"/>
      <c r="D2631" s="843"/>
      <c r="E2631" s="843"/>
      <c r="F2631" s="843"/>
      <c r="G2631" s="844" t="s">
        <v>153</v>
      </c>
      <c r="H2631" s="844"/>
      <c r="I2631" s="844"/>
      <c r="J2631" s="844"/>
      <c r="K2631" s="844"/>
      <c r="L2631" s="844"/>
      <c r="M2631" s="844"/>
      <c r="N2631" s="825" t="s">
        <v>154</v>
      </c>
      <c r="O2631" s="825"/>
      <c r="P2631" s="825"/>
    </row>
    <row r="2632" spans="1:16" s="159" customFormat="1" ht="21.75" customHeight="1" thickTop="1" thickBot="1">
      <c r="A2632" s="147" t="s">
        <v>0</v>
      </c>
      <c r="B2632" s="148"/>
      <c r="C2632" s="149" t="s">
        <v>155</v>
      </c>
      <c r="D2632" s="150" t="s">
        <v>156</v>
      </c>
      <c r="E2632" s="151" t="s">
        <v>157</v>
      </c>
      <c r="F2632" s="152" t="s">
        <v>158</v>
      </c>
      <c r="G2632" s="153" t="s">
        <v>159</v>
      </c>
      <c r="H2632" s="154" t="s">
        <v>150</v>
      </c>
      <c r="I2632" s="155" t="s">
        <v>156</v>
      </c>
      <c r="J2632" s="155" t="s">
        <v>157</v>
      </c>
      <c r="K2632" s="155" t="s">
        <v>158</v>
      </c>
      <c r="L2632" s="154" t="s">
        <v>160</v>
      </c>
      <c r="M2632" s="156" t="s">
        <v>161</v>
      </c>
      <c r="N2632" s="157" t="s">
        <v>155</v>
      </c>
      <c r="O2632" s="151" t="s">
        <v>157</v>
      </c>
      <c r="P2632" s="158" t="s">
        <v>158</v>
      </c>
    </row>
    <row r="2633" spans="1:16" s="172" customFormat="1" ht="17.25" thickTop="1">
      <c r="A2633" s="826">
        <f>A2547</f>
        <v>46228</v>
      </c>
      <c r="B2633" s="829" t="s">
        <v>670</v>
      </c>
      <c r="C2633" s="160"/>
      <c r="D2633" s="161"/>
      <c r="E2633" s="162"/>
      <c r="F2633" s="163"/>
      <c r="G2633" s="164"/>
      <c r="H2633" s="165"/>
      <c r="I2633" s="166"/>
      <c r="J2633" s="166"/>
      <c r="K2633" s="167"/>
      <c r="L2633" s="168"/>
      <c r="M2633" s="169"/>
      <c r="N2633" s="170"/>
      <c r="O2633" s="166"/>
      <c r="P2633" s="171"/>
    </row>
    <row r="2634" spans="1:16" s="172" customFormat="1">
      <c r="A2634" s="827"/>
      <c r="B2634" s="830"/>
      <c r="C2634" s="173"/>
      <c r="D2634" s="174"/>
      <c r="E2634" s="175"/>
      <c r="F2634" s="176"/>
      <c r="G2634" s="173"/>
      <c r="H2634" s="177"/>
      <c r="I2634" s="175"/>
      <c r="J2634" s="175"/>
      <c r="K2634" s="178"/>
      <c r="L2634" s="179"/>
      <c r="M2634" s="180"/>
      <c r="N2634" s="181"/>
      <c r="O2634" s="175"/>
      <c r="P2634" s="182"/>
    </row>
    <row r="2635" spans="1:16" s="172" customFormat="1">
      <c r="A2635" s="827"/>
      <c r="B2635" s="830"/>
      <c r="C2635" s="173"/>
      <c r="D2635" s="174"/>
      <c r="E2635" s="175"/>
      <c r="F2635" s="176"/>
      <c r="G2635" s="173"/>
      <c r="H2635" s="183"/>
      <c r="I2635" s="175"/>
      <c r="J2635" s="175"/>
      <c r="K2635" s="178"/>
      <c r="L2635" s="184"/>
      <c r="M2635" s="180"/>
      <c r="N2635" s="181"/>
      <c r="O2635" s="175"/>
      <c r="P2635" s="182"/>
    </row>
    <row r="2636" spans="1:16" s="172" customFormat="1">
      <c r="A2636" s="827"/>
      <c r="B2636" s="830"/>
      <c r="C2636" s="173"/>
      <c r="D2636" s="218"/>
      <c r="E2636" s="175"/>
      <c r="F2636" s="176"/>
      <c r="G2636" s="173"/>
      <c r="H2636" s="183"/>
      <c r="I2636" s="175"/>
      <c r="J2636" s="175"/>
      <c r="K2636" s="187"/>
      <c r="L2636" s="184"/>
      <c r="M2636" s="180"/>
      <c r="N2636" s="181"/>
      <c r="O2636" s="175"/>
      <c r="P2636" s="182"/>
    </row>
    <row r="2637" spans="1:16" s="172" customFormat="1">
      <c r="A2637" s="827"/>
      <c r="B2637" s="830"/>
      <c r="C2637" s="173"/>
      <c r="D2637" s="185"/>
      <c r="E2637" s="175"/>
      <c r="F2637" s="182"/>
      <c r="G2637" s="173"/>
      <c r="H2637" s="186"/>
      <c r="I2637" s="175"/>
      <c r="J2637" s="175"/>
      <c r="K2637" s="187"/>
      <c r="L2637" s="184"/>
      <c r="M2637" s="180"/>
      <c r="N2637" s="181"/>
      <c r="O2637" s="175"/>
      <c r="P2637" s="182"/>
    </row>
    <row r="2638" spans="1:16" s="172" customFormat="1">
      <c r="A2638" s="827"/>
      <c r="B2638" s="830"/>
      <c r="C2638" s="173"/>
      <c r="D2638" s="174"/>
      <c r="E2638" s="175"/>
      <c r="F2638" s="188"/>
      <c r="G2638" s="198"/>
      <c r="H2638" s="183"/>
      <c r="I2638" s="191"/>
      <c r="J2638" s="175"/>
      <c r="K2638" s="178"/>
      <c r="L2638" s="189"/>
      <c r="M2638" s="190"/>
      <c r="N2638" s="181"/>
      <c r="O2638" s="175"/>
      <c r="P2638" s="182"/>
    </row>
    <row r="2639" spans="1:16" s="172" customFormat="1">
      <c r="A2639" s="827"/>
      <c r="B2639" s="830"/>
      <c r="C2639" s="173"/>
      <c r="D2639" s="174"/>
      <c r="E2639" s="175"/>
      <c r="F2639" s="182"/>
      <c r="G2639" s="173"/>
      <c r="H2639" s="183"/>
      <c r="I2639" s="191"/>
      <c r="J2639" s="175"/>
      <c r="K2639" s="178"/>
      <c r="L2639" s="184"/>
      <c r="M2639" s="180"/>
      <c r="N2639" s="181"/>
      <c r="O2639" s="175"/>
      <c r="P2639" s="182"/>
    </row>
    <row r="2640" spans="1:16" s="172" customFormat="1">
      <c r="A2640" s="827"/>
      <c r="B2640" s="830"/>
      <c r="C2640" s="173"/>
      <c r="D2640" s="174"/>
      <c r="E2640" s="175"/>
      <c r="F2640" s="182"/>
      <c r="G2640" s="219"/>
      <c r="H2640" s="183"/>
      <c r="I2640" s="175"/>
      <c r="J2640" s="175"/>
      <c r="K2640" s="178"/>
      <c r="L2640" s="184"/>
      <c r="M2640" s="180"/>
      <c r="N2640" s="181"/>
      <c r="O2640" s="175"/>
      <c r="P2640" s="182"/>
    </row>
    <row r="2641" spans="1:16" s="172" customFormat="1">
      <c r="A2641" s="827"/>
      <c r="B2641" s="830"/>
      <c r="C2641" s="173"/>
      <c r="D2641" s="174"/>
      <c r="E2641" s="175"/>
      <c r="F2641" s="188"/>
      <c r="G2641" s="173"/>
      <c r="H2641" s="183"/>
      <c r="I2641" s="191"/>
      <c r="J2641" s="175"/>
      <c r="K2641" s="178"/>
      <c r="L2641" s="184"/>
      <c r="M2641" s="180"/>
      <c r="N2641" s="181"/>
      <c r="O2641" s="175"/>
      <c r="P2641" s="182"/>
    </row>
    <row r="2642" spans="1:16" s="172" customFormat="1">
      <c r="A2642" s="827"/>
      <c r="B2642" s="830"/>
      <c r="C2642" s="173"/>
      <c r="D2642" s="174"/>
      <c r="E2642" s="175"/>
      <c r="F2642" s="182"/>
      <c r="G2642" s="173"/>
      <c r="H2642" s="183"/>
      <c r="I2642" s="191"/>
      <c r="J2642" s="175"/>
      <c r="K2642" s="178"/>
      <c r="L2642" s="184"/>
      <c r="M2642" s="180"/>
      <c r="N2642" s="181"/>
      <c r="O2642" s="175"/>
      <c r="P2642" s="182"/>
    </row>
    <row r="2643" spans="1:16" s="172" customFormat="1">
      <c r="A2643" s="827"/>
      <c r="B2643" s="830"/>
      <c r="C2643" s="192"/>
      <c r="D2643" s="193"/>
      <c r="E2643" s="194"/>
      <c r="F2643" s="195"/>
      <c r="G2643" s="173"/>
      <c r="H2643" s="177"/>
      <c r="I2643" s="175"/>
      <c r="J2643" s="175"/>
      <c r="K2643" s="178"/>
      <c r="L2643" s="184"/>
      <c r="M2643" s="180"/>
      <c r="N2643" s="196"/>
      <c r="O2643" s="194"/>
      <c r="P2643" s="195"/>
    </row>
    <row r="2644" spans="1:16" s="172" customFormat="1">
      <c r="A2644" s="827"/>
      <c r="B2644" s="830"/>
      <c r="C2644" s="192"/>
      <c r="D2644" s="193"/>
      <c r="E2644" s="194"/>
      <c r="F2644" s="195"/>
      <c r="G2644" s="198"/>
      <c r="H2644" s="183"/>
      <c r="I2644" s="191"/>
      <c r="J2644" s="175"/>
      <c r="K2644" s="178"/>
      <c r="L2644" s="184"/>
      <c r="M2644" s="180"/>
      <c r="N2644" s="196"/>
      <c r="O2644" s="194"/>
      <c r="P2644" s="195"/>
    </row>
    <row r="2645" spans="1:16" s="172" customFormat="1">
      <c r="A2645" s="827"/>
      <c r="B2645" s="830"/>
      <c r="C2645" s="192"/>
      <c r="D2645" s="193"/>
      <c r="E2645" s="194"/>
      <c r="F2645" s="195"/>
      <c r="G2645" s="173"/>
      <c r="H2645" s="199"/>
      <c r="I2645" s="191"/>
      <c r="J2645" s="200"/>
      <c r="K2645" s="197"/>
      <c r="L2645" s="184"/>
      <c r="M2645" s="180"/>
      <c r="N2645" s="196"/>
      <c r="O2645" s="194"/>
      <c r="P2645" s="195"/>
    </row>
    <row r="2646" spans="1:16" s="172" customFormat="1">
      <c r="A2646" s="827"/>
      <c r="B2646" s="830"/>
      <c r="C2646" s="192"/>
      <c r="D2646" s="193"/>
      <c r="E2646" s="194"/>
      <c r="F2646" s="195"/>
      <c r="G2646" s="173"/>
      <c r="H2646" s="201"/>
      <c r="I2646" s="175"/>
      <c r="J2646" s="175"/>
      <c r="K2646" s="178"/>
      <c r="L2646" s="184"/>
      <c r="M2646" s="180"/>
      <c r="N2646" s="196"/>
      <c r="O2646" s="194"/>
      <c r="P2646" s="195"/>
    </row>
    <row r="2647" spans="1:16" s="172" customFormat="1">
      <c r="A2647" s="827"/>
      <c r="B2647" s="830"/>
      <c r="C2647" s="192"/>
      <c r="D2647" s="193"/>
      <c r="E2647" s="194"/>
      <c r="F2647" s="195"/>
      <c r="G2647" s="198"/>
      <c r="H2647" s="183"/>
      <c r="I2647" s="200"/>
      <c r="J2647" s="200"/>
      <c r="K2647" s="197"/>
      <c r="L2647" s="184"/>
      <c r="M2647" s="180"/>
      <c r="N2647" s="196"/>
      <c r="O2647" s="194"/>
      <c r="P2647" s="195"/>
    </row>
    <row r="2648" spans="1:16" s="172" customFormat="1">
      <c r="A2648" s="827"/>
      <c r="B2648" s="830"/>
      <c r="C2648" s="192"/>
      <c r="D2648" s="193"/>
      <c r="E2648" s="194"/>
      <c r="F2648" s="195"/>
      <c r="G2648" s="173"/>
      <c r="H2648" s="183"/>
      <c r="I2648" s="200"/>
      <c r="J2648" s="200"/>
      <c r="K2648" s="197"/>
      <c r="L2648" s="179"/>
      <c r="M2648" s="180"/>
      <c r="N2648" s="196"/>
      <c r="O2648" s="194"/>
      <c r="P2648" s="195"/>
    </row>
    <row r="2649" spans="1:16" s="172" customFormat="1">
      <c r="A2649" s="827"/>
      <c r="B2649" s="830"/>
      <c r="C2649" s="192"/>
      <c r="D2649" s="193"/>
      <c r="E2649" s="194"/>
      <c r="F2649" s="195"/>
      <c r="G2649" s="192"/>
      <c r="H2649" s="201"/>
      <c r="I2649" s="202"/>
      <c r="J2649" s="202"/>
      <c r="K2649" s="203"/>
      <c r="L2649" s="204"/>
      <c r="M2649" s="190"/>
      <c r="N2649" s="196"/>
      <c r="O2649" s="194"/>
      <c r="P2649" s="195"/>
    </row>
    <row r="2650" spans="1:16" s="172" customFormat="1">
      <c r="A2650" s="827"/>
      <c r="B2650" s="830"/>
      <c r="C2650" s="192"/>
      <c r="D2650" s="193"/>
      <c r="E2650" s="194"/>
      <c r="F2650" s="195"/>
      <c r="G2650" s="192"/>
      <c r="H2650" s="201"/>
      <c r="I2650" s="202"/>
      <c r="J2650" s="202"/>
      <c r="K2650" s="203"/>
      <c r="L2650" s="204"/>
      <c r="M2650" s="190"/>
      <c r="N2650" s="196"/>
      <c r="O2650" s="194"/>
      <c r="P2650" s="195"/>
    </row>
    <row r="2651" spans="1:16" s="172" customFormat="1">
      <c r="A2651" s="827"/>
      <c r="B2651" s="830"/>
      <c r="C2651" s="192"/>
      <c r="D2651" s="193"/>
      <c r="E2651" s="194"/>
      <c r="F2651" s="195"/>
      <c r="G2651" s="192"/>
      <c r="H2651" s="201"/>
      <c r="I2651" s="202"/>
      <c r="J2651" s="202"/>
      <c r="K2651" s="203"/>
      <c r="L2651" s="204"/>
      <c r="M2651" s="190"/>
      <c r="N2651" s="196"/>
      <c r="O2651" s="194"/>
      <c r="P2651" s="195"/>
    </row>
    <row r="2652" spans="1:16" s="172" customFormat="1" ht="17.25" thickBot="1">
      <c r="A2652" s="828"/>
      <c r="B2652" s="831"/>
      <c r="C2652" s="205"/>
      <c r="D2652" s="206"/>
      <c r="E2652" s="207"/>
      <c r="F2652" s="208"/>
      <c r="G2652" s="209"/>
      <c r="H2652" s="210"/>
      <c r="I2652" s="211"/>
      <c r="J2652" s="211"/>
      <c r="K2652" s="212"/>
      <c r="L2652" s="213"/>
      <c r="M2652" s="214"/>
      <c r="N2652" s="215"/>
      <c r="O2652" s="207"/>
      <c r="P2652" s="208"/>
    </row>
    <row r="2653" spans="1:16" s="71" customFormat="1" ht="18" customHeight="1" thickTop="1" thickBot="1">
      <c r="A2653" s="862">
        <f>A2547+1</f>
        <v>46229</v>
      </c>
      <c r="B2653" s="90" t="s">
        <v>162</v>
      </c>
      <c r="C2653" s="832" t="s">
        <v>665</v>
      </c>
      <c r="D2653" s="91" t="s">
        <v>114</v>
      </c>
      <c r="E2653" s="92" t="s">
        <v>164</v>
      </c>
      <c r="F2653" s="93"/>
      <c r="G2653" s="90" t="s">
        <v>162</v>
      </c>
      <c r="H2653" s="836" t="s">
        <v>163</v>
      </c>
      <c r="I2653" s="91" t="s">
        <v>114</v>
      </c>
      <c r="J2653" s="92" t="s">
        <v>164</v>
      </c>
      <c r="K2653" s="93"/>
      <c r="L2653" s="90" t="s">
        <v>162</v>
      </c>
      <c r="M2653" s="839" t="s">
        <v>163</v>
      </c>
      <c r="N2653" s="91" t="s">
        <v>114</v>
      </c>
      <c r="O2653" s="92" t="s">
        <v>164</v>
      </c>
      <c r="P2653" s="93"/>
    </row>
    <row r="2654" spans="1:16" ht="18" customHeight="1">
      <c r="A2654" s="863"/>
      <c r="B2654" s="864"/>
      <c r="C2654" s="833"/>
      <c r="D2654" s="94" t="s">
        <v>116</v>
      </c>
      <c r="E2654" s="95" t="s">
        <v>142</v>
      </c>
      <c r="F2654" s="93"/>
      <c r="G2654" s="864"/>
      <c r="H2654" s="836"/>
      <c r="I2654" s="94" t="s">
        <v>116</v>
      </c>
      <c r="J2654" s="95" t="s">
        <v>142</v>
      </c>
      <c r="K2654" s="93"/>
      <c r="L2654" s="864"/>
      <c r="M2654" s="839"/>
      <c r="N2654" s="94" t="s">
        <v>116</v>
      </c>
      <c r="O2654" s="95" t="s">
        <v>142</v>
      </c>
      <c r="P2654" s="93"/>
    </row>
    <row r="2655" spans="1:16" ht="17.25" thickBot="1">
      <c r="A2655" s="863"/>
      <c r="B2655" s="865"/>
      <c r="C2655" s="833"/>
      <c r="D2655" s="94" t="s">
        <v>165</v>
      </c>
      <c r="E2655" s="96" t="s">
        <v>166</v>
      </c>
      <c r="F2655" s="98"/>
      <c r="G2655" s="865"/>
      <c r="H2655" s="836"/>
      <c r="I2655" s="94" t="s">
        <v>165</v>
      </c>
      <c r="J2655" s="96" t="s">
        <v>166</v>
      </c>
      <c r="K2655" s="98"/>
      <c r="L2655" s="865"/>
      <c r="M2655" s="839"/>
      <c r="N2655" s="94" t="s">
        <v>165</v>
      </c>
      <c r="O2655" s="96" t="s">
        <v>166</v>
      </c>
      <c r="P2655" s="98"/>
    </row>
    <row r="2656" spans="1:16" ht="17.25" thickBot="1">
      <c r="A2656" s="863"/>
      <c r="B2656" s="90" t="s">
        <v>167</v>
      </c>
      <c r="C2656" s="833"/>
      <c r="D2656" s="94"/>
      <c r="E2656" s="96"/>
      <c r="F2656" s="97"/>
      <c r="G2656" s="90" t="s">
        <v>167</v>
      </c>
      <c r="H2656" s="836"/>
      <c r="I2656" s="94" t="s">
        <v>120</v>
      </c>
      <c r="J2656" s="96" t="s">
        <v>148</v>
      </c>
      <c r="K2656" s="97"/>
      <c r="L2656" s="90" t="s">
        <v>167</v>
      </c>
      <c r="M2656" s="839"/>
      <c r="N2656" s="94" t="s">
        <v>120</v>
      </c>
      <c r="O2656" s="96" t="s">
        <v>148</v>
      </c>
      <c r="P2656" s="97"/>
    </row>
    <row r="2657" spans="1:16">
      <c r="A2657" s="863"/>
      <c r="B2657" s="861"/>
      <c r="C2657" s="833"/>
      <c r="D2657" s="94"/>
      <c r="E2657" s="96"/>
      <c r="F2657" s="97"/>
      <c r="G2657" s="861"/>
      <c r="H2657" s="836"/>
      <c r="I2657" s="94"/>
      <c r="J2657" s="96"/>
      <c r="K2657" s="97"/>
      <c r="L2657" s="861"/>
      <c r="M2657" s="839"/>
      <c r="N2657" s="94"/>
      <c r="O2657" s="96"/>
      <c r="P2657" s="97"/>
    </row>
    <row r="2658" spans="1:16">
      <c r="A2658" s="863"/>
      <c r="B2658" s="854"/>
      <c r="C2658" s="833"/>
      <c r="D2658" s="94"/>
      <c r="E2658" s="96"/>
      <c r="F2658" s="97"/>
      <c r="G2658" s="854"/>
      <c r="H2658" s="836"/>
      <c r="I2658" s="94"/>
      <c r="J2658" s="96"/>
      <c r="K2658" s="97"/>
      <c r="L2658" s="854"/>
      <c r="M2658" s="839"/>
      <c r="N2658" s="94"/>
      <c r="O2658" s="96"/>
      <c r="P2658" s="97"/>
    </row>
    <row r="2659" spans="1:16">
      <c r="A2659" s="863"/>
      <c r="B2659" s="853"/>
      <c r="C2659" s="833"/>
      <c r="D2659" s="94"/>
      <c r="E2659" s="96"/>
      <c r="F2659" s="93"/>
      <c r="G2659" s="853"/>
      <c r="H2659" s="836"/>
      <c r="I2659" s="94"/>
      <c r="J2659" s="96"/>
      <c r="K2659" s="93"/>
      <c r="L2659" s="853"/>
      <c r="M2659" s="839"/>
      <c r="N2659" s="94"/>
      <c r="O2659" s="96"/>
      <c r="P2659" s="93"/>
    </row>
    <row r="2660" spans="1:16">
      <c r="A2660" s="863"/>
      <c r="B2660" s="854"/>
      <c r="C2660" s="833"/>
      <c r="D2660" s="94"/>
      <c r="E2660" s="96"/>
      <c r="F2660" s="99"/>
      <c r="G2660" s="854"/>
      <c r="H2660" s="836"/>
      <c r="I2660" s="94"/>
      <c r="J2660" s="96"/>
      <c r="K2660" s="99"/>
      <c r="L2660" s="854"/>
      <c r="M2660" s="839"/>
      <c r="N2660" s="94"/>
      <c r="O2660" s="96"/>
      <c r="P2660" s="93"/>
    </row>
    <row r="2661" spans="1:16">
      <c r="A2661" s="863"/>
      <c r="B2661" s="853"/>
      <c r="C2661" s="833"/>
      <c r="D2661" s="94"/>
      <c r="E2661" s="96"/>
      <c r="F2661" s="102"/>
      <c r="G2661" s="853"/>
      <c r="H2661" s="836"/>
      <c r="I2661" s="94"/>
      <c r="J2661" s="96"/>
      <c r="K2661" s="102"/>
      <c r="L2661" s="853"/>
      <c r="M2661" s="839"/>
      <c r="N2661" s="94"/>
      <c r="O2661" s="96"/>
      <c r="P2661" s="99"/>
    </row>
    <row r="2662" spans="1:16" ht="17.25" thickBot="1">
      <c r="A2662" s="863"/>
      <c r="B2662" s="854"/>
      <c r="C2662" s="833"/>
      <c r="D2662" s="94"/>
      <c r="E2662" s="96"/>
      <c r="F2662" s="99"/>
      <c r="G2662" s="854"/>
      <c r="H2662" s="836"/>
      <c r="I2662" s="94"/>
      <c r="J2662" s="96"/>
      <c r="K2662" s="99"/>
      <c r="L2662" s="854"/>
      <c r="M2662" s="839"/>
      <c r="N2662" s="94"/>
      <c r="O2662" s="96"/>
      <c r="P2662" s="99"/>
    </row>
    <row r="2663" spans="1:16" ht="17.25" thickBot="1">
      <c r="A2663" s="863"/>
      <c r="B2663" s="100" t="s">
        <v>168</v>
      </c>
      <c r="C2663" s="833"/>
      <c r="D2663" s="94"/>
      <c r="E2663" s="96"/>
      <c r="F2663" s="99"/>
      <c r="G2663" s="100" t="s">
        <v>168</v>
      </c>
      <c r="H2663" s="836"/>
      <c r="I2663" s="94"/>
      <c r="J2663" s="96"/>
      <c r="K2663" s="99"/>
      <c r="L2663" s="100" t="s">
        <v>168</v>
      </c>
      <c r="M2663" s="839"/>
      <c r="N2663" s="94"/>
      <c r="O2663" s="96"/>
      <c r="P2663" s="99"/>
    </row>
    <row r="2664" spans="1:16">
      <c r="A2664" s="863"/>
      <c r="B2664" s="855"/>
      <c r="C2664" s="833"/>
      <c r="D2664" s="94"/>
      <c r="E2664" s="96"/>
      <c r="F2664" s="99"/>
      <c r="G2664" s="855"/>
      <c r="H2664" s="836"/>
      <c r="I2664" s="94"/>
      <c r="J2664" s="96"/>
      <c r="K2664" s="99"/>
      <c r="L2664" s="855"/>
      <c r="M2664" s="839"/>
      <c r="N2664" s="94"/>
      <c r="O2664" s="96"/>
      <c r="P2664" s="99"/>
    </row>
    <row r="2665" spans="1:16">
      <c r="A2665" s="863"/>
      <c r="B2665" s="856"/>
      <c r="C2665" s="833"/>
      <c r="D2665" s="94"/>
      <c r="E2665" s="96"/>
      <c r="F2665" s="99"/>
      <c r="G2665" s="856"/>
      <c r="H2665" s="836"/>
      <c r="I2665" s="94"/>
      <c r="J2665" s="96"/>
      <c r="K2665" s="99"/>
      <c r="L2665" s="856"/>
      <c r="M2665" s="839"/>
      <c r="N2665" s="94"/>
      <c r="O2665" s="96"/>
      <c r="P2665" s="97"/>
    </row>
    <row r="2666" spans="1:16" ht="17.25" thickBot="1">
      <c r="A2666" s="863"/>
      <c r="B2666" s="857"/>
      <c r="C2666" s="833"/>
      <c r="D2666" s="94"/>
      <c r="E2666" s="96"/>
      <c r="F2666" s="97"/>
      <c r="G2666" s="857"/>
      <c r="H2666" s="836"/>
      <c r="I2666" s="94"/>
      <c r="J2666" s="96"/>
      <c r="K2666" s="97"/>
      <c r="L2666" s="857"/>
      <c r="M2666" s="839"/>
      <c r="N2666" s="94"/>
      <c r="O2666" s="96"/>
      <c r="P2666" s="97"/>
    </row>
    <row r="2667" spans="1:16" ht="17.25" thickBot="1">
      <c r="A2667" s="863"/>
      <c r="B2667" s="100" t="s">
        <v>123</v>
      </c>
      <c r="C2667" s="833"/>
      <c r="D2667" s="94"/>
      <c r="E2667" s="96"/>
      <c r="F2667" s="97"/>
      <c r="G2667" s="100" t="s">
        <v>123</v>
      </c>
      <c r="H2667" s="836"/>
      <c r="I2667" s="94"/>
      <c r="J2667" s="96"/>
      <c r="K2667" s="97"/>
      <c r="L2667" s="100" t="s">
        <v>123</v>
      </c>
      <c r="M2667" s="839"/>
      <c r="N2667" s="94"/>
      <c r="O2667" s="96"/>
      <c r="P2667" s="97"/>
    </row>
    <row r="2668" spans="1:16">
      <c r="A2668" s="863"/>
      <c r="B2668" s="868"/>
      <c r="C2668" s="833"/>
      <c r="D2668" s="94"/>
      <c r="E2668" s="96"/>
      <c r="F2668" s="97"/>
      <c r="G2668" s="868"/>
      <c r="H2668" s="836"/>
      <c r="I2668" s="94"/>
      <c r="J2668" s="96"/>
      <c r="K2668" s="97"/>
      <c r="L2668" s="868"/>
      <c r="M2668" s="839"/>
      <c r="N2668" s="94"/>
      <c r="O2668" s="96"/>
      <c r="P2668" s="97"/>
    </row>
    <row r="2669" spans="1:16">
      <c r="A2669" s="863"/>
      <c r="B2669" s="869"/>
      <c r="C2669" s="833"/>
      <c r="D2669" s="94"/>
      <c r="E2669" s="96"/>
      <c r="F2669" s="97"/>
      <c r="G2669" s="869"/>
      <c r="H2669" s="836"/>
      <c r="I2669" s="94"/>
      <c r="J2669" s="96"/>
      <c r="K2669" s="97"/>
      <c r="L2669" s="869"/>
      <c r="M2669" s="839"/>
      <c r="N2669" s="94"/>
      <c r="O2669" s="96"/>
      <c r="P2669" s="97"/>
    </row>
    <row r="2670" spans="1:16" ht="17.25" thickBot="1">
      <c r="A2670" s="863"/>
      <c r="B2670" s="870"/>
      <c r="C2670" s="833"/>
      <c r="D2670" s="94"/>
      <c r="E2670" s="96"/>
      <c r="F2670" s="97"/>
      <c r="G2670" s="870"/>
      <c r="H2670" s="836"/>
      <c r="I2670" s="94"/>
      <c r="J2670" s="96"/>
      <c r="K2670" s="97"/>
      <c r="L2670" s="870"/>
      <c r="M2670" s="839"/>
      <c r="N2670" s="94"/>
      <c r="O2670" s="96"/>
      <c r="P2670" s="97"/>
    </row>
    <row r="2671" spans="1:16">
      <c r="A2671" s="863"/>
      <c r="B2671" s="851" t="s">
        <v>124</v>
      </c>
      <c r="C2671" s="833"/>
      <c r="D2671" s="94"/>
      <c r="E2671" s="96"/>
      <c r="F2671" s="97"/>
      <c r="G2671" s="851" t="s">
        <v>124</v>
      </c>
      <c r="H2671" s="836"/>
      <c r="I2671" s="94"/>
      <c r="J2671" s="96"/>
      <c r="K2671" s="97"/>
      <c r="L2671" s="851" t="s">
        <v>124</v>
      </c>
      <c r="M2671" s="839"/>
      <c r="N2671" s="94"/>
      <c r="O2671" s="96"/>
      <c r="P2671" s="97"/>
    </row>
    <row r="2672" spans="1:16" ht="17.25" thickBot="1">
      <c r="A2672" s="863"/>
      <c r="B2672" s="852"/>
      <c r="C2672" s="833"/>
      <c r="D2672" s="94"/>
      <c r="E2672" s="96"/>
      <c r="F2672" s="97"/>
      <c r="G2672" s="852"/>
      <c r="H2672" s="836"/>
      <c r="I2672" s="94"/>
      <c r="J2672" s="96"/>
      <c r="K2672" s="97"/>
      <c r="L2672" s="852"/>
      <c r="M2672" s="839"/>
      <c r="N2672" s="94"/>
      <c r="O2672" s="96"/>
      <c r="P2672" s="93"/>
    </row>
    <row r="2673" spans="1:16" ht="17.25" thickTop="1">
      <c r="A2673" s="863"/>
      <c r="B2673" s="866" t="s">
        <v>125</v>
      </c>
      <c r="C2673" s="833"/>
      <c r="D2673" s="94"/>
      <c r="E2673" s="96"/>
      <c r="F2673" s="93"/>
      <c r="G2673" s="866" t="s">
        <v>125</v>
      </c>
      <c r="H2673" s="836"/>
      <c r="I2673" s="94"/>
      <c r="J2673" s="96"/>
      <c r="K2673" s="93"/>
      <c r="L2673" s="866" t="s">
        <v>125</v>
      </c>
      <c r="M2673" s="839"/>
      <c r="N2673" s="94"/>
      <c r="O2673" s="96"/>
      <c r="P2673" s="97"/>
    </row>
    <row r="2674" spans="1:16" ht="17.25" thickBot="1">
      <c r="A2674" s="863"/>
      <c r="B2674" s="849"/>
      <c r="C2674" s="833"/>
      <c r="D2674" s="94"/>
      <c r="E2674" s="96"/>
      <c r="F2674" s="93"/>
      <c r="G2674" s="849"/>
      <c r="H2674" s="836"/>
      <c r="I2674" s="94"/>
      <c r="J2674" s="96"/>
      <c r="K2674" s="93"/>
      <c r="L2674" s="849"/>
      <c r="M2674" s="839"/>
      <c r="N2674" s="94"/>
      <c r="O2674" s="96"/>
      <c r="P2674" s="101"/>
    </row>
    <row r="2675" spans="1:16">
      <c r="A2675" s="863"/>
      <c r="B2675" s="859"/>
      <c r="C2675" s="833"/>
      <c r="D2675" s="94"/>
      <c r="E2675" s="96"/>
      <c r="F2675" s="97"/>
      <c r="G2675" s="859"/>
      <c r="H2675" s="836"/>
      <c r="I2675" s="94"/>
      <c r="J2675" s="96"/>
      <c r="K2675" s="97"/>
      <c r="L2675" s="859"/>
      <c r="M2675" s="839"/>
      <c r="N2675" s="94"/>
      <c r="O2675" s="96"/>
      <c r="P2675" s="103"/>
    </row>
    <row r="2676" spans="1:16" ht="17.25" thickBot="1">
      <c r="A2676" s="863"/>
      <c r="B2676" s="867"/>
      <c r="C2676" s="833"/>
      <c r="D2676" s="94"/>
      <c r="E2676" s="96"/>
      <c r="F2676" s="97"/>
      <c r="G2676" s="867"/>
      <c r="H2676" s="836"/>
      <c r="I2676" s="94"/>
      <c r="J2676" s="96"/>
      <c r="K2676" s="97"/>
      <c r="L2676" s="867"/>
      <c r="M2676" s="839"/>
      <c r="N2676" s="94"/>
      <c r="O2676" s="96"/>
      <c r="P2676" s="104"/>
    </row>
    <row r="2677" spans="1:16">
      <c r="A2677" s="863"/>
      <c r="B2677" s="848" t="s">
        <v>126</v>
      </c>
      <c r="C2677" s="833"/>
      <c r="D2677" s="94"/>
      <c r="E2677" s="96"/>
      <c r="F2677" s="93"/>
      <c r="G2677" s="848" t="s">
        <v>126</v>
      </c>
      <c r="H2677" s="836"/>
      <c r="I2677" s="94"/>
      <c r="J2677" s="96"/>
      <c r="K2677" s="93"/>
      <c r="L2677" s="848" t="s">
        <v>126</v>
      </c>
      <c r="M2677" s="839"/>
      <c r="N2677" s="94"/>
      <c r="O2677" s="96"/>
      <c r="P2677" s="99"/>
    </row>
    <row r="2678" spans="1:16" ht="17.25" thickBot="1">
      <c r="A2678" s="863"/>
      <c r="B2678" s="849"/>
      <c r="C2678" s="833"/>
      <c r="D2678" s="94"/>
      <c r="E2678" s="96"/>
      <c r="F2678" s="101"/>
      <c r="G2678" s="849"/>
      <c r="H2678" s="836"/>
      <c r="I2678" s="94"/>
      <c r="J2678" s="96"/>
      <c r="K2678" s="101"/>
      <c r="L2678" s="849"/>
      <c r="M2678" s="839"/>
      <c r="N2678" s="94"/>
      <c r="O2678" s="96"/>
      <c r="P2678" s="104"/>
    </row>
    <row r="2679" spans="1:16">
      <c r="A2679" s="863"/>
      <c r="B2679" s="859"/>
      <c r="C2679" s="833"/>
      <c r="D2679" s="94"/>
      <c r="E2679" s="96"/>
      <c r="F2679" s="102"/>
      <c r="G2679" s="859"/>
      <c r="H2679" s="836"/>
      <c r="I2679" s="94"/>
      <c r="J2679" s="96"/>
      <c r="K2679" s="103"/>
      <c r="L2679" s="859"/>
      <c r="M2679" s="839"/>
      <c r="N2679" s="94"/>
      <c r="O2679" s="96"/>
      <c r="P2679" s="93"/>
    </row>
    <row r="2680" spans="1:16" ht="17.25" thickBot="1">
      <c r="A2680" s="863"/>
      <c r="B2680" s="860"/>
      <c r="C2680" s="833"/>
      <c r="D2680" s="94"/>
      <c r="E2680" s="96"/>
      <c r="F2680" s="99"/>
      <c r="G2680" s="860"/>
      <c r="H2680" s="836"/>
      <c r="I2680" s="94"/>
      <c r="J2680" s="96"/>
      <c r="K2680" s="104"/>
      <c r="L2680" s="860"/>
      <c r="M2680" s="839"/>
      <c r="N2680" s="94"/>
      <c r="O2680" s="96"/>
      <c r="P2680" s="97"/>
    </row>
    <row r="2681" spans="1:16">
      <c r="A2681" s="863"/>
      <c r="B2681" s="858" t="s">
        <v>127</v>
      </c>
      <c r="C2681" s="833"/>
      <c r="D2681" s="94"/>
      <c r="E2681" s="96"/>
      <c r="F2681" s="103"/>
      <c r="G2681" s="858" t="s">
        <v>127</v>
      </c>
      <c r="H2681" s="836"/>
      <c r="I2681" s="94"/>
      <c r="J2681" s="96"/>
      <c r="K2681" s="104"/>
      <c r="L2681" s="858" t="s">
        <v>127</v>
      </c>
      <c r="M2681" s="839"/>
      <c r="N2681" s="94"/>
      <c r="O2681" s="114"/>
      <c r="P2681" s="97"/>
    </row>
    <row r="2682" spans="1:16" ht="17.25" thickBot="1">
      <c r="A2682" s="863"/>
      <c r="B2682" s="849"/>
      <c r="C2682" s="833"/>
      <c r="D2682" s="94"/>
      <c r="E2682" s="96"/>
      <c r="F2682" s="104"/>
      <c r="G2682" s="849"/>
      <c r="H2682" s="836"/>
      <c r="I2682" s="94"/>
      <c r="J2682" s="96"/>
      <c r="K2682" s="99"/>
      <c r="L2682" s="849"/>
      <c r="M2682" s="839"/>
      <c r="N2682" s="113"/>
      <c r="O2682" s="96"/>
      <c r="P2682" s="112"/>
    </row>
    <row r="2683" spans="1:16">
      <c r="A2683" s="863"/>
      <c r="B2683" s="859"/>
      <c r="C2683" s="833"/>
      <c r="D2683" s="94"/>
      <c r="E2683" s="96"/>
      <c r="F2683" s="104"/>
      <c r="G2683" s="859"/>
      <c r="H2683" s="836"/>
      <c r="I2683" s="94"/>
      <c r="J2683" s="96"/>
      <c r="K2683" s="104"/>
      <c r="L2683" s="859"/>
      <c r="M2683" s="839"/>
      <c r="N2683" s="113"/>
      <c r="O2683" s="114"/>
      <c r="P2683" s="97"/>
    </row>
    <row r="2684" spans="1:16" ht="17.25" thickBot="1">
      <c r="A2684" s="863"/>
      <c r="B2684" s="860"/>
      <c r="C2684" s="833"/>
      <c r="D2684" s="94"/>
      <c r="E2684" s="96"/>
      <c r="F2684" s="99"/>
      <c r="G2684" s="860"/>
      <c r="H2684" s="836"/>
      <c r="I2684" s="94"/>
      <c r="J2684" s="96"/>
      <c r="K2684" s="93"/>
      <c r="L2684" s="860"/>
      <c r="M2684" s="839"/>
      <c r="N2684" s="94"/>
      <c r="O2684" s="114"/>
      <c r="P2684" s="104"/>
    </row>
    <row r="2685" spans="1:16">
      <c r="A2685" s="863"/>
      <c r="B2685" s="858" t="s">
        <v>128</v>
      </c>
      <c r="C2685" s="833"/>
      <c r="D2685" s="94"/>
      <c r="E2685" s="96"/>
      <c r="F2685" s="104"/>
      <c r="G2685" s="858" t="s">
        <v>128</v>
      </c>
      <c r="H2685" s="836"/>
      <c r="I2685" s="94"/>
      <c r="J2685" s="96"/>
      <c r="K2685" s="97"/>
      <c r="L2685" s="858" t="s">
        <v>128</v>
      </c>
      <c r="M2685" s="839"/>
      <c r="N2685" s="94"/>
      <c r="O2685" s="96"/>
      <c r="P2685" s="97"/>
    </row>
    <row r="2686" spans="1:16" ht="17.25" thickBot="1">
      <c r="A2686" s="863"/>
      <c r="B2686" s="849"/>
      <c r="C2686" s="833"/>
      <c r="D2686" s="94"/>
      <c r="E2686" s="96"/>
      <c r="F2686" s="93"/>
      <c r="G2686" s="849"/>
      <c r="H2686" s="836"/>
      <c r="I2686" s="94"/>
      <c r="J2686" s="114"/>
      <c r="K2686" s="97"/>
      <c r="L2686" s="849"/>
      <c r="M2686" s="839"/>
      <c r="N2686" s="113"/>
      <c r="O2686" s="114"/>
      <c r="P2686" s="97"/>
    </row>
    <row r="2687" spans="1:16">
      <c r="A2687" s="863"/>
      <c r="B2687" s="859"/>
      <c r="C2687" s="833"/>
      <c r="D2687" s="94"/>
      <c r="E2687" s="96"/>
      <c r="F2687" s="97"/>
      <c r="G2687" s="859"/>
      <c r="H2687" s="836"/>
      <c r="I2687" s="94"/>
      <c r="J2687" s="96"/>
      <c r="K2687" s="97"/>
      <c r="L2687" s="859"/>
      <c r="M2687" s="839"/>
      <c r="N2687" s="113"/>
      <c r="O2687" s="114"/>
      <c r="P2687" s="97"/>
    </row>
    <row r="2688" spans="1:16" ht="17.25" thickBot="1">
      <c r="A2688" s="863"/>
      <c r="B2688" s="860"/>
      <c r="C2688" s="833"/>
      <c r="D2688" s="94"/>
      <c r="E2688" s="96"/>
      <c r="F2688" s="93"/>
      <c r="G2688" s="860"/>
      <c r="H2688" s="836"/>
      <c r="I2688" s="94"/>
      <c r="J2688" s="114"/>
      <c r="K2688" s="97"/>
      <c r="L2688" s="860"/>
      <c r="M2688" s="839"/>
      <c r="N2688" s="94"/>
      <c r="O2688" s="114"/>
      <c r="P2688" s="97"/>
    </row>
    <row r="2689" spans="1:16">
      <c r="A2689" s="863"/>
      <c r="B2689" s="848" t="s">
        <v>129</v>
      </c>
      <c r="C2689" s="833"/>
      <c r="D2689" s="94"/>
      <c r="E2689" s="96"/>
      <c r="F2689" s="93"/>
      <c r="G2689" s="848" t="s">
        <v>129</v>
      </c>
      <c r="H2689" s="836"/>
      <c r="I2689" s="94"/>
      <c r="J2689" s="114"/>
      <c r="K2689" s="97"/>
      <c r="L2689" s="848" t="s">
        <v>129</v>
      </c>
      <c r="M2689" s="839"/>
      <c r="N2689" s="113"/>
      <c r="O2689" s="114"/>
      <c r="P2689" s="97"/>
    </row>
    <row r="2690" spans="1:16" ht="17.25" thickBot="1">
      <c r="A2690" s="863"/>
      <c r="B2690" s="849"/>
      <c r="C2690" s="833"/>
      <c r="D2690" s="94"/>
      <c r="E2690" s="96"/>
      <c r="F2690" s="93"/>
      <c r="G2690" s="849"/>
      <c r="H2690" s="836"/>
      <c r="I2690" s="94"/>
      <c r="J2690" s="114"/>
      <c r="K2690" s="97"/>
      <c r="L2690" s="849"/>
      <c r="M2690" s="839"/>
      <c r="N2690" s="94"/>
      <c r="O2690" s="114"/>
      <c r="P2690" s="97"/>
    </row>
    <row r="2691" spans="1:16">
      <c r="A2691" s="863"/>
      <c r="B2691" s="106"/>
      <c r="C2691" s="833"/>
      <c r="D2691" s="94"/>
      <c r="E2691" s="96"/>
      <c r="F2691" s="97"/>
      <c r="G2691" s="106"/>
      <c r="H2691" s="836"/>
      <c r="I2691" s="94"/>
      <c r="J2691" s="96"/>
      <c r="K2691" s="112"/>
      <c r="L2691" s="106"/>
      <c r="M2691" s="839"/>
      <c r="N2691" s="113"/>
      <c r="O2691" s="96"/>
      <c r="P2691" s="112"/>
    </row>
    <row r="2692" spans="1:16">
      <c r="A2692" s="863"/>
      <c r="B2692" s="107"/>
      <c r="C2692" s="833"/>
      <c r="D2692" s="94"/>
      <c r="E2692" s="96"/>
      <c r="F2692" s="93"/>
      <c r="G2692" s="107"/>
      <c r="H2692" s="836"/>
      <c r="I2692" s="94"/>
      <c r="J2692" s="96"/>
      <c r="K2692" s="97"/>
      <c r="L2692" s="107"/>
      <c r="M2692" s="839"/>
      <c r="N2692" s="113"/>
      <c r="O2692" s="114"/>
      <c r="P2692" s="97"/>
    </row>
    <row r="2693" spans="1:16">
      <c r="A2693" s="863"/>
      <c r="B2693" s="109"/>
      <c r="C2693" s="833"/>
      <c r="D2693" s="94"/>
      <c r="E2693" s="96"/>
      <c r="F2693" s="93"/>
      <c r="G2693" s="109"/>
      <c r="H2693" s="836"/>
      <c r="I2693" s="113"/>
      <c r="J2693" s="114"/>
      <c r="K2693" s="97"/>
      <c r="L2693" s="109"/>
      <c r="M2693" s="839"/>
      <c r="N2693" s="113"/>
      <c r="O2693" s="114"/>
      <c r="P2693" s="104"/>
    </row>
    <row r="2694" spans="1:16">
      <c r="A2694" s="863"/>
      <c r="B2694" s="110"/>
      <c r="C2694" s="833"/>
      <c r="D2694" s="94"/>
      <c r="E2694" s="96"/>
      <c r="F2694" s="93"/>
      <c r="G2694" s="110"/>
      <c r="H2694" s="836"/>
      <c r="I2694" s="113"/>
      <c r="J2694" s="114"/>
      <c r="K2694" s="104"/>
      <c r="L2694" s="110"/>
      <c r="M2694" s="839"/>
      <c r="N2694" s="111"/>
      <c r="O2694" s="96"/>
      <c r="P2694" s="97"/>
    </row>
    <row r="2695" spans="1:16">
      <c r="A2695" s="863"/>
      <c r="B2695" s="109"/>
      <c r="C2695" s="833"/>
      <c r="D2695" s="111"/>
      <c r="E2695" s="96"/>
      <c r="F2695" s="97"/>
      <c r="G2695" s="109"/>
      <c r="H2695" s="836"/>
      <c r="I2695" s="111"/>
      <c r="J2695" s="96"/>
      <c r="K2695" s="112"/>
      <c r="L2695" s="109"/>
      <c r="M2695" s="839"/>
      <c r="N2695" s="94"/>
      <c r="O2695" s="96"/>
      <c r="P2695" s="112"/>
    </row>
    <row r="2696" spans="1:16">
      <c r="A2696" s="863"/>
      <c r="B2696" s="110"/>
      <c r="C2696" s="833"/>
      <c r="D2696" s="94"/>
      <c r="E2696" s="96"/>
      <c r="F2696" s="108"/>
      <c r="G2696" s="110"/>
      <c r="H2696" s="836"/>
      <c r="I2696" s="94"/>
      <c r="J2696" s="96"/>
      <c r="K2696" s="97"/>
      <c r="L2696" s="110"/>
      <c r="M2696" s="839"/>
      <c r="N2696" s="113"/>
      <c r="O2696" s="114"/>
      <c r="P2696" s="97"/>
    </row>
    <row r="2697" spans="1:16">
      <c r="A2697" s="863"/>
      <c r="B2697" s="109"/>
      <c r="C2697" s="833"/>
      <c r="D2697" s="94"/>
      <c r="E2697" s="96"/>
      <c r="F2697" s="97"/>
      <c r="G2697" s="109"/>
      <c r="H2697" s="836"/>
      <c r="I2697" s="113"/>
      <c r="J2697" s="114"/>
      <c r="K2697" s="97"/>
      <c r="L2697" s="109"/>
      <c r="M2697" s="839"/>
      <c r="N2697" s="113"/>
      <c r="O2697" s="114"/>
      <c r="P2697" s="97"/>
    </row>
    <row r="2698" spans="1:16" ht="17.25" thickBot="1">
      <c r="A2698" s="863"/>
      <c r="B2698" s="110"/>
      <c r="C2698" s="846"/>
      <c r="D2698" s="115"/>
      <c r="E2698" s="116"/>
      <c r="F2698" s="117"/>
      <c r="G2698" s="110"/>
      <c r="H2698" s="836"/>
      <c r="I2698" s="115"/>
      <c r="J2698" s="116"/>
      <c r="K2698" s="117"/>
      <c r="L2698" s="110"/>
      <c r="M2698" s="839"/>
      <c r="N2698" s="115"/>
      <c r="O2698" s="116"/>
      <c r="P2698" s="117"/>
    </row>
    <row r="2699" spans="1:16">
      <c r="A2699" s="850" t="str">
        <f>TEXT(A2653,"AAAA")</f>
        <v>星期日</v>
      </c>
      <c r="B2699" s="109"/>
      <c r="C2699" s="832" t="s">
        <v>666</v>
      </c>
      <c r="D2699" s="118"/>
      <c r="E2699" s="119"/>
      <c r="F2699" s="97"/>
      <c r="G2699" s="109"/>
      <c r="H2699" s="835" t="s">
        <v>130</v>
      </c>
      <c r="I2699" s="118"/>
      <c r="J2699" s="119"/>
      <c r="K2699" s="97"/>
      <c r="L2699" s="109"/>
      <c r="M2699" s="838" t="s">
        <v>130</v>
      </c>
      <c r="N2699" s="118"/>
      <c r="O2699" s="119"/>
      <c r="P2699" s="97"/>
    </row>
    <row r="2700" spans="1:16">
      <c r="A2700" s="850"/>
      <c r="B2700" s="110"/>
      <c r="C2700" s="833"/>
      <c r="D2700" s="120"/>
      <c r="E2700" s="96"/>
      <c r="F2700" s="97"/>
      <c r="G2700" s="110"/>
      <c r="H2700" s="836"/>
      <c r="I2700" s="94"/>
      <c r="J2700" s="96"/>
      <c r="K2700" s="97"/>
      <c r="L2700" s="110"/>
      <c r="M2700" s="839"/>
      <c r="N2700" s="94"/>
      <c r="O2700" s="96"/>
      <c r="P2700" s="97"/>
    </row>
    <row r="2701" spans="1:16">
      <c r="A2701" s="850"/>
      <c r="B2701" s="109"/>
      <c r="C2701" s="833"/>
      <c r="D2701" s="120"/>
      <c r="E2701" s="96"/>
      <c r="F2701" s="97"/>
      <c r="G2701" s="109"/>
      <c r="H2701" s="836"/>
      <c r="I2701" s="94"/>
      <c r="J2701" s="96"/>
      <c r="K2701" s="97"/>
      <c r="L2701" s="109"/>
      <c r="M2701" s="839"/>
      <c r="N2701" s="94"/>
      <c r="O2701" s="96"/>
      <c r="P2701" s="97"/>
    </row>
    <row r="2702" spans="1:16">
      <c r="A2702" s="850"/>
      <c r="B2702" s="110"/>
      <c r="C2702" s="833"/>
      <c r="D2702" s="120"/>
      <c r="E2702" s="96"/>
      <c r="F2702" s="97"/>
      <c r="G2702" s="110"/>
      <c r="H2702" s="836"/>
      <c r="I2702" s="94"/>
      <c r="J2702" s="96"/>
      <c r="K2702" s="97"/>
      <c r="L2702" s="110"/>
      <c r="M2702" s="839"/>
      <c r="N2702" s="94"/>
      <c r="O2702" s="96"/>
      <c r="P2702" s="97"/>
    </row>
    <row r="2703" spans="1:16">
      <c r="A2703" s="850"/>
      <c r="B2703" s="109"/>
      <c r="C2703" s="833"/>
      <c r="D2703" s="120"/>
      <c r="E2703" s="96"/>
      <c r="F2703" s="97"/>
      <c r="G2703" s="109"/>
      <c r="H2703" s="836"/>
      <c r="I2703" s="94"/>
      <c r="J2703" s="96"/>
      <c r="K2703" s="97"/>
      <c r="L2703" s="109"/>
      <c r="M2703" s="839"/>
      <c r="N2703" s="94"/>
      <c r="O2703" s="96"/>
      <c r="P2703" s="97"/>
    </row>
    <row r="2704" spans="1:16">
      <c r="A2704" s="850"/>
      <c r="B2704" s="110"/>
      <c r="C2704" s="833"/>
      <c r="D2704" s="120"/>
      <c r="E2704" s="96"/>
      <c r="F2704" s="97"/>
      <c r="G2704" s="110"/>
      <c r="H2704" s="836"/>
      <c r="I2704" s="94"/>
      <c r="J2704" s="96"/>
      <c r="K2704" s="97"/>
      <c r="L2704" s="110"/>
      <c r="M2704" s="839"/>
      <c r="N2704" s="94"/>
      <c r="O2704" s="96"/>
      <c r="P2704" s="97"/>
    </row>
    <row r="2705" spans="1:16">
      <c r="A2705" s="850"/>
      <c r="B2705" s="109"/>
      <c r="C2705" s="833"/>
      <c r="D2705" s="120"/>
      <c r="E2705" s="96"/>
      <c r="F2705" s="97"/>
      <c r="G2705" s="109"/>
      <c r="H2705" s="836"/>
      <c r="I2705" s="94"/>
      <c r="J2705" s="96"/>
      <c r="K2705" s="97"/>
      <c r="L2705" s="109"/>
      <c r="M2705" s="839"/>
      <c r="N2705" s="94"/>
      <c r="O2705" s="96"/>
      <c r="P2705" s="97"/>
    </row>
    <row r="2706" spans="1:16">
      <c r="A2706" s="850"/>
      <c r="B2706" s="110"/>
      <c r="C2706" s="833"/>
      <c r="D2706" s="94"/>
      <c r="E2706" s="96"/>
      <c r="F2706" s="97"/>
      <c r="G2706" s="110"/>
      <c r="H2706" s="836"/>
      <c r="I2706" s="94"/>
      <c r="J2706" s="96"/>
      <c r="K2706" s="97"/>
      <c r="L2706" s="110"/>
      <c r="M2706" s="839"/>
      <c r="N2706" s="94"/>
      <c r="O2706" s="96"/>
      <c r="P2706" s="97"/>
    </row>
    <row r="2707" spans="1:16">
      <c r="A2707" s="850"/>
      <c r="B2707" s="107"/>
      <c r="C2707" s="833"/>
      <c r="D2707" s="113"/>
      <c r="E2707" s="114"/>
      <c r="F2707" s="104"/>
      <c r="G2707" s="107"/>
      <c r="H2707" s="836"/>
      <c r="I2707" s="113"/>
      <c r="J2707" s="114"/>
      <c r="K2707" s="97"/>
      <c r="L2707" s="107"/>
      <c r="M2707" s="839"/>
      <c r="N2707" s="113"/>
      <c r="O2707" s="114"/>
      <c r="P2707" s="97"/>
    </row>
    <row r="2708" spans="1:16" ht="17.25" thickBot="1">
      <c r="A2708" s="850"/>
      <c r="B2708" s="107"/>
      <c r="C2708" s="846"/>
      <c r="D2708" s="122" t="s">
        <v>132</v>
      </c>
      <c r="E2708" s="123" t="s">
        <v>133</v>
      </c>
      <c r="F2708" s="124"/>
      <c r="G2708" s="107"/>
      <c r="H2708" s="847"/>
      <c r="I2708" s="122" t="s">
        <v>132</v>
      </c>
      <c r="J2708" s="123" t="s">
        <v>133</v>
      </c>
      <c r="K2708" s="97"/>
      <c r="L2708" s="107"/>
      <c r="M2708" s="845"/>
      <c r="N2708" s="122" t="s">
        <v>132</v>
      </c>
      <c r="O2708" s="123" t="s">
        <v>133</v>
      </c>
      <c r="P2708" s="97"/>
    </row>
    <row r="2709" spans="1:16">
      <c r="A2709" s="105"/>
      <c r="B2709" s="109"/>
      <c r="C2709" s="832" t="s">
        <v>667</v>
      </c>
      <c r="D2709" s="118"/>
      <c r="E2709" s="119"/>
      <c r="F2709" s="125"/>
      <c r="G2709" s="109"/>
      <c r="H2709" s="835" t="s">
        <v>134</v>
      </c>
      <c r="I2709" s="118"/>
      <c r="J2709" s="119"/>
      <c r="K2709" s="125"/>
      <c r="L2709" s="109"/>
      <c r="M2709" s="838" t="s">
        <v>134</v>
      </c>
      <c r="N2709" s="118"/>
      <c r="O2709" s="119"/>
      <c r="P2709" s="125"/>
    </row>
    <row r="2710" spans="1:16">
      <c r="A2710" s="105"/>
      <c r="B2710" s="110"/>
      <c r="C2710" s="833"/>
      <c r="D2710" s="94"/>
      <c r="E2710" s="96"/>
      <c r="F2710" s="97"/>
      <c r="G2710" s="110"/>
      <c r="H2710" s="836"/>
      <c r="I2710" s="94"/>
      <c r="J2710" s="96"/>
      <c r="K2710" s="97"/>
      <c r="L2710" s="110"/>
      <c r="M2710" s="839"/>
      <c r="N2710" s="94"/>
      <c r="O2710" s="96"/>
      <c r="P2710" s="97"/>
    </row>
    <row r="2711" spans="1:16">
      <c r="A2711" s="105"/>
      <c r="B2711" s="126"/>
      <c r="C2711" s="833"/>
      <c r="D2711" s="94"/>
      <c r="E2711" s="96"/>
      <c r="F2711" s="97"/>
      <c r="G2711" s="126"/>
      <c r="H2711" s="836"/>
      <c r="I2711" s="94"/>
      <c r="J2711" s="96"/>
      <c r="K2711" s="97"/>
      <c r="L2711" s="126"/>
      <c r="M2711" s="839"/>
      <c r="N2711" s="94"/>
      <c r="O2711" s="96"/>
      <c r="P2711" s="128"/>
    </row>
    <row r="2712" spans="1:16">
      <c r="A2712" s="105"/>
      <c r="B2712" s="107"/>
      <c r="C2712" s="833"/>
      <c r="D2712" s="94"/>
      <c r="E2712" s="96"/>
      <c r="F2712" s="97"/>
      <c r="G2712" s="107"/>
      <c r="H2712" s="836"/>
      <c r="I2712" s="94"/>
      <c r="J2712" s="96"/>
      <c r="K2712" s="97"/>
      <c r="L2712" s="107"/>
      <c r="M2712" s="839"/>
      <c r="N2712" s="94"/>
      <c r="O2712" s="96"/>
      <c r="P2712" s="216"/>
    </row>
    <row r="2713" spans="1:16">
      <c r="A2713" s="105"/>
      <c r="B2713" s="109"/>
      <c r="C2713" s="833"/>
      <c r="D2713" s="94"/>
      <c r="E2713" s="96"/>
      <c r="F2713" s="97"/>
      <c r="G2713" s="109"/>
      <c r="H2713" s="836"/>
      <c r="I2713" s="94"/>
      <c r="J2713" s="96"/>
      <c r="K2713" s="97"/>
      <c r="L2713" s="109"/>
      <c r="M2713" s="839"/>
      <c r="N2713" s="94"/>
      <c r="O2713" s="96"/>
      <c r="P2713" s="97"/>
    </row>
    <row r="2714" spans="1:16">
      <c r="A2714" s="105"/>
      <c r="B2714" s="110"/>
      <c r="C2714" s="833"/>
      <c r="D2714" s="94"/>
      <c r="E2714" s="96"/>
      <c r="F2714" s="127"/>
      <c r="G2714" s="110"/>
      <c r="H2714" s="836"/>
      <c r="I2714" s="94"/>
      <c r="J2714" s="96"/>
      <c r="K2714" s="127"/>
      <c r="L2714" s="110"/>
      <c r="M2714" s="839"/>
      <c r="N2714" s="94"/>
      <c r="O2714" s="96"/>
      <c r="P2714" s="127"/>
    </row>
    <row r="2715" spans="1:16">
      <c r="A2715" s="105"/>
      <c r="B2715" s="109"/>
      <c r="C2715" s="833"/>
      <c r="D2715" s="94"/>
      <c r="E2715" s="96"/>
      <c r="F2715" s="128"/>
      <c r="G2715" s="109"/>
      <c r="H2715" s="836"/>
      <c r="I2715" s="94"/>
      <c r="J2715" s="96"/>
      <c r="K2715" s="128"/>
      <c r="L2715" s="109"/>
      <c r="M2715" s="839"/>
      <c r="N2715" s="94"/>
      <c r="O2715" s="96"/>
      <c r="P2715" s="128"/>
    </row>
    <row r="2716" spans="1:16">
      <c r="A2716" s="105"/>
      <c r="B2716" s="110"/>
      <c r="C2716" s="833"/>
      <c r="D2716" s="217"/>
      <c r="E2716" s="114"/>
      <c r="F2716" s="216"/>
      <c r="G2716" s="110"/>
      <c r="H2716" s="836"/>
      <c r="I2716" s="113"/>
      <c r="J2716" s="114"/>
      <c r="K2716" s="216"/>
      <c r="L2716" s="110"/>
      <c r="M2716" s="839"/>
      <c r="N2716" s="113"/>
      <c r="O2716" s="114"/>
      <c r="P2716" s="216"/>
    </row>
    <row r="2717" spans="1:16">
      <c r="A2717" s="105"/>
      <c r="B2717" s="109"/>
      <c r="C2717" s="833"/>
      <c r="D2717" s="217"/>
      <c r="E2717" s="114"/>
      <c r="F2717" s="216"/>
      <c r="G2717" s="109"/>
      <c r="H2717" s="836"/>
      <c r="I2717" s="113"/>
      <c r="J2717" s="114"/>
      <c r="K2717" s="216"/>
      <c r="L2717" s="109"/>
      <c r="M2717" s="839"/>
      <c r="N2717" s="113"/>
      <c r="O2717" s="114"/>
      <c r="P2717" s="216"/>
    </row>
    <row r="2718" spans="1:16" ht="17.25" thickBot="1">
      <c r="A2718" s="105"/>
      <c r="B2718" s="110"/>
      <c r="C2718" s="846"/>
      <c r="D2718" s="129"/>
      <c r="E2718" s="130"/>
      <c r="F2718" s="104"/>
      <c r="G2718" s="110"/>
      <c r="H2718" s="847"/>
      <c r="I2718" s="113"/>
      <c r="J2718" s="130"/>
      <c r="K2718" s="104"/>
      <c r="L2718" s="110"/>
      <c r="M2718" s="845"/>
      <c r="N2718" s="113"/>
      <c r="O2718" s="131"/>
      <c r="P2718" s="127"/>
    </row>
    <row r="2719" spans="1:16">
      <c r="A2719" s="132"/>
      <c r="B2719" s="109"/>
      <c r="C2719" s="832" t="s">
        <v>668</v>
      </c>
      <c r="D2719" s="118" t="s">
        <v>136</v>
      </c>
      <c r="E2719" s="133" t="s">
        <v>137</v>
      </c>
      <c r="F2719" s="125"/>
      <c r="G2719" s="109"/>
      <c r="H2719" s="835" t="s">
        <v>135</v>
      </c>
      <c r="I2719" s="118" t="s">
        <v>136</v>
      </c>
      <c r="J2719" s="133" t="s">
        <v>137</v>
      </c>
      <c r="K2719" s="125"/>
      <c r="L2719" s="109"/>
      <c r="M2719" s="838" t="s">
        <v>135</v>
      </c>
      <c r="N2719" s="118" t="s">
        <v>136</v>
      </c>
      <c r="O2719" s="133" t="s">
        <v>137</v>
      </c>
      <c r="P2719" s="125"/>
    </row>
    <row r="2720" spans="1:16">
      <c r="A2720" s="132"/>
      <c r="B2720" s="110"/>
      <c r="C2720" s="833"/>
      <c r="D2720" s="94" t="s">
        <v>141</v>
      </c>
      <c r="E2720" s="96" t="s">
        <v>142</v>
      </c>
      <c r="F2720" s="134"/>
      <c r="G2720" s="110"/>
      <c r="H2720" s="836"/>
      <c r="I2720" s="94" t="s">
        <v>141</v>
      </c>
      <c r="J2720" s="96" t="s">
        <v>142</v>
      </c>
      <c r="K2720" s="134"/>
      <c r="L2720" s="110"/>
      <c r="M2720" s="839"/>
      <c r="N2720" s="94" t="s">
        <v>141</v>
      </c>
      <c r="O2720" s="96" t="s">
        <v>142</v>
      </c>
      <c r="P2720" s="134"/>
    </row>
    <row r="2721" spans="1:16">
      <c r="A2721" s="132"/>
      <c r="B2721" s="135"/>
      <c r="C2721" s="833"/>
      <c r="D2721" s="94" t="s">
        <v>145</v>
      </c>
      <c r="E2721" s="96" t="s">
        <v>146</v>
      </c>
      <c r="F2721" s="97"/>
      <c r="G2721" s="135"/>
      <c r="H2721" s="836"/>
      <c r="I2721" s="94" t="s">
        <v>145</v>
      </c>
      <c r="J2721" s="96" t="s">
        <v>146</v>
      </c>
      <c r="K2721" s="97"/>
      <c r="L2721" s="135"/>
      <c r="M2721" s="839"/>
      <c r="N2721" s="94" t="s">
        <v>145</v>
      </c>
      <c r="O2721" s="96" t="s">
        <v>146</v>
      </c>
      <c r="P2721" s="97"/>
    </row>
    <row r="2722" spans="1:16">
      <c r="A2722" s="132"/>
      <c r="B2722" s="110"/>
      <c r="C2722" s="833"/>
      <c r="D2722" s="94" t="s">
        <v>147</v>
      </c>
      <c r="E2722" s="96" t="s">
        <v>148</v>
      </c>
      <c r="F2722" s="104"/>
      <c r="G2722" s="110"/>
      <c r="H2722" s="836"/>
      <c r="I2722" s="94" t="s">
        <v>147</v>
      </c>
      <c r="J2722" s="96" t="s">
        <v>148</v>
      </c>
      <c r="K2722" s="104"/>
      <c r="L2722" s="110"/>
      <c r="M2722" s="839"/>
      <c r="N2722" s="94" t="s">
        <v>147</v>
      </c>
      <c r="O2722" s="96" t="s">
        <v>148</v>
      </c>
      <c r="P2722" s="104"/>
    </row>
    <row r="2723" spans="1:16">
      <c r="A2723" s="132"/>
      <c r="B2723" s="135"/>
      <c r="C2723" s="833"/>
      <c r="D2723" s="94"/>
      <c r="E2723" s="114"/>
      <c r="F2723" s="136"/>
      <c r="G2723" s="135"/>
      <c r="H2723" s="836"/>
      <c r="I2723" s="94"/>
      <c r="J2723" s="114"/>
      <c r="K2723" s="136"/>
      <c r="L2723" s="135"/>
      <c r="M2723" s="839"/>
      <c r="N2723" s="94"/>
      <c r="O2723" s="114"/>
      <c r="P2723" s="136"/>
    </row>
    <row r="2724" spans="1:16">
      <c r="A2724" s="132"/>
      <c r="B2724" s="110"/>
      <c r="C2724" s="833"/>
      <c r="D2724" s="94"/>
      <c r="E2724" s="96"/>
      <c r="F2724" s="97"/>
      <c r="G2724" s="110"/>
      <c r="H2724" s="836"/>
      <c r="I2724" s="94"/>
      <c r="J2724" s="96"/>
      <c r="K2724" s="97"/>
      <c r="L2724" s="110"/>
      <c r="M2724" s="839"/>
      <c r="N2724" s="94"/>
      <c r="O2724" s="96"/>
      <c r="P2724" s="97"/>
    </row>
    <row r="2725" spans="1:16">
      <c r="A2725" s="132"/>
      <c r="B2725" s="135"/>
      <c r="C2725" s="833"/>
      <c r="D2725" s="94"/>
      <c r="E2725" s="114"/>
      <c r="F2725" s="136"/>
      <c r="G2725" s="135"/>
      <c r="H2725" s="836"/>
      <c r="I2725" s="94"/>
      <c r="J2725" s="114"/>
      <c r="K2725" s="136"/>
      <c r="L2725" s="135"/>
      <c r="M2725" s="839"/>
      <c r="N2725" s="94"/>
      <c r="O2725" s="114"/>
      <c r="P2725" s="136"/>
    </row>
    <row r="2726" spans="1:16">
      <c r="A2726" s="132"/>
      <c r="B2726" s="110"/>
      <c r="C2726" s="833"/>
      <c r="D2726" s="94"/>
      <c r="E2726" s="96"/>
      <c r="F2726" s="97"/>
      <c r="G2726" s="110"/>
      <c r="H2726" s="836"/>
      <c r="I2726" s="94"/>
      <c r="J2726" s="96"/>
      <c r="K2726" s="97"/>
      <c r="L2726" s="110"/>
      <c r="M2726" s="839"/>
      <c r="N2726" s="94"/>
      <c r="O2726" s="96"/>
      <c r="P2726" s="97"/>
    </row>
    <row r="2727" spans="1:16">
      <c r="A2727" s="132"/>
      <c r="B2727" s="135"/>
      <c r="C2727" s="833"/>
      <c r="D2727" s="94"/>
      <c r="E2727" s="96"/>
      <c r="F2727" s="97"/>
      <c r="G2727" s="135"/>
      <c r="H2727" s="836"/>
      <c r="I2727" s="94"/>
      <c r="J2727" s="96"/>
      <c r="K2727" s="97"/>
      <c r="L2727" s="135"/>
      <c r="M2727" s="839"/>
      <c r="N2727" s="94"/>
      <c r="O2727" s="96"/>
      <c r="P2727" s="97"/>
    </row>
    <row r="2728" spans="1:16" ht="17.25" thickBot="1">
      <c r="A2728" s="132"/>
      <c r="B2728" s="110"/>
      <c r="C2728" s="846"/>
      <c r="D2728" s="115"/>
      <c r="E2728" s="116"/>
      <c r="F2728" s="117"/>
      <c r="G2728" s="110"/>
      <c r="H2728" s="847"/>
      <c r="I2728" s="115"/>
      <c r="J2728" s="130"/>
      <c r="K2728" s="104"/>
      <c r="L2728" s="110"/>
      <c r="M2728" s="845"/>
      <c r="N2728" s="115"/>
      <c r="O2728" s="130"/>
      <c r="P2728" s="104"/>
    </row>
    <row r="2729" spans="1:16">
      <c r="A2729" s="132"/>
      <c r="B2729" s="135"/>
      <c r="C2729" s="832" t="s">
        <v>669</v>
      </c>
      <c r="D2729" s="137" t="s">
        <v>150</v>
      </c>
      <c r="E2729" s="138"/>
      <c r="F2729" s="139" t="s">
        <v>151</v>
      </c>
      <c r="G2729" s="135"/>
      <c r="H2729" s="835" t="s">
        <v>149</v>
      </c>
      <c r="I2729" s="137" t="s">
        <v>150</v>
      </c>
      <c r="J2729" s="138"/>
      <c r="K2729" s="139" t="s">
        <v>151</v>
      </c>
      <c r="L2729" s="135"/>
      <c r="M2729" s="838" t="s">
        <v>149</v>
      </c>
      <c r="N2729" s="137" t="s">
        <v>150</v>
      </c>
      <c r="O2729" s="138"/>
      <c r="P2729" s="139" t="s">
        <v>151</v>
      </c>
    </row>
    <row r="2730" spans="1:16">
      <c r="A2730" s="132"/>
      <c r="B2730" s="110"/>
      <c r="C2730" s="833"/>
      <c r="D2730" s="120"/>
      <c r="E2730" s="121"/>
      <c r="F2730" s="140"/>
      <c r="G2730" s="110"/>
      <c r="H2730" s="836"/>
      <c r="I2730" s="94"/>
      <c r="J2730" s="96"/>
      <c r="K2730" s="97"/>
      <c r="L2730" s="110"/>
      <c r="M2730" s="839"/>
      <c r="N2730" s="94"/>
      <c r="O2730" s="96"/>
      <c r="P2730" s="97"/>
    </row>
    <row r="2731" spans="1:16">
      <c r="A2731" s="132"/>
      <c r="B2731" s="135"/>
      <c r="C2731" s="833"/>
      <c r="D2731" s="94"/>
      <c r="E2731" s="96"/>
      <c r="F2731" s="97"/>
      <c r="G2731" s="135"/>
      <c r="H2731" s="836"/>
      <c r="I2731" s="94"/>
      <c r="J2731" s="96"/>
      <c r="K2731" s="97"/>
      <c r="L2731" s="135"/>
      <c r="M2731" s="839"/>
      <c r="N2731" s="94"/>
      <c r="O2731" s="96"/>
      <c r="P2731" s="97"/>
    </row>
    <row r="2732" spans="1:16">
      <c r="A2732" s="132"/>
      <c r="B2732" s="110"/>
      <c r="C2732" s="833"/>
      <c r="D2732" s="113"/>
      <c r="E2732" s="114"/>
      <c r="F2732" s="104"/>
      <c r="G2732" s="110"/>
      <c r="H2732" s="836"/>
      <c r="I2732" s="113"/>
      <c r="J2732" s="114"/>
      <c r="K2732" s="104"/>
      <c r="L2732" s="110"/>
      <c r="M2732" s="839"/>
      <c r="N2732" s="113"/>
      <c r="O2732" s="114"/>
      <c r="P2732" s="104"/>
    </row>
    <row r="2733" spans="1:16">
      <c r="A2733" s="841"/>
      <c r="B2733" s="135"/>
      <c r="C2733" s="833"/>
      <c r="D2733" s="94"/>
      <c r="E2733" s="96"/>
      <c r="F2733" s="97"/>
      <c r="G2733" s="135"/>
      <c r="H2733" s="836"/>
      <c r="I2733" s="94"/>
      <c r="J2733" s="96"/>
      <c r="K2733" s="97"/>
      <c r="L2733" s="135"/>
      <c r="M2733" s="839"/>
      <c r="N2733" s="94"/>
      <c r="O2733" s="96"/>
      <c r="P2733" s="97"/>
    </row>
    <row r="2734" spans="1:16">
      <c r="A2734" s="841"/>
      <c r="B2734" s="110"/>
      <c r="C2734" s="833"/>
      <c r="D2734" s="94"/>
      <c r="E2734" s="96"/>
      <c r="F2734" s="97"/>
      <c r="G2734" s="110"/>
      <c r="H2734" s="836"/>
      <c r="I2734" s="94"/>
      <c r="J2734" s="96"/>
      <c r="K2734" s="97"/>
      <c r="L2734" s="110"/>
      <c r="M2734" s="839"/>
      <c r="N2734" s="94"/>
      <c r="O2734" s="96"/>
      <c r="P2734" s="97"/>
    </row>
    <row r="2735" spans="1:16">
      <c r="A2735" s="841"/>
      <c r="B2735" s="135"/>
      <c r="C2735" s="833"/>
      <c r="D2735" s="113"/>
      <c r="E2735" s="114"/>
      <c r="F2735" s="104"/>
      <c r="G2735" s="135"/>
      <c r="H2735" s="836"/>
      <c r="I2735" s="113"/>
      <c r="J2735" s="114"/>
      <c r="K2735" s="104"/>
      <c r="L2735" s="135"/>
      <c r="M2735" s="839"/>
      <c r="N2735" s="113"/>
      <c r="O2735" s="114"/>
      <c r="P2735" s="104"/>
    </row>
    <row r="2736" spans="1:16" ht="17.25" thickBot="1">
      <c r="A2736" s="842"/>
      <c r="B2736" s="141"/>
      <c r="C2736" s="834"/>
      <c r="D2736" s="142"/>
      <c r="E2736" s="143"/>
      <c r="F2736" s="144"/>
      <c r="G2736" s="141"/>
      <c r="H2736" s="837"/>
      <c r="I2736" s="142"/>
      <c r="J2736" s="143"/>
      <c r="K2736" s="144"/>
      <c r="L2736" s="141"/>
      <c r="M2736" s="840"/>
      <c r="N2736" s="142"/>
      <c r="O2736" s="143"/>
      <c r="P2736" s="144"/>
    </row>
    <row r="2737" spans="1:16" s="146" customFormat="1" ht="27" customHeight="1" thickTop="1" thickBot="1">
      <c r="A2737" s="145"/>
      <c r="B2737" s="843" t="s">
        <v>152</v>
      </c>
      <c r="C2737" s="843"/>
      <c r="D2737" s="843"/>
      <c r="E2737" s="843"/>
      <c r="F2737" s="843"/>
      <c r="G2737" s="844" t="s">
        <v>153</v>
      </c>
      <c r="H2737" s="844"/>
      <c r="I2737" s="844"/>
      <c r="J2737" s="844"/>
      <c r="K2737" s="844"/>
      <c r="L2737" s="844"/>
      <c r="M2737" s="844"/>
      <c r="N2737" s="825" t="s">
        <v>154</v>
      </c>
      <c r="O2737" s="825"/>
      <c r="P2737" s="825"/>
    </row>
    <row r="2738" spans="1:16" s="159" customFormat="1" ht="21.75" customHeight="1" thickTop="1" thickBot="1">
      <c r="A2738" s="147" t="s">
        <v>0</v>
      </c>
      <c r="B2738" s="148"/>
      <c r="C2738" s="149" t="s">
        <v>155</v>
      </c>
      <c r="D2738" s="150" t="s">
        <v>156</v>
      </c>
      <c r="E2738" s="151" t="s">
        <v>157</v>
      </c>
      <c r="F2738" s="152" t="s">
        <v>158</v>
      </c>
      <c r="G2738" s="153" t="s">
        <v>159</v>
      </c>
      <c r="H2738" s="154" t="s">
        <v>150</v>
      </c>
      <c r="I2738" s="155" t="s">
        <v>156</v>
      </c>
      <c r="J2738" s="155" t="s">
        <v>157</v>
      </c>
      <c r="K2738" s="155" t="s">
        <v>158</v>
      </c>
      <c r="L2738" s="154" t="s">
        <v>160</v>
      </c>
      <c r="M2738" s="156" t="s">
        <v>161</v>
      </c>
      <c r="N2738" s="157" t="s">
        <v>155</v>
      </c>
      <c r="O2738" s="151" t="s">
        <v>157</v>
      </c>
      <c r="P2738" s="158" t="s">
        <v>158</v>
      </c>
    </row>
    <row r="2739" spans="1:16" s="172" customFormat="1" ht="17.25" thickTop="1">
      <c r="A2739" s="826">
        <f>A2653</f>
        <v>46229</v>
      </c>
      <c r="B2739" s="829" t="s">
        <v>670</v>
      </c>
      <c r="C2739" s="160"/>
      <c r="D2739" s="161"/>
      <c r="E2739" s="162"/>
      <c r="F2739" s="163"/>
      <c r="G2739" s="164"/>
      <c r="H2739" s="165"/>
      <c r="I2739" s="166"/>
      <c r="J2739" s="166"/>
      <c r="K2739" s="167"/>
      <c r="L2739" s="168"/>
      <c r="M2739" s="169"/>
      <c r="N2739" s="170"/>
      <c r="O2739" s="166"/>
      <c r="P2739" s="171"/>
    </row>
    <row r="2740" spans="1:16" s="172" customFormat="1">
      <c r="A2740" s="827"/>
      <c r="B2740" s="830"/>
      <c r="C2740" s="173"/>
      <c r="D2740" s="174"/>
      <c r="E2740" s="175"/>
      <c r="F2740" s="176"/>
      <c r="G2740" s="173"/>
      <c r="H2740" s="177"/>
      <c r="I2740" s="175"/>
      <c r="J2740" s="175"/>
      <c r="K2740" s="178"/>
      <c r="L2740" s="179"/>
      <c r="M2740" s="180"/>
      <c r="N2740" s="181"/>
      <c r="O2740" s="175"/>
      <c r="P2740" s="182"/>
    </row>
    <row r="2741" spans="1:16" s="172" customFormat="1">
      <c r="A2741" s="827"/>
      <c r="B2741" s="830"/>
      <c r="C2741" s="173"/>
      <c r="D2741" s="174"/>
      <c r="E2741" s="175"/>
      <c r="F2741" s="176"/>
      <c r="G2741" s="173"/>
      <c r="H2741" s="183"/>
      <c r="I2741" s="175"/>
      <c r="J2741" s="175"/>
      <c r="K2741" s="178"/>
      <c r="L2741" s="184"/>
      <c r="M2741" s="180"/>
      <c r="N2741" s="181"/>
      <c r="O2741" s="175"/>
      <c r="P2741" s="182"/>
    </row>
    <row r="2742" spans="1:16" s="172" customFormat="1">
      <c r="A2742" s="827"/>
      <c r="B2742" s="830"/>
      <c r="C2742" s="173"/>
      <c r="D2742" s="218"/>
      <c r="E2742" s="175"/>
      <c r="F2742" s="176"/>
      <c r="G2742" s="173"/>
      <c r="H2742" s="183"/>
      <c r="I2742" s="175"/>
      <c r="J2742" s="175"/>
      <c r="K2742" s="187"/>
      <c r="L2742" s="184"/>
      <c r="M2742" s="180"/>
      <c r="N2742" s="181"/>
      <c r="O2742" s="175"/>
      <c r="P2742" s="182"/>
    </row>
    <row r="2743" spans="1:16" s="172" customFormat="1">
      <c r="A2743" s="827"/>
      <c r="B2743" s="830"/>
      <c r="C2743" s="173"/>
      <c r="D2743" s="185"/>
      <c r="E2743" s="175"/>
      <c r="F2743" s="182"/>
      <c r="G2743" s="173"/>
      <c r="H2743" s="186"/>
      <c r="I2743" s="175"/>
      <c r="J2743" s="175"/>
      <c r="K2743" s="187"/>
      <c r="L2743" s="184"/>
      <c r="M2743" s="180"/>
      <c r="N2743" s="181"/>
      <c r="O2743" s="175"/>
      <c r="P2743" s="182"/>
    </row>
    <row r="2744" spans="1:16" s="172" customFormat="1">
      <c r="A2744" s="827"/>
      <c r="B2744" s="830"/>
      <c r="C2744" s="173"/>
      <c r="D2744" s="174"/>
      <c r="E2744" s="175"/>
      <c r="F2744" s="188"/>
      <c r="G2744" s="198"/>
      <c r="H2744" s="183"/>
      <c r="I2744" s="191"/>
      <c r="J2744" s="175"/>
      <c r="K2744" s="178"/>
      <c r="L2744" s="189"/>
      <c r="M2744" s="190"/>
      <c r="N2744" s="181"/>
      <c r="O2744" s="175"/>
      <c r="P2744" s="182"/>
    </row>
    <row r="2745" spans="1:16" s="172" customFormat="1">
      <c r="A2745" s="827"/>
      <c r="B2745" s="830"/>
      <c r="C2745" s="173"/>
      <c r="D2745" s="174"/>
      <c r="E2745" s="175"/>
      <c r="F2745" s="182"/>
      <c r="G2745" s="173"/>
      <c r="H2745" s="183"/>
      <c r="I2745" s="191"/>
      <c r="J2745" s="175"/>
      <c r="K2745" s="178"/>
      <c r="L2745" s="184"/>
      <c r="M2745" s="180"/>
      <c r="N2745" s="181"/>
      <c r="O2745" s="175"/>
      <c r="P2745" s="182"/>
    </row>
    <row r="2746" spans="1:16" s="172" customFormat="1">
      <c r="A2746" s="827"/>
      <c r="B2746" s="830"/>
      <c r="C2746" s="173"/>
      <c r="D2746" s="174"/>
      <c r="E2746" s="175"/>
      <c r="F2746" s="182"/>
      <c r="G2746" s="219"/>
      <c r="H2746" s="183"/>
      <c r="I2746" s="175"/>
      <c r="J2746" s="175"/>
      <c r="K2746" s="178"/>
      <c r="L2746" s="184"/>
      <c r="M2746" s="180"/>
      <c r="N2746" s="181"/>
      <c r="O2746" s="175"/>
      <c r="P2746" s="182"/>
    </row>
    <row r="2747" spans="1:16" s="172" customFormat="1">
      <c r="A2747" s="827"/>
      <c r="B2747" s="830"/>
      <c r="C2747" s="173"/>
      <c r="D2747" s="174"/>
      <c r="E2747" s="175"/>
      <c r="F2747" s="188"/>
      <c r="G2747" s="173"/>
      <c r="H2747" s="183"/>
      <c r="I2747" s="191"/>
      <c r="J2747" s="175"/>
      <c r="K2747" s="178"/>
      <c r="L2747" s="184"/>
      <c r="M2747" s="180"/>
      <c r="N2747" s="181"/>
      <c r="O2747" s="175"/>
      <c r="P2747" s="182"/>
    </row>
    <row r="2748" spans="1:16" s="172" customFormat="1">
      <c r="A2748" s="827"/>
      <c r="B2748" s="830"/>
      <c r="C2748" s="173"/>
      <c r="D2748" s="174"/>
      <c r="E2748" s="175"/>
      <c r="F2748" s="182"/>
      <c r="G2748" s="173"/>
      <c r="H2748" s="183"/>
      <c r="I2748" s="191"/>
      <c r="J2748" s="175"/>
      <c r="K2748" s="178"/>
      <c r="L2748" s="184"/>
      <c r="M2748" s="180"/>
      <c r="N2748" s="181"/>
      <c r="O2748" s="175"/>
      <c r="P2748" s="182"/>
    </row>
    <row r="2749" spans="1:16" s="172" customFormat="1">
      <c r="A2749" s="827"/>
      <c r="B2749" s="830"/>
      <c r="C2749" s="192"/>
      <c r="D2749" s="193"/>
      <c r="E2749" s="194"/>
      <c r="F2749" s="195"/>
      <c r="G2749" s="173"/>
      <c r="H2749" s="177"/>
      <c r="I2749" s="175"/>
      <c r="J2749" s="175"/>
      <c r="K2749" s="178"/>
      <c r="L2749" s="184"/>
      <c r="M2749" s="180"/>
      <c r="N2749" s="196"/>
      <c r="O2749" s="194"/>
      <c r="P2749" s="195"/>
    </row>
    <row r="2750" spans="1:16" s="172" customFormat="1">
      <c r="A2750" s="827"/>
      <c r="B2750" s="830"/>
      <c r="C2750" s="192"/>
      <c r="D2750" s="193"/>
      <c r="E2750" s="194"/>
      <c r="F2750" s="195"/>
      <c r="G2750" s="198"/>
      <c r="H2750" s="183"/>
      <c r="I2750" s="191"/>
      <c r="J2750" s="175"/>
      <c r="K2750" s="178"/>
      <c r="L2750" s="184"/>
      <c r="M2750" s="180"/>
      <c r="N2750" s="196"/>
      <c r="O2750" s="194"/>
      <c r="P2750" s="195"/>
    </row>
    <row r="2751" spans="1:16" s="172" customFormat="1">
      <c r="A2751" s="827"/>
      <c r="B2751" s="830"/>
      <c r="C2751" s="192"/>
      <c r="D2751" s="193"/>
      <c r="E2751" s="194"/>
      <c r="F2751" s="195"/>
      <c r="G2751" s="173"/>
      <c r="H2751" s="199"/>
      <c r="I2751" s="191"/>
      <c r="J2751" s="200"/>
      <c r="K2751" s="197"/>
      <c r="L2751" s="184"/>
      <c r="M2751" s="180"/>
      <c r="N2751" s="196"/>
      <c r="O2751" s="194"/>
      <c r="P2751" s="195"/>
    </row>
    <row r="2752" spans="1:16" s="172" customFormat="1">
      <c r="A2752" s="827"/>
      <c r="B2752" s="830"/>
      <c r="C2752" s="192"/>
      <c r="D2752" s="193"/>
      <c r="E2752" s="194"/>
      <c r="F2752" s="195"/>
      <c r="G2752" s="173"/>
      <c r="H2752" s="201"/>
      <c r="I2752" s="175"/>
      <c r="J2752" s="175"/>
      <c r="K2752" s="178"/>
      <c r="L2752" s="184"/>
      <c r="M2752" s="180"/>
      <c r="N2752" s="196"/>
      <c r="O2752" s="194"/>
      <c r="P2752" s="195"/>
    </row>
    <row r="2753" spans="1:16" s="172" customFormat="1">
      <c r="A2753" s="827"/>
      <c r="B2753" s="830"/>
      <c r="C2753" s="192"/>
      <c r="D2753" s="193"/>
      <c r="E2753" s="194"/>
      <c r="F2753" s="195"/>
      <c r="G2753" s="198"/>
      <c r="H2753" s="183"/>
      <c r="I2753" s="200"/>
      <c r="J2753" s="200"/>
      <c r="K2753" s="197"/>
      <c r="L2753" s="184"/>
      <c r="M2753" s="180"/>
      <c r="N2753" s="196"/>
      <c r="O2753" s="194"/>
      <c r="P2753" s="195"/>
    </row>
    <row r="2754" spans="1:16" s="172" customFormat="1">
      <c r="A2754" s="827"/>
      <c r="B2754" s="830"/>
      <c r="C2754" s="192"/>
      <c r="D2754" s="193"/>
      <c r="E2754" s="194"/>
      <c r="F2754" s="195"/>
      <c r="G2754" s="173"/>
      <c r="H2754" s="183"/>
      <c r="I2754" s="200"/>
      <c r="J2754" s="200"/>
      <c r="K2754" s="197"/>
      <c r="L2754" s="179"/>
      <c r="M2754" s="180"/>
      <c r="N2754" s="196"/>
      <c r="O2754" s="194"/>
      <c r="P2754" s="195"/>
    </row>
    <row r="2755" spans="1:16" s="172" customFormat="1">
      <c r="A2755" s="827"/>
      <c r="B2755" s="830"/>
      <c r="C2755" s="192"/>
      <c r="D2755" s="193"/>
      <c r="E2755" s="194"/>
      <c r="F2755" s="195"/>
      <c r="G2755" s="192"/>
      <c r="H2755" s="201"/>
      <c r="I2755" s="202"/>
      <c r="J2755" s="202"/>
      <c r="K2755" s="203"/>
      <c r="L2755" s="204"/>
      <c r="M2755" s="190"/>
      <c r="N2755" s="196"/>
      <c r="O2755" s="194"/>
      <c r="P2755" s="195"/>
    </row>
    <row r="2756" spans="1:16" s="172" customFormat="1">
      <c r="A2756" s="827"/>
      <c r="B2756" s="830"/>
      <c r="C2756" s="192"/>
      <c r="D2756" s="193"/>
      <c r="E2756" s="194"/>
      <c r="F2756" s="195"/>
      <c r="G2756" s="192"/>
      <c r="H2756" s="201"/>
      <c r="I2756" s="202"/>
      <c r="J2756" s="202"/>
      <c r="K2756" s="203"/>
      <c r="L2756" s="204"/>
      <c r="M2756" s="190"/>
      <c r="N2756" s="196"/>
      <c r="O2756" s="194"/>
      <c r="P2756" s="195"/>
    </row>
    <row r="2757" spans="1:16" s="172" customFormat="1">
      <c r="A2757" s="827"/>
      <c r="B2757" s="830"/>
      <c r="C2757" s="192"/>
      <c r="D2757" s="193"/>
      <c r="E2757" s="194"/>
      <c r="F2757" s="195"/>
      <c r="G2757" s="192"/>
      <c r="H2757" s="201"/>
      <c r="I2757" s="202"/>
      <c r="J2757" s="202"/>
      <c r="K2757" s="203"/>
      <c r="L2757" s="204"/>
      <c r="M2757" s="190"/>
      <c r="N2757" s="196"/>
      <c r="O2757" s="194"/>
      <c r="P2757" s="195"/>
    </row>
    <row r="2758" spans="1:16" s="172" customFormat="1" ht="17.25" thickBot="1">
      <c r="A2758" s="828"/>
      <c r="B2758" s="831"/>
      <c r="C2758" s="205"/>
      <c r="D2758" s="206"/>
      <c r="E2758" s="207"/>
      <c r="F2758" s="208"/>
      <c r="G2758" s="209"/>
      <c r="H2758" s="210"/>
      <c r="I2758" s="211"/>
      <c r="J2758" s="211"/>
      <c r="K2758" s="212"/>
      <c r="L2758" s="213"/>
      <c r="M2758" s="214"/>
      <c r="N2758" s="215"/>
      <c r="O2758" s="207"/>
      <c r="P2758" s="208"/>
    </row>
    <row r="2759" spans="1:16" s="71" customFormat="1" ht="18" customHeight="1" thickTop="1" thickBot="1">
      <c r="A2759" s="862">
        <f>A2653+1</f>
        <v>46230</v>
      </c>
      <c r="B2759" s="90" t="s">
        <v>162</v>
      </c>
      <c r="C2759" s="832" t="s">
        <v>665</v>
      </c>
      <c r="D2759" s="91" t="s">
        <v>114</v>
      </c>
      <c r="E2759" s="92" t="s">
        <v>164</v>
      </c>
      <c r="F2759" s="93"/>
      <c r="G2759" s="90" t="s">
        <v>162</v>
      </c>
      <c r="H2759" s="836" t="s">
        <v>163</v>
      </c>
      <c r="I2759" s="91" t="s">
        <v>114</v>
      </c>
      <c r="J2759" s="92" t="s">
        <v>164</v>
      </c>
      <c r="K2759" s="93"/>
      <c r="L2759" s="90" t="s">
        <v>162</v>
      </c>
      <c r="M2759" s="839" t="s">
        <v>163</v>
      </c>
      <c r="N2759" s="91" t="s">
        <v>114</v>
      </c>
      <c r="O2759" s="92" t="s">
        <v>164</v>
      </c>
      <c r="P2759" s="93"/>
    </row>
    <row r="2760" spans="1:16" ht="18" customHeight="1">
      <c r="A2760" s="863"/>
      <c r="B2760" s="864"/>
      <c r="C2760" s="833"/>
      <c r="D2760" s="94" t="s">
        <v>116</v>
      </c>
      <c r="E2760" s="95" t="s">
        <v>142</v>
      </c>
      <c r="F2760" s="93"/>
      <c r="G2760" s="864"/>
      <c r="H2760" s="836"/>
      <c r="I2760" s="94" t="s">
        <v>116</v>
      </c>
      <c r="J2760" s="95" t="s">
        <v>142</v>
      </c>
      <c r="K2760" s="93"/>
      <c r="L2760" s="864"/>
      <c r="M2760" s="839"/>
      <c r="N2760" s="94" t="s">
        <v>116</v>
      </c>
      <c r="O2760" s="95" t="s">
        <v>142</v>
      </c>
      <c r="P2760" s="93"/>
    </row>
    <row r="2761" spans="1:16" ht="17.25" thickBot="1">
      <c r="A2761" s="863"/>
      <c r="B2761" s="865"/>
      <c r="C2761" s="833"/>
      <c r="D2761" s="94" t="s">
        <v>165</v>
      </c>
      <c r="E2761" s="96" t="s">
        <v>166</v>
      </c>
      <c r="F2761" s="98"/>
      <c r="G2761" s="865"/>
      <c r="H2761" s="836"/>
      <c r="I2761" s="94" t="s">
        <v>165</v>
      </c>
      <c r="J2761" s="96" t="s">
        <v>166</v>
      </c>
      <c r="K2761" s="98"/>
      <c r="L2761" s="865"/>
      <c r="M2761" s="839"/>
      <c r="N2761" s="94" t="s">
        <v>165</v>
      </c>
      <c r="O2761" s="96" t="s">
        <v>166</v>
      </c>
      <c r="P2761" s="98"/>
    </row>
    <row r="2762" spans="1:16" ht="17.25" thickBot="1">
      <c r="A2762" s="863"/>
      <c r="B2762" s="90" t="s">
        <v>167</v>
      </c>
      <c r="C2762" s="833"/>
      <c r="D2762" s="94"/>
      <c r="E2762" s="96"/>
      <c r="F2762" s="97"/>
      <c r="G2762" s="90" t="s">
        <v>167</v>
      </c>
      <c r="H2762" s="836"/>
      <c r="I2762" s="94" t="s">
        <v>120</v>
      </c>
      <c r="J2762" s="96" t="s">
        <v>148</v>
      </c>
      <c r="K2762" s="97"/>
      <c r="L2762" s="90" t="s">
        <v>167</v>
      </c>
      <c r="M2762" s="839"/>
      <c r="N2762" s="94" t="s">
        <v>120</v>
      </c>
      <c r="O2762" s="96" t="s">
        <v>148</v>
      </c>
      <c r="P2762" s="97"/>
    </row>
    <row r="2763" spans="1:16">
      <c r="A2763" s="863"/>
      <c r="B2763" s="861"/>
      <c r="C2763" s="833"/>
      <c r="D2763" s="94"/>
      <c r="E2763" s="96"/>
      <c r="F2763" s="97"/>
      <c r="G2763" s="861"/>
      <c r="H2763" s="836"/>
      <c r="I2763" s="94"/>
      <c r="J2763" s="96"/>
      <c r="K2763" s="97"/>
      <c r="L2763" s="861"/>
      <c r="M2763" s="839"/>
      <c r="N2763" s="94"/>
      <c r="O2763" s="96"/>
      <c r="P2763" s="97"/>
    </row>
    <row r="2764" spans="1:16">
      <c r="A2764" s="863"/>
      <c r="B2764" s="854"/>
      <c r="C2764" s="833"/>
      <c r="D2764" s="94"/>
      <c r="E2764" s="96"/>
      <c r="F2764" s="97"/>
      <c r="G2764" s="854"/>
      <c r="H2764" s="836"/>
      <c r="I2764" s="94"/>
      <c r="J2764" s="96"/>
      <c r="K2764" s="97"/>
      <c r="L2764" s="854"/>
      <c r="M2764" s="839"/>
      <c r="N2764" s="94"/>
      <c r="O2764" s="96"/>
      <c r="P2764" s="97"/>
    </row>
    <row r="2765" spans="1:16">
      <c r="A2765" s="863"/>
      <c r="B2765" s="853"/>
      <c r="C2765" s="833"/>
      <c r="D2765" s="94"/>
      <c r="E2765" s="96"/>
      <c r="F2765" s="93"/>
      <c r="G2765" s="853"/>
      <c r="H2765" s="836"/>
      <c r="I2765" s="94"/>
      <c r="J2765" s="96"/>
      <c r="K2765" s="93"/>
      <c r="L2765" s="853"/>
      <c r="M2765" s="839"/>
      <c r="N2765" s="94"/>
      <c r="O2765" s="96"/>
      <c r="P2765" s="93"/>
    </row>
    <row r="2766" spans="1:16">
      <c r="A2766" s="863"/>
      <c r="B2766" s="854"/>
      <c r="C2766" s="833"/>
      <c r="D2766" s="94"/>
      <c r="E2766" s="96"/>
      <c r="F2766" s="99"/>
      <c r="G2766" s="854"/>
      <c r="H2766" s="836"/>
      <c r="I2766" s="94"/>
      <c r="J2766" s="96"/>
      <c r="K2766" s="99"/>
      <c r="L2766" s="854"/>
      <c r="M2766" s="839"/>
      <c r="N2766" s="94"/>
      <c r="O2766" s="96"/>
      <c r="P2766" s="93"/>
    </row>
    <row r="2767" spans="1:16">
      <c r="A2767" s="863"/>
      <c r="B2767" s="853"/>
      <c r="C2767" s="833"/>
      <c r="D2767" s="94"/>
      <c r="E2767" s="96"/>
      <c r="F2767" s="102"/>
      <c r="G2767" s="853"/>
      <c r="H2767" s="836"/>
      <c r="I2767" s="94"/>
      <c r="J2767" s="96"/>
      <c r="K2767" s="102"/>
      <c r="L2767" s="853"/>
      <c r="M2767" s="839"/>
      <c r="N2767" s="94"/>
      <c r="O2767" s="96"/>
      <c r="P2767" s="99"/>
    </row>
    <row r="2768" spans="1:16" ht="17.25" thickBot="1">
      <c r="A2768" s="863"/>
      <c r="B2768" s="854"/>
      <c r="C2768" s="833"/>
      <c r="D2768" s="94"/>
      <c r="E2768" s="96"/>
      <c r="F2768" s="99"/>
      <c r="G2768" s="854"/>
      <c r="H2768" s="836"/>
      <c r="I2768" s="94"/>
      <c r="J2768" s="96"/>
      <c r="K2768" s="99"/>
      <c r="L2768" s="854"/>
      <c r="M2768" s="839"/>
      <c r="N2768" s="94"/>
      <c r="O2768" s="96"/>
      <c r="P2768" s="99"/>
    </row>
    <row r="2769" spans="1:16" ht="17.25" thickBot="1">
      <c r="A2769" s="863"/>
      <c r="B2769" s="100" t="s">
        <v>168</v>
      </c>
      <c r="C2769" s="833"/>
      <c r="D2769" s="94"/>
      <c r="E2769" s="96"/>
      <c r="F2769" s="99"/>
      <c r="G2769" s="100" t="s">
        <v>168</v>
      </c>
      <c r="H2769" s="836"/>
      <c r="I2769" s="94"/>
      <c r="J2769" s="96"/>
      <c r="K2769" s="99"/>
      <c r="L2769" s="100" t="s">
        <v>168</v>
      </c>
      <c r="M2769" s="839"/>
      <c r="N2769" s="94"/>
      <c r="O2769" s="96"/>
      <c r="P2769" s="99"/>
    </row>
    <row r="2770" spans="1:16">
      <c r="A2770" s="863"/>
      <c r="B2770" s="855"/>
      <c r="C2770" s="833"/>
      <c r="D2770" s="94"/>
      <c r="E2770" s="96"/>
      <c r="F2770" s="99"/>
      <c r="G2770" s="855"/>
      <c r="H2770" s="836"/>
      <c r="I2770" s="94"/>
      <c r="J2770" s="96"/>
      <c r="K2770" s="99"/>
      <c r="L2770" s="855"/>
      <c r="M2770" s="839"/>
      <c r="N2770" s="94"/>
      <c r="O2770" s="96"/>
      <c r="P2770" s="99"/>
    </row>
    <row r="2771" spans="1:16">
      <c r="A2771" s="863"/>
      <c r="B2771" s="856"/>
      <c r="C2771" s="833"/>
      <c r="D2771" s="94"/>
      <c r="E2771" s="96"/>
      <c r="F2771" s="99"/>
      <c r="G2771" s="856"/>
      <c r="H2771" s="836"/>
      <c r="I2771" s="94"/>
      <c r="J2771" s="96"/>
      <c r="K2771" s="99"/>
      <c r="L2771" s="856"/>
      <c r="M2771" s="839"/>
      <c r="N2771" s="94"/>
      <c r="O2771" s="96"/>
      <c r="P2771" s="97"/>
    </row>
    <row r="2772" spans="1:16" ht="17.25" thickBot="1">
      <c r="A2772" s="863"/>
      <c r="B2772" s="857"/>
      <c r="C2772" s="833"/>
      <c r="D2772" s="94"/>
      <c r="E2772" s="96"/>
      <c r="F2772" s="97"/>
      <c r="G2772" s="857"/>
      <c r="H2772" s="836"/>
      <c r="I2772" s="94"/>
      <c r="J2772" s="96"/>
      <c r="K2772" s="97"/>
      <c r="L2772" s="857"/>
      <c r="M2772" s="839"/>
      <c r="N2772" s="94"/>
      <c r="O2772" s="96"/>
      <c r="P2772" s="97"/>
    </row>
    <row r="2773" spans="1:16" ht="17.25" thickBot="1">
      <c r="A2773" s="863"/>
      <c r="B2773" s="100" t="s">
        <v>123</v>
      </c>
      <c r="C2773" s="833"/>
      <c r="D2773" s="94"/>
      <c r="E2773" s="96"/>
      <c r="F2773" s="97"/>
      <c r="G2773" s="100" t="s">
        <v>123</v>
      </c>
      <c r="H2773" s="836"/>
      <c r="I2773" s="94"/>
      <c r="J2773" s="96"/>
      <c r="K2773" s="97"/>
      <c r="L2773" s="100" t="s">
        <v>123</v>
      </c>
      <c r="M2773" s="839"/>
      <c r="N2773" s="94"/>
      <c r="O2773" s="96"/>
      <c r="P2773" s="97"/>
    </row>
    <row r="2774" spans="1:16">
      <c r="A2774" s="863"/>
      <c r="B2774" s="868"/>
      <c r="C2774" s="833"/>
      <c r="D2774" s="94"/>
      <c r="E2774" s="96"/>
      <c r="F2774" s="97"/>
      <c r="G2774" s="868"/>
      <c r="H2774" s="836"/>
      <c r="I2774" s="94"/>
      <c r="J2774" s="96"/>
      <c r="K2774" s="97"/>
      <c r="L2774" s="868"/>
      <c r="M2774" s="839"/>
      <c r="N2774" s="94"/>
      <c r="O2774" s="96"/>
      <c r="P2774" s="97"/>
    </row>
    <row r="2775" spans="1:16">
      <c r="A2775" s="863"/>
      <c r="B2775" s="869"/>
      <c r="C2775" s="833"/>
      <c r="D2775" s="94"/>
      <c r="E2775" s="96"/>
      <c r="F2775" s="97"/>
      <c r="G2775" s="869"/>
      <c r="H2775" s="836"/>
      <c r="I2775" s="94"/>
      <c r="J2775" s="96"/>
      <c r="K2775" s="97"/>
      <c r="L2775" s="869"/>
      <c r="M2775" s="839"/>
      <c r="N2775" s="94"/>
      <c r="O2775" s="96"/>
      <c r="P2775" s="97"/>
    </row>
    <row r="2776" spans="1:16" ht="17.25" thickBot="1">
      <c r="A2776" s="863"/>
      <c r="B2776" s="870"/>
      <c r="C2776" s="833"/>
      <c r="D2776" s="94"/>
      <c r="E2776" s="96"/>
      <c r="F2776" s="97"/>
      <c r="G2776" s="870"/>
      <c r="H2776" s="836"/>
      <c r="I2776" s="94"/>
      <c r="J2776" s="96"/>
      <c r="K2776" s="97"/>
      <c r="L2776" s="870"/>
      <c r="M2776" s="839"/>
      <c r="N2776" s="94"/>
      <c r="O2776" s="96"/>
      <c r="P2776" s="97"/>
    </row>
    <row r="2777" spans="1:16">
      <c r="A2777" s="863"/>
      <c r="B2777" s="851" t="s">
        <v>124</v>
      </c>
      <c r="C2777" s="833"/>
      <c r="D2777" s="94"/>
      <c r="E2777" s="96"/>
      <c r="F2777" s="97"/>
      <c r="G2777" s="851" t="s">
        <v>124</v>
      </c>
      <c r="H2777" s="836"/>
      <c r="I2777" s="94"/>
      <c r="J2777" s="96"/>
      <c r="K2777" s="97"/>
      <c r="L2777" s="851" t="s">
        <v>124</v>
      </c>
      <c r="M2777" s="839"/>
      <c r="N2777" s="94"/>
      <c r="O2777" s="96"/>
      <c r="P2777" s="97"/>
    </row>
    <row r="2778" spans="1:16" ht="17.25" thickBot="1">
      <c r="A2778" s="863"/>
      <c r="B2778" s="852"/>
      <c r="C2778" s="833"/>
      <c r="D2778" s="94"/>
      <c r="E2778" s="96"/>
      <c r="F2778" s="97"/>
      <c r="G2778" s="852"/>
      <c r="H2778" s="836"/>
      <c r="I2778" s="94"/>
      <c r="J2778" s="96"/>
      <c r="K2778" s="97"/>
      <c r="L2778" s="852"/>
      <c r="M2778" s="839"/>
      <c r="N2778" s="94"/>
      <c r="O2778" s="96"/>
      <c r="P2778" s="93"/>
    </row>
    <row r="2779" spans="1:16" ht="17.25" thickTop="1">
      <c r="A2779" s="863"/>
      <c r="B2779" s="866" t="s">
        <v>125</v>
      </c>
      <c r="C2779" s="833"/>
      <c r="D2779" s="94"/>
      <c r="E2779" s="96"/>
      <c r="F2779" s="93"/>
      <c r="G2779" s="866" t="s">
        <v>125</v>
      </c>
      <c r="H2779" s="836"/>
      <c r="I2779" s="94"/>
      <c r="J2779" s="96"/>
      <c r="K2779" s="93"/>
      <c r="L2779" s="866" t="s">
        <v>125</v>
      </c>
      <c r="M2779" s="839"/>
      <c r="N2779" s="94"/>
      <c r="O2779" s="96"/>
      <c r="P2779" s="97"/>
    </row>
    <row r="2780" spans="1:16" ht="17.25" thickBot="1">
      <c r="A2780" s="863"/>
      <c r="B2780" s="849"/>
      <c r="C2780" s="833"/>
      <c r="D2780" s="94"/>
      <c r="E2780" s="96"/>
      <c r="F2780" s="93"/>
      <c r="G2780" s="849"/>
      <c r="H2780" s="836"/>
      <c r="I2780" s="94"/>
      <c r="J2780" s="96"/>
      <c r="K2780" s="93"/>
      <c r="L2780" s="849"/>
      <c r="M2780" s="839"/>
      <c r="N2780" s="94"/>
      <c r="O2780" s="96"/>
      <c r="P2780" s="101"/>
    </row>
    <row r="2781" spans="1:16">
      <c r="A2781" s="863"/>
      <c r="B2781" s="859"/>
      <c r="C2781" s="833"/>
      <c r="D2781" s="94"/>
      <c r="E2781" s="96"/>
      <c r="F2781" s="97"/>
      <c r="G2781" s="859"/>
      <c r="H2781" s="836"/>
      <c r="I2781" s="94"/>
      <c r="J2781" s="96"/>
      <c r="K2781" s="97"/>
      <c r="L2781" s="859"/>
      <c r="M2781" s="839"/>
      <c r="N2781" s="94"/>
      <c r="O2781" s="96"/>
      <c r="P2781" s="103"/>
    </row>
    <row r="2782" spans="1:16" ht="17.25" thickBot="1">
      <c r="A2782" s="863"/>
      <c r="B2782" s="867"/>
      <c r="C2782" s="833"/>
      <c r="D2782" s="94"/>
      <c r="E2782" s="96"/>
      <c r="F2782" s="97"/>
      <c r="G2782" s="867"/>
      <c r="H2782" s="836"/>
      <c r="I2782" s="94"/>
      <c r="J2782" s="96"/>
      <c r="K2782" s="97"/>
      <c r="L2782" s="867"/>
      <c r="M2782" s="839"/>
      <c r="N2782" s="94"/>
      <c r="O2782" s="96"/>
      <c r="P2782" s="104"/>
    </row>
    <row r="2783" spans="1:16">
      <c r="A2783" s="863"/>
      <c r="B2783" s="848" t="s">
        <v>126</v>
      </c>
      <c r="C2783" s="833"/>
      <c r="D2783" s="94"/>
      <c r="E2783" s="96"/>
      <c r="F2783" s="93"/>
      <c r="G2783" s="848" t="s">
        <v>126</v>
      </c>
      <c r="H2783" s="836"/>
      <c r="I2783" s="94"/>
      <c r="J2783" s="96"/>
      <c r="K2783" s="93"/>
      <c r="L2783" s="848" t="s">
        <v>126</v>
      </c>
      <c r="M2783" s="839"/>
      <c r="N2783" s="94"/>
      <c r="O2783" s="96"/>
      <c r="P2783" s="99"/>
    </row>
    <row r="2784" spans="1:16" ht="17.25" thickBot="1">
      <c r="A2784" s="863"/>
      <c r="B2784" s="849"/>
      <c r="C2784" s="833"/>
      <c r="D2784" s="94"/>
      <c r="E2784" s="96"/>
      <c r="F2784" s="101"/>
      <c r="G2784" s="849"/>
      <c r="H2784" s="836"/>
      <c r="I2784" s="94"/>
      <c r="J2784" s="96"/>
      <c r="K2784" s="101"/>
      <c r="L2784" s="849"/>
      <c r="M2784" s="839"/>
      <c r="N2784" s="94"/>
      <c r="O2784" s="96"/>
      <c r="P2784" s="104"/>
    </row>
    <row r="2785" spans="1:16">
      <c r="A2785" s="863"/>
      <c r="B2785" s="859"/>
      <c r="C2785" s="833"/>
      <c r="D2785" s="94"/>
      <c r="E2785" s="96"/>
      <c r="F2785" s="102"/>
      <c r="G2785" s="859"/>
      <c r="H2785" s="836"/>
      <c r="I2785" s="94"/>
      <c r="J2785" s="96"/>
      <c r="K2785" s="103"/>
      <c r="L2785" s="859"/>
      <c r="M2785" s="839"/>
      <c r="N2785" s="94"/>
      <c r="O2785" s="96"/>
      <c r="P2785" s="93"/>
    </row>
    <row r="2786" spans="1:16" ht="17.25" thickBot="1">
      <c r="A2786" s="863"/>
      <c r="B2786" s="860"/>
      <c r="C2786" s="833"/>
      <c r="D2786" s="94"/>
      <c r="E2786" s="96"/>
      <c r="F2786" s="99"/>
      <c r="G2786" s="860"/>
      <c r="H2786" s="836"/>
      <c r="I2786" s="94"/>
      <c r="J2786" s="96"/>
      <c r="K2786" s="104"/>
      <c r="L2786" s="860"/>
      <c r="M2786" s="839"/>
      <c r="N2786" s="94"/>
      <c r="O2786" s="96"/>
      <c r="P2786" s="97"/>
    </row>
    <row r="2787" spans="1:16">
      <c r="A2787" s="863"/>
      <c r="B2787" s="858" t="s">
        <v>127</v>
      </c>
      <c r="C2787" s="833"/>
      <c r="D2787" s="94"/>
      <c r="E2787" s="96"/>
      <c r="F2787" s="103"/>
      <c r="G2787" s="858" t="s">
        <v>127</v>
      </c>
      <c r="H2787" s="836"/>
      <c r="I2787" s="94"/>
      <c r="J2787" s="96"/>
      <c r="K2787" s="104"/>
      <c r="L2787" s="858" t="s">
        <v>127</v>
      </c>
      <c r="M2787" s="839"/>
      <c r="N2787" s="94"/>
      <c r="O2787" s="114"/>
      <c r="P2787" s="97"/>
    </row>
    <row r="2788" spans="1:16" ht="17.25" thickBot="1">
      <c r="A2788" s="863"/>
      <c r="B2788" s="849"/>
      <c r="C2788" s="833"/>
      <c r="D2788" s="94"/>
      <c r="E2788" s="96"/>
      <c r="F2788" s="104"/>
      <c r="G2788" s="849"/>
      <c r="H2788" s="836"/>
      <c r="I2788" s="94"/>
      <c r="J2788" s="96"/>
      <c r="K2788" s="99"/>
      <c r="L2788" s="849"/>
      <c r="M2788" s="839"/>
      <c r="N2788" s="113"/>
      <c r="O2788" s="96"/>
      <c r="P2788" s="112"/>
    </row>
    <row r="2789" spans="1:16">
      <c r="A2789" s="863"/>
      <c r="B2789" s="859"/>
      <c r="C2789" s="833"/>
      <c r="D2789" s="94"/>
      <c r="E2789" s="96"/>
      <c r="F2789" s="104"/>
      <c r="G2789" s="859"/>
      <c r="H2789" s="836"/>
      <c r="I2789" s="94"/>
      <c r="J2789" s="96"/>
      <c r="K2789" s="104"/>
      <c r="L2789" s="859"/>
      <c r="M2789" s="839"/>
      <c r="N2789" s="113"/>
      <c r="O2789" s="114"/>
      <c r="P2789" s="97"/>
    </row>
    <row r="2790" spans="1:16" ht="17.25" thickBot="1">
      <c r="A2790" s="863"/>
      <c r="B2790" s="860"/>
      <c r="C2790" s="833"/>
      <c r="D2790" s="94"/>
      <c r="E2790" s="96"/>
      <c r="F2790" s="99"/>
      <c r="G2790" s="860"/>
      <c r="H2790" s="836"/>
      <c r="I2790" s="94"/>
      <c r="J2790" s="96"/>
      <c r="K2790" s="93"/>
      <c r="L2790" s="860"/>
      <c r="M2790" s="839"/>
      <c r="N2790" s="94"/>
      <c r="O2790" s="114"/>
      <c r="P2790" s="104"/>
    </row>
    <row r="2791" spans="1:16">
      <c r="A2791" s="863"/>
      <c r="B2791" s="858" t="s">
        <v>128</v>
      </c>
      <c r="C2791" s="833"/>
      <c r="D2791" s="94"/>
      <c r="E2791" s="96"/>
      <c r="F2791" s="104"/>
      <c r="G2791" s="858" t="s">
        <v>128</v>
      </c>
      <c r="H2791" s="836"/>
      <c r="I2791" s="94"/>
      <c r="J2791" s="96"/>
      <c r="K2791" s="97"/>
      <c r="L2791" s="858" t="s">
        <v>128</v>
      </c>
      <c r="M2791" s="839"/>
      <c r="N2791" s="94"/>
      <c r="O2791" s="96"/>
      <c r="P2791" s="97"/>
    </row>
    <row r="2792" spans="1:16" ht="17.25" thickBot="1">
      <c r="A2792" s="863"/>
      <c r="B2792" s="849"/>
      <c r="C2792" s="833"/>
      <c r="D2792" s="94"/>
      <c r="E2792" s="96"/>
      <c r="F2792" s="93"/>
      <c r="G2792" s="849"/>
      <c r="H2792" s="836"/>
      <c r="I2792" s="94"/>
      <c r="J2792" s="114"/>
      <c r="K2792" s="97"/>
      <c r="L2792" s="849"/>
      <c r="M2792" s="839"/>
      <c r="N2792" s="113"/>
      <c r="O2792" s="114"/>
      <c r="P2792" s="97"/>
    </row>
    <row r="2793" spans="1:16">
      <c r="A2793" s="863"/>
      <c r="B2793" s="859"/>
      <c r="C2793" s="833"/>
      <c r="D2793" s="94"/>
      <c r="E2793" s="96"/>
      <c r="F2793" s="97"/>
      <c r="G2793" s="859"/>
      <c r="H2793" s="836"/>
      <c r="I2793" s="94"/>
      <c r="J2793" s="96"/>
      <c r="K2793" s="97"/>
      <c r="L2793" s="859"/>
      <c r="M2793" s="839"/>
      <c r="N2793" s="113"/>
      <c r="O2793" s="114"/>
      <c r="P2793" s="97"/>
    </row>
    <row r="2794" spans="1:16" ht="17.25" thickBot="1">
      <c r="A2794" s="863"/>
      <c r="B2794" s="860"/>
      <c r="C2794" s="833"/>
      <c r="D2794" s="94"/>
      <c r="E2794" s="96"/>
      <c r="F2794" s="93"/>
      <c r="G2794" s="860"/>
      <c r="H2794" s="836"/>
      <c r="I2794" s="94"/>
      <c r="J2794" s="114"/>
      <c r="K2794" s="97"/>
      <c r="L2794" s="860"/>
      <c r="M2794" s="839"/>
      <c r="N2794" s="94"/>
      <c r="O2794" s="114"/>
      <c r="P2794" s="97"/>
    </row>
    <row r="2795" spans="1:16">
      <c r="A2795" s="863"/>
      <c r="B2795" s="848" t="s">
        <v>129</v>
      </c>
      <c r="C2795" s="833"/>
      <c r="D2795" s="94"/>
      <c r="E2795" s="96"/>
      <c r="F2795" s="93"/>
      <c r="G2795" s="848" t="s">
        <v>129</v>
      </c>
      <c r="H2795" s="836"/>
      <c r="I2795" s="94"/>
      <c r="J2795" s="114"/>
      <c r="K2795" s="97"/>
      <c r="L2795" s="848" t="s">
        <v>129</v>
      </c>
      <c r="M2795" s="839"/>
      <c r="N2795" s="113"/>
      <c r="O2795" s="114"/>
      <c r="P2795" s="97"/>
    </row>
    <row r="2796" spans="1:16" ht="17.25" thickBot="1">
      <c r="A2796" s="863"/>
      <c r="B2796" s="849"/>
      <c r="C2796" s="833"/>
      <c r="D2796" s="94"/>
      <c r="E2796" s="96"/>
      <c r="F2796" s="93"/>
      <c r="G2796" s="849"/>
      <c r="H2796" s="836"/>
      <c r="I2796" s="94"/>
      <c r="J2796" s="114"/>
      <c r="K2796" s="97"/>
      <c r="L2796" s="849"/>
      <c r="M2796" s="839"/>
      <c r="N2796" s="94"/>
      <c r="O2796" s="114"/>
      <c r="P2796" s="97"/>
    </row>
    <row r="2797" spans="1:16">
      <c r="A2797" s="863"/>
      <c r="B2797" s="106"/>
      <c r="C2797" s="833"/>
      <c r="D2797" s="94"/>
      <c r="E2797" s="96"/>
      <c r="F2797" s="97"/>
      <c r="G2797" s="106"/>
      <c r="H2797" s="836"/>
      <c r="I2797" s="94"/>
      <c r="J2797" s="96"/>
      <c r="K2797" s="112"/>
      <c r="L2797" s="106"/>
      <c r="M2797" s="839"/>
      <c r="N2797" s="113"/>
      <c r="O2797" s="96"/>
      <c r="P2797" s="112"/>
    </row>
    <row r="2798" spans="1:16">
      <c r="A2798" s="863"/>
      <c r="B2798" s="107"/>
      <c r="C2798" s="833"/>
      <c r="D2798" s="94"/>
      <c r="E2798" s="96"/>
      <c r="F2798" s="93"/>
      <c r="G2798" s="107"/>
      <c r="H2798" s="836"/>
      <c r="I2798" s="94"/>
      <c r="J2798" s="96"/>
      <c r="K2798" s="97"/>
      <c r="L2798" s="107"/>
      <c r="M2798" s="839"/>
      <c r="N2798" s="113"/>
      <c r="O2798" s="114"/>
      <c r="P2798" s="97"/>
    </row>
    <row r="2799" spans="1:16">
      <c r="A2799" s="863"/>
      <c r="B2799" s="109"/>
      <c r="C2799" s="833"/>
      <c r="D2799" s="94"/>
      <c r="E2799" s="96"/>
      <c r="F2799" s="93"/>
      <c r="G2799" s="109"/>
      <c r="H2799" s="836"/>
      <c r="I2799" s="113"/>
      <c r="J2799" s="114"/>
      <c r="K2799" s="97"/>
      <c r="L2799" s="109"/>
      <c r="M2799" s="839"/>
      <c r="N2799" s="113"/>
      <c r="O2799" s="114"/>
      <c r="P2799" s="104"/>
    </row>
    <row r="2800" spans="1:16">
      <c r="A2800" s="863"/>
      <c r="B2800" s="110"/>
      <c r="C2800" s="833"/>
      <c r="D2800" s="94"/>
      <c r="E2800" s="96"/>
      <c r="F2800" s="93"/>
      <c r="G2800" s="110"/>
      <c r="H2800" s="836"/>
      <c r="I2800" s="113"/>
      <c r="J2800" s="114"/>
      <c r="K2800" s="104"/>
      <c r="L2800" s="110"/>
      <c r="M2800" s="839"/>
      <c r="N2800" s="111"/>
      <c r="O2800" s="96"/>
      <c r="P2800" s="97"/>
    </row>
    <row r="2801" spans="1:16">
      <c r="A2801" s="863"/>
      <c r="B2801" s="109"/>
      <c r="C2801" s="833"/>
      <c r="D2801" s="111"/>
      <c r="E2801" s="96"/>
      <c r="F2801" s="97"/>
      <c r="G2801" s="109"/>
      <c r="H2801" s="836"/>
      <c r="I2801" s="111"/>
      <c r="J2801" s="96"/>
      <c r="K2801" s="112"/>
      <c r="L2801" s="109"/>
      <c r="M2801" s="839"/>
      <c r="N2801" s="94"/>
      <c r="O2801" s="96"/>
      <c r="P2801" s="112"/>
    </row>
    <row r="2802" spans="1:16">
      <c r="A2802" s="863"/>
      <c r="B2802" s="110"/>
      <c r="C2802" s="833"/>
      <c r="D2802" s="94"/>
      <c r="E2802" s="96"/>
      <c r="F2802" s="108"/>
      <c r="G2802" s="110"/>
      <c r="H2802" s="836"/>
      <c r="I2802" s="94"/>
      <c r="J2802" s="96"/>
      <c r="K2802" s="97"/>
      <c r="L2802" s="110"/>
      <c r="M2802" s="839"/>
      <c r="N2802" s="113"/>
      <c r="O2802" s="114"/>
      <c r="P2802" s="97"/>
    </row>
    <row r="2803" spans="1:16">
      <c r="A2803" s="863"/>
      <c r="B2803" s="109"/>
      <c r="C2803" s="833"/>
      <c r="D2803" s="94"/>
      <c r="E2803" s="96"/>
      <c r="F2803" s="97"/>
      <c r="G2803" s="109"/>
      <c r="H2803" s="836"/>
      <c r="I2803" s="113"/>
      <c r="J2803" s="114"/>
      <c r="K2803" s="97"/>
      <c r="L2803" s="109"/>
      <c r="M2803" s="839"/>
      <c r="N2803" s="113"/>
      <c r="O2803" s="114"/>
      <c r="P2803" s="97"/>
    </row>
    <row r="2804" spans="1:16" ht="17.25" thickBot="1">
      <c r="A2804" s="863"/>
      <c r="B2804" s="110"/>
      <c r="C2804" s="846"/>
      <c r="D2804" s="115"/>
      <c r="E2804" s="116"/>
      <c r="F2804" s="117"/>
      <c r="G2804" s="110"/>
      <c r="H2804" s="836"/>
      <c r="I2804" s="115"/>
      <c r="J2804" s="116"/>
      <c r="K2804" s="117"/>
      <c r="L2804" s="110"/>
      <c r="M2804" s="839"/>
      <c r="N2804" s="115"/>
      <c r="O2804" s="116"/>
      <c r="P2804" s="117"/>
    </row>
    <row r="2805" spans="1:16">
      <c r="A2805" s="850" t="str">
        <f>TEXT(A2759,"AAAA")</f>
        <v>星期一</v>
      </c>
      <c r="B2805" s="109"/>
      <c r="C2805" s="832" t="s">
        <v>666</v>
      </c>
      <c r="D2805" s="118"/>
      <c r="E2805" s="119"/>
      <c r="F2805" s="97"/>
      <c r="G2805" s="109"/>
      <c r="H2805" s="835" t="s">
        <v>130</v>
      </c>
      <c r="I2805" s="118"/>
      <c r="J2805" s="119"/>
      <c r="K2805" s="97"/>
      <c r="L2805" s="109"/>
      <c r="M2805" s="838" t="s">
        <v>130</v>
      </c>
      <c r="N2805" s="118"/>
      <c r="O2805" s="119"/>
      <c r="P2805" s="97"/>
    </row>
    <row r="2806" spans="1:16">
      <c r="A2806" s="850"/>
      <c r="B2806" s="110"/>
      <c r="C2806" s="833"/>
      <c r="D2806" s="120"/>
      <c r="E2806" s="96"/>
      <c r="F2806" s="97"/>
      <c r="G2806" s="110"/>
      <c r="H2806" s="836"/>
      <c r="I2806" s="94"/>
      <c r="J2806" s="96"/>
      <c r="K2806" s="97"/>
      <c r="L2806" s="110"/>
      <c r="M2806" s="839"/>
      <c r="N2806" s="94"/>
      <c r="O2806" s="96"/>
      <c r="P2806" s="97"/>
    </row>
    <row r="2807" spans="1:16">
      <c r="A2807" s="850"/>
      <c r="B2807" s="109"/>
      <c r="C2807" s="833"/>
      <c r="D2807" s="120"/>
      <c r="E2807" s="96"/>
      <c r="F2807" s="97"/>
      <c r="G2807" s="109"/>
      <c r="H2807" s="836"/>
      <c r="I2807" s="94"/>
      <c r="J2807" s="96"/>
      <c r="K2807" s="97"/>
      <c r="L2807" s="109"/>
      <c r="M2807" s="839"/>
      <c r="N2807" s="94"/>
      <c r="O2807" s="96"/>
      <c r="P2807" s="97"/>
    </row>
    <row r="2808" spans="1:16">
      <c r="A2808" s="850"/>
      <c r="B2808" s="110"/>
      <c r="C2808" s="833"/>
      <c r="D2808" s="120"/>
      <c r="E2808" s="96"/>
      <c r="F2808" s="97"/>
      <c r="G2808" s="110"/>
      <c r="H2808" s="836"/>
      <c r="I2808" s="94"/>
      <c r="J2808" s="96"/>
      <c r="K2808" s="97"/>
      <c r="L2808" s="110"/>
      <c r="M2808" s="839"/>
      <c r="N2808" s="94"/>
      <c r="O2808" s="96"/>
      <c r="P2808" s="97"/>
    </row>
    <row r="2809" spans="1:16">
      <c r="A2809" s="850"/>
      <c r="B2809" s="109"/>
      <c r="C2809" s="833"/>
      <c r="D2809" s="120"/>
      <c r="E2809" s="96"/>
      <c r="F2809" s="97"/>
      <c r="G2809" s="109"/>
      <c r="H2809" s="836"/>
      <c r="I2809" s="94"/>
      <c r="J2809" s="96"/>
      <c r="K2809" s="97"/>
      <c r="L2809" s="109"/>
      <c r="M2809" s="839"/>
      <c r="N2809" s="94"/>
      <c r="O2809" s="96"/>
      <c r="P2809" s="97"/>
    </row>
    <row r="2810" spans="1:16">
      <c r="A2810" s="850"/>
      <c r="B2810" s="110"/>
      <c r="C2810" s="833"/>
      <c r="D2810" s="120"/>
      <c r="E2810" s="96"/>
      <c r="F2810" s="97"/>
      <c r="G2810" s="110"/>
      <c r="H2810" s="836"/>
      <c r="I2810" s="94"/>
      <c r="J2810" s="96"/>
      <c r="K2810" s="97"/>
      <c r="L2810" s="110"/>
      <c r="M2810" s="839"/>
      <c r="N2810" s="94"/>
      <c r="O2810" s="96"/>
      <c r="P2810" s="97"/>
    </row>
    <row r="2811" spans="1:16">
      <c r="A2811" s="850"/>
      <c r="B2811" s="109"/>
      <c r="C2811" s="833"/>
      <c r="D2811" s="120"/>
      <c r="E2811" s="96"/>
      <c r="F2811" s="97"/>
      <c r="G2811" s="109"/>
      <c r="H2811" s="836"/>
      <c r="I2811" s="94"/>
      <c r="J2811" s="96"/>
      <c r="K2811" s="97"/>
      <c r="L2811" s="109"/>
      <c r="M2811" s="839"/>
      <c r="N2811" s="94"/>
      <c r="O2811" s="96"/>
      <c r="P2811" s="97"/>
    </row>
    <row r="2812" spans="1:16">
      <c r="A2812" s="850"/>
      <c r="B2812" s="110"/>
      <c r="C2812" s="833"/>
      <c r="D2812" s="94"/>
      <c r="E2812" s="96"/>
      <c r="F2812" s="97"/>
      <c r="G2812" s="110"/>
      <c r="H2812" s="836"/>
      <c r="I2812" s="94"/>
      <c r="J2812" s="96"/>
      <c r="K2812" s="97"/>
      <c r="L2812" s="110"/>
      <c r="M2812" s="839"/>
      <c r="N2812" s="94"/>
      <c r="O2812" s="96"/>
      <c r="P2812" s="97"/>
    </row>
    <row r="2813" spans="1:16">
      <c r="A2813" s="850"/>
      <c r="B2813" s="107"/>
      <c r="C2813" s="833"/>
      <c r="D2813" s="113"/>
      <c r="E2813" s="114"/>
      <c r="F2813" s="104"/>
      <c r="G2813" s="107"/>
      <c r="H2813" s="836"/>
      <c r="I2813" s="113"/>
      <c r="J2813" s="114"/>
      <c r="K2813" s="97"/>
      <c r="L2813" s="107"/>
      <c r="M2813" s="839"/>
      <c r="N2813" s="113"/>
      <c r="O2813" s="114"/>
      <c r="P2813" s="97"/>
    </row>
    <row r="2814" spans="1:16" ht="17.25" thickBot="1">
      <c r="A2814" s="850"/>
      <c r="B2814" s="107"/>
      <c r="C2814" s="846"/>
      <c r="D2814" s="122" t="s">
        <v>132</v>
      </c>
      <c r="E2814" s="123" t="s">
        <v>133</v>
      </c>
      <c r="F2814" s="124"/>
      <c r="G2814" s="107"/>
      <c r="H2814" s="847"/>
      <c r="I2814" s="122" t="s">
        <v>132</v>
      </c>
      <c r="J2814" s="123" t="s">
        <v>133</v>
      </c>
      <c r="K2814" s="97"/>
      <c r="L2814" s="107"/>
      <c r="M2814" s="845"/>
      <c r="N2814" s="122" t="s">
        <v>132</v>
      </c>
      <c r="O2814" s="123" t="s">
        <v>133</v>
      </c>
      <c r="P2814" s="97"/>
    </row>
    <row r="2815" spans="1:16">
      <c r="A2815" s="105"/>
      <c r="B2815" s="109"/>
      <c r="C2815" s="832" t="s">
        <v>667</v>
      </c>
      <c r="D2815" s="118"/>
      <c r="E2815" s="119"/>
      <c r="F2815" s="125"/>
      <c r="G2815" s="109"/>
      <c r="H2815" s="835" t="s">
        <v>134</v>
      </c>
      <c r="I2815" s="118"/>
      <c r="J2815" s="119"/>
      <c r="K2815" s="125"/>
      <c r="L2815" s="109"/>
      <c r="M2815" s="838" t="s">
        <v>134</v>
      </c>
      <c r="N2815" s="118"/>
      <c r="O2815" s="119"/>
      <c r="P2815" s="125"/>
    </row>
    <row r="2816" spans="1:16">
      <c r="A2816" s="105"/>
      <c r="B2816" s="110"/>
      <c r="C2816" s="833"/>
      <c r="D2816" s="94"/>
      <c r="E2816" s="96"/>
      <c r="F2816" s="97"/>
      <c r="G2816" s="110"/>
      <c r="H2816" s="836"/>
      <c r="I2816" s="94"/>
      <c r="J2816" s="96"/>
      <c r="K2816" s="97"/>
      <c r="L2816" s="110"/>
      <c r="M2816" s="839"/>
      <c r="N2816" s="94"/>
      <c r="O2816" s="96"/>
      <c r="P2816" s="97"/>
    </row>
    <row r="2817" spans="1:16">
      <c r="A2817" s="105"/>
      <c r="B2817" s="126"/>
      <c r="C2817" s="833"/>
      <c r="D2817" s="94"/>
      <c r="E2817" s="96"/>
      <c r="F2817" s="97"/>
      <c r="G2817" s="126"/>
      <c r="H2817" s="836"/>
      <c r="I2817" s="94"/>
      <c r="J2817" s="96"/>
      <c r="K2817" s="97"/>
      <c r="L2817" s="126"/>
      <c r="M2817" s="839"/>
      <c r="N2817" s="94"/>
      <c r="O2817" s="96"/>
      <c r="P2817" s="128"/>
    </row>
    <row r="2818" spans="1:16">
      <c r="A2818" s="105"/>
      <c r="B2818" s="107"/>
      <c r="C2818" s="833"/>
      <c r="D2818" s="94"/>
      <c r="E2818" s="96"/>
      <c r="F2818" s="97"/>
      <c r="G2818" s="107"/>
      <c r="H2818" s="836"/>
      <c r="I2818" s="94"/>
      <c r="J2818" s="96"/>
      <c r="K2818" s="97"/>
      <c r="L2818" s="107"/>
      <c r="M2818" s="839"/>
      <c r="N2818" s="94"/>
      <c r="O2818" s="96"/>
      <c r="P2818" s="216"/>
    </row>
    <row r="2819" spans="1:16">
      <c r="A2819" s="105"/>
      <c r="B2819" s="109"/>
      <c r="C2819" s="833"/>
      <c r="D2819" s="94"/>
      <c r="E2819" s="96"/>
      <c r="F2819" s="97"/>
      <c r="G2819" s="109"/>
      <c r="H2819" s="836"/>
      <c r="I2819" s="94"/>
      <c r="J2819" s="96"/>
      <c r="K2819" s="97"/>
      <c r="L2819" s="109"/>
      <c r="M2819" s="839"/>
      <c r="N2819" s="94"/>
      <c r="O2819" s="96"/>
      <c r="P2819" s="97"/>
    </row>
    <row r="2820" spans="1:16">
      <c r="A2820" s="105"/>
      <c r="B2820" s="110"/>
      <c r="C2820" s="833"/>
      <c r="D2820" s="94"/>
      <c r="E2820" s="96"/>
      <c r="F2820" s="127"/>
      <c r="G2820" s="110"/>
      <c r="H2820" s="836"/>
      <c r="I2820" s="94"/>
      <c r="J2820" s="96"/>
      <c r="K2820" s="127"/>
      <c r="L2820" s="110"/>
      <c r="M2820" s="839"/>
      <c r="N2820" s="94"/>
      <c r="O2820" s="96"/>
      <c r="P2820" s="127"/>
    </row>
    <row r="2821" spans="1:16">
      <c r="A2821" s="105"/>
      <c r="B2821" s="109"/>
      <c r="C2821" s="833"/>
      <c r="D2821" s="94"/>
      <c r="E2821" s="96"/>
      <c r="F2821" s="128"/>
      <c r="G2821" s="109"/>
      <c r="H2821" s="836"/>
      <c r="I2821" s="94"/>
      <c r="J2821" s="96"/>
      <c r="K2821" s="128"/>
      <c r="L2821" s="109"/>
      <c r="M2821" s="839"/>
      <c r="N2821" s="94"/>
      <c r="O2821" s="96"/>
      <c r="P2821" s="128"/>
    </row>
    <row r="2822" spans="1:16">
      <c r="A2822" s="105"/>
      <c r="B2822" s="110"/>
      <c r="C2822" s="833"/>
      <c r="D2822" s="217"/>
      <c r="E2822" s="114"/>
      <c r="F2822" s="216"/>
      <c r="G2822" s="110"/>
      <c r="H2822" s="836"/>
      <c r="I2822" s="113"/>
      <c r="J2822" s="114"/>
      <c r="K2822" s="216"/>
      <c r="L2822" s="110"/>
      <c r="M2822" s="839"/>
      <c r="N2822" s="113"/>
      <c r="O2822" s="114"/>
      <c r="P2822" s="216"/>
    </row>
    <row r="2823" spans="1:16">
      <c r="A2823" s="105"/>
      <c r="B2823" s="109"/>
      <c r="C2823" s="833"/>
      <c r="D2823" s="217"/>
      <c r="E2823" s="114"/>
      <c r="F2823" s="216"/>
      <c r="G2823" s="109"/>
      <c r="H2823" s="836"/>
      <c r="I2823" s="113"/>
      <c r="J2823" s="114"/>
      <c r="K2823" s="216"/>
      <c r="L2823" s="109"/>
      <c r="M2823" s="839"/>
      <c r="N2823" s="113"/>
      <c r="O2823" s="114"/>
      <c r="P2823" s="216"/>
    </row>
    <row r="2824" spans="1:16" ht="17.25" thickBot="1">
      <c r="A2824" s="105"/>
      <c r="B2824" s="110"/>
      <c r="C2824" s="846"/>
      <c r="D2824" s="129"/>
      <c r="E2824" s="130"/>
      <c r="F2824" s="104"/>
      <c r="G2824" s="110"/>
      <c r="H2824" s="847"/>
      <c r="I2824" s="113"/>
      <c r="J2824" s="130"/>
      <c r="K2824" s="104"/>
      <c r="L2824" s="110"/>
      <c r="M2824" s="845"/>
      <c r="N2824" s="113"/>
      <c r="O2824" s="131"/>
      <c r="P2824" s="127"/>
    </row>
    <row r="2825" spans="1:16">
      <c r="A2825" s="132"/>
      <c r="B2825" s="109"/>
      <c r="C2825" s="832" t="s">
        <v>668</v>
      </c>
      <c r="D2825" s="118" t="s">
        <v>136</v>
      </c>
      <c r="E2825" s="133" t="s">
        <v>137</v>
      </c>
      <c r="F2825" s="125"/>
      <c r="G2825" s="109"/>
      <c r="H2825" s="835" t="s">
        <v>135</v>
      </c>
      <c r="I2825" s="118" t="s">
        <v>136</v>
      </c>
      <c r="J2825" s="133" t="s">
        <v>137</v>
      </c>
      <c r="K2825" s="125"/>
      <c r="L2825" s="109"/>
      <c r="M2825" s="838" t="s">
        <v>135</v>
      </c>
      <c r="N2825" s="118" t="s">
        <v>136</v>
      </c>
      <c r="O2825" s="133" t="s">
        <v>137</v>
      </c>
      <c r="P2825" s="125"/>
    </row>
    <row r="2826" spans="1:16">
      <c r="A2826" s="132"/>
      <c r="B2826" s="110"/>
      <c r="C2826" s="833"/>
      <c r="D2826" s="94" t="s">
        <v>141</v>
      </c>
      <c r="E2826" s="96" t="s">
        <v>142</v>
      </c>
      <c r="F2826" s="134"/>
      <c r="G2826" s="110"/>
      <c r="H2826" s="836"/>
      <c r="I2826" s="94" t="s">
        <v>141</v>
      </c>
      <c r="J2826" s="96" t="s">
        <v>142</v>
      </c>
      <c r="K2826" s="134"/>
      <c r="L2826" s="110"/>
      <c r="M2826" s="839"/>
      <c r="N2826" s="94" t="s">
        <v>141</v>
      </c>
      <c r="O2826" s="96" t="s">
        <v>142</v>
      </c>
      <c r="P2826" s="134"/>
    </row>
    <row r="2827" spans="1:16">
      <c r="A2827" s="132"/>
      <c r="B2827" s="135"/>
      <c r="C2827" s="833"/>
      <c r="D2827" s="94" t="s">
        <v>145</v>
      </c>
      <c r="E2827" s="96" t="s">
        <v>146</v>
      </c>
      <c r="F2827" s="97"/>
      <c r="G2827" s="135"/>
      <c r="H2827" s="836"/>
      <c r="I2827" s="94" t="s">
        <v>145</v>
      </c>
      <c r="J2827" s="96" t="s">
        <v>146</v>
      </c>
      <c r="K2827" s="97"/>
      <c r="L2827" s="135"/>
      <c r="M2827" s="839"/>
      <c r="N2827" s="94" t="s">
        <v>145</v>
      </c>
      <c r="O2827" s="96" t="s">
        <v>146</v>
      </c>
      <c r="P2827" s="97"/>
    </row>
    <row r="2828" spans="1:16">
      <c r="A2828" s="132"/>
      <c r="B2828" s="110"/>
      <c r="C2828" s="833"/>
      <c r="D2828" s="94" t="s">
        <v>147</v>
      </c>
      <c r="E2828" s="96" t="s">
        <v>148</v>
      </c>
      <c r="F2828" s="104"/>
      <c r="G2828" s="110"/>
      <c r="H2828" s="836"/>
      <c r="I2828" s="94" t="s">
        <v>147</v>
      </c>
      <c r="J2828" s="96" t="s">
        <v>148</v>
      </c>
      <c r="K2828" s="104"/>
      <c r="L2828" s="110"/>
      <c r="M2828" s="839"/>
      <c r="N2828" s="94" t="s">
        <v>147</v>
      </c>
      <c r="O2828" s="96" t="s">
        <v>148</v>
      </c>
      <c r="P2828" s="104"/>
    </row>
    <row r="2829" spans="1:16">
      <c r="A2829" s="132"/>
      <c r="B2829" s="135"/>
      <c r="C2829" s="833"/>
      <c r="D2829" s="94"/>
      <c r="E2829" s="114"/>
      <c r="F2829" s="136"/>
      <c r="G2829" s="135"/>
      <c r="H2829" s="836"/>
      <c r="I2829" s="94"/>
      <c r="J2829" s="114"/>
      <c r="K2829" s="136"/>
      <c r="L2829" s="135"/>
      <c r="M2829" s="839"/>
      <c r="N2829" s="94"/>
      <c r="O2829" s="114"/>
      <c r="P2829" s="136"/>
    </row>
    <row r="2830" spans="1:16">
      <c r="A2830" s="132"/>
      <c r="B2830" s="110"/>
      <c r="C2830" s="833"/>
      <c r="D2830" s="94"/>
      <c r="E2830" s="96"/>
      <c r="F2830" s="97"/>
      <c r="G2830" s="110"/>
      <c r="H2830" s="836"/>
      <c r="I2830" s="94"/>
      <c r="J2830" s="96"/>
      <c r="K2830" s="97"/>
      <c r="L2830" s="110"/>
      <c r="M2830" s="839"/>
      <c r="N2830" s="94"/>
      <c r="O2830" s="96"/>
      <c r="P2830" s="97"/>
    </row>
    <row r="2831" spans="1:16">
      <c r="A2831" s="132"/>
      <c r="B2831" s="135"/>
      <c r="C2831" s="833"/>
      <c r="D2831" s="94"/>
      <c r="E2831" s="114"/>
      <c r="F2831" s="136"/>
      <c r="G2831" s="135"/>
      <c r="H2831" s="836"/>
      <c r="I2831" s="94"/>
      <c r="J2831" s="114"/>
      <c r="K2831" s="136"/>
      <c r="L2831" s="135"/>
      <c r="M2831" s="839"/>
      <c r="N2831" s="94"/>
      <c r="O2831" s="114"/>
      <c r="P2831" s="136"/>
    </row>
    <row r="2832" spans="1:16">
      <c r="A2832" s="132"/>
      <c r="B2832" s="110"/>
      <c r="C2832" s="833"/>
      <c r="D2832" s="94"/>
      <c r="E2832" s="96"/>
      <c r="F2832" s="97"/>
      <c r="G2832" s="110"/>
      <c r="H2832" s="836"/>
      <c r="I2832" s="94"/>
      <c r="J2832" s="96"/>
      <c r="K2832" s="97"/>
      <c r="L2832" s="110"/>
      <c r="M2832" s="839"/>
      <c r="N2832" s="94"/>
      <c r="O2832" s="96"/>
      <c r="P2832" s="97"/>
    </row>
    <row r="2833" spans="1:16">
      <c r="A2833" s="132"/>
      <c r="B2833" s="135"/>
      <c r="C2833" s="833"/>
      <c r="D2833" s="94"/>
      <c r="E2833" s="96"/>
      <c r="F2833" s="97"/>
      <c r="G2833" s="135"/>
      <c r="H2833" s="836"/>
      <c r="I2833" s="94"/>
      <c r="J2833" s="96"/>
      <c r="K2833" s="97"/>
      <c r="L2833" s="135"/>
      <c r="M2833" s="839"/>
      <c r="N2833" s="94"/>
      <c r="O2833" s="96"/>
      <c r="P2833" s="97"/>
    </row>
    <row r="2834" spans="1:16" ht="17.25" thickBot="1">
      <c r="A2834" s="132"/>
      <c r="B2834" s="110"/>
      <c r="C2834" s="846"/>
      <c r="D2834" s="115"/>
      <c r="E2834" s="116"/>
      <c r="F2834" s="117"/>
      <c r="G2834" s="110"/>
      <c r="H2834" s="847"/>
      <c r="I2834" s="115"/>
      <c r="J2834" s="130"/>
      <c r="K2834" s="104"/>
      <c r="L2834" s="110"/>
      <c r="M2834" s="845"/>
      <c r="N2834" s="115"/>
      <c r="O2834" s="130"/>
      <c r="P2834" s="104"/>
    </row>
    <row r="2835" spans="1:16">
      <c r="A2835" s="132"/>
      <c r="B2835" s="135"/>
      <c r="C2835" s="832" t="s">
        <v>669</v>
      </c>
      <c r="D2835" s="137" t="s">
        <v>150</v>
      </c>
      <c r="E2835" s="138"/>
      <c r="F2835" s="139" t="s">
        <v>151</v>
      </c>
      <c r="G2835" s="135"/>
      <c r="H2835" s="835" t="s">
        <v>149</v>
      </c>
      <c r="I2835" s="137" t="s">
        <v>150</v>
      </c>
      <c r="J2835" s="138"/>
      <c r="K2835" s="139" t="s">
        <v>151</v>
      </c>
      <c r="L2835" s="135"/>
      <c r="M2835" s="838" t="s">
        <v>149</v>
      </c>
      <c r="N2835" s="137" t="s">
        <v>150</v>
      </c>
      <c r="O2835" s="138"/>
      <c r="P2835" s="139" t="s">
        <v>151</v>
      </c>
    </row>
    <row r="2836" spans="1:16">
      <c r="A2836" s="132"/>
      <c r="B2836" s="110"/>
      <c r="C2836" s="833"/>
      <c r="D2836" s="120"/>
      <c r="E2836" s="121"/>
      <c r="F2836" s="140"/>
      <c r="G2836" s="110"/>
      <c r="H2836" s="836"/>
      <c r="I2836" s="94"/>
      <c r="J2836" s="96"/>
      <c r="K2836" s="97"/>
      <c r="L2836" s="110"/>
      <c r="M2836" s="839"/>
      <c r="N2836" s="94"/>
      <c r="O2836" s="96"/>
      <c r="P2836" s="97"/>
    </row>
    <row r="2837" spans="1:16">
      <c r="A2837" s="132"/>
      <c r="B2837" s="135"/>
      <c r="C2837" s="833"/>
      <c r="D2837" s="94"/>
      <c r="E2837" s="96"/>
      <c r="F2837" s="97"/>
      <c r="G2837" s="135"/>
      <c r="H2837" s="836"/>
      <c r="I2837" s="94"/>
      <c r="J2837" s="96"/>
      <c r="K2837" s="97"/>
      <c r="L2837" s="135"/>
      <c r="M2837" s="839"/>
      <c r="N2837" s="94"/>
      <c r="O2837" s="96"/>
      <c r="P2837" s="97"/>
    </row>
    <row r="2838" spans="1:16">
      <c r="A2838" s="132"/>
      <c r="B2838" s="110"/>
      <c r="C2838" s="833"/>
      <c r="D2838" s="113"/>
      <c r="E2838" s="114"/>
      <c r="F2838" s="104"/>
      <c r="G2838" s="110"/>
      <c r="H2838" s="836"/>
      <c r="I2838" s="113"/>
      <c r="J2838" s="114"/>
      <c r="K2838" s="104"/>
      <c r="L2838" s="110"/>
      <c r="M2838" s="839"/>
      <c r="N2838" s="113"/>
      <c r="O2838" s="114"/>
      <c r="P2838" s="104"/>
    </row>
    <row r="2839" spans="1:16">
      <c r="A2839" s="841"/>
      <c r="B2839" s="135"/>
      <c r="C2839" s="833"/>
      <c r="D2839" s="94"/>
      <c r="E2839" s="96"/>
      <c r="F2839" s="97"/>
      <c r="G2839" s="135"/>
      <c r="H2839" s="836"/>
      <c r="I2839" s="94"/>
      <c r="J2839" s="96"/>
      <c r="K2839" s="97"/>
      <c r="L2839" s="135"/>
      <c r="M2839" s="839"/>
      <c r="N2839" s="94"/>
      <c r="O2839" s="96"/>
      <c r="P2839" s="97"/>
    </row>
    <row r="2840" spans="1:16">
      <c r="A2840" s="841"/>
      <c r="B2840" s="110"/>
      <c r="C2840" s="833"/>
      <c r="D2840" s="94"/>
      <c r="E2840" s="96"/>
      <c r="F2840" s="97"/>
      <c r="G2840" s="110"/>
      <c r="H2840" s="836"/>
      <c r="I2840" s="94"/>
      <c r="J2840" s="96"/>
      <c r="K2840" s="97"/>
      <c r="L2840" s="110"/>
      <c r="M2840" s="839"/>
      <c r="N2840" s="94"/>
      <c r="O2840" s="96"/>
      <c r="P2840" s="97"/>
    </row>
    <row r="2841" spans="1:16">
      <c r="A2841" s="841"/>
      <c r="B2841" s="135"/>
      <c r="C2841" s="833"/>
      <c r="D2841" s="113"/>
      <c r="E2841" s="114"/>
      <c r="F2841" s="104"/>
      <c r="G2841" s="135"/>
      <c r="H2841" s="836"/>
      <c r="I2841" s="113"/>
      <c r="J2841" s="114"/>
      <c r="K2841" s="104"/>
      <c r="L2841" s="135"/>
      <c r="M2841" s="839"/>
      <c r="N2841" s="113"/>
      <c r="O2841" s="114"/>
      <c r="P2841" s="104"/>
    </row>
    <row r="2842" spans="1:16" ht="17.25" thickBot="1">
      <c r="A2842" s="842"/>
      <c r="B2842" s="141"/>
      <c r="C2842" s="834"/>
      <c r="D2842" s="142"/>
      <c r="E2842" s="143"/>
      <c r="F2842" s="144"/>
      <c r="G2842" s="141"/>
      <c r="H2842" s="837"/>
      <c r="I2842" s="142"/>
      <c r="J2842" s="143"/>
      <c r="K2842" s="144"/>
      <c r="L2842" s="141"/>
      <c r="M2842" s="840"/>
      <c r="N2842" s="142"/>
      <c r="O2842" s="143"/>
      <c r="P2842" s="144"/>
    </row>
    <row r="2843" spans="1:16" s="146" customFormat="1" ht="27" customHeight="1" thickTop="1" thickBot="1">
      <c r="A2843" s="145"/>
      <c r="B2843" s="843" t="s">
        <v>152</v>
      </c>
      <c r="C2843" s="843"/>
      <c r="D2843" s="843"/>
      <c r="E2843" s="843"/>
      <c r="F2843" s="843"/>
      <c r="G2843" s="844" t="s">
        <v>153</v>
      </c>
      <c r="H2843" s="844"/>
      <c r="I2843" s="844"/>
      <c r="J2843" s="844"/>
      <c r="K2843" s="844"/>
      <c r="L2843" s="844"/>
      <c r="M2843" s="844"/>
      <c r="N2843" s="825" t="s">
        <v>154</v>
      </c>
      <c r="O2843" s="825"/>
      <c r="P2843" s="825"/>
    </row>
    <row r="2844" spans="1:16" s="159" customFormat="1" ht="21.75" customHeight="1" thickTop="1" thickBot="1">
      <c r="A2844" s="147" t="s">
        <v>0</v>
      </c>
      <c r="B2844" s="148"/>
      <c r="C2844" s="149" t="s">
        <v>155</v>
      </c>
      <c r="D2844" s="150" t="s">
        <v>156</v>
      </c>
      <c r="E2844" s="151" t="s">
        <v>157</v>
      </c>
      <c r="F2844" s="152" t="s">
        <v>158</v>
      </c>
      <c r="G2844" s="153" t="s">
        <v>159</v>
      </c>
      <c r="H2844" s="154" t="s">
        <v>150</v>
      </c>
      <c r="I2844" s="155" t="s">
        <v>156</v>
      </c>
      <c r="J2844" s="155" t="s">
        <v>157</v>
      </c>
      <c r="K2844" s="155" t="s">
        <v>158</v>
      </c>
      <c r="L2844" s="154" t="s">
        <v>160</v>
      </c>
      <c r="M2844" s="156" t="s">
        <v>161</v>
      </c>
      <c r="N2844" s="157" t="s">
        <v>155</v>
      </c>
      <c r="O2844" s="151" t="s">
        <v>157</v>
      </c>
      <c r="P2844" s="158" t="s">
        <v>158</v>
      </c>
    </row>
    <row r="2845" spans="1:16" s="172" customFormat="1" ht="17.25" thickTop="1">
      <c r="A2845" s="826">
        <f>A2759</f>
        <v>46230</v>
      </c>
      <c r="B2845" s="829" t="s">
        <v>670</v>
      </c>
      <c r="C2845" s="160"/>
      <c r="D2845" s="161"/>
      <c r="E2845" s="162"/>
      <c r="F2845" s="163"/>
      <c r="G2845" s="164"/>
      <c r="H2845" s="165"/>
      <c r="I2845" s="166"/>
      <c r="J2845" s="166"/>
      <c r="K2845" s="167"/>
      <c r="L2845" s="168"/>
      <c r="M2845" s="169"/>
      <c r="N2845" s="170"/>
      <c r="O2845" s="166"/>
      <c r="P2845" s="171"/>
    </row>
    <row r="2846" spans="1:16" s="172" customFormat="1">
      <c r="A2846" s="827"/>
      <c r="B2846" s="830"/>
      <c r="C2846" s="173"/>
      <c r="D2846" s="174"/>
      <c r="E2846" s="175"/>
      <c r="F2846" s="176"/>
      <c r="G2846" s="173"/>
      <c r="H2846" s="177"/>
      <c r="I2846" s="175"/>
      <c r="J2846" s="175"/>
      <c r="K2846" s="178"/>
      <c r="L2846" s="179"/>
      <c r="M2846" s="180"/>
      <c r="N2846" s="181"/>
      <c r="O2846" s="175"/>
      <c r="P2846" s="182"/>
    </row>
    <row r="2847" spans="1:16" s="172" customFormat="1">
      <c r="A2847" s="827"/>
      <c r="B2847" s="830"/>
      <c r="C2847" s="173"/>
      <c r="D2847" s="174"/>
      <c r="E2847" s="175"/>
      <c r="F2847" s="176"/>
      <c r="G2847" s="173"/>
      <c r="H2847" s="183"/>
      <c r="I2847" s="175"/>
      <c r="J2847" s="175"/>
      <c r="K2847" s="178"/>
      <c r="L2847" s="184"/>
      <c r="M2847" s="180"/>
      <c r="N2847" s="181"/>
      <c r="O2847" s="175"/>
      <c r="P2847" s="182"/>
    </row>
    <row r="2848" spans="1:16" s="172" customFormat="1">
      <c r="A2848" s="827"/>
      <c r="B2848" s="830"/>
      <c r="C2848" s="173"/>
      <c r="D2848" s="218"/>
      <c r="E2848" s="175"/>
      <c r="F2848" s="176"/>
      <c r="G2848" s="173"/>
      <c r="H2848" s="183"/>
      <c r="I2848" s="175"/>
      <c r="J2848" s="175"/>
      <c r="K2848" s="187"/>
      <c r="L2848" s="184"/>
      <c r="M2848" s="180"/>
      <c r="N2848" s="181"/>
      <c r="O2848" s="175"/>
      <c r="P2848" s="182"/>
    </row>
    <row r="2849" spans="1:16" s="172" customFormat="1">
      <c r="A2849" s="827"/>
      <c r="B2849" s="830"/>
      <c r="C2849" s="173"/>
      <c r="D2849" s="185"/>
      <c r="E2849" s="175"/>
      <c r="F2849" s="182"/>
      <c r="G2849" s="173"/>
      <c r="H2849" s="186"/>
      <c r="I2849" s="175"/>
      <c r="J2849" s="175"/>
      <c r="K2849" s="187"/>
      <c r="L2849" s="184"/>
      <c r="M2849" s="180"/>
      <c r="N2849" s="181"/>
      <c r="O2849" s="175"/>
      <c r="P2849" s="182"/>
    </row>
    <row r="2850" spans="1:16" s="172" customFormat="1">
      <c r="A2850" s="827"/>
      <c r="B2850" s="830"/>
      <c r="C2850" s="173"/>
      <c r="D2850" s="174"/>
      <c r="E2850" s="175"/>
      <c r="F2850" s="188"/>
      <c r="G2850" s="198"/>
      <c r="H2850" s="183"/>
      <c r="I2850" s="191"/>
      <c r="J2850" s="175"/>
      <c r="K2850" s="178"/>
      <c r="L2850" s="189"/>
      <c r="M2850" s="190"/>
      <c r="N2850" s="181"/>
      <c r="O2850" s="175"/>
      <c r="P2850" s="182"/>
    </row>
    <row r="2851" spans="1:16" s="172" customFormat="1">
      <c r="A2851" s="827"/>
      <c r="B2851" s="830"/>
      <c r="C2851" s="173"/>
      <c r="D2851" s="174"/>
      <c r="E2851" s="175"/>
      <c r="F2851" s="182"/>
      <c r="G2851" s="173"/>
      <c r="H2851" s="183"/>
      <c r="I2851" s="191"/>
      <c r="J2851" s="175"/>
      <c r="K2851" s="178"/>
      <c r="L2851" s="184"/>
      <c r="M2851" s="180"/>
      <c r="N2851" s="181"/>
      <c r="O2851" s="175"/>
      <c r="P2851" s="182"/>
    </row>
    <row r="2852" spans="1:16" s="172" customFormat="1">
      <c r="A2852" s="827"/>
      <c r="B2852" s="830"/>
      <c r="C2852" s="173"/>
      <c r="D2852" s="174"/>
      <c r="E2852" s="175"/>
      <c r="F2852" s="182"/>
      <c r="G2852" s="219"/>
      <c r="H2852" s="183"/>
      <c r="I2852" s="175"/>
      <c r="J2852" s="175"/>
      <c r="K2852" s="178"/>
      <c r="L2852" s="184"/>
      <c r="M2852" s="180"/>
      <c r="N2852" s="181"/>
      <c r="O2852" s="175"/>
      <c r="P2852" s="182"/>
    </row>
    <row r="2853" spans="1:16" s="172" customFormat="1">
      <c r="A2853" s="827"/>
      <c r="B2853" s="830"/>
      <c r="C2853" s="173"/>
      <c r="D2853" s="174"/>
      <c r="E2853" s="175"/>
      <c r="F2853" s="188"/>
      <c r="G2853" s="173"/>
      <c r="H2853" s="183"/>
      <c r="I2853" s="191"/>
      <c r="J2853" s="175"/>
      <c r="K2853" s="178"/>
      <c r="L2853" s="184"/>
      <c r="M2853" s="180"/>
      <c r="N2853" s="181"/>
      <c r="O2853" s="175"/>
      <c r="P2853" s="182"/>
    </row>
    <row r="2854" spans="1:16" s="172" customFormat="1">
      <c r="A2854" s="827"/>
      <c r="B2854" s="830"/>
      <c r="C2854" s="173"/>
      <c r="D2854" s="174"/>
      <c r="E2854" s="175"/>
      <c r="F2854" s="182"/>
      <c r="G2854" s="173"/>
      <c r="H2854" s="183"/>
      <c r="I2854" s="191"/>
      <c r="J2854" s="175"/>
      <c r="K2854" s="178"/>
      <c r="L2854" s="184"/>
      <c r="M2854" s="180"/>
      <c r="N2854" s="181"/>
      <c r="O2854" s="175"/>
      <c r="P2854" s="182"/>
    </row>
    <row r="2855" spans="1:16" s="172" customFormat="1">
      <c r="A2855" s="827"/>
      <c r="B2855" s="830"/>
      <c r="C2855" s="192"/>
      <c r="D2855" s="193"/>
      <c r="E2855" s="194"/>
      <c r="F2855" s="195"/>
      <c r="G2855" s="173"/>
      <c r="H2855" s="177"/>
      <c r="I2855" s="175"/>
      <c r="J2855" s="175"/>
      <c r="K2855" s="178"/>
      <c r="L2855" s="184"/>
      <c r="M2855" s="180"/>
      <c r="N2855" s="196"/>
      <c r="O2855" s="194"/>
      <c r="P2855" s="195"/>
    </row>
    <row r="2856" spans="1:16" s="172" customFormat="1">
      <c r="A2856" s="827"/>
      <c r="B2856" s="830"/>
      <c r="C2856" s="192"/>
      <c r="D2856" s="193"/>
      <c r="E2856" s="194"/>
      <c r="F2856" s="195"/>
      <c r="G2856" s="198"/>
      <c r="H2856" s="183"/>
      <c r="I2856" s="191"/>
      <c r="J2856" s="175"/>
      <c r="K2856" s="178"/>
      <c r="L2856" s="184"/>
      <c r="M2856" s="180"/>
      <c r="N2856" s="196"/>
      <c r="O2856" s="194"/>
      <c r="P2856" s="195"/>
    </row>
    <row r="2857" spans="1:16" s="172" customFormat="1">
      <c r="A2857" s="827"/>
      <c r="B2857" s="830"/>
      <c r="C2857" s="192"/>
      <c r="D2857" s="193"/>
      <c r="E2857" s="194"/>
      <c r="F2857" s="195"/>
      <c r="G2857" s="173"/>
      <c r="H2857" s="199"/>
      <c r="I2857" s="191"/>
      <c r="J2857" s="200"/>
      <c r="K2857" s="197"/>
      <c r="L2857" s="184"/>
      <c r="M2857" s="180"/>
      <c r="N2857" s="196"/>
      <c r="O2857" s="194"/>
      <c r="P2857" s="195"/>
    </row>
    <row r="2858" spans="1:16" s="172" customFormat="1">
      <c r="A2858" s="827"/>
      <c r="B2858" s="830"/>
      <c r="C2858" s="192"/>
      <c r="D2858" s="193"/>
      <c r="E2858" s="194"/>
      <c r="F2858" s="195"/>
      <c r="G2858" s="173"/>
      <c r="H2858" s="201"/>
      <c r="I2858" s="175"/>
      <c r="J2858" s="175"/>
      <c r="K2858" s="178"/>
      <c r="L2858" s="184"/>
      <c r="M2858" s="180"/>
      <c r="N2858" s="196"/>
      <c r="O2858" s="194"/>
      <c r="P2858" s="195"/>
    </row>
    <row r="2859" spans="1:16" s="172" customFormat="1">
      <c r="A2859" s="827"/>
      <c r="B2859" s="830"/>
      <c r="C2859" s="192"/>
      <c r="D2859" s="193"/>
      <c r="E2859" s="194"/>
      <c r="F2859" s="195"/>
      <c r="G2859" s="198"/>
      <c r="H2859" s="183"/>
      <c r="I2859" s="200"/>
      <c r="J2859" s="200"/>
      <c r="K2859" s="197"/>
      <c r="L2859" s="184"/>
      <c r="M2859" s="180"/>
      <c r="N2859" s="196"/>
      <c r="O2859" s="194"/>
      <c r="P2859" s="195"/>
    </row>
    <row r="2860" spans="1:16" s="172" customFormat="1">
      <c r="A2860" s="827"/>
      <c r="B2860" s="830"/>
      <c r="C2860" s="192"/>
      <c r="D2860" s="193"/>
      <c r="E2860" s="194"/>
      <c r="F2860" s="195"/>
      <c r="G2860" s="173"/>
      <c r="H2860" s="183"/>
      <c r="I2860" s="200"/>
      <c r="J2860" s="200"/>
      <c r="K2860" s="197"/>
      <c r="L2860" s="179"/>
      <c r="M2860" s="180"/>
      <c r="N2860" s="196"/>
      <c r="O2860" s="194"/>
      <c r="P2860" s="195"/>
    </row>
    <row r="2861" spans="1:16" s="172" customFormat="1">
      <c r="A2861" s="827"/>
      <c r="B2861" s="830"/>
      <c r="C2861" s="192"/>
      <c r="D2861" s="193"/>
      <c r="E2861" s="194"/>
      <c r="F2861" s="195"/>
      <c r="G2861" s="192"/>
      <c r="H2861" s="201"/>
      <c r="I2861" s="202"/>
      <c r="J2861" s="202"/>
      <c r="K2861" s="203"/>
      <c r="L2861" s="204"/>
      <c r="M2861" s="190"/>
      <c r="N2861" s="196"/>
      <c r="O2861" s="194"/>
      <c r="P2861" s="195"/>
    </row>
    <row r="2862" spans="1:16" s="172" customFormat="1">
      <c r="A2862" s="827"/>
      <c r="B2862" s="830"/>
      <c r="C2862" s="192"/>
      <c r="D2862" s="193"/>
      <c r="E2862" s="194"/>
      <c r="F2862" s="195"/>
      <c r="G2862" s="192"/>
      <c r="H2862" s="201"/>
      <c r="I2862" s="202"/>
      <c r="J2862" s="202"/>
      <c r="K2862" s="203"/>
      <c r="L2862" s="204"/>
      <c r="M2862" s="190"/>
      <c r="N2862" s="196"/>
      <c r="O2862" s="194"/>
      <c r="P2862" s="195"/>
    </row>
    <row r="2863" spans="1:16" s="172" customFormat="1">
      <c r="A2863" s="827"/>
      <c r="B2863" s="830"/>
      <c r="C2863" s="192"/>
      <c r="D2863" s="193"/>
      <c r="E2863" s="194"/>
      <c r="F2863" s="195"/>
      <c r="G2863" s="192"/>
      <c r="H2863" s="201"/>
      <c r="I2863" s="202"/>
      <c r="J2863" s="202"/>
      <c r="K2863" s="203"/>
      <c r="L2863" s="204"/>
      <c r="M2863" s="190"/>
      <c r="N2863" s="196"/>
      <c r="O2863" s="194"/>
      <c r="P2863" s="195"/>
    </row>
    <row r="2864" spans="1:16" s="172" customFormat="1" ht="17.25" thickBot="1">
      <c r="A2864" s="828"/>
      <c r="B2864" s="831"/>
      <c r="C2864" s="205"/>
      <c r="D2864" s="206"/>
      <c r="E2864" s="207"/>
      <c r="F2864" s="208"/>
      <c r="G2864" s="209"/>
      <c r="H2864" s="210"/>
      <c r="I2864" s="211"/>
      <c r="J2864" s="211"/>
      <c r="K2864" s="212"/>
      <c r="L2864" s="213"/>
      <c r="M2864" s="214"/>
      <c r="N2864" s="215"/>
      <c r="O2864" s="207"/>
      <c r="P2864" s="208"/>
    </row>
    <row r="2865" spans="1:16" s="71" customFormat="1" ht="18" customHeight="1" thickTop="1" thickBot="1">
      <c r="A2865" s="862">
        <f>A2759+1</f>
        <v>46231</v>
      </c>
      <c r="B2865" s="90" t="s">
        <v>162</v>
      </c>
      <c r="C2865" s="832" t="s">
        <v>665</v>
      </c>
      <c r="D2865" s="91" t="s">
        <v>114</v>
      </c>
      <c r="E2865" s="92" t="s">
        <v>164</v>
      </c>
      <c r="F2865" s="93"/>
      <c r="G2865" s="90" t="s">
        <v>162</v>
      </c>
      <c r="H2865" s="836" t="s">
        <v>163</v>
      </c>
      <c r="I2865" s="91" t="s">
        <v>114</v>
      </c>
      <c r="J2865" s="92" t="s">
        <v>164</v>
      </c>
      <c r="K2865" s="93"/>
      <c r="L2865" s="90" t="s">
        <v>162</v>
      </c>
      <c r="M2865" s="839" t="s">
        <v>163</v>
      </c>
      <c r="N2865" s="91" t="s">
        <v>114</v>
      </c>
      <c r="O2865" s="92" t="s">
        <v>164</v>
      </c>
      <c r="P2865" s="93"/>
    </row>
    <row r="2866" spans="1:16" ht="18" customHeight="1">
      <c r="A2866" s="863"/>
      <c r="B2866" s="864"/>
      <c r="C2866" s="833"/>
      <c r="D2866" s="94" t="s">
        <v>116</v>
      </c>
      <c r="E2866" s="95" t="s">
        <v>142</v>
      </c>
      <c r="F2866" s="93"/>
      <c r="G2866" s="864"/>
      <c r="H2866" s="836"/>
      <c r="I2866" s="94" t="s">
        <v>116</v>
      </c>
      <c r="J2866" s="95" t="s">
        <v>142</v>
      </c>
      <c r="K2866" s="93"/>
      <c r="L2866" s="864"/>
      <c r="M2866" s="839"/>
      <c r="N2866" s="94" t="s">
        <v>116</v>
      </c>
      <c r="O2866" s="95" t="s">
        <v>142</v>
      </c>
      <c r="P2866" s="93"/>
    </row>
    <row r="2867" spans="1:16" ht="17.25" thickBot="1">
      <c r="A2867" s="863"/>
      <c r="B2867" s="865"/>
      <c r="C2867" s="833"/>
      <c r="D2867" s="94" t="s">
        <v>165</v>
      </c>
      <c r="E2867" s="96" t="s">
        <v>166</v>
      </c>
      <c r="F2867" s="98"/>
      <c r="G2867" s="865"/>
      <c r="H2867" s="836"/>
      <c r="I2867" s="94" t="s">
        <v>165</v>
      </c>
      <c r="J2867" s="96" t="s">
        <v>166</v>
      </c>
      <c r="K2867" s="98"/>
      <c r="L2867" s="865"/>
      <c r="M2867" s="839"/>
      <c r="N2867" s="94" t="s">
        <v>165</v>
      </c>
      <c r="O2867" s="96" t="s">
        <v>166</v>
      </c>
      <c r="P2867" s="98"/>
    </row>
    <row r="2868" spans="1:16" ht="17.25" thickBot="1">
      <c r="A2868" s="863"/>
      <c r="B2868" s="90" t="s">
        <v>167</v>
      </c>
      <c r="C2868" s="833"/>
      <c r="D2868" s="94"/>
      <c r="E2868" s="96"/>
      <c r="F2868" s="97"/>
      <c r="G2868" s="90" t="s">
        <v>167</v>
      </c>
      <c r="H2868" s="836"/>
      <c r="I2868" s="94" t="s">
        <v>120</v>
      </c>
      <c r="J2868" s="96" t="s">
        <v>148</v>
      </c>
      <c r="K2868" s="97"/>
      <c r="L2868" s="90" t="s">
        <v>167</v>
      </c>
      <c r="M2868" s="839"/>
      <c r="N2868" s="94" t="s">
        <v>120</v>
      </c>
      <c r="O2868" s="96" t="s">
        <v>148</v>
      </c>
      <c r="P2868" s="97"/>
    </row>
    <row r="2869" spans="1:16">
      <c r="A2869" s="863"/>
      <c r="B2869" s="861"/>
      <c r="C2869" s="833"/>
      <c r="D2869" s="94"/>
      <c r="E2869" s="96"/>
      <c r="F2869" s="97"/>
      <c r="G2869" s="861"/>
      <c r="H2869" s="836"/>
      <c r="I2869" s="94"/>
      <c r="J2869" s="96"/>
      <c r="K2869" s="97"/>
      <c r="L2869" s="861"/>
      <c r="M2869" s="839"/>
      <c r="N2869" s="94"/>
      <c r="O2869" s="96"/>
      <c r="P2869" s="97"/>
    </row>
    <row r="2870" spans="1:16">
      <c r="A2870" s="863"/>
      <c r="B2870" s="854"/>
      <c r="C2870" s="833"/>
      <c r="D2870" s="94"/>
      <c r="E2870" s="96"/>
      <c r="F2870" s="97"/>
      <c r="G2870" s="854"/>
      <c r="H2870" s="836"/>
      <c r="I2870" s="94"/>
      <c r="J2870" s="96"/>
      <c r="K2870" s="97"/>
      <c r="L2870" s="854"/>
      <c r="M2870" s="839"/>
      <c r="N2870" s="94"/>
      <c r="O2870" s="96"/>
      <c r="P2870" s="97"/>
    </row>
    <row r="2871" spans="1:16">
      <c r="A2871" s="863"/>
      <c r="B2871" s="853"/>
      <c r="C2871" s="833"/>
      <c r="D2871" s="94"/>
      <c r="E2871" s="96"/>
      <c r="F2871" s="93"/>
      <c r="G2871" s="853"/>
      <c r="H2871" s="836"/>
      <c r="I2871" s="94"/>
      <c r="J2871" s="96"/>
      <c r="K2871" s="93"/>
      <c r="L2871" s="853"/>
      <c r="M2871" s="839"/>
      <c r="N2871" s="94"/>
      <c r="O2871" s="96"/>
      <c r="P2871" s="93"/>
    </row>
    <row r="2872" spans="1:16">
      <c r="A2872" s="863"/>
      <c r="B2872" s="854"/>
      <c r="C2872" s="833"/>
      <c r="D2872" s="94"/>
      <c r="E2872" s="96"/>
      <c r="F2872" s="99"/>
      <c r="G2872" s="854"/>
      <c r="H2872" s="836"/>
      <c r="I2872" s="94"/>
      <c r="J2872" s="96"/>
      <c r="K2872" s="99"/>
      <c r="L2872" s="854"/>
      <c r="M2872" s="839"/>
      <c r="N2872" s="94"/>
      <c r="O2872" s="96"/>
      <c r="P2872" s="93"/>
    </row>
    <row r="2873" spans="1:16">
      <c r="A2873" s="863"/>
      <c r="B2873" s="853"/>
      <c r="C2873" s="833"/>
      <c r="D2873" s="94"/>
      <c r="E2873" s="96"/>
      <c r="F2873" s="102"/>
      <c r="G2873" s="853"/>
      <c r="H2873" s="836"/>
      <c r="I2873" s="94"/>
      <c r="J2873" s="96"/>
      <c r="K2873" s="102"/>
      <c r="L2873" s="853"/>
      <c r="M2873" s="839"/>
      <c r="N2873" s="94"/>
      <c r="O2873" s="96"/>
      <c r="P2873" s="99"/>
    </row>
    <row r="2874" spans="1:16" ht="17.25" thickBot="1">
      <c r="A2874" s="863"/>
      <c r="B2874" s="854"/>
      <c r="C2874" s="833"/>
      <c r="D2874" s="94"/>
      <c r="E2874" s="96"/>
      <c r="F2874" s="99"/>
      <c r="G2874" s="854"/>
      <c r="H2874" s="836"/>
      <c r="I2874" s="94"/>
      <c r="J2874" s="96"/>
      <c r="K2874" s="99"/>
      <c r="L2874" s="854"/>
      <c r="M2874" s="839"/>
      <c r="N2874" s="94"/>
      <c r="O2874" s="96"/>
      <c r="P2874" s="99"/>
    </row>
    <row r="2875" spans="1:16" ht="17.25" thickBot="1">
      <c r="A2875" s="863"/>
      <c r="B2875" s="100" t="s">
        <v>168</v>
      </c>
      <c r="C2875" s="833"/>
      <c r="D2875" s="94"/>
      <c r="E2875" s="96"/>
      <c r="F2875" s="99"/>
      <c r="G2875" s="100" t="s">
        <v>168</v>
      </c>
      <c r="H2875" s="836"/>
      <c r="I2875" s="94"/>
      <c r="J2875" s="96"/>
      <c r="K2875" s="99"/>
      <c r="L2875" s="100" t="s">
        <v>168</v>
      </c>
      <c r="M2875" s="839"/>
      <c r="N2875" s="94"/>
      <c r="O2875" s="96"/>
      <c r="P2875" s="99"/>
    </row>
    <row r="2876" spans="1:16">
      <c r="A2876" s="863"/>
      <c r="B2876" s="855"/>
      <c r="C2876" s="833"/>
      <c r="D2876" s="94"/>
      <c r="E2876" s="96"/>
      <c r="F2876" s="99"/>
      <c r="G2876" s="855"/>
      <c r="H2876" s="836"/>
      <c r="I2876" s="94"/>
      <c r="J2876" s="96"/>
      <c r="K2876" s="99"/>
      <c r="L2876" s="855"/>
      <c r="M2876" s="839"/>
      <c r="N2876" s="94"/>
      <c r="O2876" s="96"/>
      <c r="P2876" s="99"/>
    </row>
    <row r="2877" spans="1:16">
      <c r="A2877" s="863"/>
      <c r="B2877" s="856"/>
      <c r="C2877" s="833"/>
      <c r="D2877" s="94"/>
      <c r="E2877" s="96"/>
      <c r="F2877" s="99"/>
      <c r="G2877" s="856"/>
      <c r="H2877" s="836"/>
      <c r="I2877" s="94"/>
      <c r="J2877" s="96"/>
      <c r="K2877" s="99"/>
      <c r="L2877" s="856"/>
      <c r="M2877" s="839"/>
      <c r="N2877" s="94"/>
      <c r="O2877" s="96"/>
      <c r="P2877" s="97"/>
    </row>
    <row r="2878" spans="1:16" ht="17.25" thickBot="1">
      <c r="A2878" s="863"/>
      <c r="B2878" s="857"/>
      <c r="C2878" s="833"/>
      <c r="D2878" s="94"/>
      <c r="E2878" s="96"/>
      <c r="F2878" s="97"/>
      <c r="G2878" s="857"/>
      <c r="H2878" s="836"/>
      <c r="I2878" s="94"/>
      <c r="J2878" s="96"/>
      <c r="K2878" s="97"/>
      <c r="L2878" s="857"/>
      <c r="M2878" s="839"/>
      <c r="N2878" s="94"/>
      <c r="O2878" s="96"/>
      <c r="P2878" s="97"/>
    </row>
    <row r="2879" spans="1:16" ht="17.25" thickBot="1">
      <c r="A2879" s="863"/>
      <c r="B2879" s="100" t="s">
        <v>123</v>
      </c>
      <c r="C2879" s="833"/>
      <c r="D2879" s="94"/>
      <c r="E2879" s="96"/>
      <c r="F2879" s="97"/>
      <c r="G2879" s="100" t="s">
        <v>123</v>
      </c>
      <c r="H2879" s="836"/>
      <c r="I2879" s="94"/>
      <c r="J2879" s="96"/>
      <c r="K2879" s="97"/>
      <c r="L2879" s="100" t="s">
        <v>123</v>
      </c>
      <c r="M2879" s="839"/>
      <c r="N2879" s="94"/>
      <c r="O2879" s="96"/>
      <c r="P2879" s="97"/>
    </row>
    <row r="2880" spans="1:16">
      <c r="A2880" s="863"/>
      <c r="B2880" s="868"/>
      <c r="C2880" s="833"/>
      <c r="D2880" s="94"/>
      <c r="E2880" s="96"/>
      <c r="F2880" s="97"/>
      <c r="G2880" s="868"/>
      <c r="H2880" s="836"/>
      <c r="I2880" s="94"/>
      <c r="J2880" s="96"/>
      <c r="K2880" s="97"/>
      <c r="L2880" s="868"/>
      <c r="M2880" s="839"/>
      <c r="N2880" s="94"/>
      <c r="O2880" s="96"/>
      <c r="P2880" s="97"/>
    </row>
    <row r="2881" spans="1:16">
      <c r="A2881" s="863"/>
      <c r="B2881" s="869"/>
      <c r="C2881" s="833"/>
      <c r="D2881" s="94"/>
      <c r="E2881" s="96"/>
      <c r="F2881" s="97"/>
      <c r="G2881" s="869"/>
      <c r="H2881" s="836"/>
      <c r="I2881" s="94"/>
      <c r="J2881" s="96"/>
      <c r="K2881" s="97"/>
      <c r="L2881" s="869"/>
      <c r="M2881" s="839"/>
      <c r="N2881" s="94"/>
      <c r="O2881" s="96"/>
      <c r="P2881" s="97"/>
    </row>
    <row r="2882" spans="1:16" ht="17.25" thickBot="1">
      <c r="A2882" s="863"/>
      <c r="B2882" s="870"/>
      <c r="C2882" s="833"/>
      <c r="D2882" s="94"/>
      <c r="E2882" s="96"/>
      <c r="F2882" s="97"/>
      <c r="G2882" s="870"/>
      <c r="H2882" s="836"/>
      <c r="I2882" s="94"/>
      <c r="J2882" s="96"/>
      <c r="K2882" s="97"/>
      <c r="L2882" s="870"/>
      <c r="M2882" s="839"/>
      <c r="N2882" s="94"/>
      <c r="O2882" s="96"/>
      <c r="P2882" s="97"/>
    </row>
    <row r="2883" spans="1:16">
      <c r="A2883" s="863"/>
      <c r="B2883" s="851" t="s">
        <v>124</v>
      </c>
      <c r="C2883" s="833"/>
      <c r="D2883" s="94"/>
      <c r="E2883" s="96"/>
      <c r="F2883" s="97"/>
      <c r="G2883" s="851" t="s">
        <v>124</v>
      </c>
      <c r="H2883" s="836"/>
      <c r="I2883" s="94"/>
      <c r="J2883" s="96"/>
      <c r="K2883" s="97"/>
      <c r="L2883" s="851" t="s">
        <v>124</v>
      </c>
      <c r="M2883" s="839"/>
      <c r="N2883" s="94"/>
      <c r="O2883" s="96"/>
      <c r="P2883" s="97"/>
    </row>
    <row r="2884" spans="1:16" ht="17.25" thickBot="1">
      <c r="A2884" s="863"/>
      <c r="B2884" s="852"/>
      <c r="C2884" s="833"/>
      <c r="D2884" s="94"/>
      <c r="E2884" s="96"/>
      <c r="F2884" s="97"/>
      <c r="G2884" s="852"/>
      <c r="H2884" s="836"/>
      <c r="I2884" s="94"/>
      <c r="J2884" s="96"/>
      <c r="K2884" s="97"/>
      <c r="L2884" s="852"/>
      <c r="M2884" s="839"/>
      <c r="N2884" s="94"/>
      <c r="O2884" s="96"/>
      <c r="P2884" s="93"/>
    </row>
    <row r="2885" spans="1:16" ht="17.25" thickTop="1">
      <c r="A2885" s="863"/>
      <c r="B2885" s="866" t="s">
        <v>125</v>
      </c>
      <c r="C2885" s="833"/>
      <c r="D2885" s="94"/>
      <c r="E2885" s="96"/>
      <c r="F2885" s="93"/>
      <c r="G2885" s="866" t="s">
        <v>125</v>
      </c>
      <c r="H2885" s="836"/>
      <c r="I2885" s="94"/>
      <c r="J2885" s="96"/>
      <c r="K2885" s="93"/>
      <c r="L2885" s="866" t="s">
        <v>125</v>
      </c>
      <c r="M2885" s="839"/>
      <c r="N2885" s="94"/>
      <c r="O2885" s="96"/>
      <c r="P2885" s="97"/>
    </row>
    <row r="2886" spans="1:16" ht="17.25" thickBot="1">
      <c r="A2886" s="863"/>
      <c r="B2886" s="849"/>
      <c r="C2886" s="833"/>
      <c r="D2886" s="94"/>
      <c r="E2886" s="96"/>
      <c r="F2886" s="93"/>
      <c r="G2886" s="849"/>
      <c r="H2886" s="836"/>
      <c r="I2886" s="94"/>
      <c r="J2886" s="96"/>
      <c r="K2886" s="93"/>
      <c r="L2886" s="849"/>
      <c r="M2886" s="839"/>
      <c r="N2886" s="94"/>
      <c r="O2886" s="96"/>
      <c r="P2886" s="101"/>
    </row>
    <row r="2887" spans="1:16">
      <c r="A2887" s="863"/>
      <c r="B2887" s="859"/>
      <c r="C2887" s="833"/>
      <c r="D2887" s="94"/>
      <c r="E2887" s="96"/>
      <c r="F2887" s="97"/>
      <c r="G2887" s="859"/>
      <c r="H2887" s="836"/>
      <c r="I2887" s="94"/>
      <c r="J2887" s="96"/>
      <c r="K2887" s="97"/>
      <c r="L2887" s="859"/>
      <c r="M2887" s="839"/>
      <c r="N2887" s="94"/>
      <c r="O2887" s="96"/>
      <c r="P2887" s="103"/>
    </row>
    <row r="2888" spans="1:16" ht="17.25" thickBot="1">
      <c r="A2888" s="863"/>
      <c r="B2888" s="867"/>
      <c r="C2888" s="833"/>
      <c r="D2888" s="94"/>
      <c r="E2888" s="96"/>
      <c r="F2888" s="97"/>
      <c r="G2888" s="867"/>
      <c r="H2888" s="836"/>
      <c r="I2888" s="94"/>
      <c r="J2888" s="96"/>
      <c r="K2888" s="97"/>
      <c r="L2888" s="867"/>
      <c r="M2888" s="839"/>
      <c r="N2888" s="94"/>
      <c r="O2888" s="96"/>
      <c r="P2888" s="104"/>
    </row>
    <row r="2889" spans="1:16">
      <c r="A2889" s="863"/>
      <c r="B2889" s="848" t="s">
        <v>126</v>
      </c>
      <c r="C2889" s="833"/>
      <c r="D2889" s="94"/>
      <c r="E2889" s="96"/>
      <c r="F2889" s="93"/>
      <c r="G2889" s="848" t="s">
        <v>126</v>
      </c>
      <c r="H2889" s="836"/>
      <c r="I2889" s="94"/>
      <c r="J2889" s="96"/>
      <c r="K2889" s="93"/>
      <c r="L2889" s="848" t="s">
        <v>126</v>
      </c>
      <c r="M2889" s="839"/>
      <c r="N2889" s="94"/>
      <c r="O2889" s="96"/>
      <c r="P2889" s="99"/>
    </row>
    <row r="2890" spans="1:16" ht="17.25" thickBot="1">
      <c r="A2890" s="863"/>
      <c r="B2890" s="849"/>
      <c r="C2890" s="833"/>
      <c r="D2890" s="94"/>
      <c r="E2890" s="96"/>
      <c r="F2890" s="101"/>
      <c r="G2890" s="849"/>
      <c r="H2890" s="836"/>
      <c r="I2890" s="94"/>
      <c r="J2890" s="96"/>
      <c r="K2890" s="101"/>
      <c r="L2890" s="849"/>
      <c r="M2890" s="839"/>
      <c r="N2890" s="94"/>
      <c r="O2890" s="96"/>
      <c r="P2890" s="104"/>
    </row>
    <row r="2891" spans="1:16">
      <c r="A2891" s="863"/>
      <c r="B2891" s="859"/>
      <c r="C2891" s="833"/>
      <c r="D2891" s="94"/>
      <c r="E2891" s="96"/>
      <c r="F2891" s="102"/>
      <c r="G2891" s="859"/>
      <c r="H2891" s="836"/>
      <c r="I2891" s="94"/>
      <c r="J2891" s="96"/>
      <c r="K2891" s="103"/>
      <c r="L2891" s="859"/>
      <c r="M2891" s="839"/>
      <c r="N2891" s="94"/>
      <c r="O2891" s="96"/>
      <c r="P2891" s="93"/>
    </row>
    <row r="2892" spans="1:16" ht="17.25" thickBot="1">
      <c r="A2892" s="863"/>
      <c r="B2892" s="860"/>
      <c r="C2892" s="833"/>
      <c r="D2892" s="94"/>
      <c r="E2892" s="96"/>
      <c r="F2892" s="99"/>
      <c r="G2892" s="860"/>
      <c r="H2892" s="836"/>
      <c r="I2892" s="94"/>
      <c r="J2892" s="96"/>
      <c r="K2892" s="104"/>
      <c r="L2892" s="860"/>
      <c r="M2892" s="839"/>
      <c r="N2892" s="94"/>
      <c r="O2892" s="96"/>
      <c r="P2892" s="97"/>
    </row>
    <row r="2893" spans="1:16">
      <c r="A2893" s="863"/>
      <c r="B2893" s="858" t="s">
        <v>127</v>
      </c>
      <c r="C2893" s="833"/>
      <c r="D2893" s="94"/>
      <c r="E2893" s="96"/>
      <c r="F2893" s="103"/>
      <c r="G2893" s="858" t="s">
        <v>127</v>
      </c>
      <c r="H2893" s="836"/>
      <c r="I2893" s="94"/>
      <c r="J2893" s="96"/>
      <c r="K2893" s="104"/>
      <c r="L2893" s="858" t="s">
        <v>127</v>
      </c>
      <c r="M2893" s="839"/>
      <c r="N2893" s="94"/>
      <c r="O2893" s="114"/>
      <c r="P2893" s="97"/>
    </row>
    <row r="2894" spans="1:16" ht="17.25" thickBot="1">
      <c r="A2894" s="863"/>
      <c r="B2894" s="849"/>
      <c r="C2894" s="833"/>
      <c r="D2894" s="94"/>
      <c r="E2894" s="96"/>
      <c r="F2894" s="104"/>
      <c r="G2894" s="849"/>
      <c r="H2894" s="836"/>
      <c r="I2894" s="94"/>
      <c r="J2894" s="96"/>
      <c r="K2894" s="99"/>
      <c r="L2894" s="849"/>
      <c r="M2894" s="839"/>
      <c r="N2894" s="113"/>
      <c r="O2894" s="96"/>
      <c r="P2894" s="112"/>
    </row>
    <row r="2895" spans="1:16">
      <c r="A2895" s="863"/>
      <c r="B2895" s="859"/>
      <c r="C2895" s="833"/>
      <c r="D2895" s="94"/>
      <c r="E2895" s="96"/>
      <c r="F2895" s="104"/>
      <c r="G2895" s="859"/>
      <c r="H2895" s="836"/>
      <c r="I2895" s="94"/>
      <c r="J2895" s="96"/>
      <c r="K2895" s="104"/>
      <c r="L2895" s="859"/>
      <c r="M2895" s="839"/>
      <c r="N2895" s="113"/>
      <c r="O2895" s="114"/>
      <c r="P2895" s="97"/>
    </row>
    <row r="2896" spans="1:16" ht="17.25" thickBot="1">
      <c r="A2896" s="863"/>
      <c r="B2896" s="860"/>
      <c r="C2896" s="833"/>
      <c r="D2896" s="94"/>
      <c r="E2896" s="96"/>
      <c r="F2896" s="99"/>
      <c r="G2896" s="860"/>
      <c r="H2896" s="836"/>
      <c r="I2896" s="94"/>
      <c r="J2896" s="96"/>
      <c r="K2896" s="93"/>
      <c r="L2896" s="860"/>
      <c r="M2896" s="839"/>
      <c r="N2896" s="94"/>
      <c r="O2896" s="114"/>
      <c r="P2896" s="104"/>
    </row>
    <row r="2897" spans="1:16">
      <c r="A2897" s="863"/>
      <c r="B2897" s="858" t="s">
        <v>128</v>
      </c>
      <c r="C2897" s="833"/>
      <c r="D2897" s="94"/>
      <c r="E2897" s="96"/>
      <c r="F2897" s="104"/>
      <c r="G2897" s="858" t="s">
        <v>128</v>
      </c>
      <c r="H2897" s="836"/>
      <c r="I2897" s="94"/>
      <c r="J2897" s="96"/>
      <c r="K2897" s="97"/>
      <c r="L2897" s="858" t="s">
        <v>128</v>
      </c>
      <c r="M2897" s="839"/>
      <c r="N2897" s="94"/>
      <c r="O2897" s="96"/>
      <c r="P2897" s="97"/>
    </row>
    <row r="2898" spans="1:16" ht="17.25" thickBot="1">
      <c r="A2898" s="863"/>
      <c r="B2898" s="849"/>
      <c r="C2898" s="833"/>
      <c r="D2898" s="94"/>
      <c r="E2898" s="96"/>
      <c r="F2898" s="93"/>
      <c r="G2898" s="849"/>
      <c r="H2898" s="836"/>
      <c r="I2898" s="94"/>
      <c r="J2898" s="114"/>
      <c r="K2898" s="97"/>
      <c r="L2898" s="849"/>
      <c r="M2898" s="839"/>
      <c r="N2898" s="113"/>
      <c r="O2898" s="114"/>
      <c r="P2898" s="97"/>
    </row>
    <row r="2899" spans="1:16">
      <c r="A2899" s="863"/>
      <c r="B2899" s="859"/>
      <c r="C2899" s="833"/>
      <c r="D2899" s="94"/>
      <c r="E2899" s="96"/>
      <c r="F2899" s="97"/>
      <c r="G2899" s="859"/>
      <c r="H2899" s="836"/>
      <c r="I2899" s="94"/>
      <c r="J2899" s="96"/>
      <c r="K2899" s="97"/>
      <c r="L2899" s="859"/>
      <c r="M2899" s="839"/>
      <c r="N2899" s="113"/>
      <c r="O2899" s="114"/>
      <c r="P2899" s="97"/>
    </row>
    <row r="2900" spans="1:16" ht="17.25" thickBot="1">
      <c r="A2900" s="863"/>
      <c r="B2900" s="860"/>
      <c r="C2900" s="833"/>
      <c r="D2900" s="94"/>
      <c r="E2900" s="96"/>
      <c r="F2900" s="93"/>
      <c r="G2900" s="860"/>
      <c r="H2900" s="836"/>
      <c r="I2900" s="94"/>
      <c r="J2900" s="114"/>
      <c r="K2900" s="97"/>
      <c r="L2900" s="860"/>
      <c r="M2900" s="839"/>
      <c r="N2900" s="94"/>
      <c r="O2900" s="114"/>
      <c r="P2900" s="97"/>
    </row>
    <row r="2901" spans="1:16">
      <c r="A2901" s="863"/>
      <c r="B2901" s="848" t="s">
        <v>129</v>
      </c>
      <c r="C2901" s="833"/>
      <c r="D2901" s="94"/>
      <c r="E2901" s="96"/>
      <c r="F2901" s="93"/>
      <c r="G2901" s="848" t="s">
        <v>129</v>
      </c>
      <c r="H2901" s="836"/>
      <c r="I2901" s="94"/>
      <c r="J2901" s="114"/>
      <c r="K2901" s="97"/>
      <c r="L2901" s="848" t="s">
        <v>129</v>
      </c>
      <c r="M2901" s="839"/>
      <c r="N2901" s="113"/>
      <c r="O2901" s="114"/>
      <c r="P2901" s="97"/>
    </row>
    <row r="2902" spans="1:16" ht="17.25" thickBot="1">
      <c r="A2902" s="863"/>
      <c r="B2902" s="849"/>
      <c r="C2902" s="833"/>
      <c r="D2902" s="94"/>
      <c r="E2902" s="96"/>
      <c r="F2902" s="93"/>
      <c r="G2902" s="849"/>
      <c r="H2902" s="836"/>
      <c r="I2902" s="94"/>
      <c r="J2902" s="114"/>
      <c r="K2902" s="97"/>
      <c r="L2902" s="849"/>
      <c r="M2902" s="839"/>
      <c r="N2902" s="94"/>
      <c r="O2902" s="114"/>
      <c r="P2902" s="97"/>
    </row>
    <row r="2903" spans="1:16">
      <c r="A2903" s="863"/>
      <c r="B2903" s="106"/>
      <c r="C2903" s="833"/>
      <c r="D2903" s="94"/>
      <c r="E2903" s="96"/>
      <c r="F2903" s="97"/>
      <c r="G2903" s="106"/>
      <c r="H2903" s="836"/>
      <c r="I2903" s="94"/>
      <c r="J2903" s="96"/>
      <c r="K2903" s="112"/>
      <c r="L2903" s="106"/>
      <c r="M2903" s="839"/>
      <c r="N2903" s="113"/>
      <c r="O2903" s="96"/>
      <c r="P2903" s="112"/>
    </row>
    <row r="2904" spans="1:16">
      <c r="A2904" s="863"/>
      <c r="B2904" s="107"/>
      <c r="C2904" s="833"/>
      <c r="D2904" s="94"/>
      <c r="E2904" s="96"/>
      <c r="F2904" s="93"/>
      <c r="G2904" s="107"/>
      <c r="H2904" s="836"/>
      <c r="I2904" s="94"/>
      <c r="J2904" s="96"/>
      <c r="K2904" s="97"/>
      <c r="L2904" s="107"/>
      <c r="M2904" s="839"/>
      <c r="N2904" s="113"/>
      <c r="O2904" s="114"/>
      <c r="P2904" s="97"/>
    </row>
    <row r="2905" spans="1:16">
      <c r="A2905" s="863"/>
      <c r="B2905" s="109"/>
      <c r="C2905" s="833"/>
      <c r="D2905" s="94"/>
      <c r="E2905" s="96"/>
      <c r="F2905" s="93"/>
      <c r="G2905" s="109"/>
      <c r="H2905" s="836"/>
      <c r="I2905" s="113"/>
      <c r="J2905" s="114"/>
      <c r="K2905" s="97"/>
      <c r="L2905" s="109"/>
      <c r="M2905" s="839"/>
      <c r="N2905" s="113"/>
      <c r="O2905" s="114"/>
      <c r="P2905" s="104"/>
    </row>
    <row r="2906" spans="1:16">
      <c r="A2906" s="863"/>
      <c r="B2906" s="110"/>
      <c r="C2906" s="833"/>
      <c r="D2906" s="94"/>
      <c r="E2906" s="96"/>
      <c r="F2906" s="93"/>
      <c r="G2906" s="110"/>
      <c r="H2906" s="836"/>
      <c r="I2906" s="113"/>
      <c r="J2906" s="114"/>
      <c r="K2906" s="104"/>
      <c r="L2906" s="110"/>
      <c r="M2906" s="839"/>
      <c r="N2906" s="111"/>
      <c r="O2906" s="96"/>
      <c r="P2906" s="97"/>
    </row>
    <row r="2907" spans="1:16">
      <c r="A2907" s="863"/>
      <c r="B2907" s="109"/>
      <c r="C2907" s="833"/>
      <c r="D2907" s="111"/>
      <c r="E2907" s="96"/>
      <c r="F2907" s="97"/>
      <c r="G2907" s="109"/>
      <c r="H2907" s="836"/>
      <c r="I2907" s="111"/>
      <c r="J2907" s="96"/>
      <c r="K2907" s="112"/>
      <c r="L2907" s="109"/>
      <c r="M2907" s="839"/>
      <c r="N2907" s="94"/>
      <c r="O2907" s="96"/>
      <c r="P2907" s="112"/>
    </row>
    <row r="2908" spans="1:16">
      <c r="A2908" s="863"/>
      <c r="B2908" s="110"/>
      <c r="C2908" s="833"/>
      <c r="D2908" s="94"/>
      <c r="E2908" s="96"/>
      <c r="F2908" s="108"/>
      <c r="G2908" s="110"/>
      <c r="H2908" s="836"/>
      <c r="I2908" s="94"/>
      <c r="J2908" s="96"/>
      <c r="K2908" s="97"/>
      <c r="L2908" s="110"/>
      <c r="M2908" s="839"/>
      <c r="N2908" s="113"/>
      <c r="O2908" s="114"/>
      <c r="P2908" s="97"/>
    </row>
    <row r="2909" spans="1:16">
      <c r="A2909" s="863"/>
      <c r="B2909" s="109"/>
      <c r="C2909" s="833"/>
      <c r="D2909" s="94"/>
      <c r="E2909" s="96"/>
      <c r="F2909" s="97"/>
      <c r="G2909" s="109"/>
      <c r="H2909" s="836"/>
      <c r="I2909" s="113"/>
      <c r="J2909" s="114"/>
      <c r="K2909" s="97"/>
      <c r="L2909" s="109"/>
      <c r="M2909" s="839"/>
      <c r="N2909" s="113"/>
      <c r="O2909" s="114"/>
      <c r="P2909" s="97"/>
    </row>
    <row r="2910" spans="1:16" ht="17.25" thickBot="1">
      <c r="A2910" s="863"/>
      <c r="B2910" s="110"/>
      <c r="C2910" s="846"/>
      <c r="D2910" s="115"/>
      <c r="E2910" s="116"/>
      <c r="F2910" s="117"/>
      <c r="G2910" s="110"/>
      <c r="H2910" s="836"/>
      <c r="I2910" s="115"/>
      <c r="J2910" s="116"/>
      <c r="K2910" s="117"/>
      <c r="L2910" s="110"/>
      <c r="M2910" s="839"/>
      <c r="N2910" s="115"/>
      <c r="O2910" s="116"/>
      <c r="P2910" s="117"/>
    </row>
    <row r="2911" spans="1:16">
      <c r="A2911" s="850" t="str">
        <f>TEXT(A2865,"AAAA")</f>
        <v>星期二</v>
      </c>
      <c r="B2911" s="109"/>
      <c r="C2911" s="832" t="s">
        <v>666</v>
      </c>
      <c r="D2911" s="118"/>
      <c r="E2911" s="119"/>
      <c r="F2911" s="97"/>
      <c r="G2911" s="109"/>
      <c r="H2911" s="835" t="s">
        <v>130</v>
      </c>
      <c r="I2911" s="118"/>
      <c r="J2911" s="119"/>
      <c r="K2911" s="97"/>
      <c r="L2911" s="109"/>
      <c r="M2911" s="838" t="s">
        <v>130</v>
      </c>
      <c r="N2911" s="118"/>
      <c r="O2911" s="119"/>
      <c r="P2911" s="97"/>
    </row>
    <row r="2912" spans="1:16">
      <c r="A2912" s="850"/>
      <c r="B2912" s="110"/>
      <c r="C2912" s="833"/>
      <c r="D2912" s="120"/>
      <c r="E2912" s="96"/>
      <c r="F2912" s="97"/>
      <c r="G2912" s="110"/>
      <c r="H2912" s="836"/>
      <c r="I2912" s="94"/>
      <c r="J2912" s="96"/>
      <c r="K2912" s="97"/>
      <c r="L2912" s="110"/>
      <c r="M2912" s="839"/>
      <c r="N2912" s="94"/>
      <c r="O2912" s="96"/>
      <c r="P2912" s="97"/>
    </row>
    <row r="2913" spans="1:16">
      <c r="A2913" s="850"/>
      <c r="B2913" s="109"/>
      <c r="C2913" s="833"/>
      <c r="D2913" s="120"/>
      <c r="E2913" s="96"/>
      <c r="F2913" s="97"/>
      <c r="G2913" s="109"/>
      <c r="H2913" s="836"/>
      <c r="I2913" s="94"/>
      <c r="J2913" s="96"/>
      <c r="K2913" s="97"/>
      <c r="L2913" s="109"/>
      <c r="M2913" s="839"/>
      <c r="N2913" s="94"/>
      <c r="O2913" s="96"/>
      <c r="P2913" s="97"/>
    </row>
    <row r="2914" spans="1:16">
      <c r="A2914" s="850"/>
      <c r="B2914" s="110"/>
      <c r="C2914" s="833"/>
      <c r="D2914" s="120"/>
      <c r="E2914" s="96"/>
      <c r="F2914" s="97"/>
      <c r="G2914" s="110"/>
      <c r="H2914" s="836"/>
      <c r="I2914" s="94"/>
      <c r="J2914" s="96"/>
      <c r="K2914" s="97"/>
      <c r="L2914" s="110"/>
      <c r="M2914" s="839"/>
      <c r="N2914" s="94"/>
      <c r="O2914" s="96"/>
      <c r="P2914" s="97"/>
    </row>
    <row r="2915" spans="1:16">
      <c r="A2915" s="850"/>
      <c r="B2915" s="109"/>
      <c r="C2915" s="833"/>
      <c r="D2915" s="120"/>
      <c r="E2915" s="96"/>
      <c r="F2915" s="97"/>
      <c r="G2915" s="109"/>
      <c r="H2915" s="836"/>
      <c r="I2915" s="94"/>
      <c r="J2915" s="96"/>
      <c r="K2915" s="97"/>
      <c r="L2915" s="109"/>
      <c r="M2915" s="839"/>
      <c r="N2915" s="94"/>
      <c r="O2915" s="96"/>
      <c r="P2915" s="97"/>
    </row>
    <row r="2916" spans="1:16">
      <c r="A2916" s="850"/>
      <c r="B2916" s="110"/>
      <c r="C2916" s="833"/>
      <c r="D2916" s="120"/>
      <c r="E2916" s="96"/>
      <c r="F2916" s="97"/>
      <c r="G2916" s="110"/>
      <c r="H2916" s="836"/>
      <c r="I2916" s="94"/>
      <c r="J2916" s="96"/>
      <c r="K2916" s="97"/>
      <c r="L2916" s="110"/>
      <c r="M2916" s="839"/>
      <c r="N2916" s="94"/>
      <c r="O2916" s="96"/>
      <c r="P2916" s="97"/>
    </row>
    <row r="2917" spans="1:16">
      <c r="A2917" s="850"/>
      <c r="B2917" s="109"/>
      <c r="C2917" s="833"/>
      <c r="D2917" s="120"/>
      <c r="E2917" s="96"/>
      <c r="F2917" s="97"/>
      <c r="G2917" s="109"/>
      <c r="H2917" s="836"/>
      <c r="I2917" s="94"/>
      <c r="J2917" s="96"/>
      <c r="K2917" s="97"/>
      <c r="L2917" s="109"/>
      <c r="M2917" s="839"/>
      <c r="N2917" s="94"/>
      <c r="O2917" s="96"/>
      <c r="P2917" s="97"/>
    </row>
    <row r="2918" spans="1:16">
      <c r="A2918" s="850"/>
      <c r="B2918" s="110"/>
      <c r="C2918" s="833"/>
      <c r="D2918" s="94"/>
      <c r="E2918" s="96"/>
      <c r="F2918" s="97"/>
      <c r="G2918" s="110"/>
      <c r="H2918" s="836"/>
      <c r="I2918" s="94"/>
      <c r="J2918" s="96"/>
      <c r="K2918" s="97"/>
      <c r="L2918" s="110"/>
      <c r="M2918" s="839"/>
      <c r="N2918" s="94"/>
      <c r="O2918" s="96"/>
      <c r="P2918" s="97"/>
    </row>
    <row r="2919" spans="1:16">
      <c r="A2919" s="850"/>
      <c r="B2919" s="107"/>
      <c r="C2919" s="833"/>
      <c r="D2919" s="113"/>
      <c r="E2919" s="114"/>
      <c r="F2919" s="104"/>
      <c r="G2919" s="107"/>
      <c r="H2919" s="836"/>
      <c r="I2919" s="113"/>
      <c r="J2919" s="114"/>
      <c r="K2919" s="97"/>
      <c r="L2919" s="107"/>
      <c r="M2919" s="839"/>
      <c r="N2919" s="113"/>
      <c r="O2919" s="114"/>
      <c r="P2919" s="97"/>
    </row>
    <row r="2920" spans="1:16" ht="17.25" thickBot="1">
      <c r="A2920" s="850"/>
      <c r="B2920" s="107"/>
      <c r="C2920" s="846"/>
      <c r="D2920" s="122" t="s">
        <v>132</v>
      </c>
      <c r="E2920" s="123" t="s">
        <v>133</v>
      </c>
      <c r="F2920" s="124"/>
      <c r="G2920" s="107"/>
      <c r="H2920" s="847"/>
      <c r="I2920" s="122" t="s">
        <v>132</v>
      </c>
      <c r="J2920" s="123" t="s">
        <v>133</v>
      </c>
      <c r="K2920" s="97"/>
      <c r="L2920" s="107"/>
      <c r="M2920" s="845"/>
      <c r="N2920" s="122" t="s">
        <v>132</v>
      </c>
      <c r="O2920" s="123" t="s">
        <v>133</v>
      </c>
      <c r="P2920" s="97"/>
    </row>
    <row r="2921" spans="1:16">
      <c r="A2921" s="105"/>
      <c r="B2921" s="109"/>
      <c r="C2921" s="832" t="s">
        <v>667</v>
      </c>
      <c r="D2921" s="118"/>
      <c r="E2921" s="119"/>
      <c r="F2921" s="125"/>
      <c r="G2921" s="109"/>
      <c r="H2921" s="835" t="s">
        <v>134</v>
      </c>
      <c r="I2921" s="118"/>
      <c r="J2921" s="119"/>
      <c r="K2921" s="125"/>
      <c r="L2921" s="109"/>
      <c r="M2921" s="838" t="s">
        <v>134</v>
      </c>
      <c r="N2921" s="118"/>
      <c r="O2921" s="119"/>
      <c r="P2921" s="125"/>
    </row>
    <row r="2922" spans="1:16">
      <c r="A2922" s="105"/>
      <c r="B2922" s="110"/>
      <c r="C2922" s="833"/>
      <c r="D2922" s="94"/>
      <c r="E2922" s="96"/>
      <c r="F2922" s="97"/>
      <c r="G2922" s="110"/>
      <c r="H2922" s="836"/>
      <c r="I2922" s="94"/>
      <c r="J2922" s="96"/>
      <c r="K2922" s="97"/>
      <c r="L2922" s="110"/>
      <c r="M2922" s="839"/>
      <c r="N2922" s="94"/>
      <c r="O2922" s="96"/>
      <c r="P2922" s="97"/>
    </row>
    <row r="2923" spans="1:16">
      <c r="A2923" s="105"/>
      <c r="B2923" s="126"/>
      <c r="C2923" s="833"/>
      <c r="D2923" s="94"/>
      <c r="E2923" s="96"/>
      <c r="F2923" s="97"/>
      <c r="G2923" s="126"/>
      <c r="H2923" s="836"/>
      <c r="I2923" s="94"/>
      <c r="J2923" s="96"/>
      <c r="K2923" s="97"/>
      <c r="L2923" s="126"/>
      <c r="M2923" s="839"/>
      <c r="N2923" s="94"/>
      <c r="O2923" s="96"/>
      <c r="P2923" s="128"/>
    </row>
    <row r="2924" spans="1:16">
      <c r="A2924" s="105"/>
      <c r="B2924" s="107"/>
      <c r="C2924" s="833"/>
      <c r="D2924" s="94"/>
      <c r="E2924" s="96"/>
      <c r="F2924" s="97"/>
      <c r="G2924" s="107"/>
      <c r="H2924" s="836"/>
      <c r="I2924" s="94"/>
      <c r="J2924" s="96"/>
      <c r="K2924" s="97"/>
      <c r="L2924" s="107"/>
      <c r="M2924" s="839"/>
      <c r="N2924" s="94"/>
      <c r="O2924" s="96"/>
      <c r="P2924" s="216"/>
    </row>
    <row r="2925" spans="1:16">
      <c r="A2925" s="105"/>
      <c r="B2925" s="109"/>
      <c r="C2925" s="833"/>
      <c r="D2925" s="94"/>
      <c r="E2925" s="96"/>
      <c r="F2925" s="97"/>
      <c r="G2925" s="109"/>
      <c r="H2925" s="836"/>
      <c r="I2925" s="94"/>
      <c r="J2925" s="96"/>
      <c r="K2925" s="97"/>
      <c r="L2925" s="109"/>
      <c r="M2925" s="839"/>
      <c r="N2925" s="94"/>
      <c r="O2925" s="96"/>
      <c r="P2925" s="97"/>
    </row>
    <row r="2926" spans="1:16">
      <c r="A2926" s="105"/>
      <c r="B2926" s="110"/>
      <c r="C2926" s="833"/>
      <c r="D2926" s="94"/>
      <c r="E2926" s="96"/>
      <c r="F2926" s="127"/>
      <c r="G2926" s="110"/>
      <c r="H2926" s="836"/>
      <c r="I2926" s="94"/>
      <c r="J2926" s="96"/>
      <c r="K2926" s="127"/>
      <c r="L2926" s="110"/>
      <c r="M2926" s="839"/>
      <c r="N2926" s="94"/>
      <c r="O2926" s="96"/>
      <c r="P2926" s="127"/>
    </row>
    <row r="2927" spans="1:16">
      <c r="A2927" s="105"/>
      <c r="B2927" s="109"/>
      <c r="C2927" s="833"/>
      <c r="D2927" s="94"/>
      <c r="E2927" s="96"/>
      <c r="F2927" s="128"/>
      <c r="G2927" s="109"/>
      <c r="H2927" s="836"/>
      <c r="I2927" s="94"/>
      <c r="J2927" s="96"/>
      <c r="K2927" s="128"/>
      <c r="L2927" s="109"/>
      <c r="M2927" s="839"/>
      <c r="N2927" s="94"/>
      <c r="O2927" s="96"/>
      <c r="P2927" s="128"/>
    </row>
    <row r="2928" spans="1:16">
      <c r="A2928" s="105"/>
      <c r="B2928" s="110"/>
      <c r="C2928" s="833"/>
      <c r="D2928" s="217"/>
      <c r="E2928" s="114"/>
      <c r="F2928" s="216"/>
      <c r="G2928" s="110"/>
      <c r="H2928" s="836"/>
      <c r="I2928" s="113"/>
      <c r="J2928" s="114"/>
      <c r="K2928" s="216"/>
      <c r="L2928" s="110"/>
      <c r="M2928" s="839"/>
      <c r="N2928" s="113"/>
      <c r="O2928" s="114"/>
      <c r="P2928" s="216"/>
    </row>
    <row r="2929" spans="1:16">
      <c r="A2929" s="105"/>
      <c r="B2929" s="109"/>
      <c r="C2929" s="833"/>
      <c r="D2929" s="217"/>
      <c r="E2929" s="114"/>
      <c r="F2929" s="216"/>
      <c r="G2929" s="109"/>
      <c r="H2929" s="836"/>
      <c r="I2929" s="113"/>
      <c r="J2929" s="114"/>
      <c r="K2929" s="216"/>
      <c r="L2929" s="109"/>
      <c r="M2929" s="839"/>
      <c r="N2929" s="113"/>
      <c r="O2929" s="114"/>
      <c r="P2929" s="216"/>
    </row>
    <row r="2930" spans="1:16" ht="17.25" thickBot="1">
      <c r="A2930" s="105"/>
      <c r="B2930" s="110"/>
      <c r="C2930" s="846"/>
      <c r="D2930" s="129"/>
      <c r="E2930" s="130"/>
      <c r="F2930" s="104"/>
      <c r="G2930" s="110"/>
      <c r="H2930" s="847"/>
      <c r="I2930" s="113"/>
      <c r="J2930" s="130"/>
      <c r="K2930" s="104"/>
      <c r="L2930" s="110"/>
      <c r="M2930" s="845"/>
      <c r="N2930" s="113"/>
      <c r="O2930" s="131"/>
      <c r="P2930" s="127"/>
    </row>
    <row r="2931" spans="1:16">
      <c r="A2931" s="132"/>
      <c r="B2931" s="109"/>
      <c r="C2931" s="832" t="s">
        <v>668</v>
      </c>
      <c r="D2931" s="118" t="s">
        <v>136</v>
      </c>
      <c r="E2931" s="133" t="s">
        <v>137</v>
      </c>
      <c r="F2931" s="125"/>
      <c r="G2931" s="109"/>
      <c r="H2931" s="835" t="s">
        <v>135</v>
      </c>
      <c r="I2931" s="118" t="s">
        <v>136</v>
      </c>
      <c r="J2931" s="133" t="s">
        <v>137</v>
      </c>
      <c r="K2931" s="125"/>
      <c r="L2931" s="109"/>
      <c r="M2931" s="838" t="s">
        <v>135</v>
      </c>
      <c r="N2931" s="118" t="s">
        <v>136</v>
      </c>
      <c r="O2931" s="133" t="s">
        <v>137</v>
      </c>
      <c r="P2931" s="125"/>
    </row>
    <row r="2932" spans="1:16">
      <c r="A2932" s="132"/>
      <c r="B2932" s="110"/>
      <c r="C2932" s="833"/>
      <c r="D2932" s="94" t="s">
        <v>141</v>
      </c>
      <c r="E2932" s="96" t="s">
        <v>142</v>
      </c>
      <c r="F2932" s="134"/>
      <c r="G2932" s="110"/>
      <c r="H2932" s="836"/>
      <c r="I2932" s="94" t="s">
        <v>141</v>
      </c>
      <c r="J2932" s="96" t="s">
        <v>142</v>
      </c>
      <c r="K2932" s="134"/>
      <c r="L2932" s="110"/>
      <c r="M2932" s="839"/>
      <c r="N2932" s="94" t="s">
        <v>141</v>
      </c>
      <c r="O2932" s="96" t="s">
        <v>142</v>
      </c>
      <c r="P2932" s="134"/>
    </row>
    <row r="2933" spans="1:16">
      <c r="A2933" s="132"/>
      <c r="B2933" s="135"/>
      <c r="C2933" s="833"/>
      <c r="D2933" s="94" t="s">
        <v>145</v>
      </c>
      <c r="E2933" s="96" t="s">
        <v>146</v>
      </c>
      <c r="F2933" s="97"/>
      <c r="G2933" s="135"/>
      <c r="H2933" s="836"/>
      <c r="I2933" s="94" t="s">
        <v>145</v>
      </c>
      <c r="J2933" s="96" t="s">
        <v>146</v>
      </c>
      <c r="K2933" s="97"/>
      <c r="L2933" s="135"/>
      <c r="M2933" s="839"/>
      <c r="N2933" s="94" t="s">
        <v>145</v>
      </c>
      <c r="O2933" s="96" t="s">
        <v>146</v>
      </c>
      <c r="P2933" s="97"/>
    </row>
    <row r="2934" spans="1:16">
      <c r="A2934" s="132"/>
      <c r="B2934" s="110"/>
      <c r="C2934" s="833"/>
      <c r="D2934" s="94" t="s">
        <v>147</v>
      </c>
      <c r="E2934" s="96" t="s">
        <v>148</v>
      </c>
      <c r="F2934" s="104"/>
      <c r="G2934" s="110"/>
      <c r="H2934" s="836"/>
      <c r="I2934" s="94" t="s">
        <v>147</v>
      </c>
      <c r="J2934" s="96" t="s">
        <v>148</v>
      </c>
      <c r="K2934" s="104"/>
      <c r="L2934" s="110"/>
      <c r="M2934" s="839"/>
      <c r="N2934" s="94" t="s">
        <v>147</v>
      </c>
      <c r="O2934" s="96" t="s">
        <v>148</v>
      </c>
      <c r="P2934" s="104"/>
    </row>
    <row r="2935" spans="1:16">
      <c r="A2935" s="132"/>
      <c r="B2935" s="135"/>
      <c r="C2935" s="833"/>
      <c r="D2935" s="94"/>
      <c r="E2935" s="114"/>
      <c r="F2935" s="136"/>
      <c r="G2935" s="135"/>
      <c r="H2935" s="836"/>
      <c r="I2935" s="94"/>
      <c r="J2935" s="114"/>
      <c r="K2935" s="136"/>
      <c r="L2935" s="135"/>
      <c r="M2935" s="839"/>
      <c r="N2935" s="94"/>
      <c r="O2935" s="114"/>
      <c r="P2935" s="136"/>
    </row>
    <row r="2936" spans="1:16">
      <c r="A2936" s="132"/>
      <c r="B2936" s="110"/>
      <c r="C2936" s="833"/>
      <c r="D2936" s="94"/>
      <c r="E2936" s="96"/>
      <c r="F2936" s="97"/>
      <c r="G2936" s="110"/>
      <c r="H2936" s="836"/>
      <c r="I2936" s="94"/>
      <c r="J2936" s="96"/>
      <c r="K2936" s="97"/>
      <c r="L2936" s="110"/>
      <c r="M2936" s="839"/>
      <c r="N2936" s="94"/>
      <c r="O2936" s="96"/>
      <c r="P2936" s="97"/>
    </row>
    <row r="2937" spans="1:16">
      <c r="A2937" s="132"/>
      <c r="B2937" s="135"/>
      <c r="C2937" s="833"/>
      <c r="D2937" s="94"/>
      <c r="E2937" s="114"/>
      <c r="F2937" s="136"/>
      <c r="G2937" s="135"/>
      <c r="H2937" s="836"/>
      <c r="I2937" s="94"/>
      <c r="J2937" s="114"/>
      <c r="K2937" s="136"/>
      <c r="L2937" s="135"/>
      <c r="M2937" s="839"/>
      <c r="N2937" s="94"/>
      <c r="O2937" s="114"/>
      <c r="P2937" s="136"/>
    </row>
    <row r="2938" spans="1:16">
      <c r="A2938" s="132"/>
      <c r="B2938" s="110"/>
      <c r="C2938" s="833"/>
      <c r="D2938" s="94"/>
      <c r="E2938" s="96"/>
      <c r="F2938" s="97"/>
      <c r="G2938" s="110"/>
      <c r="H2938" s="836"/>
      <c r="I2938" s="94"/>
      <c r="J2938" s="96"/>
      <c r="K2938" s="97"/>
      <c r="L2938" s="110"/>
      <c r="M2938" s="839"/>
      <c r="N2938" s="94"/>
      <c r="O2938" s="96"/>
      <c r="P2938" s="97"/>
    </row>
    <row r="2939" spans="1:16">
      <c r="A2939" s="132"/>
      <c r="B2939" s="135"/>
      <c r="C2939" s="833"/>
      <c r="D2939" s="94"/>
      <c r="E2939" s="96"/>
      <c r="F2939" s="97"/>
      <c r="G2939" s="135"/>
      <c r="H2939" s="836"/>
      <c r="I2939" s="94"/>
      <c r="J2939" s="96"/>
      <c r="K2939" s="97"/>
      <c r="L2939" s="135"/>
      <c r="M2939" s="839"/>
      <c r="N2939" s="94"/>
      <c r="O2939" s="96"/>
      <c r="P2939" s="97"/>
    </row>
    <row r="2940" spans="1:16" ht="17.25" thickBot="1">
      <c r="A2940" s="132"/>
      <c r="B2940" s="110"/>
      <c r="C2940" s="846"/>
      <c r="D2940" s="115"/>
      <c r="E2940" s="116"/>
      <c r="F2940" s="117"/>
      <c r="G2940" s="110"/>
      <c r="H2940" s="847"/>
      <c r="I2940" s="115"/>
      <c r="J2940" s="130"/>
      <c r="K2940" s="104"/>
      <c r="L2940" s="110"/>
      <c r="M2940" s="845"/>
      <c r="N2940" s="115"/>
      <c r="O2940" s="130"/>
      <c r="P2940" s="104"/>
    </row>
    <row r="2941" spans="1:16">
      <c r="A2941" s="132"/>
      <c r="B2941" s="135"/>
      <c r="C2941" s="832" t="s">
        <v>669</v>
      </c>
      <c r="D2941" s="137" t="s">
        <v>150</v>
      </c>
      <c r="E2941" s="138"/>
      <c r="F2941" s="139" t="s">
        <v>151</v>
      </c>
      <c r="G2941" s="135"/>
      <c r="H2941" s="835" t="s">
        <v>149</v>
      </c>
      <c r="I2941" s="137" t="s">
        <v>150</v>
      </c>
      <c r="J2941" s="138"/>
      <c r="K2941" s="139" t="s">
        <v>151</v>
      </c>
      <c r="L2941" s="135"/>
      <c r="M2941" s="838" t="s">
        <v>149</v>
      </c>
      <c r="N2941" s="137" t="s">
        <v>150</v>
      </c>
      <c r="O2941" s="138"/>
      <c r="P2941" s="139" t="s">
        <v>151</v>
      </c>
    </row>
    <row r="2942" spans="1:16">
      <c r="A2942" s="132"/>
      <c r="B2942" s="110"/>
      <c r="C2942" s="833"/>
      <c r="D2942" s="120"/>
      <c r="E2942" s="121"/>
      <c r="F2942" s="140"/>
      <c r="G2942" s="110"/>
      <c r="H2942" s="836"/>
      <c r="I2942" s="94"/>
      <c r="J2942" s="96"/>
      <c r="K2942" s="97"/>
      <c r="L2942" s="110"/>
      <c r="M2942" s="839"/>
      <c r="N2942" s="94"/>
      <c r="O2942" s="96"/>
      <c r="P2942" s="97"/>
    </row>
    <row r="2943" spans="1:16">
      <c r="A2943" s="132"/>
      <c r="B2943" s="135"/>
      <c r="C2943" s="833"/>
      <c r="D2943" s="94"/>
      <c r="E2943" s="96"/>
      <c r="F2943" s="97"/>
      <c r="G2943" s="135"/>
      <c r="H2943" s="836"/>
      <c r="I2943" s="94"/>
      <c r="J2943" s="96"/>
      <c r="K2943" s="97"/>
      <c r="L2943" s="135"/>
      <c r="M2943" s="839"/>
      <c r="N2943" s="94"/>
      <c r="O2943" s="96"/>
      <c r="P2943" s="97"/>
    </row>
    <row r="2944" spans="1:16">
      <c r="A2944" s="132"/>
      <c r="B2944" s="110"/>
      <c r="C2944" s="833"/>
      <c r="D2944" s="113"/>
      <c r="E2944" s="114"/>
      <c r="F2944" s="104"/>
      <c r="G2944" s="110"/>
      <c r="H2944" s="836"/>
      <c r="I2944" s="113"/>
      <c r="J2944" s="114"/>
      <c r="K2944" s="104"/>
      <c r="L2944" s="110"/>
      <c r="M2944" s="839"/>
      <c r="N2944" s="113"/>
      <c r="O2944" s="114"/>
      <c r="P2944" s="104"/>
    </row>
    <row r="2945" spans="1:16">
      <c r="A2945" s="841"/>
      <c r="B2945" s="135"/>
      <c r="C2945" s="833"/>
      <c r="D2945" s="94"/>
      <c r="E2945" s="96"/>
      <c r="F2945" s="97"/>
      <c r="G2945" s="135"/>
      <c r="H2945" s="836"/>
      <c r="I2945" s="94"/>
      <c r="J2945" s="96"/>
      <c r="K2945" s="97"/>
      <c r="L2945" s="135"/>
      <c r="M2945" s="839"/>
      <c r="N2945" s="94"/>
      <c r="O2945" s="96"/>
      <c r="P2945" s="97"/>
    </row>
    <row r="2946" spans="1:16">
      <c r="A2946" s="841"/>
      <c r="B2946" s="110"/>
      <c r="C2946" s="833"/>
      <c r="D2946" s="94"/>
      <c r="E2946" s="96"/>
      <c r="F2946" s="97"/>
      <c r="G2946" s="110"/>
      <c r="H2946" s="836"/>
      <c r="I2946" s="94"/>
      <c r="J2946" s="96"/>
      <c r="K2946" s="97"/>
      <c r="L2946" s="110"/>
      <c r="M2946" s="839"/>
      <c r="N2946" s="94"/>
      <c r="O2946" s="96"/>
      <c r="P2946" s="97"/>
    </row>
    <row r="2947" spans="1:16">
      <c r="A2947" s="841"/>
      <c r="B2947" s="135"/>
      <c r="C2947" s="833"/>
      <c r="D2947" s="113"/>
      <c r="E2947" s="114"/>
      <c r="F2947" s="104"/>
      <c r="G2947" s="135"/>
      <c r="H2947" s="836"/>
      <c r="I2947" s="113"/>
      <c r="J2947" s="114"/>
      <c r="K2947" s="104"/>
      <c r="L2947" s="135"/>
      <c r="M2947" s="839"/>
      <c r="N2947" s="113"/>
      <c r="O2947" s="114"/>
      <c r="P2947" s="104"/>
    </row>
    <row r="2948" spans="1:16" ht="17.25" thickBot="1">
      <c r="A2948" s="842"/>
      <c r="B2948" s="141"/>
      <c r="C2948" s="834"/>
      <c r="D2948" s="142"/>
      <c r="E2948" s="143"/>
      <c r="F2948" s="144"/>
      <c r="G2948" s="141"/>
      <c r="H2948" s="837"/>
      <c r="I2948" s="142"/>
      <c r="J2948" s="143"/>
      <c r="K2948" s="144"/>
      <c r="L2948" s="141"/>
      <c r="M2948" s="840"/>
      <c r="N2948" s="142"/>
      <c r="O2948" s="143"/>
      <c r="P2948" s="144"/>
    </row>
    <row r="2949" spans="1:16" s="146" customFormat="1" ht="27" customHeight="1" thickTop="1" thickBot="1">
      <c r="A2949" s="145"/>
      <c r="B2949" s="843" t="s">
        <v>152</v>
      </c>
      <c r="C2949" s="843"/>
      <c r="D2949" s="843"/>
      <c r="E2949" s="843"/>
      <c r="F2949" s="843"/>
      <c r="G2949" s="844" t="s">
        <v>153</v>
      </c>
      <c r="H2949" s="844"/>
      <c r="I2949" s="844"/>
      <c r="J2949" s="844"/>
      <c r="K2949" s="844"/>
      <c r="L2949" s="844"/>
      <c r="M2949" s="844"/>
      <c r="N2949" s="825" t="s">
        <v>154</v>
      </c>
      <c r="O2949" s="825"/>
      <c r="P2949" s="825"/>
    </row>
    <row r="2950" spans="1:16" s="159" customFormat="1" ht="21.75" customHeight="1" thickTop="1" thickBot="1">
      <c r="A2950" s="147" t="s">
        <v>0</v>
      </c>
      <c r="B2950" s="148"/>
      <c r="C2950" s="149" t="s">
        <v>155</v>
      </c>
      <c r="D2950" s="150" t="s">
        <v>156</v>
      </c>
      <c r="E2950" s="151" t="s">
        <v>157</v>
      </c>
      <c r="F2950" s="152" t="s">
        <v>158</v>
      </c>
      <c r="G2950" s="153" t="s">
        <v>159</v>
      </c>
      <c r="H2950" s="154" t="s">
        <v>150</v>
      </c>
      <c r="I2950" s="155" t="s">
        <v>156</v>
      </c>
      <c r="J2950" s="155" t="s">
        <v>157</v>
      </c>
      <c r="K2950" s="155" t="s">
        <v>158</v>
      </c>
      <c r="L2950" s="154" t="s">
        <v>160</v>
      </c>
      <c r="M2950" s="156" t="s">
        <v>161</v>
      </c>
      <c r="N2950" s="157" t="s">
        <v>155</v>
      </c>
      <c r="O2950" s="151" t="s">
        <v>157</v>
      </c>
      <c r="P2950" s="158" t="s">
        <v>158</v>
      </c>
    </row>
    <row r="2951" spans="1:16" s="172" customFormat="1" ht="17.25" thickTop="1">
      <c r="A2951" s="826">
        <f>A2865</f>
        <v>46231</v>
      </c>
      <c r="B2951" s="829" t="s">
        <v>670</v>
      </c>
      <c r="C2951" s="160"/>
      <c r="D2951" s="161"/>
      <c r="E2951" s="162"/>
      <c r="F2951" s="163"/>
      <c r="G2951" s="164"/>
      <c r="H2951" s="165"/>
      <c r="I2951" s="166"/>
      <c r="J2951" s="166"/>
      <c r="K2951" s="167"/>
      <c r="L2951" s="168"/>
      <c r="M2951" s="169"/>
      <c r="N2951" s="170"/>
      <c r="O2951" s="166"/>
      <c r="P2951" s="171"/>
    </row>
    <row r="2952" spans="1:16" s="172" customFormat="1">
      <c r="A2952" s="827"/>
      <c r="B2952" s="830"/>
      <c r="C2952" s="173"/>
      <c r="D2952" s="174"/>
      <c r="E2952" s="175"/>
      <c r="F2952" s="176"/>
      <c r="G2952" s="173"/>
      <c r="H2952" s="177"/>
      <c r="I2952" s="175"/>
      <c r="J2952" s="175"/>
      <c r="K2952" s="178"/>
      <c r="L2952" s="179"/>
      <c r="M2952" s="180"/>
      <c r="N2952" s="181"/>
      <c r="O2952" s="175"/>
      <c r="P2952" s="182"/>
    </row>
    <row r="2953" spans="1:16" s="172" customFormat="1">
      <c r="A2953" s="827"/>
      <c r="B2953" s="830"/>
      <c r="C2953" s="173"/>
      <c r="D2953" s="174"/>
      <c r="E2953" s="175"/>
      <c r="F2953" s="176"/>
      <c r="G2953" s="173"/>
      <c r="H2953" s="183"/>
      <c r="I2953" s="175"/>
      <c r="J2953" s="175"/>
      <c r="K2953" s="178"/>
      <c r="L2953" s="184"/>
      <c r="M2953" s="180"/>
      <c r="N2953" s="181"/>
      <c r="O2953" s="175"/>
      <c r="P2953" s="182"/>
    </row>
    <row r="2954" spans="1:16" s="172" customFormat="1">
      <c r="A2954" s="827"/>
      <c r="B2954" s="830"/>
      <c r="C2954" s="173"/>
      <c r="D2954" s="218"/>
      <c r="E2954" s="175"/>
      <c r="F2954" s="176"/>
      <c r="G2954" s="173"/>
      <c r="H2954" s="183"/>
      <c r="I2954" s="175"/>
      <c r="J2954" s="175"/>
      <c r="K2954" s="187"/>
      <c r="L2954" s="184"/>
      <c r="M2954" s="180"/>
      <c r="N2954" s="181"/>
      <c r="O2954" s="175"/>
      <c r="P2954" s="182"/>
    </row>
    <row r="2955" spans="1:16" s="172" customFormat="1">
      <c r="A2955" s="827"/>
      <c r="B2955" s="830"/>
      <c r="C2955" s="173"/>
      <c r="D2955" s="185"/>
      <c r="E2955" s="175"/>
      <c r="F2955" s="182"/>
      <c r="G2955" s="173"/>
      <c r="H2955" s="186"/>
      <c r="I2955" s="175"/>
      <c r="J2955" s="175"/>
      <c r="K2955" s="187"/>
      <c r="L2955" s="184"/>
      <c r="M2955" s="180"/>
      <c r="N2955" s="181"/>
      <c r="O2955" s="175"/>
      <c r="P2955" s="182"/>
    </row>
    <row r="2956" spans="1:16" s="172" customFormat="1">
      <c r="A2956" s="827"/>
      <c r="B2956" s="830"/>
      <c r="C2956" s="173"/>
      <c r="D2956" s="174"/>
      <c r="E2956" s="175"/>
      <c r="F2956" s="188"/>
      <c r="G2956" s="198"/>
      <c r="H2956" s="183"/>
      <c r="I2956" s="191"/>
      <c r="J2956" s="175"/>
      <c r="K2956" s="178"/>
      <c r="L2956" s="189"/>
      <c r="M2956" s="190"/>
      <c r="N2956" s="181"/>
      <c r="O2956" s="175"/>
      <c r="P2956" s="182"/>
    </row>
    <row r="2957" spans="1:16" s="172" customFormat="1">
      <c r="A2957" s="827"/>
      <c r="B2957" s="830"/>
      <c r="C2957" s="173"/>
      <c r="D2957" s="174"/>
      <c r="E2957" s="175"/>
      <c r="F2957" s="182"/>
      <c r="G2957" s="173"/>
      <c r="H2957" s="183"/>
      <c r="I2957" s="191"/>
      <c r="J2957" s="175"/>
      <c r="K2957" s="178"/>
      <c r="L2957" s="184"/>
      <c r="M2957" s="180"/>
      <c r="N2957" s="181"/>
      <c r="O2957" s="175"/>
      <c r="P2957" s="182"/>
    </row>
    <row r="2958" spans="1:16" s="172" customFormat="1">
      <c r="A2958" s="827"/>
      <c r="B2958" s="830"/>
      <c r="C2958" s="173"/>
      <c r="D2958" s="174"/>
      <c r="E2958" s="175"/>
      <c r="F2958" s="182"/>
      <c r="G2958" s="219"/>
      <c r="H2958" s="183"/>
      <c r="I2958" s="175"/>
      <c r="J2958" s="175"/>
      <c r="K2958" s="178"/>
      <c r="L2958" s="184"/>
      <c r="M2958" s="180"/>
      <c r="N2958" s="181"/>
      <c r="O2958" s="175"/>
      <c r="P2958" s="182"/>
    </row>
    <row r="2959" spans="1:16" s="172" customFormat="1">
      <c r="A2959" s="827"/>
      <c r="B2959" s="830"/>
      <c r="C2959" s="173"/>
      <c r="D2959" s="174"/>
      <c r="E2959" s="175"/>
      <c r="F2959" s="188"/>
      <c r="G2959" s="173"/>
      <c r="H2959" s="183"/>
      <c r="I2959" s="191"/>
      <c r="J2959" s="175"/>
      <c r="K2959" s="178"/>
      <c r="L2959" s="184"/>
      <c r="M2959" s="180"/>
      <c r="N2959" s="181"/>
      <c r="O2959" s="175"/>
      <c r="P2959" s="182"/>
    </row>
    <row r="2960" spans="1:16" s="172" customFormat="1">
      <c r="A2960" s="827"/>
      <c r="B2960" s="830"/>
      <c r="C2960" s="173"/>
      <c r="D2960" s="174"/>
      <c r="E2960" s="175"/>
      <c r="F2960" s="182"/>
      <c r="G2960" s="173"/>
      <c r="H2960" s="183"/>
      <c r="I2960" s="191"/>
      <c r="J2960" s="175"/>
      <c r="K2960" s="178"/>
      <c r="L2960" s="184"/>
      <c r="M2960" s="180"/>
      <c r="N2960" s="181"/>
      <c r="O2960" s="175"/>
      <c r="P2960" s="182"/>
    </row>
    <row r="2961" spans="1:16" s="172" customFormat="1">
      <c r="A2961" s="827"/>
      <c r="B2961" s="830"/>
      <c r="C2961" s="192"/>
      <c r="D2961" s="193"/>
      <c r="E2961" s="194"/>
      <c r="F2961" s="195"/>
      <c r="G2961" s="173"/>
      <c r="H2961" s="177"/>
      <c r="I2961" s="175"/>
      <c r="J2961" s="175"/>
      <c r="K2961" s="178"/>
      <c r="L2961" s="184"/>
      <c r="M2961" s="180"/>
      <c r="N2961" s="196"/>
      <c r="O2961" s="194"/>
      <c r="P2961" s="195"/>
    </row>
    <row r="2962" spans="1:16" s="172" customFormat="1">
      <c r="A2962" s="827"/>
      <c r="B2962" s="830"/>
      <c r="C2962" s="192"/>
      <c r="D2962" s="193"/>
      <c r="E2962" s="194"/>
      <c r="F2962" s="195"/>
      <c r="G2962" s="198"/>
      <c r="H2962" s="183"/>
      <c r="I2962" s="191"/>
      <c r="J2962" s="175"/>
      <c r="K2962" s="178"/>
      <c r="L2962" s="184"/>
      <c r="M2962" s="180"/>
      <c r="N2962" s="196"/>
      <c r="O2962" s="194"/>
      <c r="P2962" s="195"/>
    </row>
    <row r="2963" spans="1:16" s="172" customFormat="1">
      <c r="A2963" s="827"/>
      <c r="B2963" s="830"/>
      <c r="C2963" s="192"/>
      <c r="D2963" s="193"/>
      <c r="E2963" s="194"/>
      <c r="F2963" s="195"/>
      <c r="G2963" s="173"/>
      <c r="H2963" s="199"/>
      <c r="I2963" s="191"/>
      <c r="J2963" s="200"/>
      <c r="K2963" s="197"/>
      <c r="L2963" s="184"/>
      <c r="M2963" s="180"/>
      <c r="N2963" s="196"/>
      <c r="O2963" s="194"/>
      <c r="P2963" s="195"/>
    </row>
    <row r="2964" spans="1:16" s="172" customFormat="1">
      <c r="A2964" s="827"/>
      <c r="B2964" s="830"/>
      <c r="C2964" s="192"/>
      <c r="D2964" s="193"/>
      <c r="E2964" s="194"/>
      <c r="F2964" s="195"/>
      <c r="G2964" s="173"/>
      <c r="H2964" s="201"/>
      <c r="I2964" s="175"/>
      <c r="J2964" s="175"/>
      <c r="K2964" s="178"/>
      <c r="L2964" s="184"/>
      <c r="M2964" s="180"/>
      <c r="N2964" s="196"/>
      <c r="O2964" s="194"/>
      <c r="P2964" s="195"/>
    </row>
    <row r="2965" spans="1:16" s="172" customFormat="1">
      <c r="A2965" s="827"/>
      <c r="B2965" s="830"/>
      <c r="C2965" s="192"/>
      <c r="D2965" s="193"/>
      <c r="E2965" s="194"/>
      <c r="F2965" s="195"/>
      <c r="G2965" s="198"/>
      <c r="H2965" s="183"/>
      <c r="I2965" s="200"/>
      <c r="J2965" s="200"/>
      <c r="K2965" s="197"/>
      <c r="L2965" s="184"/>
      <c r="M2965" s="180"/>
      <c r="N2965" s="196"/>
      <c r="O2965" s="194"/>
      <c r="P2965" s="195"/>
    </row>
    <row r="2966" spans="1:16" s="172" customFormat="1">
      <c r="A2966" s="827"/>
      <c r="B2966" s="830"/>
      <c r="C2966" s="192"/>
      <c r="D2966" s="193"/>
      <c r="E2966" s="194"/>
      <c r="F2966" s="195"/>
      <c r="G2966" s="173"/>
      <c r="H2966" s="183"/>
      <c r="I2966" s="200"/>
      <c r="J2966" s="200"/>
      <c r="K2966" s="197"/>
      <c r="L2966" s="179"/>
      <c r="M2966" s="180"/>
      <c r="N2966" s="196"/>
      <c r="O2966" s="194"/>
      <c r="P2966" s="195"/>
    </row>
    <row r="2967" spans="1:16" s="172" customFormat="1">
      <c r="A2967" s="827"/>
      <c r="B2967" s="830"/>
      <c r="C2967" s="192"/>
      <c r="D2967" s="193"/>
      <c r="E2967" s="194"/>
      <c r="F2967" s="195"/>
      <c r="G2967" s="192"/>
      <c r="H2967" s="201"/>
      <c r="I2967" s="202"/>
      <c r="J2967" s="202"/>
      <c r="K2967" s="203"/>
      <c r="L2967" s="204"/>
      <c r="M2967" s="190"/>
      <c r="N2967" s="196"/>
      <c r="O2967" s="194"/>
      <c r="P2967" s="195"/>
    </row>
    <row r="2968" spans="1:16" s="172" customFormat="1">
      <c r="A2968" s="827"/>
      <c r="B2968" s="830"/>
      <c r="C2968" s="192"/>
      <c r="D2968" s="193"/>
      <c r="E2968" s="194"/>
      <c r="F2968" s="195"/>
      <c r="G2968" s="192"/>
      <c r="H2968" s="201"/>
      <c r="I2968" s="202"/>
      <c r="J2968" s="202"/>
      <c r="K2968" s="203"/>
      <c r="L2968" s="204"/>
      <c r="M2968" s="190"/>
      <c r="N2968" s="196"/>
      <c r="O2968" s="194"/>
      <c r="P2968" s="195"/>
    </row>
    <row r="2969" spans="1:16" s="172" customFormat="1">
      <c r="A2969" s="827"/>
      <c r="B2969" s="830"/>
      <c r="C2969" s="192"/>
      <c r="D2969" s="193"/>
      <c r="E2969" s="194"/>
      <c r="F2969" s="195"/>
      <c r="G2969" s="192"/>
      <c r="H2969" s="201"/>
      <c r="I2969" s="202"/>
      <c r="J2969" s="202"/>
      <c r="K2969" s="203"/>
      <c r="L2969" s="204"/>
      <c r="M2969" s="190"/>
      <c r="N2969" s="196"/>
      <c r="O2969" s="194"/>
      <c r="P2969" s="195"/>
    </row>
    <row r="2970" spans="1:16" s="172" customFormat="1" ht="17.25" thickBot="1">
      <c r="A2970" s="828"/>
      <c r="B2970" s="831"/>
      <c r="C2970" s="205"/>
      <c r="D2970" s="206"/>
      <c r="E2970" s="207"/>
      <c r="F2970" s="208"/>
      <c r="G2970" s="209"/>
      <c r="H2970" s="210"/>
      <c r="I2970" s="211"/>
      <c r="J2970" s="211"/>
      <c r="K2970" s="212"/>
      <c r="L2970" s="213"/>
      <c r="M2970" s="214"/>
      <c r="N2970" s="215"/>
      <c r="O2970" s="207"/>
      <c r="P2970" s="208"/>
    </row>
    <row r="2971" spans="1:16" s="71" customFormat="1" ht="18" customHeight="1" thickTop="1" thickBot="1">
      <c r="A2971" s="862">
        <f>A2865+1</f>
        <v>46232</v>
      </c>
      <c r="B2971" s="90" t="s">
        <v>162</v>
      </c>
      <c r="C2971" s="832" t="s">
        <v>665</v>
      </c>
      <c r="D2971" s="91" t="s">
        <v>114</v>
      </c>
      <c r="E2971" s="92" t="s">
        <v>164</v>
      </c>
      <c r="F2971" s="93"/>
      <c r="G2971" s="90" t="s">
        <v>162</v>
      </c>
      <c r="H2971" s="836" t="s">
        <v>163</v>
      </c>
      <c r="I2971" s="91" t="s">
        <v>114</v>
      </c>
      <c r="J2971" s="92" t="s">
        <v>164</v>
      </c>
      <c r="K2971" s="93"/>
      <c r="L2971" s="90" t="s">
        <v>162</v>
      </c>
      <c r="M2971" s="839" t="s">
        <v>163</v>
      </c>
      <c r="N2971" s="91" t="s">
        <v>114</v>
      </c>
      <c r="O2971" s="92" t="s">
        <v>164</v>
      </c>
      <c r="P2971" s="93"/>
    </row>
    <row r="2972" spans="1:16" ht="18" customHeight="1">
      <c r="A2972" s="863"/>
      <c r="B2972" s="864"/>
      <c r="C2972" s="833"/>
      <c r="D2972" s="94" t="s">
        <v>116</v>
      </c>
      <c r="E2972" s="95" t="s">
        <v>142</v>
      </c>
      <c r="F2972" s="93"/>
      <c r="G2972" s="864"/>
      <c r="H2972" s="836"/>
      <c r="I2972" s="94" t="s">
        <v>116</v>
      </c>
      <c r="J2972" s="95" t="s">
        <v>142</v>
      </c>
      <c r="K2972" s="93"/>
      <c r="L2972" s="864"/>
      <c r="M2972" s="839"/>
      <c r="N2972" s="94" t="s">
        <v>116</v>
      </c>
      <c r="O2972" s="95" t="s">
        <v>142</v>
      </c>
      <c r="P2972" s="93"/>
    </row>
    <row r="2973" spans="1:16" ht="17.25" thickBot="1">
      <c r="A2973" s="863"/>
      <c r="B2973" s="865"/>
      <c r="C2973" s="833"/>
      <c r="D2973" s="94" t="s">
        <v>165</v>
      </c>
      <c r="E2973" s="96" t="s">
        <v>166</v>
      </c>
      <c r="F2973" s="98"/>
      <c r="G2973" s="865"/>
      <c r="H2973" s="836"/>
      <c r="I2973" s="94" t="s">
        <v>165</v>
      </c>
      <c r="J2973" s="96" t="s">
        <v>166</v>
      </c>
      <c r="K2973" s="98"/>
      <c r="L2973" s="865"/>
      <c r="M2973" s="839"/>
      <c r="N2973" s="94" t="s">
        <v>165</v>
      </c>
      <c r="O2973" s="96" t="s">
        <v>166</v>
      </c>
      <c r="P2973" s="98"/>
    </row>
    <row r="2974" spans="1:16" ht="17.25" thickBot="1">
      <c r="A2974" s="863"/>
      <c r="B2974" s="90" t="s">
        <v>167</v>
      </c>
      <c r="C2974" s="833"/>
      <c r="D2974" s="94"/>
      <c r="E2974" s="96"/>
      <c r="F2974" s="97"/>
      <c r="G2974" s="90" t="s">
        <v>167</v>
      </c>
      <c r="H2974" s="836"/>
      <c r="I2974" s="94" t="s">
        <v>120</v>
      </c>
      <c r="J2974" s="96" t="s">
        <v>148</v>
      </c>
      <c r="K2974" s="97"/>
      <c r="L2974" s="90" t="s">
        <v>167</v>
      </c>
      <c r="M2974" s="839"/>
      <c r="N2974" s="94" t="s">
        <v>120</v>
      </c>
      <c r="O2974" s="96" t="s">
        <v>148</v>
      </c>
      <c r="P2974" s="97"/>
    </row>
    <row r="2975" spans="1:16">
      <c r="A2975" s="863"/>
      <c r="B2975" s="861"/>
      <c r="C2975" s="833"/>
      <c r="D2975" s="94"/>
      <c r="E2975" s="96"/>
      <c r="F2975" s="97"/>
      <c r="G2975" s="861"/>
      <c r="H2975" s="836"/>
      <c r="I2975" s="94"/>
      <c r="J2975" s="96"/>
      <c r="K2975" s="97"/>
      <c r="L2975" s="861"/>
      <c r="M2975" s="839"/>
      <c r="N2975" s="94"/>
      <c r="O2975" s="96"/>
      <c r="P2975" s="97"/>
    </row>
    <row r="2976" spans="1:16">
      <c r="A2976" s="863"/>
      <c r="B2976" s="854"/>
      <c r="C2976" s="833"/>
      <c r="D2976" s="94"/>
      <c r="E2976" s="96"/>
      <c r="F2976" s="97"/>
      <c r="G2976" s="854"/>
      <c r="H2976" s="836"/>
      <c r="I2976" s="94"/>
      <c r="J2976" s="96"/>
      <c r="K2976" s="97"/>
      <c r="L2976" s="854"/>
      <c r="M2976" s="839"/>
      <c r="N2976" s="94"/>
      <c r="O2976" s="96"/>
      <c r="P2976" s="97"/>
    </row>
    <row r="2977" spans="1:16">
      <c r="A2977" s="863"/>
      <c r="B2977" s="853"/>
      <c r="C2977" s="833"/>
      <c r="D2977" s="94"/>
      <c r="E2977" s="96"/>
      <c r="F2977" s="93"/>
      <c r="G2977" s="853"/>
      <c r="H2977" s="836"/>
      <c r="I2977" s="94"/>
      <c r="J2977" s="96"/>
      <c r="K2977" s="93"/>
      <c r="L2977" s="853"/>
      <c r="M2977" s="839"/>
      <c r="N2977" s="94"/>
      <c r="O2977" s="96"/>
      <c r="P2977" s="93"/>
    </row>
    <row r="2978" spans="1:16">
      <c r="A2978" s="863"/>
      <c r="B2978" s="854"/>
      <c r="C2978" s="833"/>
      <c r="D2978" s="94"/>
      <c r="E2978" s="96"/>
      <c r="F2978" s="99"/>
      <c r="G2978" s="854"/>
      <c r="H2978" s="836"/>
      <c r="I2978" s="94"/>
      <c r="J2978" s="96"/>
      <c r="K2978" s="99"/>
      <c r="L2978" s="854"/>
      <c r="M2978" s="839"/>
      <c r="N2978" s="94"/>
      <c r="O2978" s="96"/>
      <c r="P2978" s="93"/>
    </row>
    <row r="2979" spans="1:16">
      <c r="A2979" s="863"/>
      <c r="B2979" s="853"/>
      <c r="C2979" s="833"/>
      <c r="D2979" s="94"/>
      <c r="E2979" s="96"/>
      <c r="F2979" s="102"/>
      <c r="G2979" s="853"/>
      <c r="H2979" s="836"/>
      <c r="I2979" s="94"/>
      <c r="J2979" s="96"/>
      <c r="K2979" s="102"/>
      <c r="L2979" s="853"/>
      <c r="M2979" s="839"/>
      <c r="N2979" s="94"/>
      <c r="O2979" s="96"/>
      <c r="P2979" s="99"/>
    </row>
    <row r="2980" spans="1:16" ht="17.25" thickBot="1">
      <c r="A2980" s="863"/>
      <c r="B2980" s="854"/>
      <c r="C2980" s="833"/>
      <c r="D2980" s="94"/>
      <c r="E2980" s="96"/>
      <c r="F2980" s="99"/>
      <c r="G2980" s="854"/>
      <c r="H2980" s="836"/>
      <c r="I2980" s="94"/>
      <c r="J2980" s="96"/>
      <c r="K2980" s="99"/>
      <c r="L2980" s="854"/>
      <c r="M2980" s="839"/>
      <c r="N2980" s="94"/>
      <c r="O2980" s="96"/>
      <c r="P2980" s="99"/>
    </row>
    <row r="2981" spans="1:16" ht="17.25" thickBot="1">
      <c r="A2981" s="863"/>
      <c r="B2981" s="100" t="s">
        <v>168</v>
      </c>
      <c r="C2981" s="833"/>
      <c r="D2981" s="94"/>
      <c r="E2981" s="96"/>
      <c r="F2981" s="99"/>
      <c r="G2981" s="100" t="s">
        <v>168</v>
      </c>
      <c r="H2981" s="836"/>
      <c r="I2981" s="94"/>
      <c r="J2981" s="96"/>
      <c r="K2981" s="99"/>
      <c r="L2981" s="100" t="s">
        <v>168</v>
      </c>
      <c r="M2981" s="839"/>
      <c r="N2981" s="94"/>
      <c r="O2981" s="96"/>
      <c r="P2981" s="99"/>
    </row>
    <row r="2982" spans="1:16">
      <c r="A2982" s="863"/>
      <c r="B2982" s="855"/>
      <c r="C2982" s="833"/>
      <c r="D2982" s="94"/>
      <c r="E2982" s="96"/>
      <c r="F2982" s="99"/>
      <c r="G2982" s="855"/>
      <c r="H2982" s="836"/>
      <c r="I2982" s="94"/>
      <c r="J2982" s="96"/>
      <c r="K2982" s="99"/>
      <c r="L2982" s="855"/>
      <c r="M2982" s="839"/>
      <c r="N2982" s="94"/>
      <c r="O2982" s="96"/>
      <c r="P2982" s="99"/>
    </row>
    <row r="2983" spans="1:16">
      <c r="A2983" s="863"/>
      <c r="B2983" s="856"/>
      <c r="C2983" s="833"/>
      <c r="D2983" s="94"/>
      <c r="E2983" s="96"/>
      <c r="F2983" s="99"/>
      <c r="G2983" s="856"/>
      <c r="H2983" s="836"/>
      <c r="I2983" s="94"/>
      <c r="J2983" s="96"/>
      <c r="K2983" s="99"/>
      <c r="L2983" s="856"/>
      <c r="M2983" s="839"/>
      <c r="N2983" s="94"/>
      <c r="O2983" s="96"/>
      <c r="P2983" s="97"/>
    </row>
    <row r="2984" spans="1:16" ht="17.25" thickBot="1">
      <c r="A2984" s="863"/>
      <c r="B2984" s="857"/>
      <c r="C2984" s="833"/>
      <c r="D2984" s="94"/>
      <c r="E2984" s="96"/>
      <c r="F2984" s="97"/>
      <c r="G2984" s="857"/>
      <c r="H2984" s="836"/>
      <c r="I2984" s="94"/>
      <c r="J2984" s="96"/>
      <c r="K2984" s="97"/>
      <c r="L2984" s="857"/>
      <c r="M2984" s="839"/>
      <c r="N2984" s="94"/>
      <c r="O2984" s="96"/>
      <c r="P2984" s="97"/>
    </row>
    <row r="2985" spans="1:16" ht="17.25" thickBot="1">
      <c r="A2985" s="863"/>
      <c r="B2985" s="100" t="s">
        <v>123</v>
      </c>
      <c r="C2985" s="833"/>
      <c r="D2985" s="94"/>
      <c r="E2985" s="96"/>
      <c r="F2985" s="97"/>
      <c r="G2985" s="100" t="s">
        <v>123</v>
      </c>
      <c r="H2985" s="836"/>
      <c r="I2985" s="94"/>
      <c r="J2985" s="96"/>
      <c r="K2985" s="97"/>
      <c r="L2985" s="100" t="s">
        <v>123</v>
      </c>
      <c r="M2985" s="839"/>
      <c r="N2985" s="94"/>
      <c r="O2985" s="96"/>
      <c r="P2985" s="97"/>
    </row>
    <row r="2986" spans="1:16">
      <c r="A2986" s="863"/>
      <c r="B2986" s="868"/>
      <c r="C2986" s="833"/>
      <c r="D2986" s="94"/>
      <c r="E2986" s="96"/>
      <c r="F2986" s="97"/>
      <c r="G2986" s="868"/>
      <c r="H2986" s="836"/>
      <c r="I2986" s="94"/>
      <c r="J2986" s="96"/>
      <c r="K2986" s="97"/>
      <c r="L2986" s="868"/>
      <c r="M2986" s="839"/>
      <c r="N2986" s="94"/>
      <c r="O2986" s="96"/>
      <c r="P2986" s="97"/>
    </row>
    <row r="2987" spans="1:16">
      <c r="A2987" s="863"/>
      <c r="B2987" s="869"/>
      <c r="C2987" s="833"/>
      <c r="D2987" s="94"/>
      <c r="E2987" s="96"/>
      <c r="F2987" s="97"/>
      <c r="G2987" s="869"/>
      <c r="H2987" s="836"/>
      <c r="I2987" s="94"/>
      <c r="J2987" s="96"/>
      <c r="K2987" s="97"/>
      <c r="L2987" s="869"/>
      <c r="M2987" s="839"/>
      <c r="N2987" s="94"/>
      <c r="O2987" s="96"/>
      <c r="P2987" s="97"/>
    </row>
    <row r="2988" spans="1:16" ht="17.25" thickBot="1">
      <c r="A2988" s="863"/>
      <c r="B2988" s="870"/>
      <c r="C2988" s="833"/>
      <c r="D2988" s="94"/>
      <c r="E2988" s="96"/>
      <c r="F2988" s="97"/>
      <c r="G2988" s="870"/>
      <c r="H2988" s="836"/>
      <c r="I2988" s="94"/>
      <c r="J2988" s="96"/>
      <c r="K2988" s="97"/>
      <c r="L2988" s="870"/>
      <c r="M2988" s="839"/>
      <c r="N2988" s="94"/>
      <c r="O2988" s="96"/>
      <c r="P2988" s="97"/>
    </row>
    <row r="2989" spans="1:16">
      <c r="A2989" s="863"/>
      <c r="B2989" s="851" t="s">
        <v>124</v>
      </c>
      <c r="C2989" s="833"/>
      <c r="D2989" s="94"/>
      <c r="E2989" s="96"/>
      <c r="F2989" s="97"/>
      <c r="G2989" s="851" t="s">
        <v>124</v>
      </c>
      <c r="H2989" s="836"/>
      <c r="I2989" s="94"/>
      <c r="J2989" s="96"/>
      <c r="K2989" s="97"/>
      <c r="L2989" s="851" t="s">
        <v>124</v>
      </c>
      <c r="M2989" s="839"/>
      <c r="N2989" s="94"/>
      <c r="O2989" s="96"/>
      <c r="P2989" s="97"/>
    </row>
    <row r="2990" spans="1:16" ht="17.25" thickBot="1">
      <c r="A2990" s="863"/>
      <c r="B2990" s="852"/>
      <c r="C2990" s="833"/>
      <c r="D2990" s="94"/>
      <c r="E2990" s="96"/>
      <c r="F2990" s="97"/>
      <c r="G2990" s="852"/>
      <c r="H2990" s="836"/>
      <c r="I2990" s="94"/>
      <c r="J2990" s="96"/>
      <c r="K2990" s="97"/>
      <c r="L2990" s="852"/>
      <c r="M2990" s="839"/>
      <c r="N2990" s="94"/>
      <c r="O2990" s="96"/>
      <c r="P2990" s="93"/>
    </row>
    <row r="2991" spans="1:16" ht="17.25" thickTop="1">
      <c r="A2991" s="863"/>
      <c r="B2991" s="866" t="s">
        <v>125</v>
      </c>
      <c r="C2991" s="833"/>
      <c r="D2991" s="94"/>
      <c r="E2991" s="96"/>
      <c r="F2991" s="93"/>
      <c r="G2991" s="866" t="s">
        <v>125</v>
      </c>
      <c r="H2991" s="836"/>
      <c r="I2991" s="94"/>
      <c r="J2991" s="96"/>
      <c r="K2991" s="93"/>
      <c r="L2991" s="866" t="s">
        <v>125</v>
      </c>
      <c r="M2991" s="839"/>
      <c r="N2991" s="94"/>
      <c r="O2991" s="96"/>
      <c r="P2991" s="97"/>
    </row>
    <row r="2992" spans="1:16" ht="17.25" thickBot="1">
      <c r="A2992" s="863"/>
      <c r="B2992" s="849"/>
      <c r="C2992" s="833"/>
      <c r="D2992" s="94"/>
      <c r="E2992" s="96"/>
      <c r="F2992" s="93"/>
      <c r="G2992" s="849"/>
      <c r="H2992" s="836"/>
      <c r="I2992" s="94"/>
      <c r="J2992" s="96"/>
      <c r="K2992" s="93"/>
      <c r="L2992" s="849"/>
      <c r="M2992" s="839"/>
      <c r="N2992" s="94"/>
      <c r="O2992" s="96"/>
      <c r="P2992" s="101"/>
    </row>
    <row r="2993" spans="1:16">
      <c r="A2993" s="863"/>
      <c r="B2993" s="859"/>
      <c r="C2993" s="833"/>
      <c r="D2993" s="94"/>
      <c r="E2993" s="96"/>
      <c r="F2993" s="97"/>
      <c r="G2993" s="859"/>
      <c r="H2993" s="836"/>
      <c r="I2993" s="94"/>
      <c r="J2993" s="96"/>
      <c r="K2993" s="97"/>
      <c r="L2993" s="859"/>
      <c r="M2993" s="839"/>
      <c r="N2993" s="94"/>
      <c r="O2993" s="96"/>
      <c r="P2993" s="103"/>
    </row>
    <row r="2994" spans="1:16" ht="17.25" thickBot="1">
      <c r="A2994" s="863"/>
      <c r="B2994" s="867"/>
      <c r="C2994" s="833"/>
      <c r="D2994" s="94"/>
      <c r="E2994" s="96"/>
      <c r="F2994" s="97"/>
      <c r="G2994" s="867"/>
      <c r="H2994" s="836"/>
      <c r="I2994" s="94"/>
      <c r="J2994" s="96"/>
      <c r="K2994" s="97"/>
      <c r="L2994" s="867"/>
      <c r="M2994" s="839"/>
      <c r="N2994" s="94"/>
      <c r="O2994" s="96"/>
      <c r="P2994" s="104"/>
    </row>
    <row r="2995" spans="1:16">
      <c r="A2995" s="863"/>
      <c r="B2995" s="848" t="s">
        <v>126</v>
      </c>
      <c r="C2995" s="833"/>
      <c r="D2995" s="94"/>
      <c r="E2995" s="96"/>
      <c r="F2995" s="93"/>
      <c r="G2995" s="848" t="s">
        <v>126</v>
      </c>
      <c r="H2995" s="836"/>
      <c r="I2995" s="94"/>
      <c r="J2995" s="96"/>
      <c r="K2995" s="93"/>
      <c r="L2995" s="848" t="s">
        <v>126</v>
      </c>
      <c r="M2995" s="839"/>
      <c r="N2995" s="94"/>
      <c r="O2995" s="96"/>
      <c r="P2995" s="99"/>
    </row>
    <row r="2996" spans="1:16" ht="17.25" thickBot="1">
      <c r="A2996" s="863"/>
      <c r="B2996" s="849"/>
      <c r="C2996" s="833"/>
      <c r="D2996" s="94"/>
      <c r="E2996" s="96"/>
      <c r="F2996" s="101"/>
      <c r="G2996" s="849"/>
      <c r="H2996" s="836"/>
      <c r="I2996" s="94"/>
      <c r="J2996" s="96"/>
      <c r="K2996" s="101"/>
      <c r="L2996" s="849"/>
      <c r="M2996" s="839"/>
      <c r="N2996" s="94"/>
      <c r="O2996" s="96"/>
      <c r="P2996" s="104"/>
    </row>
    <row r="2997" spans="1:16">
      <c r="A2997" s="863"/>
      <c r="B2997" s="859"/>
      <c r="C2997" s="833"/>
      <c r="D2997" s="94"/>
      <c r="E2997" s="96"/>
      <c r="F2997" s="102"/>
      <c r="G2997" s="859"/>
      <c r="H2997" s="836"/>
      <c r="I2997" s="94"/>
      <c r="J2997" s="96"/>
      <c r="K2997" s="103"/>
      <c r="L2997" s="859"/>
      <c r="M2997" s="839"/>
      <c r="N2997" s="94"/>
      <c r="O2997" s="96"/>
      <c r="P2997" s="93"/>
    </row>
    <row r="2998" spans="1:16" ht="17.25" thickBot="1">
      <c r="A2998" s="863"/>
      <c r="B2998" s="860"/>
      <c r="C2998" s="833"/>
      <c r="D2998" s="94"/>
      <c r="E2998" s="96"/>
      <c r="F2998" s="99"/>
      <c r="G2998" s="860"/>
      <c r="H2998" s="836"/>
      <c r="I2998" s="94"/>
      <c r="J2998" s="96"/>
      <c r="K2998" s="104"/>
      <c r="L2998" s="860"/>
      <c r="M2998" s="839"/>
      <c r="N2998" s="94"/>
      <c r="O2998" s="96"/>
      <c r="P2998" s="97"/>
    </row>
    <row r="2999" spans="1:16">
      <c r="A2999" s="863"/>
      <c r="B2999" s="858" t="s">
        <v>127</v>
      </c>
      <c r="C2999" s="833"/>
      <c r="D2999" s="94"/>
      <c r="E2999" s="96"/>
      <c r="F2999" s="103"/>
      <c r="G2999" s="858" t="s">
        <v>127</v>
      </c>
      <c r="H2999" s="836"/>
      <c r="I2999" s="94"/>
      <c r="J2999" s="96"/>
      <c r="K2999" s="104"/>
      <c r="L2999" s="858" t="s">
        <v>127</v>
      </c>
      <c r="M2999" s="839"/>
      <c r="N2999" s="94"/>
      <c r="O2999" s="114"/>
      <c r="P2999" s="97"/>
    </row>
    <row r="3000" spans="1:16" ht="17.25" thickBot="1">
      <c r="A3000" s="863"/>
      <c r="B3000" s="849"/>
      <c r="C3000" s="833"/>
      <c r="D3000" s="94"/>
      <c r="E3000" s="96"/>
      <c r="F3000" s="104"/>
      <c r="G3000" s="849"/>
      <c r="H3000" s="836"/>
      <c r="I3000" s="94"/>
      <c r="J3000" s="96"/>
      <c r="K3000" s="99"/>
      <c r="L3000" s="849"/>
      <c r="M3000" s="839"/>
      <c r="N3000" s="113"/>
      <c r="O3000" s="96"/>
      <c r="P3000" s="112"/>
    </row>
    <row r="3001" spans="1:16">
      <c r="A3001" s="863"/>
      <c r="B3001" s="859"/>
      <c r="C3001" s="833"/>
      <c r="D3001" s="94"/>
      <c r="E3001" s="96"/>
      <c r="F3001" s="104"/>
      <c r="G3001" s="859"/>
      <c r="H3001" s="836"/>
      <c r="I3001" s="94"/>
      <c r="J3001" s="96"/>
      <c r="K3001" s="104"/>
      <c r="L3001" s="859"/>
      <c r="M3001" s="839"/>
      <c r="N3001" s="113"/>
      <c r="O3001" s="114"/>
      <c r="P3001" s="97"/>
    </row>
    <row r="3002" spans="1:16" ht="17.25" thickBot="1">
      <c r="A3002" s="863"/>
      <c r="B3002" s="860"/>
      <c r="C3002" s="833"/>
      <c r="D3002" s="94"/>
      <c r="E3002" s="96"/>
      <c r="F3002" s="99"/>
      <c r="G3002" s="860"/>
      <c r="H3002" s="836"/>
      <c r="I3002" s="94"/>
      <c r="J3002" s="96"/>
      <c r="K3002" s="93"/>
      <c r="L3002" s="860"/>
      <c r="M3002" s="839"/>
      <c r="N3002" s="94"/>
      <c r="O3002" s="114"/>
      <c r="P3002" s="104"/>
    </row>
    <row r="3003" spans="1:16">
      <c r="A3003" s="863"/>
      <c r="B3003" s="858" t="s">
        <v>128</v>
      </c>
      <c r="C3003" s="833"/>
      <c r="D3003" s="94"/>
      <c r="E3003" s="96"/>
      <c r="F3003" s="104"/>
      <c r="G3003" s="858" t="s">
        <v>128</v>
      </c>
      <c r="H3003" s="836"/>
      <c r="I3003" s="94"/>
      <c r="J3003" s="96"/>
      <c r="K3003" s="97"/>
      <c r="L3003" s="858" t="s">
        <v>128</v>
      </c>
      <c r="M3003" s="839"/>
      <c r="N3003" s="94"/>
      <c r="O3003" s="96"/>
      <c r="P3003" s="97"/>
    </row>
    <row r="3004" spans="1:16" ht="17.25" thickBot="1">
      <c r="A3004" s="863"/>
      <c r="B3004" s="849"/>
      <c r="C3004" s="833"/>
      <c r="D3004" s="94"/>
      <c r="E3004" s="96"/>
      <c r="F3004" s="93"/>
      <c r="G3004" s="849"/>
      <c r="H3004" s="836"/>
      <c r="I3004" s="94"/>
      <c r="J3004" s="114"/>
      <c r="K3004" s="97"/>
      <c r="L3004" s="849"/>
      <c r="M3004" s="839"/>
      <c r="N3004" s="113"/>
      <c r="O3004" s="114"/>
      <c r="P3004" s="97"/>
    </row>
    <row r="3005" spans="1:16">
      <c r="A3005" s="863"/>
      <c r="B3005" s="859"/>
      <c r="C3005" s="833"/>
      <c r="D3005" s="94"/>
      <c r="E3005" s="96"/>
      <c r="F3005" s="97"/>
      <c r="G3005" s="859"/>
      <c r="H3005" s="836"/>
      <c r="I3005" s="94"/>
      <c r="J3005" s="96"/>
      <c r="K3005" s="97"/>
      <c r="L3005" s="859"/>
      <c r="M3005" s="839"/>
      <c r="N3005" s="113"/>
      <c r="O3005" s="114"/>
      <c r="P3005" s="97"/>
    </row>
    <row r="3006" spans="1:16" ht="17.25" thickBot="1">
      <c r="A3006" s="863"/>
      <c r="B3006" s="860"/>
      <c r="C3006" s="833"/>
      <c r="D3006" s="94"/>
      <c r="E3006" s="96"/>
      <c r="F3006" s="93"/>
      <c r="G3006" s="860"/>
      <c r="H3006" s="836"/>
      <c r="I3006" s="94"/>
      <c r="J3006" s="114"/>
      <c r="K3006" s="97"/>
      <c r="L3006" s="860"/>
      <c r="M3006" s="839"/>
      <c r="N3006" s="94"/>
      <c r="O3006" s="114"/>
      <c r="P3006" s="97"/>
    </row>
    <row r="3007" spans="1:16">
      <c r="A3007" s="863"/>
      <c r="B3007" s="848" t="s">
        <v>129</v>
      </c>
      <c r="C3007" s="833"/>
      <c r="D3007" s="94"/>
      <c r="E3007" s="96"/>
      <c r="F3007" s="93"/>
      <c r="G3007" s="848" t="s">
        <v>129</v>
      </c>
      <c r="H3007" s="836"/>
      <c r="I3007" s="94"/>
      <c r="J3007" s="114"/>
      <c r="K3007" s="97"/>
      <c r="L3007" s="848" t="s">
        <v>129</v>
      </c>
      <c r="M3007" s="839"/>
      <c r="N3007" s="113"/>
      <c r="O3007" s="114"/>
      <c r="P3007" s="97"/>
    </row>
    <row r="3008" spans="1:16" ht="17.25" thickBot="1">
      <c r="A3008" s="863"/>
      <c r="B3008" s="849"/>
      <c r="C3008" s="833"/>
      <c r="D3008" s="94"/>
      <c r="E3008" s="96"/>
      <c r="F3008" s="93"/>
      <c r="G3008" s="849"/>
      <c r="H3008" s="836"/>
      <c r="I3008" s="94"/>
      <c r="J3008" s="114"/>
      <c r="K3008" s="97"/>
      <c r="L3008" s="849"/>
      <c r="M3008" s="839"/>
      <c r="N3008" s="94"/>
      <c r="O3008" s="114"/>
      <c r="P3008" s="97"/>
    </row>
    <row r="3009" spans="1:16">
      <c r="A3009" s="863"/>
      <c r="B3009" s="106"/>
      <c r="C3009" s="833"/>
      <c r="D3009" s="94"/>
      <c r="E3009" s="96"/>
      <c r="F3009" s="97"/>
      <c r="G3009" s="106"/>
      <c r="H3009" s="836"/>
      <c r="I3009" s="94"/>
      <c r="J3009" s="96"/>
      <c r="K3009" s="112"/>
      <c r="L3009" s="106"/>
      <c r="M3009" s="839"/>
      <c r="N3009" s="113"/>
      <c r="O3009" s="96"/>
      <c r="P3009" s="112"/>
    </row>
    <row r="3010" spans="1:16">
      <c r="A3010" s="863"/>
      <c r="B3010" s="107"/>
      <c r="C3010" s="833"/>
      <c r="D3010" s="94"/>
      <c r="E3010" s="96"/>
      <c r="F3010" s="93"/>
      <c r="G3010" s="107"/>
      <c r="H3010" s="836"/>
      <c r="I3010" s="94"/>
      <c r="J3010" s="96"/>
      <c r="K3010" s="97"/>
      <c r="L3010" s="107"/>
      <c r="M3010" s="839"/>
      <c r="N3010" s="113"/>
      <c r="O3010" s="114"/>
      <c r="P3010" s="97"/>
    </row>
    <row r="3011" spans="1:16">
      <c r="A3011" s="863"/>
      <c r="B3011" s="109"/>
      <c r="C3011" s="833"/>
      <c r="D3011" s="94"/>
      <c r="E3011" s="96"/>
      <c r="F3011" s="93"/>
      <c r="G3011" s="109"/>
      <c r="H3011" s="836"/>
      <c r="I3011" s="113"/>
      <c r="J3011" s="114"/>
      <c r="K3011" s="97"/>
      <c r="L3011" s="109"/>
      <c r="M3011" s="839"/>
      <c r="N3011" s="113"/>
      <c r="O3011" s="114"/>
      <c r="P3011" s="104"/>
    </row>
    <row r="3012" spans="1:16">
      <c r="A3012" s="863"/>
      <c r="B3012" s="110"/>
      <c r="C3012" s="833"/>
      <c r="D3012" s="94"/>
      <c r="E3012" s="96"/>
      <c r="F3012" s="93"/>
      <c r="G3012" s="110"/>
      <c r="H3012" s="836"/>
      <c r="I3012" s="113"/>
      <c r="J3012" s="114"/>
      <c r="K3012" s="104"/>
      <c r="L3012" s="110"/>
      <c r="M3012" s="839"/>
      <c r="N3012" s="111"/>
      <c r="O3012" s="96"/>
      <c r="P3012" s="97"/>
    </row>
    <row r="3013" spans="1:16">
      <c r="A3013" s="863"/>
      <c r="B3013" s="109"/>
      <c r="C3013" s="833"/>
      <c r="D3013" s="111"/>
      <c r="E3013" s="96"/>
      <c r="F3013" s="97"/>
      <c r="G3013" s="109"/>
      <c r="H3013" s="836"/>
      <c r="I3013" s="111"/>
      <c r="J3013" s="96"/>
      <c r="K3013" s="112"/>
      <c r="L3013" s="109"/>
      <c r="M3013" s="839"/>
      <c r="N3013" s="94"/>
      <c r="O3013" s="96"/>
      <c r="P3013" s="112"/>
    </row>
    <row r="3014" spans="1:16">
      <c r="A3014" s="863"/>
      <c r="B3014" s="110"/>
      <c r="C3014" s="833"/>
      <c r="D3014" s="94"/>
      <c r="E3014" s="96"/>
      <c r="F3014" s="108"/>
      <c r="G3014" s="110"/>
      <c r="H3014" s="836"/>
      <c r="I3014" s="94"/>
      <c r="J3014" s="96"/>
      <c r="K3014" s="97"/>
      <c r="L3014" s="110"/>
      <c r="M3014" s="839"/>
      <c r="N3014" s="113"/>
      <c r="O3014" s="114"/>
      <c r="P3014" s="97"/>
    </row>
    <row r="3015" spans="1:16">
      <c r="A3015" s="863"/>
      <c r="B3015" s="109"/>
      <c r="C3015" s="833"/>
      <c r="D3015" s="94"/>
      <c r="E3015" s="96"/>
      <c r="F3015" s="97"/>
      <c r="G3015" s="109"/>
      <c r="H3015" s="836"/>
      <c r="I3015" s="113"/>
      <c r="J3015" s="114"/>
      <c r="K3015" s="97"/>
      <c r="L3015" s="109"/>
      <c r="M3015" s="839"/>
      <c r="N3015" s="113"/>
      <c r="O3015" s="114"/>
      <c r="P3015" s="97"/>
    </row>
    <row r="3016" spans="1:16" ht="17.25" thickBot="1">
      <c r="A3016" s="863"/>
      <c r="B3016" s="110"/>
      <c r="C3016" s="846"/>
      <c r="D3016" s="115"/>
      <c r="E3016" s="116"/>
      <c r="F3016" s="117"/>
      <c r="G3016" s="110"/>
      <c r="H3016" s="836"/>
      <c r="I3016" s="115"/>
      <c r="J3016" s="116"/>
      <c r="K3016" s="117"/>
      <c r="L3016" s="110"/>
      <c r="M3016" s="839"/>
      <c r="N3016" s="115"/>
      <c r="O3016" s="116"/>
      <c r="P3016" s="117"/>
    </row>
    <row r="3017" spans="1:16">
      <c r="A3017" s="850" t="str">
        <f>TEXT(A2971,"AAAA")</f>
        <v>星期三</v>
      </c>
      <c r="B3017" s="109"/>
      <c r="C3017" s="832" t="s">
        <v>666</v>
      </c>
      <c r="D3017" s="118"/>
      <c r="E3017" s="119"/>
      <c r="F3017" s="97"/>
      <c r="G3017" s="109"/>
      <c r="H3017" s="835" t="s">
        <v>130</v>
      </c>
      <c r="I3017" s="118"/>
      <c r="J3017" s="119"/>
      <c r="K3017" s="97"/>
      <c r="L3017" s="109"/>
      <c r="M3017" s="838" t="s">
        <v>130</v>
      </c>
      <c r="N3017" s="118"/>
      <c r="O3017" s="119"/>
      <c r="P3017" s="97"/>
    </row>
    <row r="3018" spans="1:16">
      <c r="A3018" s="850"/>
      <c r="B3018" s="110"/>
      <c r="C3018" s="833"/>
      <c r="D3018" s="120"/>
      <c r="E3018" s="96"/>
      <c r="F3018" s="97"/>
      <c r="G3018" s="110"/>
      <c r="H3018" s="836"/>
      <c r="I3018" s="94"/>
      <c r="J3018" s="96"/>
      <c r="K3018" s="97"/>
      <c r="L3018" s="110"/>
      <c r="M3018" s="839"/>
      <c r="N3018" s="94"/>
      <c r="O3018" s="96"/>
      <c r="P3018" s="97"/>
    </row>
    <row r="3019" spans="1:16">
      <c r="A3019" s="850"/>
      <c r="B3019" s="109"/>
      <c r="C3019" s="833"/>
      <c r="D3019" s="120"/>
      <c r="E3019" s="96"/>
      <c r="F3019" s="97"/>
      <c r="G3019" s="109"/>
      <c r="H3019" s="836"/>
      <c r="I3019" s="94"/>
      <c r="J3019" s="96"/>
      <c r="K3019" s="97"/>
      <c r="L3019" s="109"/>
      <c r="M3019" s="839"/>
      <c r="N3019" s="94"/>
      <c r="O3019" s="96"/>
      <c r="P3019" s="97"/>
    </row>
    <row r="3020" spans="1:16">
      <c r="A3020" s="850"/>
      <c r="B3020" s="110"/>
      <c r="C3020" s="833"/>
      <c r="D3020" s="120"/>
      <c r="E3020" s="96"/>
      <c r="F3020" s="97"/>
      <c r="G3020" s="110"/>
      <c r="H3020" s="836"/>
      <c r="I3020" s="94"/>
      <c r="J3020" s="96"/>
      <c r="K3020" s="97"/>
      <c r="L3020" s="110"/>
      <c r="M3020" s="839"/>
      <c r="N3020" s="94"/>
      <c r="O3020" s="96"/>
      <c r="P3020" s="97"/>
    </row>
    <row r="3021" spans="1:16">
      <c r="A3021" s="850"/>
      <c r="B3021" s="109"/>
      <c r="C3021" s="833"/>
      <c r="D3021" s="120"/>
      <c r="E3021" s="96"/>
      <c r="F3021" s="97"/>
      <c r="G3021" s="109"/>
      <c r="H3021" s="836"/>
      <c r="I3021" s="94"/>
      <c r="J3021" s="96"/>
      <c r="K3021" s="97"/>
      <c r="L3021" s="109"/>
      <c r="M3021" s="839"/>
      <c r="N3021" s="94"/>
      <c r="O3021" s="96"/>
      <c r="P3021" s="97"/>
    </row>
    <row r="3022" spans="1:16">
      <c r="A3022" s="850"/>
      <c r="B3022" s="110"/>
      <c r="C3022" s="833"/>
      <c r="D3022" s="120"/>
      <c r="E3022" s="96"/>
      <c r="F3022" s="97"/>
      <c r="G3022" s="110"/>
      <c r="H3022" s="836"/>
      <c r="I3022" s="94"/>
      <c r="J3022" s="96"/>
      <c r="K3022" s="97"/>
      <c r="L3022" s="110"/>
      <c r="M3022" s="839"/>
      <c r="N3022" s="94"/>
      <c r="O3022" s="96"/>
      <c r="P3022" s="97"/>
    </row>
    <row r="3023" spans="1:16">
      <c r="A3023" s="850"/>
      <c r="B3023" s="109"/>
      <c r="C3023" s="833"/>
      <c r="D3023" s="120"/>
      <c r="E3023" s="96"/>
      <c r="F3023" s="97"/>
      <c r="G3023" s="109"/>
      <c r="H3023" s="836"/>
      <c r="I3023" s="94"/>
      <c r="J3023" s="96"/>
      <c r="K3023" s="97"/>
      <c r="L3023" s="109"/>
      <c r="M3023" s="839"/>
      <c r="N3023" s="94"/>
      <c r="O3023" s="96"/>
      <c r="P3023" s="97"/>
    </row>
    <row r="3024" spans="1:16">
      <c r="A3024" s="850"/>
      <c r="B3024" s="110"/>
      <c r="C3024" s="833"/>
      <c r="D3024" s="94"/>
      <c r="E3024" s="96"/>
      <c r="F3024" s="97"/>
      <c r="G3024" s="110"/>
      <c r="H3024" s="836"/>
      <c r="I3024" s="94"/>
      <c r="J3024" s="96"/>
      <c r="K3024" s="97"/>
      <c r="L3024" s="110"/>
      <c r="M3024" s="839"/>
      <c r="N3024" s="94"/>
      <c r="O3024" s="96"/>
      <c r="P3024" s="97"/>
    </row>
    <row r="3025" spans="1:16">
      <c r="A3025" s="850"/>
      <c r="B3025" s="107"/>
      <c r="C3025" s="833"/>
      <c r="D3025" s="113"/>
      <c r="E3025" s="114"/>
      <c r="F3025" s="104"/>
      <c r="G3025" s="107"/>
      <c r="H3025" s="836"/>
      <c r="I3025" s="113"/>
      <c r="J3025" s="114"/>
      <c r="K3025" s="97"/>
      <c r="L3025" s="107"/>
      <c r="M3025" s="839"/>
      <c r="N3025" s="113"/>
      <c r="O3025" s="114"/>
      <c r="P3025" s="97"/>
    </row>
    <row r="3026" spans="1:16" ht="17.25" thickBot="1">
      <c r="A3026" s="850"/>
      <c r="B3026" s="107"/>
      <c r="C3026" s="846"/>
      <c r="D3026" s="122" t="s">
        <v>132</v>
      </c>
      <c r="E3026" s="123" t="s">
        <v>133</v>
      </c>
      <c r="F3026" s="124"/>
      <c r="G3026" s="107"/>
      <c r="H3026" s="847"/>
      <c r="I3026" s="122" t="s">
        <v>132</v>
      </c>
      <c r="J3026" s="123" t="s">
        <v>133</v>
      </c>
      <c r="K3026" s="97"/>
      <c r="L3026" s="107"/>
      <c r="M3026" s="845"/>
      <c r="N3026" s="122" t="s">
        <v>132</v>
      </c>
      <c r="O3026" s="123" t="s">
        <v>133</v>
      </c>
      <c r="P3026" s="97"/>
    </row>
    <row r="3027" spans="1:16">
      <c r="A3027" s="105"/>
      <c r="B3027" s="109"/>
      <c r="C3027" s="832" t="s">
        <v>667</v>
      </c>
      <c r="D3027" s="118"/>
      <c r="E3027" s="119"/>
      <c r="F3027" s="125"/>
      <c r="G3027" s="109"/>
      <c r="H3027" s="835" t="s">
        <v>134</v>
      </c>
      <c r="I3027" s="118"/>
      <c r="J3027" s="119"/>
      <c r="K3027" s="125"/>
      <c r="L3027" s="109"/>
      <c r="M3027" s="838" t="s">
        <v>134</v>
      </c>
      <c r="N3027" s="118"/>
      <c r="O3027" s="119"/>
      <c r="P3027" s="125"/>
    </row>
    <row r="3028" spans="1:16">
      <c r="A3028" s="105"/>
      <c r="B3028" s="110"/>
      <c r="C3028" s="833"/>
      <c r="D3028" s="94"/>
      <c r="E3028" s="96"/>
      <c r="F3028" s="97"/>
      <c r="G3028" s="110"/>
      <c r="H3028" s="836"/>
      <c r="I3028" s="94"/>
      <c r="J3028" s="96"/>
      <c r="K3028" s="97"/>
      <c r="L3028" s="110"/>
      <c r="M3028" s="839"/>
      <c r="N3028" s="94"/>
      <c r="O3028" s="96"/>
      <c r="P3028" s="97"/>
    </row>
    <row r="3029" spans="1:16">
      <c r="A3029" s="105"/>
      <c r="B3029" s="126"/>
      <c r="C3029" s="833"/>
      <c r="D3029" s="94"/>
      <c r="E3029" s="96"/>
      <c r="F3029" s="97"/>
      <c r="G3029" s="126"/>
      <c r="H3029" s="836"/>
      <c r="I3029" s="94"/>
      <c r="J3029" s="96"/>
      <c r="K3029" s="97"/>
      <c r="L3029" s="126"/>
      <c r="M3029" s="839"/>
      <c r="N3029" s="94"/>
      <c r="O3029" s="96"/>
      <c r="P3029" s="128"/>
    </row>
    <row r="3030" spans="1:16">
      <c r="A3030" s="105"/>
      <c r="B3030" s="107"/>
      <c r="C3030" s="833"/>
      <c r="D3030" s="94"/>
      <c r="E3030" s="96"/>
      <c r="F3030" s="97"/>
      <c r="G3030" s="107"/>
      <c r="H3030" s="836"/>
      <c r="I3030" s="94"/>
      <c r="J3030" s="96"/>
      <c r="K3030" s="97"/>
      <c r="L3030" s="107"/>
      <c r="M3030" s="839"/>
      <c r="N3030" s="94"/>
      <c r="O3030" s="96"/>
      <c r="P3030" s="216"/>
    </row>
    <row r="3031" spans="1:16">
      <c r="A3031" s="105"/>
      <c r="B3031" s="109"/>
      <c r="C3031" s="833"/>
      <c r="D3031" s="94"/>
      <c r="E3031" s="96"/>
      <c r="F3031" s="97"/>
      <c r="G3031" s="109"/>
      <c r="H3031" s="836"/>
      <c r="I3031" s="94"/>
      <c r="J3031" s="96"/>
      <c r="K3031" s="97"/>
      <c r="L3031" s="109"/>
      <c r="M3031" s="839"/>
      <c r="N3031" s="94"/>
      <c r="O3031" s="96"/>
      <c r="P3031" s="97"/>
    </row>
    <row r="3032" spans="1:16">
      <c r="A3032" s="105"/>
      <c r="B3032" s="110"/>
      <c r="C3032" s="833"/>
      <c r="D3032" s="94"/>
      <c r="E3032" s="96"/>
      <c r="F3032" s="127"/>
      <c r="G3032" s="110"/>
      <c r="H3032" s="836"/>
      <c r="I3032" s="94"/>
      <c r="J3032" s="96"/>
      <c r="K3032" s="127"/>
      <c r="L3032" s="110"/>
      <c r="M3032" s="839"/>
      <c r="N3032" s="94"/>
      <c r="O3032" s="96"/>
      <c r="P3032" s="127"/>
    </row>
    <row r="3033" spans="1:16">
      <c r="A3033" s="105"/>
      <c r="B3033" s="109"/>
      <c r="C3033" s="833"/>
      <c r="D3033" s="94"/>
      <c r="E3033" s="96"/>
      <c r="F3033" s="128"/>
      <c r="G3033" s="109"/>
      <c r="H3033" s="836"/>
      <c r="I3033" s="94"/>
      <c r="J3033" s="96"/>
      <c r="K3033" s="128"/>
      <c r="L3033" s="109"/>
      <c r="M3033" s="839"/>
      <c r="N3033" s="94"/>
      <c r="O3033" s="96"/>
      <c r="P3033" s="128"/>
    </row>
    <row r="3034" spans="1:16">
      <c r="A3034" s="105"/>
      <c r="B3034" s="110"/>
      <c r="C3034" s="833"/>
      <c r="D3034" s="217"/>
      <c r="E3034" s="114"/>
      <c r="F3034" s="216"/>
      <c r="G3034" s="110"/>
      <c r="H3034" s="836"/>
      <c r="I3034" s="113"/>
      <c r="J3034" s="114"/>
      <c r="K3034" s="216"/>
      <c r="L3034" s="110"/>
      <c r="M3034" s="839"/>
      <c r="N3034" s="113"/>
      <c r="O3034" s="114"/>
      <c r="P3034" s="216"/>
    </row>
    <row r="3035" spans="1:16">
      <c r="A3035" s="105"/>
      <c r="B3035" s="109"/>
      <c r="C3035" s="833"/>
      <c r="D3035" s="217"/>
      <c r="E3035" s="114"/>
      <c r="F3035" s="216"/>
      <c r="G3035" s="109"/>
      <c r="H3035" s="836"/>
      <c r="I3035" s="113"/>
      <c r="J3035" s="114"/>
      <c r="K3035" s="216"/>
      <c r="L3035" s="109"/>
      <c r="M3035" s="839"/>
      <c r="N3035" s="113"/>
      <c r="O3035" s="114"/>
      <c r="P3035" s="216"/>
    </row>
    <row r="3036" spans="1:16" ht="17.25" thickBot="1">
      <c r="A3036" s="105"/>
      <c r="B3036" s="110"/>
      <c r="C3036" s="846"/>
      <c r="D3036" s="129"/>
      <c r="E3036" s="130"/>
      <c r="F3036" s="104"/>
      <c r="G3036" s="110"/>
      <c r="H3036" s="847"/>
      <c r="I3036" s="113"/>
      <c r="J3036" s="130"/>
      <c r="K3036" s="104"/>
      <c r="L3036" s="110"/>
      <c r="M3036" s="845"/>
      <c r="N3036" s="113"/>
      <c r="O3036" s="131"/>
      <c r="P3036" s="127"/>
    </row>
    <row r="3037" spans="1:16">
      <c r="A3037" s="132"/>
      <c r="B3037" s="109"/>
      <c r="C3037" s="832" t="s">
        <v>668</v>
      </c>
      <c r="D3037" s="118" t="s">
        <v>136</v>
      </c>
      <c r="E3037" s="133" t="s">
        <v>137</v>
      </c>
      <c r="F3037" s="125"/>
      <c r="G3037" s="109"/>
      <c r="H3037" s="835" t="s">
        <v>135</v>
      </c>
      <c r="I3037" s="118" t="s">
        <v>136</v>
      </c>
      <c r="J3037" s="133" t="s">
        <v>137</v>
      </c>
      <c r="K3037" s="125"/>
      <c r="L3037" s="109"/>
      <c r="M3037" s="838" t="s">
        <v>135</v>
      </c>
      <c r="N3037" s="118" t="s">
        <v>136</v>
      </c>
      <c r="O3037" s="133" t="s">
        <v>137</v>
      </c>
      <c r="P3037" s="125"/>
    </row>
    <row r="3038" spans="1:16">
      <c r="A3038" s="132"/>
      <c r="B3038" s="110"/>
      <c r="C3038" s="833"/>
      <c r="D3038" s="94" t="s">
        <v>141</v>
      </c>
      <c r="E3038" s="96" t="s">
        <v>142</v>
      </c>
      <c r="F3038" s="134"/>
      <c r="G3038" s="110"/>
      <c r="H3038" s="836"/>
      <c r="I3038" s="94" t="s">
        <v>141</v>
      </c>
      <c r="J3038" s="96" t="s">
        <v>142</v>
      </c>
      <c r="K3038" s="134"/>
      <c r="L3038" s="110"/>
      <c r="M3038" s="839"/>
      <c r="N3038" s="94" t="s">
        <v>141</v>
      </c>
      <c r="O3038" s="96" t="s">
        <v>142</v>
      </c>
      <c r="P3038" s="134"/>
    </row>
    <row r="3039" spans="1:16">
      <c r="A3039" s="132"/>
      <c r="B3039" s="135"/>
      <c r="C3039" s="833"/>
      <c r="D3039" s="94" t="s">
        <v>145</v>
      </c>
      <c r="E3039" s="96" t="s">
        <v>146</v>
      </c>
      <c r="F3039" s="97"/>
      <c r="G3039" s="135"/>
      <c r="H3039" s="836"/>
      <c r="I3039" s="94" t="s">
        <v>145</v>
      </c>
      <c r="J3039" s="96" t="s">
        <v>146</v>
      </c>
      <c r="K3039" s="97"/>
      <c r="L3039" s="135"/>
      <c r="M3039" s="839"/>
      <c r="N3039" s="94" t="s">
        <v>145</v>
      </c>
      <c r="O3039" s="96" t="s">
        <v>146</v>
      </c>
      <c r="P3039" s="97"/>
    </row>
    <row r="3040" spans="1:16">
      <c r="A3040" s="132"/>
      <c r="B3040" s="110"/>
      <c r="C3040" s="833"/>
      <c r="D3040" s="94" t="s">
        <v>147</v>
      </c>
      <c r="E3040" s="96" t="s">
        <v>148</v>
      </c>
      <c r="F3040" s="104"/>
      <c r="G3040" s="110"/>
      <c r="H3040" s="836"/>
      <c r="I3040" s="94" t="s">
        <v>147</v>
      </c>
      <c r="J3040" s="96" t="s">
        <v>148</v>
      </c>
      <c r="K3040" s="104"/>
      <c r="L3040" s="110"/>
      <c r="M3040" s="839"/>
      <c r="N3040" s="94" t="s">
        <v>147</v>
      </c>
      <c r="O3040" s="96" t="s">
        <v>148</v>
      </c>
      <c r="P3040" s="104"/>
    </row>
    <row r="3041" spans="1:16">
      <c r="A3041" s="132"/>
      <c r="B3041" s="135"/>
      <c r="C3041" s="833"/>
      <c r="D3041" s="94"/>
      <c r="E3041" s="114"/>
      <c r="F3041" s="136"/>
      <c r="G3041" s="135"/>
      <c r="H3041" s="836"/>
      <c r="I3041" s="94"/>
      <c r="J3041" s="114"/>
      <c r="K3041" s="136"/>
      <c r="L3041" s="135"/>
      <c r="M3041" s="839"/>
      <c r="N3041" s="94"/>
      <c r="O3041" s="114"/>
      <c r="P3041" s="136"/>
    </row>
    <row r="3042" spans="1:16">
      <c r="A3042" s="132"/>
      <c r="B3042" s="110"/>
      <c r="C3042" s="833"/>
      <c r="D3042" s="94"/>
      <c r="E3042" s="96"/>
      <c r="F3042" s="97"/>
      <c r="G3042" s="110"/>
      <c r="H3042" s="836"/>
      <c r="I3042" s="94"/>
      <c r="J3042" s="96"/>
      <c r="K3042" s="97"/>
      <c r="L3042" s="110"/>
      <c r="M3042" s="839"/>
      <c r="N3042" s="94"/>
      <c r="O3042" s="96"/>
      <c r="P3042" s="97"/>
    </row>
    <row r="3043" spans="1:16">
      <c r="A3043" s="132"/>
      <c r="B3043" s="135"/>
      <c r="C3043" s="833"/>
      <c r="D3043" s="94"/>
      <c r="E3043" s="114"/>
      <c r="F3043" s="136"/>
      <c r="G3043" s="135"/>
      <c r="H3043" s="836"/>
      <c r="I3043" s="94"/>
      <c r="J3043" s="114"/>
      <c r="K3043" s="136"/>
      <c r="L3043" s="135"/>
      <c r="M3043" s="839"/>
      <c r="N3043" s="94"/>
      <c r="O3043" s="114"/>
      <c r="P3043" s="136"/>
    </row>
    <row r="3044" spans="1:16">
      <c r="A3044" s="132"/>
      <c r="B3044" s="110"/>
      <c r="C3044" s="833"/>
      <c r="D3044" s="94"/>
      <c r="E3044" s="96"/>
      <c r="F3044" s="97"/>
      <c r="G3044" s="110"/>
      <c r="H3044" s="836"/>
      <c r="I3044" s="94"/>
      <c r="J3044" s="96"/>
      <c r="K3044" s="97"/>
      <c r="L3044" s="110"/>
      <c r="M3044" s="839"/>
      <c r="N3044" s="94"/>
      <c r="O3044" s="96"/>
      <c r="P3044" s="97"/>
    </row>
    <row r="3045" spans="1:16">
      <c r="A3045" s="132"/>
      <c r="B3045" s="135"/>
      <c r="C3045" s="833"/>
      <c r="D3045" s="94"/>
      <c r="E3045" s="96"/>
      <c r="F3045" s="97"/>
      <c r="G3045" s="135"/>
      <c r="H3045" s="836"/>
      <c r="I3045" s="94"/>
      <c r="J3045" s="96"/>
      <c r="K3045" s="97"/>
      <c r="L3045" s="135"/>
      <c r="M3045" s="839"/>
      <c r="N3045" s="94"/>
      <c r="O3045" s="96"/>
      <c r="P3045" s="97"/>
    </row>
    <row r="3046" spans="1:16" ht="17.25" thickBot="1">
      <c r="A3046" s="132"/>
      <c r="B3046" s="110"/>
      <c r="C3046" s="846"/>
      <c r="D3046" s="115"/>
      <c r="E3046" s="116"/>
      <c r="F3046" s="117"/>
      <c r="G3046" s="110"/>
      <c r="H3046" s="847"/>
      <c r="I3046" s="115"/>
      <c r="J3046" s="130"/>
      <c r="K3046" s="104"/>
      <c r="L3046" s="110"/>
      <c r="M3046" s="845"/>
      <c r="N3046" s="115"/>
      <c r="O3046" s="130"/>
      <c r="P3046" s="104"/>
    </row>
    <row r="3047" spans="1:16">
      <c r="A3047" s="132"/>
      <c r="B3047" s="135"/>
      <c r="C3047" s="832" t="s">
        <v>669</v>
      </c>
      <c r="D3047" s="137" t="s">
        <v>150</v>
      </c>
      <c r="E3047" s="138"/>
      <c r="F3047" s="139" t="s">
        <v>151</v>
      </c>
      <c r="G3047" s="135"/>
      <c r="H3047" s="835" t="s">
        <v>149</v>
      </c>
      <c r="I3047" s="137" t="s">
        <v>150</v>
      </c>
      <c r="J3047" s="138"/>
      <c r="K3047" s="139" t="s">
        <v>151</v>
      </c>
      <c r="L3047" s="135"/>
      <c r="M3047" s="838" t="s">
        <v>149</v>
      </c>
      <c r="N3047" s="137" t="s">
        <v>150</v>
      </c>
      <c r="O3047" s="138"/>
      <c r="P3047" s="139" t="s">
        <v>151</v>
      </c>
    </row>
    <row r="3048" spans="1:16">
      <c r="A3048" s="132"/>
      <c r="B3048" s="110"/>
      <c r="C3048" s="833"/>
      <c r="D3048" s="120"/>
      <c r="E3048" s="121"/>
      <c r="F3048" s="140"/>
      <c r="G3048" s="110"/>
      <c r="H3048" s="836"/>
      <c r="I3048" s="94"/>
      <c r="J3048" s="96"/>
      <c r="K3048" s="97"/>
      <c r="L3048" s="110"/>
      <c r="M3048" s="839"/>
      <c r="N3048" s="94"/>
      <c r="O3048" s="96"/>
      <c r="P3048" s="97"/>
    </row>
    <row r="3049" spans="1:16">
      <c r="A3049" s="132"/>
      <c r="B3049" s="135"/>
      <c r="C3049" s="833"/>
      <c r="D3049" s="94"/>
      <c r="E3049" s="96"/>
      <c r="F3049" s="97"/>
      <c r="G3049" s="135"/>
      <c r="H3049" s="836"/>
      <c r="I3049" s="94"/>
      <c r="J3049" s="96"/>
      <c r="K3049" s="97"/>
      <c r="L3049" s="135"/>
      <c r="M3049" s="839"/>
      <c r="N3049" s="94"/>
      <c r="O3049" s="96"/>
      <c r="P3049" s="97"/>
    </row>
    <row r="3050" spans="1:16">
      <c r="A3050" s="132"/>
      <c r="B3050" s="110"/>
      <c r="C3050" s="833"/>
      <c r="D3050" s="113"/>
      <c r="E3050" s="114"/>
      <c r="F3050" s="104"/>
      <c r="G3050" s="110"/>
      <c r="H3050" s="836"/>
      <c r="I3050" s="113"/>
      <c r="J3050" s="114"/>
      <c r="K3050" s="104"/>
      <c r="L3050" s="110"/>
      <c r="M3050" s="839"/>
      <c r="N3050" s="113"/>
      <c r="O3050" s="114"/>
      <c r="P3050" s="104"/>
    </row>
    <row r="3051" spans="1:16">
      <c r="A3051" s="841"/>
      <c r="B3051" s="135"/>
      <c r="C3051" s="833"/>
      <c r="D3051" s="94"/>
      <c r="E3051" s="96"/>
      <c r="F3051" s="97"/>
      <c r="G3051" s="135"/>
      <c r="H3051" s="836"/>
      <c r="I3051" s="94"/>
      <c r="J3051" s="96"/>
      <c r="K3051" s="97"/>
      <c r="L3051" s="135"/>
      <c r="M3051" s="839"/>
      <c r="N3051" s="94"/>
      <c r="O3051" s="96"/>
      <c r="P3051" s="97"/>
    </row>
    <row r="3052" spans="1:16">
      <c r="A3052" s="841"/>
      <c r="B3052" s="110"/>
      <c r="C3052" s="833"/>
      <c r="D3052" s="94"/>
      <c r="E3052" s="96"/>
      <c r="F3052" s="97"/>
      <c r="G3052" s="110"/>
      <c r="H3052" s="836"/>
      <c r="I3052" s="94"/>
      <c r="J3052" s="96"/>
      <c r="K3052" s="97"/>
      <c r="L3052" s="110"/>
      <c r="M3052" s="839"/>
      <c r="N3052" s="94"/>
      <c r="O3052" s="96"/>
      <c r="P3052" s="97"/>
    </row>
    <row r="3053" spans="1:16">
      <c r="A3053" s="841"/>
      <c r="B3053" s="135"/>
      <c r="C3053" s="833"/>
      <c r="D3053" s="113"/>
      <c r="E3053" s="114"/>
      <c r="F3053" s="104"/>
      <c r="G3053" s="135"/>
      <c r="H3053" s="836"/>
      <c r="I3053" s="113"/>
      <c r="J3053" s="114"/>
      <c r="K3053" s="104"/>
      <c r="L3053" s="135"/>
      <c r="M3053" s="839"/>
      <c r="N3053" s="113"/>
      <c r="O3053" s="114"/>
      <c r="P3053" s="104"/>
    </row>
    <row r="3054" spans="1:16" ht="17.25" thickBot="1">
      <c r="A3054" s="842"/>
      <c r="B3054" s="141"/>
      <c r="C3054" s="834"/>
      <c r="D3054" s="142"/>
      <c r="E3054" s="143"/>
      <c r="F3054" s="144"/>
      <c r="G3054" s="141"/>
      <c r="H3054" s="837"/>
      <c r="I3054" s="142"/>
      <c r="J3054" s="143"/>
      <c r="K3054" s="144"/>
      <c r="L3054" s="141"/>
      <c r="M3054" s="840"/>
      <c r="N3054" s="142"/>
      <c r="O3054" s="143"/>
      <c r="P3054" s="144"/>
    </row>
    <row r="3055" spans="1:16" s="146" customFormat="1" ht="27" customHeight="1" thickTop="1" thickBot="1">
      <c r="A3055" s="145"/>
      <c r="B3055" s="843" t="s">
        <v>152</v>
      </c>
      <c r="C3055" s="843"/>
      <c r="D3055" s="843"/>
      <c r="E3055" s="843"/>
      <c r="F3055" s="843"/>
      <c r="G3055" s="844" t="s">
        <v>153</v>
      </c>
      <c r="H3055" s="844"/>
      <c r="I3055" s="844"/>
      <c r="J3055" s="844"/>
      <c r="K3055" s="844"/>
      <c r="L3055" s="844"/>
      <c r="M3055" s="844"/>
      <c r="N3055" s="825" t="s">
        <v>154</v>
      </c>
      <c r="O3055" s="825"/>
      <c r="P3055" s="825"/>
    </row>
    <row r="3056" spans="1:16" s="159" customFormat="1" ht="21.75" customHeight="1" thickTop="1" thickBot="1">
      <c r="A3056" s="147" t="s">
        <v>0</v>
      </c>
      <c r="B3056" s="148"/>
      <c r="C3056" s="149" t="s">
        <v>155</v>
      </c>
      <c r="D3056" s="150" t="s">
        <v>156</v>
      </c>
      <c r="E3056" s="151" t="s">
        <v>157</v>
      </c>
      <c r="F3056" s="152" t="s">
        <v>158</v>
      </c>
      <c r="G3056" s="153" t="s">
        <v>159</v>
      </c>
      <c r="H3056" s="154" t="s">
        <v>150</v>
      </c>
      <c r="I3056" s="155" t="s">
        <v>156</v>
      </c>
      <c r="J3056" s="155" t="s">
        <v>157</v>
      </c>
      <c r="K3056" s="155" t="s">
        <v>158</v>
      </c>
      <c r="L3056" s="154" t="s">
        <v>160</v>
      </c>
      <c r="M3056" s="156" t="s">
        <v>161</v>
      </c>
      <c r="N3056" s="157" t="s">
        <v>155</v>
      </c>
      <c r="O3056" s="151" t="s">
        <v>157</v>
      </c>
      <c r="P3056" s="158" t="s">
        <v>158</v>
      </c>
    </row>
    <row r="3057" spans="1:16" s="172" customFormat="1" ht="17.25" thickTop="1">
      <c r="A3057" s="826">
        <f>A2971</f>
        <v>46232</v>
      </c>
      <c r="B3057" s="829" t="s">
        <v>670</v>
      </c>
      <c r="C3057" s="160"/>
      <c r="D3057" s="161"/>
      <c r="E3057" s="162"/>
      <c r="F3057" s="163"/>
      <c r="G3057" s="164"/>
      <c r="H3057" s="165"/>
      <c r="I3057" s="166"/>
      <c r="J3057" s="166"/>
      <c r="K3057" s="167"/>
      <c r="L3057" s="168"/>
      <c r="M3057" s="169"/>
      <c r="N3057" s="170"/>
      <c r="O3057" s="166"/>
      <c r="P3057" s="171"/>
    </row>
    <row r="3058" spans="1:16" s="172" customFormat="1">
      <c r="A3058" s="827"/>
      <c r="B3058" s="830"/>
      <c r="C3058" s="173"/>
      <c r="D3058" s="174"/>
      <c r="E3058" s="175"/>
      <c r="F3058" s="176"/>
      <c r="G3058" s="173"/>
      <c r="H3058" s="177"/>
      <c r="I3058" s="175"/>
      <c r="J3058" s="175"/>
      <c r="K3058" s="178"/>
      <c r="L3058" s="179"/>
      <c r="M3058" s="180"/>
      <c r="N3058" s="181"/>
      <c r="O3058" s="175"/>
      <c r="P3058" s="182"/>
    </row>
    <row r="3059" spans="1:16" s="172" customFormat="1">
      <c r="A3059" s="827"/>
      <c r="B3059" s="830"/>
      <c r="C3059" s="173"/>
      <c r="D3059" s="174"/>
      <c r="E3059" s="175"/>
      <c r="F3059" s="176"/>
      <c r="G3059" s="173"/>
      <c r="H3059" s="183"/>
      <c r="I3059" s="175"/>
      <c r="J3059" s="175"/>
      <c r="K3059" s="178"/>
      <c r="L3059" s="184"/>
      <c r="M3059" s="180"/>
      <c r="N3059" s="181"/>
      <c r="O3059" s="175"/>
      <c r="P3059" s="182"/>
    </row>
    <row r="3060" spans="1:16" s="172" customFormat="1">
      <c r="A3060" s="827"/>
      <c r="B3060" s="830"/>
      <c r="C3060" s="173"/>
      <c r="D3060" s="218"/>
      <c r="E3060" s="175"/>
      <c r="F3060" s="176"/>
      <c r="G3060" s="173"/>
      <c r="H3060" s="183"/>
      <c r="I3060" s="175"/>
      <c r="J3060" s="175"/>
      <c r="K3060" s="187"/>
      <c r="L3060" s="184"/>
      <c r="M3060" s="180"/>
      <c r="N3060" s="181"/>
      <c r="O3060" s="175"/>
      <c r="P3060" s="182"/>
    </row>
    <row r="3061" spans="1:16" s="172" customFormat="1">
      <c r="A3061" s="827"/>
      <c r="B3061" s="830"/>
      <c r="C3061" s="173"/>
      <c r="D3061" s="185"/>
      <c r="E3061" s="175"/>
      <c r="F3061" s="182"/>
      <c r="G3061" s="173"/>
      <c r="H3061" s="186"/>
      <c r="I3061" s="175"/>
      <c r="J3061" s="175"/>
      <c r="K3061" s="187"/>
      <c r="L3061" s="184"/>
      <c r="M3061" s="180"/>
      <c r="N3061" s="181"/>
      <c r="O3061" s="175"/>
      <c r="P3061" s="182"/>
    </row>
    <row r="3062" spans="1:16" s="172" customFormat="1">
      <c r="A3062" s="827"/>
      <c r="B3062" s="830"/>
      <c r="C3062" s="173"/>
      <c r="D3062" s="174"/>
      <c r="E3062" s="175"/>
      <c r="F3062" s="188"/>
      <c r="G3062" s="198"/>
      <c r="H3062" s="183"/>
      <c r="I3062" s="191"/>
      <c r="J3062" s="175"/>
      <c r="K3062" s="178"/>
      <c r="L3062" s="189"/>
      <c r="M3062" s="190"/>
      <c r="N3062" s="181"/>
      <c r="O3062" s="175"/>
      <c r="P3062" s="182"/>
    </row>
    <row r="3063" spans="1:16" s="172" customFormat="1">
      <c r="A3063" s="827"/>
      <c r="B3063" s="830"/>
      <c r="C3063" s="173"/>
      <c r="D3063" s="174"/>
      <c r="E3063" s="175"/>
      <c r="F3063" s="182"/>
      <c r="G3063" s="173"/>
      <c r="H3063" s="183"/>
      <c r="I3063" s="191"/>
      <c r="J3063" s="175"/>
      <c r="K3063" s="178"/>
      <c r="L3063" s="184"/>
      <c r="M3063" s="180"/>
      <c r="N3063" s="181"/>
      <c r="O3063" s="175"/>
      <c r="P3063" s="182"/>
    </row>
    <row r="3064" spans="1:16" s="172" customFormat="1">
      <c r="A3064" s="827"/>
      <c r="B3064" s="830"/>
      <c r="C3064" s="173"/>
      <c r="D3064" s="174"/>
      <c r="E3064" s="175"/>
      <c r="F3064" s="182"/>
      <c r="G3064" s="219"/>
      <c r="H3064" s="183"/>
      <c r="I3064" s="175"/>
      <c r="J3064" s="175"/>
      <c r="K3064" s="178"/>
      <c r="L3064" s="184"/>
      <c r="M3064" s="180"/>
      <c r="N3064" s="181"/>
      <c r="O3064" s="175"/>
      <c r="P3064" s="182"/>
    </row>
    <row r="3065" spans="1:16" s="172" customFormat="1">
      <c r="A3065" s="827"/>
      <c r="B3065" s="830"/>
      <c r="C3065" s="173"/>
      <c r="D3065" s="174"/>
      <c r="E3065" s="175"/>
      <c r="F3065" s="188"/>
      <c r="G3065" s="173"/>
      <c r="H3065" s="183"/>
      <c r="I3065" s="191"/>
      <c r="J3065" s="175"/>
      <c r="K3065" s="178"/>
      <c r="L3065" s="184"/>
      <c r="M3065" s="180"/>
      <c r="N3065" s="181"/>
      <c r="O3065" s="175"/>
      <c r="P3065" s="182"/>
    </row>
    <row r="3066" spans="1:16" s="172" customFormat="1">
      <c r="A3066" s="827"/>
      <c r="B3066" s="830"/>
      <c r="C3066" s="173"/>
      <c r="D3066" s="174"/>
      <c r="E3066" s="175"/>
      <c r="F3066" s="182"/>
      <c r="G3066" s="173"/>
      <c r="H3066" s="183"/>
      <c r="I3066" s="191"/>
      <c r="J3066" s="175"/>
      <c r="K3066" s="178"/>
      <c r="L3066" s="184"/>
      <c r="M3066" s="180"/>
      <c r="N3066" s="181"/>
      <c r="O3066" s="175"/>
      <c r="P3066" s="182"/>
    </row>
    <row r="3067" spans="1:16" s="172" customFormat="1">
      <c r="A3067" s="827"/>
      <c r="B3067" s="830"/>
      <c r="C3067" s="192"/>
      <c r="D3067" s="193"/>
      <c r="E3067" s="194"/>
      <c r="F3067" s="195"/>
      <c r="G3067" s="173"/>
      <c r="H3067" s="177"/>
      <c r="I3067" s="175"/>
      <c r="J3067" s="175"/>
      <c r="K3067" s="178"/>
      <c r="L3067" s="184"/>
      <c r="M3067" s="180"/>
      <c r="N3067" s="196"/>
      <c r="O3067" s="194"/>
      <c r="P3067" s="195"/>
    </row>
    <row r="3068" spans="1:16" s="172" customFormat="1">
      <c r="A3068" s="827"/>
      <c r="B3068" s="830"/>
      <c r="C3068" s="192"/>
      <c r="D3068" s="193"/>
      <c r="E3068" s="194"/>
      <c r="F3068" s="195"/>
      <c r="G3068" s="198"/>
      <c r="H3068" s="183"/>
      <c r="I3068" s="191"/>
      <c r="J3068" s="175"/>
      <c r="K3068" s="178"/>
      <c r="L3068" s="184"/>
      <c r="M3068" s="180"/>
      <c r="N3068" s="196"/>
      <c r="O3068" s="194"/>
      <c r="P3068" s="195"/>
    </row>
    <row r="3069" spans="1:16" s="172" customFormat="1">
      <c r="A3069" s="827"/>
      <c r="B3069" s="830"/>
      <c r="C3069" s="192"/>
      <c r="D3069" s="193"/>
      <c r="E3069" s="194"/>
      <c r="F3069" s="195"/>
      <c r="G3069" s="173"/>
      <c r="H3069" s="199"/>
      <c r="I3069" s="191"/>
      <c r="J3069" s="200"/>
      <c r="K3069" s="197"/>
      <c r="L3069" s="184"/>
      <c r="M3069" s="180"/>
      <c r="N3069" s="196"/>
      <c r="O3069" s="194"/>
      <c r="P3069" s="195"/>
    </row>
    <row r="3070" spans="1:16" s="172" customFormat="1">
      <c r="A3070" s="827"/>
      <c r="B3070" s="830"/>
      <c r="C3070" s="192"/>
      <c r="D3070" s="193"/>
      <c r="E3070" s="194"/>
      <c r="F3070" s="195"/>
      <c r="G3070" s="173"/>
      <c r="H3070" s="201"/>
      <c r="I3070" s="175"/>
      <c r="J3070" s="175"/>
      <c r="K3070" s="178"/>
      <c r="L3070" s="184"/>
      <c r="M3070" s="180"/>
      <c r="N3070" s="196"/>
      <c r="O3070" s="194"/>
      <c r="P3070" s="195"/>
    </row>
    <row r="3071" spans="1:16" s="172" customFormat="1">
      <c r="A3071" s="827"/>
      <c r="B3071" s="830"/>
      <c r="C3071" s="192"/>
      <c r="D3071" s="193"/>
      <c r="E3071" s="194"/>
      <c r="F3071" s="195"/>
      <c r="G3071" s="198"/>
      <c r="H3071" s="183"/>
      <c r="I3071" s="200"/>
      <c r="J3071" s="200"/>
      <c r="K3071" s="197"/>
      <c r="L3071" s="184"/>
      <c r="M3071" s="180"/>
      <c r="N3071" s="196"/>
      <c r="O3071" s="194"/>
      <c r="P3071" s="195"/>
    </row>
    <row r="3072" spans="1:16" s="172" customFormat="1">
      <c r="A3072" s="827"/>
      <c r="B3072" s="830"/>
      <c r="C3072" s="192"/>
      <c r="D3072" s="193"/>
      <c r="E3072" s="194"/>
      <c r="F3072" s="195"/>
      <c r="G3072" s="173"/>
      <c r="H3072" s="183"/>
      <c r="I3072" s="200"/>
      <c r="J3072" s="200"/>
      <c r="K3072" s="197"/>
      <c r="L3072" s="179"/>
      <c r="M3072" s="180"/>
      <c r="N3072" s="196"/>
      <c r="O3072" s="194"/>
      <c r="P3072" s="195"/>
    </row>
    <row r="3073" spans="1:16" s="172" customFormat="1">
      <c r="A3073" s="827"/>
      <c r="B3073" s="830"/>
      <c r="C3073" s="192"/>
      <c r="D3073" s="193"/>
      <c r="E3073" s="194"/>
      <c r="F3073" s="195"/>
      <c r="G3073" s="192"/>
      <c r="H3073" s="201"/>
      <c r="I3073" s="202"/>
      <c r="J3073" s="202"/>
      <c r="K3073" s="203"/>
      <c r="L3073" s="204"/>
      <c r="M3073" s="190"/>
      <c r="N3073" s="196"/>
      <c r="O3073" s="194"/>
      <c r="P3073" s="195"/>
    </row>
    <row r="3074" spans="1:16" s="172" customFormat="1">
      <c r="A3074" s="827"/>
      <c r="B3074" s="830"/>
      <c r="C3074" s="192"/>
      <c r="D3074" s="193"/>
      <c r="E3074" s="194"/>
      <c r="F3074" s="195"/>
      <c r="G3074" s="192"/>
      <c r="H3074" s="201"/>
      <c r="I3074" s="202"/>
      <c r="J3074" s="202"/>
      <c r="K3074" s="203"/>
      <c r="L3074" s="204"/>
      <c r="M3074" s="190"/>
      <c r="N3074" s="196"/>
      <c r="O3074" s="194"/>
      <c r="P3074" s="195"/>
    </row>
    <row r="3075" spans="1:16" s="172" customFormat="1">
      <c r="A3075" s="827"/>
      <c r="B3075" s="830"/>
      <c r="C3075" s="192"/>
      <c r="D3075" s="193"/>
      <c r="E3075" s="194"/>
      <c r="F3075" s="195"/>
      <c r="G3075" s="192"/>
      <c r="H3075" s="201"/>
      <c r="I3075" s="202"/>
      <c r="J3075" s="202"/>
      <c r="K3075" s="203"/>
      <c r="L3075" s="204"/>
      <c r="M3075" s="190"/>
      <c r="N3075" s="196"/>
      <c r="O3075" s="194"/>
      <c r="P3075" s="195"/>
    </row>
    <row r="3076" spans="1:16" s="172" customFormat="1" ht="17.25" thickBot="1">
      <c r="A3076" s="828"/>
      <c r="B3076" s="831"/>
      <c r="C3076" s="205"/>
      <c r="D3076" s="206"/>
      <c r="E3076" s="207"/>
      <c r="F3076" s="208"/>
      <c r="G3076" s="209"/>
      <c r="H3076" s="210"/>
      <c r="I3076" s="211"/>
      <c r="J3076" s="211"/>
      <c r="K3076" s="212"/>
      <c r="L3076" s="213"/>
      <c r="M3076" s="214"/>
      <c r="N3076" s="215"/>
      <c r="O3076" s="207"/>
      <c r="P3076" s="208"/>
    </row>
    <row r="3077" spans="1:16" s="71" customFormat="1" ht="18" customHeight="1" thickTop="1" thickBot="1">
      <c r="A3077" s="862">
        <f>A2971+1</f>
        <v>46233</v>
      </c>
      <c r="B3077" s="90" t="s">
        <v>162</v>
      </c>
      <c r="C3077" s="832" t="s">
        <v>665</v>
      </c>
      <c r="D3077" s="91" t="s">
        <v>114</v>
      </c>
      <c r="E3077" s="92" t="s">
        <v>164</v>
      </c>
      <c r="F3077" s="93"/>
      <c r="G3077" s="90" t="s">
        <v>162</v>
      </c>
      <c r="H3077" s="836" t="s">
        <v>163</v>
      </c>
      <c r="I3077" s="91" t="s">
        <v>114</v>
      </c>
      <c r="J3077" s="92" t="s">
        <v>164</v>
      </c>
      <c r="K3077" s="93"/>
      <c r="L3077" s="90" t="s">
        <v>162</v>
      </c>
      <c r="M3077" s="839" t="s">
        <v>163</v>
      </c>
      <c r="N3077" s="91" t="s">
        <v>114</v>
      </c>
      <c r="O3077" s="92" t="s">
        <v>164</v>
      </c>
      <c r="P3077" s="93"/>
    </row>
    <row r="3078" spans="1:16" ht="18" customHeight="1">
      <c r="A3078" s="863"/>
      <c r="B3078" s="864"/>
      <c r="C3078" s="833"/>
      <c r="D3078" s="94" t="s">
        <v>116</v>
      </c>
      <c r="E3078" s="95" t="s">
        <v>142</v>
      </c>
      <c r="F3078" s="93"/>
      <c r="G3078" s="864"/>
      <c r="H3078" s="836"/>
      <c r="I3078" s="94" t="s">
        <v>116</v>
      </c>
      <c r="J3078" s="95" t="s">
        <v>142</v>
      </c>
      <c r="K3078" s="93"/>
      <c r="L3078" s="864"/>
      <c r="M3078" s="839"/>
      <c r="N3078" s="94" t="s">
        <v>116</v>
      </c>
      <c r="O3078" s="95" t="s">
        <v>142</v>
      </c>
      <c r="P3078" s="93"/>
    </row>
    <row r="3079" spans="1:16" ht="17.25" thickBot="1">
      <c r="A3079" s="863"/>
      <c r="B3079" s="865"/>
      <c r="C3079" s="833"/>
      <c r="D3079" s="94" t="s">
        <v>165</v>
      </c>
      <c r="E3079" s="96" t="s">
        <v>166</v>
      </c>
      <c r="F3079" s="98"/>
      <c r="G3079" s="865"/>
      <c r="H3079" s="836"/>
      <c r="I3079" s="94" t="s">
        <v>165</v>
      </c>
      <c r="J3079" s="96" t="s">
        <v>166</v>
      </c>
      <c r="K3079" s="98"/>
      <c r="L3079" s="865"/>
      <c r="M3079" s="839"/>
      <c r="N3079" s="94" t="s">
        <v>165</v>
      </c>
      <c r="O3079" s="96" t="s">
        <v>166</v>
      </c>
      <c r="P3079" s="98"/>
    </row>
    <row r="3080" spans="1:16" ht="17.25" thickBot="1">
      <c r="A3080" s="863"/>
      <c r="B3080" s="90" t="s">
        <v>167</v>
      </c>
      <c r="C3080" s="833"/>
      <c r="D3080" s="94"/>
      <c r="E3080" s="96"/>
      <c r="F3080" s="97"/>
      <c r="G3080" s="90" t="s">
        <v>167</v>
      </c>
      <c r="H3080" s="836"/>
      <c r="I3080" s="94" t="s">
        <v>120</v>
      </c>
      <c r="J3080" s="96" t="s">
        <v>148</v>
      </c>
      <c r="K3080" s="97"/>
      <c r="L3080" s="90" t="s">
        <v>167</v>
      </c>
      <c r="M3080" s="839"/>
      <c r="N3080" s="94" t="s">
        <v>120</v>
      </c>
      <c r="O3080" s="96" t="s">
        <v>148</v>
      </c>
      <c r="P3080" s="97"/>
    </row>
    <row r="3081" spans="1:16">
      <c r="A3081" s="863"/>
      <c r="B3081" s="861"/>
      <c r="C3081" s="833"/>
      <c r="D3081" s="94"/>
      <c r="E3081" s="96"/>
      <c r="F3081" s="97"/>
      <c r="G3081" s="861"/>
      <c r="H3081" s="836"/>
      <c r="I3081" s="94"/>
      <c r="J3081" s="96"/>
      <c r="K3081" s="97"/>
      <c r="L3081" s="861"/>
      <c r="M3081" s="839"/>
      <c r="N3081" s="94"/>
      <c r="O3081" s="96"/>
      <c r="P3081" s="97"/>
    </row>
    <row r="3082" spans="1:16">
      <c r="A3082" s="863"/>
      <c r="B3082" s="854"/>
      <c r="C3082" s="833"/>
      <c r="D3082" s="94"/>
      <c r="E3082" s="96"/>
      <c r="F3082" s="97"/>
      <c r="G3082" s="854"/>
      <c r="H3082" s="836"/>
      <c r="I3082" s="94"/>
      <c r="J3082" s="96"/>
      <c r="K3082" s="97"/>
      <c r="L3082" s="854"/>
      <c r="M3082" s="839"/>
      <c r="N3082" s="94"/>
      <c r="O3082" s="96"/>
      <c r="P3082" s="97"/>
    </row>
    <row r="3083" spans="1:16">
      <c r="A3083" s="863"/>
      <c r="B3083" s="853"/>
      <c r="C3083" s="833"/>
      <c r="D3083" s="94"/>
      <c r="E3083" s="96"/>
      <c r="F3083" s="93"/>
      <c r="G3083" s="853"/>
      <c r="H3083" s="836"/>
      <c r="I3083" s="94"/>
      <c r="J3083" s="96"/>
      <c r="K3083" s="93"/>
      <c r="L3083" s="853"/>
      <c r="M3083" s="839"/>
      <c r="N3083" s="94"/>
      <c r="O3083" s="96"/>
      <c r="P3083" s="93"/>
    </row>
    <row r="3084" spans="1:16">
      <c r="A3084" s="863"/>
      <c r="B3084" s="854"/>
      <c r="C3084" s="833"/>
      <c r="D3084" s="94"/>
      <c r="E3084" s="96"/>
      <c r="F3084" s="99"/>
      <c r="G3084" s="854"/>
      <c r="H3084" s="836"/>
      <c r="I3084" s="94"/>
      <c r="J3084" s="96"/>
      <c r="K3084" s="99"/>
      <c r="L3084" s="854"/>
      <c r="M3084" s="839"/>
      <c r="N3084" s="94"/>
      <c r="O3084" s="96"/>
      <c r="P3084" s="93"/>
    </row>
    <row r="3085" spans="1:16">
      <c r="A3085" s="863"/>
      <c r="B3085" s="853"/>
      <c r="C3085" s="833"/>
      <c r="D3085" s="94"/>
      <c r="E3085" s="96"/>
      <c r="F3085" s="102"/>
      <c r="G3085" s="853"/>
      <c r="H3085" s="836"/>
      <c r="I3085" s="94"/>
      <c r="J3085" s="96"/>
      <c r="K3085" s="102"/>
      <c r="L3085" s="853"/>
      <c r="M3085" s="839"/>
      <c r="N3085" s="94"/>
      <c r="O3085" s="96"/>
      <c r="P3085" s="99"/>
    </row>
    <row r="3086" spans="1:16" ht="17.25" thickBot="1">
      <c r="A3086" s="863"/>
      <c r="B3086" s="854"/>
      <c r="C3086" s="833"/>
      <c r="D3086" s="94"/>
      <c r="E3086" s="96"/>
      <c r="F3086" s="99"/>
      <c r="G3086" s="854"/>
      <c r="H3086" s="836"/>
      <c r="I3086" s="94"/>
      <c r="J3086" s="96"/>
      <c r="K3086" s="99"/>
      <c r="L3086" s="854"/>
      <c r="M3086" s="839"/>
      <c r="N3086" s="94"/>
      <c r="O3086" s="96"/>
      <c r="P3086" s="99"/>
    </row>
    <row r="3087" spans="1:16" ht="17.25" thickBot="1">
      <c r="A3087" s="863"/>
      <c r="B3087" s="100" t="s">
        <v>168</v>
      </c>
      <c r="C3087" s="833"/>
      <c r="D3087" s="94"/>
      <c r="E3087" s="96"/>
      <c r="F3087" s="99"/>
      <c r="G3087" s="100" t="s">
        <v>168</v>
      </c>
      <c r="H3087" s="836"/>
      <c r="I3087" s="94"/>
      <c r="J3087" s="96"/>
      <c r="K3087" s="99"/>
      <c r="L3087" s="100" t="s">
        <v>168</v>
      </c>
      <c r="M3087" s="839"/>
      <c r="N3087" s="94"/>
      <c r="O3087" s="96"/>
      <c r="P3087" s="99"/>
    </row>
    <row r="3088" spans="1:16">
      <c r="A3088" s="863"/>
      <c r="B3088" s="855"/>
      <c r="C3088" s="833"/>
      <c r="D3088" s="94"/>
      <c r="E3088" s="96"/>
      <c r="F3088" s="99"/>
      <c r="G3088" s="855"/>
      <c r="H3088" s="836"/>
      <c r="I3088" s="94"/>
      <c r="J3088" s="96"/>
      <c r="K3088" s="99"/>
      <c r="L3088" s="855"/>
      <c r="M3088" s="839"/>
      <c r="N3088" s="94"/>
      <c r="O3088" s="96"/>
      <c r="P3088" s="99"/>
    </row>
    <row r="3089" spans="1:16">
      <c r="A3089" s="863"/>
      <c r="B3089" s="856"/>
      <c r="C3089" s="833"/>
      <c r="D3089" s="94"/>
      <c r="E3089" s="96"/>
      <c r="F3089" s="99"/>
      <c r="G3089" s="856"/>
      <c r="H3089" s="836"/>
      <c r="I3089" s="94"/>
      <c r="J3089" s="96"/>
      <c r="K3089" s="99"/>
      <c r="L3089" s="856"/>
      <c r="M3089" s="839"/>
      <c r="N3089" s="94"/>
      <c r="O3089" s="96"/>
      <c r="P3089" s="97"/>
    </row>
    <row r="3090" spans="1:16" ht="17.25" thickBot="1">
      <c r="A3090" s="863"/>
      <c r="B3090" s="857"/>
      <c r="C3090" s="833"/>
      <c r="D3090" s="94"/>
      <c r="E3090" s="96"/>
      <c r="F3090" s="97"/>
      <c r="G3090" s="857"/>
      <c r="H3090" s="836"/>
      <c r="I3090" s="94"/>
      <c r="J3090" s="96"/>
      <c r="K3090" s="97"/>
      <c r="L3090" s="857"/>
      <c r="M3090" s="839"/>
      <c r="N3090" s="94"/>
      <c r="O3090" s="96"/>
      <c r="P3090" s="97"/>
    </row>
    <row r="3091" spans="1:16" ht="17.25" thickBot="1">
      <c r="A3091" s="863"/>
      <c r="B3091" s="100" t="s">
        <v>123</v>
      </c>
      <c r="C3091" s="833"/>
      <c r="D3091" s="94"/>
      <c r="E3091" s="96"/>
      <c r="F3091" s="97"/>
      <c r="G3091" s="100" t="s">
        <v>123</v>
      </c>
      <c r="H3091" s="836"/>
      <c r="I3091" s="94"/>
      <c r="J3091" s="96"/>
      <c r="K3091" s="97"/>
      <c r="L3091" s="100" t="s">
        <v>123</v>
      </c>
      <c r="M3091" s="839"/>
      <c r="N3091" s="94"/>
      <c r="O3091" s="96"/>
      <c r="P3091" s="97"/>
    </row>
    <row r="3092" spans="1:16">
      <c r="A3092" s="863"/>
      <c r="B3092" s="868"/>
      <c r="C3092" s="833"/>
      <c r="D3092" s="94"/>
      <c r="E3092" s="96"/>
      <c r="F3092" s="97"/>
      <c r="G3092" s="868"/>
      <c r="H3092" s="836"/>
      <c r="I3092" s="94"/>
      <c r="J3092" s="96"/>
      <c r="K3092" s="97"/>
      <c r="L3092" s="868"/>
      <c r="M3092" s="839"/>
      <c r="N3092" s="94"/>
      <c r="O3092" s="96"/>
      <c r="P3092" s="97"/>
    </row>
    <row r="3093" spans="1:16">
      <c r="A3093" s="863"/>
      <c r="B3093" s="869"/>
      <c r="C3093" s="833"/>
      <c r="D3093" s="94"/>
      <c r="E3093" s="96"/>
      <c r="F3093" s="97"/>
      <c r="G3093" s="869"/>
      <c r="H3093" s="836"/>
      <c r="I3093" s="94"/>
      <c r="J3093" s="96"/>
      <c r="K3093" s="97"/>
      <c r="L3093" s="869"/>
      <c r="M3093" s="839"/>
      <c r="N3093" s="94"/>
      <c r="O3093" s="96"/>
      <c r="P3093" s="97"/>
    </row>
    <row r="3094" spans="1:16" ht="17.25" thickBot="1">
      <c r="A3094" s="863"/>
      <c r="B3094" s="870"/>
      <c r="C3094" s="833"/>
      <c r="D3094" s="94"/>
      <c r="E3094" s="96"/>
      <c r="F3094" s="97"/>
      <c r="G3094" s="870"/>
      <c r="H3094" s="836"/>
      <c r="I3094" s="94"/>
      <c r="J3094" s="96"/>
      <c r="K3094" s="97"/>
      <c r="L3094" s="870"/>
      <c r="M3094" s="839"/>
      <c r="N3094" s="94"/>
      <c r="O3094" s="96"/>
      <c r="P3094" s="97"/>
    </row>
    <row r="3095" spans="1:16">
      <c r="A3095" s="863"/>
      <c r="B3095" s="851" t="s">
        <v>124</v>
      </c>
      <c r="C3095" s="833"/>
      <c r="D3095" s="94"/>
      <c r="E3095" s="96"/>
      <c r="F3095" s="97"/>
      <c r="G3095" s="851" t="s">
        <v>124</v>
      </c>
      <c r="H3095" s="836"/>
      <c r="I3095" s="94"/>
      <c r="J3095" s="96"/>
      <c r="K3095" s="97"/>
      <c r="L3095" s="851" t="s">
        <v>124</v>
      </c>
      <c r="M3095" s="839"/>
      <c r="N3095" s="94"/>
      <c r="O3095" s="96"/>
      <c r="P3095" s="97"/>
    </row>
    <row r="3096" spans="1:16" ht="17.25" thickBot="1">
      <c r="A3096" s="863"/>
      <c r="B3096" s="852"/>
      <c r="C3096" s="833"/>
      <c r="D3096" s="94"/>
      <c r="E3096" s="96"/>
      <c r="F3096" s="97"/>
      <c r="G3096" s="852"/>
      <c r="H3096" s="836"/>
      <c r="I3096" s="94"/>
      <c r="J3096" s="96"/>
      <c r="K3096" s="97"/>
      <c r="L3096" s="852"/>
      <c r="M3096" s="839"/>
      <c r="N3096" s="94"/>
      <c r="O3096" s="96"/>
      <c r="P3096" s="93"/>
    </row>
    <row r="3097" spans="1:16" ht="17.25" thickTop="1">
      <c r="A3097" s="863"/>
      <c r="B3097" s="866" t="s">
        <v>125</v>
      </c>
      <c r="C3097" s="833"/>
      <c r="D3097" s="94"/>
      <c r="E3097" s="96"/>
      <c r="F3097" s="93"/>
      <c r="G3097" s="866" t="s">
        <v>125</v>
      </c>
      <c r="H3097" s="836"/>
      <c r="I3097" s="94"/>
      <c r="J3097" s="96"/>
      <c r="K3097" s="93"/>
      <c r="L3097" s="866" t="s">
        <v>125</v>
      </c>
      <c r="M3097" s="839"/>
      <c r="N3097" s="94"/>
      <c r="O3097" s="96"/>
      <c r="P3097" s="97"/>
    </row>
    <row r="3098" spans="1:16" ht="17.25" thickBot="1">
      <c r="A3098" s="863"/>
      <c r="B3098" s="849"/>
      <c r="C3098" s="833"/>
      <c r="D3098" s="94"/>
      <c r="E3098" s="96"/>
      <c r="F3098" s="93"/>
      <c r="G3098" s="849"/>
      <c r="H3098" s="836"/>
      <c r="I3098" s="94"/>
      <c r="J3098" s="96"/>
      <c r="K3098" s="93"/>
      <c r="L3098" s="849"/>
      <c r="M3098" s="839"/>
      <c r="N3098" s="94"/>
      <c r="O3098" s="96"/>
      <c r="P3098" s="101"/>
    </row>
    <row r="3099" spans="1:16">
      <c r="A3099" s="863"/>
      <c r="B3099" s="859"/>
      <c r="C3099" s="833"/>
      <c r="D3099" s="94"/>
      <c r="E3099" s="96"/>
      <c r="F3099" s="97"/>
      <c r="G3099" s="859"/>
      <c r="H3099" s="836"/>
      <c r="I3099" s="94"/>
      <c r="J3099" s="96"/>
      <c r="K3099" s="97"/>
      <c r="L3099" s="859"/>
      <c r="M3099" s="839"/>
      <c r="N3099" s="94"/>
      <c r="O3099" s="96"/>
      <c r="P3099" s="103"/>
    </row>
    <row r="3100" spans="1:16" ht="17.25" thickBot="1">
      <c r="A3100" s="863"/>
      <c r="B3100" s="867"/>
      <c r="C3100" s="833"/>
      <c r="D3100" s="94"/>
      <c r="E3100" s="96"/>
      <c r="F3100" s="97"/>
      <c r="G3100" s="867"/>
      <c r="H3100" s="836"/>
      <c r="I3100" s="94"/>
      <c r="J3100" s="96"/>
      <c r="K3100" s="97"/>
      <c r="L3100" s="867"/>
      <c r="M3100" s="839"/>
      <c r="N3100" s="94"/>
      <c r="O3100" s="96"/>
      <c r="P3100" s="104"/>
    </row>
    <row r="3101" spans="1:16">
      <c r="A3101" s="863"/>
      <c r="B3101" s="848" t="s">
        <v>126</v>
      </c>
      <c r="C3101" s="833"/>
      <c r="D3101" s="94"/>
      <c r="E3101" s="96"/>
      <c r="F3101" s="93"/>
      <c r="G3101" s="848" t="s">
        <v>126</v>
      </c>
      <c r="H3101" s="836"/>
      <c r="I3101" s="94"/>
      <c r="J3101" s="96"/>
      <c r="K3101" s="93"/>
      <c r="L3101" s="848" t="s">
        <v>126</v>
      </c>
      <c r="M3101" s="839"/>
      <c r="N3101" s="94"/>
      <c r="O3101" s="96"/>
      <c r="P3101" s="99"/>
    </row>
    <row r="3102" spans="1:16" ht="17.25" thickBot="1">
      <c r="A3102" s="863"/>
      <c r="B3102" s="849"/>
      <c r="C3102" s="833"/>
      <c r="D3102" s="94"/>
      <c r="E3102" s="96"/>
      <c r="F3102" s="101"/>
      <c r="G3102" s="849"/>
      <c r="H3102" s="836"/>
      <c r="I3102" s="94"/>
      <c r="J3102" s="96"/>
      <c r="K3102" s="101"/>
      <c r="L3102" s="849"/>
      <c r="M3102" s="839"/>
      <c r="N3102" s="94"/>
      <c r="O3102" s="96"/>
      <c r="P3102" s="104"/>
    </row>
    <row r="3103" spans="1:16">
      <c r="A3103" s="863"/>
      <c r="B3103" s="859"/>
      <c r="C3103" s="833"/>
      <c r="D3103" s="94"/>
      <c r="E3103" s="96"/>
      <c r="F3103" s="102"/>
      <c r="G3103" s="859"/>
      <c r="H3103" s="836"/>
      <c r="I3103" s="94"/>
      <c r="J3103" s="96"/>
      <c r="K3103" s="103"/>
      <c r="L3103" s="859"/>
      <c r="M3103" s="839"/>
      <c r="N3103" s="94"/>
      <c r="O3103" s="96"/>
      <c r="P3103" s="93"/>
    </row>
    <row r="3104" spans="1:16" ht="17.25" thickBot="1">
      <c r="A3104" s="863"/>
      <c r="B3104" s="860"/>
      <c r="C3104" s="833"/>
      <c r="D3104" s="94"/>
      <c r="E3104" s="96"/>
      <c r="F3104" s="99"/>
      <c r="G3104" s="860"/>
      <c r="H3104" s="836"/>
      <c r="I3104" s="94"/>
      <c r="J3104" s="96"/>
      <c r="K3104" s="104"/>
      <c r="L3104" s="860"/>
      <c r="M3104" s="839"/>
      <c r="N3104" s="94"/>
      <c r="O3104" s="96"/>
      <c r="P3104" s="97"/>
    </row>
    <row r="3105" spans="1:16">
      <c r="A3105" s="863"/>
      <c r="B3105" s="858" t="s">
        <v>127</v>
      </c>
      <c r="C3105" s="833"/>
      <c r="D3105" s="94"/>
      <c r="E3105" s="96"/>
      <c r="F3105" s="103"/>
      <c r="G3105" s="858" t="s">
        <v>127</v>
      </c>
      <c r="H3105" s="836"/>
      <c r="I3105" s="94"/>
      <c r="J3105" s="96"/>
      <c r="K3105" s="104"/>
      <c r="L3105" s="858" t="s">
        <v>127</v>
      </c>
      <c r="M3105" s="839"/>
      <c r="N3105" s="94"/>
      <c r="O3105" s="114"/>
      <c r="P3105" s="97"/>
    </row>
    <row r="3106" spans="1:16" ht="17.25" thickBot="1">
      <c r="A3106" s="863"/>
      <c r="B3106" s="849"/>
      <c r="C3106" s="833"/>
      <c r="D3106" s="94"/>
      <c r="E3106" s="96"/>
      <c r="F3106" s="104"/>
      <c r="G3106" s="849"/>
      <c r="H3106" s="836"/>
      <c r="I3106" s="94"/>
      <c r="J3106" s="96"/>
      <c r="K3106" s="99"/>
      <c r="L3106" s="849"/>
      <c r="M3106" s="839"/>
      <c r="N3106" s="113"/>
      <c r="O3106" s="96"/>
      <c r="P3106" s="112"/>
    </row>
    <row r="3107" spans="1:16">
      <c r="A3107" s="863"/>
      <c r="B3107" s="859"/>
      <c r="C3107" s="833"/>
      <c r="D3107" s="94"/>
      <c r="E3107" s="96"/>
      <c r="F3107" s="104"/>
      <c r="G3107" s="859"/>
      <c r="H3107" s="836"/>
      <c r="I3107" s="94"/>
      <c r="J3107" s="96"/>
      <c r="K3107" s="104"/>
      <c r="L3107" s="859"/>
      <c r="M3107" s="839"/>
      <c r="N3107" s="113"/>
      <c r="O3107" s="114"/>
      <c r="P3107" s="97"/>
    </row>
    <row r="3108" spans="1:16" ht="17.25" thickBot="1">
      <c r="A3108" s="863"/>
      <c r="B3108" s="860"/>
      <c r="C3108" s="833"/>
      <c r="D3108" s="94"/>
      <c r="E3108" s="96"/>
      <c r="F3108" s="99"/>
      <c r="G3108" s="860"/>
      <c r="H3108" s="836"/>
      <c r="I3108" s="94"/>
      <c r="J3108" s="96"/>
      <c r="K3108" s="93"/>
      <c r="L3108" s="860"/>
      <c r="M3108" s="839"/>
      <c r="N3108" s="94"/>
      <c r="O3108" s="114"/>
      <c r="P3108" s="104"/>
    </row>
    <row r="3109" spans="1:16">
      <c r="A3109" s="863"/>
      <c r="B3109" s="858" t="s">
        <v>128</v>
      </c>
      <c r="C3109" s="833"/>
      <c r="D3109" s="94"/>
      <c r="E3109" s="96"/>
      <c r="F3109" s="104"/>
      <c r="G3109" s="858" t="s">
        <v>128</v>
      </c>
      <c r="H3109" s="836"/>
      <c r="I3109" s="94"/>
      <c r="J3109" s="96"/>
      <c r="K3109" s="97"/>
      <c r="L3109" s="858" t="s">
        <v>128</v>
      </c>
      <c r="M3109" s="839"/>
      <c r="N3109" s="94"/>
      <c r="O3109" s="96"/>
      <c r="P3109" s="97"/>
    </row>
    <row r="3110" spans="1:16" ht="17.25" thickBot="1">
      <c r="A3110" s="863"/>
      <c r="B3110" s="849"/>
      <c r="C3110" s="833"/>
      <c r="D3110" s="94"/>
      <c r="E3110" s="96"/>
      <c r="F3110" s="93"/>
      <c r="G3110" s="849"/>
      <c r="H3110" s="836"/>
      <c r="I3110" s="94"/>
      <c r="J3110" s="114"/>
      <c r="K3110" s="97"/>
      <c r="L3110" s="849"/>
      <c r="M3110" s="839"/>
      <c r="N3110" s="113"/>
      <c r="O3110" s="114"/>
      <c r="P3110" s="97"/>
    </row>
    <row r="3111" spans="1:16">
      <c r="A3111" s="863"/>
      <c r="B3111" s="859"/>
      <c r="C3111" s="833"/>
      <c r="D3111" s="94"/>
      <c r="E3111" s="96"/>
      <c r="F3111" s="97"/>
      <c r="G3111" s="859"/>
      <c r="H3111" s="836"/>
      <c r="I3111" s="94"/>
      <c r="J3111" s="96"/>
      <c r="K3111" s="97"/>
      <c r="L3111" s="859"/>
      <c r="M3111" s="839"/>
      <c r="N3111" s="113"/>
      <c r="O3111" s="114"/>
      <c r="P3111" s="97"/>
    </row>
    <row r="3112" spans="1:16" ht="17.25" thickBot="1">
      <c r="A3112" s="863"/>
      <c r="B3112" s="860"/>
      <c r="C3112" s="833"/>
      <c r="D3112" s="94"/>
      <c r="E3112" s="96"/>
      <c r="F3112" s="93"/>
      <c r="G3112" s="860"/>
      <c r="H3112" s="836"/>
      <c r="I3112" s="94"/>
      <c r="J3112" s="114"/>
      <c r="K3112" s="97"/>
      <c r="L3112" s="860"/>
      <c r="M3112" s="839"/>
      <c r="N3112" s="94"/>
      <c r="O3112" s="114"/>
      <c r="P3112" s="97"/>
    </row>
    <row r="3113" spans="1:16">
      <c r="A3113" s="863"/>
      <c r="B3113" s="848" t="s">
        <v>129</v>
      </c>
      <c r="C3113" s="833"/>
      <c r="D3113" s="94"/>
      <c r="E3113" s="96"/>
      <c r="F3113" s="93"/>
      <c r="G3113" s="848" t="s">
        <v>129</v>
      </c>
      <c r="H3113" s="836"/>
      <c r="I3113" s="94"/>
      <c r="J3113" s="114"/>
      <c r="K3113" s="97"/>
      <c r="L3113" s="848" t="s">
        <v>129</v>
      </c>
      <c r="M3113" s="839"/>
      <c r="N3113" s="113"/>
      <c r="O3113" s="114"/>
      <c r="P3113" s="97"/>
    </row>
    <row r="3114" spans="1:16" ht="17.25" thickBot="1">
      <c r="A3114" s="863"/>
      <c r="B3114" s="849"/>
      <c r="C3114" s="833"/>
      <c r="D3114" s="94"/>
      <c r="E3114" s="96"/>
      <c r="F3114" s="93"/>
      <c r="G3114" s="849"/>
      <c r="H3114" s="836"/>
      <c r="I3114" s="94"/>
      <c r="J3114" s="114"/>
      <c r="K3114" s="97"/>
      <c r="L3114" s="849"/>
      <c r="M3114" s="839"/>
      <c r="N3114" s="94"/>
      <c r="O3114" s="114"/>
      <c r="P3114" s="97"/>
    </row>
    <row r="3115" spans="1:16">
      <c r="A3115" s="863"/>
      <c r="B3115" s="106"/>
      <c r="C3115" s="833"/>
      <c r="D3115" s="94"/>
      <c r="E3115" s="96"/>
      <c r="F3115" s="97"/>
      <c r="G3115" s="106"/>
      <c r="H3115" s="836"/>
      <c r="I3115" s="94"/>
      <c r="J3115" s="96"/>
      <c r="K3115" s="112"/>
      <c r="L3115" s="106"/>
      <c r="M3115" s="839"/>
      <c r="N3115" s="113"/>
      <c r="O3115" s="96"/>
      <c r="P3115" s="112"/>
    </row>
    <row r="3116" spans="1:16">
      <c r="A3116" s="863"/>
      <c r="B3116" s="107"/>
      <c r="C3116" s="833"/>
      <c r="D3116" s="94"/>
      <c r="E3116" s="96"/>
      <c r="F3116" s="93"/>
      <c r="G3116" s="107"/>
      <c r="H3116" s="836"/>
      <c r="I3116" s="94"/>
      <c r="J3116" s="96"/>
      <c r="K3116" s="97"/>
      <c r="L3116" s="107"/>
      <c r="M3116" s="839"/>
      <c r="N3116" s="113"/>
      <c r="O3116" s="114"/>
      <c r="P3116" s="97"/>
    </row>
    <row r="3117" spans="1:16">
      <c r="A3117" s="863"/>
      <c r="B3117" s="109"/>
      <c r="C3117" s="833"/>
      <c r="D3117" s="94"/>
      <c r="E3117" s="96"/>
      <c r="F3117" s="93"/>
      <c r="G3117" s="109"/>
      <c r="H3117" s="836"/>
      <c r="I3117" s="113"/>
      <c r="J3117" s="114"/>
      <c r="K3117" s="97"/>
      <c r="L3117" s="109"/>
      <c r="M3117" s="839"/>
      <c r="N3117" s="113"/>
      <c r="O3117" s="114"/>
      <c r="P3117" s="104"/>
    </row>
    <row r="3118" spans="1:16">
      <c r="A3118" s="863"/>
      <c r="B3118" s="110"/>
      <c r="C3118" s="833"/>
      <c r="D3118" s="94"/>
      <c r="E3118" s="96"/>
      <c r="F3118" s="93"/>
      <c r="G3118" s="110"/>
      <c r="H3118" s="836"/>
      <c r="I3118" s="113"/>
      <c r="J3118" s="114"/>
      <c r="K3118" s="104"/>
      <c r="L3118" s="110"/>
      <c r="M3118" s="839"/>
      <c r="N3118" s="111"/>
      <c r="O3118" s="96"/>
      <c r="P3118" s="97"/>
    </row>
    <row r="3119" spans="1:16">
      <c r="A3119" s="863"/>
      <c r="B3119" s="109"/>
      <c r="C3119" s="833"/>
      <c r="D3119" s="111"/>
      <c r="E3119" s="96"/>
      <c r="F3119" s="97"/>
      <c r="G3119" s="109"/>
      <c r="H3119" s="836"/>
      <c r="I3119" s="111"/>
      <c r="J3119" s="96"/>
      <c r="K3119" s="112"/>
      <c r="L3119" s="109"/>
      <c r="M3119" s="839"/>
      <c r="N3119" s="94"/>
      <c r="O3119" s="96"/>
      <c r="P3119" s="112"/>
    </row>
    <row r="3120" spans="1:16">
      <c r="A3120" s="863"/>
      <c r="B3120" s="110"/>
      <c r="C3120" s="833"/>
      <c r="D3120" s="94"/>
      <c r="E3120" s="96"/>
      <c r="F3120" s="108"/>
      <c r="G3120" s="110"/>
      <c r="H3120" s="836"/>
      <c r="I3120" s="94"/>
      <c r="J3120" s="96"/>
      <c r="K3120" s="97"/>
      <c r="L3120" s="110"/>
      <c r="M3120" s="839"/>
      <c r="N3120" s="113"/>
      <c r="O3120" s="114"/>
      <c r="P3120" s="97"/>
    </row>
    <row r="3121" spans="1:16">
      <c r="A3121" s="863"/>
      <c r="B3121" s="109"/>
      <c r="C3121" s="833"/>
      <c r="D3121" s="94"/>
      <c r="E3121" s="96"/>
      <c r="F3121" s="97"/>
      <c r="G3121" s="109"/>
      <c r="H3121" s="836"/>
      <c r="I3121" s="113"/>
      <c r="J3121" s="114"/>
      <c r="K3121" s="97"/>
      <c r="L3121" s="109"/>
      <c r="M3121" s="839"/>
      <c r="N3121" s="113"/>
      <c r="O3121" s="114"/>
      <c r="P3121" s="97"/>
    </row>
    <row r="3122" spans="1:16" ht="17.25" thickBot="1">
      <c r="A3122" s="863"/>
      <c r="B3122" s="110"/>
      <c r="C3122" s="846"/>
      <c r="D3122" s="115"/>
      <c r="E3122" s="116"/>
      <c r="F3122" s="117"/>
      <c r="G3122" s="110"/>
      <c r="H3122" s="836"/>
      <c r="I3122" s="115"/>
      <c r="J3122" s="116"/>
      <c r="K3122" s="117"/>
      <c r="L3122" s="110"/>
      <c r="M3122" s="839"/>
      <c r="N3122" s="115"/>
      <c r="O3122" s="116"/>
      <c r="P3122" s="117"/>
    </row>
    <row r="3123" spans="1:16">
      <c r="A3123" s="850" t="str">
        <f>TEXT(A3077,"AAAA")</f>
        <v>星期四</v>
      </c>
      <c r="B3123" s="109"/>
      <c r="C3123" s="832" t="s">
        <v>666</v>
      </c>
      <c r="D3123" s="118"/>
      <c r="E3123" s="119"/>
      <c r="F3123" s="97"/>
      <c r="G3123" s="109"/>
      <c r="H3123" s="835" t="s">
        <v>130</v>
      </c>
      <c r="I3123" s="118"/>
      <c r="J3123" s="119"/>
      <c r="K3123" s="97"/>
      <c r="L3123" s="109"/>
      <c r="M3123" s="838" t="s">
        <v>130</v>
      </c>
      <c r="N3123" s="118"/>
      <c r="O3123" s="119"/>
      <c r="P3123" s="97"/>
    </row>
    <row r="3124" spans="1:16">
      <c r="A3124" s="850"/>
      <c r="B3124" s="110"/>
      <c r="C3124" s="833"/>
      <c r="D3124" s="120"/>
      <c r="E3124" s="96"/>
      <c r="F3124" s="97"/>
      <c r="G3124" s="110"/>
      <c r="H3124" s="836"/>
      <c r="I3124" s="94"/>
      <c r="J3124" s="96"/>
      <c r="K3124" s="97"/>
      <c r="L3124" s="110"/>
      <c r="M3124" s="839"/>
      <c r="N3124" s="94"/>
      <c r="O3124" s="96"/>
      <c r="P3124" s="97"/>
    </row>
    <row r="3125" spans="1:16">
      <c r="A3125" s="850"/>
      <c r="B3125" s="109"/>
      <c r="C3125" s="833"/>
      <c r="D3125" s="120"/>
      <c r="E3125" s="96"/>
      <c r="F3125" s="97"/>
      <c r="G3125" s="109"/>
      <c r="H3125" s="836"/>
      <c r="I3125" s="94"/>
      <c r="J3125" s="96"/>
      <c r="K3125" s="97"/>
      <c r="L3125" s="109"/>
      <c r="M3125" s="839"/>
      <c r="N3125" s="94"/>
      <c r="O3125" s="96"/>
      <c r="P3125" s="97"/>
    </row>
    <row r="3126" spans="1:16">
      <c r="A3126" s="850"/>
      <c r="B3126" s="110"/>
      <c r="C3126" s="833"/>
      <c r="D3126" s="120"/>
      <c r="E3126" s="96"/>
      <c r="F3126" s="97"/>
      <c r="G3126" s="110"/>
      <c r="H3126" s="836"/>
      <c r="I3126" s="94"/>
      <c r="J3126" s="96"/>
      <c r="K3126" s="97"/>
      <c r="L3126" s="110"/>
      <c r="M3126" s="839"/>
      <c r="N3126" s="94"/>
      <c r="O3126" s="96"/>
      <c r="P3126" s="97"/>
    </row>
    <row r="3127" spans="1:16">
      <c r="A3127" s="850"/>
      <c r="B3127" s="109"/>
      <c r="C3127" s="833"/>
      <c r="D3127" s="120"/>
      <c r="E3127" s="96"/>
      <c r="F3127" s="97"/>
      <c r="G3127" s="109"/>
      <c r="H3127" s="836"/>
      <c r="I3127" s="94"/>
      <c r="J3127" s="96"/>
      <c r="K3127" s="97"/>
      <c r="L3127" s="109"/>
      <c r="M3127" s="839"/>
      <c r="N3127" s="94"/>
      <c r="O3127" s="96"/>
      <c r="P3127" s="97"/>
    </row>
    <row r="3128" spans="1:16">
      <c r="A3128" s="850"/>
      <c r="B3128" s="110"/>
      <c r="C3128" s="833"/>
      <c r="D3128" s="120"/>
      <c r="E3128" s="96"/>
      <c r="F3128" s="97"/>
      <c r="G3128" s="110"/>
      <c r="H3128" s="836"/>
      <c r="I3128" s="94"/>
      <c r="J3128" s="96"/>
      <c r="K3128" s="97"/>
      <c r="L3128" s="110"/>
      <c r="M3128" s="839"/>
      <c r="N3128" s="94"/>
      <c r="O3128" s="96"/>
      <c r="P3128" s="97"/>
    </row>
    <row r="3129" spans="1:16">
      <c r="A3129" s="850"/>
      <c r="B3129" s="109"/>
      <c r="C3129" s="833"/>
      <c r="D3129" s="120"/>
      <c r="E3129" s="96"/>
      <c r="F3129" s="97"/>
      <c r="G3129" s="109"/>
      <c r="H3129" s="836"/>
      <c r="I3129" s="94"/>
      <c r="J3129" s="96"/>
      <c r="K3129" s="97"/>
      <c r="L3129" s="109"/>
      <c r="M3129" s="839"/>
      <c r="N3129" s="94"/>
      <c r="O3129" s="96"/>
      <c r="P3129" s="97"/>
    </row>
    <row r="3130" spans="1:16">
      <c r="A3130" s="850"/>
      <c r="B3130" s="110"/>
      <c r="C3130" s="833"/>
      <c r="D3130" s="94"/>
      <c r="E3130" s="96"/>
      <c r="F3130" s="97"/>
      <c r="G3130" s="110"/>
      <c r="H3130" s="836"/>
      <c r="I3130" s="94"/>
      <c r="J3130" s="96"/>
      <c r="K3130" s="97"/>
      <c r="L3130" s="110"/>
      <c r="M3130" s="839"/>
      <c r="N3130" s="94"/>
      <c r="O3130" s="96"/>
      <c r="P3130" s="97"/>
    </row>
    <row r="3131" spans="1:16">
      <c r="A3131" s="850"/>
      <c r="B3131" s="107"/>
      <c r="C3131" s="833"/>
      <c r="D3131" s="113"/>
      <c r="E3131" s="114"/>
      <c r="F3131" s="104"/>
      <c r="G3131" s="107"/>
      <c r="H3131" s="836"/>
      <c r="I3131" s="113"/>
      <c r="J3131" s="114"/>
      <c r="K3131" s="97"/>
      <c r="L3131" s="107"/>
      <c r="M3131" s="839"/>
      <c r="N3131" s="113"/>
      <c r="O3131" s="114"/>
      <c r="P3131" s="97"/>
    </row>
    <row r="3132" spans="1:16" ht="17.25" thickBot="1">
      <c r="A3132" s="850"/>
      <c r="B3132" s="107"/>
      <c r="C3132" s="846"/>
      <c r="D3132" s="122" t="s">
        <v>132</v>
      </c>
      <c r="E3132" s="123" t="s">
        <v>133</v>
      </c>
      <c r="F3132" s="124"/>
      <c r="G3132" s="107"/>
      <c r="H3132" s="847"/>
      <c r="I3132" s="122" t="s">
        <v>132</v>
      </c>
      <c r="J3132" s="123" t="s">
        <v>133</v>
      </c>
      <c r="K3132" s="97"/>
      <c r="L3132" s="107"/>
      <c r="M3132" s="845"/>
      <c r="N3132" s="122" t="s">
        <v>132</v>
      </c>
      <c r="O3132" s="123" t="s">
        <v>133</v>
      </c>
      <c r="P3132" s="97"/>
    </row>
    <row r="3133" spans="1:16">
      <c r="A3133" s="105"/>
      <c r="B3133" s="109"/>
      <c r="C3133" s="832" t="s">
        <v>667</v>
      </c>
      <c r="D3133" s="118"/>
      <c r="E3133" s="119"/>
      <c r="F3133" s="125"/>
      <c r="G3133" s="109"/>
      <c r="H3133" s="835" t="s">
        <v>134</v>
      </c>
      <c r="I3133" s="118"/>
      <c r="J3133" s="119"/>
      <c r="K3133" s="125"/>
      <c r="L3133" s="109"/>
      <c r="M3133" s="838" t="s">
        <v>134</v>
      </c>
      <c r="N3133" s="118"/>
      <c r="O3133" s="119"/>
      <c r="P3133" s="125"/>
    </row>
    <row r="3134" spans="1:16">
      <c r="A3134" s="105"/>
      <c r="B3134" s="110"/>
      <c r="C3134" s="833"/>
      <c r="D3134" s="94"/>
      <c r="E3134" s="96"/>
      <c r="F3134" s="97"/>
      <c r="G3134" s="110"/>
      <c r="H3134" s="836"/>
      <c r="I3134" s="94"/>
      <c r="J3134" s="96"/>
      <c r="K3134" s="97"/>
      <c r="L3134" s="110"/>
      <c r="M3134" s="839"/>
      <c r="N3134" s="94"/>
      <c r="O3134" s="96"/>
      <c r="P3134" s="97"/>
    </row>
    <row r="3135" spans="1:16">
      <c r="A3135" s="105"/>
      <c r="B3135" s="126"/>
      <c r="C3135" s="833"/>
      <c r="D3135" s="94"/>
      <c r="E3135" s="96"/>
      <c r="F3135" s="97"/>
      <c r="G3135" s="126"/>
      <c r="H3135" s="836"/>
      <c r="I3135" s="94"/>
      <c r="J3135" s="96"/>
      <c r="K3135" s="97"/>
      <c r="L3135" s="126"/>
      <c r="M3135" s="839"/>
      <c r="N3135" s="94"/>
      <c r="O3135" s="96"/>
      <c r="P3135" s="128"/>
    </row>
    <row r="3136" spans="1:16">
      <c r="A3136" s="105"/>
      <c r="B3136" s="107"/>
      <c r="C3136" s="833"/>
      <c r="D3136" s="94"/>
      <c r="E3136" s="96"/>
      <c r="F3136" s="97"/>
      <c r="G3136" s="107"/>
      <c r="H3136" s="836"/>
      <c r="I3136" s="94"/>
      <c r="J3136" s="96"/>
      <c r="K3136" s="97"/>
      <c r="L3136" s="107"/>
      <c r="M3136" s="839"/>
      <c r="N3136" s="94"/>
      <c r="O3136" s="96"/>
      <c r="P3136" s="216"/>
    </row>
    <row r="3137" spans="1:16">
      <c r="A3137" s="105"/>
      <c r="B3137" s="109"/>
      <c r="C3137" s="833"/>
      <c r="D3137" s="94"/>
      <c r="E3137" s="96"/>
      <c r="F3137" s="97"/>
      <c r="G3137" s="109"/>
      <c r="H3137" s="836"/>
      <c r="I3137" s="94"/>
      <c r="J3137" s="96"/>
      <c r="K3137" s="97"/>
      <c r="L3137" s="109"/>
      <c r="M3137" s="839"/>
      <c r="N3137" s="94"/>
      <c r="O3137" s="96"/>
      <c r="P3137" s="97"/>
    </row>
    <row r="3138" spans="1:16">
      <c r="A3138" s="105"/>
      <c r="B3138" s="110"/>
      <c r="C3138" s="833"/>
      <c r="D3138" s="94"/>
      <c r="E3138" s="96"/>
      <c r="F3138" s="127"/>
      <c r="G3138" s="110"/>
      <c r="H3138" s="836"/>
      <c r="I3138" s="94"/>
      <c r="J3138" s="96"/>
      <c r="K3138" s="127"/>
      <c r="L3138" s="110"/>
      <c r="M3138" s="839"/>
      <c r="N3138" s="94"/>
      <c r="O3138" s="96"/>
      <c r="P3138" s="127"/>
    </row>
    <row r="3139" spans="1:16">
      <c r="A3139" s="105"/>
      <c r="B3139" s="109"/>
      <c r="C3139" s="833"/>
      <c r="D3139" s="94"/>
      <c r="E3139" s="96"/>
      <c r="F3139" s="128"/>
      <c r="G3139" s="109"/>
      <c r="H3139" s="836"/>
      <c r="I3139" s="94"/>
      <c r="J3139" s="96"/>
      <c r="K3139" s="128"/>
      <c r="L3139" s="109"/>
      <c r="M3139" s="839"/>
      <c r="N3139" s="94"/>
      <c r="O3139" s="96"/>
      <c r="P3139" s="128"/>
    </row>
    <row r="3140" spans="1:16">
      <c r="A3140" s="105"/>
      <c r="B3140" s="110"/>
      <c r="C3140" s="833"/>
      <c r="D3140" s="217"/>
      <c r="E3140" s="114"/>
      <c r="F3140" s="216"/>
      <c r="G3140" s="110"/>
      <c r="H3140" s="836"/>
      <c r="I3140" s="113"/>
      <c r="J3140" s="114"/>
      <c r="K3140" s="216"/>
      <c r="L3140" s="110"/>
      <c r="M3140" s="839"/>
      <c r="N3140" s="113"/>
      <c r="O3140" s="114"/>
      <c r="P3140" s="216"/>
    </row>
    <row r="3141" spans="1:16">
      <c r="A3141" s="105"/>
      <c r="B3141" s="109"/>
      <c r="C3141" s="833"/>
      <c r="D3141" s="217"/>
      <c r="E3141" s="114"/>
      <c r="F3141" s="216"/>
      <c r="G3141" s="109"/>
      <c r="H3141" s="836"/>
      <c r="I3141" s="113"/>
      <c r="J3141" s="114"/>
      <c r="K3141" s="216"/>
      <c r="L3141" s="109"/>
      <c r="M3141" s="839"/>
      <c r="N3141" s="113"/>
      <c r="O3141" s="114"/>
      <c r="P3141" s="216"/>
    </row>
    <row r="3142" spans="1:16" ht="17.25" thickBot="1">
      <c r="A3142" s="105"/>
      <c r="B3142" s="110"/>
      <c r="C3142" s="846"/>
      <c r="D3142" s="129"/>
      <c r="E3142" s="130"/>
      <c r="F3142" s="104"/>
      <c r="G3142" s="110"/>
      <c r="H3142" s="847"/>
      <c r="I3142" s="113"/>
      <c r="J3142" s="130"/>
      <c r="K3142" s="104"/>
      <c r="L3142" s="110"/>
      <c r="M3142" s="845"/>
      <c r="N3142" s="113"/>
      <c r="O3142" s="131"/>
      <c r="P3142" s="127"/>
    </row>
    <row r="3143" spans="1:16">
      <c r="A3143" s="132"/>
      <c r="B3143" s="109"/>
      <c r="C3143" s="832" t="s">
        <v>668</v>
      </c>
      <c r="D3143" s="118" t="s">
        <v>136</v>
      </c>
      <c r="E3143" s="133" t="s">
        <v>137</v>
      </c>
      <c r="F3143" s="125"/>
      <c r="G3143" s="109"/>
      <c r="H3143" s="835" t="s">
        <v>135</v>
      </c>
      <c r="I3143" s="118" t="s">
        <v>136</v>
      </c>
      <c r="J3143" s="133" t="s">
        <v>137</v>
      </c>
      <c r="K3143" s="125"/>
      <c r="L3143" s="109"/>
      <c r="M3143" s="838" t="s">
        <v>135</v>
      </c>
      <c r="N3143" s="118" t="s">
        <v>136</v>
      </c>
      <c r="O3143" s="133" t="s">
        <v>137</v>
      </c>
      <c r="P3143" s="125"/>
    </row>
    <row r="3144" spans="1:16">
      <c r="A3144" s="132"/>
      <c r="B3144" s="110"/>
      <c r="C3144" s="833"/>
      <c r="D3144" s="94" t="s">
        <v>141</v>
      </c>
      <c r="E3144" s="96" t="s">
        <v>142</v>
      </c>
      <c r="F3144" s="134"/>
      <c r="G3144" s="110"/>
      <c r="H3144" s="836"/>
      <c r="I3144" s="94" t="s">
        <v>141</v>
      </c>
      <c r="J3144" s="96" t="s">
        <v>142</v>
      </c>
      <c r="K3144" s="134"/>
      <c r="L3144" s="110"/>
      <c r="M3144" s="839"/>
      <c r="N3144" s="94" t="s">
        <v>141</v>
      </c>
      <c r="O3144" s="96" t="s">
        <v>142</v>
      </c>
      <c r="P3144" s="134"/>
    </row>
    <row r="3145" spans="1:16">
      <c r="A3145" s="132"/>
      <c r="B3145" s="135"/>
      <c r="C3145" s="833"/>
      <c r="D3145" s="94" t="s">
        <v>145</v>
      </c>
      <c r="E3145" s="96" t="s">
        <v>146</v>
      </c>
      <c r="F3145" s="97"/>
      <c r="G3145" s="135"/>
      <c r="H3145" s="836"/>
      <c r="I3145" s="94" t="s">
        <v>145</v>
      </c>
      <c r="J3145" s="96" t="s">
        <v>146</v>
      </c>
      <c r="K3145" s="97"/>
      <c r="L3145" s="135"/>
      <c r="M3145" s="839"/>
      <c r="N3145" s="94" t="s">
        <v>145</v>
      </c>
      <c r="O3145" s="96" t="s">
        <v>146</v>
      </c>
      <c r="P3145" s="97"/>
    </row>
    <row r="3146" spans="1:16">
      <c r="A3146" s="132"/>
      <c r="B3146" s="110"/>
      <c r="C3146" s="833"/>
      <c r="D3146" s="94" t="s">
        <v>147</v>
      </c>
      <c r="E3146" s="96" t="s">
        <v>148</v>
      </c>
      <c r="F3146" s="104"/>
      <c r="G3146" s="110"/>
      <c r="H3146" s="836"/>
      <c r="I3146" s="94" t="s">
        <v>147</v>
      </c>
      <c r="J3146" s="96" t="s">
        <v>148</v>
      </c>
      <c r="K3146" s="104"/>
      <c r="L3146" s="110"/>
      <c r="M3146" s="839"/>
      <c r="N3146" s="94" t="s">
        <v>147</v>
      </c>
      <c r="O3146" s="96" t="s">
        <v>148</v>
      </c>
      <c r="P3146" s="104"/>
    </row>
    <row r="3147" spans="1:16">
      <c r="A3147" s="132"/>
      <c r="B3147" s="135"/>
      <c r="C3147" s="833"/>
      <c r="D3147" s="94"/>
      <c r="E3147" s="114"/>
      <c r="F3147" s="136"/>
      <c r="G3147" s="135"/>
      <c r="H3147" s="836"/>
      <c r="I3147" s="94"/>
      <c r="J3147" s="114"/>
      <c r="K3147" s="136"/>
      <c r="L3147" s="135"/>
      <c r="M3147" s="839"/>
      <c r="N3147" s="94"/>
      <c r="O3147" s="114"/>
      <c r="P3147" s="136"/>
    </row>
    <row r="3148" spans="1:16">
      <c r="A3148" s="132"/>
      <c r="B3148" s="110"/>
      <c r="C3148" s="833"/>
      <c r="D3148" s="94"/>
      <c r="E3148" s="96"/>
      <c r="F3148" s="97"/>
      <c r="G3148" s="110"/>
      <c r="H3148" s="836"/>
      <c r="I3148" s="94"/>
      <c r="J3148" s="96"/>
      <c r="K3148" s="97"/>
      <c r="L3148" s="110"/>
      <c r="M3148" s="839"/>
      <c r="N3148" s="94"/>
      <c r="O3148" s="96"/>
      <c r="P3148" s="97"/>
    </row>
    <row r="3149" spans="1:16">
      <c r="A3149" s="132"/>
      <c r="B3149" s="135"/>
      <c r="C3149" s="833"/>
      <c r="D3149" s="94"/>
      <c r="E3149" s="114"/>
      <c r="F3149" s="136"/>
      <c r="G3149" s="135"/>
      <c r="H3149" s="836"/>
      <c r="I3149" s="94"/>
      <c r="J3149" s="114"/>
      <c r="K3149" s="136"/>
      <c r="L3149" s="135"/>
      <c r="M3149" s="839"/>
      <c r="N3149" s="94"/>
      <c r="O3149" s="114"/>
      <c r="P3149" s="136"/>
    </row>
    <row r="3150" spans="1:16">
      <c r="A3150" s="132"/>
      <c r="B3150" s="110"/>
      <c r="C3150" s="833"/>
      <c r="D3150" s="94"/>
      <c r="E3150" s="96"/>
      <c r="F3150" s="97"/>
      <c r="G3150" s="110"/>
      <c r="H3150" s="836"/>
      <c r="I3150" s="94"/>
      <c r="J3150" s="96"/>
      <c r="K3150" s="97"/>
      <c r="L3150" s="110"/>
      <c r="M3150" s="839"/>
      <c r="N3150" s="94"/>
      <c r="O3150" s="96"/>
      <c r="P3150" s="97"/>
    </row>
    <row r="3151" spans="1:16">
      <c r="A3151" s="132"/>
      <c r="B3151" s="135"/>
      <c r="C3151" s="833"/>
      <c r="D3151" s="94"/>
      <c r="E3151" s="96"/>
      <c r="F3151" s="97"/>
      <c r="G3151" s="135"/>
      <c r="H3151" s="836"/>
      <c r="I3151" s="94"/>
      <c r="J3151" s="96"/>
      <c r="K3151" s="97"/>
      <c r="L3151" s="135"/>
      <c r="M3151" s="839"/>
      <c r="N3151" s="94"/>
      <c r="O3151" s="96"/>
      <c r="P3151" s="97"/>
    </row>
    <row r="3152" spans="1:16" ht="17.25" thickBot="1">
      <c r="A3152" s="132"/>
      <c r="B3152" s="110"/>
      <c r="C3152" s="846"/>
      <c r="D3152" s="115"/>
      <c r="E3152" s="116"/>
      <c r="F3152" s="117"/>
      <c r="G3152" s="110"/>
      <c r="H3152" s="847"/>
      <c r="I3152" s="115"/>
      <c r="J3152" s="130"/>
      <c r="K3152" s="104"/>
      <c r="L3152" s="110"/>
      <c r="M3152" s="845"/>
      <c r="N3152" s="115"/>
      <c r="O3152" s="130"/>
      <c r="P3152" s="104"/>
    </row>
    <row r="3153" spans="1:16">
      <c r="A3153" s="132"/>
      <c r="B3153" s="135"/>
      <c r="C3153" s="832" t="s">
        <v>669</v>
      </c>
      <c r="D3153" s="137" t="s">
        <v>150</v>
      </c>
      <c r="E3153" s="138"/>
      <c r="F3153" s="139" t="s">
        <v>151</v>
      </c>
      <c r="G3153" s="135"/>
      <c r="H3153" s="835" t="s">
        <v>149</v>
      </c>
      <c r="I3153" s="137" t="s">
        <v>150</v>
      </c>
      <c r="J3153" s="138"/>
      <c r="K3153" s="139" t="s">
        <v>151</v>
      </c>
      <c r="L3153" s="135"/>
      <c r="M3153" s="838" t="s">
        <v>149</v>
      </c>
      <c r="N3153" s="137" t="s">
        <v>150</v>
      </c>
      <c r="O3153" s="138"/>
      <c r="P3153" s="139" t="s">
        <v>151</v>
      </c>
    </row>
    <row r="3154" spans="1:16">
      <c r="A3154" s="132"/>
      <c r="B3154" s="110"/>
      <c r="C3154" s="833"/>
      <c r="D3154" s="120"/>
      <c r="E3154" s="121"/>
      <c r="F3154" s="140"/>
      <c r="G3154" s="110"/>
      <c r="H3154" s="836"/>
      <c r="I3154" s="94"/>
      <c r="J3154" s="96"/>
      <c r="K3154" s="97"/>
      <c r="L3154" s="110"/>
      <c r="M3154" s="839"/>
      <c r="N3154" s="94"/>
      <c r="O3154" s="96"/>
      <c r="P3154" s="97"/>
    </row>
    <row r="3155" spans="1:16">
      <c r="A3155" s="132"/>
      <c r="B3155" s="135"/>
      <c r="C3155" s="833"/>
      <c r="D3155" s="94"/>
      <c r="E3155" s="96"/>
      <c r="F3155" s="97"/>
      <c r="G3155" s="135"/>
      <c r="H3155" s="836"/>
      <c r="I3155" s="94"/>
      <c r="J3155" s="96"/>
      <c r="K3155" s="97"/>
      <c r="L3155" s="135"/>
      <c r="M3155" s="839"/>
      <c r="N3155" s="94"/>
      <c r="O3155" s="96"/>
      <c r="P3155" s="97"/>
    </row>
    <row r="3156" spans="1:16">
      <c r="A3156" s="132"/>
      <c r="B3156" s="110"/>
      <c r="C3156" s="833"/>
      <c r="D3156" s="113"/>
      <c r="E3156" s="114"/>
      <c r="F3156" s="104"/>
      <c r="G3156" s="110"/>
      <c r="H3156" s="836"/>
      <c r="I3156" s="113"/>
      <c r="J3156" s="114"/>
      <c r="K3156" s="104"/>
      <c r="L3156" s="110"/>
      <c r="M3156" s="839"/>
      <c r="N3156" s="113"/>
      <c r="O3156" s="114"/>
      <c r="P3156" s="104"/>
    </row>
    <row r="3157" spans="1:16">
      <c r="A3157" s="841"/>
      <c r="B3157" s="135"/>
      <c r="C3157" s="833"/>
      <c r="D3157" s="94"/>
      <c r="E3157" s="96"/>
      <c r="F3157" s="97"/>
      <c r="G3157" s="135"/>
      <c r="H3157" s="836"/>
      <c r="I3157" s="94"/>
      <c r="J3157" s="96"/>
      <c r="K3157" s="97"/>
      <c r="L3157" s="135"/>
      <c r="M3157" s="839"/>
      <c r="N3157" s="94"/>
      <c r="O3157" s="96"/>
      <c r="P3157" s="97"/>
    </row>
    <row r="3158" spans="1:16">
      <c r="A3158" s="841"/>
      <c r="B3158" s="110"/>
      <c r="C3158" s="833"/>
      <c r="D3158" s="94"/>
      <c r="E3158" s="96"/>
      <c r="F3158" s="97"/>
      <c r="G3158" s="110"/>
      <c r="H3158" s="836"/>
      <c r="I3158" s="94"/>
      <c r="J3158" s="96"/>
      <c r="K3158" s="97"/>
      <c r="L3158" s="110"/>
      <c r="M3158" s="839"/>
      <c r="N3158" s="94"/>
      <c r="O3158" s="96"/>
      <c r="P3158" s="97"/>
    </row>
    <row r="3159" spans="1:16">
      <c r="A3159" s="841"/>
      <c r="B3159" s="135"/>
      <c r="C3159" s="833"/>
      <c r="D3159" s="113"/>
      <c r="E3159" s="114"/>
      <c r="F3159" s="104"/>
      <c r="G3159" s="135"/>
      <c r="H3159" s="836"/>
      <c r="I3159" s="113"/>
      <c r="J3159" s="114"/>
      <c r="K3159" s="104"/>
      <c r="L3159" s="135"/>
      <c r="M3159" s="839"/>
      <c r="N3159" s="113"/>
      <c r="O3159" s="114"/>
      <c r="P3159" s="104"/>
    </row>
    <row r="3160" spans="1:16" ht="17.25" thickBot="1">
      <c r="A3160" s="842"/>
      <c r="B3160" s="141"/>
      <c r="C3160" s="834"/>
      <c r="D3160" s="142"/>
      <c r="E3160" s="143"/>
      <c r="F3160" s="144"/>
      <c r="G3160" s="141"/>
      <c r="H3160" s="837"/>
      <c r="I3160" s="142"/>
      <c r="J3160" s="143"/>
      <c r="K3160" s="144"/>
      <c r="L3160" s="141"/>
      <c r="M3160" s="840"/>
      <c r="N3160" s="142"/>
      <c r="O3160" s="143"/>
      <c r="P3160" s="144"/>
    </row>
    <row r="3161" spans="1:16" s="146" customFormat="1" ht="27" customHeight="1" thickTop="1" thickBot="1">
      <c r="A3161" s="145"/>
      <c r="B3161" s="843" t="s">
        <v>152</v>
      </c>
      <c r="C3161" s="843"/>
      <c r="D3161" s="843"/>
      <c r="E3161" s="843"/>
      <c r="F3161" s="843"/>
      <c r="G3161" s="844" t="s">
        <v>153</v>
      </c>
      <c r="H3161" s="844"/>
      <c r="I3161" s="844"/>
      <c r="J3161" s="844"/>
      <c r="K3161" s="844"/>
      <c r="L3161" s="844"/>
      <c r="M3161" s="844"/>
      <c r="N3161" s="825" t="s">
        <v>154</v>
      </c>
      <c r="O3161" s="825"/>
      <c r="P3161" s="825"/>
    </row>
    <row r="3162" spans="1:16" s="159" customFormat="1" ht="21.75" customHeight="1" thickTop="1" thickBot="1">
      <c r="A3162" s="147" t="s">
        <v>0</v>
      </c>
      <c r="B3162" s="148"/>
      <c r="C3162" s="149" t="s">
        <v>155</v>
      </c>
      <c r="D3162" s="150" t="s">
        <v>156</v>
      </c>
      <c r="E3162" s="151" t="s">
        <v>157</v>
      </c>
      <c r="F3162" s="152" t="s">
        <v>158</v>
      </c>
      <c r="G3162" s="153" t="s">
        <v>159</v>
      </c>
      <c r="H3162" s="154" t="s">
        <v>150</v>
      </c>
      <c r="I3162" s="155" t="s">
        <v>156</v>
      </c>
      <c r="J3162" s="155" t="s">
        <v>157</v>
      </c>
      <c r="K3162" s="155" t="s">
        <v>158</v>
      </c>
      <c r="L3162" s="154" t="s">
        <v>160</v>
      </c>
      <c r="M3162" s="156" t="s">
        <v>161</v>
      </c>
      <c r="N3162" s="157" t="s">
        <v>155</v>
      </c>
      <c r="O3162" s="151" t="s">
        <v>157</v>
      </c>
      <c r="P3162" s="158" t="s">
        <v>158</v>
      </c>
    </row>
    <row r="3163" spans="1:16" s="172" customFormat="1" ht="17.25" thickTop="1">
      <c r="A3163" s="826">
        <f>A3077</f>
        <v>46233</v>
      </c>
      <c r="B3163" s="829" t="s">
        <v>670</v>
      </c>
      <c r="C3163" s="160"/>
      <c r="D3163" s="161"/>
      <c r="E3163" s="162"/>
      <c r="F3163" s="163"/>
      <c r="G3163" s="164"/>
      <c r="H3163" s="165"/>
      <c r="I3163" s="166"/>
      <c r="J3163" s="166"/>
      <c r="K3163" s="167"/>
      <c r="L3163" s="168"/>
      <c r="M3163" s="169"/>
      <c r="N3163" s="170"/>
      <c r="O3163" s="166"/>
      <c r="P3163" s="171"/>
    </row>
    <row r="3164" spans="1:16" s="172" customFormat="1">
      <c r="A3164" s="827"/>
      <c r="B3164" s="830"/>
      <c r="C3164" s="173"/>
      <c r="D3164" s="174"/>
      <c r="E3164" s="175"/>
      <c r="F3164" s="176"/>
      <c r="G3164" s="173"/>
      <c r="H3164" s="177"/>
      <c r="I3164" s="175"/>
      <c r="J3164" s="175"/>
      <c r="K3164" s="178"/>
      <c r="L3164" s="179"/>
      <c r="M3164" s="180"/>
      <c r="N3164" s="181"/>
      <c r="O3164" s="175"/>
      <c r="P3164" s="182"/>
    </row>
    <row r="3165" spans="1:16" s="172" customFormat="1">
      <c r="A3165" s="827"/>
      <c r="B3165" s="830"/>
      <c r="C3165" s="173"/>
      <c r="D3165" s="174"/>
      <c r="E3165" s="175"/>
      <c r="F3165" s="176"/>
      <c r="G3165" s="173"/>
      <c r="H3165" s="183"/>
      <c r="I3165" s="175"/>
      <c r="J3165" s="175"/>
      <c r="K3165" s="178"/>
      <c r="L3165" s="184"/>
      <c r="M3165" s="180"/>
      <c r="N3165" s="181"/>
      <c r="O3165" s="175"/>
      <c r="P3165" s="182"/>
    </row>
    <row r="3166" spans="1:16" s="172" customFormat="1">
      <c r="A3166" s="827"/>
      <c r="B3166" s="830"/>
      <c r="C3166" s="173"/>
      <c r="D3166" s="218"/>
      <c r="E3166" s="175"/>
      <c r="F3166" s="176"/>
      <c r="G3166" s="173"/>
      <c r="H3166" s="183"/>
      <c r="I3166" s="175"/>
      <c r="J3166" s="175"/>
      <c r="K3166" s="187"/>
      <c r="L3166" s="184"/>
      <c r="M3166" s="180"/>
      <c r="N3166" s="181"/>
      <c r="O3166" s="175"/>
      <c r="P3166" s="182"/>
    </row>
    <row r="3167" spans="1:16" s="172" customFormat="1">
      <c r="A3167" s="827"/>
      <c r="B3167" s="830"/>
      <c r="C3167" s="173"/>
      <c r="D3167" s="185"/>
      <c r="E3167" s="175"/>
      <c r="F3167" s="182"/>
      <c r="G3167" s="173"/>
      <c r="H3167" s="186"/>
      <c r="I3167" s="175"/>
      <c r="J3167" s="175"/>
      <c r="K3167" s="187"/>
      <c r="L3167" s="184"/>
      <c r="M3167" s="180"/>
      <c r="N3167" s="181"/>
      <c r="O3167" s="175"/>
      <c r="P3167" s="182"/>
    </row>
    <row r="3168" spans="1:16" s="172" customFormat="1">
      <c r="A3168" s="827"/>
      <c r="B3168" s="830"/>
      <c r="C3168" s="173"/>
      <c r="D3168" s="174"/>
      <c r="E3168" s="175"/>
      <c r="F3168" s="188"/>
      <c r="G3168" s="198"/>
      <c r="H3168" s="183"/>
      <c r="I3168" s="191"/>
      <c r="J3168" s="175"/>
      <c r="K3168" s="178"/>
      <c r="L3168" s="189"/>
      <c r="M3168" s="190"/>
      <c r="N3168" s="181"/>
      <c r="O3168" s="175"/>
      <c r="P3168" s="182"/>
    </row>
    <row r="3169" spans="1:16" s="172" customFormat="1">
      <c r="A3169" s="827"/>
      <c r="B3169" s="830"/>
      <c r="C3169" s="173"/>
      <c r="D3169" s="174"/>
      <c r="E3169" s="175"/>
      <c r="F3169" s="182"/>
      <c r="G3169" s="173"/>
      <c r="H3169" s="183"/>
      <c r="I3169" s="191"/>
      <c r="J3169" s="175"/>
      <c r="K3169" s="178"/>
      <c r="L3169" s="184"/>
      <c r="M3169" s="180"/>
      <c r="N3169" s="181"/>
      <c r="O3169" s="175"/>
      <c r="P3169" s="182"/>
    </row>
    <row r="3170" spans="1:16" s="172" customFormat="1">
      <c r="A3170" s="827"/>
      <c r="B3170" s="830"/>
      <c r="C3170" s="173"/>
      <c r="D3170" s="174"/>
      <c r="E3170" s="175"/>
      <c r="F3170" s="182"/>
      <c r="G3170" s="219"/>
      <c r="H3170" s="183"/>
      <c r="I3170" s="175"/>
      <c r="J3170" s="175"/>
      <c r="K3170" s="178"/>
      <c r="L3170" s="184"/>
      <c r="M3170" s="180"/>
      <c r="N3170" s="181"/>
      <c r="O3170" s="175"/>
      <c r="P3170" s="182"/>
    </row>
    <row r="3171" spans="1:16" s="172" customFormat="1">
      <c r="A3171" s="827"/>
      <c r="B3171" s="830"/>
      <c r="C3171" s="173"/>
      <c r="D3171" s="174"/>
      <c r="E3171" s="175"/>
      <c r="F3171" s="188"/>
      <c r="G3171" s="173"/>
      <c r="H3171" s="183"/>
      <c r="I3171" s="191"/>
      <c r="J3171" s="175"/>
      <c r="K3171" s="178"/>
      <c r="L3171" s="184"/>
      <c r="M3171" s="180"/>
      <c r="N3171" s="181"/>
      <c r="O3171" s="175"/>
      <c r="P3171" s="182"/>
    </row>
    <row r="3172" spans="1:16" s="172" customFormat="1">
      <c r="A3172" s="827"/>
      <c r="B3172" s="830"/>
      <c r="C3172" s="173"/>
      <c r="D3172" s="174"/>
      <c r="E3172" s="175"/>
      <c r="F3172" s="182"/>
      <c r="G3172" s="173"/>
      <c r="H3172" s="183"/>
      <c r="I3172" s="191"/>
      <c r="J3172" s="175"/>
      <c r="K3172" s="178"/>
      <c r="L3172" s="184"/>
      <c r="M3172" s="180"/>
      <c r="N3172" s="181"/>
      <c r="O3172" s="175"/>
      <c r="P3172" s="182"/>
    </row>
    <row r="3173" spans="1:16" s="172" customFormat="1">
      <c r="A3173" s="827"/>
      <c r="B3173" s="830"/>
      <c r="C3173" s="192"/>
      <c r="D3173" s="193"/>
      <c r="E3173" s="194"/>
      <c r="F3173" s="195"/>
      <c r="G3173" s="173"/>
      <c r="H3173" s="177"/>
      <c r="I3173" s="175"/>
      <c r="J3173" s="175"/>
      <c r="K3173" s="178"/>
      <c r="L3173" s="184"/>
      <c r="M3173" s="180"/>
      <c r="N3173" s="196"/>
      <c r="O3173" s="194"/>
      <c r="P3173" s="195"/>
    </row>
    <row r="3174" spans="1:16" s="172" customFormat="1">
      <c r="A3174" s="827"/>
      <c r="B3174" s="830"/>
      <c r="C3174" s="192"/>
      <c r="D3174" s="193"/>
      <c r="E3174" s="194"/>
      <c r="F3174" s="195"/>
      <c r="G3174" s="198"/>
      <c r="H3174" s="183"/>
      <c r="I3174" s="191"/>
      <c r="J3174" s="175"/>
      <c r="K3174" s="178"/>
      <c r="L3174" s="184"/>
      <c r="M3174" s="180"/>
      <c r="N3174" s="196"/>
      <c r="O3174" s="194"/>
      <c r="P3174" s="195"/>
    </row>
    <row r="3175" spans="1:16" s="172" customFormat="1">
      <c r="A3175" s="827"/>
      <c r="B3175" s="830"/>
      <c r="C3175" s="192"/>
      <c r="D3175" s="193"/>
      <c r="E3175" s="194"/>
      <c r="F3175" s="195"/>
      <c r="G3175" s="173"/>
      <c r="H3175" s="199"/>
      <c r="I3175" s="191"/>
      <c r="J3175" s="200"/>
      <c r="K3175" s="197"/>
      <c r="L3175" s="184"/>
      <c r="M3175" s="180"/>
      <c r="N3175" s="196"/>
      <c r="O3175" s="194"/>
      <c r="P3175" s="195"/>
    </row>
    <row r="3176" spans="1:16" s="172" customFormat="1">
      <c r="A3176" s="827"/>
      <c r="B3176" s="830"/>
      <c r="C3176" s="192"/>
      <c r="D3176" s="193"/>
      <c r="E3176" s="194"/>
      <c r="F3176" s="195"/>
      <c r="G3176" s="173"/>
      <c r="H3176" s="201"/>
      <c r="I3176" s="175"/>
      <c r="J3176" s="175"/>
      <c r="K3176" s="178"/>
      <c r="L3176" s="184"/>
      <c r="M3176" s="180"/>
      <c r="N3176" s="196"/>
      <c r="O3176" s="194"/>
      <c r="P3176" s="195"/>
    </row>
    <row r="3177" spans="1:16" s="172" customFormat="1">
      <c r="A3177" s="827"/>
      <c r="B3177" s="830"/>
      <c r="C3177" s="192"/>
      <c r="D3177" s="193"/>
      <c r="E3177" s="194"/>
      <c r="F3177" s="195"/>
      <c r="G3177" s="198"/>
      <c r="H3177" s="183"/>
      <c r="I3177" s="200"/>
      <c r="J3177" s="200"/>
      <c r="K3177" s="197"/>
      <c r="L3177" s="184"/>
      <c r="M3177" s="180"/>
      <c r="N3177" s="196"/>
      <c r="O3177" s="194"/>
      <c r="P3177" s="195"/>
    </row>
    <row r="3178" spans="1:16" s="172" customFormat="1">
      <c r="A3178" s="827"/>
      <c r="B3178" s="830"/>
      <c r="C3178" s="192"/>
      <c r="D3178" s="193"/>
      <c r="E3178" s="194"/>
      <c r="F3178" s="195"/>
      <c r="G3178" s="173"/>
      <c r="H3178" s="183"/>
      <c r="I3178" s="200"/>
      <c r="J3178" s="200"/>
      <c r="K3178" s="197"/>
      <c r="L3178" s="179"/>
      <c r="M3178" s="180"/>
      <c r="N3178" s="196"/>
      <c r="O3178" s="194"/>
      <c r="P3178" s="195"/>
    </row>
    <row r="3179" spans="1:16" s="172" customFormat="1">
      <c r="A3179" s="827"/>
      <c r="B3179" s="830"/>
      <c r="C3179" s="192"/>
      <c r="D3179" s="193"/>
      <c r="E3179" s="194"/>
      <c r="F3179" s="195"/>
      <c r="G3179" s="192"/>
      <c r="H3179" s="201"/>
      <c r="I3179" s="202"/>
      <c r="J3179" s="202"/>
      <c r="K3179" s="203"/>
      <c r="L3179" s="204"/>
      <c r="M3179" s="190"/>
      <c r="N3179" s="196"/>
      <c r="O3179" s="194"/>
      <c r="P3179" s="195"/>
    </row>
    <row r="3180" spans="1:16" s="172" customFormat="1">
      <c r="A3180" s="827"/>
      <c r="B3180" s="830"/>
      <c r="C3180" s="192"/>
      <c r="D3180" s="193"/>
      <c r="E3180" s="194"/>
      <c r="F3180" s="195"/>
      <c r="G3180" s="192"/>
      <c r="H3180" s="201"/>
      <c r="I3180" s="202"/>
      <c r="J3180" s="202"/>
      <c r="K3180" s="203"/>
      <c r="L3180" s="204"/>
      <c r="M3180" s="190"/>
      <c r="N3180" s="196"/>
      <c r="O3180" s="194"/>
      <c r="P3180" s="195"/>
    </row>
    <row r="3181" spans="1:16" s="172" customFormat="1">
      <c r="A3181" s="827"/>
      <c r="B3181" s="830"/>
      <c r="C3181" s="192"/>
      <c r="D3181" s="193"/>
      <c r="E3181" s="194"/>
      <c r="F3181" s="195"/>
      <c r="G3181" s="192"/>
      <c r="H3181" s="201"/>
      <c r="I3181" s="202"/>
      <c r="J3181" s="202"/>
      <c r="K3181" s="203"/>
      <c r="L3181" s="204"/>
      <c r="M3181" s="190"/>
      <c r="N3181" s="196"/>
      <c r="O3181" s="194"/>
      <c r="P3181" s="195"/>
    </row>
    <row r="3182" spans="1:16" s="172" customFormat="1" ht="17.25" thickBot="1">
      <c r="A3182" s="828"/>
      <c r="B3182" s="831"/>
      <c r="C3182" s="205"/>
      <c r="D3182" s="206"/>
      <c r="E3182" s="207"/>
      <c r="F3182" s="208"/>
      <c r="G3182" s="209"/>
      <c r="H3182" s="210"/>
      <c r="I3182" s="211"/>
      <c r="J3182" s="211"/>
      <c r="K3182" s="212"/>
      <c r="L3182" s="213"/>
      <c r="M3182" s="214"/>
      <c r="N3182" s="215"/>
      <c r="O3182" s="207"/>
      <c r="P3182" s="208"/>
    </row>
    <row r="3183" spans="1:16" s="71" customFormat="1" ht="18" customHeight="1" thickTop="1" thickBot="1">
      <c r="A3183" s="862">
        <f>A3077+1</f>
        <v>46234</v>
      </c>
      <c r="B3183" s="90" t="s">
        <v>162</v>
      </c>
      <c r="C3183" s="832" t="s">
        <v>665</v>
      </c>
      <c r="D3183" s="91" t="s">
        <v>114</v>
      </c>
      <c r="E3183" s="92" t="s">
        <v>164</v>
      </c>
      <c r="F3183" s="93"/>
      <c r="G3183" s="90" t="s">
        <v>162</v>
      </c>
      <c r="H3183" s="836" t="s">
        <v>163</v>
      </c>
      <c r="I3183" s="91" t="s">
        <v>114</v>
      </c>
      <c r="J3183" s="92" t="s">
        <v>164</v>
      </c>
      <c r="K3183" s="93"/>
      <c r="L3183" s="90" t="s">
        <v>162</v>
      </c>
      <c r="M3183" s="839" t="s">
        <v>163</v>
      </c>
      <c r="N3183" s="91" t="s">
        <v>114</v>
      </c>
      <c r="O3183" s="92" t="s">
        <v>164</v>
      </c>
      <c r="P3183" s="93"/>
    </row>
    <row r="3184" spans="1:16" ht="18" customHeight="1">
      <c r="A3184" s="863"/>
      <c r="B3184" s="864"/>
      <c r="C3184" s="833"/>
      <c r="D3184" s="94" t="s">
        <v>116</v>
      </c>
      <c r="E3184" s="95" t="s">
        <v>142</v>
      </c>
      <c r="F3184" s="93"/>
      <c r="G3184" s="864"/>
      <c r="H3184" s="836"/>
      <c r="I3184" s="94" t="s">
        <v>116</v>
      </c>
      <c r="J3184" s="95" t="s">
        <v>142</v>
      </c>
      <c r="K3184" s="93"/>
      <c r="L3184" s="864"/>
      <c r="M3184" s="839"/>
      <c r="N3184" s="94" t="s">
        <v>116</v>
      </c>
      <c r="O3184" s="95" t="s">
        <v>142</v>
      </c>
      <c r="P3184" s="93"/>
    </row>
    <row r="3185" spans="1:16" ht="17.25" thickBot="1">
      <c r="A3185" s="863"/>
      <c r="B3185" s="865"/>
      <c r="C3185" s="833"/>
      <c r="D3185" s="94" t="s">
        <v>165</v>
      </c>
      <c r="E3185" s="96" t="s">
        <v>166</v>
      </c>
      <c r="F3185" s="98"/>
      <c r="G3185" s="865"/>
      <c r="H3185" s="836"/>
      <c r="I3185" s="94" t="s">
        <v>165</v>
      </c>
      <c r="J3185" s="96" t="s">
        <v>166</v>
      </c>
      <c r="K3185" s="98"/>
      <c r="L3185" s="865"/>
      <c r="M3185" s="839"/>
      <c r="N3185" s="94" t="s">
        <v>165</v>
      </c>
      <c r="O3185" s="96" t="s">
        <v>166</v>
      </c>
      <c r="P3185" s="98"/>
    </row>
    <row r="3186" spans="1:16" ht="17.25" thickBot="1">
      <c r="A3186" s="863"/>
      <c r="B3186" s="90" t="s">
        <v>167</v>
      </c>
      <c r="C3186" s="833"/>
      <c r="D3186" s="94"/>
      <c r="E3186" s="96"/>
      <c r="F3186" s="97"/>
      <c r="G3186" s="90" t="s">
        <v>167</v>
      </c>
      <c r="H3186" s="836"/>
      <c r="I3186" s="94" t="s">
        <v>120</v>
      </c>
      <c r="J3186" s="96" t="s">
        <v>148</v>
      </c>
      <c r="K3186" s="97"/>
      <c r="L3186" s="90" t="s">
        <v>167</v>
      </c>
      <c r="M3186" s="839"/>
      <c r="N3186" s="94" t="s">
        <v>120</v>
      </c>
      <c r="O3186" s="96" t="s">
        <v>148</v>
      </c>
      <c r="P3186" s="97"/>
    </row>
    <row r="3187" spans="1:16">
      <c r="A3187" s="863"/>
      <c r="B3187" s="861"/>
      <c r="C3187" s="833"/>
      <c r="D3187" s="94"/>
      <c r="E3187" s="96"/>
      <c r="F3187" s="97"/>
      <c r="G3187" s="861"/>
      <c r="H3187" s="836"/>
      <c r="I3187" s="94"/>
      <c r="J3187" s="96"/>
      <c r="K3187" s="97"/>
      <c r="L3187" s="861"/>
      <c r="M3187" s="839"/>
      <c r="N3187" s="94"/>
      <c r="O3187" s="96"/>
      <c r="P3187" s="97"/>
    </row>
    <row r="3188" spans="1:16">
      <c r="A3188" s="863"/>
      <c r="B3188" s="854"/>
      <c r="C3188" s="833"/>
      <c r="D3188" s="94"/>
      <c r="E3188" s="96"/>
      <c r="F3188" s="97"/>
      <c r="G3188" s="854"/>
      <c r="H3188" s="836"/>
      <c r="I3188" s="94"/>
      <c r="J3188" s="96"/>
      <c r="K3188" s="97"/>
      <c r="L3188" s="854"/>
      <c r="M3188" s="839"/>
      <c r="N3188" s="94"/>
      <c r="O3188" s="96"/>
      <c r="P3188" s="97"/>
    </row>
    <row r="3189" spans="1:16">
      <c r="A3189" s="863"/>
      <c r="B3189" s="853"/>
      <c r="C3189" s="833"/>
      <c r="D3189" s="94"/>
      <c r="E3189" s="96"/>
      <c r="F3189" s="93"/>
      <c r="G3189" s="853"/>
      <c r="H3189" s="836"/>
      <c r="I3189" s="94"/>
      <c r="J3189" s="96"/>
      <c r="K3189" s="93"/>
      <c r="L3189" s="853"/>
      <c r="M3189" s="839"/>
      <c r="N3189" s="94"/>
      <c r="O3189" s="96"/>
      <c r="P3189" s="93"/>
    </row>
    <row r="3190" spans="1:16">
      <c r="A3190" s="863"/>
      <c r="B3190" s="854"/>
      <c r="C3190" s="833"/>
      <c r="D3190" s="94"/>
      <c r="E3190" s="96"/>
      <c r="F3190" s="99"/>
      <c r="G3190" s="854"/>
      <c r="H3190" s="836"/>
      <c r="I3190" s="94"/>
      <c r="J3190" s="96"/>
      <c r="K3190" s="99"/>
      <c r="L3190" s="854"/>
      <c r="M3190" s="839"/>
      <c r="N3190" s="94"/>
      <c r="O3190" s="96"/>
      <c r="P3190" s="93"/>
    </row>
    <row r="3191" spans="1:16">
      <c r="A3191" s="863"/>
      <c r="B3191" s="853"/>
      <c r="C3191" s="833"/>
      <c r="D3191" s="94"/>
      <c r="E3191" s="96"/>
      <c r="F3191" s="102"/>
      <c r="G3191" s="853"/>
      <c r="H3191" s="836"/>
      <c r="I3191" s="94"/>
      <c r="J3191" s="96"/>
      <c r="K3191" s="102"/>
      <c r="L3191" s="853"/>
      <c r="M3191" s="839"/>
      <c r="N3191" s="94"/>
      <c r="O3191" s="96"/>
      <c r="P3191" s="99"/>
    </row>
    <row r="3192" spans="1:16" ht="17.25" thickBot="1">
      <c r="A3192" s="863"/>
      <c r="B3192" s="854"/>
      <c r="C3192" s="833"/>
      <c r="D3192" s="94"/>
      <c r="E3192" s="96"/>
      <c r="F3192" s="99"/>
      <c r="G3192" s="854"/>
      <c r="H3192" s="836"/>
      <c r="I3192" s="94"/>
      <c r="J3192" s="96"/>
      <c r="K3192" s="99"/>
      <c r="L3192" s="854"/>
      <c r="M3192" s="839"/>
      <c r="N3192" s="94"/>
      <c r="O3192" s="96"/>
      <c r="P3192" s="99"/>
    </row>
    <row r="3193" spans="1:16" ht="17.25" thickBot="1">
      <c r="A3193" s="863"/>
      <c r="B3193" s="100" t="s">
        <v>168</v>
      </c>
      <c r="C3193" s="833"/>
      <c r="D3193" s="94"/>
      <c r="E3193" s="96"/>
      <c r="F3193" s="99"/>
      <c r="G3193" s="100" t="s">
        <v>168</v>
      </c>
      <c r="H3193" s="836"/>
      <c r="I3193" s="94"/>
      <c r="J3193" s="96"/>
      <c r="K3193" s="99"/>
      <c r="L3193" s="100" t="s">
        <v>168</v>
      </c>
      <c r="M3193" s="839"/>
      <c r="N3193" s="94"/>
      <c r="O3193" s="96"/>
      <c r="P3193" s="99"/>
    </row>
    <row r="3194" spans="1:16">
      <c r="A3194" s="863"/>
      <c r="B3194" s="855"/>
      <c r="C3194" s="833"/>
      <c r="D3194" s="94"/>
      <c r="E3194" s="96"/>
      <c r="F3194" s="99"/>
      <c r="G3194" s="855"/>
      <c r="H3194" s="836"/>
      <c r="I3194" s="94"/>
      <c r="J3194" s="96"/>
      <c r="K3194" s="99"/>
      <c r="L3194" s="855"/>
      <c r="M3194" s="839"/>
      <c r="N3194" s="94"/>
      <c r="O3194" s="96"/>
      <c r="P3194" s="99"/>
    </row>
    <row r="3195" spans="1:16">
      <c r="A3195" s="863"/>
      <c r="B3195" s="856"/>
      <c r="C3195" s="833"/>
      <c r="D3195" s="94"/>
      <c r="E3195" s="96"/>
      <c r="F3195" s="99"/>
      <c r="G3195" s="856"/>
      <c r="H3195" s="836"/>
      <c r="I3195" s="94"/>
      <c r="J3195" s="96"/>
      <c r="K3195" s="99"/>
      <c r="L3195" s="856"/>
      <c r="M3195" s="839"/>
      <c r="N3195" s="94"/>
      <c r="O3195" s="96"/>
      <c r="P3195" s="97"/>
    </row>
    <row r="3196" spans="1:16" ht="17.25" thickBot="1">
      <c r="A3196" s="863"/>
      <c r="B3196" s="857"/>
      <c r="C3196" s="833"/>
      <c r="D3196" s="94"/>
      <c r="E3196" s="96"/>
      <c r="F3196" s="97"/>
      <c r="G3196" s="857"/>
      <c r="H3196" s="836"/>
      <c r="I3196" s="94"/>
      <c r="J3196" s="96"/>
      <c r="K3196" s="97"/>
      <c r="L3196" s="857"/>
      <c r="M3196" s="839"/>
      <c r="N3196" s="94"/>
      <c r="O3196" s="96"/>
      <c r="P3196" s="97"/>
    </row>
    <row r="3197" spans="1:16" ht="17.25" thickBot="1">
      <c r="A3197" s="863"/>
      <c r="B3197" s="100" t="s">
        <v>123</v>
      </c>
      <c r="C3197" s="833"/>
      <c r="D3197" s="94"/>
      <c r="E3197" s="96"/>
      <c r="F3197" s="97"/>
      <c r="G3197" s="100" t="s">
        <v>123</v>
      </c>
      <c r="H3197" s="836"/>
      <c r="I3197" s="94"/>
      <c r="J3197" s="96"/>
      <c r="K3197" s="97"/>
      <c r="L3197" s="100" t="s">
        <v>123</v>
      </c>
      <c r="M3197" s="839"/>
      <c r="N3197" s="94"/>
      <c r="O3197" s="96"/>
      <c r="P3197" s="97"/>
    </row>
    <row r="3198" spans="1:16">
      <c r="A3198" s="863"/>
      <c r="B3198" s="868"/>
      <c r="C3198" s="833"/>
      <c r="D3198" s="94"/>
      <c r="E3198" s="96"/>
      <c r="F3198" s="97"/>
      <c r="G3198" s="868"/>
      <c r="H3198" s="836"/>
      <c r="I3198" s="94"/>
      <c r="J3198" s="96"/>
      <c r="K3198" s="97"/>
      <c r="L3198" s="868"/>
      <c r="M3198" s="839"/>
      <c r="N3198" s="94"/>
      <c r="O3198" s="96"/>
      <c r="P3198" s="97"/>
    </row>
    <row r="3199" spans="1:16">
      <c r="A3199" s="863"/>
      <c r="B3199" s="869"/>
      <c r="C3199" s="833"/>
      <c r="D3199" s="94"/>
      <c r="E3199" s="96"/>
      <c r="F3199" s="97"/>
      <c r="G3199" s="869"/>
      <c r="H3199" s="836"/>
      <c r="I3199" s="94"/>
      <c r="J3199" s="96"/>
      <c r="K3199" s="97"/>
      <c r="L3199" s="869"/>
      <c r="M3199" s="839"/>
      <c r="N3199" s="94"/>
      <c r="O3199" s="96"/>
      <c r="P3199" s="97"/>
    </row>
    <row r="3200" spans="1:16" ht="17.25" thickBot="1">
      <c r="A3200" s="863"/>
      <c r="B3200" s="870"/>
      <c r="C3200" s="833"/>
      <c r="D3200" s="94"/>
      <c r="E3200" s="96"/>
      <c r="F3200" s="97"/>
      <c r="G3200" s="870"/>
      <c r="H3200" s="836"/>
      <c r="I3200" s="94"/>
      <c r="J3200" s="96"/>
      <c r="K3200" s="97"/>
      <c r="L3200" s="870"/>
      <c r="M3200" s="839"/>
      <c r="N3200" s="94"/>
      <c r="O3200" s="96"/>
      <c r="P3200" s="97"/>
    </row>
    <row r="3201" spans="1:16">
      <c r="A3201" s="863"/>
      <c r="B3201" s="851" t="s">
        <v>124</v>
      </c>
      <c r="C3201" s="833"/>
      <c r="D3201" s="94"/>
      <c r="E3201" s="96"/>
      <c r="F3201" s="97"/>
      <c r="G3201" s="851" t="s">
        <v>124</v>
      </c>
      <c r="H3201" s="836"/>
      <c r="I3201" s="94"/>
      <c r="J3201" s="96"/>
      <c r="K3201" s="97"/>
      <c r="L3201" s="851" t="s">
        <v>124</v>
      </c>
      <c r="M3201" s="839"/>
      <c r="N3201" s="94"/>
      <c r="O3201" s="96"/>
      <c r="P3201" s="97"/>
    </row>
    <row r="3202" spans="1:16" ht="17.25" thickBot="1">
      <c r="A3202" s="863"/>
      <c r="B3202" s="852"/>
      <c r="C3202" s="833"/>
      <c r="D3202" s="94"/>
      <c r="E3202" s="96"/>
      <c r="F3202" s="97"/>
      <c r="G3202" s="852"/>
      <c r="H3202" s="836"/>
      <c r="I3202" s="94"/>
      <c r="J3202" s="96"/>
      <c r="K3202" s="97"/>
      <c r="L3202" s="852"/>
      <c r="M3202" s="839"/>
      <c r="N3202" s="94"/>
      <c r="O3202" s="96"/>
      <c r="P3202" s="93"/>
    </row>
    <row r="3203" spans="1:16" ht="17.25" thickTop="1">
      <c r="A3203" s="863"/>
      <c r="B3203" s="866" t="s">
        <v>125</v>
      </c>
      <c r="C3203" s="833"/>
      <c r="D3203" s="94"/>
      <c r="E3203" s="96"/>
      <c r="F3203" s="93"/>
      <c r="G3203" s="866" t="s">
        <v>125</v>
      </c>
      <c r="H3203" s="836"/>
      <c r="I3203" s="94"/>
      <c r="J3203" s="96"/>
      <c r="K3203" s="93"/>
      <c r="L3203" s="866" t="s">
        <v>125</v>
      </c>
      <c r="M3203" s="839"/>
      <c r="N3203" s="94"/>
      <c r="O3203" s="96"/>
      <c r="P3203" s="97"/>
    </row>
    <row r="3204" spans="1:16" ht="17.25" thickBot="1">
      <c r="A3204" s="863"/>
      <c r="B3204" s="849"/>
      <c r="C3204" s="833"/>
      <c r="D3204" s="94"/>
      <c r="E3204" s="96"/>
      <c r="F3204" s="93"/>
      <c r="G3204" s="849"/>
      <c r="H3204" s="836"/>
      <c r="I3204" s="94"/>
      <c r="J3204" s="96"/>
      <c r="K3204" s="93"/>
      <c r="L3204" s="849"/>
      <c r="M3204" s="839"/>
      <c r="N3204" s="94"/>
      <c r="O3204" s="96"/>
      <c r="P3204" s="101"/>
    </row>
    <row r="3205" spans="1:16">
      <c r="A3205" s="863"/>
      <c r="B3205" s="859"/>
      <c r="C3205" s="833"/>
      <c r="D3205" s="94"/>
      <c r="E3205" s="96"/>
      <c r="F3205" s="97"/>
      <c r="G3205" s="859"/>
      <c r="H3205" s="836"/>
      <c r="I3205" s="94"/>
      <c r="J3205" s="96"/>
      <c r="K3205" s="97"/>
      <c r="L3205" s="859"/>
      <c r="M3205" s="839"/>
      <c r="N3205" s="94"/>
      <c r="O3205" s="96"/>
      <c r="P3205" s="103"/>
    </row>
    <row r="3206" spans="1:16" ht="17.25" thickBot="1">
      <c r="A3206" s="863"/>
      <c r="B3206" s="867"/>
      <c r="C3206" s="833"/>
      <c r="D3206" s="94"/>
      <c r="E3206" s="96"/>
      <c r="F3206" s="97"/>
      <c r="G3206" s="867"/>
      <c r="H3206" s="836"/>
      <c r="I3206" s="94"/>
      <c r="J3206" s="96"/>
      <c r="K3206" s="97"/>
      <c r="L3206" s="867"/>
      <c r="M3206" s="839"/>
      <c r="N3206" s="94"/>
      <c r="O3206" s="96"/>
      <c r="P3206" s="104"/>
    </row>
    <row r="3207" spans="1:16">
      <c r="A3207" s="863"/>
      <c r="B3207" s="848" t="s">
        <v>126</v>
      </c>
      <c r="C3207" s="833"/>
      <c r="D3207" s="94"/>
      <c r="E3207" s="96"/>
      <c r="F3207" s="93"/>
      <c r="G3207" s="848" t="s">
        <v>126</v>
      </c>
      <c r="H3207" s="836"/>
      <c r="I3207" s="94"/>
      <c r="J3207" s="96"/>
      <c r="K3207" s="93"/>
      <c r="L3207" s="848" t="s">
        <v>126</v>
      </c>
      <c r="M3207" s="839"/>
      <c r="N3207" s="94"/>
      <c r="O3207" s="96"/>
      <c r="P3207" s="99"/>
    </row>
    <row r="3208" spans="1:16" ht="17.25" thickBot="1">
      <c r="A3208" s="863"/>
      <c r="B3208" s="849"/>
      <c r="C3208" s="833"/>
      <c r="D3208" s="94"/>
      <c r="E3208" s="96"/>
      <c r="F3208" s="101"/>
      <c r="G3208" s="849"/>
      <c r="H3208" s="836"/>
      <c r="I3208" s="94"/>
      <c r="J3208" s="96"/>
      <c r="K3208" s="101"/>
      <c r="L3208" s="849"/>
      <c r="M3208" s="839"/>
      <c r="N3208" s="94"/>
      <c r="O3208" s="96"/>
      <c r="P3208" s="104"/>
    </row>
    <row r="3209" spans="1:16">
      <c r="A3209" s="863"/>
      <c r="B3209" s="859"/>
      <c r="C3209" s="833"/>
      <c r="D3209" s="94"/>
      <c r="E3209" s="96"/>
      <c r="F3209" s="102"/>
      <c r="G3209" s="859"/>
      <c r="H3209" s="836"/>
      <c r="I3209" s="94"/>
      <c r="J3209" s="96"/>
      <c r="K3209" s="103"/>
      <c r="L3209" s="859"/>
      <c r="M3209" s="839"/>
      <c r="N3209" s="94"/>
      <c r="O3209" s="96"/>
      <c r="P3209" s="93"/>
    </row>
    <row r="3210" spans="1:16" ht="17.25" thickBot="1">
      <c r="A3210" s="863"/>
      <c r="B3210" s="860"/>
      <c r="C3210" s="833"/>
      <c r="D3210" s="94"/>
      <c r="E3210" s="96"/>
      <c r="F3210" s="99"/>
      <c r="G3210" s="860"/>
      <c r="H3210" s="836"/>
      <c r="I3210" s="94"/>
      <c r="J3210" s="96"/>
      <c r="K3210" s="104"/>
      <c r="L3210" s="860"/>
      <c r="M3210" s="839"/>
      <c r="N3210" s="94"/>
      <c r="O3210" s="96"/>
      <c r="P3210" s="97"/>
    </row>
    <row r="3211" spans="1:16">
      <c r="A3211" s="863"/>
      <c r="B3211" s="858" t="s">
        <v>127</v>
      </c>
      <c r="C3211" s="833"/>
      <c r="D3211" s="94"/>
      <c r="E3211" s="96"/>
      <c r="F3211" s="103"/>
      <c r="G3211" s="858" t="s">
        <v>127</v>
      </c>
      <c r="H3211" s="836"/>
      <c r="I3211" s="94"/>
      <c r="J3211" s="96"/>
      <c r="K3211" s="104"/>
      <c r="L3211" s="858" t="s">
        <v>127</v>
      </c>
      <c r="M3211" s="839"/>
      <c r="N3211" s="94"/>
      <c r="O3211" s="114"/>
      <c r="P3211" s="97"/>
    </row>
    <row r="3212" spans="1:16" ht="17.25" thickBot="1">
      <c r="A3212" s="863"/>
      <c r="B3212" s="849"/>
      <c r="C3212" s="833"/>
      <c r="D3212" s="94"/>
      <c r="E3212" s="96"/>
      <c r="F3212" s="104"/>
      <c r="G3212" s="849"/>
      <c r="H3212" s="836"/>
      <c r="I3212" s="94"/>
      <c r="J3212" s="96"/>
      <c r="K3212" s="99"/>
      <c r="L3212" s="849"/>
      <c r="M3212" s="839"/>
      <c r="N3212" s="113"/>
      <c r="O3212" s="96"/>
      <c r="P3212" s="112"/>
    </row>
    <row r="3213" spans="1:16">
      <c r="A3213" s="863"/>
      <c r="B3213" s="859"/>
      <c r="C3213" s="833"/>
      <c r="D3213" s="94"/>
      <c r="E3213" s="96"/>
      <c r="F3213" s="104"/>
      <c r="G3213" s="859"/>
      <c r="H3213" s="836"/>
      <c r="I3213" s="94"/>
      <c r="J3213" s="96"/>
      <c r="K3213" s="104"/>
      <c r="L3213" s="859"/>
      <c r="M3213" s="839"/>
      <c r="N3213" s="113"/>
      <c r="O3213" s="114"/>
      <c r="P3213" s="97"/>
    </row>
    <row r="3214" spans="1:16" ht="17.25" thickBot="1">
      <c r="A3214" s="863"/>
      <c r="B3214" s="860"/>
      <c r="C3214" s="833"/>
      <c r="D3214" s="94"/>
      <c r="E3214" s="96"/>
      <c r="F3214" s="99"/>
      <c r="G3214" s="860"/>
      <c r="H3214" s="836"/>
      <c r="I3214" s="94"/>
      <c r="J3214" s="96"/>
      <c r="K3214" s="93"/>
      <c r="L3214" s="860"/>
      <c r="M3214" s="839"/>
      <c r="N3214" s="94"/>
      <c r="O3214" s="114"/>
      <c r="P3214" s="104"/>
    </row>
    <row r="3215" spans="1:16">
      <c r="A3215" s="863"/>
      <c r="B3215" s="858" t="s">
        <v>128</v>
      </c>
      <c r="C3215" s="833"/>
      <c r="D3215" s="94"/>
      <c r="E3215" s="96"/>
      <c r="F3215" s="104"/>
      <c r="G3215" s="858" t="s">
        <v>128</v>
      </c>
      <c r="H3215" s="836"/>
      <c r="I3215" s="94"/>
      <c r="J3215" s="96"/>
      <c r="K3215" s="97"/>
      <c r="L3215" s="858" t="s">
        <v>128</v>
      </c>
      <c r="M3215" s="839"/>
      <c r="N3215" s="94"/>
      <c r="O3215" s="96"/>
      <c r="P3215" s="97"/>
    </row>
    <row r="3216" spans="1:16" ht="17.25" thickBot="1">
      <c r="A3216" s="863"/>
      <c r="B3216" s="849"/>
      <c r="C3216" s="833"/>
      <c r="D3216" s="94"/>
      <c r="E3216" s="96"/>
      <c r="F3216" s="93"/>
      <c r="G3216" s="849"/>
      <c r="H3216" s="836"/>
      <c r="I3216" s="94"/>
      <c r="J3216" s="114"/>
      <c r="K3216" s="97"/>
      <c r="L3216" s="849"/>
      <c r="M3216" s="839"/>
      <c r="N3216" s="113"/>
      <c r="O3216" s="114"/>
      <c r="P3216" s="97"/>
    </row>
    <row r="3217" spans="1:16">
      <c r="A3217" s="863"/>
      <c r="B3217" s="859"/>
      <c r="C3217" s="833"/>
      <c r="D3217" s="94"/>
      <c r="E3217" s="96"/>
      <c r="F3217" s="97"/>
      <c r="G3217" s="859"/>
      <c r="H3217" s="836"/>
      <c r="I3217" s="94"/>
      <c r="J3217" s="96"/>
      <c r="K3217" s="97"/>
      <c r="L3217" s="859"/>
      <c r="M3217" s="839"/>
      <c r="N3217" s="113"/>
      <c r="O3217" s="114"/>
      <c r="P3217" s="97"/>
    </row>
    <row r="3218" spans="1:16" ht="17.25" thickBot="1">
      <c r="A3218" s="863"/>
      <c r="B3218" s="860"/>
      <c r="C3218" s="833"/>
      <c r="D3218" s="94"/>
      <c r="E3218" s="96"/>
      <c r="F3218" s="93"/>
      <c r="G3218" s="860"/>
      <c r="H3218" s="836"/>
      <c r="I3218" s="94"/>
      <c r="J3218" s="114"/>
      <c r="K3218" s="97"/>
      <c r="L3218" s="860"/>
      <c r="M3218" s="839"/>
      <c r="N3218" s="94"/>
      <c r="O3218" s="114"/>
      <c r="P3218" s="97"/>
    </row>
    <row r="3219" spans="1:16">
      <c r="A3219" s="863"/>
      <c r="B3219" s="848" t="s">
        <v>129</v>
      </c>
      <c r="C3219" s="833"/>
      <c r="D3219" s="94"/>
      <c r="E3219" s="96"/>
      <c r="F3219" s="93"/>
      <c r="G3219" s="848" t="s">
        <v>129</v>
      </c>
      <c r="H3219" s="836"/>
      <c r="I3219" s="94"/>
      <c r="J3219" s="114"/>
      <c r="K3219" s="97"/>
      <c r="L3219" s="848" t="s">
        <v>129</v>
      </c>
      <c r="M3219" s="839"/>
      <c r="N3219" s="113"/>
      <c r="O3219" s="114"/>
      <c r="P3219" s="97"/>
    </row>
    <row r="3220" spans="1:16" ht="17.25" thickBot="1">
      <c r="A3220" s="863"/>
      <c r="B3220" s="849"/>
      <c r="C3220" s="833"/>
      <c r="D3220" s="94"/>
      <c r="E3220" s="96"/>
      <c r="F3220" s="93"/>
      <c r="G3220" s="849"/>
      <c r="H3220" s="836"/>
      <c r="I3220" s="94"/>
      <c r="J3220" s="114"/>
      <c r="K3220" s="97"/>
      <c r="L3220" s="849"/>
      <c r="M3220" s="839"/>
      <c r="N3220" s="94"/>
      <c r="O3220" s="114"/>
      <c r="P3220" s="97"/>
    </row>
    <row r="3221" spans="1:16">
      <c r="A3221" s="863"/>
      <c r="B3221" s="106"/>
      <c r="C3221" s="833"/>
      <c r="D3221" s="94"/>
      <c r="E3221" s="96"/>
      <c r="F3221" s="97"/>
      <c r="G3221" s="106"/>
      <c r="H3221" s="836"/>
      <c r="I3221" s="94"/>
      <c r="J3221" s="96"/>
      <c r="K3221" s="112"/>
      <c r="L3221" s="106"/>
      <c r="M3221" s="839"/>
      <c r="N3221" s="113"/>
      <c r="O3221" s="96"/>
      <c r="P3221" s="112"/>
    </row>
    <row r="3222" spans="1:16">
      <c r="A3222" s="863"/>
      <c r="B3222" s="107"/>
      <c r="C3222" s="833"/>
      <c r="D3222" s="94"/>
      <c r="E3222" s="96"/>
      <c r="F3222" s="93"/>
      <c r="G3222" s="107"/>
      <c r="H3222" s="836"/>
      <c r="I3222" s="94"/>
      <c r="J3222" s="96"/>
      <c r="K3222" s="97"/>
      <c r="L3222" s="107"/>
      <c r="M3222" s="839"/>
      <c r="N3222" s="113"/>
      <c r="O3222" s="114"/>
      <c r="P3222" s="97"/>
    </row>
    <row r="3223" spans="1:16">
      <c r="A3223" s="863"/>
      <c r="B3223" s="109"/>
      <c r="C3223" s="833"/>
      <c r="D3223" s="94"/>
      <c r="E3223" s="96"/>
      <c r="F3223" s="93"/>
      <c r="G3223" s="109"/>
      <c r="H3223" s="836"/>
      <c r="I3223" s="113"/>
      <c r="J3223" s="114"/>
      <c r="K3223" s="97"/>
      <c r="L3223" s="109"/>
      <c r="M3223" s="839"/>
      <c r="N3223" s="113"/>
      <c r="O3223" s="114"/>
      <c r="P3223" s="104"/>
    </row>
    <row r="3224" spans="1:16">
      <c r="A3224" s="863"/>
      <c r="B3224" s="110"/>
      <c r="C3224" s="833"/>
      <c r="D3224" s="94"/>
      <c r="E3224" s="96"/>
      <c r="F3224" s="93"/>
      <c r="G3224" s="110"/>
      <c r="H3224" s="836"/>
      <c r="I3224" s="113"/>
      <c r="J3224" s="114"/>
      <c r="K3224" s="104"/>
      <c r="L3224" s="110"/>
      <c r="M3224" s="839"/>
      <c r="N3224" s="111"/>
      <c r="O3224" s="96"/>
      <c r="P3224" s="97"/>
    </row>
    <row r="3225" spans="1:16">
      <c r="A3225" s="863"/>
      <c r="B3225" s="109"/>
      <c r="C3225" s="833"/>
      <c r="D3225" s="111"/>
      <c r="E3225" s="96"/>
      <c r="F3225" s="97"/>
      <c r="G3225" s="109"/>
      <c r="H3225" s="836"/>
      <c r="I3225" s="111"/>
      <c r="J3225" s="96"/>
      <c r="K3225" s="112"/>
      <c r="L3225" s="109"/>
      <c r="M3225" s="839"/>
      <c r="N3225" s="94"/>
      <c r="O3225" s="96"/>
      <c r="P3225" s="112"/>
    </row>
    <row r="3226" spans="1:16">
      <c r="A3226" s="863"/>
      <c r="B3226" s="110"/>
      <c r="C3226" s="833"/>
      <c r="D3226" s="94"/>
      <c r="E3226" s="96"/>
      <c r="F3226" s="108"/>
      <c r="G3226" s="110"/>
      <c r="H3226" s="836"/>
      <c r="I3226" s="94"/>
      <c r="J3226" s="96"/>
      <c r="K3226" s="97"/>
      <c r="L3226" s="110"/>
      <c r="M3226" s="839"/>
      <c r="N3226" s="113"/>
      <c r="O3226" s="114"/>
      <c r="P3226" s="97"/>
    </row>
    <row r="3227" spans="1:16">
      <c r="A3227" s="863"/>
      <c r="B3227" s="109"/>
      <c r="C3227" s="833"/>
      <c r="D3227" s="94"/>
      <c r="E3227" s="96"/>
      <c r="F3227" s="97"/>
      <c r="G3227" s="109"/>
      <c r="H3227" s="836"/>
      <c r="I3227" s="113"/>
      <c r="J3227" s="114"/>
      <c r="K3227" s="97"/>
      <c r="L3227" s="109"/>
      <c r="M3227" s="839"/>
      <c r="N3227" s="113"/>
      <c r="O3227" s="114"/>
      <c r="P3227" s="97"/>
    </row>
    <row r="3228" spans="1:16" ht="17.25" thickBot="1">
      <c r="A3228" s="863"/>
      <c r="B3228" s="110"/>
      <c r="C3228" s="846"/>
      <c r="D3228" s="115"/>
      <c r="E3228" s="116"/>
      <c r="F3228" s="117"/>
      <c r="G3228" s="110"/>
      <c r="H3228" s="836"/>
      <c r="I3228" s="115"/>
      <c r="J3228" s="116"/>
      <c r="K3228" s="117"/>
      <c r="L3228" s="110"/>
      <c r="M3228" s="839"/>
      <c r="N3228" s="115"/>
      <c r="O3228" s="116"/>
      <c r="P3228" s="117"/>
    </row>
    <row r="3229" spans="1:16">
      <c r="A3229" s="850" t="str">
        <f>TEXT(A3183,"AAAA")</f>
        <v>星期五</v>
      </c>
      <c r="B3229" s="109"/>
      <c r="C3229" s="832" t="s">
        <v>666</v>
      </c>
      <c r="D3229" s="118"/>
      <c r="E3229" s="119"/>
      <c r="F3229" s="97"/>
      <c r="G3229" s="109"/>
      <c r="H3229" s="835" t="s">
        <v>130</v>
      </c>
      <c r="I3229" s="118"/>
      <c r="J3229" s="119"/>
      <c r="K3229" s="97"/>
      <c r="L3229" s="109"/>
      <c r="M3229" s="838" t="s">
        <v>130</v>
      </c>
      <c r="N3229" s="118"/>
      <c r="O3229" s="119"/>
      <c r="P3229" s="97"/>
    </row>
    <row r="3230" spans="1:16">
      <c r="A3230" s="850"/>
      <c r="B3230" s="110"/>
      <c r="C3230" s="833"/>
      <c r="D3230" s="120"/>
      <c r="E3230" s="96"/>
      <c r="F3230" s="97"/>
      <c r="G3230" s="110"/>
      <c r="H3230" s="836"/>
      <c r="I3230" s="94"/>
      <c r="J3230" s="96"/>
      <c r="K3230" s="97"/>
      <c r="L3230" s="110"/>
      <c r="M3230" s="839"/>
      <c r="N3230" s="94"/>
      <c r="O3230" s="96"/>
      <c r="P3230" s="97"/>
    </row>
    <row r="3231" spans="1:16">
      <c r="A3231" s="850"/>
      <c r="B3231" s="109"/>
      <c r="C3231" s="833"/>
      <c r="D3231" s="120"/>
      <c r="E3231" s="96"/>
      <c r="F3231" s="97"/>
      <c r="G3231" s="109"/>
      <c r="H3231" s="836"/>
      <c r="I3231" s="94"/>
      <c r="J3231" s="96"/>
      <c r="K3231" s="97"/>
      <c r="L3231" s="109"/>
      <c r="M3231" s="839"/>
      <c r="N3231" s="94"/>
      <c r="O3231" s="96"/>
      <c r="P3231" s="97"/>
    </row>
    <row r="3232" spans="1:16">
      <c r="A3232" s="850"/>
      <c r="B3232" s="110"/>
      <c r="C3232" s="833"/>
      <c r="D3232" s="120"/>
      <c r="E3232" s="96"/>
      <c r="F3232" s="97"/>
      <c r="G3232" s="110"/>
      <c r="H3232" s="836"/>
      <c r="I3232" s="94"/>
      <c r="J3232" s="96"/>
      <c r="K3232" s="97"/>
      <c r="L3232" s="110"/>
      <c r="M3232" s="839"/>
      <c r="N3232" s="94"/>
      <c r="O3232" s="96"/>
      <c r="P3232" s="97"/>
    </row>
    <row r="3233" spans="1:16">
      <c r="A3233" s="850"/>
      <c r="B3233" s="109"/>
      <c r="C3233" s="833"/>
      <c r="D3233" s="120"/>
      <c r="E3233" s="96"/>
      <c r="F3233" s="97"/>
      <c r="G3233" s="109"/>
      <c r="H3233" s="836"/>
      <c r="I3233" s="94"/>
      <c r="J3233" s="96"/>
      <c r="K3233" s="97"/>
      <c r="L3233" s="109"/>
      <c r="M3233" s="839"/>
      <c r="N3233" s="94"/>
      <c r="O3233" s="96"/>
      <c r="P3233" s="97"/>
    </row>
    <row r="3234" spans="1:16">
      <c r="A3234" s="850"/>
      <c r="B3234" s="110"/>
      <c r="C3234" s="833"/>
      <c r="D3234" s="120"/>
      <c r="E3234" s="96"/>
      <c r="F3234" s="97"/>
      <c r="G3234" s="110"/>
      <c r="H3234" s="836"/>
      <c r="I3234" s="94"/>
      <c r="J3234" s="96"/>
      <c r="K3234" s="97"/>
      <c r="L3234" s="110"/>
      <c r="M3234" s="839"/>
      <c r="N3234" s="94"/>
      <c r="O3234" s="96"/>
      <c r="P3234" s="97"/>
    </row>
    <row r="3235" spans="1:16">
      <c r="A3235" s="850"/>
      <c r="B3235" s="109"/>
      <c r="C3235" s="833"/>
      <c r="D3235" s="120"/>
      <c r="E3235" s="96"/>
      <c r="F3235" s="97"/>
      <c r="G3235" s="109"/>
      <c r="H3235" s="836"/>
      <c r="I3235" s="94"/>
      <c r="J3235" s="96"/>
      <c r="K3235" s="97"/>
      <c r="L3235" s="109"/>
      <c r="M3235" s="839"/>
      <c r="N3235" s="94"/>
      <c r="O3235" s="96"/>
      <c r="P3235" s="97"/>
    </row>
    <row r="3236" spans="1:16">
      <c r="A3236" s="850"/>
      <c r="B3236" s="110"/>
      <c r="C3236" s="833"/>
      <c r="D3236" s="94"/>
      <c r="E3236" s="96"/>
      <c r="F3236" s="97"/>
      <c r="G3236" s="110"/>
      <c r="H3236" s="836"/>
      <c r="I3236" s="94"/>
      <c r="J3236" s="96"/>
      <c r="K3236" s="97"/>
      <c r="L3236" s="110"/>
      <c r="M3236" s="839"/>
      <c r="N3236" s="94"/>
      <c r="O3236" s="96"/>
      <c r="P3236" s="97"/>
    </row>
    <row r="3237" spans="1:16">
      <c r="A3237" s="850"/>
      <c r="B3237" s="107"/>
      <c r="C3237" s="833"/>
      <c r="D3237" s="113"/>
      <c r="E3237" s="114"/>
      <c r="F3237" s="104"/>
      <c r="G3237" s="107"/>
      <c r="H3237" s="836"/>
      <c r="I3237" s="113"/>
      <c r="J3237" s="114"/>
      <c r="K3237" s="97"/>
      <c r="L3237" s="107"/>
      <c r="M3237" s="839"/>
      <c r="N3237" s="113"/>
      <c r="O3237" s="114"/>
      <c r="P3237" s="97"/>
    </row>
    <row r="3238" spans="1:16" ht="17.25" thickBot="1">
      <c r="A3238" s="850"/>
      <c r="B3238" s="107"/>
      <c r="C3238" s="846"/>
      <c r="D3238" s="122" t="s">
        <v>132</v>
      </c>
      <c r="E3238" s="123" t="s">
        <v>133</v>
      </c>
      <c r="F3238" s="124"/>
      <c r="G3238" s="107"/>
      <c r="H3238" s="847"/>
      <c r="I3238" s="122" t="s">
        <v>132</v>
      </c>
      <c r="J3238" s="123" t="s">
        <v>133</v>
      </c>
      <c r="K3238" s="97"/>
      <c r="L3238" s="107"/>
      <c r="M3238" s="845"/>
      <c r="N3238" s="122" t="s">
        <v>132</v>
      </c>
      <c r="O3238" s="123" t="s">
        <v>133</v>
      </c>
      <c r="P3238" s="97"/>
    </row>
    <row r="3239" spans="1:16">
      <c r="A3239" s="105"/>
      <c r="B3239" s="109"/>
      <c r="C3239" s="832" t="s">
        <v>667</v>
      </c>
      <c r="D3239" s="118"/>
      <c r="E3239" s="119"/>
      <c r="F3239" s="125"/>
      <c r="G3239" s="109"/>
      <c r="H3239" s="835" t="s">
        <v>134</v>
      </c>
      <c r="I3239" s="118"/>
      <c r="J3239" s="119"/>
      <c r="K3239" s="125"/>
      <c r="L3239" s="109"/>
      <c r="M3239" s="838" t="s">
        <v>134</v>
      </c>
      <c r="N3239" s="118"/>
      <c r="O3239" s="119"/>
      <c r="P3239" s="125"/>
    </row>
    <row r="3240" spans="1:16">
      <c r="A3240" s="105"/>
      <c r="B3240" s="110"/>
      <c r="C3240" s="833"/>
      <c r="D3240" s="94"/>
      <c r="E3240" s="96"/>
      <c r="F3240" s="97"/>
      <c r="G3240" s="110"/>
      <c r="H3240" s="836"/>
      <c r="I3240" s="94"/>
      <c r="J3240" s="96"/>
      <c r="K3240" s="97"/>
      <c r="L3240" s="110"/>
      <c r="M3240" s="839"/>
      <c r="N3240" s="94"/>
      <c r="O3240" s="96"/>
      <c r="P3240" s="97"/>
    </row>
    <row r="3241" spans="1:16">
      <c r="A3241" s="105"/>
      <c r="B3241" s="126"/>
      <c r="C3241" s="833"/>
      <c r="D3241" s="94"/>
      <c r="E3241" s="96"/>
      <c r="F3241" s="97"/>
      <c r="G3241" s="126"/>
      <c r="H3241" s="836"/>
      <c r="I3241" s="94"/>
      <c r="J3241" s="96"/>
      <c r="K3241" s="97"/>
      <c r="L3241" s="126"/>
      <c r="M3241" s="839"/>
      <c r="N3241" s="94"/>
      <c r="O3241" s="96"/>
      <c r="P3241" s="128"/>
    </row>
    <row r="3242" spans="1:16">
      <c r="A3242" s="105"/>
      <c r="B3242" s="107"/>
      <c r="C3242" s="833"/>
      <c r="D3242" s="94"/>
      <c r="E3242" s="96"/>
      <c r="F3242" s="97"/>
      <c r="G3242" s="107"/>
      <c r="H3242" s="836"/>
      <c r="I3242" s="94"/>
      <c r="J3242" s="96"/>
      <c r="K3242" s="97"/>
      <c r="L3242" s="107"/>
      <c r="M3242" s="839"/>
      <c r="N3242" s="94"/>
      <c r="O3242" s="96"/>
      <c r="P3242" s="216"/>
    </row>
    <row r="3243" spans="1:16">
      <c r="A3243" s="105"/>
      <c r="B3243" s="109"/>
      <c r="C3243" s="833"/>
      <c r="D3243" s="94"/>
      <c r="E3243" s="96"/>
      <c r="F3243" s="97"/>
      <c r="G3243" s="109"/>
      <c r="H3243" s="836"/>
      <c r="I3243" s="94"/>
      <c r="J3243" s="96"/>
      <c r="K3243" s="97"/>
      <c r="L3243" s="109"/>
      <c r="M3243" s="839"/>
      <c r="N3243" s="94"/>
      <c r="O3243" s="96"/>
      <c r="P3243" s="97"/>
    </row>
    <row r="3244" spans="1:16">
      <c r="A3244" s="105"/>
      <c r="B3244" s="110"/>
      <c r="C3244" s="833"/>
      <c r="D3244" s="94"/>
      <c r="E3244" s="96"/>
      <c r="F3244" s="127"/>
      <c r="G3244" s="110"/>
      <c r="H3244" s="836"/>
      <c r="I3244" s="94"/>
      <c r="J3244" s="96"/>
      <c r="K3244" s="127"/>
      <c r="L3244" s="110"/>
      <c r="M3244" s="839"/>
      <c r="N3244" s="94"/>
      <c r="O3244" s="96"/>
      <c r="P3244" s="127"/>
    </row>
    <row r="3245" spans="1:16">
      <c r="A3245" s="105"/>
      <c r="B3245" s="109"/>
      <c r="C3245" s="833"/>
      <c r="D3245" s="94"/>
      <c r="E3245" s="96"/>
      <c r="F3245" s="128"/>
      <c r="G3245" s="109"/>
      <c r="H3245" s="836"/>
      <c r="I3245" s="94"/>
      <c r="J3245" s="96"/>
      <c r="K3245" s="128"/>
      <c r="L3245" s="109"/>
      <c r="M3245" s="839"/>
      <c r="N3245" s="94"/>
      <c r="O3245" s="96"/>
      <c r="P3245" s="128"/>
    </row>
    <row r="3246" spans="1:16">
      <c r="A3246" s="105"/>
      <c r="B3246" s="110"/>
      <c r="C3246" s="833"/>
      <c r="D3246" s="217"/>
      <c r="E3246" s="114"/>
      <c r="F3246" s="216"/>
      <c r="G3246" s="110"/>
      <c r="H3246" s="836"/>
      <c r="I3246" s="113"/>
      <c r="J3246" s="114"/>
      <c r="K3246" s="216"/>
      <c r="L3246" s="110"/>
      <c r="M3246" s="839"/>
      <c r="N3246" s="113"/>
      <c r="O3246" s="114"/>
      <c r="P3246" s="216"/>
    </row>
    <row r="3247" spans="1:16">
      <c r="A3247" s="105"/>
      <c r="B3247" s="109"/>
      <c r="C3247" s="833"/>
      <c r="D3247" s="217"/>
      <c r="E3247" s="114"/>
      <c r="F3247" s="216"/>
      <c r="G3247" s="109"/>
      <c r="H3247" s="836"/>
      <c r="I3247" s="113"/>
      <c r="J3247" s="114"/>
      <c r="K3247" s="216"/>
      <c r="L3247" s="109"/>
      <c r="M3247" s="839"/>
      <c r="N3247" s="113"/>
      <c r="O3247" s="114"/>
      <c r="P3247" s="216"/>
    </row>
    <row r="3248" spans="1:16" ht="17.25" thickBot="1">
      <c r="A3248" s="105"/>
      <c r="B3248" s="110"/>
      <c r="C3248" s="846"/>
      <c r="D3248" s="129"/>
      <c r="E3248" s="130"/>
      <c r="F3248" s="104"/>
      <c r="G3248" s="110"/>
      <c r="H3248" s="847"/>
      <c r="I3248" s="113"/>
      <c r="J3248" s="130"/>
      <c r="K3248" s="104"/>
      <c r="L3248" s="110"/>
      <c r="M3248" s="845"/>
      <c r="N3248" s="113"/>
      <c r="O3248" s="131"/>
      <c r="P3248" s="127"/>
    </row>
    <row r="3249" spans="1:16">
      <c r="A3249" s="132"/>
      <c r="B3249" s="109"/>
      <c r="C3249" s="832" t="s">
        <v>668</v>
      </c>
      <c r="D3249" s="118" t="s">
        <v>136</v>
      </c>
      <c r="E3249" s="133" t="s">
        <v>137</v>
      </c>
      <c r="F3249" s="125"/>
      <c r="G3249" s="109"/>
      <c r="H3249" s="835" t="s">
        <v>135</v>
      </c>
      <c r="I3249" s="118" t="s">
        <v>136</v>
      </c>
      <c r="J3249" s="133" t="s">
        <v>137</v>
      </c>
      <c r="K3249" s="125"/>
      <c r="L3249" s="109"/>
      <c r="M3249" s="838" t="s">
        <v>135</v>
      </c>
      <c r="N3249" s="118" t="s">
        <v>136</v>
      </c>
      <c r="O3249" s="133" t="s">
        <v>137</v>
      </c>
      <c r="P3249" s="125"/>
    </row>
    <row r="3250" spans="1:16">
      <c r="A3250" s="132"/>
      <c r="B3250" s="110"/>
      <c r="C3250" s="833"/>
      <c r="D3250" s="94" t="s">
        <v>141</v>
      </c>
      <c r="E3250" s="96" t="s">
        <v>142</v>
      </c>
      <c r="F3250" s="134"/>
      <c r="G3250" s="110"/>
      <c r="H3250" s="836"/>
      <c r="I3250" s="94" t="s">
        <v>141</v>
      </c>
      <c r="J3250" s="96" t="s">
        <v>142</v>
      </c>
      <c r="K3250" s="134"/>
      <c r="L3250" s="110"/>
      <c r="M3250" s="839"/>
      <c r="N3250" s="94" t="s">
        <v>141</v>
      </c>
      <c r="O3250" s="96" t="s">
        <v>142</v>
      </c>
      <c r="P3250" s="134"/>
    </row>
    <row r="3251" spans="1:16">
      <c r="A3251" s="132"/>
      <c r="B3251" s="135"/>
      <c r="C3251" s="833"/>
      <c r="D3251" s="94" t="s">
        <v>145</v>
      </c>
      <c r="E3251" s="96" t="s">
        <v>146</v>
      </c>
      <c r="F3251" s="97"/>
      <c r="G3251" s="135"/>
      <c r="H3251" s="836"/>
      <c r="I3251" s="94" t="s">
        <v>145</v>
      </c>
      <c r="J3251" s="96" t="s">
        <v>146</v>
      </c>
      <c r="K3251" s="97"/>
      <c r="L3251" s="135"/>
      <c r="M3251" s="839"/>
      <c r="N3251" s="94" t="s">
        <v>145</v>
      </c>
      <c r="O3251" s="96" t="s">
        <v>146</v>
      </c>
      <c r="P3251" s="97"/>
    </row>
    <row r="3252" spans="1:16">
      <c r="A3252" s="132"/>
      <c r="B3252" s="110"/>
      <c r="C3252" s="833"/>
      <c r="D3252" s="94" t="s">
        <v>147</v>
      </c>
      <c r="E3252" s="96" t="s">
        <v>148</v>
      </c>
      <c r="F3252" s="104"/>
      <c r="G3252" s="110"/>
      <c r="H3252" s="836"/>
      <c r="I3252" s="94" t="s">
        <v>147</v>
      </c>
      <c r="J3252" s="96" t="s">
        <v>148</v>
      </c>
      <c r="K3252" s="104"/>
      <c r="L3252" s="110"/>
      <c r="M3252" s="839"/>
      <c r="N3252" s="94" t="s">
        <v>147</v>
      </c>
      <c r="O3252" s="96" t="s">
        <v>148</v>
      </c>
      <c r="P3252" s="104"/>
    </row>
    <row r="3253" spans="1:16">
      <c r="A3253" s="132"/>
      <c r="B3253" s="135"/>
      <c r="C3253" s="833"/>
      <c r="D3253" s="94"/>
      <c r="E3253" s="114"/>
      <c r="F3253" s="136"/>
      <c r="G3253" s="135"/>
      <c r="H3253" s="836"/>
      <c r="I3253" s="94"/>
      <c r="J3253" s="114"/>
      <c r="K3253" s="136"/>
      <c r="L3253" s="135"/>
      <c r="M3253" s="839"/>
      <c r="N3253" s="94"/>
      <c r="O3253" s="114"/>
      <c r="P3253" s="136"/>
    </row>
    <row r="3254" spans="1:16">
      <c r="A3254" s="132"/>
      <c r="B3254" s="110"/>
      <c r="C3254" s="833"/>
      <c r="D3254" s="94"/>
      <c r="E3254" s="96"/>
      <c r="F3254" s="97"/>
      <c r="G3254" s="110"/>
      <c r="H3254" s="836"/>
      <c r="I3254" s="94"/>
      <c r="J3254" s="96"/>
      <c r="K3254" s="97"/>
      <c r="L3254" s="110"/>
      <c r="M3254" s="839"/>
      <c r="N3254" s="94"/>
      <c r="O3254" s="96"/>
      <c r="P3254" s="97"/>
    </row>
    <row r="3255" spans="1:16">
      <c r="A3255" s="132"/>
      <c r="B3255" s="135"/>
      <c r="C3255" s="833"/>
      <c r="D3255" s="94"/>
      <c r="E3255" s="114"/>
      <c r="F3255" s="136"/>
      <c r="G3255" s="135"/>
      <c r="H3255" s="836"/>
      <c r="I3255" s="94"/>
      <c r="J3255" s="114"/>
      <c r="K3255" s="136"/>
      <c r="L3255" s="135"/>
      <c r="M3255" s="839"/>
      <c r="N3255" s="94"/>
      <c r="O3255" s="114"/>
      <c r="P3255" s="136"/>
    </row>
    <row r="3256" spans="1:16">
      <c r="A3256" s="132"/>
      <c r="B3256" s="110"/>
      <c r="C3256" s="833"/>
      <c r="D3256" s="94"/>
      <c r="E3256" s="96"/>
      <c r="F3256" s="97"/>
      <c r="G3256" s="110"/>
      <c r="H3256" s="836"/>
      <c r="I3256" s="94"/>
      <c r="J3256" s="96"/>
      <c r="K3256" s="97"/>
      <c r="L3256" s="110"/>
      <c r="M3256" s="839"/>
      <c r="N3256" s="94"/>
      <c r="O3256" s="96"/>
      <c r="P3256" s="97"/>
    </row>
    <row r="3257" spans="1:16">
      <c r="A3257" s="132"/>
      <c r="B3257" s="135"/>
      <c r="C3257" s="833"/>
      <c r="D3257" s="94"/>
      <c r="E3257" s="96"/>
      <c r="F3257" s="97"/>
      <c r="G3257" s="135"/>
      <c r="H3257" s="836"/>
      <c r="I3257" s="94"/>
      <c r="J3257" s="96"/>
      <c r="K3257" s="97"/>
      <c r="L3257" s="135"/>
      <c r="M3257" s="839"/>
      <c r="N3257" s="94"/>
      <c r="O3257" s="96"/>
      <c r="P3257" s="97"/>
    </row>
    <row r="3258" spans="1:16" ht="17.25" thickBot="1">
      <c r="A3258" s="132"/>
      <c r="B3258" s="110"/>
      <c r="C3258" s="846"/>
      <c r="D3258" s="115"/>
      <c r="E3258" s="116"/>
      <c r="F3258" s="117"/>
      <c r="G3258" s="110"/>
      <c r="H3258" s="847"/>
      <c r="I3258" s="115"/>
      <c r="J3258" s="130"/>
      <c r="K3258" s="104"/>
      <c r="L3258" s="110"/>
      <c r="M3258" s="845"/>
      <c r="N3258" s="115"/>
      <c r="O3258" s="130"/>
      <c r="P3258" s="104"/>
    </row>
    <row r="3259" spans="1:16">
      <c r="A3259" s="132"/>
      <c r="B3259" s="135"/>
      <c r="C3259" s="832" t="s">
        <v>669</v>
      </c>
      <c r="D3259" s="137" t="s">
        <v>150</v>
      </c>
      <c r="E3259" s="138"/>
      <c r="F3259" s="139" t="s">
        <v>151</v>
      </c>
      <c r="G3259" s="135"/>
      <c r="H3259" s="835" t="s">
        <v>149</v>
      </c>
      <c r="I3259" s="137" t="s">
        <v>150</v>
      </c>
      <c r="J3259" s="138"/>
      <c r="K3259" s="139" t="s">
        <v>151</v>
      </c>
      <c r="L3259" s="135"/>
      <c r="M3259" s="838" t="s">
        <v>149</v>
      </c>
      <c r="N3259" s="137" t="s">
        <v>150</v>
      </c>
      <c r="O3259" s="138"/>
      <c r="P3259" s="139" t="s">
        <v>151</v>
      </c>
    </row>
    <row r="3260" spans="1:16">
      <c r="A3260" s="132"/>
      <c r="B3260" s="110"/>
      <c r="C3260" s="833"/>
      <c r="D3260" s="120"/>
      <c r="E3260" s="121"/>
      <c r="F3260" s="140"/>
      <c r="G3260" s="110"/>
      <c r="H3260" s="836"/>
      <c r="I3260" s="94"/>
      <c r="J3260" s="96"/>
      <c r="K3260" s="97"/>
      <c r="L3260" s="110"/>
      <c r="M3260" s="839"/>
      <c r="N3260" s="94"/>
      <c r="O3260" s="96"/>
      <c r="P3260" s="97"/>
    </row>
    <row r="3261" spans="1:16">
      <c r="A3261" s="132"/>
      <c r="B3261" s="135"/>
      <c r="C3261" s="833"/>
      <c r="D3261" s="94"/>
      <c r="E3261" s="96"/>
      <c r="F3261" s="97"/>
      <c r="G3261" s="135"/>
      <c r="H3261" s="836"/>
      <c r="I3261" s="94"/>
      <c r="J3261" s="96"/>
      <c r="K3261" s="97"/>
      <c r="L3261" s="135"/>
      <c r="M3261" s="839"/>
      <c r="N3261" s="94"/>
      <c r="O3261" s="96"/>
      <c r="P3261" s="97"/>
    </row>
    <row r="3262" spans="1:16">
      <c r="A3262" s="132"/>
      <c r="B3262" s="110"/>
      <c r="C3262" s="833"/>
      <c r="D3262" s="113"/>
      <c r="E3262" s="114"/>
      <c r="F3262" s="104"/>
      <c r="G3262" s="110"/>
      <c r="H3262" s="836"/>
      <c r="I3262" s="113"/>
      <c r="J3262" s="114"/>
      <c r="K3262" s="104"/>
      <c r="L3262" s="110"/>
      <c r="M3262" s="839"/>
      <c r="N3262" s="113"/>
      <c r="O3262" s="114"/>
      <c r="P3262" s="104"/>
    </row>
    <row r="3263" spans="1:16">
      <c r="A3263" s="841"/>
      <c r="B3263" s="135"/>
      <c r="C3263" s="833"/>
      <c r="D3263" s="94"/>
      <c r="E3263" s="96"/>
      <c r="F3263" s="97"/>
      <c r="G3263" s="135"/>
      <c r="H3263" s="836"/>
      <c r="I3263" s="94"/>
      <c r="J3263" s="96"/>
      <c r="K3263" s="97"/>
      <c r="L3263" s="135"/>
      <c r="M3263" s="839"/>
      <c r="N3263" s="94"/>
      <c r="O3263" s="96"/>
      <c r="P3263" s="97"/>
    </row>
    <row r="3264" spans="1:16">
      <c r="A3264" s="841"/>
      <c r="B3264" s="110"/>
      <c r="C3264" s="833"/>
      <c r="D3264" s="94"/>
      <c r="E3264" s="96"/>
      <c r="F3264" s="97"/>
      <c r="G3264" s="110"/>
      <c r="H3264" s="836"/>
      <c r="I3264" s="94"/>
      <c r="J3264" s="96"/>
      <c r="K3264" s="97"/>
      <c r="L3264" s="110"/>
      <c r="M3264" s="839"/>
      <c r="N3264" s="94"/>
      <c r="O3264" s="96"/>
      <c r="P3264" s="97"/>
    </row>
    <row r="3265" spans="1:16">
      <c r="A3265" s="841"/>
      <c r="B3265" s="135"/>
      <c r="C3265" s="833"/>
      <c r="D3265" s="113"/>
      <c r="E3265" s="114"/>
      <c r="F3265" s="104"/>
      <c r="G3265" s="135"/>
      <c r="H3265" s="836"/>
      <c r="I3265" s="113"/>
      <c r="J3265" s="114"/>
      <c r="K3265" s="104"/>
      <c r="L3265" s="135"/>
      <c r="M3265" s="839"/>
      <c r="N3265" s="113"/>
      <c r="O3265" s="114"/>
      <c r="P3265" s="104"/>
    </row>
    <row r="3266" spans="1:16" ht="17.25" thickBot="1">
      <c r="A3266" s="842"/>
      <c r="B3266" s="141"/>
      <c r="C3266" s="834"/>
      <c r="D3266" s="142"/>
      <c r="E3266" s="143"/>
      <c r="F3266" s="144"/>
      <c r="G3266" s="141"/>
      <c r="H3266" s="837"/>
      <c r="I3266" s="142"/>
      <c r="J3266" s="143"/>
      <c r="K3266" s="144"/>
      <c r="L3266" s="141"/>
      <c r="M3266" s="840"/>
      <c r="N3266" s="142"/>
      <c r="O3266" s="143"/>
      <c r="P3266" s="144"/>
    </row>
    <row r="3267" spans="1:16" s="146" customFormat="1" ht="27" customHeight="1" thickTop="1" thickBot="1">
      <c r="A3267" s="145"/>
      <c r="B3267" s="843" t="s">
        <v>152</v>
      </c>
      <c r="C3267" s="843"/>
      <c r="D3267" s="843"/>
      <c r="E3267" s="843"/>
      <c r="F3267" s="843"/>
      <c r="G3267" s="844" t="s">
        <v>153</v>
      </c>
      <c r="H3267" s="844"/>
      <c r="I3267" s="844"/>
      <c r="J3267" s="844"/>
      <c r="K3267" s="844"/>
      <c r="L3267" s="844"/>
      <c r="M3267" s="844"/>
      <c r="N3267" s="825" t="s">
        <v>154</v>
      </c>
      <c r="O3267" s="825"/>
      <c r="P3267" s="825"/>
    </row>
    <row r="3268" spans="1:16" s="159" customFormat="1" ht="21.75" customHeight="1" thickTop="1" thickBot="1">
      <c r="A3268" s="147" t="s">
        <v>0</v>
      </c>
      <c r="B3268" s="148"/>
      <c r="C3268" s="149" t="s">
        <v>155</v>
      </c>
      <c r="D3268" s="150" t="s">
        <v>156</v>
      </c>
      <c r="E3268" s="151" t="s">
        <v>157</v>
      </c>
      <c r="F3268" s="152" t="s">
        <v>158</v>
      </c>
      <c r="G3268" s="153" t="s">
        <v>159</v>
      </c>
      <c r="H3268" s="154" t="s">
        <v>150</v>
      </c>
      <c r="I3268" s="155" t="s">
        <v>156</v>
      </c>
      <c r="J3268" s="155" t="s">
        <v>157</v>
      </c>
      <c r="K3268" s="155" t="s">
        <v>158</v>
      </c>
      <c r="L3268" s="154" t="s">
        <v>160</v>
      </c>
      <c r="M3268" s="156" t="s">
        <v>161</v>
      </c>
      <c r="N3268" s="157" t="s">
        <v>155</v>
      </c>
      <c r="O3268" s="151" t="s">
        <v>157</v>
      </c>
      <c r="P3268" s="158" t="s">
        <v>158</v>
      </c>
    </row>
    <row r="3269" spans="1:16" s="172" customFormat="1" ht="17.25" thickTop="1">
      <c r="A3269" s="826">
        <f>A3183</f>
        <v>46234</v>
      </c>
      <c r="B3269" s="829" t="s">
        <v>670</v>
      </c>
      <c r="C3269" s="160"/>
      <c r="D3269" s="161"/>
      <c r="E3269" s="162"/>
      <c r="F3269" s="163"/>
      <c r="G3269" s="164"/>
      <c r="H3269" s="165"/>
      <c r="I3269" s="166"/>
      <c r="J3269" s="166"/>
      <c r="K3269" s="167"/>
      <c r="L3269" s="168"/>
      <c r="M3269" s="169"/>
      <c r="N3269" s="170"/>
      <c r="O3269" s="166"/>
      <c r="P3269" s="171"/>
    </row>
    <row r="3270" spans="1:16" s="172" customFormat="1">
      <c r="A3270" s="827"/>
      <c r="B3270" s="830"/>
      <c r="C3270" s="173"/>
      <c r="D3270" s="174"/>
      <c r="E3270" s="175"/>
      <c r="F3270" s="176"/>
      <c r="G3270" s="173"/>
      <c r="H3270" s="177"/>
      <c r="I3270" s="175"/>
      <c r="J3270" s="175"/>
      <c r="K3270" s="178"/>
      <c r="L3270" s="179"/>
      <c r="M3270" s="180"/>
      <c r="N3270" s="181"/>
      <c r="O3270" s="175"/>
      <c r="P3270" s="182"/>
    </row>
    <row r="3271" spans="1:16" s="172" customFormat="1">
      <c r="A3271" s="827"/>
      <c r="B3271" s="830"/>
      <c r="C3271" s="173"/>
      <c r="D3271" s="174"/>
      <c r="E3271" s="175"/>
      <c r="F3271" s="176"/>
      <c r="G3271" s="173"/>
      <c r="H3271" s="183"/>
      <c r="I3271" s="175"/>
      <c r="J3271" s="175"/>
      <c r="K3271" s="178"/>
      <c r="L3271" s="184"/>
      <c r="M3271" s="180"/>
      <c r="N3271" s="181"/>
      <c r="O3271" s="175"/>
      <c r="P3271" s="182"/>
    </row>
    <row r="3272" spans="1:16" s="172" customFormat="1">
      <c r="A3272" s="827"/>
      <c r="B3272" s="830"/>
      <c r="C3272" s="173"/>
      <c r="D3272" s="218"/>
      <c r="E3272" s="175"/>
      <c r="F3272" s="176"/>
      <c r="G3272" s="173"/>
      <c r="H3272" s="183"/>
      <c r="I3272" s="175"/>
      <c r="J3272" s="175"/>
      <c r="K3272" s="187"/>
      <c r="L3272" s="184"/>
      <c r="M3272" s="180"/>
      <c r="N3272" s="181"/>
      <c r="O3272" s="175"/>
      <c r="P3272" s="182"/>
    </row>
    <row r="3273" spans="1:16" s="172" customFormat="1">
      <c r="A3273" s="827"/>
      <c r="B3273" s="830"/>
      <c r="C3273" s="173"/>
      <c r="D3273" s="185"/>
      <c r="E3273" s="175"/>
      <c r="F3273" s="182"/>
      <c r="G3273" s="173"/>
      <c r="H3273" s="186"/>
      <c r="I3273" s="175"/>
      <c r="J3273" s="175"/>
      <c r="K3273" s="187"/>
      <c r="L3273" s="184"/>
      <c r="M3273" s="180"/>
      <c r="N3273" s="181"/>
      <c r="O3273" s="175"/>
      <c r="P3273" s="182"/>
    </row>
    <row r="3274" spans="1:16" s="172" customFormat="1">
      <c r="A3274" s="827"/>
      <c r="B3274" s="830"/>
      <c r="C3274" s="173"/>
      <c r="D3274" s="174"/>
      <c r="E3274" s="175"/>
      <c r="F3274" s="188"/>
      <c r="G3274" s="198"/>
      <c r="H3274" s="183"/>
      <c r="I3274" s="191"/>
      <c r="J3274" s="175"/>
      <c r="K3274" s="178"/>
      <c r="L3274" s="189"/>
      <c r="M3274" s="190"/>
      <c r="N3274" s="181"/>
      <c r="O3274" s="175"/>
      <c r="P3274" s="182"/>
    </row>
    <row r="3275" spans="1:16" s="172" customFormat="1">
      <c r="A3275" s="827"/>
      <c r="B3275" s="830"/>
      <c r="C3275" s="173"/>
      <c r="D3275" s="174"/>
      <c r="E3275" s="175"/>
      <c r="F3275" s="182"/>
      <c r="G3275" s="173"/>
      <c r="H3275" s="183"/>
      <c r="I3275" s="191"/>
      <c r="J3275" s="175"/>
      <c r="K3275" s="178"/>
      <c r="L3275" s="184"/>
      <c r="M3275" s="180"/>
      <c r="N3275" s="181"/>
      <c r="O3275" s="175"/>
      <c r="P3275" s="182"/>
    </row>
    <row r="3276" spans="1:16" s="172" customFormat="1">
      <c r="A3276" s="827"/>
      <c r="B3276" s="830"/>
      <c r="C3276" s="173"/>
      <c r="D3276" s="174"/>
      <c r="E3276" s="175"/>
      <c r="F3276" s="182"/>
      <c r="G3276" s="219"/>
      <c r="H3276" s="183"/>
      <c r="I3276" s="175"/>
      <c r="J3276" s="175"/>
      <c r="K3276" s="178"/>
      <c r="L3276" s="184"/>
      <c r="M3276" s="180"/>
      <c r="N3276" s="181"/>
      <c r="O3276" s="175"/>
      <c r="P3276" s="182"/>
    </row>
    <row r="3277" spans="1:16" s="172" customFormat="1">
      <c r="A3277" s="827"/>
      <c r="B3277" s="830"/>
      <c r="C3277" s="173"/>
      <c r="D3277" s="174"/>
      <c r="E3277" s="175"/>
      <c r="F3277" s="188"/>
      <c r="G3277" s="173"/>
      <c r="H3277" s="183"/>
      <c r="I3277" s="191"/>
      <c r="J3277" s="175"/>
      <c r="K3277" s="178"/>
      <c r="L3277" s="184"/>
      <c r="M3277" s="180"/>
      <c r="N3277" s="181"/>
      <c r="O3277" s="175"/>
      <c r="P3277" s="182"/>
    </row>
    <row r="3278" spans="1:16" s="172" customFormat="1">
      <c r="A3278" s="827"/>
      <c r="B3278" s="830"/>
      <c r="C3278" s="173"/>
      <c r="D3278" s="174"/>
      <c r="E3278" s="175"/>
      <c r="F3278" s="182"/>
      <c r="G3278" s="173"/>
      <c r="H3278" s="183"/>
      <c r="I3278" s="191"/>
      <c r="J3278" s="175"/>
      <c r="K3278" s="178"/>
      <c r="L3278" s="184"/>
      <c r="M3278" s="180"/>
      <c r="N3278" s="181"/>
      <c r="O3278" s="175"/>
      <c r="P3278" s="182"/>
    </row>
    <row r="3279" spans="1:16" s="172" customFormat="1">
      <c r="A3279" s="827"/>
      <c r="B3279" s="830"/>
      <c r="C3279" s="192"/>
      <c r="D3279" s="193"/>
      <c r="E3279" s="194"/>
      <c r="F3279" s="195"/>
      <c r="G3279" s="173"/>
      <c r="H3279" s="177"/>
      <c r="I3279" s="175"/>
      <c r="J3279" s="175"/>
      <c r="K3279" s="178"/>
      <c r="L3279" s="184"/>
      <c r="M3279" s="180"/>
      <c r="N3279" s="196"/>
      <c r="O3279" s="194"/>
      <c r="P3279" s="195"/>
    </row>
    <row r="3280" spans="1:16" s="172" customFormat="1">
      <c r="A3280" s="827"/>
      <c r="B3280" s="830"/>
      <c r="C3280" s="192"/>
      <c r="D3280" s="193"/>
      <c r="E3280" s="194"/>
      <c r="F3280" s="195"/>
      <c r="G3280" s="198"/>
      <c r="H3280" s="183"/>
      <c r="I3280" s="191"/>
      <c r="J3280" s="175"/>
      <c r="K3280" s="178"/>
      <c r="L3280" s="184"/>
      <c r="M3280" s="180"/>
      <c r="N3280" s="196"/>
      <c r="O3280" s="194"/>
      <c r="P3280" s="195"/>
    </row>
    <row r="3281" spans="1:16" s="172" customFormat="1">
      <c r="A3281" s="827"/>
      <c r="B3281" s="830"/>
      <c r="C3281" s="192"/>
      <c r="D3281" s="193"/>
      <c r="E3281" s="194"/>
      <c r="F3281" s="195"/>
      <c r="G3281" s="173"/>
      <c r="H3281" s="199"/>
      <c r="I3281" s="191"/>
      <c r="J3281" s="200"/>
      <c r="K3281" s="197"/>
      <c r="L3281" s="184"/>
      <c r="M3281" s="180"/>
      <c r="N3281" s="196"/>
      <c r="O3281" s="194"/>
      <c r="P3281" s="195"/>
    </row>
    <row r="3282" spans="1:16" s="172" customFormat="1">
      <c r="A3282" s="827"/>
      <c r="B3282" s="830"/>
      <c r="C3282" s="192"/>
      <c r="D3282" s="193"/>
      <c r="E3282" s="194"/>
      <c r="F3282" s="195"/>
      <c r="G3282" s="173"/>
      <c r="H3282" s="201"/>
      <c r="I3282" s="175"/>
      <c r="J3282" s="175"/>
      <c r="K3282" s="178"/>
      <c r="L3282" s="184"/>
      <c r="M3282" s="180"/>
      <c r="N3282" s="196"/>
      <c r="O3282" s="194"/>
      <c r="P3282" s="195"/>
    </row>
    <row r="3283" spans="1:16" s="172" customFormat="1">
      <c r="A3283" s="827"/>
      <c r="B3283" s="830"/>
      <c r="C3283" s="192"/>
      <c r="D3283" s="193"/>
      <c r="E3283" s="194"/>
      <c r="F3283" s="195"/>
      <c r="G3283" s="198"/>
      <c r="H3283" s="183"/>
      <c r="I3283" s="200"/>
      <c r="J3283" s="200"/>
      <c r="K3283" s="197"/>
      <c r="L3283" s="184"/>
      <c r="M3283" s="180"/>
      <c r="N3283" s="196"/>
      <c r="O3283" s="194"/>
      <c r="P3283" s="195"/>
    </row>
    <row r="3284" spans="1:16" s="172" customFormat="1">
      <c r="A3284" s="827"/>
      <c r="B3284" s="830"/>
      <c r="C3284" s="192"/>
      <c r="D3284" s="193"/>
      <c r="E3284" s="194"/>
      <c r="F3284" s="195"/>
      <c r="G3284" s="173"/>
      <c r="H3284" s="183"/>
      <c r="I3284" s="200"/>
      <c r="J3284" s="200"/>
      <c r="K3284" s="197"/>
      <c r="L3284" s="179"/>
      <c r="M3284" s="180"/>
      <c r="N3284" s="196"/>
      <c r="O3284" s="194"/>
      <c r="P3284" s="195"/>
    </row>
    <row r="3285" spans="1:16" s="172" customFormat="1">
      <c r="A3285" s="827"/>
      <c r="B3285" s="830"/>
      <c r="C3285" s="192"/>
      <c r="D3285" s="193"/>
      <c r="E3285" s="194"/>
      <c r="F3285" s="195"/>
      <c r="G3285" s="192"/>
      <c r="H3285" s="201"/>
      <c r="I3285" s="202"/>
      <c r="J3285" s="202"/>
      <c r="K3285" s="203"/>
      <c r="L3285" s="204"/>
      <c r="M3285" s="190"/>
      <c r="N3285" s="196"/>
      <c r="O3285" s="194"/>
      <c r="P3285" s="195"/>
    </row>
    <row r="3286" spans="1:16" s="172" customFormat="1">
      <c r="A3286" s="827"/>
      <c r="B3286" s="830"/>
      <c r="C3286" s="192"/>
      <c r="D3286" s="193"/>
      <c r="E3286" s="194"/>
      <c r="F3286" s="195"/>
      <c r="G3286" s="192"/>
      <c r="H3286" s="201"/>
      <c r="I3286" s="202"/>
      <c r="J3286" s="202"/>
      <c r="K3286" s="203"/>
      <c r="L3286" s="204"/>
      <c r="M3286" s="190"/>
      <c r="N3286" s="196"/>
      <c r="O3286" s="194"/>
      <c r="P3286" s="195"/>
    </row>
    <row r="3287" spans="1:16" s="172" customFormat="1">
      <c r="A3287" s="827"/>
      <c r="B3287" s="830"/>
      <c r="C3287" s="192"/>
      <c r="D3287" s="193"/>
      <c r="E3287" s="194"/>
      <c r="F3287" s="195"/>
      <c r="G3287" s="192"/>
      <c r="H3287" s="201"/>
      <c r="I3287" s="202"/>
      <c r="J3287" s="202"/>
      <c r="K3287" s="203"/>
      <c r="L3287" s="204"/>
      <c r="M3287" s="190"/>
      <c r="N3287" s="196"/>
      <c r="O3287" s="194"/>
      <c r="P3287" s="195"/>
    </row>
    <row r="3288" spans="1:16" s="172" customFormat="1" ht="17.25" thickBot="1">
      <c r="A3288" s="828"/>
      <c r="B3288" s="831"/>
      <c r="C3288" s="205"/>
      <c r="D3288" s="206"/>
      <c r="E3288" s="207"/>
      <c r="F3288" s="208"/>
      <c r="G3288" s="209"/>
      <c r="H3288" s="210"/>
      <c r="I3288" s="211"/>
      <c r="J3288" s="211"/>
      <c r="K3288" s="212"/>
      <c r="L3288" s="213"/>
      <c r="M3288" s="214"/>
      <c r="N3288" s="215"/>
      <c r="O3288" s="207"/>
      <c r="P3288" s="208"/>
    </row>
    <row r="3289" spans="1:16" ht="17.25" thickTop="1"/>
  </sheetData>
  <mergeCells count="2204">
    <mergeCell ref="N3267:P3267"/>
    <mergeCell ref="A3269:A3288"/>
    <mergeCell ref="B3269:B3288"/>
    <mergeCell ref="C3259:C3266"/>
    <mergeCell ref="H3259:H3266"/>
    <mergeCell ref="M3259:M3266"/>
    <mergeCell ref="A3263:A3266"/>
    <mergeCell ref="B3267:F3267"/>
    <mergeCell ref="G3267:M3267"/>
    <mergeCell ref="M3229:M3238"/>
    <mergeCell ref="C3239:C3248"/>
    <mergeCell ref="H3239:H3248"/>
    <mergeCell ref="M3239:M3248"/>
    <mergeCell ref="C3249:C3258"/>
    <mergeCell ref="H3249:H3258"/>
    <mergeCell ref="M3249:M3258"/>
    <mergeCell ref="B3219:B3220"/>
    <mergeCell ref="G3219:G3220"/>
    <mergeCell ref="L3219:L3220"/>
    <mergeCell ref="A3229:A3238"/>
    <mergeCell ref="C3229:C3238"/>
    <mergeCell ref="H3229:H3238"/>
    <mergeCell ref="G3201:G3202"/>
    <mergeCell ref="L3201:L3202"/>
    <mergeCell ref="B3191:B3192"/>
    <mergeCell ref="G3191:G3192"/>
    <mergeCell ref="L3191:L3192"/>
    <mergeCell ref="B3194:B3196"/>
    <mergeCell ref="G3194:G3196"/>
    <mergeCell ref="L3194:L3196"/>
    <mergeCell ref="B3215:B3216"/>
    <mergeCell ref="G3215:G3216"/>
    <mergeCell ref="L3215:L3216"/>
    <mergeCell ref="B3217:B3218"/>
    <mergeCell ref="G3217:G3218"/>
    <mergeCell ref="L3217:L3218"/>
    <mergeCell ref="B3211:B3212"/>
    <mergeCell ref="G3211:G3212"/>
    <mergeCell ref="L3211:L3212"/>
    <mergeCell ref="B3213:B3214"/>
    <mergeCell ref="G3213:G3214"/>
    <mergeCell ref="L3213:L3214"/>
    <mergeCell ref="B3207:B3208"/>
    <mergeCell ref="G3207:G3208"/>
    <mergeCell ref="L3207:L3208"/>
    <mergeCell ref="B3209:B3210"/>
    <mergeCell ref="G3209:G3210"/>
    <mergeCell ref="L3209:L3210"/>
    <mergeCell ref="B3187:B3188"/>
    <mergeCell ref="G3187:G3188"/>
    <mergeCell ref="L3187:L3188"/>
    <mergeCell ref="B3189:B3190"/>
    <mergeCell ref="G3189:G3190"/>
    <mergeCell ref="L3189:L3190"/>
    <mergeCell ref="N3161:P3161"/>
    <mergeCell ref="A3163:A3182"/>
    <mergeCell ref="B3163:B3182"/>
    <mergeCell ref="A3183:A3228"/>
    <mergeCell ref="C3183:C3228"/>
    <mergeCell ref="H3183:H3228"/>
    <mergeCell ref="M3183:M3228"/>
    <mergeCell ref="B3184:B3185"/>
    <mergeCell ref="G3184:G3185"/>
    <mergeCell ref="L3184:L3185"/>
    <mergeCell ref="C3153:C3160"/>
    <mergeCell ref="H3153:H3160"/>
    <mergeCell ref="M3153:M3160"/>
    <mergeCell ref="A3157:A3160"/>
    <mergeCell ref="B3161:F3161"/>
    <mergeCell ref="G3161:M3161"/>
    <mergeCell ref="B3203:B3204"/>
    <mergeCell ref="G3203:G3204"/>
    <mergeCell ref="L3203:L3204"/>
    <mergeCell ref="B3205:B3206"/>
    <mergeCell ref="G3205:G3206"/>
    <mergeCell ref="L3205:L3206"/>
    <mergeCell ref="B3198:B3200"/>
    <mergeCell ref="G3198:G3200"/>
    <mergeCell ref="L3198:L3200"/>
    <mergeCell ref="B3201:B3202"/>
    <mergeCell ref="M3123:M3132"/>
    <mergeCell ref="C3133:C3142"/>
    <mergeCell ref="H3133:H3142"/>
    <mergeCell ref="M3133:M3142"/>
    <mergeCell ref="C3143:C3152"/>
    <mergeCell ref="H3143:H3152"/>
    <mergeCell ref="M3143:M3152"/>
    <mergeCell ref="B3113:B3114"/>
    <mergeCell ref="G3113:G3114"/>
    <mergeCell ref="L3113:L3114"/>
    <mergeCell ref="A3123:A3132"/>
    <mergeCell ref="C3123:C3132"/>
    <mergeCell ref="H3123:H3132"/>
    <mergeCell ref="B3109:B3110"/>
    <mergeCell ref="G3109:G3110"/>
    <mergeCell ref="L3109:L3110"/>
    <mergeCell ref="B3111:B3112"/>
    <mergeCell ref="G3111:G3112"/>
    <mergeCell ref="L3111:L3112"/>
    <mergeCell ref="B3088:B3090"/>
    <mergeCell ref="G3088:G3090"/>
    <mergeCell ref="L3088:L3090"/>
    <mergeCell ref="B3081:B3082"/>
    <mergeCell ref="G3081:G3082"/>
    <mergeCell ref="L3081:L3082"/>
    <mergeCell ref="B3083:B3084"/>
    <mergeCell ref="G3083:G3084"/>
    <mergeCell ref="L3083:L3084"/>
    <mergeCell ref="B3105:B3106"/>
    <mergeCell ref="G3105:G3106"/>
    <mergeCell ref="L3105:L3106"/>
    <mergeCell ref="B3107:B3108"/>
    <mergeCell ref="G3107:G3108"/>
    <mergeCell ref="L3107:L3108"/>
    <mergeCell ref="B3101:B3102"/>
    <mergeCell ref="G3101:G3102"/>
    <mergeCell ref="L3101:L3102"/>
    <mergeCell ref="B3103:B3104"/>
    <mergeCell ref="G3103:G3104"/>
    <mergeCell ref="L3103:L3104"/>
    <mergeCell ref="B3097:B3098"/>
    <mergeCell ref="G3097:G3098"/>
    <mergeCell ref="L3097:L3098"/>
    <mergeCell ref="B3099:B3100"/>
    <mergeCell ref="G3099:G3100"/>
    <mergeCell ref="L3099:L3100"/>
    <mergeCell ref="N3055:P3055"/>
    <mergeCell ref="A3057:A3076"/>
    <mergeCell ref="B3057:B3076"/>
    <mergeCell ref="A3077:A3122"/>
    <mergeCell ref="C3077:C3122"/>
    <mergeCell ref="H3077:H3122"/>
    <mergeCell ref="M3077:M3122"/>
    <mergeCell ref="B3078:B3079"/>
    <mergeCell ref="G3078:G3079"/>
    <mergeCell ref="L3078:L3079"/>
    <mergeCell ref="C3047:C3054"/>
    <mergeCell ref="H3047:H3054"/>
    <mergeCell ref="M3047:M3054"/>
    <mergeCell ref="A3051:A3054"/>
    <mergeCell ref="B3055:F3055"/>
    <mergeCell ref="G3055:M3055"/>
    <mergeCell ref="M3017:M3026"/>
    <mergeCell ref="C3027:C3036"/>
    <mergeCell ref="H3027:H3036"/>
    <mergeCell ref="M3027:M3036"/>
    <mergeCell ref="C3037:C3046"/>
    <mergeCell ref="H3037:H3046"/>
    <mergeCell ref="M3037:M3046"/>
    <mergeCell ref="B3092:B3094"/>
    <mergeCell ref="G3092:G3094"/>
    <mergeCell ref="L3092:L3094"/>
    <mergeCell ref="B3095:B3096"/>
    <mergeCell ref="G3095:G3096"/>
    <mergeCell ref="L3095:L3096"/>
    <mergeCell ref="B3085:B3086"/>
    <mergeCell ref="G3085:G3086"/>
    <mergeCell ref="L3085:L3086"/>
    <mergeCell ref="G2993:G2994"/>
    <mergeCell ref="L2993:L2994"/>
    <mergeCell ref="B2986:B2988"/>
    <mergeCell ref="G2986:G2988"/>
    <mergeCell ref="L2986:L2988"/>
    <mergeCell ref="B2989:B2990"/>
    <mergeCell ref="G2989:G2990"/>
    <mergeCell ref="L2989:L2990"/>
    <mergeCell ref="B3007:B3008"/>
    <mergeCell ref="G3007:G3008"/>
    <mergeCell ref="L3007:L3008"/>
    <mergeCell ref="A3017:A3026"/>
    <mergeCell ref="C3017:C3026"/>
    <mergeCell ref="H3017:H3026"/>
    <mergeCell ref="B3003:B3004"/>
    <mergeCell ref="G3003:G3004"/>
    <mergeCell ref="L3003:L3004"/>
    <mergeCell ref="B3005:B3006"/>
    <mergeCell ref="G3005:G3006"/>
    <mergeCell ref="L3005:L3006"/>
    <mergeCell ref="B2999:B3000"/>
    <mergeCell ref="G2999:G3000"/>
    <mergeCell ref="L2999:L3000"/>
    <mergeCell ref="B3001:B3002"/>
    <mergeCell ref="G3001:G3002"/>
    <mergeCell ref="L3001:L3002"/>
    <mergeCell ref="B2979:B2980"/>
    <mergeCell ref="G2979:G2980"/>
    <mergeCell ref="L2979:L2980"/>
    <mergeCell ref="B2982:B2984"/>
    <mergeCell ref="G2982:G2984"/>
    <mergeCell ref="L2982:L2984"/>
    <mergeCell ref="B2975:B2976"/>
    <mergeCell ref="G2975:G2976"/>
    <mergeCell ref="L2975:L2976"/>
    <mergeCell ref="B2977:B2978"/>
    <mergeCell ref="G2977:G2978"/>
    <mergeCell ref="L2977:L2978"/>
    <mergeCell ref="N2949:P2949"/>
    <mergeCell ref="A2951:A2970"/>
    <mergeCell ref="B2951:B2970"/>
    <mergeCell ref="A2971:A3016"/>
    <mergeCell ref="C2971:C3016"/>
    <mergeCell ref="H2971:H3016"/>
    <mergeCell ref="M2971:M3016"/>
    <mergeCell ref="B2972:B2973"/>
    <mergeCell ref="G2972:G2973"/>
    <mergeCell ref="L2972:L2973"/>
    <mergeCell ref="B2995:B2996"/>
    <mergeCell ref="G2995:G2996"/>
    <mergeCell ref="L2995:L2996"/>
    <mergeCell ref="B2997:B2998"/>
    <mergeCell ref="G2997:G2998"/>
    <mergeCell ref="L2997:L2998"/>
    <mergeCell ref="B2991:B2992"/>
    <mergeCell ref="G2991:G2992"/>
    <mergeCell ref="L2991:L2992"/>
    <mergeCell ref="B2993:B2994"/>
    <mergeCell ref="C2941:C2948"/>
    <mergeCell ref="H2941:H2948"/>
    <mergeCell ref="M2941:M2948"/>
    <mergeCell ref="A2945:A2948"/>
    <mergeCell ref="B2949:F2949"/>
    <mergeCell ref="G2949:M2949"/>
    <mergeCell ref="M2911:M2920"/>
    <mergeCell ref="C2921:C2930"/>
    <mergeCell ref="H2921:H2930"/>
    <mergeCell ref="M2921:M2930"/>
    <mergeCell ref="C2931:C2940"/>
    <mergeCell ref="H2931:H2940"/>
    <mergeCell ref="M2931:M2940"/>
    <mergeCell ref="B2901:B2902"/>
    <mergeCell ref="G2901:G2902"/>
    <mergeCell ref="L2901:L2902"/>
    <mergeCell ref="A2911:A2920"/>
    <mergeCell ref="C2911:C2920"/>
    <mergeCell ref="H2911:H2920"/>
    <mergeCell ref="G2883:G2884"/>
    <mergeCell ref="L2883:L2884"/>
    <mergeCell ref="B2873:B2874"/>
    <mergeCell ref="G2873:G2874"/>
    <mergeCell ref="L2873:L2874"/>
    <mergeCell ref="B2876:B2878"/>
    <mergeCell ref="G2876:G2878"/>
    <mergeCell ref="L2876:L2878"/>
    <mergeCell ref="B2897:B2898"/>
    <mergeCell ref="G2897:G2898"/>
    <mergeCell ref="L2897:L2898"/>
    <mergeCell ref="B2899:B2900"/>
    <mergeCell ref="G2899:G2900"/>
    <mergeCell ref="L2899:L2900"/>
    <mergeCell ref="B2893:B2894"/>
    <mergeCell ref="G2893:G2894"/>
    <mergeCell ref="L2893:L2894"/>
    <mergeCell ref="B2895:B2896"/>
    <mergeCell ref="G2895:G2896"/>
    <mergeCell ref="L2895:L2896"/>
    <mergeCell ref="B2889:B2890"/>
    <mergeCell ref="G2889:G2890"/>
    <mergeCell ref="L2889:L2890"/>
    <mergeCell ref="B2891:B2892"/>
    <mergeCell ref="G2891:G2892"/>
    <mergeCell ref="L2891:L2892"/>
    <mergeCell ref="B2869:B2870"/>
    <mergeCell ref="G2869:G2870"/>
    <mergeCell ref="L2869:L2870"/>
    <mergeCell ref="B2871:B2872"/>
    <mergeCell ref="G2871:G2872"/>
    <mergeCell ref="L2871:L2872"/>
    <mergeCell ref="N2843:P2843"/>
    <mergeCell ref="A2845:A2864"/>
    <mergeCell ref="B2845:B2864"/>
    <mergeCell ref="A2865:A2910"/>
    <mergeCell ref="C2865:C2910"/>
    <mergeCell ref="H2865:H2910"/>
    <mergeCell ref="M2865:M2910"/>
    <mergeCell ref="B2866:B2867"/>
    <mergeCell ref="G2866:G2867"/>
    <mergeCell ref="L2866:L2867"/>
    <mergeCell ref="C2835:C2842"/>
    <mergeCell ref="H2835:H2842"/>
    <mergeCell ref="M2835:M2842"/>
    <mergeCell ref="A2839:A2842"/>
    <mergeCell ref="B2843:F2843"/>
    <mergeCell ref="G2843:M2843"/>
    <mergeCell ref="B2885:B2886"/>
    <mergeCell ref="G2885:G2886"/>
    <mergeCell ref="L2885:L2886"/>
    <mergeCell ref="B2887:B2888"/>
    <mergeCell ref="G2887:G2888"/>
    <mergeCell ref="L2887:L2888"/>
    <mergeCell ref="B2880:B2882"/>
    <mergeCell ref="G2880:G2882"/>
    <mergeCell ref="L2880:L2882"/>
    <mergeCell ref="B2883:B2884"/>
    <mergeCell ref="M2805:M2814"/>
    <mergeCell ref="C2815:C2824"/>
    <mergeCell ref="H2815:H2824"/>
    <mergeCell ref="M2815:M2824"/>
    <mergeCell ref="C2825:C2834"/>
    <mergeCell ref="H2825:H2834"/>
    <mergeCell ref="M2825:M2834"/>
    <mergeCell ref="B2795:B2796"/>
    <mergeCell ref="G2795:G2796"/>
    <mergeCell ref="L2795:L2796"/>
    <mergeCell ref="A2805:A2814"/>
    <mergeCell ref="C2805:C2814"/>
    <mergeCell ref="H2805:H2814"/>
    <mergeCell ref="B2791:B2792"/>
    <mergeCell ref="G2791:G2792"/>
    <mergeCell ref="L2791:L2792"/>
    <mergeCell ref="B2793:B2794"/>
    <mergeCell ref="G2793:G2794"/>
    <mergeCell ref="L2793:L2794"/>
    <mergeCell ref="B2770:B2772"/>
    <mergeCell ref="G2770:G2772"/>
    <mergeCell ref="L2770:L2772"/>
    <mergeCell ref="B2763:B2764"/>
    <mergeCell ref="G2763:G2764"/>
    <mergeCell ref="L2763:L2764"/>
    <mergeCell ref="B2765:B2766"/>
    <mergeCell ref="G2765:G2766"/>
    <mergeCell ref="L2765:L2766"/>
    <mergeCell ref="B2787:B2788"/>
    <mergeCell ref="G2787:G2788"/>
    <mergeCell ref="L2787:L2788"/>
    <mergeCell ref="B2789:B2790"/>
    <mergeCell ref="G2789:G2790"/>
    <mergeCell ref="L2789:L2790"/>
    <mergeCell ref="B2783:B2784"/>
    <mergeCell ref="G2783:G2784"/>
    <mergeCell ref="L2783:L2784"/>
    <mergeCell ref="B2785:B2786"/>
    <mergeCell ref="G2785:G2786"/>
    <mergeCell ref="L2785:L2786"/>
    <mergeCell ref="B2779:B2780"/>
    <mergeCell ref="G2779:G2780"/>
    <mergeCell ref="L2779:L2780"/>
    <mergeCell ref="B2781:B2782"/>
    <mergeCell ref="G2781:G2782"/>
    <mergeCell ref="L2781:L2782"/>
    <mergeCell ref="N2737:P2737"/>
    <mergeCell ref="A2739:A2758"/>
    <mergeCell ref="B2739:B2758"/>
    <mergeCell ref="A2759:A2804"/>
    <mergeCell ref="C2759:C2804"/>
    <mergeCell ref="H2759:H2804"/>
    <mergeCell ref="M2759:M2804"/>
    <mergeCell ref="B2760:B2761"/>
    <mergeCell ref="G2760:G2761"/>
    <mergeCell ref="L2760:L2761"/>
    <mergeCell ref="C2729:C2736"/>
    <mergeCell ref="H2729:H2736"/>
    <mergeCell ref="M2729:M2736"/>
    <mergeCell ref="A2733:A2736"/>
    <mergeCell ref="B2737:F2737"/>
    <mergeCell ref="G2737:M2737"/>
    <mergeCell ref="M2699:M2708"/>
    <mergeCell ref="C2709:C2718"/>
    <mergeCell ref="H2709:H2718"/>
    <mergeCell ref="M2709:M2718"/>
    <mergeCell ref="C2719:C2728"/>
    <mergeCell ref="H2719:H2728"/>
    <mergeCell ref="M2719:M2728"/>
    <mergeCell ref="B2774:B2776"/>
    <mergeCell ref="G2774:G2776"/>
    <mergeCell ref="L2774:L2776"/>
    <mergeCell ref="B2777:B2778"/>
    <mergeCell ref="G2777:G2778"/>
    <mergeCell ref="L2777:L2778"/>
    <mergeCell ref="B2767:B2768"/>
    <mergeCell ref="G2767:G2768"/>
    <mergeCell ref="L2767:L2768"/>
    <mergeCell ref="G2675:G2676"/>
    <mergeCell ref="L2675:L2676"/>
    <mergeCell ref="B2668:B2670"/>
    <mergeCell ref="G2668:G2670"/>
    <mergeCell ref="L2668:L2670"/>
    <mergeCell ref="B2671:B2672"/>
    <mergeCell ref="G2671:G2672"/>
    <mergeCell ref="L2671:L2672"/>
    <mergeCell ref="B2689:B2690"/>
    <mergeCell ref="G2689:G2690"/>
    <mergeCell ref="L2689:L2690"/>
    <mergeCell ref="A2699:A2708"/>
    <mergeCell ref="C2699:C2708"/>
    <mergeCell ref="H2699:H2708"/>
    <mergeCell ref="B2685:B2686"/>
    <mergeCell ref="G2685:G2686"/>
    <mergeCell ref="L2685:L2686"/>
    <mergeCell ref="B2687:B2688"/>
    <mergeCell ref="G2687:G2688"/>
    <mergeCell ref="L2687:L2688"/>
    <mergeCell ref="B2681:B2682"/>
    <mergeCell ref="G2681:G2682"/>
    <mergeCell ref="L2681:L2682"/>
    <mergeCell ref="B2683:B2684"/>
    <mergeCell ref="G2683:G2684"/>
    <mergeCell ref="L2683:L2684"/>
    <mergeCell ref="B2661:B2662"/>
    <mergeCell ref="G2661:G2662"/>
    <mergeCell ref="L2661:L2662"/>
    <mergeCell ref="B2664:B2666"/>
    <mergeCell ref="G2664:G2666"/>
    <mergeCell ref="L2664:L2666"/>
    <mergeCell ref="B2657:B2658"/>
    <mergeCell ref="G2657:G2658"/>
    <mergeCell ref="L2657:L2658"/>
    <mergeCell ref="B2659:B2660"/>
    <mergeCell ref="G2659:G2660"/>
    <mergeCell ref="L2659:L2660"/>
    <mergeCell ref="N2631:P2631"/>
    <mergeCell ref="A2633:A2652"/>
    <mergeCell ref="B2633:B2652"/>
    <mergeCell ref="A2653:A2698"/>
    <mergeCell ref="C2653:C2698"/>
    <mergeCell ref="H2653:H2698"/>
    <mergeCell ref="M2653:M2698"/>
    <mergeCell ref="B2654:B2655"/>
    <mergeCell ref="G2654:G2655"/>
    <mergeCell ref="L2654:L2655"/>
    <mergeCell ref="B2677:B2678"/>
    <mergeCell ref="G2677:G2678"/>
    <mergeCell ref="L2677:L2678"/>
    <mergeCell ref="B2679:B2680"/>
    <mergeCell ref="G2679:G2680"/>
    <mergeCell ref="L2679:L2680"/>
    <mergeCell ref="B2673:B2674"/>
    <mergeCell ref="G2673:G2674"/>
    <mergeCell ref="L2673:L2674"/>
    <mergeCell ref="B2675:B2676"/>
    <mergeCell ref="C2623:C2630"/>
    <mergeCell ref="H2623:H2630"/>
    <mergeCell ref="M2623:M2630"/>
    <mergeCell ref="A2627:A2630"/>
    <mergeCell ref="B2631:F2631"/>
    <mergeCell ref="G2631:M2631"/>
    <mergeCell ref="M2593:M2602"/>
    <mergeCell ref="C2603:C2612"/>
    <mergeCell ref="H2603:H2612"/>
    <mergeCell ref="M2603:M2612"/>
    <mergeCell ref="C2613:C2622"/>
    <mergeCell ref="H2613:H2622"/>
    <mergeCell ref="M2613:M2622"/>
    <mergeCell ref="B2583:B2584"/>
    <mergeCell ref="G2583:G2584"/>
    <mergeCell ref="L2583:L2584"/>
    <mergeCell ref="A2593:A2602"/>
    <mergeCell ref="C2593:C2602"/>
    <mergeCell ref="H2593:H2602"/>
    <mergeCell ref="G2565:G2566"/>
    <mergeCell ref="L2565:L2566"/>
    <mergeCell ref="B2555:B2556"/>
    <mergeCell ref="G2555:G2556"/>
    <mergeCell ref="L2555:L2556"/>
    <mergeCell ref="B2558:B2560"/>
    <mergeCell ref="G2558:G2560"/>
    <mergeCell ref="L2558:L2560"/>
    <mergeCell ref="B2579:B2580"/>
    <mergeCell ref="G2579:G2580"/>
    <mergeCell ref="L2579:L2580"/>
    <mergeCell ref="B2581:B2582"/>
    <mergeCell ref="G2581:G2582"/>
    <mergeCell ref="L2581:L2582"/>
    <mergeCell ref="B2575:B2576"/>
    <mergeCell ref="G2575:G2576"/>
    <mergeCell ref="L2575:L2576"/>
    <mergeCell ref="B2577:B2578"/>
    <mergeCell ref="G2577:G2578"/>
    <mergeCell ref="L2577:L2578"/>
    <mergeCell ref="B2571:B2572"/>
    <mergeCell ref="G2571:G2572"/>
    <mergeCell ref="L2571:L2572"/>
    <mergeCell ref="B2573:B2574"/>
    <mergeCell ref="G2573:G2574"/>
    <mergeCell ref="L2573:L2574"/>
    <mergeCell ref="B2551:B2552"/>
    <mergeCell ref="G2551:G2552"/>
    <mergeCell ref="L2551:L2552"/>
    <mergeCell ref="B2553:B2554"/>
    <mergeCell ref="G2553:G2554"/>
    <mergeCell ref="L2553:L2554"/>
    <mergeCell ref="N2525:P2525"/>
    <mergeCell ref="A2527:A2546"/>
    <mergeCell ref="B2527:B2546"/>
    <mergeCell ref="A2547:A2592"/>
    <mergeCell ref="C2547:C2592"/>
    <mergeCell ref="H2547:H2592"/>
    <mergeCell ref="M2547:M2592"/>
    <mergeCell ref="B2548:B2549"/>
    <mergeCell ref="G2548:G2549"/>
    <mergeCell ref="L2548:L2549"/>
    <mergeCell ref="C2517:C2524"/>
    <mergeCell ref="H2517:H2524"/>
    <mergeCell ref="M2517:M2524"/>
    <mergeCell ref="A2521:A2524"/>
    <mergeCell ref="B2525:F2525"/>
    <mergeCell ref="G2525:M2525"/>
    <mergeCell ref="B2567:B2568"/>
    <mergeCell ref="G2567:G2568"/>
    <mergeCell ref="L2567:L2568"/>
    <mergeCell ref="B2569:B2570"/>
    <mergeCell ref="G2569:G2570"/>
    <mergeCell ref="L2569:L2570"/>
    <mergeCell ref="B2562:B2564"/>
    <mergeCell ref="G2562:G2564"/>
    <mergeCell ref="L2562:L2564"/>
    <mergeCell ref="B2565:B2566"/>
    <mergeCell ref="M2487:M2496"/>
    <mergeCell ref="C2497:C2506"/>
    <mergeCell ref="H2497:H2506"/>
    <mergeCell ref="M2497:M2506"/>
    <mergeCell ref="C2507:C2516"/>
    <mergeCell ref="H2507:H2516"/>
    <mergeCell ref="M2507:M2516"/>
    <mergeCell ref="B2477:B2478"/>
    <mergeCell ref="G2477:G2478"/>
    <mergeCell ref="L2477:L2478"/>
    <mergeCell ref="A2487:A2496"/>
    <mergeCell ref="C2487:C2496"/>
    <mergeCell ref="H2487:H2496"/>
    <mergeCell ref="B2473:B2474"/>
    <mergeCell ref="G2473:G2474"/>
    <mergeCell ref="L2473:L2474"/>
    <mergeCell ref="B2475:B2476"/>
    <mergeCell ref="G2475:G2476"/>
    <mergeCell ref="L2475:L2476"/>
    <mergeCell ref="B2452:B2454"/>
    <mergeCell ref="G2452:G2454"/>
    <mergeCell ref="L2452:L2454"/>
    <mergeCell ref="B2445:B2446"/>
    <mergeCell ref="G2445:G2446"/>
    <mergeCell ref="L2445:L2446"/>
    <mergeCell ref="B2447:B2448"/>
    <mergeCell ref="G2447:G2448"/>
    <mergeCell ref="L2447:L2448"/>
    <mergeCell ref="B2469:B2470"/>
    <mergeCell ref="G2469:G2470"/>
    <mergeCell ref="L2469:L2470"/>
    <mergeCell ref="B2471:B2472"/>
    <mergeCell ref="G2471:G2472"/>
    <mergeCell ref="L2471:L2472"/>
    <mergeCell ref="B2465:B2466"/>
    <mergeCell ref="G2465:G2466"/>
    <mergeCell ref="L2465:L2466"/>
    <mergeCell ref="B2467:B2468"/>
    <mergeCell ref="G2467:G2468"/>
    <mergeCell ref="L2467:L2468"/>
    <mergeCell ref="B2461:B2462"/>
    <mergeCell ref="G2461:G2462"/>
    <mergeCell ref="L2461:L2462"/>
    <mergeCell ref="B2463:B2464"/>
    <mergeCell ref="G2463:G2464"/>
    <mergeCell ref="L2463:L2464"/>
    <mergeCell ref="N2419:P2419"/>
    <mergeCell ref="A2421:A2440"/>
    <mergeCell ref="B2421:B2440"/>
    <mergeCell ref="A2441:A2486"/>
    <mergeCell ref="C2441:C2486"/>
    <mergeCell ref="H2441:H2486"/>
    <mergeCell ref="M2441:M2486"/>
    <mergeCell ref="B2442:B2443"/>
    <mergeCell ref="G2442:G2443"/>
    <mergeCell ref="L2442:L2443"/>
    <mergeCell ref="C2411:C2418"/>
    <mergeCell ref="H2411:H2418"/>
    <mergeCell ref="M2411:M2418"/>
    <mergeCell ref="A2415:A2418"/>
    <mergeCell ref="B2419:F2419"/>
    <mergeCell ref="G2419:M2419"/>
    <mergeCell ref="M2381:M2390"/>
    <mergeCell ref="C2391:C2400"/>
    <mergeCell ref="H2391:H2400"/>
    <mergeCell ref="M2391:M2400"/>
    <mergeCell ref="C2401:C2410"/>
    <mergeCell ref="H2401:H2410"/>
    <mergeCell ref="M2401:M2410"/>
    <mergeCell ref="B2456:B2458"/>
    <mergeCell ref="G2456:G2458"/>
    <mergeCell ref="L2456:L2458"/>
    <mergeCell ref="B2459:B2460"/>
    <mergeCell ref="G2459:G2460"/>
    <mergeCell ref="L2459:L2460"/>
    <mergeCell ref="B2449:B2450"/>
    <mergeCell ref="G2449:G2450"/>
    <mergeCell ref="L2449:L2450"/>
    <mergeCell ref="G2357:G2358"/>
    <mergeCell ref="L2357:L2358"/>
    <mergeCell ref="B2350:B2352"/>
    <mergeCell ref="G2350:G2352"/>
    <mergeCell ref="L2350:L2352"/>
    <mergeCell ref="B2353:B2354"/>
    <mergeCell ref="G2353:G2354"/>
    <mergeCell ref="L2353:L2354"/>
    <mergeCell ref="B2371:B2372"/>
    <mergeCell ref="G2371:G2372"/>
    <mergeCell ref="L2371:L2372"/>
    <mergeCell ref="A2381:A2390"/>
    <mergeCell ref="C2381:C2390"/>
    <mergeCell ref="H2381:H2390"/>
    <mergeCell ref="B2367:B2368"/>
    <mergeCell ref="G2367:G2368"/>
    <mergeCell ref="L2367:L2368"/>
    <mergeCell ref="B2369:B2370"/>
    <mergeCell ref="G2369:G2370"/>
    <mergeCell ref="L2369:L2370"/>
    <mergeCell ref="B2363:B2364"/>
    <mergeCell ref="G2363:G2364"/>
    <mergeCell ref="L2363:L2364"/>
    <mergeCell ref="B2365:B2366"/>
    <mergeCell ref="G2365:G2366"/>
    <mergeCell ref="L2365:L2366"/>
    <mergeCell ref="B2343:B2344"/>
    <mergeCell ref="G2343:G2344"/>
    <mergeCell ref="L2343:L2344"/>
    <mergeCell ref="B2346:B2348"/>
    <mergeCell ref="G2346:G2348"/>
    <mergeCell ref="L2346:L2348"/>
    <mergeCell ref="B2339:B2340"/>
    <mergeCell ref="G2339:G2340"/>
    <mergeCell ref="L2339:L2340"/>
    <mergeCell ref="B2341:B2342"/>
    <mergeCell ref="G2341:G2342"/>
    <mergeCell ref="L2341:L2342"/>
    <mergeCell ref="N2313:P2313"/>
    <mergeCell ref="A2315:A2334"/>
    <mergeCell ref="B2315:B2334"/>
    <mergeCell ref="A2335:A2380"/>
    <mergeCell ref="C2335:C2380"/>
    <mergeCell ref="H2335:H2380"/>
    <mergeCell ref="M2335:M2380"/>
    <mergeCell ref="B2336:B2337"/>
    <mergeCell ref="G2336:G2337"/>
    <mergeCell ref="L2336:L2337"/>
    <mergeCell ref="B2359:B2360"/>
    <mergeCell ref="G2359:G2360"/>
    <mergeCell ref="L2359:L2360"/>
    <mergeCell ref="B2361:B2362"/>
    <mergeCell ref="G2361:G2362"/>
    <mergeCell ref="L2361:L2362"/>
    <mergeCell ref="B2355:B2356"/>
    <mergeCell ref="G2355:G2356"/>
    <mergeCell ref="L2355:L2356"/>
    <mergeCell ref="B2357:B2358"/>
    <mergeCell ref="C2305:C2312"/>
    <mergeCell ref="H2305:H2312"/>
    <mergeCell ref="M2305:M2312"/>
    <mergeCell ref="A2309:A2312"/>
    <mergeCell ref="B2313:F2313"/>
    <mergeCell ref="G2313:M2313"/>
    <mergeCell ref="M2275:M2284"/>
    <mergeCell ref="C2285:C2294"/>
    <mergeCell ref="H2285:H2294"/>
    <mergeCell ref="M2285:M2294"/>
    <mergeCell ref="C2295:C2304"/>
    <mergeCell ref="H2295:H2304"/>
    <mergeCell ref="M2295:M2304"/>
    <mergeCell ref="B2265:B2266"/>
    <mergeCell ref="G2265:G2266"/>
    <mergeCell ref="L2265:L2266"/>
    <mergeCell ref="A2275:A2284"/>
    <mergeCell ref="C2275:C2284"/>
    <mergeCell ref="H2275:H2284"/>
    <mergeCell ref="G2247:G2248"/>
    <mergeCell ref="L2247:L2248"/>
    <mergeCell ref="B2237:B2238"/>
    <mergeCell ref="G2237:G2238"/>
    <mergeCell ref="L2237:L2238"/>
    <mergeCell ref="B2240:B2242"/>
    <mergeCell ref="G2240:G2242"/>
    <mergeCell ref="L2240:L2242"/>
    <mergeCell ref="B2261:B2262"/>
    <mergeCell ref="G2261:G2262"/>
    <mergeCell ref="L2261:L2262"/>
    <mergeCell ref="B2263:B2264"/>
    <mergeCell ref="G2263:G2264"/>
    <mergeCell ref="L2263:L2264"/>
    <mergeCell ref="B2257:B2258"/>
    <mergeCell ref="G2257:G2258"/>
    <mergeCell ref="L2257:L2258"/>
    <mergeCell ref="B2259:B2260"/>
    <mergeCell ref="G2259:G2260"/>
    <mergeCell ref="L2259:L2260"/>
    <mergeCell ref="B2253:B2254"/>
    <mergeCell ref="G2253:G2254"/>
    <mergeCell ref="L2253:L2254"/>
    <mergeCell ref="B2255:B2256"/>
    <mergeCell ref="G2255:G2256"/>
    <mergeCell ref="L2255:L2256"/>
    <mergeCell ref="B2233:B2234"/>
    <mergeCell ref="G2233:G2234"/>
    <mergeCell ref="L2233:L2234"/>
    <mergeCell ref="B2235:B2236"/>
    <mergeCell ref="G2235:G2236"/>
    <mergeCell ref="L2235:L2236"/>
    <mergeCell ref="N2207:P2207"/>
    <mergeCell ref="A2209:A2228"/>
    <mergeCell ref="B2209:B2228"/>
    <mergeCell ref="A2229:A2274"/>
    <mergeCell ref="C2229:C2274"/>
    <mergeCell ref="H2229:H2274"/>
    <mergeCell ref="M2229:M2274"/>
    <mergeCell ref="B2230:B2231"/>
    <mergeCell ref="G2230:G2231"/>
    <mergeCell ref="L2230:L2231"/>
    <mergeCell ref="C2199:C2206"/>
    <mergeCell ref="H2199:H2206"/>
    <mergeCell ref="M2199:M2206"/>
    <mergeCell ref="A2203:A2206"/>
    <mergeCell ref="B2207:F2207"/>
    <mergeCell ref="G2207:M2207"/>
    <mergeCell ref="B2249:B2250"/>
    <mergeCell ref="G2249:G2250"/>
    <mergeCell ref="L2249:L2250"/>
    <mergeCell ref="B2251:B2252"/>
    <mergeCell ref="G2251:G2252"/>
    <mergeCell ref="L2251:L2252"/>
    <mergeCell ref="B2244:B2246"/>
    <mergeCell ref="G2244:G2246"/>
    <mergeCell ref="L2244:L2246"/>
    <mergeCell ref="B2247:B2248"/>
    <mergeCell ref="M2169:M2178"/>
    <mergeCell ref="C2179:C2188"/>
    <mergeCell ref="H2179:H2188"/>
    <mergeCell ref="M2179:M2188"/>
    <mergeCell ref="C2189:C2198"/>
    <mergeCell ref="H2189:H2198"/>
    <mergeCell ref="M2189:M2198"/>
    <mergeCell ref="B2159:B2160"/>
    <mergeCell ref="G2159:G2160"/>
    <mergeCell ref="L2159:L2160"/>
    <mergeCell ref="A2169:A2178"/>
    <mergeCell ref="C2169:C2178"/>
    <mergeCell ref="H2169:H2178"/>
    <mergeCell ref="B2155:B2156"/>
    <mergeCell ref="G2155:G2156"/>
    <mergeCell ref="L2155:L2156"/>
    <mergeCell ref="B2157:B2158"/>
    <mergeCell ref="G2157:G2158"/>
    <mergeCell ref="L2157:L2158"/>
    <mergeCell ref="B2134:B2136"/>
    <mergeCell ref="G2134:G2136"/>
    <mergeCell ref="L2134:L2136"/>
    <mergeCell ref="B2127:B2128"/>
    <mergeCell ref="G2127:G2128"/>
    <mergeCell ref="L2127:L2128"/>
    <mergeCell ref="B2129:B2130"/>
    <mergeCell ref="G2129:G2130"/>
    <mergeCell ref="L2129:L2130"/>
    <mergeCell ref="B2151:B2152"/>
    <mergeCell ref="G2151:G2152"/>
    <mergeCell ref="L2151:L2152"/>
    <mergeCell ref="B2153:B2154"/>
    <mergeCell ref="G2153:G2154"/>
    <mergeCell ref="L2153:L2154"/>
    <mergeCell ref="B2147:B2148"/>
    <mergeCell ref="G2147:G2148"/>
    <mergeCell ref="L2147:L2148"/>
    <mergeCell ref="B2149:B2150"/>
    <mergeCell ref="G2149:G2150"/>
    <mergeCell ref="L2149:L2150"/>
    <mergeCell ref="B2143:B2144"/>
    <mergeCell ref="G2143:G2144"/>
    <mergeCell ref="L2143:L2144"/>
    <mergeCell ref="B2145:B2146"/>
    <mergeCell ref="G2145:G2146"/>
    <mergeCell ref="L2145:L2146"/>
    <mergeCell ref="N2101:P2101"/>
    <mergeCell ref="A2103:A2122"/>
    <mergeCell ref="B2103:B2122"/>
    <mergeCell ref="A2123:A2168"/>
    <mergeCell ref="C2123:C2168"/>
    <mergeCell ref="H2123:H2168"/>
    <mergeCell ref="M2123:M2168"/>
    <mergeCell ref="B2124:B2125"/>
    <mergeCell ref="G2124:G2125"/>
    <mergeCell ref="L2124:L2125"/>
    <mergeCell ref="C2093:C2100"/>
    <mergeCell ref="H2093:H2100"/>
    <mergeCell ref="M2093:M2100"/>
    <mergeCell ref="A2097:A2100"/>
    <mergeCell ref="B2101:F2101"/>
    <mergeCell ref="G2101:M2101"/>
    <mergeCell ref="M2063:M2072"/>
    <mergeCell ref="C2073:C2082"/>
    <mergeCell ref="H2073:H2082"/>
    <mergeCell ref="M2073:M2082"/>
    <mergeCell ref="C2083:C2092"/>
    <mergeCell ref="H2083:H2092"/>
    <mergeCell ref="M2083:M2092"/>
    <mergeCell ref="B2138:B2140"/>
    <mergeCell ref="G2138:G2140"/>
    <mergeCell ref="L2138:L2140"/>
    <mergeCell ref="B2141:B2142"/>
    <mergeCell ref="G2141:G2142"/>
    <mergeCell ref="L2141:L2142"/>
    <mergeCell ref="B2131:B2132"/>
    <mergeCell ref="G2131:G2132"/>
    <mergeCell ref="L2131:L2132"/>
    <mergeCell ref="G2039:G2040"/>
    <mergeCell ref="L2039:L2040"/>
    <mergeCell ref="B2032:B2034"/>
    <mergeCell ref="G2032:G2034"/>
    <mergeCell ref="L2032:L2034"/>
    <mergeCell ref="B2035:B2036"/>
    <mergeCell ref="G2035:G2036"/>
    <mergeCell ref="L2035:L2036"/>
    <mergeCell ref="B2053:B2054"/>
    <mergeCell ref="G2053:G2054"/>
    <mergeCell ref="L2053:L2054"/>
    <mergeCell ref="A2063:A2072"/>
    <mergeCell ref="C2063:C2072"/>
    <mergeCell ref="H2063:H2072"/>
    <mergeCell ref="B2049:B2050"/>
    <mergeCell ref="G2049:G2050"/>
    <mergeCell ref="L2049:L2050"/>
    <mergeCell ref="B2051:B2052"/>
    <mergeCell ref="G2051:G2052"/>
    <mergeCell ref="L2051:L2052"/>
    <mergeCell ref="B2045:B2046"/>
    <mergeCell ref="G2045:G2046"/>
    <mergeCell ref="L2045:L2046"/>
    <mergeCell ref="B2047:B2048"/>
    <mergeCell ref="G2047:G2048"/>
    <mergeCell ref="L2047:L2048"/>
    <mergeCell ref="B2025:B2026"/>
    <mergeCell ref="G2025:G2026"/>
    <mergeCell ref="L2025:L2026"/>
    <mergeCell ref="B2028:B2030"/>
    <mergeCell ref="G2028:G2030"/>
    <mergeCell ref="L2028:L2030"/>
    <mergeCell ref="B2021:B2022"/>
    <mergeCell ref="G2021:G2022"/>
    <mergeCell ref="L2021:L2022"/>
    <mergeCell ref="B2023:B2024"/>
    <mergeCell ref="G2023:G2024"/>
    <mergeCell ref="L2023:L2024"/>
    <mergeCell ref="N1995:P1995"/>
    <mergeCell ref="A1997:A2016"/>
    <mergeCell ref="B1997:B2016"/>
    <mergeCell ref="A2017:A2062"/>
    <mergeCell ref="C2017:C2062"/>
    <mergeCell ref="H2017:H2062"/>
    <mergeCell ref="M2017:M2062"/>
    <mergeCell ref="B2018:B2019"/>
    <mergeCell ref="G2018:G2019"/>
    <mergeCell ref="L2018:L2019"/>
    <mergeCell ref="B2041:B2042"/>
    <mergeCell ref="G2041:G2042"/>
    <mergeCell ref="L2041:L2042"/>
    <mergeCell ref="B2043:B2044"/>
    <mergeCell ref="G2043:G2044"/>
    <mergeCell ref="L2043:L2044"/>
    <mergeCell ref="B2037:B2038"/>
    <mergeCell ref="G2037:G2038"/>
    <mergeCell ref="L2037:L2038"/>
    <mergeCell ref="B2039:B2040"/>
    <mergeCell ref="C1987:C1994"/>
    <mergeCell ref="H1987:H1994"/>
    <mergeCell ref="M1987:M1994"/>
    <mergeCell ref="A1991:A1994"/>
    <mergeCell ref="B1995:F1995"/>
    <mergeCell ref="G1995:M1995"/>
    <mergeCell ref="M1957:M1966"/>
    <mergeCell ref="C1967:C1976"/>
    <mergeCell ref="H1967:H1976"/>
    <mergeCell ref="M1967:M1976"/>
    <mergeCell ref="C1977:C1986"/>
    <mergeCell ref="H1977:H1986"/>
    <mergeCell ref="M1977:M1986"/>
    <mergeCell ref="B1947:B1948"/>
    <mergeCell ref="G1947:G1948"/>
    <mergeCell ref="L1947:L1948"/>
    <mergeCell ref="A1957:A1966"/>
    <mergeCell ref="C1957:C1966"/>
    <mergeCell ref="H1957:H1966"/>
    <mergeCell ref="G1929:G1930"/>
    <mergeCell ref="L1929:L1930"/>
    <mergeCell ref="B1919:B1920"/>
    <mergeCell ref="G1919:G1920"/>
    <mergeCell ref="L1919:L1920"/>
    <mergeCell ref="B1922:B1924"/>
    <mergeCell ref="G1922:G1924"/>
    <mergeCell ref="L1922:L1924"/>
    <mergeCell ref="B1943:B1944"/>
    <mergeCell ref="G1943:G1944"/>
    <mergeCell ref="L1943:L1944"/>
    <mergeCell ref="B1945:B1946"/>
    <mergeCell ref="G1945:G1946"/>
    <mergeCell ref="L1945:L1946"/>
    <mergeCell ref="B1939:B1940"/>
    <mergeCell ref="G1939:G1940"/>
    <mergeCell ref="L1939:L1940"/>
    <mergeCell ref="B1941:B1942"/>
    <mergeCell ref="G1941:G1942"/>
    <mergeCell ref="L1941:L1942"/>
    <mergeCell ref="B1935:B1936"/>
    <mergeCell ref="G1935:G1936"/>
    <mergeCell ref="L1935:L1936"/>
    <mergeCell ref="B1937:B1938"/>
    <mergeCell ref="G1937:G1938"/>
    <mergeCell ref="L1937:L1938"/>
    <mergeCell ref="B1915:B1916"/>
    <mergeCell ref="G1915:G1916"/>
    <mergeCell ref="L1915:L1916"/>
    <mergeCell ref="B1917:B1918"/>
    <mergeCell ref="G1917:G1918"/>
    <mergeCell ref="L1917:L1918"/>
    <mergeCell ref="N1889:P1889"/>
    <mergeCell ref="A1891:A1910"/>
    <mergeCell ref="B1891:B1910"/>
    <mergeCell ref="A1911:A1956"/>
    <mergeCell ref="C1911:C1956"/>
    <mergeCell ref="H1911:H1956"/>
    <mergeCell ref="M1911:M1956"/>
    <mergeCell ref="B1912:B1913"/>
    <mergeCell ref="G1912:G1913"/>
    <mergeCell ref="L1912:L1913"/>
    <mergeCell ref="C1881:C1888"/>
    <mergeCell ref="H1881:H1888"/>
    <mergeCell ref="M1881:M1888"/>
    <mergeCell ref="A1885:A1888"/>
    <mergeCell ref="B1889:F1889"/>
    <mergeCell ref="G1889:M1889"/>
    <mergeCell ref="B1931:B1932"/>
    <mergeCell ref="G1931:G1932"/>
    <mergeCell ref="L1931:L1932"/>
    <mergeCell ref="B1933:B1934"/>
    <mergeCell ref="G1933:G1934"/>
    <mergeCell ref="L1933:L1934"/>
    <mergeCell ref="B1926:B1928"/>
    <mergeCell ref="G1926:G1928"/>
    <mergeCell ref="L1926:L1928"/>
    <mergeCell ref="B1929:B1930"/>
    <mergeCell ref="M1851:M1860"/>
    <mergeCell ref="C1861:C1870"/>
    <mergeCell ref="H1861:H1870"/>
    <mergeCell ref="M1861:M1870"/>
    <mergeCell ref="C1871:C1880"/>
    <mergeCell ref="H1871:H1880"/>
    <mergeCell ref="M1871:M1880"/>
    <mergeCell ref="B1841:B1842"/>
    <mergeCell ref="G1841:G1842"/>
    <mergeCell ref="L1841:L1842"/>
    <mergeCell ref="A1851:A1860"/>
    <mergeCell ref="C1851:C1860"/>
    <mergeCell ref="H1851:H1860"/>
    <mergeCell ref="B1837:B1838"/>
    <mergeCell ref="G1837:G1838"/>
    <mergeCell ref="L1837:L1838"/>
    <mergeCell ref="B1839:B1840"/>
    <mergeCell ref="G1839:G1840"/>
    <mergeCell ref="L1839:L1840"/>
    <mergeCell ref="B1816:B1818"/>
    <mergeCell ref="G1816:G1818"/>
    <mergeCell ref="L1816:L1818"/>
    <mergeCell ref="B1809:B1810"/>
    <mergeCell ref="G1809:G1810"/>
    <mergeCell ref="L1809:L1810"/>
    <mergeCell ref="B1811:B1812"/>
    <mergeCell ref="G1811:G1812"/>
    <mergeCell ref="L1811:L1812"/>
    <mergeCell ref="B1833:B1834"/>
    <mergeCell ref="G1833:G1834"/>
    <mergeCell ref="L1833:L1834"/>
    <mergeCell ref="B1835:B1836"/>
    <mergeCell ref="G1835:G1836"/>
    <mergeCell ref="L1835:L1836"/>
    <mergeCell ref="B1829:B1830"/>
    <mergeCell ref="G1829:G1830"/>
    <mergeCell ref="L1829:L1830"/>
    <mergeCell ref="B1831:B1832"/>
    <mergeCell ref="G1831:G1832"/>
    <mergeCell ref="L1831:L1832"/>
    <mergeCell ref="B1825:B1826"/>
    <mergeCell ref="G1825:G1826"/>
    <mergeCell ref="L1825:L1826"/>
    <mergeCell ref="B1827:B1828"/>
    <mergeCell ref="G1827:G1828"/>
    <mergeCell ref="L1827:L1828"/>
    <mergeCell ref="N1783:P1783"/>
    <mergeCell ref="A1785:A1804"/>
    <mergeCell ref="B1785:B1804"/>
    <mergeCell ref="A1805:A1850"/>
    <mergeCell ref="C1805:C1850"/>
    <mergeCell ref="H1805:H1850"/>
    <mergeCell ref="M1805:M1850"/>
    <mergeCell ref="B1806:B1807"/>
    <mergeCell ref="G1806:G1807"/>
    <mergeCell ref="L1806:L1807"/>
    <mergeCell ref="C1775:C1782"/>
    <mergeCell ref="H1775:H1782"/>
    <mergeCell ref="M1775:M1782"/>
    <mergeCell ref="A1779:A1782"/>
    <mergeCell ref="B1783:F1783"/>
    <mergeCell ref="G1783:M1783"/>
    <mergeCell ref="M1745:M1754"/>
    <mergeCell ref="C1755:C1764"/>
    <mergeCell ref="H1755:H1764"/>
    <mergeCell ref="M1755:M1764"/>
    <mergeCell ref="C1765:C1774"/>
    <mergeCell ref="H1765:H1774"/>
    <mergeCell ref="M1765:M1774"/>
    <mergeCell ref="B1820:B1822"/>
    <mergeCell ref="G1820:G1822"/>
    <mergeCell ref="L1820:L1822"/>
    <mergeCell ref="B1823:B1824"/>
    <mergeCell ref="G1823:G1824"/>
    <mergeCell ref="L1823:L1824"/>
    <mergeCell ref="B1813:B1814"/>
    <mergeCell ref="G1813:G1814"/>
    <mergeCell ref="L1813:L1814"/>
    <mergeCell ref="G1721:G1722"/>
    <mergeCell ref="L1721:L1722"/>
    <mergeCell ref="B1714:B1716"/>
    <mergeCell ref="G1714:G1716"/>
    <mergeCell ref="L1714:L1716"/>
    <mergeCell ref="B1717:B1718"/>
    <mergeCell ref="G1717:G1718"/>
    <mergeCell ref="L1717:L1718"/>
    <mergeCell ref="B1735:B1736"/>
    <mergeCell ref="G1735:G1736"/>
    <mergeCell ref="L1735:L1736"/>
    <mergeCell ref="A1745:A1754"/>
    <mergeCell ref="C1745:C1754"/>
    <mergeCell ref="H1745:H1754"/>
    <mergeCell ref="B1731:B1732"/>
    <mergeCell ref="G1731:G1732"/>
    <mergeCell ref="L1731:L1732"/>
    <mergeCell ref="B1733:B1734"/>
    <mergeCell ref="G1733:G1734"/>
    <mergeCell ref="L1733:L1734"/>
    <mergeCell ref="B1727:B1728"/>
    <mergeCell ref="G1727:G1728"/>
    <mergeCell ref="L1727:L1728"/>
    <mergeCell ref="B1729:B1730"/>
    <mergeCell ref="G1729:G1730"/>
    <mergeCell ref="L1729:L1730"/>
    <mergeCell ref="B1707:B1708"/>
    <mergeCell ref="G1707:G1708"/>
    <mergeCell ref="L1707:L1708"/>
    <mergeCell ref="B1710:B1712"/>
    <mergeCell ref="G1710:G1712"/>
    <mergeCell ref="L1710:L1712"/>
    <mergeCell ref="B1703:B1704"/>
    <mergeCell ref="G1703:G1704"/>
    <mergeCell ref="L1703:L1704"/>
    <mergeCell ref="B1705:B1706"/>
    <mergeCell ref="G1705:G1706"/>
    <mergeCell ref="L1705:L1706"/>
    <mergeCell ref="N1677:P1677"/>
    <mergeCell ref="A1679:A1698"/>
    <mergeCell ref="B1679:B1698"/>
    <mergeCell ref="A1699:A1744"/>
    <mergeCell ref="C1699:C1744"/>
    <mergeCell ref="H1699:H1744"/>
    <mergeCell ref="M1699:M1744"/>
    <mergeCell ref="B1700:B1701"/>
    <mergeCell ref="G1700:G1701"/>
    <mergeCell ref="L1700:L1701"/>
    <mergeCell ref="B1723:B1724"/>
    <mergeCell ref="G1723:G1724"/>
    <mergeCell ref="L1723:L1724"/>
    <mergeCell ref="B1725:B1726"/>
    <mergeCell ref="G1725:G1726"/>
    <mergeCell ref="L1725:L1726"/>
    <mergeCell ref="B1719:B1720"/>
    <mergeCell ref="G1719:G1720"/>
    <mergeCell ref="L1719:L1720"/>
    <mergeCell ref="B1721:B1722"/>
    <mergeCell ref="C1669:C1676"/>
    <mergeCell ref="H1669:H1676"/>
    <mergeCell ref="M1669:M1676"/>
    <mergeCell ref="A1673:A1676"/>
    <mergeCell ref="B1677:F1677"/>
    <mergeCell ref="G1677:M1677"/>
    <mergeCell ref="M1639:M1648"/>
    <mergeCell ref="C1649:C1658"/>
    <mergeCell ref="H1649:H1658"/>
    <mergeCell ref="M1649:M1658"/>
    <mergeCell ref="C1659:C1668"/>
    <mergeCell ref="H1659:H1668"/>
    <mergeCell ref="M1659:M1668"/>
    <mergeCell ref="B1629:B1630"/>
    <mergeCell ref="G1629:G1630"/>
    <mergeCell ref="L1629:L1630"/>
    <mergeCell ref="A1639:A1648"/>
    <mergeCell ref="C1639:C1648"/>
    <mergeCell ref="H1639:H1648"/>
    <mergeCell ref="G1611:G1612"/>
    <mergeCell ref="L1611:L1612"/>
    <mergeCell ref="B1601:B1602"/>
    <mergeCell ref="G1601:G1602"/>
    <mergeCell ref="L1601:L1602"/>
    <mergeCell ref="B1604:B1606"/>
    <mergeCell ref="G1604:G1606"/>
    <mergeCell ref="L1604:L1606"/>
    <mergeCell ref="B1625:B1626"/>
    <mergeCell ref="G1625:G1626"/>
    <mergeCell ref="L1625:L1626"/>
    <mergeCell ref="B1627:B1628"/>
    <mergeCell ref="G1627:G1628"/>
    <mergeCell ref="L1627:L1628"/>
    <mergeCell ref="B1621:B1622"/>
    <mergeCell ref="G1621:G1622"/>
    <mergeCell ref="L1621:L1622"/>
    <mergeCell ref="B1623:B1624"/>
    <mergeCell ref="G1623:G1624"/>
    <mergeCell ref="L1623:L1624"/>
    <mergeCell ref="B1617:B1618"/>
    <mergeCell ref="G1617:G1618"/>
    <mergeCell ref="L1617:L1618"/>
    <mergeCell ref="B1619:B1620"/>
    <mergeCell ref="G1619:G1620"/>
    <mergeCell ref="L1619:L1620"/>
    <mergeCell ref="B1597:B1598"/>
    <mergeCell ref="G1597:G1598"/>
    <mergeCell ref="L1597:L1598"/>
    <mergeCell ref="B1599:B1600"/>
    <mergeCell ref="G1599:G1600"/>
    <mergeCell ref="L1599:L1600"/>
    <mergeCell ref="N1571:P1571"/>
    <mergeCell ref="A1573:A1592"/>
    <mergeCell ref="B1573:B1592"/>
    <mergeCell ref="A1593:A1638"/>
    <mergeCell ref="C1593:C1638"/>
    <mergeCell ref="H1593:H1638"/>
    <mergeCell ref="M1593:M1638"/>
    <mergeCell ref="B1594:B1595"/>
    <mergeCell ref="G1594:G1595"/>
    <mergeCell ref="L1594:L1595"/>
    <mergeCell ref="C1563:C1570"/>
    <mergeCell ref="H1563:H1570"/>
    <mergeCell ref="M1563:M1570"/>
    <mergeCell ref="A1567:A1570"/>
    <mergeCell ref="B1571:F1571"/>
    <mergeCell ref="G1571:M1571"/>
    <mergeCell ref="B1613:B1614"/>
    <mergeCell ref="G1613:G1614"/>
    <mergeCell ref="L1613:L1614"/>
    <mergeCell ref="B1615:B1616"/>
    <mergeCell ref="G1615:G1616"/>
    <mergeCell ref="L1615:L1616"/>
    <mergeCell ref="B1608:B1610"/>
    <mergeCell ref="G1608:G1610"/>
    <mergeCell ref="L1608:L1610"/>
    <mergeCell ref="B1611:B1612"/>
    <mergeCell ref="M1533:M1542"/>
    <mergeCell ref="C1543:C1552"/>
    <mergeCell ref="H1543:H1552"/>
    <mergeCell ref="M1543:M1552"/>
    <mergeCell ref="C1553:C1562"/>
    <mergeCell ref="H1553:H1562"/>
    <mergeCell ref="M1553:M1562"/>
    <mergeCell ref="B1523:B1524"/>
    <mergeCell ref="G1523:G1524"/>
    <mergeCell ref="L1523:L1524"/>
    <mergeCell ref="A1533:A1542"/>
    <mergeCell ref="C1533:C1542"/>
    <mergeCell ref="H1533:H1542"/>
    <mergeCell ref="B1519:B1520"/>
    <mergeCell ref="G1519:G1520"/>
    <mergeCell ref="L1519:L1520"/>
    <mergeCell ref="B1521:B1522"/>
    <mergeCell ref="G1521:G1522"/>
    <mergeCell ref="L1521:L1522"/>
    <mergeCell ref="B1498:B1500"/>
    <mergeCell ref="G1498:G1500"/>
    <mergeCell ref="L1498:L1500"/>
    <mergeCell ref="B1491:B1492"/>
    <mergeCell ref="G1491:G1492"/>
    <mergeCell ref="L1491:L1492"/>
    <mergeCell ref="B1493:B1494"/>
    <mergeCell ref="G1493:G1494"/>
    <mergeCell ref="L1493:L1494"/>
    <mergeCell ref="B1515:B1516"/>
    <mergeCell ref="G1515:G1516"/>
    <mergeCell ref="L1515:L1516"/>
    <mergeCell ref="B1517:B1518"/>
    <mergeCell ref="G1517:G1518"/>
    <mergeCell ref="L1517:L1518"/>
    <mergeCell ref="B1511:B1512"/>
    <mergeCell ref="G1511:G1512"/>
    <mergeCell ref="L1511:L1512"/>
    <mergeCell ref="B1513:B1514"/>
    <mergeCell ref="G1513:G1514"/>
    <mergeCell ref="L1513:L1514"/>
    <mergeCell ref="B1507:B1508"/>
    <mergeCell ref="G1507:G1508"/>
    <mergeCell ref="L1507:L1508"/>
    <mergeCell ref="B1509:B1510"/>
    <mergeCell ref="G1509:G1510"/>
    <mergeCell ref="L1509:L1510"/>
    <mergeCell ref="N1465:P1465"/>
    <mergeCell ref="A1467:A1486"/>
    <mergeCell ref="B1467:B1486"/>
    <mergeCell ref="A1487:A1532"/>
    <mergeCell ref="C1487:C1532"/>
    <mergeCell ref="H1487:H1532"/>
    <mergeCell ref="M1487:M1532"/>
    <mergeCell ref="B1488:B1489"/>
    <mergeCell ref="G1488:G1489"/>
    <mergeCell ref="L1488:L1489"/>
    <mergeCell ref="C1457:C1464"/>
    <mergeCell ref="H1457:H1464"/>
    <mergeCell ref="M1457:M1464"/>
    <mergeCell ref="A1461:A1464"/>
    <mergeCell ref="B1465:F1465"/>
    <mergeCell ref="G1465:M1465"/>
    <mergeCell ref="M1427:M1436"/>
    <mergeCell ref="C1437:C1446"/>
    <mergeCell ref="H1437:H1446"/>
    <mergeCell ref="M1437:M1446"/>
    <mergeCell ref="C1447:C1456"/>
    <mergeCell ref="H1447:H1456"/>
    <mergeCell ref="M1447:M1456"/>
    <mergeCell ref="B1502:B1504"/>
    <mergeCell ref="G1502:G1504"/>
    <mergeCell ref="L1502:L1504"/>
    <mergeCell ref="B1505:B1506"/>
    <mergeCell ref="G1505:G1506"/>
    <mergeCell ref="L1505:L1506"/>
    <mergeCell ref="B1495:B1496"/>
    <mergeCell ref="G1495:G1496"/>
    <mergeCell ref="L1495:L1496"/>
    <mergeCell ref="G1403:G1404"/>
    <mergeCell ref="L1403:L1404"/>
    <mergeCell ref="B1396:B1398"/>
    <mergeCell ref="G1396:G1398"/>
    <mergeCell ref="L1396:L1398"/>
    <mergeCell ref="B1399:B1400"/>
    <mergeCell ref="G1399:G1400"/>
    <mergeCell ref="L1399:L1400"/>
    <mergeCell ref="B1417:B1418"/>
    <mergeCell ref="G1417:G1418"/>
    <mergeCell ref="L1417:L1418"/>
    <mergeCell ref="A1427:A1436"/>
    <mergeCell ref="C1427:C1436"/>
    <mergeCell ref="H1427:H1436"/>
    <mergeCell ref="B1413:B1414"/>
    <mergeCell ref="G1413:G1414"/>
    <mergeCell ref="L1413:L1414"/>
    <mergeCell ref="B1415:B1416"/>
    <mergeCell ref="G1415:G1416"/>
    <mergeCell ref="L1415:L1416"/>
    <mergeCell ref="B1409:B1410"/>
    <mergeCell ref="G1409:G1410"/>
    <mergeCell ref="L1409:L1410"/>
    <mergeCell ref="B1411:B1412"/>
    <mergeCell ref="G1411:G1412"/>
    <mergeCell ref="L1411:L1412"/>
    <mergeCell ref="B1389:B1390"/>
    <mergeCell ref="G1389:G1390"/>
    <mergeCell ref="L1389:L1390"/>
    <mergeCell ref="B1392:B1394"/>
    <mergeCell ref="G1392:G1394"/>
    <mergeCell ref="L1392:L1394"/>
    <mergeCell ref="B1385:B1386"/>
    <mergeCell ref="G1385:G1386"/>
    <mergeCell ref="L1385:L1386"/>
    <mergeCell ref="B1387:B1388"/>
    <mergeCell ref="G1387:G1388"/>
    <mergeCell ref="L1387:L1388"/>
    <mergeCell ref="N1359:P1359"/>
    <mergeCell ref="A1361:A1380"/>
    <mergeCell ref="B1361:B1380"/>
    <mergeCell ref="A1381:A1426"/>
    <mergeCell ref="C1381:C1426"/>
    <mergeCell ref="H1381:H1426"/>
    <mergeCell ref="M1381:M1426"/>
    <mergeCell ref="B1382:B1383"/>
    <mergeCell ref="G1382:G1383"/>
    <mergeCell ref="L1382:L1383"/>
    <mergeCell ref="B1405:B1406"/>
    <mergeCell ref="G1405:G1406"/>
    <mergeCell ref="L1405:L1406"/>
    <mergeCell ref="B1407:B1408"/>
    <mergeCell ref="G1407:G1408"/>
    <mergeCell ref="L1407:L1408"/>
    <mergeCell ref="B1401:B1402"/>
    <mergeCell ref="G1401:G1402"/>
    <mergeCell ref="L1401:L1402"/>
    <mergeCell ref="B1403:B1404"/>
    <mergeCell ref="C1351:C1358"/>
    <mergeCell ref="H1351:H1358"/>
    <mergeCell ref="M1351:M1358"/>
    <mergeCell ref="A1355:A1358"/>
    <mergeCell ref="B1359:F1359"/>
    <mergeCell ref="G1359:M1359"/>
    <mergeCell ref="M1321:M1330"/>
    <mergeCell ref="C1331:C1340"/>
    <mergeCell ref="H1331:H1340"/>
    <mergeCell ref="M1331:M1340"/>
    <mergeCell ref="C1341:C1350"/>
    <mergeCell ref="H1341:H1350"/>
    <mergeCell ref="M1341:M1350"/>
    <mergeCell ref="B1311:B1312"/>
    <mergeCell ref="G1311:G1312"/>
    <mergeCell ref="L1311:L1312"/>
    <mergeCell ref="A1321:A1330"/>
    <mergeCell ref="C1321:C1330"/>
    <mergeCell ref="H1321:H1330"/>
    <mergeCell ref="G1293:G1294"/>
    <mergeCell ref="L1293:L1294"/>
    <mergeCell ref="B1283:B1284"/>
    <mergeCell ref="G1283:G1284"/>
    <mergeCell ref="L1283:L1284"/>
    <mergeCell ref="B1286:B1288"/>
    <mergeCell ref="G1286:G1288"/>
    <mergeCell ref="L1286:L1288"/>
    <mergeCell ref="B1307:B1308"/>
    <mergeCell ref="G1307:G1308"/>
    <mergeCell ref="L1307:L1308"/>
    <mergeCell ref="B1309:B1310"/>
    <mergeCell ref="G1309:G1310"/>
    <mergeCell ref="L1309:L1310"/>
    <mergeCell ref="B1303:B1304"/>
    <mergeCell ref="G1303:G1304"/>
    <mergeCell ref="L1303:L1304"/>
    <mergeCell ref="B1305:B1306"/>
    <mergeCell ref="G1305:G1306"/>
    <mergeCell ref="L1305:L1306"/>
    <mergeCell ref="B1299:B1300"/>
    <mergeCell ref="G1299:G1300"/>
    <mergeCell ref="L1299:L1300"/>
    <mergeCell ref="B1301:B1302"/>
    <mergeCell ref="G1301:G1302"/>
    <mergeCell ref="L1301:L1302"/>
    <mergeCell ref="B1279:B1280"/>
    <mergeCell ref="G1279:G1280"/>
    <mergeCell ref="L1279:L1280"/>
    <mergeCell ref="B1281:B1282"/>
    <mergeCell ref="G1281:G1282"/>
    <mergeCell ref="L1281:L1282"/>
    <mergeCell ref="N1253:P1253"/>
    <mergeCell ref="A1255:A1274"/>
    <mergeCell ref="B1255:B1274"/>
    <mergeCell ref="A1275:A1320"/>
    <mergeCell ref="C1275:C1320"/>
    <mergeCell ref="H1275:H1320"/>
    <mergeCell ref="M1275:M1320"/>
    <mergeCell ref="B1276:B1277"/>
    <mergeCell ref="G1276:G1277"/>
    <mergeCell ref="L1276:L1277"/>
    <mergeCell ref="C1245:C1252"/>
    <mergeCell ref="H1245:H1252"/>
    <mergeCell ref="M1245:M1252"/>
    <mergeCell ref="A1249:A1252"/>
    <mergeCell ref="B1253:F1253"/>
    <mergeCell ref="G1253:M1253"/>
    <mergeCell ref="B1295:B1296"/>
    <mergeCell ref="G1295:G1296"/>
    <mergeCell ref="L1295:L1296"/>
    <mergeCell ref="B1297:B1298"/>
    <mergeCell ref="G1297:G1298"/>
    <mergeCell ref="L1297:L1298"/>
    <mergeCell ref="B1290:B1292"/>
    <mergeCell ref="G1290:G1292"/>
    <mergeCell ref="L1290:L1292"/>
    <mergeCell ref="B1293:B1294"/>
    <mergeCell ref="M1215:M1224"/>
    <mergeCell ref="C1225:C1234"/>
    <mergeCell ref="H1225:H1234"/>
    <mergeCell ref="M1225:M1234"/>
    <mergeCell ref="C1235:C1244"/>
    <mergeCell ref="H1235:H1244"/>
    <mergeCell ref="M1235:M1244"/>
    <mergeCell ref="B1205:B1206"/>
    <mergeCell ref="G1205:G1206"/>
    <mergeCell ref="L1205:L1206"/>
    <mergeCell ref="A1215:A1224"/>
    <mergeCell ref="C1215:C1224"/>
    <mergeCell ref="H1215:H1224"/>
    <mergeCell ref="B1201:B1202"/>
    <mergeCell ref="G1201:G1202"/>
    <mergeCell ref="L1201:L1202"/>
    <mergeCell ref="B1203:B1204"/>
    <mergeCell ref="G1203:G1204"/>
    <mergeCell ref="L1203:L1204"/>
    <mergeCell ref="B1180:B1182"/>
    <mergeCell ref="G1180:G1182"/>
    <mergeCell ref="L1180:L1182"/>
    <mergeCell ref="B1173:B1174"/>
    <mergeCell ref="G1173:G1174"/>
    <mergeCell ref="L1173:L1174"/>
    <mergeCell ref="B1175:B1176"/>
    <mergeCell ref="G1175:G1176"/>
    <mergeCell ref="L1175:L1176"/>
    <mergeCell ref="B1197:B1198"/>
    <mergeCell ref="G1197:G1198"/>
    <mergeCell ref="L1197:L1198"/>
    <mergeCell ref="B1199:B1200"/>
    <mergeCell ref="G1199:G1200"/>
    <mergeCell ref="L1199:L1200"/>
    <mergeCell ref="B1193:B1194"/>
    <mergeCell ref="G1193:G1194"/>
    <mergeCell ref="L1193:L1194"/>
    <mergeCell ref="B1195:B1196"/>
    <mergeCell ref="G1195:G1196"/>
    <mergeCell ref="L1195:L1196"/>
    <mergeCell ref="B1189:B1190"/>
    <mergeCell ref="G1189:G1190"/>
    <mergeCell ref="L1189:L1190"/>
    <mergeCell ref="B1191:B1192"/>
    <mergeCell ref="G1191:G1192"/>
    <mergeCell ref="L1191:L1192"/>
    <mergeCell ref="N1147:P1147"/>
    <mergeCell ref="A1149:A1168"/>
    <mergeCell ref="B1149:B1168"/>
    <mergeCell ref="A1169:A1214"/>
    <mergeCell ref="C1169:C1214"/>
    <mergeCell ref="H1169:H1214"/>
    <mergeCell ref="M1169:M1214"/>
    <mergeCell ref="B1170:B1171"/>
    <mergeCell ref="G1170:G1171"/>
    <mergeCell ref="L1170:L1171"/>
    <mergeCell ref="C1139:C1146"/>
    <mergeCell ref="H1139:H1146"/>
    <mergeCell ref="M1139:M1146"/>
    <mergeCell ref="A1143:A1146"/>
    <mergeCell ref="B1147:F1147"/>
    <mergeCell ref="G1147:M1147"/>
    <mergeCell ref="M1109:M1118"/>
    <mergeCell ref="C1119:C1128"/>
    <mergeCell ref="H1119:H1128"/>
    <mergeCell ref="M1119:M1128"/>
    <mergeCell ref="C1129:C1138"/>
    <mergeCell ref="H1129:H1138"/>
    <mergeCell ref="M1129:M1138"/>
    <mergeCell ref="B1184:B1186"/>
    <mergeCell ref="G1184:G1186"/>
    <mergeCell ref="L1184:L1186"/>
    <mergeCell ref="B1187:B1188"/>
    <mergeCell ref="G1187:G1188"/>
    <mergeCell ref="L1187:L1188"/>
    <mergeCell ref="B1177:B1178"/>
    <mergeCell ref="G1177:G1178"/>
    <mergeCell ref="L1177:L1178"/>
    <mergeCell ref="G1085:G1086"/>
    <mergeCell ref="L1085:L1086"/>
    <mergeCell ref="B1078:B1080"/>
    <mergeCell ref="G1078:G1080"/>
    <mergeCell ref="L1078:L1080"/>
    <mergeCell ref="B1081:B1082"/>
    <mergeCell ref="G1081:G1082"/>
    <mergeCell ref="L1081:L1082"/>
    <mergeCell ref="B1099:B1100"/>
    <mergeCell ref="G1099:G1100"/>
    <mergeCell ref="L1099:L1100"/>
    <mergeCell ref="A1109:A1118"/>
    <mergeCell ref="C1109:C1118"/>
    <mergeCell ref="H1109:H1118"/>
    <mergeCell ref="B1095:B1096"/>
    <mergeCell ref="G1095:G1096"/>
    <mergeCell ref="L1095:L1096"/>
    <mergeCell ref="B1097:B1098"/>
    <mergeCell ref="G1097:G1098"/>
    <mergeCell ref="L1097:L1098"/>
    <mergeCell ref="B1091:B1092"/>
    <mergeCell ref="G1091:G1092"/>
    <mergeCell ref="L1091:L1092"/>
    <mergeCell ref="B1093:B1094"/>
    <mergeCell ref="G1093:G1094"/>
    <mergeCell ref="L1093:L1094"/>
    <mergeCell ref="B1071:B1072"/>
    <mergeCell ref="G1071:G1072"/>
    <mergeCell ref="L1071:L1072"/>
    <mergeCell ref="B1074:B1076"/>
    <mergeCell ref="G1074:G1076"/>
    <mergeCell ref="L1074:L1076"/>
    <mergeCell ref="B1067:B1068"/>
    <mergeCell ref="G1067:G1068"/>
    <mergeCell ref="L1067:L1068"/>
    <mergeCell ref="B1069:B1070"/>
    <mergeCell ref="G1069:G1070"/>
    <mergeCell ref="L1069:L1070"/>
    <mergeCell ref="N1041:P1041"/>
    <mergeCell ref="A1043:A1062"/>
    <mergeCell ref="B1043:B1062"/>
    <mergeCell ref="A1063:A1108"/>
    <mergeCell ref="C1063:C1108"/>
    <mergeCell ref="H1063:H1108"/>
    <mergeCell ref="M1063:M1108"/>
    <mergeCell ref="B1064:B1065"/>
    <mergeCell ref="G1064:G1065"/>
    <mergeCell ref="L1064:L1065"/>
    <mergeCell ref="B1087:B1088"/>
    <mergeCell ref="G1087:G1088"/>
    <mergeCell ref="L1087:L1088"/>
    <mergeCell ref="B1089:B1090"/>
    <mergeCell ref="G1089:G1090"/>
    <mergeCell ref="L1089:L1090"/>
    <mergeCell ref="B1083:B1084"/>
    <mergeCell ref="G1083:G1084"/>
    <mergeCell ref="L1083:L1084"/>
    <mergeCell ref="B1085:B1086"/>
    <mergeCell ref="C1033:C1040"/>
    <mergeCell ref="H1033:H1040"/>
    <mergeCell ref="M1033:M1040"/>
    <mergeCell ref="A1037:A1040"/>
    <mergeCell ref="B1041:F1041"/>
    <mergeCell ref="G1041:M1041"/>
    <mergeCell ref="M1003:M1012"/>
    <mergeCell ref="C1013:C1022"/>
    <mergeCell ref="H1013:H1022"/>
    <mergeCell ref="M1013:M1022"/>
    <mergeCell ref="C1023:C1032"/>
    <mergeCell ref="H1023:H1032"/>
    <mergeCell ref="M1023:M1032"/>
    <mergeCell ref="B993:B994"/>
    <mergeCell ref="G993:G994"/>
    <mergeCell ref="L993:L994"/>
    <mergeCell ref="A1003:A1012"/>
    <mergeCell ref="C1003:C1012"/>
    <mergeCell ref="H1003:H1012"/>
    <mergeCell ref="G975:G976"/>
    <mergeCell ref="L975:L976"/>
    <mergeCell ref="B965:B966"/>
    <mergeCell ref="G965:G966"/>
    <mergeCell ref="L965:L966"/>
    <mergeCell ref="B968:B970"/>
    <mergeCell ref="G968:G970"/>
    <mergeCell ref="L968:L970"/>
    <mergeCell ref="B989:B990"/>
    <mergeCell ref="G989:G990"/>
    <mergeCell ref="L989:L990"/>
    <mergeCell ref="B991:B992"/>
    <mergeCell ref="G991:G992"/>
    <mergeCell ref="L991:L992"/>
    <mergeCell ref="B985:B986"/>
    <mergeCell ref="G985:G986"/>
    <mergeCell ref="L985:L986"/>
    <mergeCell ref="B987:B988"/>
    <mergeCell ref="G987:G988"/>
    <mergeCell ref="L987:L988"/>
    <mergeCell ref="B981:B982"/>
    <mergeCell ref="G981:G982"/>
    <mergeCell ref="L981:L982"/>
    <mergeCell ref="B983:B984"/>
    <mergeCell ref="G983:G984"/>
    <mergeCell ref="L983:L984"/>
    <mergeCell ref="B961:B962"/>
    <mergeCell ref="G961:G962"/>
    <mergeCell ref="L961:L962"/>
    <mergeCell ref="B963:B964"/>
    <mergeCell ref="G963:G964"/>
    <mergeCell ref="L963:L964"/>
    <mergeCell ref="N935:P935"/>
    <mergeCell ref="A937:A956"/>
    <mergeCell ref="B937:B956"/>
    <mergeCell ref="A957:A1002"/>
    <mergeCell ref="C957:C1002"/>
    <mergeCell ref="H957:H1002"/>
    <mergeCell ref="M957:M1002"/>
    <mergeCell ref="B958:B959"/>
    <mergeCell ref="G958:G959"/>
    <mergeCell ref="L958:L959"/>
    <mergeCell ref="C927:C934"/>
    <mergeCell ref="H927:H934"/>
    <mergeCell ref="M927:M934"/>
    <mergeCell ref="A931:A934"/>
    <mergeCell ref="B935:F935"/>
    <mergeCell ref="G935:M935"/>
    <mergeCell ref="B977:B978"/>
    <mergeCell ref="G977:G978"/>
    <mergeCell ref="L977:L978"/>
    <mergeCell ref="B979:B980"/>
    <mergeCell ref="G979:G980"/>
    <mergeCell ref="L979:L980"/>
    <mergeCell ref="B972:B974"/>
    <mergeCell ref="G972:G974"/>
    <mergeCell ref="L972:L974"/>
    <mergeCell ref="B975:B976"/>
    <mergeCell ref="M897:M906"/>
    <mergeCell ref="C907:C916"/>
    <mergeCell ref="H907:H916"/>
    <mergeCell ref="M907:M916"/>
    <mergeCell ref="C917:C926"/>
    <mergeCell ref="H917:H926"/>
    <mergeCell ref="M917:M926"/>
    <mergeCell ref="B887:B888"/>
    <mergeCell ref="G887:G888"/>
    <mergeCell ref="L887:L888"/>
    <mergeCell ref="A897:A906"/>
    <mergeCell ref="C897:C906"/>
    <mergeCell ref="H897:H906"/>
    <mergeCell ref="B883:B884"/>
    <mergeCell ref="G883:G884"/>
    <mergeCell ref="L883:L884"/>
    <mergeCell ref="B885:B886"/>
    <mergeCell ref="G885:G886"/>
    <mergeCell ref="L885:L886"/>
    <mergeCell ref="B862:B864"/>
    <mergeCell ref="G862:G864"/>
    <mergeCell ref="L862:L864"/>
    <mergeCell ref="B855:B856"/>
    <mergeCell ref="G855:G856"/>
    <mergeCell ref="L855:L856"/>
    <mergeCell ref="B857:B858"/>
    <mergeCell ref="G857:G858"/>
    <mergeCell ref="L857:L858"/>
    <mergeCell ref="B879:B880"/>
    <mergeCell ref="G879:G880"/>
    <mergeCell ref="L879:L880"/>
    <mergeCell ref="B881:B882"/>
    <mergeCell ref="G881:G882"/>
    <mergeCell ref="L881:L882"/>
    <mergeCell ref="B875:B876"/>
    <mergeCell ref="G875:G876"/>
    <mergeCell ref="L875:L876"/>
    <mergeCell ref="B877:B878"/>
    <mergeCell ref="G877:G878"/>
    <mergeCell ref="L877:L878"/>
    <mergeCell ref="B871:B872"/>
    <mergeCell ref="G871:G872"/>
    <mergeCell ref="L871:L872"/>
    <mergeCell ref="B873:B874"/>
    <mergeCell ref="G873:G874"/>
    <mergeCell ref="L873:L874"/>
    <mergeCell ref="N829:P829"/>
    <mergeCell ref="A831:A850"/>
    <mergeCell ref="B831:B850"/>
    <mergeCell ref="A851:A896"/>
    <mergeCell ref="C851:C896"/>
    <mergeCell ref="H851:H896"/>
    <mergeCell ref="M851:M896"/>
    <mergeCell ref="B852:B853"/>
    <mergeCell ref="G852:G853"/>
    <mergeCell ref="L852:L853"/>
    <mergeCell ref="C821:C828"/>
    <mergeCell ref="H821:H828"/>
    <mergeCell ref="M821:M828"/>
    <mergeCell ref="A825:A828"/>
    <mergeCell ref="B829:F829"/>
    <mergeCell ref="G829:M829"/>
    <mergeCell ref="M791:M800"/>
    <mergeCell ref="C801:C810"/>
    <mergeCell ref="H801:H810"/>
    <mergeCell ref="M801:M810"/>
    <mergeCell ref="C811:C820"/>
    <mergeCell ref="H811:H820"/>
    <mergeCell ref="M811:M820"/>
    <mergeCell ref="B866:B868"/>
    <mergeCell ref="G866:G868"/>
    <mergeCell ref="L866:L868"/>
    <mergeCell ref="B869:B870"/>
    <mergeCell ref="G869:G870"/>
    <mergeCell ref="L869:L870"/>
    <mergeCell ref="B859:B860"/>
    <mergeCell ref="G859:G860"/>
    <mergeCell ref="L859:L860"/>
    <mergeCell ref="G767:G768"/>
    <mergeCell ref="L767:L768"/>
    <mergeCell ref="B760:B762"/>
    <mergeCell ref="G760:G762"/>
    <mergeCell ref="L760:L762"/>
    <mergeCell ref="B763:B764"/>
    <mergeCell ref="G763:G764"/>
    <mergeCell ref="L763:L764"/>
    <mergeCell ref="B781:B782"/>
    <mergeCell ref="G781:G782"/>
    <mergeCell ref="L781:L782"/>
    <mergeCell ref="A791:A800"/>
    <mergeCell ref="C791:C800"/>
    <mergeCell ref="H791:H800"/>
    <mergeCell ref="B777:B778"/>
    <mergeCell ref="G777:G778"/>
    <mergeCell ref="L777:L778"/>
    <mergeCell ref="B779:B780"/>
    <mergeCell ref="G779:G780"/>
    <mergeCell ref="L779:L780"/>
    <mergeCell ref="B773:B774"/>
    <mergeCell ref="G773:G774"/>
    <mergeCell ref="L773:L774"/>
    <mergeCell ref="B775:B776"/>
    <mergeCell ref="G775:G776"/>
    <mergeCell ref="L775:L776"/>
    <mergeCell ref="B753:B754"/>
    <mergeCell ref="G753:G754"/>
    <mergeCell ref="L753:L754"/>
    <mergeCell ref="B756:B758"/>
    <mergeCell ref="G756:G758"/>
    <mergeCell ref="L756:L758"/>
    <mergeCell ref="B749:B750"/>
    <mergeCell ref="G749:G750"/>
    <mergeCell ref="L749:L750"/>
    <mergeCell ref="B751:B752"/>
    <mergeCell ref="G751:G752"/>
    <mergeCell ref="L751:L752"/>
    <mergeCell ref="N723:P723"/>
    <mergeCell ref="A725:A744"/>
    <mergeCell ref="B725:B744"/>
    <mergeCell ref="A745:A790"/>
    <mergeCell ref="C745:C790"/>
    <mergeCell ref="H745:H790"/>
    <mergeCell ref="M745:M790"/>
    <mergeCell ref="B746:B747"/>
    <mergeCell ref="G746:G747"/>
    <mergeCell ref="L746:L747"/>
    <mergeCell ref="B769:B770"/>
    <mergeCell ref="G769:G770"/>
    <mergeCell ref="L769:L770"/>
    <mergeCell ref="B771:B772"/>
    <mergeCell ref="G771:G772"/>
    <mergeCell ref="L771:L772"/>
    <mergeCell ref="B765:B766"/>
    <mergeCell ref="G765:G766"/>
    <mergeCell ref="L765:L766"/>
    <mergeCell ref="B767:B768"/>
    <mergeCell ref="C715:C722"/>
    <mergeCell ref="H715:H722"/>
    <mergeCell ref="M715:M722"/>
    <mergeCell ref="A719:A722"/>
    <mergeCell ref="B723:F723"/>
    <mergeCell ref="G723:M723"/>
    <mergeCell ref="M685:M694"/>
    <mergeCell ref="C695:C704"/>
    <mergeCell ref="H695:H704"/>
    <mergeCell ref="M695:M704"/>
    <mergeCell ref="C705:C714"/>
    <mergeCell ref="H705:H714"/>
    <mergeCell ref="M705:M714"/>
    <mergeCell ref="B675:B676"/>
    <mergeCell ref="G675:G676"/>
    <mergeCell ref="L675:L676"/>
    <mergeCell ref="A685:A694"/>
    <mergeCell ref="C685:C694"/>
    <mergeCell ref="H685:H694"/>
    <mergeCell ref="G657:G658"/>
    <mergeCell ref="L657:L658"/>
    <mergeCell ref="B647:B648"/>
    <mergeCell ref="G647:G648"/>
    <mergeCell ref="L647:L648"/>
    <mergeCell ref="B650:B652"/>
    <mergeCell ref="G650:G652"/>
    <mergeCell ref="L650:L652"/>
    <mergeCell ref="B671:B672"/>
    <mergeCell ref="G671:G672"/>
    <mergeCell ref="L671:L672"/>
    <mergeCell ref="B673:B674"/>
    <mergeCell ref="G673:G674"/>
    <mergeCell ref="L673:L674"/>
    <mergeCell ref="B667:B668"/>
    <mergeCell ref="G667:G668"/>
    <mergeCell ref="L667:L668"/>
    <mergeCell ref="B669:B670"/>
    <mergeCell ref="G669:G670"/>
    <mergeCell ref="L669:L670"/>
    <mergeCell ref="B663:B664"/>
    <mergeCell ref="G663:G664"/>
    <mergeCell ref="L663:L664"/>
    <mergeCell ref="B665:B666"/>
    <mergeCell ref="G665:G666"/>
    <mergeCell ref="L665:L666"/>
    <mergeCell ref="B643:B644"/>
    <mergeCell ref="G643:G644"/>
    <mergeCell ref="L643:L644"/>
    <mergeCell ref="B645:B646"/>
    <mergeCell ref="G645:G646"/>
    <mergeCell ref="L645:L646"/>
    <mergeCell ref="N617:P617"/>
    <mergeCell ref="A619:A638"/>
    <mergeCell ref="B619:B638"/>
    <mergeCell ref="A639:A684"/>
    <mergeCell ref="C639:C684"/>
    <mergeCell ref="H639:H684"/>
    <mergeCell ref="M639:M684"/>
    <mergeCell ref="B640:B641"/>
    <mergeCell ref="G640:G641"/>
    <mergeCell ref="L640:L641"/>
    <mergeCell ref="C609:C616"/>
    <mergeCell ref="H609:H616"/>
    <mergeCell ref="M609:M616"/>
    <mergeCell ref="A613:A616"/>
    <mergeCell ref="B617:F617"/>
    <mergeCell ref="G617:M617"/>
    <mergeCell ref="B659:B660"/>
    <mergeCell ref="G659:G660"/>
    <mergeCell ref="L659:L660"/>
    <mergeCell ref="B661:B662"/>
    <mergeCell ref="G661:G662"/>
    <mergeCell ref="L661:L662"/>
    <mergeCell ref="B654:B656"/>
    <mergeCell ref="G654:G656"/>
    <mergeCell ref="L654:L656"/>
    <mergeCell ref="B657:B658"/>
    <mergeCell ref="M579:M588"/>
    <mergeCell ref="C589:C598"/>
    <mergeCell ref="H589:H598"/>
    <mergeCell ref="M589:M598"/>
    <mergeCell ref="C599:C608"/>
    <mergeCell ref="H599:H608"/>
    <mergeCell ref="M599:M608"/>
    <mergeCell ref="B569:B570"/>
    <mergeCell ref="G569:G570"/>
    <mergeCell ref="L569:L570"/>
    <mergeCell ref="A579:A588"/>
    <mergeCell ref="C579:C588"/>
    <mergeCell ref="H579:H588"/>
    <mergeCell ref="B565:B566"/>
    <mergeCell ref="G565:G566"/>
    <mergeCell ref="L565:L566"/>
    <mergeCell ref="B567:B568"/>
    <mergeCell ref="G567:G568"/>
    <mergeCell ref="L567:L568"/>
    <mergeCell ref="B544:B546"/>
    <mergeCell ref="G544:G546"/>
    <mergeCell ref="L544:L546"/>
    <mergeCell ref="B537:B538"/>
    <mergeCell ref="G537:G538"/>
    <mergeCell ref="L537:L538"/>
    <mergeCell ref="B539:B540"/>
    <mergeCell ref="G539:G540"/>
    <mergeCell ref="L539:L540"/>
    <mergeCell ref="B561:B562"/>
    <mergeCell ref="G561:G562"/>
    <mergeCell ref="L561:L562"/>
    <mergeCell ref="B563:B564"/>
    <mergeCell ref="G563:G564"/>
    <mergeCell ref="L563:L564"/>
    <mergeCell ref="B557:B558"/>
    <mergeCell ref="G557:G558"/>
    <mergeCell ref="L557:L558"/>
    <mergeCell ref="B559:B560"/>
    <mergeCell ref="G559:G560"/>
    <mergeCell ref="L559:L560"/>
    <mergeCell ref="B553:B554"/>
    <mergeCell ref="G553:G554"/>
    <mergeCell ref="L553:L554"/>
    <mergeCell ref="B555:B556"/>
    <mergeCell ref="G555:G556"/>
    <mergeCell ref="L555:L556"/>
    <mergeCell ref="N511:P511"/>
    <mergeCell ref="A513:A532"/>
    <mergeCell ref="B513:B532"/>
    <mergeCell ref="A533:A578"/>
    <mergeCell ref="C533:C578"/>
    <mergeCell ref="H533:H578"/>
    <mergeCell ref="M533:M578"/>
    <mergeCell ref="B534:B535"/>
    <mergeCell ref="G534:G535"/>
    <mergeCell ref="L534:L535"/>
    <mergeCell ref="C503:C510"/>
    <mergeCell ref="H503:H510"/>
    <mergeCell ref="M503:M510"/>
    <mergeCell ref="A507:A510"/>
    <mergeCell ref="B511:F511"/>
    <mergeCell ref="G511:M511"/>
    <mergeCell ref="M473:M482"/>
    <mergeCell ref="C483:C492"/>
    <mergeCell ref="H483:H492"/>
    <mergeCell ref="M483:M492"/>
    <mergeCell ref="C493:C502"/>
    <mergeCell ref="H493:H502"/>
    <mergeCell ref="M493:M502"/>
    <mergeCell ref="B548:B550"/>
    <mergeCell ref="G548:G550"/>
    <mergeCell ref="L548:L550"/>
    <mergeCell ref="B551:B552"/>
    <mergeCell ref="G551:G552"/>
    <mergeCell ref="L551:L552"/>
    <mergeCell ref="B541:B542"/>
    <mergeCell ref="G541:G542"/>
    <mergeCell ref="L541:L542"/>
    <mergeCell ref="G449:G450"/>
    <mergeCell ref="L449:L450"/>
    <mergeCell ref="B442:B444"/>
    <mergeCell ref="G442:G444"/>
    <mergeCell ref="L442:L444"/>
    <mergeCell ref="B445:B446"/>
    <mergeCell ref="G445:G446"/>
    <mergeCell ref="L445:L446"/>
    <mergeCell ref="B463:B464"/>
    <mergeCell ref="G463:G464"/>
    <mergeCell ref="L463:L464"/>
    <mergeCell ref="A473:A482"/>
    <mergeCell ref="C473:C482"/>
    <mergeCell ref="H473:H482"/>
    <mergeCell ref="B459:B460"/>
    <mergeCell ref="G459:G460"/>
    <mergeCell ref="L459:L460"/>
    <mergeCell ref="B461:B462"/>
    <mergeCell ref="G461:G462"/>
    <mergeCell ref="L461:L462"/>
    <mergeCell ref="B455:B456"/>
    <mergeCell ref="G455:G456"/>
    <mergeCell ref="L455:L456"/>
    <mergeCell ref="B457:B458"/>
    <mergeCell ref="G457:G458"/>
    <mergeCell ref="L457:L458"/>
    <mergeCell ref="B435:B436"/>
    <mergeCell ref="G435:G436"/>
    <mergeCell ref="L435:L436"/>
    <mergeCell ref="B438:B440"/>
    <mergeCell ref="G438:G440"/>
    <mergeCell ref="L438:L440"/>
    <mergeCell ref="B431:B432"/>
    <mergeCell ref="G431:G432"/>
    <mergeCell ref="L431:L432"/>
    <mergeCell ref="B433:B434"/>
    <mergeCell ref="G433:G434"/>
    <mergeCell ref="L433:L434"/>
    <mergeCell ref="N405:P405"/>
    <mergeCell ref="A407:A426"/>
    <mergeCell ref="B407:B426"/>
    <mergeCell ref="A427:A472"/>
    <mergeCell ref="C427:C472"/>
    <mergeCell ref="H427:H472"/>
    <mergeCell ref="M427:M472"/>
    <mergeCell ref="B428:B429"/>
    <mergeCell ref="G428:G429"/>
    <mergeCell ref="L428:L429"/>
    <mergeCell ref="B451:B452"/>
    <mergeCell ref="G451:G452"/>
    <mergeCell ref="L451:L452"/>
    <mergeCell ref="B453:B454"/>
    <mergeCell ref="G453:G454"/>
    <mergeCell ref="L453:L454"/>
    <mergeCell ref="B447:B448"/>
    <mergeCell ref="G447:G448"/>
    <mergeCell ref="L447:L448"/>
    <mergeCell ref="B449:B450"/>
    <mergeCell ref="C397:C404"/>
    <mergeCell ref="H397:H404"/>
    <mergeCell ref="M397:M404"/>
    <mergeCell ref="A401:A404"/>
    <mergeCell ref="B405:F405"/>
    <mergeCell ref="G405:M405"/>
    <mergeCell ref="M367:M376"/>
    <mergeCell ref="C377:C386"/>
    <mergeCell ref="H377:H386"/>
    <mergeCell ref="M377:M386"/>
    <mergeCell ref="C387:C396"/>
    <mergeCell ref="H387:H396"/>
    <mergeCell ref="M387:M396"/>
    <mergeCell ref="B357:B358"/>
    <mergeCell ref="G357:G358"/>
    <mergeCell ref="L357:L358"/>
    <mergeCell ref="A367:A376"/>
    <mergeCell ref="C367:C376"/>
    <mergeCell ref="H367:H376"/>
    <mergeCell ref="G339:G340"/>
    <mergeCell ref="L339:L340"/>
    <mergeCell ref="B329:B330"/>
    <mergeCell ref="G329:G330"/>
    <mergeCell ref="L329:L330"/>
    <mergeCell ref="B332:B334"/>
    <mergeCell ref="G332:G334"/>
    <mergeCell ref="L332:L334"/>
    <mergeCell ref="B353:B354"/>
    <mergeCell ref="G353:G354"/>
    <mergeCell ref="L353:L354"/>
    <mergeCell ref="B355:B356"/>
    <mergeCell ref="G355:G356"/>
    <mergeCell ref="L355:L356"/>
    <mergeCell ref="B349:B350"/>
    <mergeCell ref="G349:G350"/>
    <mergeCell ref="L349:L350"/>
    <mergeCell ref="B351:B352"/>
    <mergeCell ref="G351:G352"/>
    <mergeCell ref="L351:L352"/>
    <mergeCell ref="B345:B346"/>
    <mergeCell ref="G345:G346"/>
    <mergeCell ref="L345:L346"/>
    <mergeCell ref="B347:B348"/>
    <mergeCell ref="G347:G348"/>
    <mergeCell ref="L347:L348"/>
    <mergeCell ref="B325:B326"/>
    <mergeCell ref="G325:G326"/>
    <mergeCell ref="L325:L326"/>
    <mergeCell ref="B327:B328"/>
    <mergeCell ref="G327:G328"/>
    <mergeCell ref="L327:L328"/>
    <mergeCell ref="N299:P299"/>
    <mergeCell ref="A301:A320"/>
    <mergeCell ref="B301:B320"/>
    <mergeCell ref="A321:A366"/>
    <mergeCell ref="C321:C366"/>
    <mergeCell ref="H321:H366"/>
    <mergeCell ref="M321:M366"/>
    <mergeCell ref="B322:B323"/>
    <mergeCell ref="G322:G323"/>
    <mergeCell ref="L322:L323"/>
    <mergeCell ref="C291:C298"/>
    <mergeCell ref="H291:H298"/>
    <mergeCell ref="M291:M298"/>
    <mergeCell ref="A295:A298"/>
    <mergeCell ref="B299:F299"/>
    <mergeCell ref="G299:M299"/>
    <mergeCell ref="B341:B342"/>
    <mergeCell ref="G341:G342"/>
    <mergeCell ref="L341:L342"/>
    <mergeCell ref="B343:B344"/>
    <mergeCell ref="G343:G344"/>
    <mergeCell ref="L343:L344"/>
    <mergeCell ref="B336:B338"/>
    <mergeCell ref="G336:G338"/>
    <mergeCell ref="L336:L338"/>
    <mergeCell ref="B339:B340"/>
    <mergeCell ref="M261:M270"/>
    <mergeCell ref="C271:C280"/>
    <mergeCell ref="H271:H280"/>
    <mergeCell ref="M271:M280"/>
    <mergeCell ref="C281:C290"/>
    <mergeCell ref="H281:H290"/>
    <mergeCell ref="M281:M290"/>
    <mergeCell ref="B251:B252"/>
    <mergeCell ref="G251:G252"/>
    <mergeCell ref="L251:L252"/>
    <mergeCell ref="A261:A270"/>
    <mergeCell ref="C261:C270"/>
    <mergeCell ref="H261:H270"/>
    <mergeCell ref="B247:B248"/>
    <mergeCell ref="G247:G248"/>
    <mergeCell ref="L247:L248"/>
    <mergeCell ref="B249:B250"/>
    <mergeCell ref="G249:G250"/>
    <mergeCell ref="L249:L250"/>
    <mergeCell ref="B226:B228"/>
    <mergeCell ref="G226:G228"/>
    <mergeCell ref="L226:L228"/>
    <mergeCell ref="B219:B220"/>
    <mergeCell ref="G219:G220"/>
    <mergeCell ref="L219:L220"/>
    <mergeCell ref="B221:B222"/>
    <mergeCell ref="G221:G222"/>
    <mergeCell ref="L221:L222"/>
    <mergeCell ref="B243:B244"/>
    <mergeCell ref="G243:G244"/>
    <mergeCell ref="L243:L244"/>
    <mergeCell ref="B245:B246"/>
    <mergeCell ref="G245:G246"/>
    <mergeCell ref="L245:L246"/>
    <mergeCell ref="B239:B240"/>
    <mergeCell ref="G239:G240"/>
    <mergeCell ref="L239:L240"/>
    <mergeCell ref="B241:B242"/>
    <mergeCell ref="G241:G242"/>
    <mergeCell ref="L241:L242"/>
    <mergeCell ref="B235:B236"/>
    <mergeCell ref="G235:G236"/>
    <mergeCell ref="L235:L236"/>
    <mergeCell ref="B237:B238"/>
    <mergeCell ref="G237:G238"/>
    <mergeCell ref="L237:L238"/>
    <mergeCell ref="N193:P193"/>
    <mergeCell ref="A195:A214"/>
    <mergeCell ref="B195:B214"/>
    <mergeCell ref="A215:A260"/>
    <mergeCell ref="C215:C260"/>
    <mergeCell ref="H215:H260"/>
    <mergeCell ref="M215:M260"/>
    <mergeCell ref="B216:B217"/>
    <mergeCell ref="G216:G217"/>
    <mergeCell ref="L216:L217"/>
    <mergeCell ref="C185:C192"/>
    <mergeCell ref="H185:H192"/>
    <mergeCell ref="M185:M192"/>
    <mergeCell ref="A189:A192"/>
    <mergeCell ref="B193:F193"/>
    <mergeCell ref="G193:M193"/>
    <mergeCell ref="M155:M164"/>
    <mergeCell ref="C165:C174"/>
    <mergeCell ref="H165:H174"/>
    <mergeCell ref="M165:M174"/>
    <mergeCell ref="C175:C184"/>
    <mergeCell ref="H175:H184"/>
    <mergeCell ref="M175:M184"/>
    <mergeCell ref="B230:B232"/>
    <mergeCell ref="G230:G232"/>
    <mergeCell ref="L230:L232"/>
    <mergeCell ref="B233:B234"/>
    <mergeCell ref="G233:G234"/>
    <mergeCell ref="L233:L234"/>
    <mergeCell ref="B223:B224"/>
    <mergeCell ref="G223:G224"/>
    <mergeCell ref="L223:L224"/>
    <mergeCell ref="G131:G132"/>
    <mergeCell ref="L131:L132"/>
    <mergeCell ref="B124:B126"/>
    <mergeCell ref="G124:G126"/>
    <mergeCell ref="L124:L126"/>
    <mergeCell ref="B127:B128"/>
    <mergeCell ref="G127:G128"/>
    <mergeCell ref="L127:L128"/>
    <mergeCell ref="B145:B146"/>
    <mergeCell ref="G145:G146"/>
    <mergeCell ref="L145:L146"/>
    <mergeCell ref="A155:A164"/>
    <mergeCell ref="C155:C164"/>
    <mergeCell ref="H155:H164"/>
    <mergeCell ref="B141:B142"/>
    <mergeCell ref="G141:G142"/>
    <mergeCell ref="L141:L142"/>
    <mergeCell ref="B143:B144"/>
    <mergeCell ref="G143:G144"/>
    <mergeCell ref="L143:L144"/>
    <mergeCell ref="B137:B138"/>
    <mergeCell ref="G137:G138"/>
    <mergeCell ref="L137:L138"/>
    <mergeCell ref="B139:B140"/>
    <mergeCell ref="G139:G140"/>
    <mergeCell ref="L139:L140"/>
    <mergeCell ref="B117:B118"/>
    <mergeCell ref="G117:G118"/>
    <mergeCell ref="L117:L118"/>
    <mergeCell ref="B120:B122"/>
    <mergeCell ref="G120:G122"/>
    <mergeCell ref="L120:L122"/>
    <mergeCell ref="B113:B114"/>
    <mergeCell ref="G113:G114"/>
    <mergeCell ref="L113:L114"/>
    <mergeCell ref="B115:B116"/>
    <mergeCell ref="G115:G116"/>
    <mergeCell ref="L115:L116"/>
    <mergeCell ref="N87:P87"/>
    <mergeCell ref="A89:A108"/>
    <mergeCell ref="B89:B108"/>
    <mergeCell ref="A109:A154"/>
    <mergeCell ref="C109:C154"/>
    <mergeCell ref="H109:H154"/>
    <mergeCell ref="M109:M154"/>
    <mergeCell ref="B110:B111"/>
    <mergeCell ref="G110:G111"/>
    <mergeCell ref="L110:L111"/>
    <mergeCell ref="B133:B134"/>
    <mergeCell ref="G133:G134"/>
    <mergeCell ref="L133:L134"/>
    <mergeCell ref="B135:B136"/>
    <mergeCell ref="G135:G136"/>
    <mergeCell ref="L135:L136"/>
    <mergeCell ref="B129:B130"/>
    <mergeCell ref="G129:G130"/>
    <mergeCell ref="L129:L130"/>
    <mergeCell ref="B131:B132"/>
    <mergeCell ref="C79:C86"/>
    <mergeCell ref="H79:H86"/>
    <mergeCell ref="M79:M86"/>
    <mergeCell ref="A83:A86"/>
    <mergeCell ref="B87:F87"/>
    <mergeCell ref="G87:M87"/>
    <mergeCell ref="M49:M58"/>
    <mergeCell ref="C59:C68"/>
    <mergeCell ref="H59:H68"/>
    <mergeCell ref="M59:M68"/>
    <mergeCell ref="C69:C78"/>
    <mergeCell ref="H69:H78"/>
    <mergeCell ref="M69:M78"/>
    <mergeCell ref="B39:B40"/>
    <mergeCell ref="G39:G40"/>
    <mergeCell ref="L39:L40"/>
    <mergeCell ref="A49:A58"/>
    <mergeCell ref="C49:C58"/>
    <mergeCell ref="H49:H58"/>
    <mergeCell ref="G14:G16"/>
    <mergeCell ref="L14:L16"/>
    <mergeCell ref="B35:B36"/>
    <mergeCell ref="G35:G36"/>
    <mergeCell ref="L35:L36"/>
    <mergeCell ref="B37:B38"/>
    <mergeCell ref="G37:G38"/>
    <mergeCell ref="L37:L38"/>
    <mergeCell ref="B31:B32"/>
    <mergeCell ref="G31:G32"/>
    <mergeCell ref="L31:L32"/>
    <mergeCell ref="B33:B34"/>
    <mergeCell ref="G33:G34"/>
    <mergeCell ref="L33:L34"/>
    <mergeCell ref="B27:B28"/>
    <mergeCell ref="G27:G28"/>
    <mergeCell ref="L27:L28"/>
    <mergeCell ref="B29:B30"/>
    <mergeCell ref="G29:G30"/>
    <mergeCell ref="L29:L30"/>
    <mergeCell ref="B7:B8"/>
    <mergeCell ref="G7:G8"/>
    <mergeCell ref="L7:L8"/>
    <mergeCell ref="B9:B10"/>
    <mergeCell ref="G9:G10"/>
    <mergeCell ref="L9:L10"/>
    <mergeCell ref="B1:F1"/>
    <mergeCell ref="G1:K1"/>
    <mergeCell ref="L1:P1"/>
    <mergeCell ref="A3:A48"/>
    <mergeCell ref="C3:C48"/>
    <mergeCell ref="H3:H48"/>
    <mergeCell ref="M3:M48"/>
    <mergeCell ref="B4:B5"/>
    <mergeCell ref="G4:G5"/>
    <mergeCell ref="L4:L5"/>
    <mergeCell ref="B23:B24"/>
    <mergeCell ref="G23:G24"/>
    <mergeCell ref="L23:L24"/>
    <mergeCell ref="B25:B26"/>
    <mergeCell ref="G25:G26"/>
    <mergeCell ref="L25:L26"/>
    <mergeCell ref="B18:B20"/>
    <mergeCell ref="G18:G20"/>
    <mergeCell ref="L18:L20"/>
    <mergeCell ref="B21:B22"/>
    <mergeCell ref="G21:G22"/>
    <mergeCell ref="L21:L22"/>
    <mergeCell ref="B11:B12"/>
    <mergeCell ref="G11:G12"/>
    <mergeCell ref="L11:L12"/>
    <mergeCell ref="B14:B16"/>
  </mergeCells>
  <phoneticPr fontId="5" type="noConversion"/>
  <conditionalFormatting sqref="I89 I91:I97 D109:D62463 D1:D86 I1:I86 N1:N86 N109:N194 I109:I62463 N196:N62463">
    <cfRule type="cellIs" dxfId="90" priority="91" stopIfTrue="1" operator="equal">
      <formula>"跳車"</formula>
    </cfRule>
  </conditionalFormatting>
  <conditionalFormatting sqref="I87:I108 I193:I214">
    <cfRule type="cellIs" dxfId="89" priority="88" stopIfTrue="1" operator="equal">
      <formula>"改紡"</formula>
    </cfRule>
    <cfRule type="cellIs" dxfId="88" priority="89" stopIfTrue="1" operator="equal">
      <formula>"final停"</formula>
    </cfRule>
    <cfRule type="cellIs" dxfId="87" priority="90" stopIfTrue="1" operator="equal">
      <formula>"了機"</formula>
    </cfRule>
  </conditionalFormatting>
  <conditionalFormatting sqref="I299:I320">
    <cfRule type="cellIs" dxfId="86" priority="85" stopIfTrue="1" operator="equal">
      <formula>"改紡"</formula>
    </cfRule>
    <cfRule type="cellIs" dxfId="85" priority="86" stopIfTrue="1" operator="equal">
      <formula>"final停"</formula>
    </cfRule>
    <cfRule type="cellIs" dxfId="84" priority="87" stopIfTrue="1" operator="equal">
      <formula>"了機"</formula>
    </cfRule>
  </conditionalFormatting>
  <conditionalFormatting sqref="I405:I426">
    <cfRule type="cellIs" dxfId="83" priority="82" stopIfTrue="1" operator="equal">
      <formula>"改紡"</formula>
    </cfRule>
    <cfRule type="cellIs" dxfId="82" priority="83" stopIfTrue="1" operator="equal">
      <formula>"final停"</formula>
    </cfRule>
    <cfRule type="cellIs" dxfId="81" priority="84" stopIfTrue="1" operator="equal">
      <formula>"了機"</formula>
    </cfRule>
  </conditionalFormatting>
  <conditionalFormatting sqref="I511:I532">
    <cfRule type="cellIs" dxfId="80" priority="79" stopIfTrue="1" operator="equal">
      <formula>"改紡"</formula>
    </cfRule>
    <cfRule type="cellIs" dxfId="79" priority="80" stopIfTrue="1" operator="equal">
      <formula>"final停"</formula>
    </cfRule>
    <cfRule type="cellIs" dxfId="78" priority="81" stopIfTrue="1" operator="equal">
      <formula>"了機"</formula>
    </cfRule>
  </conditionalFormatting>
  <conditionalFormatting sqref="I617:I638">
    <cfRule type="cellIs" dxfId="77" priority="76" stopIfTrue="1" operator="equal">
      <formula>"改紡"</formula>
    </cfRule>
    <cfRule type="cellIs" dxfId="76" priority="77" stopIfTrue="1" operator="equal">
      <formula>"final停"</formula>
    </cfRule>
    <cfRule type="cellIs" dxfId="75" priority="78" stopIfTrue="1" operator="equal">
      <formula>"了機"</formula>
    </cfRule>
  </conditionalFormatting>
  <conditionalFormatting sqref="I723:I744">
    <cfRule type="cellIs" dxfId="74" priority="73" stopIfTrue="1" operator="equal">
      <formula>"改紡"</formula>
    </cfRule>
    <cfRule type="cellIs" dxfId="73" priority="74" stopIfTrue="1" operator="equal">
      <formula>"final停"</formula>
    </cfRule>
    <cfRule type="cellIs" dxfId="72" priority="75" stopIfTrue="1" operator="equal">
      <formula>"了機"</formula>
    </cfRule>
  </conditionalFormatting>
  <conditionalFormatting sqref="I829:I850">
    <cfRule type="cellIs" dxfId="71" priority="70" stopIfTrue="1" operator="equal">
      <formula>"改紡"</formula>
    </cfRule>
    <cfRule type="cellIs" dxfId="70" priority="71" stopIfTrue="1" operator="equal">
      <formula>"final停"</formula>
    </cfRule>
    <cfRule type="cellIs" dxfId="69" priority="72" stopIfTrue="1" operator="equal">
      <formula>"了機"</formula>
    </cfRule>
  </conditionalFormatting>
  <conditionalFormatting sqref="I935:I956">
    <cfRule type="cellIs" dxfId="68" priority="67" stopIfTrue="1" operator="equal">
      <formula>"改紡"</formula>
    </cfRule>
    <cfRule type="cellIs" dxfId="67" priority="68" stopIfTrue="1" operator="equal">
      <formula>"final停"</formula>
    </cfRule>
    <cfRule type="cellIs" dxfId="66" priority="69" stopIfTrue="1" operator="equal">
      <formula>"了機"</formula>
    </cfRule>
  </conditionalFormatting>
  <conditionalFormatting sqref="I1041:I1062">
    <cfRule type="cellIs" dxfId="65" priority="64" stopIfTrue="1" operator="equal">
      <formula>"改紡"</formula>
    </cfRule>
    <cfRule type="cellIs" dxfId="64" priority="65" stopIfTrue="1" operator="equal">
      <formula>"final停"</formula>
    </cfRule>
    <cfRule type="cellIs" dxfId="63" priority="66" stopIfTrue="1" operator="equal">
      <formula>"了機"</formula>
    </cfRule>
  </conditionalFormatting>
  <conditionalFormatting sqref="I1147:I1168">
    <cfRule type="cellIs" dxfId="62" priority="61" stopIfTrue="1" operator="equal">
      <formula>"改紡"</formula>
    </cfRule>
    <cfRule type="cellIs" dxfId="61" priority="62" stopIfTrue="1" operator="equal">
      <formula>"final停"</formula>
    </cfRule>
    <cfRule type="cellIs" dxfId="60" priority="63" stopIfTrue="1" operator="equal">
      <formula>"了機"</formula>
    </cfRule>
  </conditionalFormatting>
  <conditionalFormatting sqref="I1253:I1274">
    <cfRule type="cellIs" dxfId="59" priority="58" stopIfTrue="1" operator="equal">
      <formula>"改紡"</formula>
    </cfRule>
    <cfRule type="cellIs" dxfId="58" priority="59" stopIfTrue="1" operator="equal">
      <formula>"final停"</formula>
    </cfRule>
    <cfRule type="cellIs" dxfId="57" priority="60" stopIfTrue="1" operator="equal">
      <formula>"了機"</formula>
    </cfRule>
  </conditionalFormatting>
  <conditionalFormatting sqref="I1359:I1380">
    <cfRule type="cellIs" dxfId="56" priority="55" stopIfTrue="1" operator="equal">
      <formula>"改紡"</formula>
    </cfRule>
    <cfRule type="cellIs" dxfId="55" priority="56" stopIfTrue="1" operator="equal">
      <formula>"final停"</formula>
    </cfRule>
    <cfRule type="cellIs" dxfId="54" priority="57" stopIfTrue="1" operator="equal">
      <formula>"了機"</formula>
    </cfRule>
  </conditionalFormatting>
  <conditionalFormatting sqref="I1465:I1486">
    <cfRule type="cellIs" dxfId="53" priority="52" stopIfTrue="1" operator="equal">
      <formula>"改紡"</formula>
    </cfRule>
    <cfRule type="cellIs" dxfId="52" priority="53" stopIfTrue="1" operator="equal">
      <formula>"final停"</formula>
    </cfRule>
    <cfRule type="cellIs" dxfId="51" priority="54" stopIfTrue="1" operator="equal">
      <formula>"了機"</formula>
    </cfRule>
  </conditionalFormatting>
  <conditionalFormatting sqref="I1571:I1592">
    <cfRule type="cellIs" dxfId="50" priority="49" stopIfTrue="1" operator="equal">
      <formula>"改紡"</formula>
    </cfRule>
    <cfRule type="cellIs" dxfId="49" priority="50" stopIfTrue="1" operator="equal">
      <formula>"final停"</formula>
    </cfRule>
    <cfRule type="cellIs" dxfId="48" priority="51" stopIfTrue="1" operator="equal">
      <formula>"了機"</formula>
    </cfRule>
  </conditionalFormatting>
  <conditionalFormatting sqref="I1677:I1698">
    <cfRule type="cellIs" dxfId="47" priority="46" stopIfTrue="1" operator="equal">
      <formula>"改紡"</formula>
    </cfRule>
    <cfRule type="cellIs" dxfId="46" priority="47" stopIfTrue="1" operator="equal">
      <formula>"final停"</formula>
    </cfRule>
    <cfRule type="cellIs" dxfId="45" priority="48" stopIfTrue="1" operator="equal">
      <formula>"了機"</formula>
    </cfRule>
  </conditionalFormatting>
  <conditionalFormatting sqref="I1783:I1804">
    <cfRule type="cellIs" dxfId="44" priority="43" stopIfTrue="1" operator="equal">
      <formula>"改紡"</formula>
    </cfRule>
    <cfRule type="cellIs" dxfId="43" priority="44" stopIfTrue="1" operator="equal">
      <formula>"final停"</formula>
    </cfRule>
    <cfRule type="cellIs" dxfId="42" priority="45" stopIfTrue="1" operator="equal">
      <formula>"了機"</formula>
    </cfRule>
  </conditionalFormatting>
  <conditionalFormatting sqref="I1889:I1910">
    <cfRule type="cellIs" dxfId="41" priority="40" stopIfTrue="1" operator="equal">
      <formula>"改紡"</formula>
    </cfRule>
    <cfRule type="cellIs" dxfId="40" priority="41" stopIfTrue="1" operator="equal">
      <formula>"final停"</formula>
    </cfRule>
    <cfRule type="cellIs" dxfId="39" priority="42" stopIfTrue="1" operator="equal">
      <formula>"了機"</formula>
    </cfRule>
  </conditionalFormatting>
  <conditionalFormatting sqref="I1995:I2016">
    <cfRule type="cellIs" dxfId="38" priority="37" stopIfTrue="1" operator="equal">
      <formula>"改紡"</formula>
    </cfRule>
    <cfRule type="cellIs" dxfId="37" priority="38" stopIfTrue="1" operator="equal">
      <formula>"final停"</formula>
    </cfRule>
    <cfRule type="cellIs" dxfId="36" priority="39" stopIfTrue="1" operator="equal">
      <formula>"了機"</formula>
    </cfRule>
  </conditionalFormatting>
  <conditionalFormatting sqref="I2101:I2122">
    <cfRule type="cellIs" dxfId="35" priority="34" stopIfTrue="1" operator="equal">
      <formula>"改紡"</formula>
    </cfRule>
    <cfRule type="cellIs" dxfId="34" priority="35" stopIfTrue="1" operator="equal">
      <formula>"final停"</formula>
    </cfRule>
    <cfRule type="cellIs" dxfId="33" priority="36" stopIfTrue="1" operator="equal">
      <formula>"了機"</formula>
    </cfRule>
  </conditionalFormatting>
  <conditionalFormatting sqref="I2207:I2228">
    <cfRule type="cellIs" dxfId="32" priority="31" stopIfTrue="1" operator="equal">
      <formula>"改紡"</formula>
    </cfRule>
    <cfRule type="cellIs" dxfId="31" priority="32" stopIfTrue="1" operator="equal">
      <formula>"final停"</formula>
    </cfRule>
    <cfRule type="cellIs" dxfId="30" priority="33" stopIfTrue="1" operator="equal">
      <formula>"了機"</formula>
    </cfRule>
  </conditionalFormatting>
  <conditionalFormatting sqref="I2313:I2334">
    <cfRule type="cellIs" dxfId="29" priority="28" stopIfTrue="1" operator="equal">
      <formula>"改紡"</formula>
    </cfRule>
    <cfRule type="cellIs" dxfId="28" priority="29" stopIfTrue="1" operator="equal">
      <formula>"final停"</formula>
    </cfRule>
    <cfRule type="cellIs" dxfId="27" priority="30" stopIfTrue="1" operator="equal">
      <formula>"了機"</formula>
    </cfRule>
  </conditionalFormatting>
  <conditionalFormatting sqref="I2419:I2440">
    <cfRule type="cellIs" dxfId="26" priority="25" stopIfTrue="1" operator="equal">
      <formula>"改紡"</formula>
    </cfRule>
    <cfRule type="cellIs" dxfId="25" priority="26" stopIfTrue="1" operator="equal">
      <formula>"final停"</formula>
    </cfRule>
    <cfRule type="cellIs" dxfId="24" priority="27" stopIfTrue="1" operator="equal">
      <formula>"了機"</formula>
    </cfRule>
  </conditionalFormatting>
  <conditionalFormatting sqref="I2525:I2546">
    <cfRule type="cellIs" dxfId="23" priority="22" stopIfTrue="1" operator="equal">
      <formula>"改紡"</formula>
    </cfRule>
    <cfRule type="cellIs" dxfId="22" priority="23" stopIfTrue="1" operator="equal">
      <formula>"final停"</formula>
    </cfRule>
    <cfRule type="cellIs" dxfId="21" priority="24" stopIfTrue="1" operator="equal">
      <formula>"了機"</formula>
    </cfRule>
  </conditionalFormatting>
  <conditionalFormatting sqref="I2631:I2652">
    <cfRule type="cellIs" dxfId="20" priority="19" stopIfTrue="1" operator="equal">
      <formula>"改紡"</formula>
    </cfRule>
    <cfRule type="cellIs" dxfId="19" priority="20" stopIfTrue="1" operator="equal">
      <formula>"final停"</formula>
    </cfRule>
    <cfRule type="cellIs" dxfId="18" priority="21" stopIfTrue="1" operator="equal">
      <formula>"了機"</formula>
    </cfRule>
  </conditionalFormatting>
  <conditionalFormatting sqref="I2737:I2758">
    <cfRule type="cellIs" dxfId="17" priority="16" stopIfTrue="1" operator="equal">
      <formula>"改紡"</formula>
    </cfRule>
    <cfRule type="cellIs" dxfId="16" priority="17" stopIfTrue="1" operator="equal">
      <formula>"final停"</formula>
    </cfRule>
    <cfRule type="cellIs" dxfId="15" priority="18" stopIfTrue="1" operator="equal">
      <formula>"了機"</formula>
    </cfRule>
  </conditionalFormatting>
  <conditionalFormatting sqref="I2843:I2864">
    <cfRule type="cellIs" dxfId="14" priority="13" stopIfTrue="1" operator="equal">
      <formula>"改紡"</formula>
    </cfRule>
    <cfRule type="cellIs" dxfId="13" priority="14" stopIfTrue="1" operator="equal">
      <formula>"final停"</formula>
    </cfRule>
    <cfRule type="cellIs" dxfId="12" priority="15" stopIfTrue="1" operator="equal">
      <formula>"了機"</formula>
    </cfRule>
  </conditionalFormatting>
  <conditionalFormatting sqref="I2949:I2970">
    <cfRule type="cellIs" dxfId="11" priority="10" stopIfTrue="1" operator="equal">
      <formula>"改紡"</formula>
    </cfRule>
    <cfRule type="cellIs" dxfId="10" priority="11" stopIfTrue="1" operator="equal">
      <formula>"final停"</formula>
    </cfRule>
    <cfRule type="cellIs" dxfId="9" priority="12" stopIfTrue="1" operator="equal">
      <formula>"了機"</formula>
    </cfRule>
  </conditionalFormatting>
  <conditionalFormatting sqref="I3055:I3076">
    <cfRule type="cellIs" dxfId="8" priority="7" stopIfTrue="1" operator="equal">
      <formula>"改紡"</formula>
    </cfRule>
    <cfRule type="cellIs" dxfId="7" priority="8" stopIfTrue="1" operator="equal">
      <formula>"final停"</formula>
    </cfRule>
    <cfRule type="cellIs" dxfId="6" priority="9" stopIfTrue="1" operator="equal">
      <formula>"了機"</formula>
    </cfRule>
  </conditionalFormatting>
  <conditionalFormatting sqref="I3161:I3182">
    <cfRule type="cellIs" dxfId="5" priority="4" stopIfTrue="1" operator="equal">
      <formula>"改紡"</formula>
    </cfRule>
    <cfRule type="cellIs" dxfId="4" priority="5" stopIfTrue="1" operator="equal">
      <formula>"final停"</formula>
    </cfRule>
    <cfRule type="cellIs" dxfId="3" priority="6" stopIfTrue="1" operator="equal">
      <formula>"了機"</formula>
    </cfRule>
  </conditionalFormatting>
  <conditionalFormatting sqref="I3267:I3288">
    <cfRule type="cellIs" dxfId="2" priority="1" stopIfTrue="1" operator="equal">
      <formula>"改紡"</formula>
    </cfRule>
    <cfRule type="cellIs" dxfId="1" priority="2" stopIfTrue="1" operator="equal">
      <formula>"final停"</formula>
    </cfRule>
    <cfRule type="cellIs" dxfId="0" priority="3" stopIfTrue="1" operator="equal">
      <formula>"了機"</formula>
    </cfRule>
  </conditionalFormatting>
  <dataValidations count="11">
    <dataValidation type="list" allowBlank="1" showInputMessage="1" showErrorMessage="1" sqref="I169 N178:N184 D178:D184 I178:I184 N72:N78 I72:I78 N65 D72:D78 N169 I65 I275 N284:N290 D284:D290 I284:I290 N275 I381 N390:N396 D390:D396 I390:I396 N381 I487 N496:N502 D496:D502 I496:I502 N487 I593 N602:N608 D602:D608 I602:I608 N593 I699 N708:N714 D708:D714 I708:I714 N699 I805 N814:N820 D814:D820 I814:I820 N805 I911 N920:N926 D920:D926 I920:I926 N911 I1017 N1026:N1032 D1026:D1032 I1026:I1032 N1017 I1123 N1132:N1138 D1132:D1138 I1132:I1138 N1123 I1229 N1238:N1244 D1238:D1244 I1238:I1244 N1229 I1335 N1344:N1350 D1344:D1350 I1344:I1350 N1335 I1441 N1450:N1456 D1450:D1456 I1450:I1456 N1441 I1547 N1556:N1562 D1556:D1562 I1556:I1562 N1547 I1653 N1662:N1668 D1662:D1668 I1662:I1668 N1653 I1759 N1768:N1774 D1768:D1774 I1768:I1774 N1759 I1865 N1874:N1880 D1874:D1880 I1874:I1880 N1865 I1971 N1980:N1986 D1980:D1986 I1980:I1986 N1971 I2077 N2086:N2092 D2086:D2092 I2086:I2092 N2077 I2183 N2192:N2198 D2192:D2198 I2192:I2198 N2183 I2289 N2298:N2304 D2298:D2304 I2298:I2304 N2289 I2395 N2404:N2410 D2404:D2410 I2404:I2410 N2395 I2501 N2510:N2516 D2510:D2516 I2510:I2516 N2501 I2607 N2616:N2622 D2616:D2622 I2616:I2622 N2607 I2713 N2722:N2728 D2722:D2728 I2722:I2728 N2713 I2819 N2828:N2834 D2828:D2834 I2828:I2834 N2819 I2925 N2934:N2940 D2934:D2940 I2934:I2940 N2925 I3031 N3040:N3046 D3040:D3046 I3040:I3046 N3031 I3137 N3146:N3152 D3146:D3152 I3146:I3152 N3137 I3243 N3252:N3258 D3252:D3258 I3252:I3258 N3243">
      <formula1>設備</formula1>
    </dataValidation>
    <dataValidation type="list" allowBlank="1" showInputMessage="1" showErrorMessage="1" sqref="D109:D154 N3:N48 I3:I48 D3:D48 N109:N154 I109:I154 D215:D260 N215:N260 I215:I260 D321:D366 N321:N366 I321:I366 D427:D472 N427:N472 I427:I472 D533:D578 N533:N578 I533:I578 D639:D684 N639:N684 I639:I684 D745:D790 N745:N790 I745:I790 D851:D896 N851:N896 I851:I896 D957:D1002 N957:N1002 I957:I1002 D1063:D1108 N1063:N1108 I1063:I1108 D1169:D1214 N1169:N1214 I1169:I1214 D1275:D1320 N1275:N1320 I1275:I1320 D1381:D1426 N1381:N1426 I1381:I1426 D1487:D1532 N1487:N1532 I1487:I1532 D1593:D1638 N1593:N1638 I1593:I1638 D1699:D1744 N1699:N1744 I1699:I1744 D1805:D1850 N1805:N1850 I1805:I1850 D1911:D1956 N1911:N1956 I1911:I1956 D2017:D2062 N2017:N2062 I2017:I2062 D2123:D2168 N2123:N2168 I2123:I2168 D2229:D2274 N2229:N2274 I2229:I2274 D2335:D2380 N2335:N2380 I2335:I2380 D2441:D2486 N2441:N2486 I2441:I2486 D2547:D2592 N2547:N2592 I2547:I2592 D2653:D2698 N2653:N2698 I2653:I2698 D2759:D2804 N2759:N2804 I2759:I2804 D2865:D2910 N2865:N2910 I2865:I2910 D2971:D3016 N2971:N3016 I2971:I3016 D3077:D3122 N3077:N3122 I3077:I3122 D3183:D3228 N3183:N3228 I3183:I3228">
      <formula1>生產項目</formula1>
    </dataValidation>
    <dataValidation type="list" allowBlank="1" showInputMessage="1" showErrorMessage="1" sqref="I66:I68 N66:N68 N170:N174 N165:N168 I170:I174 D165:D174 I3239:I3242 I165:I168 N276:N280 N271:N274 I276:I280 D271:D280 I271:I274 N382:N386 N377:N380 I382:I386 D377:D386 I377:I380 N488:N492 N483:N486 I488:I492 D483:D492 I483:I486 N594:N598 N589:N592 I594:I598 D589:D598 I589:I592 N700:N704 N695:N698 I700:I704 D695:D704 I695:I698 N806:N810 N801:N804 I806:I810 D801:D810 I801:I804 N912:N916 N907:N910 I912:I916 D907:D916 I907:I910 N1018:N1022 N1013:N1016 I1018:I1022 D1013:D1022 I1013:I1016 N1124:N1128 N1119:N1122 I1124:I1128 D1119:D1128 I1119:I1122 N1230:N1234 N1225:N1228 I1230:I1234 D1225:D1234 I1225:I1228 N1336:N1340 N1331:N1334 I1336:I1340 D1331:D1340 I1331:I1334 N1442:N1446 N1437:N1440 I1442:I1446 D1437:D1446 I1437:I1440 N1548:N1552 N1543:N1546 I1548:I1552 D1543:D1552 I1543:I1546 N1654:N1658 N1649:N1652 I1654:I1658 D1649:D1658 I1649:I1652 N1760:N1764 N1755:N1758 I1760:I1764 D1755:D1764 I1755:I1758 N1866:N1870 N1861:N1864 I1866:I1870 D1861:D1870 I1861:I1864 N1972:N1976 N1967:N1970 I1972:I1976 D1967:D1976 I1967:I1970 N2078:N2082 N2073:N2076 I2078:I2082 D2073:D2082 I2073:I2076 N2184:N2188 N2179:N2182 I2184:I2188 D2179:D2188 I2179:I2182 N2290:N2294 N2285:N2288 I2290:I2294 D2285:D2294 I2285:I2288 N2396:N2400 N2391:N2394 I2396:I2400 D2391:D2400 I2391:I2394 N2502:N2506 N2497:N2500 I2502:I2506 D2497:D2506 I2497:I2500 N2608:N2612 N2603:N2606 I2608:I2612 D2603:D2612 I2603:I2606 N2714:N2718 N2709:N2712 I2714:I2718 D2709:D2718 I2709:I2712 N2820:N2824 N2815:N2818 I2820:I2824 D2815:D2824 I2815:I2818 N2926:N2930 N2921:N2924 I2926:I2930 D2921:D2930 I2921:I2924 N3032:N3036 N3027:N3030 I3032:I3036 D3027:D3036 I3027:I3030 N3138:N3142 N3133:N3136 I3138:I3142 D3133:D3142 I3133:I3136 N3244:N3248 N3239:N3242 I3244:I3248 D3239:D3248 I59:I64 D59:D68 N59:N64">
      <formula1>包裝項目</formula1>
    </dataValidation>
    <dataValidation type="list" allowBlank="1" showInputMessage="1" showErrorMessage="1" sqref="L110 B4 G4 G110 B110 L4 L216 G216 B216 L322 G322 B322 L428 G428 B428 L534 G534 B534 L640 G640 B640 L746 G746 B746 L852 G852 B852 L958 G958 B958 L1064 G1064 B1064 L1170 G1170 B1170 L1276 G1276 B1276 L1382 G1382 B1382 L1488 G1488 B1488 L1594 G1594 B1594 L1700 G1700 B1700 L1806 G1806 B1806 L1912 G1912 B1912 L2018 G2018 B2018 L2124 G2124 B2124 L2230 G2230 B2230 L2336 G2336 B2336 L2442 G2442 B2442 L2548 G2548 B2548 L2654 G2654 B2654 L2760 G2760 B2760 L2866 G2866 B2866 L2972 G2972 B2972 L3078 G3078 B3078 L3184 G3184 B3184">
      <formula1>值班主管</formula1>
    </dataValidation>
    <dataValidation type="list" allowBlank="1" showInputMessage="1" showErrorMessage="1" sqref="G115:G118 G7 L7 L9:L12 B7 B113 L115:L118 L113 G113 B115:B118 G9:G12 B9:B12 G221:G224 B219 L221:L224 L219 G219 B221:B224 G327:G330 B325 L327:L330 L325 G325 B327:B330 G433:G436 B431 L433:L436 L431 G431 B433:B436 G539:G542 B537 L539:L542 L537 G537 B539:B542 G645:G648 B643 L645:L648 L643 G643 B645:B648 G751:G754 B749 L751:L754 L749 G749 B751:B754 G857:G860 B855 L857:L860 L855 G855 B857:B860 G963:G966 B961 L963:L966 L961 G961 B963:B966 G1069:G1072 B1067 L1069:L1072 L1067 G1067 B1069:B1072 G1175:G1178 B1173 L1175:L1178 L1173 G1173 B1175:B1178 G1281:G1284 B1279 L1281:L1284 L1279 G1279 B1281:B1284 G1387:G1390 B1385 L1387:L1390 L1385 G1385 B1387:B1390 G1493:G1496 B1491 L1493:L1496 L1491 G1491 B1493:B1496 G1599:G1602 B1597 L1599:L1602 L1597 G1597 B1599:B1602 G1705:G1708 B1703 L1705:L1708 L1703 G1703 B1705:B1708 G1811:G1814 B1809 L1811:L1814 L1809 G1809 B1811:B1814 G1917:G1920 B1915 L1917:L1920 L1915 G1915 B1917:B1920 G2023:G2026 B2021 L2023:L2026 L2021 G2021 B2023:B2026 G2129:G2132 B2127 L2129:L2132 L2127 G2127 B2129:B2132 G2235:G2238 B2233 L2235:L2238 L2233 G2233 B2235:B2238 G2341:G2344 B2339 L2341:L2344 L2339 G2339 B2341:B2344 G2447:G2450 B2445 L2447:L2450 L2445 G2445 B2447:B2450 G2553:G2556 B2551 L2553:L2556 L2551 G2551 B2553:B2556 G2659:G2662 B2657 L2659:L2662 L2657 G2657 B2659:B2662 G2765:G2768 B2763 L2765:L2768 L2763 G2763 B2765:B2768 G2871:G2874 B2869 L2871:L2874 L2869 G2869 B2871:B2874 G2977:G2980 B2975 L2977:L2980 L2975 G2975 B2977:B2980 G3083:G3086 B3081 L3083:L3086 L3081 G3081 B3083:B3086 G3189:G3192 B3187 L3189:L3192 L3187 G3187 B3189:B3192">
      <formula1>隨保</formula1>
    </dataValidation>
    <dataValidation type="list" allowBlank="1" showInputMessage="1" showErrorMessage="1" sqref="I89:I108 I195:I214 I301:I320 I407:I426 I513:I532 I619:I638 I725:I744 I831:I850 I937:I956 I1043:I1062 I1149:I1168 I1255:I1274 I1361:I1380 I1467:I1486 I1573:I1592 I1679:I1698 I1785:I1804 I1891:I1910 I1997:I2016 I2103:I2122 I2209:I2228 I2315:I2334 I2421:I2440 I2527:I2546 I2633:I2652 I2739:I2758 I2845:I2864 I2951:I2970 I3057:I3076 I3163:I3182 I3269:I3288">
      <formula1>製程項目</formula1>
    </dataValidation>
    <dataValidation type="list" allowBlank="1" showInputMessage="1" showErrorMessage="1" sqref="G89:G108 G195:G214 G301:G320 G407:G426 G513:G532 G619:G638 G725:G744 G831:G850 G937:G956 G1043:G1062 G1149:G1168 G1255:G1274 G1361:G1380 G1467:G1486 G1573:G1592 G1679:G1698 G1785:G1804 G1891:G1910 G1997:G2016 G2103:G2122 G2209:G2228 G2315:G2334 G2421:G2440 G2527:G2546 G2633:G2652 G2739:G2758 G2845:G2864 G2951:G2970 G3057:G3076 G3163:G3182 G3269:G3288">
      <formula1>工程師</formula1>
    </dataValidation>
    <dataValidation type="list" allowBlank="1" showInputMessage="1" sqref="M195:M214 M89:M108 M301:M320 M407:M426 M513:M532 M619:M638 M725:M744 M831:M850 M937:M956 M1043:M1062 M1149:M1168 M1255:M1274 M1361:M1380 M1467:M1486 M1573:M1592 M1679:M1698 M1785:M1804 M1891:M1910 M1997:M2016 M2103:M2122 M2209:M2228 M2315:M2334 M2421:M2440 M2527:M2546 M2633:M2652 M2739:M2758 M2845:M2864 M2951:M2970 M3057:M3076 M3163:M3182 M3269:M3288">
      <formula1>DTY紙管</formula1>
    </dataValidation>
    <dataValidation type="list" allowBlank="1" showInputMessage="1" showErrorMessage="1" sqref="C89:C108 N89:N108 N195:N214 C195:C214 N301:N320 C301:C320 N407:N426 C407:C426 N513:N532 C513:C532 N619:N638 C619:C638 N725:N744 C725:C744 N831:N850 C831:C850 N937:N956 C937:C956 N1043:N1062 C1043:C1062 N1149:N1168 C1149:C1168 N1255:N1274 C1255:C1274 N1361:N1380 C1361:C1380 N1467:N1486 C1467:C1486 N1573:N1592 C1573:C1592 N1679:N1698 C1679:C1698 N1785:N1804 C1785:C1804 N1891:N1910 C1891:C1910 N1997:N2016 C1997:C2016 N2103:N2122 C2103:C2122 N2209:N2228 C2209:C2228 N2315:N2334 C2315:C2334 N2421:N2440 C2421:C2440 N2527:N2546 C2527:C2546 N2633:N2652 C2633:C2652 N2739:N2758 C2739:C2758 N2845:N2864 C2845:C2864 N2951:N2970 C2951:C2970 N3057:N3076 C3057:C3076 N3163:N3182 C3163:C3182 N3269:N3288 C3269:C3288">
      <formula1>交代人員</formula1>
    </dataValidation>
    <dataValidation type="list" allowBlank="1" showInputMessage="1" showErrorMessage="1" sqref="D89:D108 D195:D214 D301:D320 D407:D426 D513:D532 D619:D638 D725:D744 D831:D850 D937:D956 D1043:D1062 D1149:D1168 D1255:D1274 D1361:D1380 D1467:D1486 D1573:D1592 D1679:D1698 D1785:D1804 D1891:D1910 D1997:D2016 D2103:D2122 D2209:D2228 D2315:D2334 D2421:D2440 D2527:D2546 D2633:D2652 D2739:D2758 D2845:D2864 D2951:D2970 D3057:D3076 D3163:D3182 D3269:D3288">
      <formula1>交代項目</formula1>
    </dataValidation>
    <dataValidation type="list" allowBlank="1" showInputMessage="1" sqref="H89:H108 H195:H214 H301:H320 H407:H426 H513:H532 H619:H638 H725:H744 H831:H850 H937:H956 H1043:H1062 H1149:H1168 H1255:H1274 H1361:H1380 H1467:H1486 H1573:H1592 H1679:H1698 H1785:H1804 H1891:H1910 H1997:H2016 H2103:H2122 H2209:H2228 H2315:H2334 H2421:H2440 H2527:H2546 H2633:H2652 H2739:H2758 H2845:H2864 H2951:H2970 H3057:H3076 H3163:H3182 H3269:H3288">
      <formula1>INDEX(機台,,MATCH(G89,工程師,0))</formula1>
    </dataValidation>
  </dataValidations>
  <pageMargins left="0.19685039370078741" right="0.19685039370078741" top="0.94488188976377963" bottom="0.51181102362204722" header="0.47244094488188981" footer="0.31496062992125984"/>
  <pageSetup paperSize="8" scale="50" fitToHeight="24" orientation="landscape" r:id="rId1"/>
  <headerFooter alignWithMargins="0">
    <oddHeader>&amp;C&amp;"標楷體,標準"&amp;24遠東新世紀股份有限公司 化纖總廠
撚二科 值班日誌</oddHeader>
    <oddFooter>&amp;R&amp;"Times New Roman,標準"&amp;20 5KFT5QR001-04</oddFooter>
  </headerFooter>
  <rowBreaks count="1" manualBreakCount="1">
    <brk id="108" max="16383" man="1"/>
  </rowBreak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28</vt:i4>
      </vt:variant>
      <vt:variant>
        <vt:lpstr>已命名的範圍</vt:lpstr>
      </vt:variant>
      <vt:variant>
        <vt:i4>35</vt:i4>
      </vt:variant>
    </vt:vector>
  </HeadingPairs>
  <TitlesOfParts>
    <vt:vector size="63" baseType="lpstr">
      <vt:lpstr>１生產資訊</vt:lpstr>
      <vt:lpstr>２斷絲.IAD.效率</vt:lpstr>
      <vt:lpstr>３結批追蹤</vt:lpstr>
      <vt:lpstr>４倒筒機</vt:lpstr>
      <vt:lpstr>４.１倒筒機(樣品製作)</vt:lpstr>
      <vt:lpstr>５工安5S稽核</vt:lpstr>
      <vt:lpstr>６監視器抽查</vt:lpstr>
      <vt:lpstr>７包裝員</vt:lpstr>
      <vt:lpstr>８交接表</vt:lpstr>
      <vt:lpstr>９製程交代列印</vt:lpstr>
      <vt:lpstr>１０包裝狀況(印)</vt:lpstr>
      <vt:lpstr>１１直送</vt:lpstr>
      <vt:lpstr>１２升降速作業</vt:lpstr>
      <vt:lpstr>１３產銷延誤說明</vt:lpstr>
      <vt:lpstr>違規</vt:lpstr>
      <vt:lpstr>缺勤</vt:lpstr>
      <vt:lpstr>機台故障</vt:lpstr>
      <vt:lpstr>外勞異常記錄</vt:lpstr>
      <vt:lpstr>分析_斷絲</vt:lpstr>
      <vt:lpstr>分析_倒筒機</vt:lpstr>
      <vt:lpstr>分析_倒筒機(樣品製作)</vt:lpstr>
      <vt:lpstr>分析_原絲</vt:lpstr>
      <vt:lpstr>分析_效率</vt:lpstr>
      <vt:lpstr>條件</vt:lpstr>
      <vt:lpstr>高低壓</vt:lpstr>
      <vt:lpstr>清單</vt:lpstr>
      <vt:lpstr>２斷絲.IAD.效率(NEW) (備用)</vt:lpstr>
      <vt:lpstr>１生產資訊 (備用)</vt:lpstr>
      <vt:lpstr>DTY紙管</vt:lpstr>
      <vt:lpstr>FADIS</vt:lpstr>
      <vt:lpstr>KEY_IN</vt:lpstr>
      <vt:lpstr>'８交接表'!Print_Area</vt:lpstr>
      <vt:lpstr>違規!Print_Area</vt:lpstr>
      <vt:lpstr>'１２升降速作業'!Print_Titles</vt:lpstr>
      <vt:lpstr>'１３產銷延誤說明'!Print_Titles</vt:lpstr>
      <vt:lpstr>'２斷絲.IAD.效率'!Print_Titles</vt:lpstr>
      <vt:lpstr>工程師</vt:lpstr>
      <vt:lpstr>包裝員</vt:lpstr>
      <vt:lpstr>包裝項目</vt:lpstr>
      <vt:lpstr>外勞處理方式</vt:lpstr>
      <vt:lpstr>外觀</vt:lpstr>
      <vt:lpstr>生產項目</vt:lpstr>
      <vt:lpstr>交代人員</vt:lpstr>
      <vt:lpstr>交代項目</vt:lpstr>
      <vt:lpstr>交代類別</vt:lpstr>
      <vt:lpstr>其他</vt:lpstr>
      <vt:lpstr>值車員A</vt:lpstr>
      <vt:lpstr>值車員J</vt:lpstr>
      <vt:lpstr>值車員M_S</vt:lpstr>
      <vt:lpstr>值班主管</vt:lpstr>
      <vt:lpstr>班別</vt:lpstr>
      <vt:lpstr>紗重</vt:lpstr>
      <vt:lpstr>缺勤原因</vt:lpstr>
      <vt:lpstr>參加人員</vt:lpstr>
      <vt:lpstr>設備</vt:lpstr>
      <vt:lpstr>製程項目</vt:lpstr>
      <vt:lpstr>說明</vt:lpstr>
      <vt:lpstr>稽核人員</vt:lpstr>
      <vt:lpstr>編織</vt:lpstr>
      <vt:lpstr>機台</vt:lpstr>
      <vt:lpstr>機台故障類別</vt:lpstr>
      <vt:lpstr>隨保</vt:lpstr>
      <vt:lpstr>講師</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朱玉萍</dc:creator>
  <cp:lastModifiedBy>撚二值班室</cp:lastModifiedBy>
  <cp:lastPrinted>2026-07-02T21:32:33Z</cp:lastPrinted>
  <dcterms:created xsi:type="dcterms:W3CDTF">2017-12-25T07:09:17Z</dcterms:created>
  <dcterms:modified xsi:type="dcterms:W3CDTF">2026-07-02T23:03:55Z</dcterms:modified>
</cp:coreProperties>
</file>